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fileSharing readOnlyRecommended="1"/>
  <workbookPr filterPrivacy="1" defaultThemeVersion="166925"/>
  <xr:revisionPtr revIDLastSave="111" documentId="14_{4DC6FF9A-BDAA-4DFB-98EB-279F4CCF399D}" xr6:coauthVersionLast="47" xr6:coauthVersionMax="47" xr10:uidLastSave="{B1BD8C8C-99C3-4EFC-950A-E2E7D8226E1D}"/>
  <bookViews>
    <workbookView xWindow="1560" yWindow="1560" windowWidth="21600" windowHeight="11325" activeTab="1" xr2:uid="{1FAA5D4A-94D3-4D7E-993D-4C5AF78344CA}"/>
  </bookViews>
  <sheets>
    <sheet name="Print Package &gt;&gt;" sheetId="1" r:id="rId1"/>
    <sheet name="2025 FPSC Accruals" sheetId="2" r:id="rId2"/>
    <sheet name="Vendor Cost Estimates" sheetId="3" r:id="rId3"/>
    <sheet name="Cost Estimates in 2023" sheetId="4" r:id="rId4"/>
    <sheet name="Reserves Dec 31, 2024" sheetId="5" r:id="rId5"/>
    <sheet name="Inflation Forecast" sheetId="6" r:id="rId6"/>
    <sheet name="Escalation Factors" sheetId="7" r:id="rId7"/>
    <sheet name="Detail Unit Tabs &gt;&gt;" sheetId="8" r:id="rId8"/>
    <sheet name="Bayside Common" sheetId="9" r:id="rId9"/>
    <sheet name="Bayside Unit #1 (3xGT ..." sheetId="10" r:id="rId10"/>
    <sheet name="Bayside Unit #2 (4xGT ..." sheetId="11" r:id="rId11"/>
    <sheet name="Bayside GTs 3-6" sheetId="12" r:id="rId12"/>
    <sheet name="Big Bend Common (Handling)" sheetId="13" r:id="rId13"/>
    <sheet name="Big Bend Unit #4" sheetId="14" r:id="rId14"/>
    <sheet name="Big Bend GT 4" sheetId="15" r:id="rId15"/>
    <sheet name="Big Bend GT's 5-6 (and Unit 1 C" sheetId="16" r:id="rId16"/>
    <sheet name="Polk Common (Handling)" sheetId="17" r:id="rId17"/>
    <sheet name="Polk Unit #1 (Gasifier ..." sheetId="18" r:id="rId18"/>
    <sheet name="Polk 2-5 (4xGT ..." sheetId="19" r:id="rId19"/>
    <sheet name="MacDill Common" sheetId="20" r:id="rId20"/>
    <sheet name="MacDill Unit 1 and 2" sheetId="21" r:id="rId21"/>
    <sheet name="MacDill Unit 3 and 4" sheetId="22" r:id="rId22"/>
    <sheet name="MacDill BESS" sheetId="23" r:id="rId23"/>
    <sheet name="Tampa International Solar" sheetId="24" r:id="rId24"/>
    <sheet name="Big Bend Solar" sheetId="25" r:id="rId25"/>
    <sheet name="Legoland Solar" sheetId="26" r:id="rId26"/>
    <sheet name="Balm Solar" sheetId="27" r:id="rId27"/>
    <sheet name="Bonnie Mine Solar" sheetId="28" r:id="rId28"/>
    <sheet name="Grange Hall Solar" sheetId="29" r:id="rId29"/>
    <sheet name="Lake Hancock Solar" sheetId="30" r:id="rId30"/>
    <sheet name="Lithia Solar" sheetId="31" r:id="rId31"/>
    <sheet name="Little Manatee River Solar" sheetId="32" r:id="rId32"/>
    <sheet name="Payne Creek Solar" sheetId="33" r:id="rId33"/>
    <sheet name="Peace Creek Solar" sheetId="34" r:id="rId34"/>
    <sheet name="Wimauma Solar" sheetId="35" r:id="rId35"/>
    <sheet name="Agrivoltaics Solar" sheetId="36" r:id="rId36"/>
    <sheet name="Alafia Solar" sheetId="37" r:id="rId37"/>
    <sheet name="Big Bend Floating Solar" sheetId="38" r:id="rId38"/>
    <sheet name="Big Bend Solar Phase 2" sheetId="39" r:id="rId39"/>
    <sheet name="Brewster Solar" sheetId="40" r:id="rId40"/>
    <sheet name="Bull Frog Creek Solar" sheetId="41" r:id="rId41"/>
    <sheet name="Cotton Mouth Ranch Solar" sheetId="42" r:id="rId42"/>
    <sheet name="Durrance Solar" sheetId="43" r:id="rId43"/>
    <sheet name="Eastern PVS+ES Solar" sheetId="44" r:id="rId44"/>
    <sheet name="English Creek Solar" sheetId="45" r:id="rId45"/>
    <sheet name="Florida Aquarium Pavilion Solar" sheetId="46" r:id="rId46"/>
    <sheet name="Future Property 1 Solar" sheetId="47" r:id="rId47"/>
    <sheet name="Future Property 2 Solar" sheetId="48" r:id="rId48"/>
    <sheet name="Jamison Solar" sheetId="49" r:id="rId49"/>
    <sheet name="Juniper Solar" sheetId="50" r:id="rId50"/>
    <sheet name="Lake Mabel Solar" sheetId="51" r:id="rId51"/>
    <sheet name="Laurel Oaks Solar" sheetId="52" r:id="rId52"/>
    <sheet name="Magnolia Solar" sheetId="53" r:id="rId53"/>
    <sheet name="Mountain View Solar" sheetId="54" r:id="rId54"/>
    <sheet name="Riverside Solar" sheetId="55" r:id="rId55"/>
  </sheets>
  <definedNames>
    <definedName name="_Fill" hidden="1">#REF!</definedName>
    <definedName name="_Key1" hidden="1">#REF!</definedName>
    <definedName name="_Order1" hidden="1">255</definedName>
    <definedName name="_Sort" hidden="1">#REF!</definedName>
    <definedName name="CIQWBGuid" hidden="1">"f0842c6b-4f67-4da4-8ab9-05f9b8d91da0"</definedName>
    <definedName name="EPMWorkbookOptions_2" hidden="1">"9F3OxBOtzB60hFONCeryveGHd9WJr+7iO45h/1l2AQAA"</definedName>
    <definedName name="EPMWorkbookOptions_4" hidden="1">"6E8MeRREvS+0SUnYctgROJHUxwqaIzX4wXPcx/xMOvmNNbl/cg/z5an9Q+apQ7hbm/7/T6tqTxcJuZJ2ulppmqvR9OFiZW5QrEsa03IVRaNUYmmmfO2KPTcxUkfSBGP2lr12Zi5oLRuCKKp9RT95KbNsucxx3OFLuXSDSzlhMS3Ynt40NKmrajrZEBLh0sxduJlpniDcpqALPbWvidLJyq1UGbpWqx6uXPb2lLuiMS1dXdWFthFX3GvX7Dmp"</definedName>
    <definedName name="EPMWorkbookOptions_5" hidden="1">"KZHH2S/QtnH9L6FzS0ZWun392km5nAJHaJX1P/g9SNOVCssescXmbq+6zTnc2EWS3fX1v4jPyUh8bnUTpf5yVm+rrT5/4llO+fbW7ozBtE4V1YiNd5FmpXmCSGXjT18yRwu1cntCTVjcOHRstw1ZmjfJUu8u2sw0TxCt1tXFvkZ4Fj9Tt9Xb0+0akUSv5K8t3lWameYJKtXlzukHE8fLs3aEPLlqnS0NuErBrJoMkSddLZiVOluw64MqYmoI"</definedName>
    <definedName name="EPMWorkbookOptions_6" hidden="1">"IbAvQJ4zBtMllWzba8W/+sq1q/TMjMRHNXdOVpzQ9TsnGTppSd+vnZHLqe8dSej1Nan3iTW+fntbkITF+f6jK2my2pTvu5CjQKlsdoJSGH8ckMR23DDiqaxbTilrEpt0vX0xbN24fZmM12CAIRypnhqAl1zqSRtjnOgCwrOgqtdDb5AgN80xNrk1R0YWxZwv7vds29Pwqd0wA2sNN10g5PAnwg4yXegAHhK/Re9b9q9fVt6LO3uNfwGmFkse"</definedName>
    <definedName name="EPMWorkbookOptions_7" hidden="1">"7icAAA=="</definedName>
    <definedName name="EV__EVCOM_OPTIONS__" hidden="1">8</definedName>
    <definedName name="EV__EXPOPTIONS__" hidden="1">1</definedName>
    <definedName name="EV__LASTREFTIME__" hidden="1">"(GMT-05:00)4/18/2017 4:58:12 PM"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134217735</definedName>
    <definedName name="EV__WBVERSION__" hidden="1">0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PRICE_TARGET" hidden="1">"c82"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 hidden="1">110000</definedName>
    <definedName name="IQ_CHANGE_AP_BR" hidden="1">"c135"</definedName>
    <definedName name="IQ_CHANGE_AR_BR" hidden="1">"c142"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LASSB_OUTSTANDING_BS_DATE" hidden="1">"c1972"</definedName>
    <definedName name="IQ_CLASSB_OUTSTANDING_FILING_DATE" hidden="1">"c1974"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OF_FUNDING_ASSETS_FDIC" hidden="1">"c6725"</definedName>
    <definedName name="IQ_CQ" hidden="1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 hidden="1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 hidden="1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T_BR" hidden="1">"c378"</definedName>
    <definedName name="IQ_EBT_EXCL_BR" hidden="1">"c381"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ICIENCY_RATIO_FDIC" hidden="1">"c6736"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EPS_SURPRISE" hidden="1">"c1635"</definedName>
    <definedName name="IQ_ESTIMATED_ASSESSABLE_DEPOSITS_FDIC" hidden="1">"c6490"</definedName>
    <definedName name="IQ_ESTIMATED_INSURED_DEPOSITS_FDIC" hidden="1">"c6491"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 hidden="1">100000</definedName>
    <definedName name="IQ_FHLB_ADVANCES_FDIC" hidden="1">"c6366"</definedName>
    <definedName name="IQ_FHLB_DUE_AFTER_FIVE" hidden="1">"c2086"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N_DIV_CURRENT_PORT_DEBT_TOTAL" hidden="1">"c5524"</definedName>
    <definedName name="IQ_FIN_DIV_CURRENT_PORT_LEASES_TOTAL" hidden="1">"c5523"</definedName>
    <definedName name="IQ_FIN_DIV_DEBT_LT_TOTAL" hidden="1">"c5526"</definedName>
    <definedName name="IQ_FIN_DIV_LEASES_LT_TOTAL" hidden="1">"c5525"</definedName>
    <definedName name="IQ_FIN_DIV_NOTES_PAY_TOTAL" hidden="1">"c5522"</definedName>
    <definedName name="IQ_FIVE_YEAR_FIXED_AND_FLOATING_RATE_FDIC" hidden="1">"c6422"</definedName>
    <definedName name="IQ_FIVE_YEAR_MORTGAGE_PASS_THROUGHS_FDIC" hidden="1">"c6414"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 hidden="1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 hidden="1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L_EPS_EST" hidden="1">"c24729"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LT_DEBT" hidden="1">"c2086"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ISTING_CURRENCY" hidden="1">"c2127"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 hidden="1">2000</definedName>
    <definedName name="IQ_LTMMONTH" hidden="1">120000</definedName>
    <definedName name="IQ_MACRO_SURVEY_CONSUMER_SENTIMENT" hidden="1">"c20808"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_BR" hidden="1">"c715"</definedName>
    <definedName name="IQ_MERGER_RESTRUCTURE_BR" hidden="1">"c721"</definedName>
    <definedName name="IQ_MINORITY_INTEREST_BR" hidden="1">"c729"</definedName>
    <definedName name="IQ_MONEY_MARKET_DEPOSIT_ACCOUNTS_FDIC" hidden="1">"c6553"</definedName>
    <definedName name="IQ_MONTH" hidden="1">15000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41829.3635416667</definedName>
    <definedName name="IQ_NAV_ACT_OR_EST" hidden="1">"c2225"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 hidden="1">6000</definedName>
    <definedName name="IQ_NUM_OFFICES" hidden="1">"c2088"</definedName>
    <definedName name="IQ_NUMBER_DEPOSITS_LESS_THAN_100K_FDIC" hidden="1">"c6495"</definedName>
    <definedName name="IQ_NUMBER_DEPOSITS_MORE_THAN_100K_FDIC" hidden="1">"c6493"</definedName>
    <definedName name="IQ_NUMBER_SHAREHOLDERS_CLASSB" hidden="1">"c1969"</definedName>
    <definedName name="IQ_OBLIGATIONS_OF_STATES_TOTAL_LOANS_FOREIGN_FDIC" hidden="1">"c6447"</definedName>
    <definedName name="IQ_OBLIGATIONS_STATES_FDIC" hidden="1">"c6431"</definedName>
    <definedName name="IQ_OG_OTHER_ADJ" hidden="1">"c1999"</definedName>
    <definedName name="IQ_OG_TOTAL_OIL_PRODUCTON" hidden="1">"c2059"</definedName>
    <definedName name="IQ_OPENED55" hidden="1">1</definedName>
    <definedName name="IQ_OPER_INC_BR" hidden="1">"c850"</definedName>
    <definedName name="IQ_OPTIONS_EXCERCISED" hidden="1">"c2116"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RCENT_INSURED_FDIC" hidden="1">"c6374"</definedName>
    <definedName name="IQ_PERIODDATE_FDIC" hidden="1">"c13646"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ALUATION_GAINS_FDIC" hidden="1">"c6428"</definedName>
    <definedName name="IQ_REVALUATION_LOSSES_FDIC" hidden="1">"c6429"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ARGET_PRICE_LASTCLOSE" hidden="1">"c1855"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PENSION_OBLIGATION" hidden="1">"c1292"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 hidden="1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 hidden="1">3000</definedName>
    <definedName name="IQ_YTDMONTH" hidden="1">130000</definedName>
    <definedName name="jjj" hidden="1">{"Page 1",#N/A,FALSE,"INDSDUE2";"Page 2",#N/A,FALSE,"INDSDUE2"}</definedName>
    <definedName name="Multiplier_GDP">'Escalation Factors'!$M$1:$P$71</definedName>
    <definedName name="Multiplier_Labor">'Escalation Factors'!$A$1:$D$71</definedName>
    <definedName name="Multiplier_Materials">'Escalation Factors'!$G$1:$J$71</definedName>
    <definedName name="_xlnm.Print_Area" localSheetId="1">'2025 FPSC Accruals'!$A$1:$F$87,'2025 FPSC Accruals'!$H$1:$K$87</definedName>
    <definedName name="_xlnm.Print_Area" localSheetId="35">'Agrivoltaics Solar'!$A$1:$L$15,'Agrivoltaics Solar'!$N$1:$U$50</definedName>
    <definedName name="_xlnm.Print_Area" localSheetId="36">'Alafia Solar'!$A$1:$L$15,'Alafia Solar'!$N$1:$U$50</definedName>
    <definedName name="_xlnm.Print_Area" localSheetId="26">'Balm Solar'!$A$1:$L$15,'Balm Solar'!$N$1:$U$50</definedName>
    <definedName name="_xlnm.Print_Area" localSheetId="8">'Bayside Common'!$A$1:$L$15,'Bayside Common'!$N$1:$U$50</definedName>
    <definedName name="_xlnm.Print_Area" localSheetId="11">'Bayside GTs 3-6'!$A$1:$L$15,'Bayside GTs 3-6'!$N$1:$U$50</definedName>
    <definedName name="_xlnm.Print_Area" localSheetId="9">'Bayside Unit #1 (3xGT ...'!$A$1:$L$15,'Bayside Unit #1 (3xGT ...'!$N$1:$U$38</definedName>
    <definedName name="_xlnm.Print_Area" localSheetId="10">'Bayside Unit #2 (4xGT ...'!$A$1:$L$15,'Bayside Unit #2 (4xGT ...'!$N$1:$U$38</definedName>
    <definedName name="_xlnm.Print_Area" localSheetId="12">'Big Bend Common (Handling)'!$A$1:$L$15,'Big Bend Common (Handling)'!$N$1:$U$54</definedName>
    <definedName name="_xlnm.Print_Area" localSheetId="37">'Big Bend Floating Solar'!$A$1:$L$15,'Big Bend Floating Solar'!$N$1:$U$50</definedName>
    <definedName name="_xlnm.Print_Area" localSheetId="14">'Big Bend GT 4'!$A$1:$L$15,'Big Bend GT 4'!$N$1:$U$50</definedName>
    <definedName name="_xlnm.Print_Area" localSheetId="15">'Big Bend GT''s 5-6 (and Unit 1 C'!$A$1:$L$15,'Big Bend GT''s 5-6 (and Unit 1 C'!$N$1:$U$62</definedName>
    <definedName name="_xlnm.Print_Area" localSheetId="24">'Big Bend Solar'!$A$1:$L$15,'Big Bend Solar'!$N$1:$U$46</definedName>
    <definedName name="_xlnm.Print_Area" localSheetId="38">'Big Bend Solar Phase 2'!$A$1:$L$15,'Big Bend Solar Phase 2'!$N$1:$U$50</definedName>
    <definedName name="_xlnm.Print_Area" localSheetId="13">'Big Bend Unit #4'!$A$1:$L$15,'Big Bend Unit #4'!$N$1:$U$46</definedName>
    <definedName name="_xlnm.Print_Area" localSheetId="27">'Bonnie Mine Solar'!$A$1:$L$15,'Bonnie Mine Solar'!$N$1:$U$50</definedName>
    <definedName name="_xlnm.Print_Area" localSheetId="39">'Brewster Solar'!$A$1:$L$15,'Brewster Solar'!$N$1:$U$50</definedName>
    <definedName name="_xlnm.Print_Area" localSheetId="40">'Bull Frog Creek Solar'!$A$1:$L$15,'Bull Frog Creek Solar'!$N$1:$U$50</definedName>
    <definedName name="_xlnm.Print_Area" localSheetId="3">'Cost Estimates in 2023'!$H$1:$M$87,'Cost Estimates in 2023'!$O$1:$T$87,'Cost Estimates in 2023'!$A$1:$F$87</definedName>
    <definedName name="_xlnm.Print_Area" localSheetId="41">'Cotton Mouth Ranch Solar'!$A$1:$L$15,'Cotton Mouth Ranch Solar'!$N$1:$U$50</definedName>
    <definedName name="_xlnm.Print_Area" localSheetId="7">'Detail Unit Tabs &gt;&gt;'!$B$2:$C$9</definedName>
    <definedName name="_xlnm.Print_Area" localSheetId="42">'Durrance Solar'!$A$1:$L$15,'Durrance Solar'!$N$1:$U$50</definedName>
    <definedName name="_xlnm.Print_Area" localSheetId="43">'Eastern PVS+ES Solar'!$A$1:$L$15,'Eastern PVS+ES Solar'!$N$1:$U$50</definedName>
    <definedName name="_xlnm.Print_Area" localSheetId="44">'English Creek Solar'!$A$1:$L$15,'English Creek Solar'!$N$1:$U$50</definedName>
    <definedName name="_xlnm.Print_Area" localSheetId="6">'Escalation Factors'!$A$1:$P$70</definedName>
    <definedName name="_xlnm.Print_Area" localSheetId="45">'Florida Aquarium Pavilion Solar'!$A$1:$L$15,'Florida Aquarium Pavilion Solar'!$N$1:$U$50</definedName>
    <definedName name="_xlnm.Print_Area" localSheetId="46">'Future Property 1 Solar'!$A$1:$L$15,'Future Property 1 Solar'!$N$1:$U$50</definedName>
    <definedName name="_xlnm.Print_Area" localSheetId="47">'Future Property 2 Solar'!$A$1:$L$15,'Future Property 2 Solar'!$N$1:$U$50</definedName>
    <definedName name="_xlnm.Print_Area" localSheetId="28">'Grange Hall Solar'!$A$1:$L$15,'Grange Hall Solar'!$N$1:$U$50</definedName>
    <definedName name="_xlnm.Print_Area" localSheetId="5">'Inflation Forecast'!$A$1026:$I$1196</definedName>
    <definedName name="_xlnm.Print_Area" localSheetId="48">'Jamison Solar'!$A$1:$L$15,'Jamison Solar'!$N$1:$U$50</definedName>
    <definedName name="_xlnm.Print_Area" localSheetId="49">'Juniper Solar'!$A$1:$L$15,'Juniper Solar'!$N$1:$U$50</definedName>
    <definedName name="_xlnm.Print_Area" localSheetId="29">'Lake Hancock Solar'!$A$1:$L$15,'Lake Hancock Solar'!$N$1:$U$50</definedName>
    <definedName name="_xlnm.Print_Area" localSheetId="50">'Lake Mabel Solar'!$A$1:$L$15,'Lake Mabel Solar'!$N$1:$U$50</definedName>
    <definedName name="_xlnm.Print_Area" localSheetId="51">'Laurel Oaks Solar'!$A$1:$L$15,'Laurel Oaks Solar'!$N$1:$U$50</definedName>
    <definedName name="_xlnm.Print_Area" localSheetId="25">'Legoland Solar'!$A$1:$L$15,'Legoland Solar'!$N$1:$U$46</definedName>
    <definedName name="_xlnm.Print_Area" localSheetId="30">'Lithia Solar'!$A$1:$L$15,'Lithia Solar'!$N$1:$U$50</definedName>
    <definedName name="_xlnm.Print_Area" localSheetId="31">'Little Manatee River Solar'!$A$1:$L$15,'Little Manatee River Solar'!$N$1:$U$50</definedName>
    <definedName name="_xlnm.Print_Area" localSheetId="22">'MacDill BESS'!$A$1:$L$15,'MacDill BESS'!$N$1:$U$58</definedName>
    <definedName name="_xlnm.Print_Area" localSheetId="19">'MacDill Common'!$A$1:$L$15,'MacDill Common'!$N$1:$U$58</definedName>
    <definedName name="_xlnm.Print_Area" localSheetId="20">'MacDill Unit 1 and 2'!$A$1:$L$15,'MacDill Unit 1 and 2'!$N$1:$U$58</definedName>
    <definedName name="_xlnm.Print_Area" localSheetId="21">'MacDill Unit 3 and 4'!$A$1:$L$15,'MacDill Unit 3 and 4'!$N$1:$U$58</definedName>
    <definedName name="_xlnm.Print_Area" localSheetId="52">'Magnolia Solar'!$A$1:$L$15,'Magnolia Solar'!$N$1:$U$50</definedName>
    <definedName name="_xlnm.Print_Area" localSheetId="53">'Mountain View Solar'!$A$1:$L$15,'Mountain View Solar'!$N$1:$U$50</definedName>
    <definedName name="_xlnm.Print_Area" localSheetId="32">'Payne Creek Solar'!$A$1:$L$15,'Payne Creek Solar'!$N$1:$U$49</definedName>
    <definedName name="_xlnm.Print_Area" localSheetId="33">'Peace Creek Solar'!$A$1:$L$15,'Peace Creek Solar'!$N$1:$U$50</definedName>
    <definedName name="_xlnm.Print_Area" localSheetId="18">'Polk 2-5 (4xGT ...'!$A$1:$L$15,'Polk 2-5 (4xGT ...'!$N$1:$U$58</definedName>
    <definedName name="_xlnm.Print_Area" localSheetId="16">'Polk Common (Handling)'!$A$1:$L$15,'Polk Common (Handling)'!$N$1:$U$58</definedName>
    <definedName name="_xlnm.Print_Area" localSheetId="17">'Polk Unit #1 (Gasifier ...'!$A$1:$L$15,'Polk Unit #1 (Gasifier ...'!$N$1:$U$38</definedName>
    <definedName name="_xlnm.Print_Area" localSheetId="0">'Print Package &gt;&gt;'!$B$2:$C$9</definedName>
    <definedName name="_xlnm.Print_Area" localSheetId="4">'Reserves Dec 31, 2024'!$A$1:$F$87,'Reserves Dec 31, 2024'!$H$1:$M$87,'Reserves Dec 31, 2024'!$O$1:$T$87,'Reserves Dec 31, 2024'!$V$1:$AA$87,'Reserves Dec 31, 2024'!$AC$1:$AH$87,'Reserves Dec 31, 2024'!$AJ$1:$AO$87,'Reserves Dec 31, 2024'!$AQ$1:$AV$87,'Reserves Dec 31, 2024'!$AX$1:$BC$87,'Reserves Dec 31, 2024'!$BE$1:$BJ$87,'Reserves Dec 31, 2024'!$BL$1:$BQ$87,'Reserves Dec 31, 2024'!$BS$1:$BX$87</definedName>
    <definedName name="_xlnm.Print_Area" localSheetId="54">'Riverside Solar'!$A$1:$L$15,'Riverside Solar'!$N$1:$U$50</definedName>
    <definedName name="_xlnm.Print_Area" localSheetId="23">'Tampa International Solar'!$A$1:$L$15,'Tampa International Solar'!$N$1:$U$46</definedName>
    <definedName name="_xlnm.Print_Area" localSheetId="2">'Vendor Cost Estimates'!$A$1:$J$58</definedName>
    <definedName name="_xlnm.Print_Area" localSheetId="34">'Wimauma Solar'!$A$1:$L$15,'Wimauma Solar'!$N$1:$U$50</definedName>
    <definedName name="_xlnm.Print_Titles" localSheetId="5">'Inflation Forecast'!$1:$13</definedName>
    <definedName name="wrn.Print." hidden="1">{"Page 1",#N/A,FALSE,"INDSDUE2";"Page 2",#N/A,FALSE,"INDSDUE2"}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T16" i="5" l="1"/>
  <c r="R16" i="5" s="1"/>
  <c r="D16" i="5" s="1"/>
  <c r="S16" i="15" s="1"/>
  <c r="AU16" i="5"/>
  <c r="S16" i="5" s="1"/>
  <c r="E16" i="5" s="1"/>
  <c r="T16" i="15" s="1"/>
  <c r="AU21" i="5"/>
  <c r="S21" i="5" s="1"/>
  <c r="E21" i="5" s="1"/>
  <c r="T16" i="18" s="1"/>
  <c r="AT39" i="5"/>
  <c r="R39" i="5" s="1"/>
  <c r="D39" i="5" s="1"/>
  <c r="S16" i="27" s="1"/>
  <c r="AS43" i="5"/>
  <c r="Q43" i="5" s="1"/>
  <c r="C43" i="5" s="1"/>
  <c r="R16" i="31" s="1"/>
  <c r="AT47" i="5"/>
  <c r="R47" i="5" s="1"/>
  <c r="D47" i="5" s="1"/>
  <c r="S16" i="35" s="1"/>
  <c r="O5" i="55"/>
  <c r="G7" i="55"/>
  <c r="P6" i="55" s="1"/>
  <c r="P7" i="55"/>
  <c r="AF7" i="55"/>
  <c r="B10" i="55"/>
  <c r="J10" i="55"/>
  <c r="AA10" i="55"/>
  <c r="AD10" i="55"/>
  <c r="N17" i="55"/>
  <c r="O17" i="55"/>
  <c r="O18" i="55" s="1"/>
  <c r="O19" i="55" s="1"/>
  <c r="O20" i="55"/>
  <c r="O21" i="55" s="1"/>
  <c r="O22" i="55"/>
  <c r="O23" i="55" s="1"/>
  <c r="O24" i="55" s="1"/>
  <c r="O25" i="55" s="1"/>
  <c r="O26" i="55" s="1"/>
  <c r="O27" i="55" s="1"/>
  <c r="O28" i="55" s="1"/>
  <c r="O29" i="55" s="1"/>
  <c r="O30" i="55" s="1"/>
  <c r="O31" i="55" s="1"/>
  <c r="O32" i="55" s="1"/>
  <c r="O33" i="55" s="1"/>
  <c r="O34" i="55" s="1"/>
  <c r="O35" i="55" s="1"/>
  <c r="O36" i="55" s="1"/>
  <c r="O37" i="55" s="1"/>
  <c r="O38" i="55" s="1"/>
  <c r="O39" i="55" s="1"/>
  <c r="O40" i="55" s="1"/>
  <c r="O41" i="55" s="1"/>
  <c r="O42" i="55" s="1"/>
  <c r="O43" i="55" s="1"/>
  <c r="O44" i="55" s="1"/>
  <c r="O45" i="55" s="1"/>
  <c r="O46" i="55" s="1"/>
  <c r="O47" i="55" s="1"/>
  <c r="O48" i="55" s="1"/>
  <c r="N60" i="55"/>
  <c r="N61" i="55"/>
  <c r="N62" i="55" s="1"/>
  <c r="N63" i="55" s="1"/>
  <c r="N64" i="55" s="1"/>
  <c r="N65" i="55" s="1"/>
  <c r="N66" i="55"/>
  <c r="N67" i="55" s="1"/>
  <c r="N68" i="55" s="1"/>
  <c r="N69" i="55" s="1"/>
  <c r="N70" i="55" s="1"/>
  <c r="N71" i="55" s="1"/>
  <c r="N72" i="55" s="1"/>
  <c r="N73" i="55" s="1"/>
  <c r="N74" i="55" s="1"/>
  <c r="N75" i="55" s="1"/>
  <c r="N76" i="55" s="1"/>
  <c r="N77" i="55" s="1"/>
  <c r="N78" i="55" s="1"/>
  <c r="N79" i="55" s="1"/>
  <c r="N80" i="55" s="1"/>
  <c r="N81" i="55" s="1"/>
  <c r="N82" i="55" s="1"/>
  <c r="N83" i="55" s="1"/>
  <c r="N84" i="55" s="1"/>
  <c r="N85" i="55" s="1"/>
  <c r="N86" i="55" s="1"/>
  <c r="N87" i="55" s="1"/>
  <c r="N88" i="55" s="1"/>
  <c r="N89" i="55" s="1"/>
  <c r="N90" i="55" s="1"/>
  <c r="N91" i="55" s="1"/>
  <c r="N92" i="55" s="1"/>
  <c r="N93" i="55" s="1"/>
  <c r="N94" i="55" s="1"/>
  <c r="N95" i="55" s="1"/>
  <c r="N96" i="55" s="1"/>
  <c r="N97" i="55" s="1"/>
  <c r="N98" i="55" s="1"/>
  <c r="N99" i="55" s="1"/>
  <c r="N100" i="55" s="1"/>
  <c r="N101" i="55" s="1"/>
  <c r="N102" i="55" s="1"/>
  <c r="N103" i="55" s="1"/>
  <c r="N104" i="55" s="1"/>
  <c r="N105" i="55" s="1"/>
  <c r="N106" i="55" s="1"/>
  <c r="N107" i="55" s="1"/>
  <c r="N108" i="55" s="1"/>
  <c r="N109" i="55" s="1"/>
  <c r="N110" i="55" s="1"/>
  <c r="N111" i="55" s="1"/>
  <c r="N112" i="55" s="1"/>
  <c r="N113" i="55" s="1"/>
  <c r="N114" i="55" s="1"/>
  <c r="N115" i="55" s="1"/>
  <c r="N116" i="55" s="1"/>
  <c r="N117" i="55" s="1"/>
  <c r="N118" i="55" s="1"/>
  <c r="N119" i="55" s="1"/>
  <c r="N120" i="55" s="1"/>
  <c r="N121" i="55" s="1"/>
  <c r="N122" i="55" s="1"/>
  <c r="N123" i="55" s="1"/>
  <c r="N124" i="55" s="1"/>
  <c r="N125" i="55" s="1"/>
  <c r="N126" i="55" s="1"/>
  <c r="N127" i="55" s="1"/>
  <c r="N128" i="55" s="1"/>
  <c r="N129" i="55" s="1"/>
  <c r="N130" i="55" s="1"/>
  <c r="N131" i="55" s="1"/>
  <c r="N132" i="55" s="1"/>
  <c r="N133" i="55" s="1"/>
  <c r="N134" i="55" s="1"/>
  <c r="N135" i="55" s="1"/>
  <c r="N136" i="55" s="1"/>
  <c r="N137" i="55" s="1"/>
  <c r="N138" i="55" s="1"/>
  <c r="N139" i="55" s="1"/>
  <c r="N140" i="55"/>
  <c r="N141" i="55" s="1"/>
  <c r="N142" i="55" s="1"/>
  <c r="N143" i="55" s="1"/>
  <c r="N144" i="55" s="1"/>
  <c r="N145" i="55" s="1"/>
  <c r="N146" i="55" s="1"/>
  <c r="N147" i="55" s="1"/>
  <c r="N148" i="55" s="1"/>
  <c r="N149" i="55" s="1"/>
  <c r="N150" i="55" s="1"/>
  <c r="N151" i="55" s="1"/>
  <c r="N152" i="55" s="1"/>
  <c r="N153" i="55" s="1"/>
  <c r="N154" i="55" s="1"/>
  <c r="N155" i="55" s="1"/>
  <c r="N156" i="55" s="1"/>
  <c r="N157" i="55" s="1"/>
  <c r="N158" i="55" s="1"/>
  <c r="N159" i="55" s="1"/>
  <c r="N160" i="55" s="1"/>
  <c r="N161" i="55" s="1"/>
  <c r="N162" i="55" s="1"/>
  <c r="N163" i="55" s="1"/>
  <c r="N164" i="55" s="1"/>
  <c r="N165" i="55" s="1"/>
  <c r="N166" i="55" s="1"/>
  <c r="N167" i="55" s="1"/>
  <c r="N168" i="55" s="1"/>
  <c r="N169" i="55" s="1"/>
  <c r="N170" i="55" s="1"/>
  <c r="N171" i="55" s="1"/>
  <c r="N172" i="55" s="1"/>
  <c r="N173" i="55" s="1"/>
  <c r="N174" i="55" s="1"/>
  <c r="N175" i="55" s="1"/>
  <c r="N176" i="55" s="1"/>
  <c r="N177" i="55" s="1"/>
  <c r="N178" i="55" s="1"/>
  <c r="N179" i="55" s="1"/>
  <c r="N180" i="55" s="1"/>
  <c r="N181" i="55" s="1"/>
  <c r="N182" i="55" s="1"/>
  <c r="N183" i="55" s="1"/>
  <c r="N184" i="55" s="1"/>
  <c r="N185" i="55" s="1"/>
  <c r="N186" i="55" s="1"/>
  <c r="N187" i="55" s="1"/>
  <c r="N188" i="55" s="1"/>
  <c r="N189" i="55" s="1"/>
  <c r="N190" i="55" s="1"/>
  <c r="N191" i="55" s="1"/>
  <c r="N192" i="55" s="1"/>
  <c r="N193" i="55" s="1"/>
  <c r="N194" i="55" s="1"/>
  <c r="N195" i="55" s="1"/>
  <c r="N196" i="55" s="1"/>
  <c r="N197" i="55" s="1"/>
  <c r="N198" i="55" s="1"/>
  <c r="N199" i="55" s="1"/>
  <c r="N200" i="55" s="1"/>
  <c r="N201" i="55" s="1"/>
  <c r="N202" i="55" s="1"/>
  <c r="N203" i="55" s="1"/>
  <c r="N204" i="55" s="1"/>
  <c r="N205" i="55" s="1"/>
  <c r="N206" i="55" s="1"/>
  <c r="N207" i="55" s="1"/>
  <c r="N208" i="55" s="1"/>
  <c r="N209" i="55" s="1"/>
  <c r="N210" i="55" s="1"/>
  <c r="N211" i="55" s="1"/>
  <c r="N212" i="55" s="1"/>
  <c r="N213" i="55" s="1"/>
  <c r="N214" i="55" s="1"/>
  <c r="N215" i="55" s="1"/>
  <c r="N216" i="55" s="1"/>
  <c r="N217" i="55" s="1"/>
  <c r="N218" i="55" s="1"/>
  <c r="N219" i="55" s="1"/>
  <c r="N220" i="55" s="1"/>
  <c r="N221" i="55" s="1"/>
  <c r="N222" i="55" s="1"/>
  <c r="N223" i="55" s="1"/>
  <c r="N224" i="55" s="1"/>
  <c r="N225" i="55" s="1"/>
  <c r="N226" i="55" s="1"/>
  <c r="N227" i="55" s="1"/>
  <c r="N228" i="55" s="1"/>
  <c r="N229" i="55" s="1"/>
  <c r="N230" i="55" s="1"/>
  <c r="N231" i="55" s="1"/>
  <c r="N232" i="55" s="1"/>
  <c r="N233" i="55" s="1"/>
  <c r="N234" i="55" s="1"/>
  <c r="N235" i="55" s="1"/>
  <c r="N236" i="55" s="1"/>
  <c r="N237" i="55" s="1"/>
  <c r="N238" i="55" s="1"/>
  <c r="N239" i="55" s="1"/>
  <c r="N240" i="55" s="1"/>
  <c r="N241" i="55" s="1"/>
  <c r="N242" i="55" s="1"/>
  <c r="N243" i="55" s="1"/>
  <c r="N244" i="55" s="1"/>
  <c r="N245" i="55" s="1"/>
  <c r="N246" i="55" s="1"/>
  <c r="N247" i="55" s="1"/>
  <c r="N248" i="55" s="1"/>
  <c r="N249" i="55" s="1"/>
  <c r="N250" i="55" s="1"/>
  <c r="N251" i="55" s="1"/>
  <c r="N252" i="55" s="1"/>
  <c r="N253" i="55" s="1"/>
  <c r="N254" i="55" s="1"/>
  <c r="N255" i="55" s="1"/>
  <c r="N256" i="55" s="1"/>
  <c r="N257" i="55" s="1"/>
  <c r="N258" i="55" s="1"/>
  <c r="N259" i="55" s="1"/>
  <c r="N260" i="55" s="1"/>
  <c r="N261" i="55" s="1"/>
  <c r="N262" i="55" s="1"/>
  <c r="N263" i="55" s="1"/>
  <c r="N264" i="55" s="1"/>
  <c r="N265" i="55" s="1"/>
  <c r="N266" i="55" s="1"/>
  <c r="N267" i="55" s="1"/>
  <c r="N268" i="55" s="1"/>
  <c r="N269" i="55" s="1"/>
  <c r="N270" i="55" s="1"/>
  <c r="N271" i="55" s="1"/>
  <c r="N272" i="55" s="1"/>
  <c r="N273" i="55" s="1"/>
  <c r="N274" i="55" s="1"/>
  <c r="N275" i="55" s="1"/>
  <c r="N276" i="55" s="1"/>
  <c r="N277" i="55" s="1"/>
  <c r="N278" i="55" s="1"/>
  <c r="N279" i="55" s="1"/>
  <c r="N280" i="55" s="1"/>
  <c r="N281" i="55" s="1"/>
  <c r="N282" i="55" s="1"/>
  <c r="N283" i="55" s="1"/>
  <c r="N284" i="55" s="1"/>
  <c r="N285" i="55" s="1"/>
  <c r="N286" i="55" s="1"/>
  <c r="N287" i="55" s="1"/>
  <c r="N288" i="55" s="1"/>
  <c r="N289" i="55" s="1"/>
  <c r="N290" i="55" s="1"/>
  <c r="N291" i="55" s="1"/>
  <c r="N292" i="55" s="1"/>
  <c r="N293" i="55" s="1"/>
  <c r="N294" i="55" s="1"/>
  <c r="N295" i="55" s="1"/>
  <c r="N296" i="55" s="1"/>
  <c r="N297" i="55" s="1"/>
  <c r="N298" i="55" s="1"/>
  <c r="N299" i="55" s="1"/>
  <c r="N300" i="55" s="1"/>
  <c r="N301" i="55" s="1"/>
  <c r="N302" i="55" s="1"/>
  <c r="N303" i="55" s="1"/>
  <c r="N304" i="55" s="1"/>
  <c r="N305" i="55" s="1"/>
  <c r="N306" i="55" s="1"/>
  <c r="N307" i="55" s="1"/>
  <c r="N308" i="55" s="1"/>
  <c r="N309" i="55" s="1"/>
  <c r="N310" i="55" s="1"/>
  <c r="N311" i="55" s="1"/>
  <c r="N312" i="55" s="1"/>
  <c r="N313" i="55" s="1"/>
  <c r="N314" i="55" s="1"/>
  <c r="N315" i="55" s="1"/>
  <c r="N316" i="55" s="1"/>
  <c r="N317" i="55" s="1"/>
  <c r="N318" i="55" s="1"/>
  <c r="N319" i="55" s="1"/>
  <c r="N320" i="55" s="1"/>
  <c r="N321" i="55" s="1"/>
  <c r="N322" i="55" s="1"/>
  <c r="N323" i="55" s="1"/>
  <c r="N324" i="55" s="1"/>
  <c r="N325" i="55" s="1"/>
  <c r="N326" i="55" s="1"/>
  <c r="N327" i="55" s="1"/>
  <c r="N328" i="55" s="1"/>
  <c r="N329" i="55" s="1"/>
  <c r="N330" i="55" s="1"/>
  <c r="N331" i="55" s="1"/>
  <c r="N332" i="55" s="1"/>
  <c r="N333" i="55" s="1"/>
  <c r="N334" i="55" s="1"/>
  <c r="N335" i="55" s="1"/>
  <c r="N336" i="55" s="1"/>
  <c r="N337" i="55" s="1"/>
  <c r="N338" i="55" s="1"/>
  <c r="N339" i="55" s="1"/>
  <c r="N340" i="55" s="1"/>
  <c r="N341" i="55" s="1"/>
  <c r="N342" i="55" s="1"/>
  <c r="N343" i="55" s="1"/>
  <c r="N344" i="55" s="1"/>
  <c r="N345" i="55" s="1"/>
  <c r="N346" i="55" s="1"/>
  <c r="N347" i="55" s="1"/>
  <c r="N348" i="55" s="1"/>
  <c r="N349" i="55" s="1"/>
  <c r="N350" i="55" s="1"/>
  <c r="N351" i="55" s="1"/>
  <c r="N352" i="55" s="1"/>
  <c r="N353" i="55" s="1"/>
  <c r="N354" i="55" s="1"/>
  <c r="N355" i="55" s="1"/>
  <c r="N356" i="55" s="1"/>
  <c r="N357" i="55" s="1"/>
  <c r="N358" i="55" s="1"/>
  <c r="N359" i="55" s="1"/>
  <c r="N360" i="55" s="1"/>
  <c r="N361" i="55" s="1"/>
  <c r="N362" i="55" s="1"/>
  <c r="N363" i="55" s="1"/>
  <c r="N364" i="55" s="1"/>
  <c r="N365" i="55" s="1"/>
  <c r="N366" i="55" s="1"/>
  <c r="N367" i="55" s="1"/>
  <c r="N368" i="55" s="1"/>
  <c r="N369" i="55" s="1"/>
  <c r="N370" i="55" s="1"/>
  <c r="N371" i="55" s="1"/>
  <c r="N372" i="55" s="1"/>
  <c r="N373" i="55" s="1"/>
  <c r="N374" i="55" s="1"/>
  <c r="N375" i="55" s="1"/>
  <c r="N376" i="55" s="1"/>
  <c r="N377" i="55" s="1"/>
  <c r="N378" i="55" s="1"/>
  <c r="N379" i="55" s="1"/>
  <c r="N380" i="55" s="1"/>
  <c r="N381" i="55" s="1"/>
  <c r="N382" i="55" s="1"/>
  <c r="O5" i="54"/>
  <c r="G7" i="54"/>
  <c r="P6" i="54" s="1"/>
  <c r="O8" i="54" s="1"/>
  <c r="P7" i="54"/>
  <c r="AF7" i="54"/>
  <c r="B10" i="54"/>
  <c r="J10" i="54"/>
  <c r="AA10" i="54"/>
  <c r="AD10" i="54"/>
  <c r="N17" i="54"/>
  <c r="N18" i="54" s="1"/>
  <c r="O17" i="54"/>
  <c r="O18" i="54" s="1"/>
  <c r="O19" i="54" s="1"/>
  <c r="O20" i="54" s="1"/>
  <c r="O21" i="54" s="1"/>
  <c r="O22" i="54"/>
  <c r="O23" i="54" s="1"/>
  <c r="O24" i="54" s="1"/>
  <c r="O25" i="54" s="1"/>
  <c r="O26" i="54" s="1"/>
  <c r="O27" i="54" s="1"/>
  <c r="O28" i="54" s="1"/>
  <c r="O29" i="54" s="1"/>
  <c r="O30" i="54" s="1"/>
  <c r="O31" i="54" s="1"/>
  <c r="O32" i="54" s="1"/>
  <c r="O33" i="54" s="1"/>
  <c r="O34" i="54" s="1"/>
  <c r="O35" i="54" s="1"/>
  <c r="O36" i="54" s="1"/>
  <c r="O37" i="54" s="1"/>
  <c r="O38" i="54" s="1"/>
  <c r="O39" i="54" s="1"/>
  <c r="O40" i="54" s="1"/>
  <c r="O41" i="54" s="1"/>
  <c r="O42" i="54" s="1"/>
  <c r="O43" i="54" s="1"/>
  <c r="O44" i="54" s="1"/>
  <c r="O45" i="54" s="1"/>
  <c r="O46" i="54" s="1"/>
  <c r="O47" i="54" s="1"/>
  <c r="O48" i="54" s="1"/>
  <c r="N60" i="54"/>
  <c r="N61" i="54" s="1"/>
  <c r="N62" i="54" s="1"/>
  <c r="N63" i="54" s="1"/>
  <c r="N64" i="54" s="1"/>
  <c r="N65" i="54" s="1"/>
  <c r="N66" i="54" s="1"/>
  <c r="N67" i="54" s="1"/>
  <c r="N68" i="54" s="1"/>
  <c r="N69" i="54" s="1"/>
  <c r="N70" i="54" s="1"/>
  <c r="N71" i="54" s="1"/>
  <c r="N72" i="54" s="1"/>
  <c r="N73" i="54" s="1"/>
  <c r="N74" i="54" s="1"/>
  <c r="N75" i="54" s="1"/>
  <c r="N76" i="54" s="1"/>
  <c r="N77" i="54" s="1"/>
  <c r="N78" i="54" s="1"/>
  <c r="N79" i="54" s="1"/>
  <c r="N80" i="54" s="1"/>
  <c r="N81" i="54" s="1"/>
  <c r="N82" i="54" s="1"/>
  <c r="N83" i="54" s="1"/>
  <c r="N84" i="54" s="1"/>
  <c r="N85" i="54" s="1"/>
  <c r="N86" i="54" s="1"/>
  <c r="N87" i="54" s="1"/>
  <c r="N88" i="54" s="1"/>
  <c r="N89" i="54" s="1"/>
  <c r="N90" i="54" s="1"/>
  <c r="N91" i="54" s="1"/>
  <c r="N92" i="54" s="1"/>
  <c r="N93" i="54" s="1"/>
  <c r="N94" i="54" s="1"/>
  <c r="N95" i="54" s="1"/>
  <c r="N96" i="54" s="1"/>
  <c r="N97" i="54" s="1"/>
  <c r="N98" i="54" s="1"/>
  <c r="N99" i="54" s="1"/>
  <c r="N100" i="54" s="1"/>
  <c r="N101" i="54" s="1"/>
  <c r="N102" i="54" s="1"/>
  <c r="N103" i="54" s="1"/>
  <c r="N104" i="54" s="1"/>
  <c r="N105" i="54" s="1"/>
  <c r="N106" i="54" s="1"/>
  <c r="N107" i="54" s="1"/>
  <c r="N108" i="54" s="1"/>
  <c r="N109" i="54" s="1"/>
  <c r="N110" i="54" s="1"/>
  <c r="N111" i="54" s="1"/>
  <c r="N112" i="54" s="1"/>
  <c r="N113" i="54" s="1"/>
  <c r="N114" i="54" s="1"/>
  <c r="N115" i="54" s="1"/>
  <c r="N116" i="54" s="1"/>
  <c r="N117" i="54" s="1"/>
  <c r="N118" i="54" s="1"/>
  <c r="N119" i="54" s="1"/>
  <c r="N120" i="54" s="1"/>
  <c r="N121" i="54" s="1"/>
  <c r="N122" i="54" s="1"/>
  <c r="N123" i="54" s="1"/>
  <c r="N124" i="54" s="1"/>
  <c r="N125" i="54" s="1"/>
  <c r="N126" i="54" s="1"/>
  <c r="N127" i="54" s="1"/>
  <c r="N128" i="54" s="1"/>
  <c r="N129" i="54" s="1"/>
  <c r="N130" i="54" s="1"/>
  <c r="N131" i="54" s="1"/>
  <c r="N132" i="54" s="1"/>
  <c r="N133" i="54" s="1"/>
  <c r="N134" i="54" s="1"/>
  <c r="N135" i="54" s="1"/>
  <c r="N136" i="54" s="1"/>
  <c r="N137" i="54" s="1"/>
  <c r="N138" i="54" s="1"/>
  <c r="N139" i="54" s="1"/>
  <c r="N140" i="54" s="1"/>
  <c r="N141" i="54" s="1"/>
  <c r="N142" i="54" s="1"/>
  <c r="N143" i="54" s="1"/>
  <c r="N144" i="54" s="1"/>
  <c r="N145" i="54" s="1"/>
  <c r="N146" i="54" s="1"/>
  <c r="N147" i="54" s="1"/>
  <c r="N148" i="54" s="1"/>
  <c r="N149" i="54" s="1"/>
  <c r="N150" i="54" s="1"/>
  <c r="N151" i="54" s="1"/>
  <c r="N152" i="54" s="1"/>
  <c r="N153" i="54" s="1"/>
  <c r="N154" i="54" s="1"/>
  <c r="N155" i="54" s="1"/>
  <c r="N156" i="54" s="1"/>
  <c r="N157" i="54" s="1"/>
  <c r="N158" i="54" s="1"/>
  <c r="N159" i="54" s="1"/>
  <c r="N160" i="54" s="1"/>
  <c r="N161" i="54" s="1"/>
  <c r="N162" i="54" s="1"/>
  <c r="N163" i="54" s="1"/>
  <c r="N164" i="54" s="1"/>
  <c r="N165" i="54" s="1"/>
  <c r="N166" i="54" s="1"/>
  <c r="N167" i="54" s="1"/>
  <c r="N168" i="54" s="1"/>
  <c r="N169" i="54" s="1"/>
  <c r="N170" i="54" s="1"/>
  <c r="N171" i="54" s="1"/>
  <c r="N172" i="54" s="1"/>
  <c r="N173" i="54" s="1"/>
  <c r="N174" i="54" s="1"/>
  <c r="N175" i="54" s="1"/>
  <c r="N176" i="54" s="1"/>
  <c r="N177" i="54" s="1"/>
  <c r="N178" i="54" s="1"/>
  <c r="N179" i="54" s="1"/>
  <c r="N180" i="54" s="1"/>
  <c r="N181" i="54" s="1"/>
  <c r="N182" i="54" s="1"/>
  <c r="N183" i="54" s="1"/>
  <c r="N184" i="54" s="1"/>
  <c r="N185" i="54" s="1"/>
  <c r="N186" i="54" s="1"/>
  <c r="N187" i="54" s="1"/>
  <c r="N188" i="54" s="1"/>
  <c r="N189" i="54" s="1"/>
  <c r="N190" i="54" s="1"/>
  <c r="N191" i="54" s="1"/>
  <c r="N192" i="54" s="1"/>
  <c r="N193" i="54" s="1"/>
  <c r="N194" i="54" s="1"/>
  <c r="N195" i="54" s="1"/>
  <c r="N196" i="54" s="1"/>
  <c r="N197" i="54" s="1"/>
  <c r="N198" i="54" s="1"/>
  <c r="N199" i="54" s="1"/>
  <c r="N200" i="54" s="1"/>
  <c r="N201" i="54" s="1"/>
  <c r="N202" i="54" s="1"/>
  <c r="N203" i="54" s="1"/>
  <c r="N204" i="54" s="1"/>
  <c r="N205" i="54" s="1"/>
  <c r="N206" i="54" s="1"/>
  <c r="N207" i="54" s="1"/>
  <c r="N208" i="54" s="1"/>
  <c r="N209" i="54" s="1"/>
  <c r="N210" i="54" s="1"/>
  <c r="N211" i="54" s="1"/>
  <c r="N212" i="54" s="1"/>
  <c r="N213" i="54" s="1"/>
  <c r="N214" i="54" s="1"/>
  <c r="N215" i="54" s="1"/>
  <c r="N216" i="54" s="1"/>
  <c r="N217" i="54" s="1"/>
  <c r="N218" i="54" s="1"/>
  <c r="N219" i="54" s="1"/>
  <c r="N220" i="54" s="1"/>
  <c r="N221" i="54" s="1"/>
  <c r="N222" i="54" s="1"/>
  <c r="N223" i="54" s="1"/>
  <c r="N224" i="54" s="1"/>
  <c r="N225" i="54" s="1"/>
  <c r="N226" i="54" s="1"/>
  <c r="N227" i="54" s="1"/>
  <c r="N228" i="54" s="1"/>
  <c r="N229" i="54" s="1"/>
  <c r="N230" i="54" s="1"/>
  <c r="N231" i="54" s="1"/>
  <c r="N232" i="54" s="1"/>
  <c r="N233" i="54" s="1"/>
  <c r="N234" i="54" s="1"/>
  <c r="N235" i="54" s="1"/>
  <c r="N236" i="54" s="1"/>
  <c r="N237" i="54" s="1"/>
  <c r="N238" i="54" s="1"/>
  <c r="N239" i="54" s="1"/>
  <c r="N240" i="54" s="1"/>
  <c r="N241" i="54" s="1"/>
  <c r="N242" i="54" s="1"/>
  <c r="N243" i="54" s="1"/>
  <c r="N244" i="54" s="1"/>
  <c r="N245" i="54" s="1"/>
  <c r="N246" i="54" s="1"/>
  <c r="N247" i="54" s="1"/>
  <c r="N248" i="54" s="1"/>
  <c r="N249" i="54"/>
  <c r="N250" i="54" s="1"/>
  <c r="N251" i="54" s="1"/>
  <c r="N252" i="54" s="1"/>
  <c r="N253" i="54" s="1"/>
  <c r="N254" i="54" s="1"/>
  <c r="N255" i="54" s="1"/>
  <c r="N256" i="54" s="1"/>
  <c r="N257" i="54" s="1"/>
  <c r="N258" i="54" s="1"/>
  <c r="N259" i="54" s="1"/>
  <c r="N260" i="54" s="1"/>
  <c r="N261" i="54" s="1"/>
  <c r="N262" i="54" s="1"/>
  <c r="N263" i="54" s="1"/>
  <c r="N264" i="54" s="1"/>
  <c r="N265" i="54" s="1"/>
  <c r="N266" i="54" s="1"/>
  <c r="N267" i="54" s="1"/>
  <c r="N268" i="54" s="1"/>
  <c r="N269" i="54" s="1"/>
  <c r="N270" i="54" s="1"/>
  <c r="N271" i="54" s="1"/>
  <c r="N272" i="54" s="1"/>
  <c r="N273" i="54" s="1"/>
  <c r="N274" i="54" s="1"/>
  <c r="N275" i="54" s="1"/>
  <c r="N276" i="54" s="1"/>
  <c r="N277" i="54" s="1"/>
  <c r="N278" i="54" s="1"/>
  <c r="N279" i="54" s="1"/>
  <c r="N280" i="54" s="1"/>
  <c r="N281" i="54" s="1"/>
  <c r="N282" i="54" s="1"/>
  <c r="N283" i="54" s="1"/>
  <c r="N284" i="54" s="1"/>
  <c r="N285" i="54" s="1"/>
  <c r="N286" i="54" s="1"/>
  <c r="N287" i="54" s="1"/>
  <c r="N288" i="54" s="1"/>
  <c r="N289" i="54" s="1"/>
  <c r="N290" i="54" s="1"/>
  <c r="N291" i="54" s="1"/>
  <c r="N292" i="54" s="1"/>
  <c r="N293" i="54" s="1"/>
  <c r="N294" i="54" s="1"/>
  <c r="N295" i="54" s="1"/>
  <c r="N296" i="54" s="1"/>
  <c r="N297" i="54" s="1"/>
  <c r="N298" i="54" s="1"/>
  <c r="N299" i="54" s="1"/>
  <c r="N300" i="54" s="1"/>
  <c r="N301" i="54" s="1"/>
  <c r="N302" i="54" s="1"/>
  <c r="N303" i="54" s="1"/>
  <c r="N304" i="54" s="1"/>
  <c r="N305" i="54" s="1"/>
  <c r="N306" i="54" s="1"/>
  <c r="N307" i="54" s="1"/>
  <c r="N308" i="54" s="1"/>
  <c r="N309" i="54" s="1"/>
  <c r="N310" i="54" s="1"/>
  <c r="N311" i="54" s="1"/>
  <c r="N312" i="54" s="1"/>
  <c r="N313" i="54" s="1"/>
  <c r="N314" i="54" s="1"/>
  <c r="N315" i="54" s="1"/>
  <c r="N316" i="54" s="1"/>
  <c r="N317" i="54" s="1"/>
  <c r="N318" i="54" s="1"/>
  <c r="N319" i="54" s="1"/>
  <c r="N320" i="54" s="1"/>
  <c r="N321" i="54" s="1"/>
  <c r="N322" i="54" s="1"/>
  <c r="N323" i="54" s="1"/>
  <c r="N324" i="54" s="1"/>
  <c r="N325" i="54" s="1"/>
  <c r="N326" i="54" s="1"/>
  <c r="N327" i="54" s="1"/>
  <c r="N328" i="54" s="1"/>
  <c r="N329" i="54" s="1"/>
  <c r="N330" i="54" s="1"/>
  <c r="N331" i="54" s="1"/>
  <c r="N332" i="54" s="1"/>
  <c r="N333" i="54" s="1"/>
  <c r="N334" i="54" s="1"/>
  <c r="N335" i="54" s="1"/>
  <c r="N336" i="54" s="1"/>
  <c r="N337" i="54" s="1"/>
  <c r="N338" i="54" s="1"/>
  <c r="N339" i="54" s="1"/>
  <c r="N340" i="54" s="1"/>
  <c r="N341" i="54" s="1"/>
  <c r="N342" i="54" s="1"/>
  <c r="N343" i="54" s="1"/>
  <c r="N344" i="54" s="1"/>
  <c r="N345" i="54" s="1"/>
  <c r="N346" i="54" s="1"/>
  <c r="N347" i="54" s="1"/>
  <c r="N348" i="54" s="1"/>
  <c r="N349" i="54" s="1"/>
  <c r="N350" i="54" s="1"/>
  <c r="N351" i="54" s="1"/>
  <c r="N352" i="54" s="1"/>
  <c r="N353" i="54" s="1"/>
  <c r="N354" i="54" s="1"/>
  <c r="N355" i="54" s="1"/>
  <c r="N356" i="54" s="1"/>
  <c r="N357" i="54" s="1"/>
  <c r="N358" i="54" s="1"/>
  <c r="N359" i="54" s="1"/>
  <c r="N360" i="54" s="1"/>
  <c r="N361" i="54" s="1"/>
  <c r="N362" i="54" s="1"/>
  <c r="N363" i="54" s="1"/>
  <c r="N364" i="54" s="1"/>
  <c r="N365" i="54" s="1"/>
  <c r="N366" i="54" s="1"/>
  <c r="N367" i="54" s="1"/>
  <c r="N368" i="54" s="1"/>
  <c r="N369" i="54" s="1"/>
  <c r="N370" i="54" s="1"/>
  <c r="N371" i="54" s="1"/>
  <c r="N372" i="54" s="1"/>
  <c r="N373" i="54" s="1"/>
  <c r="N374" i="54" s="1"/>
  <c r="N375" i="54" s="1"/>
  <c r="N376" i="54" s="1"/>
  <c r="N377" i="54" s="1"/>
  <c r="N378" i="54" s="1"/>
  <c r="N379" i="54" s="1"/>
  <c r="N380" i="54" s="1"/>
  <c r="N381" i="54" s="1"/>
  <c r="N382" i="54" s="1"/>
  <c r="O5" i="53"/>
  <c r="P6" i="53"/>
  <c r="G7" i="53"/>
  <c r="P7" i="53"/>
  <c r="AF7" i="53"/>
  <c r="B10" i="53"/>
  <c r="J10" i="53"/>
  <c r="AA10" i="53"/>
  <c r="AD10" i="53"/>
  <c r="N17" i="53"/>
  <c r="N60" i="53"/>
  <c r="N61" i="53"/>
  <c r="N62" i="53" s="1"/>
  <c r="N63" i="53"/>
  <c r="N64" i="53" s="1"/>
  <c r="N65" i="53" s="1"/>
  <c r="N66" i="53" s="1"/>
  <c r="N67" i="53" s="1"/>
  <c r="N68" i="53" s="1"/>
  <c r="N69" i="53"/>
  <c r="N70" i="53" s="1"/>
  <c r="N71" i="53" s="1"/>
  <c r="N72" i="53" s="1"/>
  <c r="N73" i="53" s="1"/>
  <c r="N74" i="53" s="1"/>
  <c r="N75" i="53" s="1"/>
  <c r="N76" i="53" s="1"/>
  <c r="N77" i="53" s="1"/>
  <c r="N78" i="53" s="1"/>
  <c r="N79" i="53" s="1"/>
  <c r="N80" i="53" s="1"/>
  <c r="N81" i="53" s="1"/>
  <c r="N82" i="53" s="1"/>
  <c r="N83" i="53" s="1"/>
  <c r="N84" i="53" s="1"/>
  <c r="N85" i="53" s="1"/>
  <c r="N86" i="53" s="1"/>
  <c r="N87" i="53" s="1"/>
  <c r="N88" i="53" s="1"/>
  <c r="N89" i="53" s="1"/>
  <c r="N90" i="53"/>
  <c r="N91" i="53" s="1"/>
  <c r="N92" i="53" s="1"/>
  <c r="N93" i="53" s="1"/>
  <c r="N94" i="53" s="1"/>
  <c r="N95" i="53" s="1"/>
  <c r="N96" i="53" s="1"/>
  <c r="N97" i="53" s="1"/>
  <c r="N98" i="53" s="1"/>
  <c r="N99" i="53" s="1"/>
  <c r="N100" i="53" s="1"/>
  <c r="N101" i="53" s="1"/>
  <c r="N102" i="53" s="1"/>
  <c r="N103" i="53" s="1"/>
  <c r="N104" i="53" s="1"/>
  <c r="N105" i="53" s="1"/>
  <c r="N106" i="53" s="1"/>
  <c r="N107" i="53" s="1"/>
  <c r="N108" i="53" s="1"/>
  <c r="N109" i="53" s="1"/>
  <c r="N110" i="53" s="1"/>
  <c r="N111" i="53" s="1"/>
  <c r="N112" i="53" s="1"/>
  <c r="N113" i="53" s="1"/>
  <c r="N114" i="53" s="1"/>
  <c r="N115" i="53" s="1"/>
  <c r="N116" i="53" s="1"/>
  <c r="N117" i="53" s="1"/>
  <c r="N118" i="53" s="1"/>
  <c r="N119" i="53" s="1"/>
  <c r="N120" i="53" s="1"/>
  <c r="N121" i="53" s="1"/>
  <c r="N122" i="53" s="1"/>
  <c r="N123" i="53" s="1"/>
  <c r="N124" i="53" s="1"/>
  <c r="N125" i="53" s="1"/>
  <c r="N126" i="53" s="1"/>
  <c r="N127" i="53" s="1"/>
  <c r="N128" i="53" s="1"/>
  <c r="N129" i="53" s="1"/>
  <c r="N130" i="53" s="1"/>
  <c r="N131" i="53" s="1"/>
  <c r="N132" i="53" s="1"/>
  <c r="N133" i="53" s="1"/>
  <c r="N134" i="53" s="1"/>
  <c r="N135" i="53" s="1"/>
  <c r="N136" i="53" s="1"/>
  <c r="N137" i="53" s="1"/>
  <c r="N138" i="53" s="1"/>
  <c r="N139" i="53" s="1"/>
  <c r="N140" i="53" s="1"/>
  <c r="N141" i="53" s="1"/>
  <c r="N142" i="53" s="1"/>
  <c r="N143" i="53" s="1"/>
  <c r="N144" i="53" s="1"/>
  <c r="N145" i="53" s="1"/>
  <c r="N146" i="53" s="1"/>
  <c r="N147" i="53" s="1"/>
  <c r="N148" i="53" s="1"/>
  <c r="N149" i="53" s="1"/>
  <c r="N150" i="53" s="1"/>
  <c r="N151" i="53" s="1"/>
  <c r="N152" i="53" s="1"/>
  <c r="N153" i="53" s="1"/>
  <c r="N154" i="53" s="1"/>
  <c r="N155" i="53" s="1"/>
  <c r="N156" i="53" s="1"/>
  <c r="N157" i="53" s="1"/>
  <c r="N158" i="53" s="1"/>
  <c r="N159" i="53" s="1"/>
  <c r="N160" i="53" s="1"/>
  <c r="N161" i="53" s="1"/>
  <c r="N162" i="53" s="1"/>
  <c r="N163" i="53" s="1"/>
  <c r="N164" i="53" s="1"/>
  <c r="N165" i="53" s="1"/>
  <c r="N166" i="53" s="1"/>
  <c r="N167" i="53" s="1"/>
  <c r="N168" i="53" s="1"/>
  <c r="N169" i="53" s="1"/>
  <c r="N170" i="53" s="1"/>
  <c r="N171" i="53" s="1"/>
  <c r="N172" i="53" s="1"/>
  <c r="N173" i="53" s="1"/>
  <c r="N174" i="53" s="1"/>
  <c r="N175" i="53" s="1"/>
  <c r="N176" i="53" s="1"/>
  <c r="N177" i="53" s="1"/>
  <c r="N178" i="53" s="1"/>
  <c r="N179" i="53" s="1"/>
  <c r="N180" i="53" s="1"/>
  <c r="N181" i="53" s="1"/>
  <c r="N182" i="53" s="1"/>
  <c r="N183" i="53" s="1"/>
  <c r="N184" i="53" s="1"/>
  <c r="N185" i="53" s="1"/>
  <c r="N186" i="53" s="1"/>
  <c r="N187" i="53" s="1"/>
  <c r="N188" i="53" s="1"/>
  <c r="N189" i="53" s="1"/>
  <c r="N190" i="53" s="1"/>
  <c r="N191" i="53" s="1"/>
  <c r="N192" i="53" s="1"/>
  <c r="N193" i="53" s="1"/>
  <c r="N194" i="53" s="1"/>
  <c r="N195" i="53" s="1"/>
  <c r="N196" i="53" s="1"/>
  <c r="N197" i="53" s="1"/>
  <c r="N198" i="53" s="1"/>
  <c r="N199" i="53" s="1"/>
  <c r="N200" i="53" s="1"/>
  <c r="N201" i="53" s="1"/>
  <c r="N202" i="53" s="1"/>
  <c r="N203" i="53" s="1"/>
  <c r="N204" i="53" s="1"/>
  <c r="N205" i="53" s="1"/>
  <c r="N206" i="53" s="1"/>
  <c r="N207" i="53" s="1"/>
  <c r="N208" i="53" s="1"/>
  <c r="N209" i="53" s="1"/>
  <c r="N210" i="53" s="1"/>
  <c r="N211" i="53" s="1"/>
  <c r="N212" i="53" s="1"/>
  <c r="N213" i="53" s="1"/>
  <c r="N214" i="53" s="1"/>
  <c r="N215" i="53" s="1"/>
  <c r="N216" i="53" s="1"/>
  <c r="N217" i="53" s="1"/>
  <c r="N218" i="53" s="1"/>
  <c r="N219" i="53" s="1"/>
  <c r="N220" i="53" s="1"/>
  <c r="N221" i="53" s="1"/>
  <c r="N222" i="53" s="1"/>
  <c r="N223" i="53" s="1"/>
  <c r="N224" i="53" s="1"/>
  <c r="N225" i="53" s="1"/>
  <c r="N226" i="53" s="1"/>
  <c r="N227" i="53" s="1"/>
  <c r="N228" i="53" s="1"/>
  <c r="N229" i="53" s="1"/>
  <c r="N230" i="53" s="1"/>
  <c r="N231" i="53" s="1"/>
  <c r="N232" i="53" s="1"/>
  <c r="N233" i="53" s="1"/>
  <c r="N234" i="53" s="1"/>
  <c r="N235" i="53" s="1"/>
  <c r="N236" i="53" s="1"/>
  <c r="N237" i="53" s="1"/>
  <c r="N238" i="53" s="1"/>
  <c r="N239" i="53" s="1"/>
  <c r="N240" i="53" s="1"/>
  <c r="N241" i="53" s="1"/>
  <c r="N242" i="53" s="1"/>
  <c r="N243" i="53" s="1"/>
  <c r="N244" i="53" s="1"/>
  <c r="N245" i="53" s="1"/>
  <c r="N246" i="53" s="1"/>
  <c r="N247" i="53" s="1"/>
  <c r="N248" i="53" s="1"/>
  <c r="N249" i="53" s="1"/>
  <c r="N250" i="53" s="1"/>
  <c r="N251" i="53" s="1"/>
  <c r="N252" i="53" s="1"/>
  <c r="N253" i="53" s="1"/>
  <c r="N254" i="53" s="1"/>
  <c r="N255" i="53" s="1"/>
  <c r="N256" i="53" s="1"/>
  <c r="N257" i="53" s="1"/>
  <c r="N258" i="53" s="1"/>
  <c r="N259" i="53" s="1"/>
  <c r="N260" i="53" s="1"/>
  <c r="N261" i="53" s="1"/>
  <c r="N262" i="53" s="1"/>
  <c r="N263" i="53" s="1"/>
  <c r="N264" i="53" s="1"/>
  <c r="N265" i="53" s="1"/>
  <c r="N266" i="53" s="1"/>
  <c r="N267" i="53" s="1"/>
  <c r="N268" i="53" s="1"/>
  <c r="N269" i="53" s="1"/>
  <c r="N270" i="53" s="1"/>
  <c r="N271" i="53" s="1"/>
  <c r="N272" i="53" s="1"/>
  <c r="N273" i="53" s="1"/>
  <c r="N274" i="53" s="1"/>
  <c r="N275" i="53" s="1"/>
  <c r="N276" i="53" s="1"/>
  <c r="N277" i="53" s="1"/>
  <c r="N278" i="53" s="1"/>
  <c r="N279" i="53" s="1"/>
  <c r="N280" i="53" s="1"/>
  <c r="N281" i="53" s="1"/>
  <c r="N282" i="53" s="1"/>
  <c r="N283" i="53" s="1"/>
  <c r="N284" i="53" s="1"/>
  <c r="N285" i="53" s="1"/>
  <c r="N286" i="53" s="1"/>
  <c r="N287" i="53" s="1"/>
  <c r="N288" i="53" s="1"/>
  <c r="N289" i="53" s="1"/>
  <c r="N290" i="53" s="1"/>
  <c r="N291" i="53" s="1"/>
  <c r="N292" i="53" s="1"/>
  <c r="N293" i="53" s="1"/>
  <c r="N294" i="53" s="1"/>
  <c r="N295" i="53" s="1"/>
  <c r="N296" i="53" s="1"/>
  <c r="N297" i="53" s="1"/>
  <c r="N298" i="53" s="1"/>
  <c r="N299" i="53" s="1"/>
  <c r="N300" i="53" s="1"/>
  <c r="N301" i="53" s="1"/>
  <c r="N302" i="53" s="1"/>
  <c r="N303" i="53" s="1"/>
  <c r="N304" i="53" s="1"/>
  <c r="N305" i="53" s="1"/>
  <c r="N306" i="53" s="1"/>
  <c r="N307" i="53" s="1"/>
  <c r="N308" i="53" s="1"/>
  <c r="N309" i="53" s="1"/>
  <c r="N310" i="53" s="1"/>
  <c r="N311" i="53" s="1"/>
  <c r="N312" i="53" s="1"/>
  <c r="N313" i="53" s="1"/>
  <c r="N314" i="53" s="1"/>
  <c r="N315" i="53" s="1"/>
  <c r="N316" i="53" s="1"/>
  <c r="N317" i="53" s="1"/>
  <c r="N318" i="53" s="1"/>
  <c r="N319" i="53" s="1"/>
  <c r="N320" i="53" s="1"/>
  <c r="N321" i="53" s="1"/>
  <c r="N322" i="53" s="1"/>
  <c r="N323" i="53" s="1"/>
  <c r="N324" i="53" s="1"/>
  <c r="N325" i="53" s="1"/>
  <c r="N326" i="53" s="1"/>
  <c r="N327" i="53" s="1"/>
  <c r="N328" i="53" s="1"/>
  <c r="N329" i="53" s="1"/>
  <c r="N330" i="53" s="1"/>
  <c r="N331" i="53" s="1"/>
  <c r="N332" i="53" s="1"/>
  <c r="N333" i="53" s="1"/>
  <c r="N334" i="53" s="1"/>
  <c r="N335" i="53" s="1"/>
  <c r="N336" i="53" s="1"/>
  <c r="N337" i="53" s="1"/>
  <c r="N338" i="53" s="1"/>
  <c r="N339" i="53" s="1"/>
  <c r="N340" i="53" s="1"/>
  <c r="N341" i="53" s="1"/>
  <c r="N342" i="53" s="1"/>
  <c r="N343" i="53" s="1"/>
  <c r="N344" i="53" s="1"/>
  <c r="N345" i="53" s="1"/>
  <c r="N346" i="53" s="1"/>
  <c r="N347" i="53" s="1"/>
  <c r="N348" i="53" s="1"/>
  <c r="N349" i="53" s="1"/>
  <c r="N350" i="53" s="1"/>
  <c r="N351" i="53" s="1"/>
  <c r="N352" i="53" s="1"/>
  <c r="N353" i="53" s="1"/>
  <c r="N354" i="53" s="1"/>
  <c r="N355" i="53" s="1"/>
  <c r="N356" i="53" s="1"/>
  <c r="N357" i="53" s="1"/>
  <c r="N358" i="53" s="1"/>
  <c r="N359" i="53" s="1"/>
  <c r="N360" i="53" s="1"/>
  <c r="N361" i="53" s="1"/>
  <c r="N362" i="53" s="1"/>
  <c r="N363" i="53" s="1"/>
  <c r="N364" i="53" s="1"/>
  <c r="N365" i="53" s="1"/>
  <c r="N366" i="53" s="1"/>
  <c r="N367" i="53" s="1"/>
  <c r="N368" i="53" s="1"/>
  <c r="N369" i="53" s="1"/>
  <c r="N370" i="53" s="1"/>
  <c r="N371" i="53" s="1"/>
  <c r="N372" i="53" s="1"/>
  <c r="N373" i="53" s="1"/>
  <c r="N374" i="53" s="1"/>
  <c r="N375" i="53" s="1"/>
  <c r="N376" i="53" s="1"/>
  <c r="N377" i="53" s="1"/>
  <c r="N378" i="53" s="1"/>
  <c r="N379" i="53" s="1"/>
  <c r="N380" i="53" s="1"/>
  <c r="N381" i="53" s="1"/>
  <c r="N382" i="53" s="1"/>
  <c r="O5" i="52"/>
  <c r="G7" i="52"/>
  <c r="P7" i="52"/>
  <c r="AF7" i="52"/>
  <c r="B10" i="52"/>
  <c r="J10" i="52"/>
  <c r="AA10" i="52"/>
  <c r="AD10" i="52"/>
  <c r="N17" i="52"/>
  <c r="N60" i="52"/>
  <c r="N61" i="52"/>
  <c r="N62" i="52" s="1"/>
  <c r="N63" i="52" s="1"/>
  <c r="N64" i="52" s="1"/>
  <c r="N65" i="52" s="1"/>
  <c r="N66" i="52" s="1"/>
  <c r="N67" i="52" s="1"/>
  <c r="N68" i="52" s="1"/>
  <c r="N69" i="52" s="1"/>
  <c r="N70" i="52" s="1"/>
  <c r="N71" i="52"/>
  <c r="N72" i="52" s="1"/>
  <c r="N73" i="52" s="1"/>
  <c r="N74" i="52" s="1"/>
  <c r="N75" i="52" s="1"/>
  <c r="N76" i="52" s="1"/>
  <c r="N77" i="52" s="1"/>
  <c r="N78" i="52" s="1"/>
  <c r="N79" i="52" s="1"/>
  <c r="N80" i="52"/>
  <c r="N81" i="52" s="1"/>
  <c r="N82" i="52" s="1"/>
  <c r="N83" i="52" s="1"/>
  <c r="N84" i="52" s="1"/>
  <c r="N85" i="52" s="1"/>
  <c r="N86" i="52" s="1"/>
  <c r="N87" i="52" s="1"/>
  <c r="N88" i="52" s="1"/>
  <c r="N89" i="52" s="1"/>
  <c r="N90" i="52" s="1"/>
  <c r="N91" i="52" s="1"/>
  <c r="N92" i="52" s="1"/>
  <c r="N93" i="52" s="1"/>
  <c r="N94" i="52" s="1"/>
  <c r="N95" i="52" s="1"/>
  <c r="N96" i="52" s="1"/>
  <c r="N97" i="52" s="1"/>
  <c r="N98" i="52" s="1"/>
  <c r="N99" i="52" s="1"/>
  <c r="N100" i="52" s="1"/>
  <c r="N101" i="52"/>
  <c r="N102" i="52" s="1"/>
  <c r="N103" i="52" s="1"/>
  <c r="N104" i="52" s="1"/>
  <c r="N105" i="52" s="1"/>
  <c r="N106" i="52" s="1"/>
  <c r="N107" i="52" s="1"/>
  <c r="N108" i="52" s="1"/>
  <c r="N109" i="52" s="1"/>
  <c r="N110" i="52" s="1"/>
  <c r="N111" i="52" s="1"/>
  <c r="N112" i="52" s="1"/>
  <c r="N113" i="52" s="1"/>
  <c r="N114" i="52" s="1"/>
  <c r="N115" i="52" s="1"/>
  <c r="N116" i="52" s="1"/>
  <c r="N117" i="52" s="1"/>
  <c r="N118" i="52" s="1"/>
  <c r="N119" i="52" s="1"/>
  <c r="N120" i="52" s="1"/>
  <c r="N121" i="52" s="1"/>
  <c r="N122" i="52" s="1"/>
  <c r="N123" i="52" s="1"/>
  <c r="N124" i="52" s="1"/>
  <c r="N125" i="52" s="1"/>
  <c r="N126" i="52" s="1"/>
  <c r="N127" i="52" s="1"/>
  <c r="N128" i="52" s="1"/>
  <c r="N129" i="52" s="1"/>
  <c r="N130" i="52" s="1"/>
  <c r="N131" i="52" s="1"/>
  <c r="N132" i="52" s="1"/>
  <c r="N133" i="52" s="1"/>
  <c r="N134" i="52" s="1"/>
  <c r="N135" i="52" s="1"/>
  <c r="N136" i="52" s="1"/>
  <c r="N137" i="52" s="1"/>
  <c r="N138" i="52" s="1"/>
  <c r="N139" i="52" s="1"/>
  <c r="N140" i="52" s="1"/>
  <c r="N141" i="52" s="1"/>
  <c r="N142" i="52" s="1"/>
  <c r="N143" i="52" s="1"/>
  <c r="N144" i="52" s="1"/>
  <c r="N145" i="52" s="1"/>
  <c r="N146" i="52" s="1"/>
  <c r="N147" i="52" s="1"/>
  <c r="N148" i="52" s="1"/>
  <c r="N149" i="52" s="1"/>
  <c r="N150" i="52" s="1"/>
  <c r="N151" i="52" s="1"/>
  <c r="N152" i="52" s="1"/>
  <c r="N153" i="52" s="1"/>
  <c r="N154" i="52" s="1"/>
  <c r="N155" i="52" s="1"/>
  <c r="N156" i="52" s="1"/>
  <c r="N157" i="52" s="1"/>
  <c r="N158" i="52" s="1"/>
  <c r="N159" i="52" s="1"/>
  <c r="N160" i="52" s="1"/>
  <c r="N161" i="52" s="1"/>
  <c r="N162" i="52" s="1"/>
  <c r="N163" i="52" s="1"/>
  <c r="N164" i="52" s="1"/>
  <c r="N165" i="52" s="1"/>
  <c r="N166" i="52" s="1"/>
  <c r="N167" i="52" s="1"/>
  <c r="N168" i="52" s="1"/>
  <c r="N169" i="52" s="1"/>
  <c r="N170" i="52" s="1"/>
  <c r="N171" i="52" s="1"/>
  <c r="N172" i="52" s="1"/>
  <c r="N173" i="52" s="1"/>
  <c r="N174" i="52" s="1"/>
  <c r="N175" i="52" s="1"/>
  <c r="N176" i="52" s="1"/>
  <c r="N177" i="52" s="1"/>
  <c r="N178" i="52" s="1"/>
  <c r="N179" i="52" s="1"/>
  <c r="N180" i="52" s="1"/>
  <c r="N181" i="52" s="1"/>
  <c r="N182" i="52" s="1"/>
  <c r="N183" i="52" s="1"/>
  <c r="N184" i="52" s="1"/>
  <c r="N185" i="52" s="1"/>
  <c r="N186" i="52" s="1"/>
  <c r="N187" i="52" s="1"/>
  <c r="N188" i="52" s="1"/>
  <c r="N189" i="52" s="1"/>
  <c r="N190" i="52" s="1"/>
  <c r="N191" i="52" s="1"/>
  <c r="N192" i="52" s="1"/>
  <c r="N193" i="52" s="1"/>
  <c r="N194" i="52" s="1"/>
  <c r="N195" i="52" s="1"/>
  <c r="N196" i="52" s="1"/>
  <c r="N197" i="52" s="1"/>
  <c r="N198" i="52" s="1"/>
  <c r="N199" i="52" s="1"/>
  <c r="N200" i="52" s="1"/>
  <c r="N201" i="52" s="1"/>
  <c r="N202" i="52" s="1"/>
  <c r="N203" i="52" s="1"/>
  <c r="N204" i="52" s="1"/>
  <c r="N205" i="52" s="1"/>
  <c r="N206" i="52" s="1"/>
  <c r="N207" i="52" s="1"/>
  <c r="N208" i="52" s="1"/>
  <c r="N209" i="52" s="1"/>
  <c r="N210" i="52" s="1"/>
  <c r="N211" i="52" s="1"/>
  <c r="N212" i="52" s="1"/>
  <c r="N213" i="52" s="1"/>
  <c r="N214" i="52" s="1"/>
  <c r="N215" i="52" s="1"/>
  <c r="N216" i="52" s="1"/>
  <c r="N217" i="52" s="1"/>
  <c r="N218" i="52" s="1"/>
  <c r="N219" i="52" s="1"/>
  <c r="N220" i="52" s="1"/>
  <c r="N221" i="52" s="1"/>
  <c r="N222" i="52" s="1"/>
  <c r="N223" i="52" s="1"/>
  <c r="N224" i="52" s="1"/>
  <c r="N225" i="52" s="1"/>
  <c r="N226" i="52" s="1"/>
  <c r="N227" i="52" s="1"/>
  <c r="N228" i="52" s="1"/>
  <c r="N229" i="52" s="1"/>
  <c r="N230" i="52" s="1"/>
  <c r="N231" i="52" s="1"/>
  <c r="N232" i="52" s="1"/>
  <c r="N233" i="52" s="1"/>
  <c r="N234" i="52" s="1"/>
  <c r="N235" i="52" s="1"/>
  <c r="N236" i="52" s="1"/>
  <c r="N237" i="52" s="1"/>
  <c r="N238" i="52" s="1"/>
  <c r="N239" i="52" s="1"/>
  <c r="N240" i="52" s="1"/>
  <c r="N241" i="52" s="1"/>
  <c r="N242" i="52" s="1"/>
  <c r="N243" i="52" s="1"/>
  <c r="N244" i="52" s="1"/>
  <c r="N245" i="52" s="1"/>
  <c r="N246" i="52" s="1"/>
  <c r="N247" i="52" s="1"/>
  <c r="N248" i="52" s="1"/>
  <c r="N249" i="52" s="1"/>
  <c r="N250" i="52" s="1"/>
  <c r="N251" i="52" s="1"/>
  <c r="N252" i="52" s="1"/>
  <c r="N253" i="52" s="1"/>
  <c r="N254" i="52" s="1"/>
  <c r="N255" i="52" s="1"/>
  <c r="N256" i="52" s="1"/>
  <c r="N257" i="52" s="1"/>
  <c r="N258" i="52" s="1"/>
  <c r="N259" i="52" s="1"/>
  <c r="N260" i="52" s="1"/>
  <c r="N261" i="52" s="1"/>
  <c r="N262" i="52" s="1"/>
  <c r="N263" i="52" s="1"/>
  <c r="N264" i="52" s="1"/>
  <c r="N265" i="52" s="1"/>
  <c r="N266" i="52" s="1"/>
  <c r="N267" i="52" s="1"/>
  <c r="N268" i="52" s="1"/>
  <c r="N269" i="52" s="1"/>
  <c r="N270" i="52" s="1"/>
  <c r="N271" i="52" s="1"/>
  <c r="N272" i="52" s="1"/>
  <c r="N273" i="52" s="1"/>
  <c r="N274" i="52" s="1"/>
  <c r="N275" i="52" s="1"/>
  <c r="N276" i="52" s="1"/>
  <c r="N277" i="52" s="1"/>
  <c r="N278" i="52" s="1"/>
  <c r="N279" i="52" s="1"/>
  <c r="N280" i="52" s="1"/>
  <c r="N281" i="52" s="1"/>
  <c r="N282" i="52" s="1"/>
  <c r="N283" i="52" s="1"/>
  <c r="N284" i="52" s="1"/>
  <c r="N285" i="52" s="1"/>
  <c r="N286" i="52" s="1"/>
  <c r="N287" i="52" s="1"/>
  <c r="N288" i="52" s="1"/>
  <c r="N289" i="52" s="1"/>
  <c r="N290" i="52" s="1"/>
  <c r="N291" i="52" s="1"/>
  <c r="N292" i="52" s="1"/>
  <c r="N293" i="52" s="1"/>
  <c r="N294" i="52" s="1"/>
  <c r="N295" i="52" s="1"/>
  <c r="N296" i="52" s="1"/>
  <c r="N297" i="52" s="1"/>
  <c r="N298" i="52" s="1"/>
  <c r="N299" i="52" s="1"/>
  <c r="N300" i="52" s="1"/>
  <c r="N301" i="52" s="1"/>
  <c r="N302" i="52" s="1"/>
  <c r="N303" i="52"/>
  <c r="N304" i="52" s="1"/>
  <c r="N305" i="52" s="1"/>
  <c r="N306" i="52" s="1"/>
  <c r="N307" i="52" s="1"/>
  <c r="N308" i="52" s="1"/>
  <c r="N309" i="52" s="1"/>
  <c r="N310" i="52" s="1"/>
  <c r="N311" i="52" s="1"/>
  <c r="N312" i="52" s="1"/>
  <c r="N313" i="52" s="1"/>
  <c r="N314" i="52" s="1"/>
  <c r="N315" i="52" s="1"/>
  <c r="N316" i="52" s="1"/>
  <c r="N317" i="52" s="1"/>
  <c r="N318" i="52" s="1"/>
  <c r="N319" i="52" s="1"/>
  <c r="N320" i="52" s="1"/>
  <c r="N321" i="52" s="1"/>
  <c r="N322" i="52" s="1"/>
  <c r="N323" i="52" s="1"/>
  <c r="N324" i="52" s="1"/>
  <c r="N325" i="52" s="1"/>
  <c r="N326" i="52" s="1"/>
  <c r="N327" i="52" s="1"/>
  <c r="N328" i="52" s="1"/>
  <c r="N329" i="52" s="1"/>
  <c r="N330" i="52" s="1"/>
  <c r="N331" i="52" s="1"/>
  <c r="N332" i="52" s="1"/>
  <c r="N333" i="52" s="1"/>
  <c r="N334" i="52" s="1"/>
  <c r="N335" i="52" s="1"/>
  <c r="N336" i="52" s="1"/>
  <c r="N337" i="52" s="1"/>
  <c r="N338" i="52" s="1"/>
  <c r="N339" i="52" s="1"/>
  <c r="N340" i="52" s="1"/>
  <c r="N341" i="52" s="1"/>
  <c r="N342" i="52" s="1"/>
  <c r="N343" i="52" s="1"/>
  <c r="N344" i="52" s="1"/>
  <c r="N345" i="52" s="1"/>
  <c r="N346" i="52" s="1"/>
  <c r="N347" i="52" s="1"/>
  <c r="N348" i="52" s="1"/>
  <c r="N349" i="52" s="1"/>
  <c r="N350" i="52" s="1"/>
  <c r="N351" i="52" s="1"/>
  <c r="N352" i="52" s="1"/>
  <c r="N353" i="52" s="1"/>
  <c r="N354" i="52" s="1"/>
  <c r="N355" i="52" s="1"/>
  <c r="N356" i="52" s="1"/>
  <c r="N357" i="52" s="1"/>
  <c r="N358" i="52" s="1"/>
  <c r="N359" i="52" s="1"/>
  <c r="N360" i="52" s="1"/>
  <c r="N361" i="52" s="1"/>
  <c r="N362" i="52" s="1"/>
  <c r="N363" i="52" s="1"/>
  <c r="N364" i="52" s="1"/>
  <c r="N365" i="52" s="1"/>
  <c r="N366" i="52" s="1"/>
  <c r="N367" i="52" s="1"/>
  <c r="N368" i="52" s="1"/>
  <c r="N369" i="52" s="1"/>
  <c r="N370" i="52" s="1"/>
  <c r="N371" i="52" s="1"/>
  <c r="N372" i="52" s="1"/>
  <c r="N373" i="52" s="1"/>
  <c r="N374" i="52" s="1"/>
  <c r="N375" i="52" s="1"/>
  <c r="N376" i="52" s="1"/>
  <c r="N377" i="52" s="1"/>
  <c r="N378" i="52" s="1"/>
  <c r="N379" i="52" s="1"/>
  <c r="N380" i="52" s="1"/>
  <c r="N381" i="52" s="1"/>
  <c r="N382" i="52" s="1"/>
  <c r="O5" i="51"/>
  <c r="G7" i="51"/>
  <c r="P7" i="51"/>
  <c r="AF7" i="51"/>
  <c r="B10" i="51"/>
  <c r="J10" i="51"/>
  <c r="AA10" i="51"/>
  <c r="AD10" i="51"/>
  <c r="N17" i="51"/>
  <c r="N18" i="51"/>
  <c r="N19" i="51"/>
  <c r="N20" i="51"/>
  <c r="N21" i="51"/>
  <c r="N60" i="51"/>
  <c r="N61" i="51"/>
  <c r="N62" i="51"/>
  <c r="N63" i="51" s="1"/>
  <c r="N64" i="51" s="1"/>
  <c r="N65" i="51" s="1"/>
  <c r="N66" i="51" s="1"/>
  <c r="N67" i="51" s="1"/>
  <c r="N68" i="51" s="1"/>
  <c r="N69" i="51"/>
  <c r="N70" i="51" s="1"/>
  <c r="N71" i="51" s="1"/>
  <c r="N72" i="51" s="1"/>
  <c r="N73" i="51" s="1"/>
  <c r="N74" i="51" s="1"/>
  <c r="N75" i="51" s="1"/>
  <c r="N76" i="51" s="1"/>
  <c r="N77" i="51" s="1"/>
  <c r="N78" i="51"/>
  <c r="N79" i="51" s="1"/>
  <c r="N80" i="51" s="1"/>
  <c r="N81" i="51" s="1"/>
  <c r="N82" i="51" s="1"/>
  <c r="N83" i="51" s="1"/>
  <c r="N84" i="51" s="1"/>
  <c r="N85" i="51" s="1"/>
  <c r="N86" i="51" s="1"/>
  <c r="N87" i="51" s="1"/>
  <c r="N88" i="51" s="1"/>
  <c r="N89" i="51" s="1"/>
  <c r="N90" i="51" s="1"/>
  <c r="N91" i="51" s="1"/>
  <c r="N92" i="51" s="1"/>
  <c r="N93" i="51" s="1"/>
  <c r="N94" i="51" s="1"/>
  <c r="N95" i="51" s="1"/>
  <c r="N96" i="51" s="1"/>
  <c r="N97" i="51" s="1"/>
  <c r="N98" i="51" s="1"/>
  <c r="N99" i="51" s="1"/>
  <c r="N100" i="51" s="1"/>
  <c r="N101" i="51" s="1"/>
  <c r="N102" i="51" s="1"/>
  <c r="N103" i="51" s="1"/>
  <c r="N104" i="51" s="1"/>
  <c r="N105" i="51" s="1"/>
  <c r="N106" i="51" s="1"/>
  <c r="N107" i="51" s="1"/>
  <c r="N108" i="51" s="1"/>
  <c r="N109" i="51" s="1"/>
  <c r="N110" i="51" s="1"/>
  <c r="N111" i="51" s="1"/>
  <c r="N112" i="51" s="1"/>
  <c r="N113" i="51" s="1"/>
  <c r="N114" i="51" s="1"/>
  <c r="N115" i="51" s="1"/>
  <c r="N116" i="51" s="1"/>
  <c r="N117" i="51" s="1"/>
  <c r="N118" i="51" s="1"/>
  <c r="N119" i="51" s="1"/>
  <c r="N120" i="51" s="1"/>
  <c r="N121" i="51" s="1"/>
  <c r="N122" i="51" s="1"/>
  <c r="N123" i="51" s="1"/>
  <c r="N124" i="51" s="1"/>
  <c r="N125" i="51" s="1"/>
  <c r="N126" i="51" s="1"/>
  <c r="N127" i="51" s="1"/>
  <c r="N128" i="51" s="1"/>
  <c r="N129" i="51" s="1"/>
  <c r="N130" i="51" s="1"/>
  <c r="N131" i="51" s="1"/>
  <c r="N132" i="51" s="1"/>
  <c r="N133" i="51" s="1"/>
  <c r="N134" i="51" s="1"/>
  <c r="N135" i="51" s="1"/>
  <c r="N136" i="51" s="1"/>
  <c r="N137" i="51" s="1"/>
  <c r="N138" i="51" s="1"/>
  <c r="N139" i="51" s="1"/>
  <c r="N140" i="51" s="1"/>
  <c r="N141" i="51" s="1"/>
  <c r="N142" i="51" s="1"/>
  <c r="N143" i="51" s="1"/>
  <c r="N144" i="51" s="1"/>
  <c r="N145" i="51" s="1"/>
  <c r="N146" i="51" s="1"/>
  <c r="N147" i="51" s="1"/>
  <c r="N148" i="51" s="1"/>
  <c r="N149" i="51" s="1"/>
  <c r="N150" i="51" s="1"/>
  <c r="N151" i="51" s="1"/>
  <c r="N152" i="51" s="1"/>
  <c r="N153" i="51" s="1"/>
  <c r="N154" i="51" s="1"/>
  <c r="N155" i="51" s="1"/>
  <c r="N156" i="51" s="1"/>
  <c r="N157" i="51" s="1"/>
  <c r="N158" i="51" s="1"/>
  <c r="N159" i="51" s="1"/>
  <c r="N160" i="51" s="1"/>
  <c r="N161" i="51" s="1"/>
  <c r="N162" i="51" s="1"/>
  <c r="N163" i="51" s="1"/>
  <c r="N164" i="51" s="1"/>
  <c r="N165" i="51" s="1"/>
  <c r="N166" i="51" s="1"/>
  <c r="N167" i="51" s="1"/>
  <c r="N168" i="51" s="1"/>
  <c r="N169" i="51" s="1"/>
  <c r="N170" i="51" s="1"/>
  <c r="N171" i="51" s="1"/>
  <c r="N172" i="51" s="1"/>
  <c r="N173" i="51" s="1"/>
  <c r="N174" i="51" s="1"/>
  <c r="N175" i="51" s="1"/>
  <c r="N176" i="51" s="1"/>
  <c r="N177" i="51" s="1"/>
  <c r="N178" i="51" s="1"/>
  <c r="N179" i="51" s="1"/>
  <c r="N180" i="51" s="1"/>
  <c r="N181" i="51" s="1"/>
  <c r="N182" i="51" s="1"/>
  <c r="N183" i="51" s="1"/>
  <c r="N184" i="51" s="1"/>
  <c r="N185" i="51" s="1"/>
  <c r="N186" i="51" s="1"/>
  <c r="N187" i="51" s="1"/>
  <c r="N188" i="51" s="1"/>
  <c r="N189" i="51" s="1"/>
  <c r="N190" i="51" s="1"/>
  <c r="N191" i="51" s="1"/>
  <c r="N192" i="51" s="1"/>
  <c r="N193" i="51" s="1"/>
  <c r="N194" i="51" s="1"/>
  <c r="N195" i="51" s="1"/>
  <c r="N196" i="51" s="1"/>
  <c r="N197" i="51" s="1"/>
  <c r="N198" i="51" s="1"/>
  <c r="N199" i="51" s="1"/>
  <c r="N200" i="51" s="1"/>
  <c r="N201" i="51" s="1"/>
  <c r="N202" i="51" s="1"/>
  <c r="N203" i="51" s="1"/>
  <c r="N204" i="51" s="1"/>
  <c r="N205" i="51" s="1"/>
  <c r="N206" i="51" s="1"/>
  <c r="N207" i="51" s="1"/>
  <c r="N208" i="51" s="1"/>
  <c r="N209" i="51" s="1"/>
  <c r="N210" i="51" s="1"/>
  <c r="N211" i="51" s="1"/>
  <c r="N212" i="51" s="1"/>
  <c r="N213" i="51" s="1"/>
  <c r="N214" i="51" s="1"/>
  <c r="N215" i="51" s="1"/>
  <c r="N216" i="51" s="1"/>
  <c r="N217" i="51" s="1"/>
  <c r="N218" i="51" s="1"/>
  <c r="N219" i="51" s="1"/>
  <c r="N220" i="51" s="1"/>
  <c r="N221" i="51" s="1"/>
  <c r="N222" i="51" s="1"/>
  <c r="N223" i="51" s="1"/>
  <c r="N224" i="51" s="1"/>
  <c r="N225" i="51" s="1"/>
  <c r="N226" i="51" s="1"/>
  <c r="N227" i="51" s="1"/>
  <c r="N228" i="51" s="1"/>
  <c r="N229" i="51" s="1"/>
  <c r="N230" i="51" s="1"/>
  <c r="N231" i="51" s="1"/>
  <c r="N232" i="51" s="1"/>
  <c r="N233" i="51" s="1"/>
  <c r="N234" i="51" s="1"/>
  <c r="N235" i="51" s="1"/>
  <c r="N236" i="51" s="1"/>
  <c r="N237" i="51" s="1"/>
  <c r="N238" i="51" s="1"/>
  <c r="N239" i="51" s="1"/>
  <c r="N240" i="51" s="1"/>
  <c r="N241" i="51" s="1"/>
  <c r="N242" i="51" s="1"/>
  <c r="N243" i="51" s="1"/>
  <c r="N244" i="51" s="1"/>
  <c r="N245" i="51" s="1"/>
  <c r="N246" i="51" s="1"/>
  <c r="N247" i="51" s="1"/>
  <c r="N248" i="51" s="1"/>
  <c r="N249" i="51" s="1"/>
  <c r="N250" i="51" s="1"/>
  <c r="N251" i="51" s="1"/>
  <c r="N252" i="51" s="1"/>
  <c r="N253" i="51" s="1"/>
  <c r="N254" i="51" s="1"/>
  <c r="N255" i="51" s="1"/>
  <c r="N256" i="51" s="1"/>
  <c r="N257" i="51" s="1"/>
  <c r="N258" i="51" s="1"/>
  <c r="N259" i="51" s="1"/>
  <c r="N260" i="51" s="1"/>
  <c r="N261" i="51" s="1"/>
  <c r="N262" i="51" s="1"/>
  <c r="N263" i="51" s="1"/>
  <c r="N264" i="51" s="1"/>
  <c r="N265" i="51" s="1"/>
  <c r="N266" i="51" s="1"/>
  <c r="N267" i="51" s="1"/>
  <c r="N268" i="51" s="1"/>
  <c r="N269" i="51" s="1"/>
  <c r="N270" i="51" s="1"/>
  <c r="N271" i="51" s="1"/>
  <c r="N272" i="51" s="1"/>
  <c r="N273" i="51" s="1"/>
  <c r="N274" i="51" s="1"/>
  <c r="N275" i="51" s="1"/>
  <c r="N276" i="51" s="1"/>
  <c r="N277" i="51" s="1"/>
  <c r="N278" i="51" s="1"/>
  <c r="N279" i="51" s="1"/>
  <c r="N280" i="51" s="1"/>
  <c r="N281" i="51" s="1"/>
  <c r="N282" i="51" s="1"/>
  <c r="N283" i="51" s="1"/>
  <c r="N284" i="51" s="1"/>
  <c r="N285" i="51" s="1"/>
  <c r="N286" i="51" s="1"/>
  <c r="N287" i="51" s="1"/>
  <c r="N288" i="51" s="1"/>
  <c r="N289" i="51" s="1"/>
  <c r="N290" i="51" s="1"/>
  <c r="N291" i="51" s="1"/>
  <c r="N292" i="51" s="1"/>
  <c r="N293" i="51" s="1"/>
  <c r="N294" i="51" s="1"/>
  <c r="N295" i="51" s="1"/>
  <c r="N296" i="51" s="1"/>
  <c r="N297" i="51" s="1"/>
  <c r="N298" i="51" s="1"/>
  <c r="N299" i="51" s="1"/>
  <c r="N300" i="51" s="1"/>
  <c r="N301" i="51" s="1"/>
  <c r="N302" i="51" s="1"/>
  <c r="N303" i="51" s="1"/>
  <c r="N304" i="51" s="1"/>
  <c r="N305" i="51" s="1"/>
  <c r="N306" i="51" s="1"/>
  <c r="N307" i="51" s="1"/>
  <c r="N308" i="51" s="1"/>
  <c r="N309" i="51" s="1"/>
  <c r="N310" i="51" s="1"/>
  <c r="N311" i="51" s="1"/>
  <c r="N312" i="51" s="1"/>
  <c r="N313" i="51" s="1"/>
  <c r="N314" i="51" s="1"/>
  <c r="N315" i="51" s="1"/>
  <c r="N316" i="51" s="1"/>
  <c r="N317" i="51" s="1"/>
  <c r="N318" i="51" s="1"/>
  <c r="N319" i="51" s="1"/>
  <c r="N320" i="51" s="1"/>
  <c r="N321" i="51" s="1"/>
  <c r="N322" i="51" s="1"/>
  <c r="N323" i="51" s="1"/>
  <c r="N324" i="51" s="1"/>
  <c r="N325" i="51" s="1"/>
  <c r="N326" i="51" s="1"/>
  <c r="N327" i="51" s="1"/>
  <c r="N328" i="51" s="1"/>
  <c r="N329" i="51" s="1"/>
  <c r="N330" i="51" s="1"/>
  <c r="N331" i="51" s="1"/>
  <c r="N332" i="51" s="1"/>
  <c r="N333" i="51" s="1"/>
  <c r="N334" i="51" s="1"/>
  <c r="N335" i="51" s="1"/>
  <c r="N336" i="51" s="1"/>
  <c r="N337" i="51" s="1"/>
  <c r="N338" i="51" s="1"/>
  <c r="N339" i="51" s="1"/>
  <c r="N340" i="51" s="1"/>
  <c r="N341" i="51" s="1"/>
  <c r="N342" i="51" s="1"/>
  <c r="N343" i="51" s="1"/>
  <c r="N344" i="51" s="1"/>
  <c r="N345" i="51" s="1"/>
  <c r="N346" i="51" s="1"/>
  <c r="N347" i="51" s="1"/>
  <c r="N348" i="51" s="1"/>
  <c r="N349" i="51" s="1"/>
  <c r="N350" i="51" s="1"/>
  <c r="N351" i="51" s="1"/>
  <c r="N352" i="51" s="1"/>
  <c r="N353" i="51" s="1"/>
  <c r="N354" i="51" s="1"/>
  <c r="N355" i="51" s="1"/>
  <c r="N356" i="51" s="1"/>
  <c r="N357" i="51" s="1"/>
  <c r="N358" i="51" s="1"/>
  <c r="N359" i="51" s="1"/>
  <c r="N360" i="51" s="1"/>
  <c r="N361" i="51" s="1"/>
  <c r="N362" i="51" s="1"/>
  <c r="N363" i="51" s="1"/>
  <c r="N364" i="51" s="1"/>
  <c r="N365" i="51" s="1"/>
  <c r="N366" i="51" s="1"/>
  <c r="N367" i="51" s="1"/>
  <c r="N368" i="51" s="1"/>
  <c r="N369" i="51" s="1"/>
  <c r="N370" i="51" s="1"/>
  <c r="N371" i="51" s="1"/>
  <c r="N372" i="51" s="1"/>
  <c r="N373" i="51" s="1"/>
  <c r="N374" i="51" s="1"/>
  <c r="N375" i="51" s="1"/>
  <c r="N376" i="51" s="1"/>
  <c r="N377" i="51" s="1"/>
  <c r="N378" i="51" s="1"/>
  <c r="N379" i="51" s="1"/>
  <c r="N380" i="51" s="1"/>
  <c r="N381" i="51" s="1"/>
  <c r="N382" i="51" s="1"/>
  <c r="N383" i="51" s="1"/>
  <c r="N384" i="51" s="1"/>
  <c r="N385" i="51" s="1"/>
  <c r="N386" i="51" s="1"/>
  <c r="N387" i="51" s="1"/>
  <c r="N388" i="51" s="1"/>
  <c r="N389" i="51" s="1"/>
  <c r="N390" i="51" s="1"/>
  <c r="N391" i="51" s="1"/>
  <c r="N392" i="51" s="1"/>
  <c r="N393" i="51" s="1"/>
  <c r="N394" i="51" s="1"/>
  <c r="N395" i="51" s="1"/>
  <c r="N396" i="51" s="1"/>
  <c r="N397" i="51" s="1"/>
  <c r="N398" i="51" s="1"/>
  <c r="N399" i="51" s="1"/>
  <c r="N400" i="51" s="1"/>
  <c r="N401" i="51" s="1"/>
  <c r="N402" i="51" s="1"/>
  <c r="N403" i="51" s="1"/>
  <c r="N404" i="51" s="1"/>
  <c r="N405" i="51" s="1"/>
  <c r="N406" i="51" s="1"/>
  <c r="O5" i="50"/>
  <c r="P6" i="50"/>
  <c r="G7" i="50"/>
  <c r="P7" i="50"/>
  <c r="AF7" i="50"/>
  <c r="B10" i="50"/>
  <c r="J10" i="50"/>
  <c r="AA10" i="50"/>
  <c r="AC10" i="50"/>
  <c r="AD10" i="50"/>
  <c r="N17" i="50"/>
  <c r="N18" i="50"/>
  <c r="N60" i="50"/>
  <c r="N61" i="50"/>
  <c r="N62" i="50" s="1"/>
  <c r="N63" i="50" s="1"/>
  <c r="N64" i="50" s="1"/>
  <c r="N65" i="50" s="1"/>
  <c r="N66" i="50" s="1"/>
  <c r="N67" i="50" s="1"/>
  <c r="N68" i="50"/>
  <c r="N69" i="50" s="1"/>
  <c r="N70" i="50" s="1"/>
  <c r="N71" i="50" s="1"/>
  <c r="N72" i="50" s="1"/>
  <c r="N73" i="50" s="1"/>
  <c r="N74" i="50"/>
  <c r="N75" i="50" s="1"/>
  <c r="N76" i="50" s="1"/>
  <c r="N77" i="50" s="1"/>
  <c r="N78" i="50" s="1"/>
  <c r="N79" i="50" s="1"/>
  <c r="N80" i="50" s="1"/>
  <c r="N81" i="50" s="1"/>
  <c r="N82" i="50" s="1"/>
  <c r="N83" i="50" s="1"/>
  <c r="N84" i="50" s="1"/>
  <c r="N85" i="50" s="1"/>
  <c r="N86" i="50" s="1"/>
  <c r="N87" i="50" s="1"/>
  <c r="N88" i="50" s="1"/>
  <c r="N89" i="50" s="1"/>
  <c r="N90" i="50" s="1"/>
  <c r="N91" i="50" s="1"/>
  <c r="N92" i="50" s="1"/>
  <c r="N93" i="50" s="1"/>
  <c r="N94" i="50" s="1"/>
  <c r="N95" i="50" s="1"/>
  <c r="N96" i="50" s="1"/>
  <c r="N97" i="50" s="1"/>
  <c r="N98" i="50" s="1"/>
  <c r="N99" i="50" s="1"/>
  <c r="N100" i="50" s="1"/>
  <c r="N101" i="50" s="1"/>
  <c r="N102" i="50" s="1"/>
  <c r="N103" i="50" s="1"/>
  <c r="N104" i="50" s="1"/>
  <c r="N105" i="50" s="1"/>
  <c r="N106" i="50"/>
  <c r="N107" i="50" s="1"/>
  <c r="N108" i="50" s="1"/>
  <c r="N109" i="50" s="1"/>
  <c r="N110" i="50" s="1"/>
  <c r="N111" i="50" s="1"/>
  <c r="N112" i="50" s="1"/>
  <c r="N113" i="50" s="1"/>
  <c r="N114" i="50" s="1"/>
  <c r="N115" i="50" s="1"/>
  <c r="N116" i="50" s="1"/>
  <c r="N117" i="50" s="1"/>
  <c r="N118" i="50" s="1"/>
  <c r="N119" i="50" s="1"/>
  <c r="N120" i="50" s="1"/>
  <c r="N121" i="50" s="1"/>
  <c r="N122" i="50" s="1"/>
  <c r="N123" i="50" s="1"/>
  <c r="N124" i="50" s="1"/>
  <c r="N125" i="50" s="1"/>
  <c r="N126" i="50" s="1"/>
  <c r="N127" i="50" s="1"/>
  <c r="N128" i="50" s="1"/>
  <c r="N129" i="50" s="1"/>
  <c r="N130" i="50" s="1"/>
  <c r="N131" i="50" s="1"/>
  <c r="N132" i="50" s="1"/>
  <c r="N133" i="50" s="1"/>
  <c r="N134" i="50" s="1"/>
  <c r="N135" i="50" s="1"/>
  <c r="N136" i="50" s="1"/>
  <c r="N137" i="50" s="1"/>
  <c r="N138" i="50" s="1"/>
  <c r="N139" i="50" s="1"/>
  <c r="N140" i="50" s="1"/>
  <c r="N141" i="50" s="1"/>
  <c r="N142" i="50" s="1"/>
  <c r="N143" i="50" s="1"/>
  <c r="N144" i="50" s="1"/>
  <c r="N145" i="50" s="1"/>
  <c r="N146" i="50" s="1"/>
  <c r="N147" i="50" s="1"/>
  <c r="N148" i="50" s="1"/>
  <c r="N149" i="50" s="1"/>
  <c r="N150" i="50" s="1"/>
  <c r="N151" i="50" s="1"/>
  <c r="N152" i="50" s="1"/>
  <c r="N153" i="50" s="1"/>
  <c r="N154" i="50" s="1"/>
  <c r="N155" i="50" s="1"/>
  <c r="N156" i="50" s="1"/>
  <c r="N157" i="50" s="1"/>
  <c r="N158" i="50" s="1"/>
  <c r="N159" i="50" s="1"/>
  <c r="N160" i="50" s="1"/>
  <c r="N161" i="50" s="1"/>
  <c r="N162" i="50" s="1"/>
  <c r="N163" i="50" s="1"/>
  <c r="N164" i="50" s="1"/>
  <c r="N165" i="50" s="1"/>
  <c r="N166" i="50" s="1"/>
  <c r="N167" i="50" s="1"/>
  <c r="N168" i="50" s="1"/>
  <c r="N169" i="50" s="1"/>
  <c r="N170" i="50" s="1"/>
  <c r="N171" i="50" s="1"/>
  <c r="N172" i="50" s="1"/>
  <c r="N173" i="50" s="1"/>
  <c r="N174" i="50" s="1"/>
  <c r="N175" i="50" s="1"/>
  <c r="N176" i="50" s="1"/>
  <c r="N177" i="50" s="1"/>
  <c r="N178" i="50" s="1"/>
  <c r="N179" i="50" s="1"/>
  <c r="N180" i="50" s="1"/>
  <c r="N181" i="50" s="1"/>
  <c r="N182" i="50" s="1"/>
  <c r="N183" i="50" s="1"/>
  <c r="N184" i="50" s="1"/>
  <c r="N185" i="50" s="1"/>
  <c r="N186" i="50" s="1"/>
  <c r="N187" i="50" s="1"/>
  <c r="N188" i="50" s="1"/>
  <c r="N189" i="50" s="1"/>
  <c r="N190" i="50" s="1"/>
  <c r="N191" i="50" s="1"/>
  <c r="N192" i="50" s="1"/>
  <c r="N193" i="50" s="1"/>
  <c r="N194" i="50" s="1"/>
  <c r="N195" i="50" s="1"/>
  <c r="N196" i="50" s="1"/>
  <c r="N197" i="50" s="1"/>
  <c r="N198" i="50" s="1"/>
  <c r="N199" i="50" s="1"/>
  <c r="N200" i="50" s="1"/>
  <c r="N201" i="50" s="1"/>
  <c r="N202" i="50" s="1"/>
  <c r="N203" i="50" s="1"/>
  <c r="N204" i="50" s="1"/>
  <c r="N205" i="50" s="1"/>
  <c r="N206" i="50" s="1"/>
  <c r="N207" i="50" s="1"/>
  <c r="N208" i="50" s="1"/>
  <c r="N209" i="50" s="1"/>
  <c r="N210" i="50" s="1"/>
  <c r="N211" i="50" s="1"/>
  <c r="N212" i="50" s="1"/>
  <c r="N213" i="50" s="1"/>
  <c r="N214" i="50" s="1"/>
  <c r="N215" i="50" s="1"/>
  <c r="N216" i="50" s="1"/>
  <c r="N217" i="50" s="1"/>
  <c r="N218" i="50" s="1"/>
  <c r="N219" i="50" s="1"/>
  <c r="N220" i="50" s="1"/>
  <c r="N221" i="50" s="1"/>
  <c r="N222" i="50" s="1"/>
  <c r="N223" i="50" s="1"/>
  <c r="N224" i="50" s="1"/>
  <c r="N225" i="50" s="1"/>
  <c r="N226" i="50" s="1"/>
  <c r="N227" i="50" s="1"/>
  <c r="N228" i="50" s="1"/>
  <c r="N229" i="50" s="1"/>
  <c r="N230" i="50" s="1"/>
  <c r="N231" i="50" s="1"/>
  <c r="N232" i="50" s="1"/>
  <c r="N233" i="50" s="1"/>
  <c r="N234" i="50" s="1"/>
  <c r="N235" i="50" s="1"/>
  <c r="N236" i="50" s="1"/>
  <c r="N237" i="50" s="1"/>
  <c r="N238" i="50" s="1"/>
  <c r="N239" i="50" s="1"/>
  <c r="N240" i="50" s="1"/>
  <c r="N241" i="50" s="1"/>
  <c r="N242" i="50" s="1"/>
  <c r="N243" i="50" s="1"/>
  <c r="N244" i="50" s="1"/>
  <c r="N245" i="50" s="1"/>
  <c r="N246" i="50" s="1"/>
  <c r="N247" i="50" s="1"/>
  <c r="N248" i="50" s="1"/>
  <c r="N249" i="50" s="1"/>
  <c r="N250" i="50" s="1"/>
  <c r="N251" i="50" s="1"/>
  <c r="N252" i="50" s="1"/>
  <c r="N253" i="50" s="1"/>
  <c r="N254" i="50" s="1"/>
  <c r="N255" i="50" s="1"/>
  <c r="N256" i="50" s="1"/>
  <c r="N257" i="50" s="1"/>
  <c r="N258" i="50" s="1"/>
  <c r="N259" i="50" s="1"/>
  <c r="N260" i="50" s="1"/>
  <c r="N261" i="50" s="1"/>
  <c r="N262" i="50" s="1"/>
  <c r="N263" i="50" s="1"/>
  <c r="N264" i="50" s="1"/>
  <c r="N265" i="50" s="1"/>
  <c r="N266" i="50" s="1"/>
  <c r="N267" i="50" s="1"/>
  <c r="N268" i="50" s="1"/>
  <c r="N269" i="50" s="1"/>
  <c r="N270" i="50" s="1"/>
  <c r="N271" i="50" s="1"/>
  <c r="N272" i="50" s="1"/>
  <c r="N273" i="50" s="1"/>
  <c r="N274" i="50" s="1"/>
  <c r="N275" i="50" s="1"/>
  <c r="N276" i="50"/>
  <c r="N277" i="50" s="1"/>
  <c r="N278" i="50" s="1"/>
  <c r="N279" i="50" s="1"/>
  <c r="N280" i="50" s="1"/>
  <c r="N281" i="50" s="1"/>
  <c r="N282" i="50" s="1"/>
  <c r="N283" i="50" s="1"/>
  <c r="N284" i="50" s="1"/>
  <c r="N285" i="50" s="1"/>
  <c r="N286" i="50" s="1"/>
  <c r="N287" i="50" s="1"/>
  <c r="N288" i="50" s="1"/>
  <c r="N289" i="50" s="1"/>
  <c r="N290" i="50" s="1"/>
  <c r="N291" i="50" s="1"/>
  <c r="N292" i="50" s="1"/>
  <c r="N293" i="50" s="1"/>
  <c r="N294" i="50" s="1"/>
  <c r="N295" i="50" s="1"/>
  <c r="N296" i="50" s="1"/>
  <c r="N297" i="50" s="1"/>
  <c r="N298" i="50" s="1"/>
  <c r="N299" i="50" s="1"/>
  <c r="N300" i="50" s="1"/>
  <c r="N301" i="50" s="1"/>
  <c r="N302" i="50" s="1"/>
  <c r="N303" i="50" s="1"/>
  <c r="N304" i="50" s="1"/>
  <c r="N305" i="50" s="1"/>
  <c r="N306" i="50" s="1"/>
  <c r="N307" i="50" s="1"/>
  <c r="N308" i="50" s="1"/>
  <c r="N309" i="50" s="1"/>
  <c r="N310" i="50" s="1"/>
  <c r="N311" i="50" s="1"/>
  <c r="N312" i="50" s="1"/>
  <c r="N313" i="50" s="1"/>
  <c r="N314" i="50" s="1"/>
  <c r="N315" i="50" s="1"/>
  <c r="N316" i="50" s="1"/>
  <c r="N317" i="50" s="1"/>
  <c r="N318" i="50" s="1"/>
  <c r="N319" i="50" s="1"/>
  <c r="N320" i="50" s="1"/>
  <c r="N321" i="50" s="1"/>
  <c r="N322" i="50" s="1"/>
  <c r="N323" i="50" s="1"/>
  <c r="N324" i="50" s="1"/>
  <c r="N325" i="50" s="1"/>
  <c r="N326" i="50" s="1"/>
  <c r="N327" i="50" s="1"/>
  <c r="N328" i="50" s="1"/>
  <c r="N329" i="50" s="1"/>
  <c r="N330" i="50" s="1"/>
  <c r="N331" i="50" s="1"/>
  <c r="N332" i="50" s="1"/>
  <c r="N333" i="50" s="1"/>
  <c r="N334" i="50" s="1"/>
  <c r="N335" i="50" s="1"/>
  <c r="N336" i="50" s="1"/>
  <c r="N337" i="50" s="1"/>
  <c r="N338" i="50" s="1"/>
  <c r="N339" i="50" s="1"/>
  <c r="N340" i="50" s="1"/>
  <c r="N341" i="50" s="1"/>
  <c r="N342" i="50" s="1"/>
  <c r="N343" i="50" s="1"/>
  <c r="N344" i="50" s="1"/>
  <c r="N345" i="50" s="1"/>
  <c r="N346" i="50" s="1"/>
  <c r="N347" i="50" s="1"/>
  <c r="N348" i="50" s="1"/>
  <c r="N349" i="50" s="1"/>
  <c r="N350" i="50" s="1"/>
  <c r="N351" i="50" s="1"/>
  <c r="N352" i="50" s="1"/>
  <c r="N353" i="50" s="1"/>
  <c r="N354" i="50" s="1"/>
  <c r="N355" i="50" s="1"/>
  <c r="N356" i="50" s="1"/>
  <c r="N357" i="50" s="1"/>
  <c r="N358" i="50" s="1"/>
  <c r="N359" i="50" s="1"/>
  <c r="N360" i="50" s="1"/>
  <c r="N361" i="50" s="1"/>
  <c r="N362" i="50" s="1"/>
  <c r="N363" i="50" s="1"/>
  <c r="N364" i="50" s="1"/>
  <c r="N365" i="50" s="1"/>
  <c r="N366" i="50" s="1"/>
  <c r="N367" i="50" s="1"/>
  <c r="N368" i="50" s="1"/>
  <c r="N369" i="50" s="1"/>
  <c r="N370" i="50" s="1"/>
  <c r="N371" i="50" s="1"/>
  <c r="N372" i="50" s="1"/>
  <c r="N373" i="50" s="1"/>
  <c r="N374" i="50" s="1"/>
  <c r="N375" i="50" s="1"/>
  <c r="N376" i="50" s="1"/>
  <c r="N377" i="50" s="1"/>
  <c r="N378" i="50" s="1"/>
  <c r="N379" i="50" s="1"/>
  <c r="N380" i="50" s="1"/>
  <c r="N381" i="50" s="1"/>
  <c r="N382" i="50" s="1"/>
  <c r="N383" i="50" s="1"/>
  <c r="N384" i="50" s="1"/>
  <c r="N385" i="50" s="1"/>
  <c r="N386" i="50" s="1"/>
  <c r="N387" i="50" s="1"/>
  <c r="N388" i="50" s="1"/>
  <c r="N389" i="50" s="1"/>
  <c r="N390" i="50" s="1"/>
  <c r="N391" i="50" s="1"/>
  <c r="N392" i="50" s="1"/>
  <c r="N393" i="50" s="1"/>
  <c r="N394" i="50" s="1"/>
  <c r="N395" i="50" s="1"/>
  <c r="N396" i="50" s="1"/>
  <c r="N397" i="50" s="1"/>
  <c r="N398" i="50" s="1"/>
  <c r="N399" i="50" s="1"/>
  <c r="N400" i="50" s="1"/>
  <c r="N401" i="50" s="1"/>
  <c r="N402" i="50" s="1"/>
  <c r="N403" i="50" s="1"/>
  <c r="N404" i="50" s="1"/>
  <c r="N405" i="50" s="1"/>
  <c r="N406" i="50" s="1"/>
  <c r="O5" i="49"/>
  <c r="G7" i="49"/>
  <c r="AC10" i="49" s="1"/>
  <c r="P7" i="49"/>
  <c r="AF7" i="49"/>
  <c r="B10" i="49"/>
  <c r="J10" i="49"/>
  <c r="AA10" i="49"/>
  <c r="AD10" i="49"/>
  <c r="N17" i="49"/>
  <c r="N18" i="49"/>
  <c r="N19" i="49"/>
  <c r="N20" i="49"/>
  <c r="N60" i="49"/>
  <c r="N61" i="49"/>
  <c r="N62" i="49" s="1"/>
  <c r="N63" i="49" s="1"/>
  <c r="N64" i="49" s="1"/>
  <c r="N65" i="49" s="1"/>
  <c r="N66" i="49" s="1"/>
  <c r="N67" i="49"/>
  <c r="N68" i="49" s="1"/>
  <c r="N69" i="49" s="1"/>
  <c r="N70" i="49" s="1"/>
  <c r="N71" i="49" s="1"/>
  <c r="N72" i="49" s="1"/>
  <c r="N73" i="49" s="1"/>
  <c r="N74" i="49" s="1"/>
  <c r="N75" i="49" s="1"/>
  <c r="N76" i="49" s="1"/>
  <c r="N77" i="49" s="1"/>
  <c r="N78" i="49" s="1"/>
  <c r="N79" i="49" s="1"/>
  <c r="N80" i="49" s="1"/>
  <c r="N81" i="49" s="1"/>
  <c r="N82" i="49" s="1"/>
  <c r="N83" i="49" s="1"/>
  <c r="N84" i="49" s="1"/>
  <c r="N85" i="49" s="1"/>
  <c r="N86" i="49" s="1"/>
  <c r="N87" i="49" s="1"/>
  <c r="N88" i="49" s="1"/>
  <c r="N89" i="49" s="1"/>
  <c r="N90" i="49" s="1"/>
  <c r="N91" i="49" s="1"/>
  <c r="N92" i="49" s="1"/>
  <c r="N93" i="49" s="1"/>
  <c r="N94" i="49" s="1"/>
  <c r="N95" i="49" s="1"/>
  <c r="N96" i="49" s="1"/>
  <c r="N97" i="49" s="1"/>
  <c r="N98" i="49" s="1"/>
  <c r="N99" i="49" s="1"/>
  <c r="N100" i="49" s="1"/>
  <c r="N101" i="49" s="1"/>
  <c r="N102" i="49" s="1"/>
  <c r="N103" i="49" s="1"/>
  <c r="N104" i="49" s="1"/>
  <c r="N105" i="49" s="1"/>
  <c r="N106" i="49" s="1"/>
  <c r="N107" i="49" s="1"/>
  <c r="N108" i="49" s="1"/>
  <c r="N109" i="49" s="1"/>
  <c r="N110" i="49" s="1"/>
  <c r="N111" i="49" s="1"/>
  <c r="N112" i="49" s="1"/>
  <c r="N113" i="49" s="1"/>
  <c r="N114" i="49" s="1"/>
  <c r="N115" i="49" s="1"/>
  <c r="N116" i="49" s="1"/>
  <c r="N117" i="49" s="1"/>
  <c r="N118" i="49" s="1"/>
  <c r="N119" i="49" s="1"/>
  <c r="N120" i="49" s="1"/>
  <c r="N121" i="49" s="1"/>
  <c r="N122" i="49" s="1"/>
  <c r="N123" i="49" s="1"/>
  <c r="N124" i="49" s="1"/>
  <c r="N125" i="49" s="1"/>
  <c r="N126" i="49" s="1"/>
  <c r="N127" i="49" s="1"/>
  <c r="N128" i="49" s="1"/>
  <c r="N129" i="49" s="1"/>
  <c r="N130" i="49" s="1"/>
  <c r="N131" i="49" s="1"/>
  <c r="N132" i="49" s="1"/>
  <c r="N133" i="49" s="1"/>
  <c r="N134" i="49" s="1"/>
  <c r="N135" i="49" s="1"/>
  <c r="N136" i="49" s="1"/>
  <c r="N137" i="49" s="1"/>
  <c r="N138" i="49" s="1"/>
  <c r="N139" i="49" s="1"/>
  <c r="N140" i="49" s="1"/>
  <c r="N141" i="49" s="1"/>
  <c r="N142" i="49" s="1"/>
  <c r="N143" i="49" s="1"/>
  <c r="N144" i="49" s="1"/>
  <c r="N145" i="49" s="1"/>
  <c r="N146" i="49" s="1"/>
  <c r="N147" i="49" s="1"/>
  <c r="N148" i="49" s="1"/>
  <c r="N149" i="49" s="1"/>
  <c r="N150" i="49" s="1"/>
  <c r="N151" i="49" s="1"/>
  <c r="N152" i="49" s="1"/>
  <c r="N153" i="49" s="1"/>
  <c r="N154" i="49" s="1"/>
  <c r="N155" i="49" s="1"/>
  <c r="N156" i="49" s="1"/>
  <c r="N157" i="49" s="1"/>
  <c r="N158" i="49" s="1"/>
  <c r="N159" i="49" s="1"/>
  <c r="N160" i="49" s="1"/>
  <c r="N161" i="49" s="1"/>
  <c r="N162" i="49" s="1"/>
  <c r="N163" i="49" s="1"/>
  <c r="N164" i="49" s="1"/>
  <c r="N165" i="49" s="1"/>
  <c r="N166" i="49" s="1"/>
  <c r="N167" i="49" s="1"/>
  <c r="N168" i="49" s="1"/>
  <c r="N169" i="49" s="1"/>
  <c r="N170" i="49" s="1"/>
  <c r="N171" i="49" s="1"/>
  <c r="N172" i="49" s="1"/>
  <c r="N173" i="49" s="1"/>
  <c r="N174" i="49" s="1"/>
  <c r="N175" i="49" s="1"/>
  <c r="N176" i="49" s="1"/>
  <c r="N177" i="49" s="1"/>
  <c r="N178" i="49" s="1"/>
  <c r="N179" i="49" s="1"/>
  <c r="N180" i="49" s="1"/>
  <c r="N181" i="49" s="1"/>
  <c r="N182" i="49" s="1"/>
  <c r="N183" i="49" s="1"/>
  <c r="N184" i="49" s="1"/>
  <c r="N185" i="49" s="1"/>
  <c r="N186" i="49" s="1"/>
  <c r="N187" i="49" s="1"/>
  <c r="N188" i="49" s="1"/>
  <c r="N189" i="49" s="1"/>
  <c r="N190" i="49" s="1"/>
  <c r="N191" i="49" s="1"/>
  <c r="N192" i="49" s="1"/>
  <c r="N193" i="49" s="1"/>
  <c r="N194" i="49" s="1"/>
  <c r="N195" i="49" s="1"/>
  <c r="N196" i="49" s="1"/>
  <c r="N197" i="49" s="1"/>
  <c r="N198" i="49" s="1"/>
  <c r="N199" i="49" s="1"/>
  <c r="N200" i="49" s="1"/>
  <c r="N201" i="49" s="1"/>
  <c r="N202" i="49" s="1"/>
  <c r="N203" i="49" s="1"/>
  <c r="N204" i="49" s="1"/>
  <c r="N205" i="49" s="1"/>
  <c r="N206" i="49" s="1"/>
  <c r="N207" i="49" s="1"/>
  <c r="N208" i="49" s="1"/>
  <c r="N209" i="49" s="1"/>
  <c r="N210" i="49" s="1"/>
  <c r="N211" i="49" s="1"/>
  <c r="N212" i="49" s="1"/>
  <c r="N213" i="49" s="1"/>
  <c r="N214" i="49" s="1"/>
  <c r="N215" i="49" s="1"/>
  <c r="N216" i="49" s="1"/>
  <c r="N217" i="49" s="1"/>
  <c r="N218" i="49" s="1"/>
  <c r="N219" i="49" s="1"/>
  <c r="N220" i="49" s="1"/>
  <c r="N221" i="49" s="1"/>
  <c r="N222" i="49" s="1"/>
  <c r="N223" i="49" s="1"/>
  <c r="N224" i="49" s="1"/>
  <c r="N225" i="49" s="1"/>
  <c r="N226" i="49" s="1"/>
  <c r="N227" i="49" s="1"/>
  <c r="N228" i="49" s="1"/>
  <c r="N229" i="49" s="1"/>
  <c r="N230" i="49" s="1"/>
  <c r="N231" i="49" s="1"/>
  <c r="N232" i="49" s="1"/>
  <c r="N233" i="49" s="1"/>
  <c r="N234" i="49" s="1"/>
  <c r="N235" i="49" s="1"/>
  <c r="N236" i="49" s="1"/>
  <c r="N237" i="49" s="1"/>
  <c r="N238" i="49" s="1"/>
  <c r="N239" i="49" s="1"/>
  <c r="N240" i="49" s="1"/>
  <c r="N241" i="49" s="1"/>
  <c r="N242" i="49" s="1"/>
  <c r="N243" i="49" s="1"/>
  <c r="N244" i="49" s="1"/>
  <c r="N245" i="49" s="1"/>
  <c r="N246" i="49" s="1"/>
  <c r="N247" i="49" s="1"/>
  <c r="N248" i="49" s="1"/>
  <c r="N249" i="49" s="1"/>
  <c r="N250" i="49" s="1"/>
  <c r="N251" i="49" s="1"/>
  <c r="N252" i="49" s="1"/>
  <c r="N253" i="49" s="1"/>
  <c r="N254" i="49" s="1"/>
  <c r="N255" i="49" s="1"/>
  <c r="N256" i="49" s="1"/>
  <c r="N257" i="49" s="1"/>
  <c r="N258" i="49" s="1"/>
  <c r="N259" i="49" s="1"/>
  <c r="N260" i="49" s="1"/>
  <c r="N261" i="49" s="1"/>
  <c r="N262" i="49" s="1"/>
  <c r="N263" i="49" s="1"/>
  <c r="N264" i="49" s="1"/>
  <c r="N265" i="49" s="1"/>
  <c r="N266" i="49" s="1"/>
  <c r="N267" i="49" s="1"/>
  <c r="N268" i="49" s="1"/>
  <c r="N269" i="49" s="1"/>
  <c r="N270" i="49" s="1"/>
  <c r="N271" i="49" s="1"/>
  <c r="N272" i="49" s="1"/>
  <c r="N273" i="49" s="1"/>
  <c r="N274" i="49" s="1"/>
  <c r="N275" i="49" s="1"/>
  <c r="N276" i="49" s="1"/>
  <c r="N277" i="49" s="1"/>
  <c r="N278" i="49" s="1"/>
  <c r="N279" i="49" s="1"/>
  <c r="N280" i="49" s="1"/>
  <c r="N281" i="49" s="1"/>
  <c r="N282" i="49" s="1"/>
  <c r="N283" i="49" s="1"/>
  <c r="N284" i="49" s="1"/>
  <c r="N285" i="49" s="1"/>
  <c r="N286" i="49" s="1"/>
  <c r="N287" i="49" s="1"/>
  <c r="N288" i="49" s="1"/>
  <c r="N289" i="49" s="1"/>
  <c r="N290" i="49" s="1"/>
  <c r="N291" i="49" s="1"/>
  <c r="N292" i="49" s="1"/>
  <c r="N293" i="49" s="1"/>
  <c r="N294" i="49" s="1"/>
  <c r="N295" i="49" s="1"/>
  <c r="N296" i="49" s="1"/>
  <c r="N297" i="49" s="1"/>
  <c r="N298" i="49" s="1"/>
  <c r="N299" i="49" s="1"/>
  <c r="N300" i="49" s="1"/>
  <c r="N301" i="49" s="1"/>
  <c r="N302" i="49" s="1"/>
  <c r="N303" i="49" s="1"/>
  <c r="N304" i="49" s="1"/>
  <c r="N305" i="49" s="1"/>
  <c r="N306" i="49" s="1"/>
  <c r="N307" i="49" s="1"/>
  <c r="N308" i="49" s="1"/>
  <c r="N309" i="49" s="1"/>
  <c r="N310" i="49" s="1"/>
  <c r="N311" i="49" s="1"/>
  <c r="N312" i="49" s="1"/>
  <c r="N313" i="49" s="1"/>
  <c r="N314" i="49" s="1"/>
  <c r="N315" i="49" s="1"/>
  <c r="N316" i="49" s="1"/>
  <c r="N317" i="49" s="1"/>
  <c r="N318" i="49" s="1"/>
  <c r="N319" i="49" s="1"/>
  <c r="N320" i="49" s="1"/>
  <c r="N321" i="49" s="1"/>
  <c r="N322" i="49" s="1"/>
  <c r="N323" i="49" s="1"/>
  <c r="N324" i="49" s="1"/>
  <c r="N325" i="49" s="1"/>
  <c r="N326" i="49" s="1"/>
  <c r="N327" i="49" s="1"/>
  <c r="N328" i="49" s="1"/>
  <c r="N329" i="49" s="1"/>
  <c r="N330" i="49" s="1"/>
  <c r="N331" i="49" s="1"/>
  <c r="N332" i="49" s="1"/>
  <c r="N333" i="49" s="1"/>
  <c r="N334" i="49" s="1"/>
  <c r="N335" i="49" s="1"/>
  <c r="N336" i="49" s="1"/>
  <c r="N337" i="49" s="1"/>
  <c r="N338" i="49" s="1"/>
  <c r="N339" i="49" s="1"/>
  <c r="N340" i="49" s="1"/>
  <c r="N341" i="49" s="1"/>
  <c r="N342" i="49" s="1"/>
  <c r="N343" i="49" s="1"/>
  <c r="N344" i="49" s="1"/>
  <c r="N345" i="49" s="1"/>
  <c r="N346" i="49" s="1"/>
  <c r="N347" i="49" s="1"/>
  <c r="N348" i="49" s="1"/>
  <c r="N349" i="49" s="1"/>
  <c r="N350" i="49" s="1"/>
  <c r="N351" i="49" s="1"/>
  <c r="N352" i="49" s="1"/>
  <c r="N353" i="49" s="1"/>
  <c r="N354" i="49" s="1"/>
  <c r="N355" i="49" s="1"/>
  <c r="N356" i="49" s="1"/>
  <c r="N357" i="49" s="1"/>
  <c r="N358" i="49" s="1"/>
  <c r="N359" i="49" s="1"/>
  <c r="N360" i="49" s="1"/>
  <c r="N361" i="49" s="1"/>
  <c r="N362" i="49" s="1"/>
  <c r="N363" i="49" s="1"/>
  <c r="N364" i="49" s="1"/>
  <c r="N365" i="49" s="1"/>
  <c r="N366" i="49" s="1"/>
  <c r="N367" i="49" s="1"/>
  <c r="N368" i="49" s="1"/>
  <c r="N369" i="49" s="1"/>
  <c r="N370" i="49" s="1"/>
  <c r="N371" i="49" s="1"/>
  <c r="N372" i="49" s="1"/>
  <c r="N373" i="49" s="1"/>
  <c r="N374" i="49" s="1"/>
  <c r="N375" i="49" s="1"/>
  <c r="N376" i="49" s="1"/>
  <c r="N377" i="49" s="1"/>
  <c r="N378" i="49" s="1"/>
  <c r="N379" i="49" s="1"/>
  <c r="N380" i="49" s="1"/>
  <c r="N381" i="49" s="1"/>
  <c r="N382" i="49" s="1"/>
  <c r="O5" i="48"/>
  <c r="P6" i="48"/>
  <c r="O14" i="48" s="1"/>
  <c r="G7" i="48"/>
  <c r="P7" i="48"/>
  <c r="AF7" i="48"/>
  <c r="O8" i="48"/>
  <c r="B10" i="48"/>
  <c r="J10" i="48"/>
  <c r="AA10" i="48"/>
  <c r="AB10" i="48"/>
  <c r="AC10" i="48"/>
  <c r="AD10" i="48"/>
  <c r="P12" i="48"/>
  <c r="N17" i="48"/>
  <c r="O17" i="48"/>
  <c r="O18" i="48" s="1"/>
  <c r="N18" i="48"/>
  <c r="N19" i="48"/>
  <c r="O19" i="48"/>
  <c r="O20" i="48" s="1"/>
  <c r="O21" i="48" s="1"/>
  <c r="O22" i="48" s="1"/>
  <c r="O23" i="48" s="1"/>
  <c r="O24" i="48" s="1"/>
  <c r="O25" i="48" s="1"/>
  <c r="O26" i="48" s="1"/>
  <c r="O27" i="48" s="1"/>
  <c r="O28" i="48" s="1"/>
  <c r="O29" i="48" s="1"/>
  <c r="O30" i="48" s="1"/>
  <c r="O31" i="48" s="1"/>
  <c r="O32" i="48" s="1"/>
  <c r="O33" i="48" s="1"/>
  <c r="O34" i="48" s="1"/>
  <c r="O35" i="48" s="1"/>
  <c r="O36" i="48" s="1"/>
  <c r="O37" i="48" s="1"/>
  <c r="O38" i="48" s="1"/>
  <c r="O39" i="48" s="1"/>
  <c r="O40" i="48" s="1"/>
  <c r="O41" i="48" s="1"/>
  <c r="O42" i="48" s="1"/>
  <c r="O43" i="48" s="1"/>
  <c r="O44" i="48" s="1"/>
  <c r="O45" i="48"/>
  <c r="O46" i="48" s="1"/>
  <c r="O47" i="48" s="1"/>
  <c r="O48" i="48" s="1"/>
  <c r="N60" i="48"/>
  <c r="N61" i="48"/>
  <c r="N62" i="48"/>
  <c r="N63" i="48" s="1"/>
  <c r="N64" i="48" s="1"/>
  <c r="N65" i="48" s="1"/>
  <c r="N66" i="48" s="1"/>
  <c r="N67" i="48"/>
  <c r="N68" i="48" s="1"/>
  <c r="N69" i="48" s="1"/>
  <c r="N70" i="48" s="1"/>
  <c r="N71" i="48" s="1"/>
  <c r="N72" i="48" s="1"/>
  <c r="N73" i="48" s="1"/>
  <c r="N74" i="48" s="1"/>
  <c r="N75" i="48" s="1"/>
  <c r="N76" i="48" s="1"/>
  <c r="N77" i="48" s="1"/>
  <c r="N78" i="48" s="1"/>
  <c r="N79" i="48" s="1"/>
  <c r="N80" i="48" s="1"/>
  <c r="N81" i="48" s="1"/>
  <c r="N82" i="48" s="1"/>
  <c r="N83" i="48" s="1"/>
  <c r="N84" i="48" s="1"/>
  <c r="N85" i="48" s="1"/>
  <c r="N86" i="48" s="1"/>
  <c r="N87" i="48" s="1"/>
  <c r="N88" i="48" s="1"/>
  <c r="N89" i="48" s="1"/>
  <c r="N90" i="48" s="1"/>
  <c r="N91" i="48" s="1"/>
  <c r="N92" i="48" s="1"/>
  <c r="N93" i="48" s="1"/>
  <c r="N94" i="48" s="1"/>
  <c r="N95" i="48" s="1"/>
  <c r="N96" i="48" s="1"/>
  <c r="N97" i="48" s="1"/>
  <c r="N98" i="48" s="1"/>
  <c r="N99" i="48" s="1"/>
  <c r="N100" i="48" s="1"/>
  <c r="N101" i="48" s="1"/>
  <c r="N102" i="48" s="1"/>
  <c r="N103" i="48" s="1"/>
  <c r="N104" i="48" s="1"/>
  <c r="N105" i="48" s="1"/>
  <c r="N106" i="48" s="1"/>
  <c r="N107" i="48" s="1"/>
  <c r="N108" i="48" s="1"/>
  <c r="N109" i="48" s="1"/>
  <c r="N110" i="48" s="1"/>
  <c r="N111" i="48" s="1"/>
  <c r="N112" i="48" s="1"/>
  <c r="N113" i="48" s="1"/>
  <c r="N114" i="48" s="1"/>
  <c r="N115" i="48" s="1"/>
  <c r="N116" i="48" s="1"/>
  <c r="N117" i="48" s="1"/>
  <c r="N118" i="48" s="1"/>
  <c r="N119" i="48" s="1"/>
  <c r="N120" i="48" s="1"/>
  <c r="N121" i="48" s="1"/>
  <c r="N122" i="48" s="1"/>
  <c r="N123" i="48" s="1"/>
  <c r="N124" i="48" s="1"/>
  <c r="N125" i="48" s="1"/>
  <c r="N126" i="48" s="1"/>
  <c r="N127" i="48" s="1"/>
  <c r="N128" i="48" s="1"/>
  <c r="N129" i="48" s="1"/>
  <c r="N130" i="48" s="1"/>
  <c r="N131" i="48" s="1"/>
  <c r="N132" i="48" s="1"/>
  <c r="N133" i="48" s="1"/>
  <c r="N134" i="48" s="1"/>
  <c r="N135" i="48" s="1"/>
  <c r="N136" i="48" s="1"/>
  <c r="N137" i="48" s="1"/>
  <c r="N138" i="48" s="1"/>
  <c r="N139" i="48" s="1"/>
  <c r="N140" i="48" s="1"/>
  <c r="N141" i="48" s="1"/>
  <c r="N142" i="48" s="1"/>
  <c r="N143" i="48" s="1"/>
  <c r="N144" i="48" s="1"/>
  <c r="N145" i="48" s="1"/>
  <c r="N146" i="48" s="1"/>
  <c r="N147" i="48" s="1"/>
  <c r="N148" i="48" s="1"/>
  <c r="N149" i="48" s="1"/>
  <c r="N150" i="48" s="1"/>
  <c r="N151" i="48" s="1"/>
  <c r="N152" i="48" s="1"/>
  <c r="N153" i="48" s="1"/>
  <c r="N154" i="48" s="1"/>
  <c r="N155" i="48" s="1"/>
  <c r="N156" i="48" s="1"/>
  <c r="N157" i="48" s="1"/>
  <c r="N158" i="48" s="1"/>
  <c r="N159" i="48" s="1"/>
  <c r="N160" i="48" s="1"/>
  <c r="N161" i="48" s="1"/>
  <c r="N162" i="48" s="1"/>
  <c r="N163" i="48" s="1"/>
  <c r="N164" i="48" s="1"/>
  <c r="N165" i="48" s="1"/>
  <c r="N166" i="48" s="1"/>
  <c r="N167" i="48" s="1"/>
  <c r="N168" i="48" s="1"/>
  <c r="N169" i="48" s="1"/>
  <c r="N170" i="48" s="1"/>
  <c r="N171" i="48" s="1"/>
  <c r="N172" i="48" s="1"/>
  <c r="N173" i="48" s="1"/>
  <c r="N174" i="48" s="1"/>
  <c r="N175" i="48" s="1"/>
  <c r="N176" i="48" s="1"/>
  <c r="N177" i="48" s="1"/>
  <c r="N178" i="48" s="1"/>
  <c r="N179" i="48" s="1"/>
  <c r="N180" i="48" s="1"/>
  <c r="N181" i="48" s="1"/>
  <c r="N182" i="48" s="1"/>
  <c r="N183" i="48" s="1"/>
  <c r="N184" i="48" s="1"/>
  <c r="N185" i="48" s="1"/>
  <c r="N186" i="48" s="1"/>
  <c r="N187" i="48" s="1"/>
  <c r="N188" i="48" s="1"/>
  <c r="N189" i="48" s="1"/>
  <c r="N190" i="48" s="1"/>
  <c r="N191" i="48" s="1"/>
  <c r="N192" i="48" s="1"/>
  <c r="N193" i="48" s="1"/>
  <c r="N194" i="48" s="1"/>
  <c r="N195" i="48" s="1"/>
  <c r="N196" i="48" s="1"/>
  <c r="N197" i="48" s="1"/>
  <c r="N198" i="48" s="1"/>
  <c r="N199" i="48" s="1"/>
  <c r="N200" i="48" s="1"/>
  <c r="N201" i="48" s="1"/>
  <c r="N202" i="48" s="1"/>
  <c r="N203" i="48" s="1"/>
  <c r="N204" i="48" s="1"/>
  <c r="N205" i="48" s="1"/>
  <c r="N206" i="48" s="1"/>
  <c r="N207" i="48" s="1"/>
  <c r="N208" i="48" s="1"/>
  <c r="N209" i="48" s="1"/>
  <c r="N210" i="48" s="1"/>
  <c r="N211" i="48" s="1"/>
  <c r="N212" i="48" s="1"/>
  <c r="N213" i="48" s="1"/>
  <c r="N214" i="48" s="1"/>
  <c r="N215" i="48" s="1"/>
  <c r="N216" i="48" s="1"/>
  <c r="N217" i="48" s="1"/>
  <c r="N218" i="48" s="1"/>
  <c r="N219" i="48" s="1"/>
  <c r="N220" i="48" s="1"/>
  <c r="N221" i="48" s="1"/>
  <c r="N222" i="48" s="1"/>
  <c r="N223" i="48" s="1"/>
  <c r="N224" i="48" s="1"/>
  <c r="N225" i="48" s="1"/>
  <c r="N226" i="48" s="1"/>
  <c r="N227" i="48" s="1"/>
  <c r="N228" i="48" s="1"/>
  <c r="N229" i="48" s="1"/>
  <c r="N230" i="48" s="1"/>
  <c r="N231" i="48" s="1"/>
  <c r="N232" i="48" s="1"/>
  <c r="N233" i="48" s="1"/>
  <c r="N234" i="48" s="1"/>
  <c r="N235" i="48" s="1"/>
  <c r="N236" i="48" s="1"/>
  <c r="N237" i="48" s="1"/>
  <c r="N238" i="48" s="1"/>
  <c r="N239" i="48" s="1"/>
  <c r="N240" i="48" s="1"/>
  <c r="N241" i="48" s="1"/>
  <c r="N242" i="48" s="1"/>
  <c r="N243" i="48" s="1"/>
  <c r="N244" i="48" s="1"/>
  <c r="N245" i="48" s="1"/>
  <c r="N246" i="48" s="1"/>
  <c r="N247" i="48" s="1"/>
  <c r="N248" i="48" s="1"/>
  <c r="N249" i="48" s="1"/>
  <c r="N250" i="48" s="1"/>
  <c r="N251" i="48" s="1"/>
  <c r="N252" i="48" s="1"/>
  <c r="N253" i="48" s="1"/>
  <c r="N254" i="48" s="1"/>
  <c r="N255" i="48" s="1"/>
  <c r="N256" i="48" s="1"/>
  <c r="N257" i="48" s="1"/>
  <c r="N258" i="48" s="1"/>
  <c r="N259" i="48" s="1"/>
  <c r="N260" i="48" s="1"/>
  <c r="N261" i="48" s="1"/>
  <c r="N262" i="48" s="1"/>
  <c r="N263" i="48" s="1"/>
  <c r="N264" i="48" s="1"/>
  <c r="N265" i="48" s="1"/>
  <c r="N266" i="48" s="1"/>
  <c r="N267" i="48" s="1"/>
  <c r="N268" i="48" s="1"/>
  <c r="N269" i="48" s="1"/>
  <c r="N270" i="48" s="1"/>
  <c r="N271" i="48" s="1"/>
  <c r="N272" i="48" s="1"/>
  <c r="N273" i="48" s="1"/>
  <c r="N274" i="48" s="1"/>
  <c r="N275" i="48" s="1"/>
  <c r="N276" i="48" s="1"/>
  <c r="N277" i="48" s="1"/>
  <c r="N278" i="48" s="1"/>
  <c r="N279" i="48" s="1"/>
  <c r="N280" i="48" s="1"/>
  <c r="N281" i="48" s="1"/>
  <c r="N282" i="48" s="1"/>
  <c r="N283" i="48" s="1"/>
  <c r="N284" i="48" s="1"/>
  <c r="N285" i="48" s="1"/>
  <c r="N286" i="48" s="1"/>
  <c r="N287" i="48" s="1"/>
  <c r="N288" i="48" s="1"/>
  <c r="N289" i="48" s="1"/>
  <c r="N290" i="48" s="1"/>
  <c r="N291" i="48" s="1"/>
  <c r="N292" i="48" s="1"/>
  <c r="N293" i="48" s="1"/>
  <c r="N294" i="48" s="1"/>
  <c r="N295" i="48" s="1"/>
  <c r="N296" i="48" s="1"/>
  <c r="N297" i="48" s="1"/>
  <c r="N298" i="48" s="1"/>
  <c r="N299" i="48" s="1"/>
  <c r="N300" i="48" s="1"/>
  <c r="N301" i="48" s="1"/>
  <c r="N302" i="48" s="1"/>
  <c r="N303" i="48" s="1"/>
  <c r="N304" i="48" s="1"/>
  <c r="N305" i="48" s="1"/>
  <c r="N306" i="48" s="1"/>
  <c r="N307" i="48" s="1"/>
  <c r="N308" i="48" s="1"/>
  <c r="N309" i="48" s="1"/>
  <c r="N310" i="48" s="1"/>
  <c r="N311" i="48" s="1"/>
  <c r="N312" i="48" s="1"/>
  <c r="N313" i="48" s="1"/>
  <c r="N314" i="48" s="1"/>
  <c r="N315" i="48" s="1"/>
  <c r="N316" i="48" s="1"/>
  <c r="N317" i="48" s="1"/>
  <c r="N318" i="48" s="1"/>
  <c r="N319" i="48" s="1"/>
  <c r="N320" i="48" s="1"/>
  <c r="N321" i="48" s="1"/>
  <c r="N322" i="48" s="1"/>
  <c r="N323" i="48" s="1"/>
  <c r="N324" i="48" s="1"/>
  <c r="N325" i="48" s="1"/>
  <c r="N326" i="48" s="1"/>
  <c r="N327" i="48" s="1"/>
  <c r="N328" i="48" s="1"/>
  <c r="N329" i="48" s="1"/>
  <c r="N330" i="48" s="1"/>
  <c r="N331" i="48" s="1"/>
  <c r="N332" i="48" s="1"/>
  <c r="N333" i="48" s="1"/>
  <c r="N334" i="48" s="1"/>
  <c r="N335" i="48" s="1"/>
  <c r="N336" i="48" s="1"/>
  <c r="N337" i="48" s="1"/>
  <c r="N338" i="48" s="1"/>
  <c r="N339" i="48" s="1"/>
  <c r="N340" i="48" s="1"/>
  <c r="N341" i="48" s="1"/>
  <c r="N342" i="48" s="1"/>
  <c r="N343" i="48" s="1"/>
  <c r="N344" i="48" s="1"/>
  <c r="N345" i="48" s="1"/>
  <c r="N346" i="48" s="1"/>
  <c r="N347" i="48" s="1"/>
  <c r="N348" i="48" s="1"/>
  <c r="N349" i="48" s="1"/>
  <c r="N350" i="48" s="1"/>
  <c r="N351" i="48" s="1"/>
  <c r="N352" i="48" s="1"/>
  <c r="N353" i="48" s="1"/>
  <c r="N354" i="48" s="1"/>
  <c r="N355" i="48" s="1"/>
  <c r="N356" i="48" s="1"/>
  <c r="N357" i="48" s="1"/>
  <c r="N358" i="48" s="1"/>
  <c r="N359" i="48" s="1"/>
  <c r="N360" i="48" s="1"/>
  <c r="N361" i="48" s="1"/>
  <c r="N362" i="48" s="1"/>
  <c r="N363" i="48" s="1"/>
  <c r="N364" i="48" s="1"/>
  <c r="N365" i="48" s="1"/>
  <c r="N366" i="48" s="1"/>
  <c r="N367" i="48" s="1"/>
  <c r="N368" i="48" s="1"/>
  <c r="N369" i="48" s="1"/>
  <c r="N370" i="48" s="1"/>
  <c r="N371" i="48" s="1"/>
  <c r="N372" i="48" s="1"/>
  <c r="N373" i="48" s="1"/>
  <c r="N374" i="48" s="1"/>
  <c r="N375" i="48" s="1"/>
  <c r="N376" i="48" s="1"/>
  <c r="N377" i="48" s="1"/>
  <c r="N378" i="48" s="1"/>
  <c r="N379" i="48" s="1"/>
  <c r="N380" i="48" s="1"/>
  <c r="N381" i="48" s="1"/>
  <c r="N382" i="48" s="1"/>
  <c r="N383" i="48" s="1"/>
  <c r="N384" i="48" s="1"/>
  <c r="N385" i="48" s="1"/>
  <c r="N386" i="48" s="1"/>
  <c r="N387" i="48" s="1"/>
  <c r="N388" i="48" s="1"/>
  <c r="N389" i="48" s="1"/>
  <c r="N390" i="48" s="1"/>
  <c r="N391" i="48" s="1"/>
  <c r="N392" i="48" s="1"/>
  <c r="N393" i="48" s="1"/>
  <c r="N394" i="48" s="1"/>
  <c r="N395" i="48" s="1"/>
  <c r="N396" i="48" s="1"/>
  <c r="N397" i="48" s="1"/>
  <c r="N398" i="48" s="1"/>
  <c r="N399" i="48" s="1"/>
  <c r="N400" i="48" s="1"/>
  <c r="N401" i="48" s="1"/>
  <c r="N402" i="48" s="1"/>
  <c r="N403" i="48" s="1"/>
  <c r="N404" i="48" s="1"/>
  <c r="N405" i="48" s="1"/>
  <c r="N406" i="48" s="1"/>
  <c r="N407" i="48" s="1"/>
  <c r="N408" i="48" s="1"/>
  <c r="N409" i="48" s="1"/>
  <c r="N410" i="48" s="1"/>
  <c r="N411" i="48" s="1"/>
  <c r="N412" i="48" s="1"/>
  <c r="N413" i="48" s="1"/>
  <c r="N414" i="48" s="1"/>
  <c r="N415" i="48" s="1"/>
  <c r="N416" i="48" s="1"/>
  <c r="N417" i="48" s="1"/>
  <c r="N418" i="48" s="1"/>
  <c r="O5" i="47"/>
  <c r="G7" i="47"/>
  <c r="P7" i="47"/>
  <c r="AF7" i="47"/>
  <c r="B10" i="47"/>
  <c r="J10" i="47"/>
  <c r="AA10" i="47"/>
  <c r="AC10" i="47"/>
  <c r="AD10" i="47"/>
  <c r="N17" i="47"/>
  <c r="N18" i="47"/>
  <c r="N60" i="47"/>
  <c r="N61" i="47" s="1"/>
  <c r="N62" i="47" s="1"/>
  <c r="N63" i="47" s="1"/>
  <c r="N64" i="47" s="1"/>
  <c r="N65" i="47" s="1"/>
  <c r="N66" i="47" s="1"/>
  <c r="N67" i="47"/>
  <c r="N68" i="47" s="1"/>
  <c r="N69" i="47" s="1"/>
  <c r="N70" i="47" s="1"/>
  <c r="N71" i="47" s="1"/>
  <c r="N72" i="47" s="1"/>
  <c r="N73" i="47" s="1"/>
  <c r="N74" i="47" s="1"/>
  <c r="N75" i="47" s="1"/>
  <c r="N76" i="47"/>
  <c r="N77" i="47" s="1"/>
  <c r="N78" i="47" s="1"/>
  <c r="N79" i="47" s="1"/>
  <c r="N80" i="47" s="1"/>
  <c r="N81" i="47" s="1"/>
  <c r="N82" i="47" s="1"/>
  <c r="N83" i="47" s="1"/>
  <c r="N84" i="47" s="1"/>
  <c r="N85" i="47" s="1"/>
  <c r="N86" i="47" s="1"/>
  <c r="N87" i="47" s="1"/>
  <c r="N88" i="47" s="1"/>
  <c r="N89" i="47" s="1"/>
  <c r="N90" i="47" s="1"/>
  <c r="N91" i="47" s="1"/>
  <c r="N92" i="47" s="1"/>
  <c r="N93" i="47" s="1"/>
  <c r="N94" i="47" s="1"/>
  <c r="N95" i="47" s="1"/>
  <c r="N96" i="47" s="1"/>
  <c r="N97" i="47" s="1"/>
  <c r="N98" i="47" s="1"/>
  <c r="N99" i="47" s="1"/>
  <c r="N100" i="47" s="1"/>
  <c r="N101" i="47" s="1"/>
  <c r="N102" i="47" s="1"/>
  <c r="N103" i="47" s="1"/>
  <c r="N104" i="47" s="1"/>
  <c r="N105" i="47" s="1"/>
  <c r="N106" i="47" s="1"/>
  <c r="N107" i="47" s="1"/>
  <c r="N108" i="47" s="1"/>
  <c r="N109" i="47" s="1"/>
  <c r="N110" i="47" s="1"/>
  <c r="N111" i="47" s="1"/>
  <c r="N112" i="47" s="1"/>
  <c r="N113" i="47" s="1"/>
  <c r="N114" i="47" s="1"/>
  <c r="N115" i="47" s="1"/>
  <c r="N116" i="47" s="1"/>
  <c r="N117" i="47" s="1"/>
  <c r="N118" i="47" s="1"/>
  <c r="N119" i="47" s="1"/>
  <c r="N120" i="47" s="1"/>
  <c r="N121" i="47" s="1"/>
  <c r="N122" i="47" s="1"/>
  <c r="N123" i="47" s="1"/>
  <c r="N124" i="47" s="1"/>
  <c r="N125" i="47" s="1"/>
  <c r="N126" i="47" s="1"/>
  <c r="N127" i="47" s="1"/>
  <c r="N128" i="47" s="1"/>
  <c r="N129" i="47" s="1"/>
  <c r="N130" i="47" s="1"/>
  <c r="N131" i="47" s="1"/>
  <c r="N132" i="47" s="1"/>
  <c r="N133" i="47" s="1"/>
  <c r="N134" i="47" s="1"/>
  <c r="N135" i="47" s="1"/>
  <c r="N136" i="47" s="1"/>
  <c r="N137" i="47" s="1"/>
  <c r="N138" i="47" s="1"/>
  <c r="N139" i="47" s="1"/>
  <c r="N140" i="47" s="1"/>
  <c r="N141" i="47" s="1"/>
  <c r="N142" i="47" s="1"/>
  <c r="N143" i="47" s="1"/>
  <c r="N144" i="47" s="1"/>
  <c r="N145" i="47" s="1"/>
  <c r="N146" i="47" s="1"/>
  <c r="N147" i="47" s="1"/>
  <c r="N148" i="47" s="1"/>
  <c r="N149" i="47" s="1"/>
  <c r="N150" i="47" s="1"/>
  <c r="N151" i="47" s="1"/>
  <c r="N152" i="47" s="1"/>
  <c r="N153" i="47" s="1"/>
  <c r="N154" i="47" s="1"/>
  <c r="N155" i="47" s="1"/>
  <c r="N156" i="47" s="1"/>
  <c r="N157" i="47" s="1"/>
  <c r="N158" i="47" s="1"/>
  <c r="N159" i="47" s="1"/>
  <c r="N160" i="47" s="1"/>
  <c r="N161" i="47" s="1"/>
  <c r="N162" i="47" s="1"/>
  <c r="N163" i="47" s="1"/>
  <c r="N164" i="47" s="1"/>
  <c r="N165" i="47" s="1"/>
  <c r="N166" i="47" s="1"/>
  <c r="N167" i="47" s="1"/>
  <c r="N168" i="47" s="1"/>
  <c r="N169" i="47" s="1"/>
  <c r="N170" i="47" s="1"/>
  <c r="N171" i="47" s="1"/>
  <c r="N172" i="47" s="1"/>
  <c r="N173" i="47" s="1"/>
  <c r="N174" i="47" s="1"/>
  <c r="N175" i="47" s="1"/>
  <c r="N176" i="47" s="1"/>
  <c r="N177" i="47" s="1"/>
  <c r="N178" i="47" s="1"/>
  <c r="N179" i="47" s="1"/>
  <c r="N180" i="47" s="1"/>
  <c r="N181" i="47" s="1"/>
  <c r="N182" i="47" s="1"/>
  <c r="N183" i="47" s="1"/>
  <c r="N184" i="47" s="1"/>
  <c r="N185" i="47" s="1"/>
  <c r="N186" i="47" s="1"/>
  <c r="N187" i="47" s="1"/>
  <c r="N188" i="47" s="1"/>
  <c r="N189" i="47" s="1"/>
  <c r="N190" i="47" s="1"/>
  <c r="N191" i="47" s="1"/>
  <c r="N192" i="47" s="1"/>
  <c r="N193" i="47" s="1"/>
  <c r="N194" i="47" s="1"/>
  <c r="N195" i="47" s="1"/>
  <c r="N196" i="47" s="1"/>
  <c r="N197" i="47" s="1"/>
  <c r="N198" i="47" s="1"/>
  <c r="N199" i="47" s="1"/>
  <c r="N200" i="47" s="1"/>
  <c r="N201" i="47" s="1"/>
  <c r="N202" i="47" s="1"/>
  <c r="N203" i="47" s="1"/>
  <c r="N204" i="47" s="1"/>
  <c r="N205" i="47" s="1"/>
  <c r="N206" i="47" s="1"/>
  <c r="N207" i="47" s="1"/>
  <c r="N208" i="47" s="1"/>
  <c r="N209" i="47" s="1"/>
  <c r="N210" i="47" s="1"/>
  <c r="N211" i="47" s="1"/>
  <c r="N212" i="47" s="1"/>
  <c r="N213" i="47" s="1"/>
  <c r="N214" i="47" s="1"/>
  <c r="N215" i="47" s="1"/>
  <c r="N216" i="47" s="1"/>
  <c r="N217" i="47" s="1"/>
  <c r="N218" i="47" s="1"/>
  <c r="N219" i="47" s="1"/>
  <c r="N220" i="47" s="1"/>
  <c r="N221" i="47" s="1"/>
  <c r="N222" i="47" s="1"/>
  <c r="N223" i="47" s="1"/>
  <c r="N224" i="47" s="1"/>
  <c r="N225" i="47" s="1"/>
  <c r="N226" i="47" s="1"/>
  <c r="N227" i="47" s="1"/>
  <c r="N228" i="47" s="1"/>
  <c r="N229" i="47" s="1"/>
  <c r="N230" i="47" s="1"/>
  <c r="N231" i="47" s="1"/>
  <c r="N232" i="47" s="1"/>
  <c r="N233" i="47" s="1"/>
  <c r="N234" i="47" s="1"/>
  <c r="N235" i="47" s="1"/>
  <c r="N236" i="47" s="1"/>
  <c r="N237" i="47" s="1"/>
  <c r="N238" i="47" s="1"/>
  <c r="N239" i="47" s="1"/>
  <c r="N240" i="47" s="1"/>
  <c r="N241" i="47" s="1"/>
  <c r="N242" i="47" s="1"/>
  <c r="N243" i="47" s="1"/>
  <c r="N244" i="47" s="1"/>
  <c r="N245" i="47" s="1"/>
  <c r="N246" i="47" s="1"/>
  <c r="N247" i="47" s="1"/>
  <c r="N248" i="47" s="1"/>
  <c r="N249" i="47"/>
  <c r="N250" i="47" s="1"/>
  <c r="N251" i="47" s="1"/>
  <c r="N252" i="47" s="1"/>
  <c r="N253" i="47" s="1"/>
  <c r="N254" i="47" s="1"/>
  <c r="N255" i="47" s="1"/>
  <c r="N256" i="47" s="1"/>
  <c r="N257" i="47" s="1"/>
  <c r="N258" i="47" s="1"/>
  <c r="N259" i="47" s="1"/>
  <c r="N260" i="47" s="1"/>
  <c r="N261" i="47" s="1"/>
  <c r="N262" i="47" s="1"/>
  <c r="N263" i="47" s="1"/>
  <c r="N264" i="47" s="1"/>
  <c r="N265" i="47" s="1"/>
  <c r="N266" i="47" s="1"/>
  <c r="N267" i="47" s="1"/>
  <c r="N268" i="47" s="1"/>
  <c r="N269" i="47" s="1"/>
  <c r="N270" i="47" s="1"/>
  <c r="N271" i="47" s="1"/>
  <c r="N272" i="47" s="1"/>
  <c r="N273" i="47" s="1"/>
  <c r="N274" i="47" s="1"/>
  <c r="N275" i="47" s="1"/>
  <c r="N276" i="47" s="1"/>
  <c r="N277" i="47" s="1"/>
  <c r="N278" i="47" s="1"/>
  <c r="N279" i="47" s="1"/>
  <c r="N280" i="47" s="1"/>
  <c r="N281" i="47" s="1"/>
  <c r="N282" i="47" s="1"/>
  <c r="N283" i="47" s="1"/>
  <c r="N284" i="47" s="1"/>
  <c r="N285" i="47" s="1"/>
  <c r="N286" i="47" s="1"/>
  <c r="N287" i="47" s="1"/>
  <c r="N288" i="47" s="1"/>
  <c r="N289" i="47" s="1"/>
  <c r="N290" i="47" s="1"/>
  <c r="N291" i="47" s="1"/>
  <c r="N292" i="47" s="1"/>
  <c r="N293" i="47" s="1"/>
  <c r="N294" i="47" s="1"/>
  <c r="N295" i="47" s="1"/>
  <c r="N296" i="47" s="1"/>
  <c r="N297" i="47" s="1"/>
  <c r="N298" i="47" s="1"/>
  <c r="N299" i="47" s="1"/>
  <c r="N300" i="47" s="1"/>
  <c r="N301" i="47" s="1"/>
  <c r="N302" i="47" s="1"/>
  <c r="N303" i="47" s="1"/>
  <c r="N304" i="47" s="1"/>
  <c r="N305" i="47" s="1"/>
  <c r="N306" i="47" s="1"/>
  <c r="N307" i="47" s="1"/>
  <c r="N308" i="47" s="1"/>
  <c r="N309" i="47" s="1"/>
  <c r="N310" i="47" s="1"/>
  <c r="N311" i="47" s="1"/>
  <c r="N312" i="47" s="1"/>
  <c r="N313" i="47" s="1"/>
  <c r="N314" i="47" s="1"/>
  <c r="N315" i="47" s="1"/>
  <c r="N316" i="47" s="1"/>
  <c r="N317" i="47" s="1"/>
  <c r="N318" i="47" s="1"/>
  <c r="N319" i="47" s="1"/>
  <c r="N320" i="47" s="1"/>
  <c r="N321" i="47" s="1"/>
  <c r="N322" i="47" s="1"/>
  <c r="N323" i="47" s="1"/>
  <c r="N324" i="47" s="1"/>
  <c r="N325" i="47" s="1"/>
  <c r="N326" i="47" s="1"/>
  <c r="N327" i="47" s="1"/>
  <c r="N328" i="47" s="1"/>
  <c r="N329" i="47" s="1"/>
  <c r="N330" i="47" s="1"/>
  <c r="N331" i="47" s="1"/>
  <c r="N332" i="47" s="1"/>
  <c r="N333" i="47" s="1"/>
  <c r="N334" i="47" s="1"/>
  <c r="N335" i="47" s="1"/>
  <c r="N336" i="47" s="1"/>
  <c r="N337" i="47" s="1"/>
  <c r="N338" i="47" s="1"/>
  <c r="N339" i="47" s="1"/>
  <c r="N340" i="47" s="1"/>
  <c r="N341" i="47" s="1"/>
  <c r="N342" i="47" s="1"/>
  <c r="N343" i="47" s="1"/>
  <c r="N344" i="47" s="1"/>
  <c r="N345" i="47" s="1"/>
  <c r="N346" i="47" s="1"/>
  <c r="N347" i="47" s="1"/>
  <c r="N348" i="47" s="1"/>
  <c r="N349" i="47" s="1"/>
  <c r="N350" i="47" s="1"/>
  <c r="N351" i="47" s="1"/>
  <c r="N352" i="47" s="1"/>
  <c r="N353" i="47" s="1"/>
  <c r="N354" i="47" s="1"/>
  <c r="N355" i="47" s="1"/>
  <c r="N356" i="47" s="1"/>
  <c r="N357" i="47" s="1"/>
  <c r="N358" i="47" s="1"/>
  <c r="N359" i="47" s="1"/>
  <c r="N360" i="47" s="1"/>
  <c r="N361" i="47" s="1"/>
  <c r="N362" i="47" s="1"/>
  <c r="N363" i="47" s="1"/>
  <c r="N364" i="47" s="1"/>
  <c r="N365" i="47" s="1"/>
  <c r="N366" i="47" s="1"/>
  <c r="N367" i="47" s="1"/>
  <c r="N368" i="47" s="1"/>
  <c r="N369" i="47" s="1"/>
  <c r="N370" i="47" s="1"/>
  <c r="N371" i="47" s="1"/>
  <c r="N372" i="47" s="1"/>
  <c r="N373" i="47" s="1"/>
  <c r="N374" i="47" s="1"/>
  <c r="N375" i="47" s="1"/>
  <c r="N376" i="47" s="1"/>
  <c r="N377" i="47" s="1"/>
  <c r="N378" i="47" s="1"/>
  <c r="N379" i="47" s="1"/>
  <c r="N380" i="47" s="1"/>
  <c r="N381" i="47" s="1"/>
  <c r="N382" i="47" s="1"/>
  <c r="N383" i="47" s="1"/>
  <c r="N384" i="47" s="1"/>
  <c r="N385" i="47" s="1"/>
  <c r="N386" i="47" s="1"/>
  <c r="N387" i="47" s="1"/>
  <c r="N388" i="47" s="1"/>
  <c r="N389" i="47" s="1"/>
  <c r="N390" i="47" s="1"/>
  <c r="N391" i="47" s="1"/>
  <c r="N392" i="47" s="1"/>
  <c r="N393" i="47" s="1"/>
  <c r="N394" i="47" s="1"/>
  <c r="N395" i="47" s="1"/>
  <c r="N396" i="47" s="1"/>
  <c r="N397" i="47" s="1"/>
  <c r="N398" i="47" s="1"/>
  <c r="N399" i="47" s="1"/>
  <c r="N400" i="47" s="1"/>
  <c r="N401" i="47" s="1"/>
  <c r="N402" i="47" s="1"/>
  <c r="N403" i="47" s="1"/>
  <c r="N404" i="47" s="1"/>
  <c r="N405" i="47" s="1"/>
  <c r="N406" i="47" s="1"/>
  <c r="N407" i="47" s="1"/>
  <c r="N408" i="47" s="1"/>
  <c r="N409" i="47" s="1"/>
  <c r="N410" i="47" s="1"/>
  <c r="N411" i="47" s="1"/>
  <c r="N412" i="47" s="1"/>
  <c r="N413" i="47" s="1"/>
  <c r="N414" i="47" s="1"/>
  <c r="N415" i="47" s="1"/>
  <c r="N416" i="47" s="1"/>
  <c r="N417" i="47" s="1"/>
  <c r="N418" i="47" s="1"/>
  <c r="O5" i="46"/>
  <c r="P6" i="46"/>
  <c r="G7" i="46"/>
  <c r="P7" i="46"/>
  <c r="AF7" i="46"/>
  <c r="B10" i="46"/>
  <c r="J10" i="46"/>
  <c r="AA10" i="46"/>
  <c r="AD10" i="46"/>
  <c r="N17" i="46"/>
  <c r="N18" i="46" s="1"/>
  <c r="N19" i="46"/>
  <c r="N60" i="46"/>
  <c r="N61" i="46" s="1"/>
  <c r="N62" i="46" s="1"/>
  <c r="N63" i="46" s="1"/>
  <c r="N64" i="46" s="1"/>
  <c r="N65" i="46" s="1"/>
  <c r="N66" i="46" s="1"/>
  <c r="N67" i="46" s="1"/>
  <c r="N68" i="46" s="1"/>
  <c r="N69" i="46" s="1"/>
  <c r="N70" i="46"/>
  <c r="N71" i="46" s="1"/>
  <c r="N72" i="46" s="1"/>
  <c r="N73" i="46" s="1"/>
  <c r="N74" i="46" s="1"/>
  <c r="N75" i="46" s="1"/>
  <c r="N76" i="46" s="1"/>
  <c r="N77" i="46" s="1"/>
  <c r="N78" i="46" s="1"/>
  <c r="N79" i="46" s="1"/>
  <c r="N80" i="46" s="1"/>
  <c r="N81" i="46" s="1"/>
  <c r="N82" i="46" s="1"/>
  <c r="N83" i="46" s="1"/>
  <c r="N84" i="46" s="1"/>
  <c r="N85" i="46" s="1"/>
  <c r="N86" i="46" s="1"/>
  <c r="N87" i="46" s="1"/>
  <c r="N88" i="46" s="1"/>
  <c r="N89" i="46" s="1"/>
  <c r="N90" i="46" s="1"/>
  <c r="N91" i="46" s="1"/>
  <c r="N92" i="46" s="1"/>
  <c r="N93" i="46" s="1"/>
  <c r="N94" i="46" s="1"/>
  <c r="N95" i="46" s="1"/>
  <c r="N96" i="46" s="1"/>
  <c r="N97" i="46" s="1"/>
  <c r="N98" i="46" s="1"/>
  <c r="N99" i="46" s="1"/>
  <c r="N100" i="46" s="1"/>
  <c r="N101" i="46" s="1"/>
  <c r="N102" i="46" s="1"/>
  <c r="N103" i="46" s="1"/>
  <c r="N104" i="46" s="1"/>
  <c r="N105" i="46" s="1"/>
  <c r="N106" i="46" s="1"/>
  <c r="N107" i="46" s="1"/>
  <c r="N108" i="46" s="1"/>
  <c r="N109" i="46" s="1"/>
  <c r="N110" i="46" s="1"/>
  <c r="N111" i="46" s="1"/>
  <c r="N112" i="46" s="1"/>
  <c r="N113" i="46" s="1"/>
  <c r="N114" i="46" s="1"/>
  <c r="N115" i="46" s="1"/>
  <c r="N116" i="46" s="1"/>
  <c r="N117" i="46" s="1"/>
  <c r="N118" i="46"/>
  <c r="N119" i="46" s="1"/>
  <c r="N120" i="46" s="1"/>
  <c r="N121" i="46" s="1"/>
  <c r="N122" i="46" s="1"/>
  <c r="N123" i="46" s="1"/>
  <c r="N124" i="46" s="1"/>
  <c r="N125" i="46" s="1"/>
  <c r="N126" i="46" s="1"/>
  <c r="N127" i="46" s="1"/>
  <c r="N128" i="46" s="1"/>
  <c r="N129" i="46" s="1"/>
  <c r="N130" i="46" s="1"/>
  <c r="N131" i="46" s="1"/>
  <c r="N132" i="46" s="1"/>
  <c r="N133" i="46" s="1"/>
  <c r="N134" i="46" s="1"/>
  <c r="N135" i="46" s="1"/>
  <c r="N136" i="46" s="1"/>
  <c r="N137" i="46" s="1"/>
  <c r="N138" i="46" s="1"/>
  <c r="N139" i="46" s="1"/>
  <c r="N140" i="46" s="1"/>
  <c r="N141" i="46" s="1"/>
  <c r="N142" i="46" s="1"/>
  <c r="N143" i="46" s="1"/>
  <c r="N144" i="46" s="1"/>
  <c r="N145" i="46" s="1"/>
  <c r="N146" i="46" s="1"/>
  <c r="N147" i="46" s="1"/>
  <c r="N148" i="46" s="1"/>
  <c r="N149" i="46" s="1"/>
  <c r="N150" i="46" s="1"/>
  <c r="N151" i="46" s="1"/>
  <c r="N152" i="46" s="1"/>
  <c r="N153" i="46" s="1"/>
  <c r="N154" i="46" s="1"/>
  <c r="N155" i="46" s="1"/>
  <c r="N156" i="46" s="1"/>
  <c r="N157" i="46" s="1"/>
  <c r="N158" i="46" s="1"/>
  <c r="N159" i="46" s="1"/>
  <c r="N160" i="46" s="1"/>
  <c r="N161" i="46" s="1"/>
  <c r="N162" i="46" s="1"/>
  <c r="N163" i="46" s="1"/>
  <c r="N164" i="46" s="1"/>
  <c r="N165" i="46" s="1"/>
  <c r="N166" i="46" s="1"/>
  <c r="N167" i="46" s="1"/>
  <c r="N168" i="46" s="1"/>
  <c r="N169" i="46" s="1"/>
  <c r="N170" i="46" s="1"/>
  <c r="N171" i="46" s="1"/>
  <c r="N172" i="46" s="1"/>
  <c r="N173" i="46" s="1"/>
  <c r="N174" i="46" s="1"/>
  <c r="N175" i="46" s="1"/>
  <c r="N176" i="46" s="1"/>
  <c r="N177" i="46" s="1"/>
  <c r="N178" i="46" s="1"/>
  <c r="N179" i="46" s="1"/>
  <c r="N180" i="46" s="1"/>
  <c r="N181" i="46" s="1"/>
  <c r="N182" i="46" s="1"/>
  <c r="N183" i="46" s="1"/>
  <c r="N184" i="46" s="1"/>
  <c r="N185" i="46" s="1"/>
  <c r="N186" i="46" s="1"/>
  <c r="N187" i="46" s="1"/>
  <c r="N188" i="46" s="1"/>
  <c r="N189" i="46" s="1"/>
  <c r="N190" i="46" s="1"/>
  <c r="N191" i="46" s="1"/>
  <c r="N192" i="46" s="1"/>
  <c r="N193" i="46" s="1"/>
  <c r="N194" i="46" s="1"/>
  <c r="N195" i="46" s="1"/>
  <c r="N196" i="46" s="1"/>
  <c r="N197" i="46" s="1"/>
  <c r="N198" i="46" s="1"/>
  <c r="N199" i="46" s="1"/>
  <c r="N200" i="46" s="1"/>
  <c r="N201" i="46" s="1"/>
  <c r="N202" i="46" s="1"/>
  <c r="N203" i="46" s="1"/>
  <c r="N204" i="46" s="1"/>
  <c r="N205" i="46" s="1"/>
  <c r="N206" i="46" s="1"/>
  <c r="N207" i="46" s="1"/>
  <c r="N208" i="46" s="1"/>
  <c r="N209" i="46" s="1"/>
  <c r="N210" i="46" s="1"/>
  <c r="N211" i="46" s="1"/>
  <c r="N212" i="46" s="1"/>
  <c r="N213" i="46" s="1"/>
  <c r="N214" i="46" s="1"/>
  <c r="N215" i="46" s="1"/>
  <c r="N216" i="46" s="1"/>
  <c r="N217" i="46" s="1"/>
  <c r="N218" i="46" s="1"/>
  <c r="N219" i="46" s="1"/>
  <c r="N220" i="46" s="1"/>
  <c r="N221" i="46" s="1"/>
  <c r="N222" i="46" s="1"/>
  <c r="N223" i="46" s="1"/>
  <c r="N224" i="46" s="1"/>
  <c r="N225" i="46" s="1"/>
  <c r="N226" i="46" s="1"/>
  <c r="N227" i="46" s="1"/>
  <c r="N228" i="46" s="1"/>
  <c r="N229" i="46" s="1"/>
  <c r="N230" i="46" s="1"/>
  <c r="N231" i="46" s="1"/>
  <c r="N232" i="46" s="1"/>
  <c r="N233" i="46" s="1"/>
  <c r="N234" i="46" s="1"/>
  <c r="N235" i="46" s="1"/>
  <c r="N236" i="46" s="1"/>
  <c r="N237" i="46" s="1"/>
  <c r="N238" i="46" s="1"/>
  <c r="N239" i="46" s="1"/>
  <c r="N240" i="46" s="1"/>
  <c r="N241" i="46" s="1"/>
  <c r="N242" i="46" s="1"/>
  <c r="N243" i="46" s="1"/>
  <c r="N244" i="46" s="1"/>
  <c r="N245" i="46" s="1"/>
  <c r="N246" i="46" s="1"/>
  <c r="N247" i="46" s="1"/>
  <c r="N248" i="46" s="1"/>
  <c r="N249" i="46" s="1"/>
  <c r="N250" i="46" s="1"/>
  <c r="N251" i="46" s="1"/>
  <c r="N252" i="46" s="1"/>
  <c r="N253" i="46" s="1"/>
  <c r="N254" i="46" s="1"/>
  <c r="N255" i="46" s="1"/>
  <c r="N256" i="46" s="1"/>
  <c r="N257" i="46" s="1"/>
  <c r="N258" i="46" s="1"/>
  <c r="N259" i="46" s="1"/>
  <c r="N260" i="46" s="1"/>
  <c r="N261" i="46" s="1"/>
  <c r="N262" i="46" s="1"/>
  <c r="N263" i="46" s="1"/>
  <c r="N264" i="46" s="1"/>
  <c r="N265" i="46" s="1"/>
  <c r="N266" i="46" s="1"/>
  <c r="N267" i="46" s="1"/>
  <c r="N268" i="46" s="1"/>
  <c r="N269" i="46" s="1"/>
  <c r="N270" i="46" s="1"/>
  <c r="N271" i="46" s="1"/>
  <c r="N272" i="46" s="1"/>
  <c r="N273" i="46" s="1"/>
  <c r="N274" i="46" s="1"/>
  <c r="N275" i="46" s="1"/>
  <c r="N276" i="46" s="1"/>
  <c r="N277" i="46" s="1"/>
  <c r="N278" i="46" s="1"/>
  <c r="N279" i="46" s="1"/>
  <c r="N280" i="46" s="1"/>
  <c r="N281" i="46" s="1"/>
  <c r="N282" i="46" s="1"/>
  <c r="N283" i="46" s="1"/>
  <c r="N284" i="46" s="1"/>
  <c r="N285" i="46" s="1"/>
  <c r="N286" i="46" s="1"/>
  <c r="N287" i="46" s="1"/>
  <c r="N288" i="46" s="1"/>
  <c r="N289" i="46" s="1"/>
  <c r="N290" i="46" s="1"/>
  <c r="N291" i="46" s="1"/>
  <c r="N292" i="46" s="1"/>
  <c r="N293" i="46" s="1"/>
  <c r="N294" i="46" s="1"/>
  <c r="N295" i="46" s="1"/>
  <c r="N296" i="46" s="1"/>
  <c r="N297" i="46" s="1"/>
  <c r="N298" i="46" s="1"/>
  <c r="N299" i="46" s="1"/>
  <c r="N300" i="46" s="1"/>
  <c r="N301" i="46" s="1"/>
  <c r="N302" i="46" s="1"/>
  <c r="N303" i="46" s="1"/>
  <c r="N304" i="46" s="1"/>
  <c r="N305" i="46" s="1"/>
  <c r="N306" i="46" s="1"/>
  <c r="N307" i="46" s="1"/>
  <c r="N308" i="46" s="1"/>
  <c r="N309" i="46" s="1"/>
  <c r="N310" i="46" s="1"/>
  <c r="N311" i="46" s="1"/>
  <c r="N312" i="46" s="1"/>
  <c r="N313" i="46" s="1"/>
  <c r="N314" i="46" s="1"/>
  <c r="N315" i="46" s="1"/>
  <c r="N316" i="46" s="1"/>
  <c r="N317" i="46" s="1"/>
  <c r="N318" i="46" s="1"/>
  <c r="N319" i="46" s="1"/>
  <c r="N320" i="46" s="1"/>
  <c r="N321" i="46" s="1"/>
  <c r="N322" i="46" s="1"/>
  <c r="N323" i="46" s="1"/>
  <c r="N324" i="46" s="1"/>
  <c r="N325" i="46" s="1"/>
  <c r="N326" i="46" s="1"/>
  <c r="N327" i="46" s="1"/>
  <c r="N328" i="46" s="1"/>
  <c r="N329" i="46" s="1"/>
  <c r="N330" i="46" s="1"/>
  <c r="N331" i="46" s="1"/>
  <c r="N332" i="46" s="1"/>
  <c r="N333" i="46" s="1"/>
  <c r="N334" i="46" s="1"/>
  <c r="N335" i="46" s="1"/>
  <c r="N336" i="46" s="1"/>
  <c r="N337" i="46" s="1"/>
  <c r="N338" i="46" s="1"/>
  <c r="N339" i="46" s="1"/>
  <c r="N340" i="46" s="1"/>
  <c r="N341" i="46" s="1"/>
  <c r="N342" i="46" s="1"/>
  <c r="N343" i="46" s="1"/>
  <c r="N344" i="46" s="1"/>
  <c r="N345" i="46" s="1"/>
  <c r="N346" i="46" s="1"/>
  <c r="N347" i="46" s="1"/>
  <c r="N348" i="46" s="1"/>
  <c r="N349" i="46" s="1"/>
  <c r="N350" i="46" s="1"/>
  <c r="N351" i="46" s="1"/>
  <c r="N352" i="46" s="1"/>
  <c r="N353" i="46" s="1"/>
  <c r="N354" i="46" s="1"/>
  <c r="N355" i="46" s="1"/>
  <c r="N356" i="46" s="1"/>
  <c r="N357" i="46" s="1"/>
  <c r="N358" i="46" s="1"/>
  <c r="O5" i="45"/>
  <c r="G7" i="45"/>
  <c r="P6" i="45" s="1"/>
  <c r="P7" i="45"/>
  <c r="AF7" i="45"/>
  <c r="B10" i="45"/>
  <c r="J10" i="45"/>
  <c r="AA10" i="45"/>
  <c r="AC10" i="45"/>
  <c r="AD10" i="45"/>
  <c r="N17" i="45"/>
  <c r="N60" i="45"/>
  <c r="N61" i="45"/>
  <c r="N62" i="45" s="1"/>
  <c r="N63" i="45" s="1"/>
  <c r="N64" i="45" s="1"/>
  <c r="N65" i="45" s="1"/>
  <c r="N66" i="45" s="1"/>
  <c r="N67" i="45" s="1"/>
  <c r="N68" i="45" s="1"/>
  <c r="N69" i="45" s="1"/>
  <c r="N70" i="45" s="1"/>
  <c r="N71" i="45" s="1"/>
  <c r="N72" i="45" s="1"/>
  <c r="N73" i="45" s="1"/>
  <c r="N74" i="45" s="1"/>
  <c r="N75" i="45" s="1"/>
  <c r="N76" i="45" s="1"/>
  <c r="N77" i="45" s="1"/>
  <c r="N78" i="45" s="1"/>
  <c r="N79" i="45" s="1"/>
  <c r="N80" i="45" s="1"/>
  <c r="N81" i="45" s="1"/>
  <c r="N82" i="45" s="1"/>
  <c r="N83" i="45" s="1"/>
  <c r="N84" i="45" s="1"/>
  <c r="N85" i="45" s="1"/>
  <c r="N86" i="45" s="1"/>
  <c r="N87" i="45" s="1"/>
  <c r="N88" i="45" s="1"/>
  <c r="N89" i="45" s="1"/>
  <c r="N90" i="45" s="1"/>
  <c r="N91" i="45" s="1"/>
  <c r="N92" i="45" s="1"/>
  <c r="N93" i="45" s="1"/>
  <c r="N94" i="45" s="1"/>
  <c r="N95" i="45" s="1"/>
  <c r="N96" i="45" s="1"/>
  <c r="N97" i="45" s="1"/>
  <c r="N98" i="45" s="1"/>
  <c r="N99" i="45"/>
  <c r="N100" i="45" s="1"/>
  <c r="N101" i="45" s="1"/>
  <c r="N102" i="45" s="1"/>
  <c r="N103" i="45" s="1"/>
  <c r="N104" i="45" s="1"/>
  <c r="N105" i="45" s="1"/>
  <c r="N106" i="45" s="1"/>
  <c r="N107" i="45" s="1"/>
  <c r="N108" i="45" s="1"/>
  <c r="N109" i="45" s="1"/>
  <c r="N110" i="45" s="1"/>
  <c r="N111" i="45" s="1"/>
  <c r="N112" i="45" s="1"/>
  <c r="N113" i="45" s="1"/>
  <c r="N114" i="45" s="1"/>
  <c r="N115" i="45" s="1"/>
  <c r="N116" i="45" s="1"/>
  <c r="N117" i="45" s="1"/>
  <c r="N118" i="45" s="1"/>
  <c r="N119" i="45" s="1"/>
  <c r="N120" i="45" s="1"/>
  <c r="N121" i="45" s="1"/>
  <c r="N122" i="45" s="1"/>
  <c r="N123" i="45" s="1"/>
  <c r="N124" i="45" s="1"/>
  <c r="N125" i="45" s="1"/>
  <c r="N126" i="45" s="1"/>
  <c r="N127" i="45" s="1"/>
  <c r="N128" i="45" s="1"/>
  <c r="N129" i="45" s="1"/>
  <c r="N130" i="45" s="1"/>
  <c r="N131" i="45" s="1"/>
  <c r="N132" i="45" s="1"/>
  <c r="N133" i="45" s="1"/>
  <c r="N134" i="45" s="1"/>
  <c r="N135" i="45" s="1"/>
  <c r="N136" i="45" s="1"/>
  <c r="N137" i="45" s="1"/>
  <c r="N138" i="45" s="1"/>
  <c r="N139" i="45" s="1"/>
  <c r="N140" i="45" s="1"/>
  <c r="N141" i="45" s="1"/>
  <c r="N142" i="45" s="1"/>
  <c r="N143" i="45" s="1"/>
  <c r="N144" i="45" s="1"/>
  <c r="N145" i="45" s="1"/>
  <c r="N146" i="45" s="1"/>
  <c r="N147" i="45" s="1"/>
  <c r="N148" i="45" s="1"/>
  <c r="N149" i="45" s="1"/>
  <c r="N150" i="45" s="1"/>
  <c r="N151" i="45" s="1"/>
  <c r="N152" i="45" s="1"/>
  <c r="N153" i="45" s="1"/>
  <c r="N154" i="45" s="1"/>
  <c r="N155" i="45" s="1"/>
  <c r="N156" i="45" s="1"/>
  <c r="N157" i="45" s="1"/>
  <c r="N158" i="45" s="1"/>
  <c r="N159" i="45" s="1"/>
  <c r="N160" i="45" s="1"/>
  <c r="N161" i="45" s="1"/>
  <c r="N162" i="45" s="1"/>
  <c r="N163" i="45" s="1"/>
  <c r="N164" i="45" s="1"/>
  <c r="N165" i="45" s="1"/>
  <c r="N166" i="45" s="1"/>
  <c r="N167" i="45" s="1"/>
  <c r="N168" i="45" s="1"/>
  <c r="N169" i="45" s="1"/>
  <c r="N170" i="45" s="1"/>
  <c r="N171" i="45" s="1"/>
  <c r="N172" i="45" s="1"/>
  <c r="N173" i="45" s="1"/>
  <c r="N174" i="45" s="1"/>
  <c r="N175" i="45" s="1"/>
  <c r="N176" i="45" s="1"/>
  <c r="N177" i="45" s="1"/>
  <c r="N178" i="45" s="1"/>
  <c r="N179" i="45" s="1"/>
  <c r="N180" i="45" s="1"/>
  <c r="N181" i="45" s="1"/>
  <c r="N182" i="45" s="1"/>
  <c r="N183" i="45" s="1"/>
  <c r="N184" i="45" s="1"/>
  <c r="N185" i="45" s="1"/>
  <c r="N186" i="45" s="1"/>
  <c r="N187" i="45" s="1"/>
  <c r="N188" i="45" s="1"/>
  <c r="N189" i="45" s="1"/>
  <c r="N190" i="45" s="1"/>
  <c r="N191" i="45" s="1"/>
  <c r="N192" i="45" s="1"/>
  <c r="N193" i="45" s="1"/>
  <c r="N194" i="45" s="1"/>
  <c r="N195" i="45" s="1"/>
  <c r="N196" i="45" s="1"/>
  <c r="N197" i="45" s="1"/>
  <c r="N198" i="45" s="1"/>
  <c r="N199" i="45" s="1"/>
  <c r="N200" i="45" s="1"/>
  <c r="N201" i="45" s="1"/>
  <c r="N202" i="45" s="1"/>
  <c r="N203" i="45" s="1"/>
  <c r="N204" i="45" s="1"/>
  <c r="N205" i="45" s="1"/>
  <c r="N206" i="45" s="1"/>
  <c r="N207" i="45" s="1"/>
  <c r="N208" i="45" s="1"/>
  <c r="N209" i="45" s="1"/>
  <c r="N210" i="45" s="1"/>
  <c r="N211" i="45" s="1"/>
  <c r="N212" i="45" s="1"/>
  <c r="N213" i="45" s="1"/>
  <c r="N214" i="45" s="1"/>
  <c r="N215" i="45" s="1"/>
  <c r="N216" i="45" s="1"/>
  <c r="N217" i="45" s="1"/>
  <c r="N218" i="45"/>
  <c r="N219" i="45" s="1"/>
  <c r="N220" i="45" s="1"/>
  <c r="N221" i="45" s="1"/>
  <c r="N222" i="45" s="1"/>
  <c r="N223" i="45" s="1"/>
  <c r="N224" i="45" s="1"/>
  <c r="N225" i="45" s="1"/>
  <c r="N226" i="45" s="1"/>
  <c r="N227" i="45" s="1"/>
  <c r="N228" i="45" s="1"/>
  <c r="N229" i="45" s="1"/>
  <c r="N230" i="45" s="1"/>
  <c r="N231" i="45" s="1"/>
  <c r="N232" i="45" s="1"/>
  <c r="N233" i="45" s="1"/>
  <c r="N234" i="45" s="1"/>
  <c r="N235" i="45" s="1"/>
  <c r="N236" i="45" s="1"/>
  <c r="N237" i="45" s="1"/>
  <c r="N238" i="45" s="1"/>
  <c r="N239" i="45" s="1"/>
  <c r="N240" i="45" s="1"/>
  <c r="N241" i="45" s="1"/>
  <c r="N242" i="45" s="1"/>
  <c r="N243" i="45" s="1"/>
  <c r="N244" i="45" s="1"/>
  <c r="N245" i="45" s="1"/>
  <c r="N246" i="45" s="1"/>
  <c r="N247" i="45" s="1"/>
  <c r="N248" i="45" s="1"/>
  <c r="N249" i="45" s="1"/>
  <c r="N250" i="45" s="1"/>
  <c r="N251" i="45" s="1"/>
  <c r="N252" i="45" s="1"/>
  <c r="N253" i="45" s="1"/>
  <c r="N254" i="45" s="1"/>
  <c r="N255" i="45" s="1"/>
  <c r="N256" i="45" s="1"/>
  <c r="N257" i="45" s="1"/>
  <c r="N258" i="45" s="1"/>
  <c r="N259" i="45" s="1"/>
  <c r="N260" i="45" s="1"/>
  <c r="N261" i="45" s="1"/>
  <c r="N262" i="45" s="1"/>
  <c r="N263" i="45" s="1"/>
  <c r="N264" i="45" s="1"/>
  <c r="N265" i="45" s="1"/>
  <c r="N266" i="45" s="1"/>
  <c r="N267" i="45" s="1"/>
  <c r="N268" i="45" s="1"/>
  <c r="N269" i="45" s="1"/>
  <c r="N270" i="45" s="1"/>
  <c r="N271" i="45" s="1"/>
  <c r="N272" i="45" s="1"/>
  <c r="N273" i="45" s="1"/>
  <c r="N274" i="45" s="1"/>
  <c r="N275" i="45" s="1"/>
  <c r="N276" i="45" s="1"/>
  <c r="N277" i="45" s="1"/>
  <c r="N278" i="45" s="1"/>
  <c r="N279" i="45" s="1"/>
  <c r="N280" i="45" s="1"/>
  <c r="N281" i="45" s="1"/>
  <c r="N282" i="45" s="1"/>
  <c r="N283" i="45" s="1"/>
  <c r="N284" i="45" s="1"/>
  <c r="N285" i="45" s="1"/>
  <c r="N286" i="45" s="1"/>
  <c r="N287" i="45" s="1"/>
  <c r="N288" i="45" s="1"/>
  <c r="N289" i="45" s="1"/>
  <c r="N290" i="45" s="1"/>
  <c r="N291" i="45" s="1"/>
  <c r="N292" i="45" s="1"/>
  <c r="N293" i="45" s="1"/>
  <c r="N294" i="45" s="1"/>
  <c r="N295" i="45" s="1"/>
  <c r="N296" i="45" s="1"/>
  <c r="N297" i="45" s="1"/>
  <c r="N298" i="45" s="1"/>
  <c r="N299" i="45" s="1"/>
  <c r="N300" i="45" s="1"/>
  <c r="N301" i="45" s="1"/>
  <c r="N302" i="45" s="1"/>
  <c r="N303" i="45" s="1"/>
  <c r="N304" i="45" s="1"/>
  <c r="N305" i="45" s="1"/>
  <c r="N306" i="45" s="1"/>
  <c r="N307" i="45" s="1"/>
  <c r="N308" i="45" s="1"/>
  <c r="N309" i="45" s="1"/>
  <c r="N310" i="45" s="1"/>
  <c r="N311" i="45" s="1"/>
  <c r="N312" i="45" s="1"/>
  <c r="N313" i="45" s="1"/>
  <c r="N314" i="45" s="1"/>
  <c r="N315" i="45" s="1"/>
  <c r="N316" i="45" s="1"/>
  <c r="N317" i="45" s="1"/>
  <c r="N318" i="45" s="1"/>
  <c r="N319" i="45" s="1"/>
  <c r="N320" i="45" s="1"/>
  <c r="N321" i="45" s="1"/>
  <c r="N322" i="45" s="1"/>
  <c r="N323" i="45" s="1"/>
  <c r="N324" i="45" s="1"/>
  <c r="N325" i="45" s="1"/>
  <c r="N326" i="45" s="1"/>
  <c r="N327" i="45" s="1"/>
  <c r="N328" i="45" s="1"/>
  <c r="N329" i="45" s="1"/>
  <c r="N330" i="45" s="1"/>
  <c r="N331" i="45" s="1"/>
  <c r="N332" i="45" s="1"/>
  <c r="N333" i="45" s="1"/>
  <c r="N334" i="45" s="1"/>
  <c r="N335" i="45" s="1"/>
  <c r="N336" i="45" s="1"/>
  <c r="N337" i="45" s="1"/>
  <c r="N338" i="45" s="1"/>
  <c r="N339" i="45" s="1"/>
  <c r="N340" i="45" s="1"/>
  <c r="N341" i="45" s="1"/>
  <c r="N342" i="45" s="1"/>
  <c r="N343" i="45" s="1"/>
  <c r="N344" i="45" s="1"/>
  <c r="N345" i="45" s="1"/>
  <c r="N346" i="45" s="1"/>
  <c r="N347" i="45" s="1"/>
  <c r="N348" i="45" s="1"/>
  <c r="N349" i="45" s="1"/>
  <c r="N350" i="45" s="1"/>
  <c r="N351" i="45" s="1"/>
  <c r="N352" i="45" s="1"/>
  <c r="N353" i="45" s="1"/>
  <c r="N354" i="45" s="1"/>
  <c r="N355" i="45" s="1"/>
  <c r="N356" i="45" s="1"/>
  <c r="N357" i="45" s="1"/>
  <c r="N358" i="45" s="1"/>
  <c r="N359" i="45" s="1"/>
  <c r="N360" i="45" s="1"/>
  <c r="N361" i="45" s="1"/>
  <c r="N362" i="45" s="1"/>
  <c r="N363" i="45" s="1"/>
  <c r="N364" i="45" s="1"/>
  <c r="N365" i="45" s="1"/>
  <c r="N366" i="45" s="1"/>
  <c r="N367" i="45" s="1"/>
  <c r="N368" i="45" s="1"/>
  <c r="N369" i="45" s="1"/>
  <c r="N370" i="45" s="1"/>
  <c r="N371" i="45" s="1"/>
  <c r="N372" i="45" s="1"/>
  <c r="N373" i="45" s="1"/>
  <c r="N374" i="45" s="1"/>
  <c r="N375" i="45" s="1"/>
  <c r="N376" i="45" s="1"/>
  <c r="N377" i="45" s="1"/>
  <c r="N378" i="45" s="1"/>
  <c r="N379" i="45" s="1"/>
  <c r="N380" i="45" s="1"/>
  <c r="N381" i="45" s="1"/>
  <c r="N382" i="45" s="1"/>
  <c r="N383" i="45" s="1"/>
  <c r="N384" i="45" s="1"/>
  <c r="N385" i="45" s="1"/>
  <c r="N386" i="45" s="1"/>
  <c r="N387" i="45" s="1"/>
  <c r="N388" i="45" s="1"/>
  <c r="N389" i="45" s="1"/>
  <c r="N390" i="45" s="1"/>
  <c r="N391" i="45" s="1"/>
  <c r="N392" i="45" s="1"/>
  <c r="N393" i="45" s="1"/>
  <c r="N394" i="45" s="1"/>
  <c r="N395" i="45" s="1"/>
  <c r="N396" i="45" s="1"/>
  <c r="N397" i="45" s="1"/>
  <c r="N398" i="45" s="1"/>
  <c r="N399" i="45" s="1"/>
  <c r="N400" i="45" s="1"/>
  <c r="N401" i="45" s="1"/>
  <c r="N402" i="45" s="1"/>
  <c r="N403" i="45" s="1"/>
  <c r="N404" i="45" s="1"/>
  <c r="N405" i="45" s="1"/>
  <c r="N406" i="45" s="1"/>
  <c r="O5" i="44"/>
  <c r="G7" i="44"/>
  <c r="P6" i="44" s="1"/>
  <c r="P7" i="44"/>
  <c r="P12" i="44" s="1"/>
  <c r="AF7" i="44"/>
  <c r="O8" i="44"/>
  <c r="B10" i="44"/>
  <c r="J10" i="44"/>
  <c r="AA10" i="44"/>
  <c r="AC10" i="44"/>
  <c r="AD10" i="44"/>
  <c r="N17" i="44"/>
  <c r="N18" i="44"/>
  <c r="N60" i="44"/>
  <c r="N61" i="44"/>
  <c r="N62" i="44" s="1"/>
  <c r="N63" i="44" s="1"/>
  <c r="N64" i="44" s="1"/>
  <c r="N65" i="44" s="1"/>
  <c r="N66" i="44" s="1"/>
  <c r="N67" i="44" s="1"/>
  <c r="N68" i="44" s="1"/>
  <c r="N69" i="44" s="1"/>
  <c r="N70" i="44" s="1"/>
  <c r="N71" i="44" s="1"/>
  <c r="N72" i="44" s="1"/>
  <c r="N73" i="44" s="1"/>
  <c r="N74" i="44" s="1"/>
  <c r="N75" i="44" s="1"/>
  <c r="N76" i="44" s="1"/>
  <c r="N77" i="44" s="1"/>
  <c r="N78" i="44" s="1"/>
  <c r="N79" i="44" s="1"/>
  <c r="N80" i="44" s="1"/>
  <c r="N81" i="44" s="1"/>
  <c r="N82" i="44" s="1"/>
  <c r="N83" i="44" s="1"/>
  <c r="N84" i="44" s="1"/>
  <c r="N85" i="44" s="1"/>
  <c r="N86" i="44" s="1"/>
  <c r="N87" i="44" s="1"/>
  <c r="N88" i="44" s="1"/>
  <c r="N89" i="44" s="1"/>
  <c r="N90" i="44" s="1"/>
  <c r="N91" i="44" s="1"/>
  <c r="N92" i="44" s="1"/>
  <c r="N93" i="44" s="1"/>
  <c r="N94" i="44" s="1"/>
  <c r="N95" i="44" s="1"/>
  <c r="N96" i="44" s="1"/>
  <c r="N97" i="44" s="1"/>
  <c r="N98" i="44" s="1"/>
  <c r="N99" i="44" s="1"/>
  <c r="N100" i="44" s="1"/>
  <c r="N101" i="44" s="1"/>
  <c r="N102" i="44" s="1"/>
  <c r="N103" i="44" s="1"/>
  <c r="N104" i="44" s="1"/>
  <c r="N105" i="44" s="1"/>
  <c r="N106" i="44" s="1"/>
  <c r="N107" i="44" s="1"/>
  <c r="N108" i="44" s="1"/>
  <c r="N109" i="44" s="1"/>
  <c r="N110" i="44" s="1"/>
  <c r="N111" i="44" s="1"/>
  <c r="N112" i="44" s="1"/>
  <c r="N113" i="44" s="1"/>
  <c r="N114" i="44" s="1"/>
  <c r="N115" i="44" s="1"/>
  <c r="N116" i="44" s="1"/>
  <c r="N117" i="44" s="1"/>
  <c r="N118" i="44" s="1"/>
  <c r="N119" i="44" s="1"/>
  <c r="N120" i="44" s="1"/>
  <c r="N121" i="44" s="1"/>
  <c r="N122" i="44" s="1"/>
  <c r="N123" i="44" s="1"/>
  <c r="N124" i="44" s="1"/>
  <c r="N125" i="44" s="1"/>
  <c r="N126" i="44" s="1"/>
  <c r="N127" i="44" s="1"/>
  <c r="N128" i="44" s="1"/>
  <c r="N129" i="44" s="1"/>
  <c r="N130" i="44" s="1"/>
  <c r="N131" i="44"/>
  <c r="N132" i="44" s="1"/>
  <c r="N133" i="44" s="1"/>
  <c r="N134" i="44" s="1"/>
  <c r="N135" i="44" s="1"/>
  <c r="N136" i="44" s="1"/>
  <c r="N137" i="44" s="1"/>
  <c r="N138" i="44" s="1"/>
  <c r="N139" i="44" s="1"/>
  <c r="N140" i="44" s="1"/>
  <c r="N141" i="44" s="1"/>
  <c r="N142" i="44" s="1"/>
  <c r="N143" i="44" s="1"/>
  <c r="N144" i="44" s="1"/>
  <c r="N145" i="44" s="1"/>
  <c r="N146" i="44" s="1"/>
  <c r="N147" i="44" s="1"/>
  <c r="N148" i="44" s="1"/>
  <c r="N149" i="44" s="1"/>
  <c r="N150" i="44" s="1"/>
  <c r="N151" i="44" s="1"/>
  <c r="N152" i="44" s="1"/>
  <c r="N153" i="44" s="1"/>
  <c r="N154" i="44" s="1"/>
  <c r="N155" i="44" s="1"/>
  <c r="N156" i="44" s="1"/>
  <c r="N157" i="44" s="1"/>
  <c r="N158" i="44" s="1"/>
  <c r="N159" i="44" s="1"/>
  <c r="N160" i="44" s="1"/>
  <c r="N161" i="44" s="1"/>
  <c r="N162" i="44" s="1"/>
  <c r="N163" i="44" s="1"/>
  <c r="N164" i="44" s="1"/>
  <c r="N165" i="44" s="1"/>
  <c r="N166" i="44" s="1"/>
  <c r="N167" i="44" s="1"/>
  <c r="N168" i="44" s="1"/>
  <c r="N169" i="44" s="1"/>
  <c r="N170" i="44" s="1"/>
  <c r="N171" i="44" s="1"/>
  <c r="N172" i="44" s="1"/>
  <c r="N173" i="44" s="1"/>
  <c r="N174" i="44" s="1"/>
  <c r="N175" i="44" s="1"/>
  <c r="N176" i="44" s="1"/>
  <c r="N177" i="44" s="1"/>
  <c r="N178" i="44" s="1"/>
  <c r="N179" i="44" s="1"/>
  <c r="N180" i="44" s="1"/>
  <c r="N181" i="44" s="1"/>
  <c r="N182" i="44" s="1"/>
  <c r="N183" i="44" s="1"/>
  <c r="N184" i="44" s="1"/>
  <c r="N185" i="44" s="1"/>
  <c r="N186" i="44" s="1"/>
  <c r="N187" i="44" s="1"/>
  <c r="N188" i="44" s="1"/>
  <c r="N189" i="44" s="1"/>
  <c r="N190" i="44" s="1"/>
  <c r="N191" i="44" s="1"/>
  <c r="N192" i="44" s="1"/>
  <c r="N193" i="44" s="1"/>
  <c r="N194" i="44" s="1"/>
  <c r="N195" i="44" s="1"/>
  <c r="N196" i="44" s="1"/>
  <c r="N197" i="44" s="1"/>
  <c r="N198" i="44" s="1"/>
  <c r="N199" i="44" s="1"/>
  <c r="N200" i="44" s="1"/>
  <c r="N201" i="44" s="1"/>
  <c r="N202" i="44" s="1"/>
  <c r="N203" i="44" s="1"/>
  <c r="N204" i="44" s="1"/>
  <c r="N205" i="44" s="1"/>
  <c r="N206" i="44" s="1"/>
  <c r="N207" i="44" s="1"/>
  <c r="N208" i="44" s="1"/>
  <c r="N209" i="44" s="1"/>
  <c r="N210" i="44" s="1"/>
  <c r="N211" i="44" s="1"/>
  <c r="N212" i="44" s="1"/>
  <c r="N213" i="44" s="1"/>
  <c r="N214" i="44" s="1"/>
  <c r="N215" i="44" s="1"/>
  <c r="N216" i="44" s="1"/>
  <c r="N217" i="44" s="1"/>
  <c r="N218" i="44" s="1"/>
  <c r="N219" i="44" s="1"/>
  <c r="N220" i="44" s="1"/>
  <c r="N221" i="44" s="1"/>
  <c r="N222" i="44" s="1"/>
  <c r="N223" i="44" s="1"/>
  <c r="N224" i="44" s="1"/>
  <c r="N225" i="44" s="1"/>
  <c r="N226" i="44" s="1"/>
  <c r="N227" i="44" s="1"/>
  <c r="N228" i="44" s="1"/>
  <c r="N229" i="44" s="1"/>
  <c r="N230" i="44" s="1"/>
  <c r="N231" i="44" s="1"/>
  <c r="N232" i="44" s="1"/>
  <c r="N233" i="44" s="1"/>
  <c r="N234" i="44" s="1"/>
  <c r="N235" i="44" s="1"/>
  <c r="N236" i="44" s="1"/>
  <c r="N237" i="44" s="1"/>
  <c r="N238" i="44" s="1"/>
  <c r="N239" i="44" s="1"/>
  <c r="N240" i="44" s="1"/>
  <c r="N241" i="44" s="1"/>
  <c r="N242" i="44" s="1"/>
  <c r="N243" i="44" s="1"/>
  <c r="N244" i="44" s="1"/>
  <c r="N245" i="44" s="1"/>
  <c r="N246" i="44" s="1"/>
  <c r="N247" i="44" s="1"/>
  <c r="N248" i="44" s="1"/>
  <c r="N249" i="44" s="1"/>
  <c r="N250" i="44" s="1"/>
  <c r="N251" i="44" s="1"/>
  <c r="N252" i="44" s="1"/>
  <c r="N253" i="44" s="1"/>
  <c r="N254" i="44" s="1"/>
  <c r="N255" i="44" s="1"/>
  <c r="N256" i="44" s="1"/>
  <c r="N257" i="44" s="1"/>
  <c r="N258" i="44" s="1"/>
  <c r="N259" i="44" s="1"/>
  <c r="N260" i="44" s="1"/>
  <c r="N261" i="44" s="1"/>
  <c r="N262" i="44" s="1"/>
  <c r="N263" i="44" s="1"/>
  <c r="N264" i="44" s="1"/>
  <c r="N265" i="44" s="1"/>
  <c r="N266" i="44" s="1"/>
  <c r="N267" i="44" s="1"/>
  <c r="N268" i="44" s="1"/>
  <c r="N269" i="44" s="1"/>
  <c r="N270" i="44" s="1"/>
  <c r="N271" i="44" s="1"/>
  <c r="N272" i="44" s="1"/>
  <c r="N273" i="44" s="1"/>
  <c r="N274" i="44" s="1"/>
  <c r="N275" i="44" s="1"/>
  <c r="N276" i="44" s="1"/>
  <c r="N277" i="44" s="1"/>
  <c r="N278" i="44" s="1"/>
  <c r="N279" i="44" s="1"/>
  <c r="N280" i="44" s="1"/>
  <c r="N281" i="44" s="1"/>
  <c r="N282" i="44" s="1"/>
  <c r="N283" i="44" s="1"/>
  <c r="N284" i="44" s="1"/>
  <c r="N285" i="44" s="1"/>
  <c r="N286" i="44" s="1"/>
  <c r="N287" i="44" s="1"/>
  <c r="N288" i="44" s="1"/>
  <c r="N289" i="44" s="1"/>
  <c r="N290" i="44" s="1"/>
  <c r="N291" i="44" s="1"/>
  <c r="N292" i="44" s="1"/>
  <c r="N293" i="44" s="1"/>
  <c r="N294" i="44" s="1"/>
  <c r="N295" i="44" s="1"/>
  <c r="N296" i="44" s="1"/>
  <c r="N297" i="44" s="1"/>
  <c r="N298" i="44" s="1"/>
  <c r="N299" i="44" s="1"/>
  <c r="N300" i="44" s="1"/>
  <c r="N301" i="44" s="1"/>
  <c r="N302" i="44" s="1"/>
  <c r="N303" i="44" s="1"/>
  <c r="N304" i="44" s="1"/>
  <c r="N305" i="44" s="1"/>
  <c r="N306" i="44" s="1"/>
  <c r="N307" i="44" s="1"/>
  <c r="N308" i="44" s="1"/>
  <c r="N309" i="44" s="1"/>
  <c r="N310" i="44" s="1"/>
  <c r="N311" i="44" s="1"/>
  <c r="N312" i="44" s="1"/>
  <c r="N313" i="44" s="1"/>
  <c r="N314" i="44" s="1"/>
  <c r="N315" i="44" s="1"/>
  <c r="N316" i="44" s="1"/>
  <c r="N317" i="44" s="1"/>
  <c r="N318" i="44" s="1"/>
  <c r="N319" i="44" s="1"/>
  <c r="N320" i="44" s="1"/>
  <c r="N321" i="44" s="1"/>
  <c r="N322" i="44" s="1"/>
  <c r="N323" i="44" s="1"/>
  <c r="N324" i="44" s="1"/>
  <c r="N325" i="44" s="1"/>
  <c r="N326" i="44" s="1"/>
  <c r="N327" i="44" s="1"/>
  <c r="N328" i="44" s="1"/>
  <c r="N329" i="44" s="1"/>
  <c r="N330" i="44" s="1"/>
  <c r="N331" i="44" s="1"/>
  <c r="N332" i="44" s="1"/>
  <c r="N333" i="44" s="1"/>
  <c r="N334" i="44" s="1"/>
  <c r="N335" i="44" s="1"/>
  <c r="N336" i="44" s="1"/>
  <c r="N337" i="44" s="1"/>
  <c r="N338" i="44" s="1"/>
  <c r="N339" i="44" s="1"/>
  <c r="N340" i="44" s="1"/>
  <c r="N341" i="44" s="1"/>
  <c r="N342" i="44" s="1"/>
  <c r="N343" i="44" s="1"/>
  <c r="N344" i="44" s="1"/>
  <c r="N345" i="44" s="1"/>
  <c r="N346" i="44" s="1"/>
  <c r="N347" i="44" s="1"/>
  <c r="N348" i="44" s="1"/>
  <c r="N349" i="44" s="1"/>
  <c r="N350" i="44" s="1"/>
  <c r="N351" i="44" s="1"/>
  <c r="N352" i="44" s="1"/>
  <c r="N353" i="44" s="1"/>
  <c r="N354" i="44" s="1"/>
  <c r="N355" i="44" s="1"/>
  <c r="N356" i="44" s="1"/>
  <c r="N357" i="44" s="1"/>
  <c r="N358" i="44" s="1"/>
  <c r="N359" i="44" s="1"/>
  <c r="N360" i="44" s="1"/>
  <c r="N361" i="44" s="1"/>
  <c r="N362" i="44" s="1"/>
  <c r="N363" i="44" s="1"/>
  <c r="N364" i="44" s="1"/>
  <c r="N365" i="44" s="1"/>
  <c r="N366" i="44" s="1"/>
  <c r="N367" i="44" s="1"/>
  <c r="N368" i="44" s="1"/>
  <c r="N369" i="44" s="1"/>
  <c r="N370" i="44" s="1"/>
  <c r="N371" i="44" s="1"/>
  <c r="N372" i="44" s="1"/>
  <c r="N373" i="44" s="1"/>
  <c r="N374" i="44" s="1"/>
  <c r="N375" i="44" s="1"/>
  <c r="N376" i="44" s="1"/>
  <c r="N377" i="44" s="1"/>
  <c r="N378" i="44" s="1"/>
  <c r="N379" i="44" s="1"/>
  <c r="N380" i="44" s="1"/>
  <c r="N381" i="44" s="1"/>
  <c r="N382" i="44" s="1"/>
  <c r="N383" i="44" s="1"/>
  <c r="N384" i="44" s="1"/>
  <c r="N385" i="44" s="1"/>
  <c r="N386" i="44" s="1"/>
  <c r="N387" i="44" s="1"/>
  <c r="N388" i="44" s="1"/>
  <c r="N389" i="44" s="1"/>
  <c r="N390" i="44" s="1"/>
  <c r="N391" i="44" s="1"/>
  <c r="N392" i="44" s="1"/>
  <c r="N393" i="44" s="1"/>
  <c r="N394" i="44" s="1"/>
  <c r="O5" i="43"/>
  <c r="G7" i="43"/>
  <c r="P7" i="43"/>
  <c r="AF7" i="43"/>
  <c r="B10" i="43"/>
  <c r="J10" i="43"/>
  <c r="AA10" i="43"/>
  <c r="AD10" i="43"/>
  <c r="N17" i="43"/>
  <c r="N60" i="43"/>
  <c r="N61" i="43" s="1"/>
  <c r="N62" i="43" s="1"/>
  <c r="N63" i="43" s="1"/>
  <c r="N64" i="43" s="1"/>
  <c r="N65" i="43" s="1"/>
  <c r="N66" i="43" s="1"/>
  <c r="N67" i="43" s="1"/>
  <c r="N68" i="43" s="1"/>
  <c r="N69" i="43" s="1"/>
  <c r="N70" i="43"/>
  <c r="N71" i="43" s="1"/>
  <c r="N72" i="43" s="1"/>
  <c r="N73" i="43" s="1"/>
  <c r="N74" i="43" s="1"/>
  <c r="N75" i="43" s="1"/>
  <c r="N76" i="43" s="1"/>
  <c r="N77" i="43" s="1"/>
  <c r="N78" i="43" s="1"/>
  <c r="N79" i="43" s="1"/>
  <c r="N80" i="43" s="1"/>
  <c r="N81" i="43" s="1"/>
  <c r="N82" i="43" s="1"/>
  <c r="N83" i="43" s="1"/>
  <c r="N84" i="43" s="1"/>
  <c r="N85" i="43" s="1"/>
  <c r="N86" i="43" s="1"/>
  <c r="N87" i="43" s="1"/>
  <c r="N88" i="43" s="1"/>
  <c r="N89" i="43" s="1"/>
  <c r="N90" i="43" s="1"/>
  <c r="N91" i="43" s="1"/>
  <c r="N92" i="43" s="1"/>
  <c r="N93" i="43" s="1"/>
  <c r="N94" i="43" s="1"/>
  <c r="N95" i="43" s="1"/>
  <c r="N96" i="43" s="1"/>
  <c r="N97" i="43" s="1"/>
  <c r="N98" i="43" s="1"/>
  <c r="N99" i="43" s="1"/>
  <c r="N100" i="43" s="1"/>
  <c r="N101" i="43" s="1"/>
  <c r="N102" i="43" s="1"/>
  <c r="N103" i="43" s="1"/>
  <c r="N104" i="43"/>
  <c r="N105" i="43" s="1"/>
  <c r="N106" i="43" s="1"/>
  <c r="N107" i="43" s="1"/>
  <c r="N108" i="43" s="1"/>
  <c r="N109" i="43" s="1"/>
  <c r="N110" i="43" s="1"/>
  <c r="N111" i="43" s="1"/>
  <c r="N112" i="43" s="1"/>
  <c r="N113" i="43" s="1"/>
  <c r="N114" i="43" s="1"/>
  <c r="N115" i="43" s="1"/>
  <c r="N116" i="43" s="1"/>
  <c r="N117" i="43" s="1"/>
  <c r="N118" i="43" s="1"/>
  <c r="N119" i="43" s="1"/>
  <c r="N120" i="43" s="1"/>
  <c r="N121" i="43" s="1"/>
  <c r="N122" i="43" s="1"/>
  <c r="N123" i="43" s="1"/>
  <c r="N124" i="43" s="1"/>
  <c r="N125" i="43" s="1"/>
  <c r="N126" i="43" s="1"/>
  <c r="N127" i="43" s="1"/>
  <c r="N128" i="43" s="1"/>
  <c r="N129" i="43" s="1"/>
  <c r="N130" i="43" s="1"/>
  <c r="N131" i="43" s="1"/>
  <c r="N132" i="43" s="1"/>
  <c r="N133" i="43" s="1"/>
  <c r="N134" i="43" s="1"/>
  <c r="N135" i="43" s="1"/>
  <c r="N136" i="43" s="1"/>
  <c r="N137" i="43" s="1"/>
  <c r="N138" i="43" s="1"/>
  <c r="N139" i="43" s="1"/>
  <c r="N140" i="43" s="1"/>
  <c r="N141" i="43" s="1"/>
  <c r="N142" i="43" s="1"/>
  <c r="N143" i="43" s="1"/>
  <c r="N144" i="43" s="1"/>
  <c r="N145" i="43" s="1"/>
  <c r="N146" i="43" s="1"/>
  <c r="N147" i="43" s="1"/>
  <c r="N148" i="43" s="1"/>
  <c r="N149" i="43" s="1"/>
  <c r="N150" i="43" s="1"/>
  <c r="N151" i="43" s="1"/>
  <c r="N152" i="43" s="1"/>
  <c r="N153" i="43" s="1"/>
  <c r="N154" i="43" s="1"/>
  <c r="N155" i="43" s="1"/>
  <c r="N156" i="43" s="1"/>
  <c r="N157" i="43" s="1"/>
  <c r="N158" i="43" s="1"/>
  <c r="N159" i="43" s="1"/>
  <c r="N160" i="43" s="1"/>
  <c r="N161" i="43" s="1"/>
  <c r="N162" i="43" s="1"/>
  <c r="N163" i="43" s="1"/>
  <c r="N164" i="43" s="1"/>
  <c r="N165" i="43" s="1"/>
  <c r="N166" i="43" s="1"/>
  <c r="N167" i="43" s="1"/>
  <c r="N168" i="43" s="1"/>
  <c r="N169" i="43" s="1"/>
  <c r="N170" i="43" s="1"/>
  <c r="N171" i="43" s="1"/>
  <c r="N172" i="43" s="1"/>
  <c r="N173" i="43" s="1"/>
  <c r="N174" i="43" s="1"/>
  <c r="N175" i="43" s="1"/>
  <c r="N176" i="43" s="1"/>
  <c r="N177" i="43" s="1"/>
  <c r="N178" i="43" s="1"/>
  <c r="N179" i="43" s="1"/>
  <c r="N180" i="43" s="1"/>
  <c r="N181" i="43" s="1"/>
  <c r="N182" i="43" s="1"/>
  <c r="N183" i="43" s="1"/>
  <c r="N184" i="43" s="1"/>
  <c r="N185" i="43" s="1"/>
  <c r="N186" i="43" s="1"/>
  <c r="N187" i="43" s="1"/>
  <c r="N188" i="43" s="1"/>
  <c r="N189" i="43" s="1"/>
  <c r="N190" i="43" s="1"/>
  <c r="N191" i="43" s="1"/>
  <c r="N192" i="43" s="1"/>
  <c r="N193" i="43" s="1"/>
  <c r="N194" i="43" s="1"/>
  <c r="N195" i="43" s="1"/>
  <c r="N196" i="43" s="1"/>
  <c r="N197" i="43" s="1"/>
  <c r="N198" i="43" s="1"/>
  <c r="N199" i="43" s="1"/>
  <c r="N200" i="43" s="1"/>
  <c r="N201" i="43" s="1"/>
  <c r="N202" i="43" s="1"/>
  <c r="N203" i="43" s="1"/>
  <c r="N204" i="43" s="1"/>
  <c r="N205" i="43" s="1"/>
  <c r="N206" i="43" s="1"/>
  <c r="N207" i="43" s="1"/>
  <c r="N208" i="43" s="1"/>
  <c r="N209" i="43" s="1"/>
  <c r="N210" i="43" s="1"/>
  <c r="N211" i="43" s="1"/>
  <c r="N212" i="43" s="1"/>
  <c r="N213" i="43" s="1"/>
  <c r="N214" i="43" s="1"/>
  <c r="N215" i="43" s="1"/>
  <c r="N216" i="43" s="1"/>
  <c r="N217" i="43" s="1"/>
  <c r="N218" i="43" s="1"/>
  <c r="N219" i="43" s="1"/>
  <c r="N220" i="43" s="1"/>
  <c r="N221" i="43" s="1"/>
  <c r="N222" i="43" s="1"/>
  <c r="N223" i="43" s="1"/>
  <c r="N224" i="43" s="1"/>
  <c r="N225" i="43" s="1"/>
  <c r="N226" i="43" s="1"/>
  <c r="N227" i="43" s="1"/>
  <c r="N228" i="43" s="1"/>
  <c r="N229" i="43" s="1"/>
  <c r="N230" i="43" s="1"/>
  <c r="N231" i="43" s="1"/>
  <c r="N232" i="43" s="1"/>
  <c r="N233" i="43" s="1"/>
  <c r="N234" i="43" s="1"/>
  <c r="N235" i="43" s="1"/>
  <c r="N236" i="43" s="1"/>
  <c r="N237" i="43" s="1"/>
  <c r="N238" i="43" s="1"/>
  <c r="N239" i="43" s="1"/>
  <c r="N240" i="43" s="1"/>
  <c r="N241" i="43" s="1"/>
  <c r="N242" i="43" s="1"/>
  <c r="N243" i="43" s="1"/>
  <c r="N244" i="43" s="1"/>
  <c r="N245" i="43" s="1"/>
  <c r="N246" i="43" s="1"/>
  <c r="N247" i="43" s="1"/>
  <c r="N248" i="43" s="1"/>
  <c r="N249" i="43" s="1"/>
  <c r="N250" i="43" s="1"/>
  <c r="N251" i="43" s="1"/>
  <c r="N252" i="43" s="1"/>
  <c r="N253" i="43" s="1"/>
  <c r="N254" i="43" s="1"/>
  <c r="N255" i="43" s="1"/>
  <c r="N256" i="43" s="1"/>
  <c r="N257" i="43" s="1"/>
  <c r="N258" i="43" s="1"/>
  <c r="N259" i="43" s="1"/>
  <c r="N260" i="43" s="1"/>
  <c r="N261" i="43" s="1"/>
  <c r="N262" i="43" s="1"/>
  <c r="N263" i="43" s="1"/>
  <c r="N264" i="43" s="1"/>
  <c r="N265" i="43" s="1"/>
  <c r="N266" i="43" s="1"/>
  <c r="N267" i="43" s="1"/>
  <c r="N268" i="43" s="1"/>
  <c r="N269" i="43" s="1"/>
  <c r="N270" i="43" s="1"/>
  <c r="N271" i="43" s="1"/>
  <c r="N272" i="43" s="1"/>
  <c r="N273" i="43" s="1"/>
  <c r="N274" i="43" s="1"/>
  <c r="N275" i="43" s="1"/>
  <c r="N276" i="43" s="1"/>
  <c r="N277" i="43" s="1"/>
  <c r="N278" i="43" s="1"/>
  <c r="N279" i="43" s="1"/>
  <c r="N280" i="43" s="1"/>
  <c r="N281" i="43" s="1"/>
  <c r="N282" i="43" s="1"/>
  <c r="N283" i="43" s="1"/>
  <c r="N284" i="43" s="1"/>
  <c r="N285" i="43" s="1"/>
  <c r="N286" i="43" s="1"/>
  <c r="N287" i="43" s="1"/>
  <c r="N288" i="43" s="1"/>
  <c r="N289" i="43" s="1"/>
  <c r="N290" i="43" s="1"/>
  <c r="N291" i="43" s="1"/>
  <c r="N292" i="43" s="1"/>
  <c r="N293" i="43" s="1"/>
  <c r="N294" i="43" s="1"/>
  <c r="N295" i="43" s="1"/>
  <c r="N296" i="43" s="1"/>
  <c r="N297" i="43" s="1"/>
  <c r="N298" i="43" s="1"/>
  <c r="N299" i="43" s="1"/>
  <c r="N300" i="43" s="1"/>
  <c r="N301" i="43" s="1"/>
  <c r="N302" i="43" s="1"/>
  <c r="N303" i="43" s="1"/>
  <c r="N304" i="43" s="1"/>
  <c r="N305" i="43" s="1"/>
  <c r="N306" i="43" s="1"/>
  <c r="N307" i="43" s="1"/>
  <c r="N308" i="43" s="1"/>
  <c r="N309" i="43" s="1"/>
  <c r="N310" i="43" s="1"/>
  <c r="N311" i="43" s="1"/>
  <c r="N312" i="43" s="1"/>
  <c r="N313" i="43" s="1"/>
  <c r="N314" i="43" s="1"/>
  <c r="N315" i="43" s="1"/>
  <c r="N316" i="43" s="1"/>
  <c r="N317" i="43" s="1"/>
  <c r="N318" i="43" s="1"/>
  <c r="N319" i="43" s="1"/>
  <c r="N320" i="43" s="1"/>
  <c r="N321" i="43" s="1"/>
  <c r="N322" i="43" s="1"/>
  <c r="N323" i="43" s="1"/>
  <c r="N324" i="43" s="1"/>
  <c r="N325" i="43" s="1"/>
  <c r="N326" i="43" s="1"/>
  <c r="N327" i="43" s="1"/>
  <c r="N328" i="43" s="1"/>
  <c r="N329" i="43" s="1"/>
  <c r="N330" i="43" s="1"/>
  <c r="N331" i="43" s="1"/>
  <c r="N332" i="43" s="1"/>
  <c r="N333" i="43" s="1"/>
  <c r="N334" i="43" s="1"/>
  <c r="N335" i="43" s="1"/>
  <c r="N336" i="43" s="1"/>
  <c r="N337" i="43" s="1"/>
  <c r="N338" i="43" s="1"/>
  <c r="N339" i="43" s="1"/>
  <c r="N340" i="43" s="1"/>
  <c r="N341" i="43" s="1"/>
  <c r="N342" i="43" s="1"/>
  <c r="N343" i="43" s="1"/>
  <c r="N344" i="43" s="1"/>
  <c r="N345" i="43" s="1"/>
  <c r="N346" i="43" s="1"/>
  <c r="N347" i="43" s="1"/>
  <c r="N348" i="43" s="1"/>
  <c r="N349" i="43" s="1"/>
  <c r="N350" i="43" s="1"/>
  <c r="N351" i="43" s="1"/>
  <c r="N352" i="43" s="1"/>
  <c r="N353" i="43" s="1"/>
  <c r="N354" i="43" s="1"/>
  <c r="N355" i="43" s="1"/>
  <c r="N356" i="43" s="1"/>
  <c r="N357" i="43" s="1"/>
  <c r="N358" i="43" s="1"/>
  <c r="N359" i="43" s="1"/>
  <c r="N360" i="43" s="1"/>
  <c r="N361" i="43" s="1"/>
  <c r="N362" i="43" s="1"/>
  <c r="N363" i="43" s="1"/>
  <c r="N364" i="43" s="1"/>
  <c r="N365" i="43" s="1"/>
  <c r="N366" i="43" s="1"/>
  <c r="N367" i="43" s="1"/>
  <c r="N368" i="43" s="1"/>
  <c r="N369" i="43" s="1"/>
  <c r="N370" i="43" s="1"/>
  <c r="O5" i="42"/>
  <c r="P6" i="42"/>
  <c r="G7" i="42"/>
  <c r="P7" i="42"/>
  <c r="AF7" i="42"/>
  <c r="B10" i="42"/>
  <c r="J10" i="42"/>
  <c r="AA10" i="42"/>
  <c r="AC10" i="42"/>
  <c r="AD10" i="42"/>
  <c r="P12" i="42"/>
  <c r="N17" i="42"/>
  <c r="N18" i="42"/>
  <c r="N19" i="42"/>
  <c r="N20" i="42"/>
  <c r="N60" i="42"/>
  <c r="N61" i="42"/>
  <c r="N62" i="42"/>
  <c r="N63" i="42"/>
  <c r="N64" i="42" s="1"/>
  <c r="N65" i="42" s="1"/>
  <c r="N66" i="42" s="1"/>
  <c r="N67" i="42" s="1"/>
  <c r="N68" i="42" s="1"/>
  <c r="N69" i="42" s="1"/>
  <c r="N70" i="42" s="1"/>
  <c r="N71" i="42" s="1"/>
  <c r="N72" i="42" s="1"/>
  <c r="N73" i="42" s="1"/>
  <c r="N74" i="42" s="1"/>
  <c r="N75" i="42" s="1"/>
  <c r="N76" i="42" s="1"/>
  <c r="N77" i="42" s="1"/>
  <c r="N78" i="42" s="1"/>
  <c r="N79" i="42" s="1"/>
  <c r="N80" i="42" s="1"/>
  <c r="N81" i="42" s="1"/>
  <c r="N82" i="42" s="1"/>
  <c r="N83" i="42" s="1"/>
  <c r="N84" i="42" s="1"/>
  <c r="N85" i="42" s="1"/>
  <c r="N86" i="42" s="1"/>
  <c r="N87" i="42" s="1"/>
  <c r="N88" i="42" s="1"/>
  <c r="N89" i="42"/>
  <c r="N90" i="42" s="1"/>
  <c r="N91" i="42" s="1"/>
  <c r="N92" i="42" s="1"/>
  <c r="N93" i="42" s="1"/>
  <c r="N94" i="42" s="1"/>
  <c r="N95" i="42" s="1"/>
  <c r="N96" i="42" s="1"/>
  <c r="N97" i="42" s="1"/>
  <c r="N98" i="42" s="1"/>
  <c r="N99" i="42" s="1"/>
  <c r="N100" i="42" s="1"/>
  <c r="N101" i="42" s="1"/>
  <c r="N102" i="42" s="1"/>
  <c r="N103" i="42" s="1"/>
  <c r="N104" i="42" s="1"/>
  <c r="N105" i="42" s="1"/>
  <c r="N106" i="42" s="1"/>
  <c r="N107" i="42" s="1"/>
  <c r="N108" i="42" s="1"/>
  <c r="N109" i="42" s="1"/>
  <c r="N110" i="42" s="1"/>
  <c r="N111" i="42" s="1"/>
  <c r="N112" i="42" s="1"/>
  <c r="N113" i="42" s="1"/>
  <c r="N114" i="42" s="1"/>
  <c r="N115" i="42" s="1"/>
  <c r="N116" i="42" s="1"/>
  <c r="N117" i="42" s="1"/>
  <c r="N118" i="42" s="1"/>
  <c r="N119" i="42" s="1"/>
  <c r="N120" i="42" s="1"/>
  <c r="N121" i="42" s="1"/>
  <c r="N122" i="42" s="1"/>
  <c r="N123" i="42" s="1"/>
  <c r="N124" i="42" s="1"/>
  <c r="N125" i="42" s="1"/>
  <c r="N126" i="42" s="1"/>
  <c r="N127" i="42" s="1"/>
  <c r="N128" i="42" s="1"/>
  <c r="N129" i="42" s="1"/>
  <c r="N130" i="42" s="1"/>
  <c r="N131" i="42" s="1"/>
  <c r="N132" i="42" s="1"/>
  <c r="N133" i="42" s="1"/>
  <c r="N134" i="42" s="1"/>
  <c r="N135" i="42" s="1"/>
  <c r="N136" i="42" s="1"/>
  <c r="N137" i="42" s="1"/>
  <c r="N138" i="42" s="1"/>
  <c r="N139" i="42" s="1"/>
  <c r="N140" i="42" s="1"/>
  <c r="N141" i="42" s="1"/>
  <c r="N142" i="42" s="1"/>
  <c r="N143" i="42" s="1"/>
  <c r="N144" i="42" s="1"/>
  <c r="N145" i="42" s="1"/>
  <c r="N146" i="42" s="1"/>
  <c r="N147" i="42" s="1"/>
  <c r="N148" i="42" s="1"/>
  <c r="N149" i="42" s="1"/>
  <c r="N150" i="42" s="1"/>
  <c r="N151" i="42" s="1"/>
  <c r="N152" i="42" s="1"/>
  <c r="N153" i="42" s="1"/>
  <c r="N154" i="42" s="1"/>
  <c r="N155" i="42" s="1"/>
  <c r="N156" i="42" s="1"/>
  <c r="N157" i="42" s="1"/>
  <c r="N158" i="42" s="1"/>
  <c r="N159" i="42" s="1"/>
  <c r="N160" i="42" s="1"/>
  <c r="N161" i="42" s="1"/>
  <c r="N162" i="42" s="1"/>
  <c r="N163" i="42" s="1"/>
  <c r="N164" i="42" s="1"/>
  <c r="N165" i="42" s="1"/>
  <c r="N166" i="42" s="1"/>
  <c r="N167" i="42" s="1"/>
  <c r="N168" i="42" s="1"/>
  <c r="N169" i="42" s="1"/>
  <c r="N170" i="42" s="1"/>
  <c r="N171" i="42" s="1"/>
  <c r="N172" i="42" s="1"/>
  <c r="N173" i="42" s="1"/>
  <c r="N174" i="42" s="1"/>
  <c r="N175" i="42" s="1"/>
  <c r="N176" i="42" s="1"/>
  <c r="N177" i="42" s="1"/>
  <c r="N178" i="42" s="1"/>
  <c r="N179" i="42" s="1"/>
  <c r="N180" i="42" s="1"/>
  <c r="N181" i="42" s="1"/>
  <c r="N182" i="42" s="1"/>
  <c r="N183" i="42" s="1"/>
  <c r="N184" i="42" s="1"/>
  <c r="N185" i="42" s="1"/>
  <c r="N186" i="42" s="1"/>
  <c r="N187" i="42" s="1"/>
  <c r="N188" i="42" s="1"/>
  <c r="N189" i="42" s="1"/>
  <c r="N190" i="42" s="1"/>
  <c r="N191" i="42" s="1"/>
  <c r="N192" i="42" s="1"/>
  <c r="N193" i="42" s="1"/>
  <c r="N194" i="42" s="1"/>
  <c r="N195" i="42" s="1"/>
  <c r="N196" i="42" s="1"/>
  <c r="N197" i="42" s="1"/>
  <c r="N198" i="42" s="1"/>
  <c r="N199" i="42" s="1"/>
  <c r="N200" i="42" s="1"/>
  <c r="N201" i="42" s="1"/>
  <c r="N202" i="42" s="1"/>
  <c r="N203" i="42" s="1"/>
  <c r="N204" i="42" s="1"/>
  <c r="N205" i="42" s="1"/>
  <c r="N206" i="42" s="1"/>
  <c r="N207" i="42" s="1"/>
  <c r="N208" i="42" s="1"/>
  <c r="N209" i="42" s="1"/>
  <c r="N210" i="42" s="1"/>
  <c r="N211" i="42" s="1"/>
  <c r="N212" i="42" s="1"/>
  <c r="N213" i="42" s="1"/>
  <c r="N214" i="42" s="1"/>
  <c r="N215" i="42" s="1"/>
  <c r="N216" i="42" s="1"/>
  <c r="N217" i="42" s="1"/>
  <c r="N218" i="42" s="1"/>
  <c r="N219" i="42" s="1"/>
  <c r="N220" i="42" s="1"/>
  <c r="N221" i="42" s="1"/>
  <c r="N222" i="42" s="1"/>
  <c r="N223" i="42" s="1"/>
  <c r="N224" i="42" s="1"/>
  <c r="N225" i="42" s="1"/>
  <c r="N226" i="42" s="1"/>
  <c r="N227" i="42" s="1"/>
  <c r="N228" i="42" s="1"/>
  <c r="N229" i="42" s="1"/>
  <c r="N230" i="42" s="1"/>
  <c r="N231" i="42" s="1"/>
  <c r="N232" i="42" s="1"/>
  <c r="N233" i="42" s="1"/>
  <c r="N234" i="42" s="1"/>
  <c r="N235" i="42" s="1"/>
  <c r="N236" i="42" s="1"/>
  <c r="N237" i="42" s="1"/>
  <c r="N238" i="42" s="1"/>
  <c r="N239" i="42" s="1"/>
  <c r="N240" i="42" s="1"/>
  <c r="N241" i="42" s="1"/>
  <c r="N242" i="42" s="1"/>
  <c r="N243" i="42" s="1"/>
  <c r="N244" i="42" s="1"/>
  <c r="N245" i="42" s="1"/>
  <c r="N246" i="42" s="1"/>
  <c r="N247" i="42" s="1"/>
  <c r="N248" i="42" s="1"/>
  <c r="N249" i="42" s="1"/>
  <c r="N250" i="42" s="1"/>
  <c r="N251" i="42" s="1"/>
  <c r="N252" i="42" s="1"/>
  <c r="N253" i="42" s="1"/>
  <c r="N254" i="42" s="1"/>
  <c r="N255" i="42" s="1"/>
  <c r="N256" i="42" s="1"/>
  <c r="N257" i="42" s="1"/>
  <c r="N258" i="42" s="1"/>
  <c r="N259" i="42" s="1"/>
  <c r="N260" i="42" s="1"/>
  <c r="N261" i="42" s="1"/>
  <c r="N262" i="42" s="1"/>
  <c r="N263" i="42" s="1"/>
  <c r="N264" i="42" s="1"/>
  <c r="N265" i="42" s="1"/>
  <c r="N266" i="42" s="1"/>
  <c r="N267" i="42" s="1"/>
  <c r="N268" i="42" s="1"/>
  <c r="N269" i="42" s="1"/>
  <c r="N270" i="42" s="1"/>
  <c r="N271" i="42" s="1"/>
  <c r="N272" i="42" s="1"/>
  <c r="N273" i="42" s="1"/>
  <c r="N274" i="42" s="1"/>
  <c r="N275" i="42" s="1"/>
  <c r="N276" i="42" s="1"/>
  <c r="N277" i="42" s="1"/>
  <c r="N278" i="42" s="1"/>
  <c r="N279" i="42" s="1"/>
  <c r="N280" i="42" s="1"/>
  <c r="N281" i="42" s="1"/>
  <c r="N282" i="42" s="1"/>
  <c r="N283" i="42" s="1"/>
  <c r="N284" i="42" s="1"/>
  <c r="N285" i="42" s="1"/>
  <c r="N286" i="42" s="1"/>
  <c r="N287" i="42" s="1"/>
  <c r="N288" i="42" s="1"/>
  <c r="N289" i="42" s="1"/>
  <c r="N290" i="42" s="1"/>
  <c r="N291" i="42" s="1"/>
  <c r="N292" i="42" s="1"/>
  <c r="N293" i="42" s="1"/>
  <c r="N294" i="42" s="1"/>
  <c r="N295" i="42" s="1"/>
  <c r="N296" i="42" s="1"/>
  <c r="N297" i="42" s="1"/>
  <c r="N298" i="42" s="1"/>
  <c r="N299" i="42" s="1"/>
  <c r="N300" i="42" s="1"/>
  <c r="N301" i="42" s="1"/>
  <c r="N302" i="42" s="1"/>
  <c r="N303" i="42" s="1"/>
  <c r="N304" i="42" s="1"/>
  <c r="N305" i="42" s="1"/>
  <c r="N306" i="42" s="1"/>
  <c r="N307" i="42" s="1"/>
  <c r="N308" i="42" s="1"/>
  <c r="N309" i="42" s="1"/>
  <c r="N310" i="42" s="1"/>
  <c r="N311" i="42" s="1"/>
  <c r="N312" i="42" s="1"/>
  <c r="N313" i="42" s="1"/>
  <c r="N314" i="42" s="1"/>
  <c r="N315" i="42" s="1"/>
  <c r="N316" i="42" s="1"/>
  <c r="N317" i="42" s="1"/>
  <c r="N318" i="42" s="1"/>
  <c r="N319" i="42" s="1"/>
  <c r="N320" i="42" s="1"/>
  <c r="N321" i="42" s="1"/>
  <c r="N322" i="42" s="1"/>
  <c r="N323" i="42" s="1"/>
  <c r="N324" i="42" s="1"/>
  <c r="N325" i="42" s="1"/>
  <c r="N326" i="42" s="1"/>
  <c r="N327" i="42" s="1"/>
  <c r="N328" i="42" s="1"/>
  <c r="N329" i="42" s="1"/>
  <c r="N330" i="42" s="1"/>
  <c r="N331" i="42" s="1"/>
  <c r="N332" i="42" s="1"/>
  <c r="N333" i="42" s="1"/>
  <c r="N334" i="42" s="1"/>
  <c r="N335" i="42" s="1"/>
  <c r="N336" i="42" s="1"/>
  <c r="N337" i="42" s="1"/>
  <c r="N338" i="42" s="1"/>
  <c r="N339" i="42" s="1"/>
  <c r="N340" i="42" s="1"/>
  <c r="N341" i="42" s="1"/>
  <c r="N342" i="42" s="1"/>
  <c r="N343" i="42" s="1"/>
  <c r="N344" i="42" s="1"/>
  <c r="N345" i="42" s="1"/>
  <c r="N346" i="42" s="1"/>
  <c r="N347" i="42" s="1"/>
  <c r="N348" i="42" s="1"/>
  <c r="N349" i="42" s="1"/>
  <c r="N350" i="42" s="1"/>
  <c r="N351" i="42" s="1"/>
  <c r="N352" i="42" s="1"/>
  <c r="N353" i="42" s="1"/>
  <c r="N354" i="42" s="1"/>
  <c r="N355" i="42" s="1"/>
  <c r="N356" i="42" s="1"/>
  <c r="N357" i="42" s="1"/>
  <c r="N358" i="42" s="1"/>
  <c r="N359" i="42" s="1"/>
  <c r="N360" i="42" s="1"/>
  <c r="N361" i="42" s="1"/>
  <c r="N362" i="42" s="1"/>
  <c r="N363" i="42" s="1"/>
  <c r="N364" i="42" s="1"/>
  <c r="N365" i="42" s="1"/>
  <c r="N366" i="42" s="1"/>
  <c r="N367" i="42" s="1"/>
  <c r="N368" i="42" s="1"/>
  <c r="N369" i="42" s="1"/>
  <c r="N370" i="42" s="1"/>
  <c r="N371" i="42" s="1"/>
  <c r="N372" i="42" s="1"/>
  <c r="N373" i="42" s="1"/>
  <c r="N374" i="42" s="1"/>
  <c r="N375" i="42" s="1"/>
  <c r="N376" i="42" s="1"/>
  <c r="N377" i="42" s="1"/>
  <c r="N378" i="42" s="1"/>
  <c r="N379" i="42" s="1"/>
  <c r="N380" i="42" s="1"/>
  <c r="N381" i="42" s="1"/>
  <c r="N382" i="42" s="1"/>
  <c r="N383" i="42" s="1"/>
  <c r="N384" i="42" s="1"/>
  <c r="N385" i="42" s="1"/>
  <c r="N386" i="42" s="1"/>
  <c r="N387" i="42" s="1"/>
  <c r="N388" i="42" s="1"/>
  <c r="N389" i="42" s="1"/>
  <c r="N390" i="42" s="1"/>
  <c r="N391" i="42" s="1"/>
  <c r="N392" i="42" s="1"/>
  <c r="N393" i="42" s="1"/>
  <c r="N394" i="42" s="1"/>
  <c r="N395" i="42" s="1"/>
  <c r="N396" i="42" s="1"/>
  <c r="N397" i="42" s="1"/>
  <c r="N398" i="42" s="1"/>
  <c r="N399" i="42" s="1"/>
  <c r="N400" i="42" s="1"/>
  <c r="N401" i="42" s="1"/>
  <c r="N402" i="42" s="1"/>
  <c r="N403" i="42" s="1"/>
  <c r="N404" i="42" s="1"/>
  <c r="N405" i="42" s="1"/>
  <c r="N406" i="42" s="1"/>
  <c r="O5" i="41"/>
  <c r="G7" i="41"/>
  <c r="P6" i="41" s="1"/>
  <c r="P7" i="41"/>
  <c r="AF7" i="41"/>
  <c r="B10" i="41"/>
  <c r="J10" i="41"/>
  <c r="AA10" i="41"/>
  <c r="AC10" i="41"/>
  <c r="AD10" i="41"/>
  <c r="N17" i="41"/>
  <c r="N60" i="41"/>
  <c r="N61" i="41"/>
  <c r="N62" i="41"/>
  <c r="N63" i="41" s="1"/>
  <c r="N64" i="41"/>
  <c r="N65" i="41"/>
  <c r="N66" i="41" s="1"/>
  <c r="N67" i="41" s="1"/>
  <c r="N68" i="41" s="1"/>
  <c r="N69" i="41" s="1"/>
  <c r="N70" i="41" s="1"/>
  <c r="N71" i="41" s="1"/>
  <c r="N72" i="41" s="1"/>
  <c r="N73" i="41" s="1"/>
  <c r="N74" i="41" s="1"/>
  <c r="N75" i="41" s="1"/>
  <c r="N76" i="41" s="1"/>
  <c r="N77" i="41" s="1"/>
  <c r="N78" i="41" s="1"/>
  <c r="N79" i="41" s="1"/>
  <c r="N80" i="41" s="1"/>
  <c r="N81" i="41" s="1"/>
  <c r="N82" i="41" s="1"/>
  <c r="N83" i="41" s="1"/>
  <c r="N84" i="41" s="1"/>
  <c r="N85" i="41" s="1"/>
  <c r="N86" i="41" s="1"/>
  <c r="N87" i="41" s="1"/>
  <c r="N88" i="41" s="1"/>
  <c r="N89" i="41" s="1"/>
  <c r="N90" i="41" s="1"/>
  <c r="N91" i="41" s="1"/>
  <c r="N92" i="41" s="1"/>
  <c r="N93" i="41" s="1"/>
  <c r="N94" i="41" s="1"/>
  <c r="N95" i="41" s="1"/>
  <c r="N96" i="41" s="1"/>
  <c r="N97" i="41" s="1"/>
  <c r="N98" i="41" s="1"/>
  <c r="N99" i="41" s="1"/>
  <c r="N100" i="41" s="1"/>
  <c r="N101" i="41" s="1"/>
  <c r="N102" i="41" s="1"/>
  <c r="N103" i="41" s="1"/>
  <c r="N104" i="41" s="1"/>
  <c r="N105" i="41" s="1"/>
  <c r="N106" i="41" s="1"/>
  <c r="N107" i="41" s="1"/>
  <c r="N108" i="41" s="1"/>
  <c r="N109" i="41" s="1"/>
  <c r="N110" i="41" s="1"/>
  <c r="N111" i="41" s="1"/>
  <c r="N112" i="41" s="1"/>
  <c r="N113" i="41" s="1"/>
  <c r="N114" i="41" s="1"/>
  <c r="N115" i="41" s="1"/>
  <c r="N116" i="41" s="1"/>
  <c r="N117" i="41" s="1"/>
  <c r="N118" i="41" s="1"/>
  <c r="N119" i="41" s="1"/>
  <c r="N120" i="41" s="1"/>
  <c r="N121" i="41" s="1"/>
  <c r="N122" i="41" s="1"/>
  <c r="N123" i="41" s="1"/>
  <c r="N124" i="41" s="1"/>
  <c r="N125" i="41" s="1"/>
  <c r="N126" i="41" s="1"/>
  <c r="N127" i="41" s="1"/>
  <c r="N128" i="41" s="1"/>
  <c r="N129" i="41" s="1"/>
  <c r="N130" i="41" s="1"/>
  <c r="N131" i="41" s="1"/>
  <c r="N132" i="41" s="1"/>
  <c r="N133" i="41" s="1"/>
  <c r="N134" i="41" s="1"/>
  <c r="N135" i="41" s="1"/>
  <c r="N136" i="41" s="1"/>
  <c r="N137" i="41" s="1"/>
  <c r="N138" i="41" s="1"/>
  <c r="N139" i="41" s="1"/>
  <c r="N140" i="41" s="1"/>
  <c r="N141" i="41" s="1"/>
  <c r="N142" i="41" s="1"/>
  <c r="N143" i="41" s="1"/>
  <c r="N144" i="41" s="1"/>
  <c r="N145" i="41" s="1"/>
  <c r="N146" i="41" s="1"/>
  <c r="N147" i="41" s="1"/>
  <c r="N148" i="41" s="1"/>
  <c r="N149" i="41" s="1"/>
  <c r="N150" i="41" s="1"/>
  <c r="N151" i="41" s="1"/>
  <c r="N152" i="41" s="1"/>
  <c r="N153" i="41" s="1"/>
  <c r="N154" i="41" s="1"/>
  <c r="N155" i="41" s="1"/>
  <c r="N156" i="41" s="1"/>
  <c r="N157" i="41" s="1"/>
  <c r="N158" i="41" s="1"/>
  <c r="N159" i="41" s="1"/>
  <c r="N160" i="41" s="1"/>
  <c r="N161" i="41" s="1"/>
  <c r="N162" i="41" s="1"/>
  <c r="N163" i="41" s="1"/>
  <c r="N164" i="41" s="1"/>
  <c r="N165" i="41" s="1"/>
  <c r="N166" i="41" s="1"/>
  <c r="N167" i="41" s="1"/>
  <c r="N168" i="41" s="1"/>
  <c r="N169" i="41" s="1"/>
  <c r="N170" i="41" s="1"/>
  <c r="N171" i="41" s="1"/>
  <c r="N172" i="41" s="1"/>
  <c r="N173" i="41" s="1"/>
  <c r="N174" i="41" s="1"/>
  <c r="N175" i="41" s="1"/>
  <c r="N176" i="41" s="1"/>
  <c r="N177" i="41" s="1"/>
  <c r="N178" i="41" s="1"/>
  <c r="N179" i="41" s="1"/>
  <c r="N180" i="41" s="1"/>
  <c r="N181" i="41" s="1"/>
  <c r="N182" i="41" s="1"/>
  <c r="N183" i="41" s="1"/>
  <c r="N184" i="41" s="1"/>
  <c r="N185" i="41" s="1"/>
  <c r="N186" i="41" s="1"/>
  <c r="N187" i="41" s="1"/>
  <c r="N188" i="41" s="1"/>
  <c r="N189" i="41" s="1"/>
  <c r="N190" i="41" s="1"/>
  <c r="N191" i="41" s="1"/>
  <c r="N192" i="41" s="1"/>
  <c r="N193" i="41" s="1"/>
  <c r="N194" i="41" s="1"/>
  <c r="N195" i="41" s="1"/>
  <c r="N196" i="41" s="1"/>
  <c r="N197" i="41" s="1"/>
  <c r="N198" i="41" s="1"/>
  <c r="N199" i="41" s="1"/>
  <c r="N200" i="41" s="1"/>
  <c r="N201" i="41" s="1"/>
  <c r="N202" i="41" s="1"/>
  <c r="N203" i="41" s="1"/>
  <c r="N204" i="41" s="1"/>
  <c r="N205" i="41" s="1"/>
  <c r="N206" i="41" s="1"/>
  <c r="N207" i="41" s="1"/>
  <c r="N208" i="41" s="1"/>
  <c r="N209" i="41" s="1"/>
  <c r="N210" i="41" s="1"/>
  <c r="N211" i="41" s="1"/>
  <c r="N212" i="41" s="1"/>
  <c r="N213" i="41" s="1"/>
  <c r="N214" i="41" s="1"/>
  <c r="N215" i="41" s="1"/>
  <c r="N216" i="41" s="1"/>
  <c r="N217" i="41" s="1"/>
  <c r="N218" i="41" s="1"/>
  <c r="N219" i="41" s="1"/>
  <c r="N220" i="41" s="1"/>
  <c r="N221" i="41" s="1"/>
  <c r="N222" i="41" s="1"/>
  <c r="N223" i="41" s="1"/>
  <c r="N224" i="41" s="1"/>
  <c r="N225" i="41" s="1"/>
  <c r="N226" i="41" s="1"/>
  <c r="N227" i="41" s="1"/>
  <c r="N228" i="41" s="1"/>
  <c r="N229" i="41" s="1"/>
  <c r="N230" i="41" s="1"/>
  <c r="N231" i="41" s="1"/>
  <c r="N232" i="41" s="1"/>
  <c r="N233" i="41" s="1"/>
  <c r="N234" i="41" s="1"/>
  <c r="N235" i="41" s="1"/>
  <c r="N236" i="41" s="1"/>
  <c r="N237" i="41" s="1"/>
  <c r="N238" i="41" s="1"/>
  <c r="N239" i="41" s="1"/>
  <c r="N240" i="41" s="1"/>
  <c r="N241" i="41" s="1"/>
  <c r="N242" i="41" s="1"/>
  <c r="N243" i="41" s="1"/>
  <c r="N244" i="41" s="1"/>
  <c r="N245" i="41" s="1"/>
  <c r="N246" i="41" s="1"/>
  <c r="N247" i="41" s="1"/>
  <c r="N248" i="41" s="1"/>
  <c r="N249" i="41" s="1"/>
  <c r="N250" i="41" s="1"/>
  <c r="N251" i="41" s="1"/>
  <c r="N252" i="41" s="1"/>
  <c r="N253" i="41" s="1"/>
  <c r="N254" i="41" s="1"/>
  <c r="N255" i="41" s="1"/>
  <c r="N256" i="41" s="1"/>
  <c r="N257" i="41" s="1"/>
  <c r="N258" i="41" s="1"/>
  <c r="N259" i="41" s="1"/>
  <c r="N260" i="41" s="1"/>
  <c r="N261" i="41" s="1"/>
  <c r="N262" i="41" s="1"/>
  <c r="N263" i="41" s="1"/>
  <c r="N264" i="41" s="1"/>
  <c r="N265" i="41" s="1"/>
  <c r="N266" i="41" s="1"/>
  <c r="N267" i="41" s="1"/>
  <c r="N268" i="41" s="1"/>
  <c r="N269" i="41" s="1"/>
  <c r="N270" i="41" s="1"/>
  <c r="N271" i="41" s="1"/>
  <c r="N272" i="41" s="1"/>
  <c r="N273" i="41" s="1"/>
  <c r="N274" i="41" s="1"/>
  <c r="N275" i="41" s="1"/>
  <c r="N276" i="41" s="1"/>
  <c r="N277" i="41" s="1"/>
  <c r="N278" i="41" s="1"/>
  <c r="N279" i="41" s="1"/>
  <c r="N280" i="41" s="1"/>
  <c r="N281" i="41" s="1"/>
  <c r="N282" i="41" s="1"/>
  <c r="N283" i="41" s="1"/>
  <c r="N284" i="41" s="1"/>
  <c r="N285" i="41" s="1"/>
  <c r="N286" i="41" s="1"/>
  <c r="N287" i="41" s="1"/>
  <c r="N288" i="41" s="1"/>
  <c r="N289" i="41" s="1"/>
  <c r="N290" i="41" s="1"/>
  <c r="N291" i="41" s="1"/>
  <c r="N292" i="41" s="1"/>
  <c r="N293" i="41" s="1"/>
  <c r="N294" i="41" s="1"/>
  <c r="N295" i="41" s="1"/>
  <c r="N296" i="41" s="1"/>
  <c r="N297" i="41" s="1"/>
  <c r="N298" i="41" s="1"/>
  <c r="N299" i="41" s="1"/>
  <c r="N300" i="41" s="1"/>
  <c r="N301" i="41" s="1"/>
  <c r="N302" i="41" s="1"/>
  <c r="N303" i="41" s="1"/>
  <c r="N304" i="41" s="1"/>
  <c r="N305" i="41" s="1"/>
  <c r="N306" i="41" s="1"/>
  <c r="N307" i="41" s="1"/>
  <c r="N308" i="41" s="1"/>
  <c r="N309" i="41" s="1"/>
  <c r="N310" i="41" s="1"/>
  <c r="N311" i="41" s="1"/>
  <c r="N312" i="41" s="1"/>
  <c r="N313" i="41" s="1"/>
  <c r="N314" i="41" s="1"/>
  <c r="N315" i="41" s="1"/>
  <c r="N316" i="41" s="1"/>
  <c r="N317" i="41" s="1"/>
  <c r="N318" i="41" s="1"/>
  <c r="N319" i="41" s="1"/>
  <c r="N320" i="41" s="1"/>
  <c r="N321" i="41" s="1"/>
  <c r="N322" i="41" s="1"/>
  <c r="N323" i="41" s="1"/>
  <c r="N324" i="41" s="1"/>
  <c r="N325" i="41" s="1"/>
  <c r="N326" i="41" s="1"/>
  <c r="N327" i="41" s="1"/>
  <c r="N328" i="41" s="1"/>
  <c r="N329" i="41" s="1"/>
  <c r="N330" i="41" s="1"/>
  <c r="N331" i="41" s="1"/>
  <c r="N332" i="41" s="1"/>
  <c r="N333" i="41" s="1"/>
  <c r="N334" i="41" s="1"/>
  <c r="N335" i="41" s="1"/>
  <c r="N336" i="41" s="1"/>
  <c r="N337" i="41" s="1"/>
  <c r="N338" i="41" s="1"/>
  <c r="N339" i="41" s="1"/>
  <c r="N340" i="41" s="1"/>
  <c r="N341" i="41" s="1"/>
  <c r="N342" i="41" s="1"/>
  <c r="N343" i="41" s="1"/>
  <c r="N344" i="41" s="1"/>
  <c r="N345" i="41" s="1"/>
  <c r="N346" i="41" s="1"/>
  <c r="N347" i="41" s="1"/>
  <c r="N348" i="41" s="1"/>
  <c r="N349" i="41" s="1"/>
  <c r="N350" i="41" s="1"/>
  <c r="N351" i="41" s="1"/>
  <c r="N352" i="41" s="1"/>
  <c r="N353" i="41" s="1"/>
  <c r="N354" i="41" s="1"/>
  <c r="N355" i="41" s="1"/>
  <c r="N356" i="41" s="1"/>
  <c r="N357" i="41" s="1"/>
  <c r="N358" i="41" s="1"/>
  <c r="N359" i="41" s="1"/>
  <c r="N360" i="41" s="1"/>
  <c r="N361" i="41" s="1"/>
  <c r="N362" i="41" s="1"/>
  <c r="N363" i="41" s="1"/>
  <c r="N364" i="41" s="1"/>
  <c r="N365" i="41" s="1"/>
  <c r="N366" i="41" s="1"/>
  <c r="N367" i="41" s="1"/>
  <c r="N368" i="41" s="1"/>
  <c r="N369" i="41" s="1"/>
  <c r="N370" i="41" s="1"/>
  <c r="N371" i="41" s="1"/>
  <c r="N372" i="41" s="1"/>
  <c r="N373" i="41" s="1"/>
  <c r="N374" i="41" s="1"/>
  <c r="N375" i="41" s="1"/>
  <c r="N376" i="41" s="1"/>
  <c r="N377" i="41" s="1"/>
  <c r="N378" i="41" s="1"/>
  <c r="N379" i="41" s="1"/>
  <c r="N380" i="41" s="1"/>
  <c r="N381" i="41" s="1"/>
  <c r="N382" i="41" s="1"/>
  <c r="N383" i="41" s="1"/>
  <c r="N384" i="41" s="1"/>
  <c r="N385" i="41" s="1"/>
  <c r="N386" i="41" s="1"/>
  <c r="N387" i="41" s="1"/>
  <c r="N388" i="41" s="1"/>
  <c r="N389" i="41" s="1"/>
  <c r="N390" i="41" s="1"/>
  <c r="N391" i="41" s="1"/>
  <c r="N392" i="41" s="1"/>
  <c r="N393" i="41" s="1"/>
  <c r="N394" i="41" s="1"/>
  <c r="N395" i="41" s="1"/>
  <c r="N396" i="41" s="1"/>
  <c r="N397" i="41" s="1"/>
  <c r="N398" i="41" s="1"/>
  <c r="N399" i="41" s="1"/>
  <c r="N400" i="41" s="1"/>
  <c r="N401" i="41" s="1"/>
  <c r="N402" i="41" s="1"/>
  <c r="N403" i="41" s="1"/>
  <c r="N404" i="41" s="1"/>
  <c r="N405" i="41" s="1"/>
  <c r="N406" i="41" s="1"/>
  <c r="O5" i="40"/>
  <c r="G7" i="40"/>
  <c r="P7" i="40"/>
  <c r="AF7" i="40"/>
  <c r="B10" i="40"/>
  <c r="J10" i="40"/>
  <c r="AA10" i="40"/>
  <c r="AD10" i="40"/>
  <c r="N17" i="40"/>
  <c r="N18" i="40" s="1"/>
  <c r="N19" i="40"/>
  <c r="N60" i="40"/>
  <c r="N61" i="40" s="1"/>
  <c r="N62" i="40" s="1"/>
  <c r="N63" i="40" s="1"/>
  <c r="N64" i="40" s="1"/>
  <c r="N65" i="40" s="1"/>
  <c r="N66" i="40" s="1"/>
  <c r="N67" i="40" s="1"/>
  <c r="N68" i="40" s="1"/>
  <c r="N69" i="40" s="1"/>
  <c r="N70" i="40" s="1"/>
  <c r="N71" i="40" s="1"/>
  <c r="N72" i="40" s="1"/>
  <c r="N73" i="40" s="1"/>
  <c r="N74" i="40" s="1"/>
  <c r="N75" i="40" s="1"/>
  <c r="N76" i="40" s="1"/>
  <c r="N77" i="40" s="1"/>
  <c r="N78" i="40" s="1"/>
  <c r="N79" i="40" s="1"/>
  <c r="N80" i="40" s="1"/>
  <c r="N81" i="40" s="1"/>
  <c r="N82" i="40" s="1"/>
  <c r="N83" i="40" s="1"/>
  <c r="N84" i="40" s="1"/>
  <c r="N85" i="40" s="1"/>
  <c r="N86" i="40" s="1"/>
  <c r="N87" i="40" s="1"/>
  <c r="N88" i="40" s="1"/>
  <c r="N89" i="40" s="1"/>
  <c r="N90" i="40" s="1"/>
  <c r="N91" i="40" s="1"/>
  <c r="N92" i="40" s="1"/>
  <c r="N93" i="40" s="1"/>
  <c r="N94" i="40" s="1"/>
  <c r="N95" i="40" s="1"/>
  <c r="N96" i="40" s="1"/>
  <c r="N97" i="40" s="1"/>
  <c r="N98" i="40" s="1"/>
  <c r="N99" i="40" s="1"/>
  <c r="N100" i="40" s="1"/>
  <c r="N101" i="40" s="1"/>
  <c r="N102" i="40" s="1"/>
  <c r="N103" i="40" s="1"/>
  <c r="N104" i="40" s="1"/>
  <c r="N105" i="40" s="1"/>
  <c r="N106" i="40" s="1"/>
  <c r="N107" i="40" s="1"/>
  <c r="N108" i="40" s="1"/>
  <c r="N109" i="40" s="1"/>
  <c r="N110" i="40" s="1"/>
  <c r="N111" i="40" s="1"/>
  <c r="N112" i="40" s="1"/>
  <c r="N113" i="40" s="1"/>
  <c r="N114" i="40" s="1"/>
  <c r="N115" i="40" s="1"/>
  <c r="N116" i="40" s="1"/>
  <c r="N117" i="40" s="1"/>
  <c r="N118" i="40" s="1"/>
  <c r="N119" i="40" s="1"/>
  <c r="N120" i="40" s="1"/>
  <c r="N121" i="40" s="1"/>
  <c r="N122" i="40" s="1"/>
  <c r="N123" i="40" s="1"/>
  <c r="N124" i="40" s="1"/>
  <c r="N125" i="40" s="1"/>
  <c r="N126" i="40" s="1"/>
  <c r="N127" i="40" s="1"/>
  <c r="N128" i="40" s="1"/>
  <c r="N129" i="40" s="1"/>
  <c r="N130" i="40" s="1"/>
  <c r="N131" i="40" s="1"/>
  <c r="N132" i="40" s="1"/>
  <c r="N133" i="40" s="1"/>
  <c r="N134" i="40" s="1"/>
  <c r="N135" i="40" s="1"/>
  <c r="N136" i="40" s="1"/>
  <c r="N137" i="40" s="1"/>
  <c r="N138" i="40" s="1"/>
  <c r="N139" i="40" s="1"/>
  <c r="N140" i="40" s="1"/>
  <c r="N141" i="40" s="1"/>
  <c r="N142" i="40" s="1"/>
  <c r="N143" i="40" s="1"/>
  <c r="N144" i="40" s="1"/>
  <c r="N145" i="40" s="1"/>
  <c r="N146" i="40" s="1"/>
  <c r="N147" i="40" s="1"/>
  <c r="N148" i="40" s="1"/>
  <c r="N149" i="40" s="1"/>
  <c r="N150" i="40" s="1"/>
  <c r="N151" i="40" s="1"/>
  <c r="N152" i="40" s="1"/>
  <c r="N153" i="40" s="1"/>
  <c r="N154" i="40" s="1"/>
  <c r="N155" i="40" s="1"/>
  <c r="N156" i="40" s="1"/>
  <c r="N157" i="40" s="1"/>
  <c r="N158" i="40" s="1"/>
  <c r="N159" i="40" s="1"/>
  <c r="N160" i="40" s="1"/>
  <c r="N161" i="40" s="1"/>
  <c r="N162" i="40" s="1"/>
  <c r="N163" i="40" s="1"/>
  <c r="N164" i="40" s="1"/>
  <c r="N165" i="40" s="1"/>
  <c r="N166" i="40" s="1"/>
  <c r="N167" i="40" s="1"/>
  <c r="N168" i="40" s="1"/>
  <c r="N169" i="40" s="1"/>
  <c r="N170" i="40" s="1"/>
  <c r="N171" i="40" s="1"/>
  <c r="N172" i="40" s="1"/>
  <c r="N173" i="40" s="1"/>
  <c r="N174" i="40" s="1"/>
  <c r="N175" i="40" s="1"/>
  <c r="N176" i="40" s="1"/>
  <c r="N177" i="40" s="1"/>
  <c r="N178" i="40" s="1"/>
  <c r="N179" i="40" s="1"/>
  <c r="N180" i="40" s="1"/>
  <c r="N181" i="40" s="1"/>
  <c r="N182" i="40" s="1"/>
  <c r="N183" i="40" s="1"/>
  <c r="N184" i="40" s="1"/>
  <c r="N185" i="40" s="1"/>
  <c r="N186" i="40" s="1"/>
  <c r="N187" i="40" s="1"/>
  <c r="N188" i="40" s="1"/>
  <c r="N189" i="40" s="1"/>
  <c r="N190" i="40" s="1"/>
  <c r="N191" i="40" s="1"/>
  <c r="N192" i="40" s="1"/>
  <c r="N193" i="40" s="1"/>
  <c r="N194" i="40" s="1"/>
  <c r="N195" i="40" s="1"/>
  <c r="N196" i="40" s="1"/>
  <c r="N197" i="40" s="1"/>
  <c r="N198" i="40" s="1"/>
  <c r="N199" i="40" s="1"/>
  <c r="N200" i="40" s="1"/>
  <c r="N201" i="40" s="1"/>
  <c r="N202" i="40" s="1"/>
  <c r="N203" i="40" s="1"/>
  <c r="N204" i="40" s="1"/>
  <c r="N205" i="40" s="1"/>
  <c r="N206" i="40" s="1"/>
  <c r="N207" i="40" s="1"/>
  <c r="N208" i="40" s="1"/>
  <c r="N209" i="40" s="1"/>
  <c r="N210" i="40" s="1"/>
  <c r="N211" i="40" s="1"/>
  <c r="N212" i="40" s="1"/>
  <c r="N213" i="40" s="1"/>
  <c r="N214" i="40" s="1"/>
  <c r="N215" i="40" s="1"/>
  <c r="N216" i="40" s="1"/>
  <c r="N217" i="40" s="1"/>
  <c r="N218" i="40" s="1"/>
  <c r="N219" i="40" s="1"/>
  <c r="N220" i="40" s="1"/>
  <c r="N221" i="40" s="1"/>
  <c r="N222" i="40" s="1"/>
  <c r="N223" i="40" s="1"/>
  <c r="N224" i="40" s="1"/>
  <c r="N225" i="40" s="1"/>
  <c r="N226" i="40" s="1"/>
  <c r="N227" i="40" s="1"/>
  <c r="N228" i="40" s="1"/>
  <c r="N229" i="40" s="1"/>
  <c r="N230" i="40" s="1"/>
  <c r="N231" i="40" s="1"/>
  <c r="N232" i="40" s="1"/>
  <c r="N233" i="40" s="1"/>
  <c r="N234" i="40" s="1"/>
  <c r="N235" i="40" s="1"/>
  <c r="N236" i="40" s="1"/>
  <c r="N237" i="40" s="1"/>
  <c r="N238" i="40" s="1"/>
  <c r="N239" i="40" s="1"/>
  <c r="N240" i="40" s="1"/>
  <c r="N241" i="40" s="1"/>
  <c r="N242" i="40" s="1"/>
  <c r="N243" i="40" s="1"/>
  <c r="N244" i="40" s="1"/>
  <c r="N245" i="40" s="1"/>
  <c r="N246" i="40" s="1"/>
  <c r="N247" i="40" s="1"/>
  <c r="N248" i="40" s="1"/>
  <c r="N249" i="40" s="1"/>
  <c r="N250" i="40" s="1"/>
  <c r="N251" i="40" s="1"/>
  <c r="N252" i="40" s="1"/>
  <c r="N253" i="40" s="1"/>
  <c r="N254" i="40" s="1"/>
  <c r="N255" i="40" s="1"/>
  <c r="N256" i="40" s="1"/>
  <c r="N257" i="40" s="1"/>
  <c r="N258" i="40" s="1"/>
  <c r="N259" i="40" s="1"/>
  <c r="N260" i="40" s="1"/>
  <c r="N261" i="40" s="1"/>
  <c r="N262" i="40" s="1"/>
  <c r="N263" i="40" s="1"/>
  <c r="N264" i="40" s="1"/>
  <c r="N265" i="40" s="1"/>
  <c r="N266" i="40" s="1"/>
  <c r="N267" i="40" s="1"/>
  <c r="N268" i="40" s="1"/>
  <c r="N269" i="40" s="1"/>
  <c r="N270" i="40" s="1"/>
  <c r="N271" i="40" s="1"/>
  <c r="N272" i="40" s="1"/>
  <c r="N273" i="40" s="1"/>
  <c r="N274" i="40" s="1"/>
  <c r="N275" i="40" s="1"/>
  <c r="N276" i="40" s="1"/>
  <c r="N277" i="40" s="1"/>
  <c r="N278" i="40" s="1"/>
  <c r="N279" i="40" s="1"/>
  <c r="N280" i="40" s="1"/>
  <c r="N281" i="40" s="1"/>
  <c r="N282" i="40" s="1"/>
  <c r="N283" i="40" s="1"/>
  <c r="N284" i="40" s="1"/>
  <c r="N285" i="40" s="1"/>
  <c r="N286" i="40" s="1"/>
  <c r="N287" i="40" s="1"/>
  <c r="N288" i="40" s="1"/>
  <c r="N289" i="40" s="1"/>
  <c r="N290" i="40" s="1"/>
  <c r="N291" i="40" s="1"/>
  <c r="N292" i="40" s="1"/>
  <c r="N293" i="40" s="1"/>
  <c r="N294" i="40" s="1"/>
  <c r="N295" i="40" s="1"/>
  <c r="N296" i="40" s="1"/>
  <c r="N297" i="40" s="1"/>
  <c r="N298" i="40" s="1"/>
  <c r="N299" i="40" s="1"/>
  <c r="N300" i="40" s="1"/>
  <c r="N301" i="40" s="1"/>
  <c r="N302" i="40" s="1"/>
  <c r="N303" i="40" s="1"/>
  <c r="N304" i="40" s="1"/>
  <c r="N305" i="40" s="1"/>
  <c r="N306" i="40" s="1"/>
  <c r="N307" i="40" s="1"/>
  <c r="N308" i="40" s="1"/>
  <c r="N309" i="40" s="1"/>
  <c r="N310" i="40" s="1"/>
  <c r="N311" i="40" s="1"/>
  <c r="N312" i="40" s="1"/>
  <c r="N313" i="40" s="1"/>
  <c r="N314" i="40" s="1"/>
  <c r="N315" i="40" s="1"/>
  <c r="N316" i="40" s="1"/>
  <c r="N317" i="40" s="1"/>
  <c r="N318" i="40" s="1"/>
  <c r="N319" i="40" s="1"/>
  <c r="N320" i="40" s="1"/>
  <c r="N321" i="40" s="1"/>
  <c r="N322" i="40" s="1"/>
  <c r="N323" i="40" s="1"/>
  <c r="N324" i="40" s="1"/>
  <c r="N325" i="40" s="1"/>
  <c r="N326" i="40" s="1"/>
  <c r="N327" i="40" s="1"/>
  <c r="N328" i="40" s="1"/>
  <c r="N329" i="40" s="1"/>
  <c r="N330" i="40" s="1"/>
  <c r="N331" i="40" s="1"/>
  <c r="N332" i="40" s="1"/>
  <c r="N333" i="40" s="1"/>
  <c r="N334" i="40" s="1"/>
  <c r="N335" i="40" s="1"/>
  <c r="N336" i="40" s="1"/>
  <c r="N337" i="40" s="1"/>
  <c r="N338" i="40" s="1"/>
  <c r="N339" i="40" s="1"/>
  <c r="N340" i="40" s="1"/>
  <c r="N341" i="40" s="1"/>
  <c r="N342" i="40" s="1"/>
  <c r="N343" i="40" s="1"/>
  <c r="N344" i="40" s="1"/>
  <c r="N345" i="40" s="1"/>
  <c r="N346" i="40" s="1"/>
  <c r="N347" i="40" s="1"/>
  <c r="N348" i="40" s="1"/>
  <c r="N349" i="40" s="1"/>
  <c r="N350" i="40" s="1"/>
  <c r="N351" i="40" s="1"/>
  <c r="N352" i="40" s="1"/>
  <c r="N353" i="40" s="1"/>
  <c r="N354" i="40" s="1"/>
  <c r="N355" i="40" s="1"/>
  <c r="N356" i="40" s="1"/>
  <c r="N357" i="40" s="1"/>
  <c r="N358" i="40" s="1"/>
  <c r="N359" i="40" s="1"/>
  <c r="N360" i="40" s="1"/>
  <c r="N361" i="40" s="1"/>
  <c r="N362" i="40" s="1"/>
  <c r="N363" i="40" s="1"/>
  <c r="N364" i="40" s="1"/>
  <c r="N365" i="40" s="1"/>
  <c r="N366" i="40" s="1"/>
  <c r="N367" i="40" s="1"/>
  <c r="N368" i="40" s="1"/>
  <c r="N369" i="40" s="1"/>
  <c r="N370" i="40" s="1"/>
  <c r="N371" i="40" s="1"/>
  <c r="N372" i="40" s="1"/>
  <c r="N373" i="40" s="1"/>
  <c r="N374" i="40" s="1"/>
  <c r="N375" i="40" s="1"/>
  <c r="N376" i="40" s="1"/>
  <c r="N377" i="40" s="1"/>
  <c r="N378" i="40" s="1"/>
  <c r="N379" i="40" s="1"/>
  <c r="N380" i="40" s="1"/>
  <c r="N381" i="40" s="1"/>
  <c r="N382" i="40" s="1"/>
  <c r="N383" i="40" s="1"/>
  <c r="N384" i="40" s="1"/>
  <c r="N385" i="40" s="1"/>
  <c r="N386" i="40" s="1"/>
  <c r="N387" i="40" s="1"/>
  <c r="N388" i="40" s="1"/>
  <c r="N389" i="40" s="1"/>
  <c r="N390" i="40" s="1"/>
  <c r="N391" i="40" s="1"/>
  <c r="N392" i="40" s="1"/>
  <c r="N393" i="40" s="1"/>
  <c r="N394" i="40" s="1"/>
  <c r="N395" i="40" s="1"/>
  <c r="N396" i="40" s="1"/>
  <c r="N397" i="40" s="1"/>
  <c r="N398" i="40" s="1"/>
  <c r="N399" i="40" s="1"/>
  <c r="N400" i="40" s="1"/>
  <c r="N401" i="40" s="1"/>
  <c r="N402" i="40" s="1"/>
  <c r="N403" i="40" s="1"/>
  <c r="N404" i="40" s="1"/>
  <c r="N405" i="40" s="1"/>
  <c r="N406" i="40" s="1"/>
  <c r="O5" i="39"/>
  <c r="G7" i="39"/>
  <c r="P6" i="39" s="1"/>
  <c r="P7" i="39"/>
  <c r="AF7" i="39"/>
  <c r="B10" i="39"/>
  <c r="J10" i="39"/>
  <c r="AA10" i="39"/>
  <c r="AC10" i="39"/>
  <c r="AD10" i="39"/>
  <c r="O14" i="39"/>
  <c r="N17" i="39"/>
  <c r="N60" i="39"/>
  <c r="N61" i="39"/>
  <c r="N62" i="39"/>
  <c r="N63" i="39" s="1"/>
  <c r="N64" i="39" s="1"/>
  <c r="N65" i="39" s="1"/>
  <c r="N66" i="39" s="1"/>
  <c r="N67" i="39" s="1"/>
  <c r="N68" i="39" s="1"/>
  <c r="N69" i="39" s="1"/>
  <c r="N70" i="39" s="1"/>
  <c r="N71" i="39" s="1"/>
  <c r="N72" i="39" s="1"/>
  <c r="N73" i="39" s="1"/>
  <c r="N74" i="39" s="1"/>
  <c r="N75" i="39"/>
  <c r="N76" i="39" s="1"/>
  <c r="N77" i="39" s="1"/>
  <c r="N78" i="39" s="1"/>
  <c r="N79" i="39" s="1"/>
  <c r="N80" i="39" s="1"/>
  <c r="N81" i="39" s="1"/>
  <c r="N82" i="39" s="1"/>
  <c r="N83" i="39" s="1"/>
  <c r="N84" i="39" s="1"/>
  <c r="N85" i="39" s="1"/>
  <c r="N86" i="39" s="1"/>
  <c r="N87" i="39" s="1"/>
  <c r="N88" i="39" s="1"/>
  <c r="N89" i="39" s="1"/>
  <c r="N90" i="39" s="1"/>
  <c r="N91" i="39" s="1"/>
  <c r="N92" i="39" s="1"/>
  <c r="N93" i="39" s="1"/>
  <c r="N94" i="39" s="1"/>
  <c r="N95" i="39" s="1"/>
  <c r="N96" i="39" s="1"/>
  <c r="N97" i="39" s="1"/>
  <c r="N98" i="39" s="1"/>
  <c r="N99" i="39" s="1"/>
  <c r="N100" i="39" s="1"/>
  <c r="N101" i="39" s="1"/>
  <c r="N102" i="39" s="1"/>
  <c r="N103" i="39" s="1"/>
  <c r="N104" i="39" s="1"/>
  <c r="N105" i="39" s="1"/>
  <c r="N106" i="39" s="1"/>
  <c r="N107" i="39" s="1"/>
  <c r="N108" i="39" s="1"/>
  <c r="N109" i="39" s="1"/>
  <c r="N110" i="39" s="1"/>
  <c r="N111" i="39" s="1"/>
  <c r="N112" i="39" s="1"/>
  <c r="N113" i="39" s="1"/>
  <c r="N114" i="39" s="1"/>
  <c r="N115" i="39" s="1"/>
  <c r="N116" i="39" s="1"/>
  <c r="N117" i="39" s="1"/>
  <c r="N118" i="39" s="1"/>
  <c r="N119" i="39" s="1"/>
  <c r="N120" i="39" s="1"/>
  <c r="N121" i="39" s="1"/>
  <c r="N122" i="39" s="1"/>
  <c r="N123" i="39" s="1"/>
  <c r="N124" i="39" s="1"/>
  <c r="N125" i="39" s="1"/>
  <c r="N126" i="39" s="1"/>
  <c r="N127" i="39" s="1"/>
  <c r="N128" i="39" s="1"/>
  <c r="N129" i="39" s="1"/>
  <c r="N130" i="39" s="1"/>
  <c r="N131" i="39" s="1"/>
  <c r="N132" i="39" s="1"/>
  <c r="N133" i="39" s="1"/>
  <c r="N134" i="39" s="1"/>
  <c r="N135" i="39" s="1"/>
  <c r="N136" i="39" s="1"/>
  <c r="N137" i="39" s="1"/>
  <c r="N138" i="39" s="1"/>
  <c r="N139" i="39" s="1"/>
  <c r="N140" i="39" s="1"/>
  <c r="N141" i="39" s="1"/>
  <c r="N142" i="39" s="1"/>
  <c r="N143" i="39" s="1"/>
  <c r="N144" i="39" s="1"/>
  <c r="N145" i="39" s="1"/>
  <c r="N146" i="39" s="1"/>
  <c r="N147" i="39" s="1"/>
  <c r="N148" i="39" s="1"/>
  <c r="N149" i="39" s="1"/>
  <c r="N150" i="39" s="1"/>
  <c r="N151" i="39" s="1"/>
  <c r="N152" i="39" s="1"/>
  <c r="N153" i="39" s="1"/>
  <c r="N154" i="39" s="1"/>
  <c r="N155" i="39" s="1"/>
  <c r="N156" i="39" s="1"/>
  <c r="N157" i="39" s="1"/>
  <c r="N158" i="39" s="1"/>
  <c r="N159" i="39" s="1"/>
  <c r="N160" i="39" s="1"/>
  <c r="N161" i="39" s="1"/>
  <c r="N162" i="39" s="1"/>
  <c r="N163" i="39" s="1"/>
  <c r="N164" i="39" s="1"/>
  <c r="N165" i="39" s="1"/>
  <c r="N166" i="39" s="1"/>
  <c r="N167" i="39" s="1"/>
  <c r="N168" i="39" s="1"/>
  <c r="N169" i="39" s="1"/>
  <c r="N170" i="39" s="1"/>
  <c r="N171" i="39" s="1"/>
  <c r="N172" i="39" s="1"/>
  <c r="N173" i="39" s="1"/>
  <c r="N174" i="39"/>
  <c r="N175" i="39" s="1"/>
  <c r="N176" i="39" s="1"/>
  <c r="N177" i="39" s="1"/>
  <c r="N178" i="39" s="1"/>
  <c r="N179" i="39" s="1"/>
  <c r="N180" i="39" s="1"/>
  <c r="N181" i="39" s="1"/>
  <c r="N182" i="39" s="1"/>
  <c r="N183" i="39" s="1"/>
  <c r="N184" i="39" s="1"/>
  <c r="N185" i="39" s="1"/>
  <c r="N186" i="39" s="1"/>
  <c r="N187" i="39" s="1"/>
  <c r="N188" i="39" s="1"/>
  <c r="N189" i="39" s="1"/>
  <c r="N190" i="39" s="1"/>
  <c r="N191" i="39" s="1"/>
  <c r="N192" i="39" s="1"/>
  <c r="N193" i="39" s="1"/>
  <c r="N194" i="39" s="1"/>
  <c r="N195" i="39" s="1"/>
  <c r="N196" i="39" s="1"/>
  <c r="N197" i="39" s="1"/>
  <c r="N198" i="39" s="1"/>
  <c r="N199" i="39" s="1"/>
  <c r="N200" i="39" s="1"/>
  <c r="N201" i="39" s="1"/>
  <c r="N202" i="39" s="1"/>
  <c r="N203" i="39" s="1"/>
  <c r="N204" i="39" s="1"/>
  <c r="N205" i="39" s="1"/>
  <c r="N206" i="39" s="1"/>
  <c r="N207" i="39" s="1"/>
  <c r="N208" i="39" s="1"/>
  <c r="N209" i="39" s="1"/>
  <c r="N210" i="39" s="1"/>
  <c r="N211" i="39" s="1"/>
  <c r="N212" i="39" s="1"/>
  <c r="N213" i="39" s="1"/>
  <c r="N214" i="39" s="1"/>
  <c r="N215" i="39" s="1"/>
  <c r="N216" i="39" s="1"/>
  <c r="N217" i="39" s="1"/>
  <c r="N218" i="39" s="1"/>
  <c r="N219" i="39"/>
  <c r="N220" i="39" s="1"/>
  <c r="N221" i="39" s="1"/>
  <c r="N222" i="39" s="1"/>
  <c r="N223" i="39" s="1"/>
  <c r="N224" i="39" s="1"/>
  <c r="N225" i="39" s="1"/>
  <c r="N226" i="39" s="1"/>
  <c r="N227" i="39" s="1"/>
  <c r="N228" i="39" s="1"/>
  <c r="N229" i="39" s="1"/>
  <c r="N230" i="39" s="1"/>
  <c r="N231" i="39" s="1"/>
  <c r="N232" i="39" s="1"/>
  <c r="N233" i="39" s="1"/>
  <c r="N234" i="39" s="1"/>
  <c r="N235" i="39" s="1"/>
  <c r="N236" i="39" s="1"/>
  <c r="N237" i="39" s="1"/>
  <c r="N238" i="39" s="1"/>
  <c r="N239" i="39" s="1"/>
  <c r="N240" i="39" s="1"/>
  <c r="N241" i="39" s="1"/>
  <c r="N242" i="39" s="1"/>
  <c r="N243" i="39" s="1"/>
  <c r="N244" i="39" s="1"/>
  <c r="N245" i="39" s="1"/>
  <c r="N246" i="39" s="1"/>
  <c r="N247" i="39" s="1"/>
  <c r="N248" i="39" s="1"/>
  <c r="N249" i="39" s="1"/>
  <c r="N250" i="39" s="1"/>
  <c r="N251" i="39" s="1"/>
  <c r="N252" i="39" s="1"/>
  <c r="N253" i="39" s="1"/>
  <c r="N254" i="39" s="1"/>
  <c r="N255" i="39" s="1"/>
  <c r="N256" i="39" s="1"/>
  <c r="N257" i="39" s="1"/>
  <c r="N258" i="39" s="1"/>
  <c r="N259" i="39" s="1"/>
  <c r="N260" i="39" s="1"/>
  <c r="N261" i="39" s="1"/>
  <c r="N262" i="39" s="1"/>
  <c r="N263" i="39" s="1"/>
  <c r="N264" i="39" s="1"/>
  <c r="N265" i="39" s="1"/>
  <c r="N266" i="39" s="1"/>
  <c r="N267" i="39" s="1"/>
  <c r="N268" i="39" s="1"/>
  <c r="N269" i="39" s="1"/>
  <c r="N270" i="39" s="1"/>
  <c r="N271" i="39" s="1"/>
  <c r="N272" i="39" s="1"/>
  <c r="N273" i="39" s="1"/>
  <c r="N274" i="39" s="1"/>
  <c r="N275" i="39" s="1"/>
  <c r="N276" i="39" s="1"/>
  <c r="N277" i="39" s="1"/>
  <c r="N278" i="39" s="1"/>
  <c r="N279" i="39" s="1"/>
  <c r="N280" i="39" s="1"/>
  <c r="N281" i="39" s="1"/>
  <c r="N282" i="39" s="1"/>
  <c r="N283" i="39" s="1"/>
  <c r="N284" i="39" s="1"/>
  <c r="N285" i="39" s="1"/>
  <c r="N286" i="39" s="1"/>
  <c r="N287" i="39" s="1"/>
  <c r="N288" i="39" s="1"/>
  <c r="N289" i="39" s="1"/>
  <c r="N290" i="39" s="1"/>
  <c r="N291" i="39" s="1"/>
  <c r="N292" i="39" s="1"/>
  <c r="N293" i="39" s="1"/>
  <c r="N294" i="39" s="1"/>
  <c r="N295" i="39" s="1"/>
  <c r="N296" i="39" s="1"/>
  <c r="N297" i="39" s="1"/>
  <c r="N298" i="39" s="1"/>
  <c r="N299" i="39" s="1"/>
  <c r="N300" i="39" s="1"/>
  <c r="N301" i="39" s="1"/>
  <c r="N302" i="39" s="1"/>
  <c r="N303" i="39" s="1"/>
  <c r="N304" i="39" s="1"/>
  <c r="N305" i="39" s="1"/>
  <c r="N306" i="39" s="1"/>
  <c r="N307" i="39" s="1"/>
  <c r="N308" i="39" s="1"/>
  <c r="N309" i="39" s="1"/>
  <c r="N310" i="39" s="1"/>
  <c r="N311" i="39" s="1"/>
  <c r="N312" i="39" s="1"/>
  <c r="N313" i="39" s="1"/>
  <c r="N314" i="39" s="1"/>
  <c r="N315" i="39" s="1"/>
  <c r="N316" i="39" s="1"/>
  <c r="N317" i="39" s="1"/>
  <c r="N318" i="39" s="1"/>
  <c r="N319" i="39" s="1"/>
  <c r="N320" i="39" s="1"/>
  <c r="N321" i="39" s="1"/>
  <c r="N322" i="39" s="1"/>
  <c r="N323" i="39" s="1"/>
  <c r="N324" i="39" s="1"/>
  <c r="N325" i="39" s="1"/>
  <c r="N326" i="39" s="1"/>
  <c r="N327" i="39" s="1"/>
  <c r="N328" i="39" s="1"/>
  <c r="N329" i="39" s="1"/>
  <c r="N330" i="39" s="1"/>
  <c r="N331" i="39" s="1"/>
  <c r="N332" i="39" s="1"/>
  <c r="N333" i="39" s="1"/>
  <c r="N334" i="39" s="1"/>
  <c r="N335" i="39" s="1"/>
  <c r="N336" i="39" s="1"/>
  <c r="N337" i="39" s="1"/>
  <c r="N338" i="39" s="1"/>
  <c r="N339" i="39" s="1"/>
  <c r="N340" i="39" s="1"/>
  <c r="N341" i="39" s="1"/>
  <c r="N342" i="39" s="1"/>
  <c r="N343" i="39" s="1"/>
  <c r="N344" i="39" s="1"/>
  <c r="N345" i="39" s="1"/>
  <c r="N346" i="39" s="1"/>
  <c r="N347" i="39" s="1"/>
  <c r="N348" i="39" s="1"/>
  <c r="N349" i="39" s="1"/>
  <c r="N350" i="39" s="1"/>
  <c r="N351" i="39" s="1"/>
  <c r="N352" i="39" s="1"/>
  <c r="N353" i="39" s="1"/>
  <c r="N354" i="39" s="1"/>
  <c r="N355" i="39" s="1"/>
  <c r="N356" i="39" s="1"/>
  <c r="N357" i="39" s="1"/>
  <c r="N358" i="39" s="1"/>
  <c r="N359" i="39" s="1"/>
  <c r="N360" i="39" s="1"/>
  <c r="N361" i="39" s="1"/>
  <c r="N362" i="39" s="1"/>
  <c r="N363" i="39" s="1"/>
  <c r="N364" i="39" s="1"/>
  <c r="N365" i="39" s="1"/>
  <c r="N366" i="39" s="1"/>
  <c r="N367" i="39" s="1"/>
  <c r="N368" i="39" s="1"/>
  <c r="N369" i="39" s="1"/>
  <c r="N370" i="39" s="1"/>
  <c r="N371" i="39" s="1"/>
  <c r="N372" i="39" s="1"/>
  <c r="N373" i="39" s="1"/>
  <c r="N374" i="39" s="1"/>
  <c r="N375" i="39" s="1"/>
  <c r="N376" i="39" s="1"/>
  <c r="N377" i="39" s="1"/>
  <c r="N378" i="39" s="1"/>
  <c r="N379" i="39" s="1"/>
  <c r="N380" i="39" s="1"/>
  <c r="N381" i="39" s="1"/>
  <c r="N382" i="39" s="1"/>
  <c r="O5" i="38"/>
  <c r="G7" i="38"/>
  <c r="P6" i="38" s="1"/>
  <c r="P7" i="38"/>
  <c r="AF7" i="38"/>
  <c r="B10" i="38"/>
  <c r="J10" i="38"/>
  <c r="AA10" i="38"/>
  <c r="AD10" i="38"/>
  <c r="N17" i="38"/>
  <c r="O17" i="38"/>
  <c r="O18" i="38" s="1"/>
  <c r="O19" i="38" s="1"/>
  <c r="O20" i="38" s="1"/>
  <c r="O21" i="38" s="1"/>
  <c r="O22" i="38" s="1"/>
  <c r="O23" i="38" s="1"/>
  <c r="O24" i="38" s="1"/>
  <c r="O25" i="38" s="1"/>
  <c r="O26" i="38" s="1"/>
  <c r="O27" i="38" s="1"/>
  <c r="O28" i="38" s="1"/>
  <c r="O29" i="38" s="1"/>
  <c r="O30" i="38" s="1"/>
  <c r="O31" i="38" s="1"/>
  <c r="O32" i="38" s="1"/>
  <c r="O33" i="38" s="1"/>
  <c r="O34" i="38" s="1"/>
  <c r="O35" i="38" s="1"/>
  <c r="O36" i="38" s="1"/>
  <c r="O37" i="38" s="1"/>
  <c r="O38" i="38" s="1"/>
  <c r="O39" i="38" s="1"/>
  <c r="O40" i="38" s="1"/>
  <c r="O41" i="38" s="1"/>
  <c r="O42" i="38" s="1"/>
  <c r="O43" i="38" s="1"/>
  <c r="O44" i="38" s="1"/>
  <c r="O45" i="38" s="1"/>
  <c r="O46" i="38" s="1"/>
  <c r="O47" i="38" s="1"/>
  <c r="O48" i="38" s="1"/>
  <c r="N60" i="38"/>
  <c r="N61" i="38"/>
  <c r="N62" i="38" s="1"/>
  <c r="N63" i="38" s="1"/>
  <c r="N64" i="38" s="1"/>
  <c r="N65" i="38" s="1"/>
  <c r="N66" i="38" s="1"/>
  <c r="N67" i="38" s="1"/>
  <c r="N68" i="38" s="1"/>
  <c r="N69" i="38" s="1"/>
  <c r="N70" i="38" s="1"/>
  <c r="N71" i="38" s="1"/>
  <c r="N72" i="38" s="1"/>
  <c r="N73" i="38" s="1"/>
  <c r="N74" i="38" s="1"/>
  <c r="N75" i="38" s="1"/>
  <c r="N76" i="38" s="1"/>
  <c r="N77" i="38" s="1"/>
  <c r="N78" i="38" s="1"/>
  <c r="N79" i="38" s="1"/>
  <c r="N80" i="38" s="1"/>
  <c r="N81" i="38" s="1"/>
  <c r="N82" i="38" s="1"/>
  <c r="N83" i="38" s="1"/>
  <c r="N84" i="38" s="1"/>
  <c r="N85" i="38"/>
  <c r="N86" i="38" s="1"/>
  <c r="N87" i="38" s="1"/>
  <c r="N88" i="38" s="1"/>
  <c r="N89" i="38" s="1"/>
  <c r="N90" i="38" s="1"/>
  <c r="N91" i="38" s="1"/>
  <c r="N92" i="38" s="1"/>
  <c r="N93" i="38" s="1"/>
  <c r="N94" i="38" s="1"/>
  <c r="N95" i="38" s="1"/>
  <c r="N96" i="38" s="1"/>
  <c r="N97" i="38" s="1"/>
  <c r="N98" i="38" s="1"/>
  <c r="N99" i="38" s="1"/>
  <c r="N100" i="38" s="1"/>
  <c r="N101" i="38" s="1"/>
  <c r="N102" i="38" s="1"/>
  <c r="N103" i="38" s="1"/>
  <c r="N104" i="38" s="1"/>
  <c r="N105" i="38" s="1"/>
  <c r="N106" i="38" s="1"/>
  <c r="N107" i="38" s="1"/>
  <c r="N108" i="38" s="1"/>
  <c r="N109" i="38" s="1"/>
  <c r="N110" i="38" s="1"/>
  <c r="N111" i="38" s="1"/>
  <c r="N112" i="38" s="1"/>
  <c r="N113" i="38" s="1"/>
  <c r="N114" i="38" s="1"/>
  <c r="N115" i="38" s="1"/>
  <c r="N116" i="38" s="1"/>
  <c r="N117" i="38" s="1"/>
  <c r="N118" i="38" s="1"/>
  <c r="N119" i="38" s="1"/>
  <c r="N120" i="38" s="1"/>
  <c r="N121" i="38" s="1"/>
  <c r="N122" i="38" s="1"/>
  <c r="N123" i="38" s="1"/>
  <c r="N124" i="38" s="1"/>
  <c r="N125" i="38" s="1"/>
  <c r="N126" i="38" s="1"/>
  <c r="N127" i="38" s="1"/>
  <c r="N128" i="38" s="1"/>
  <c r="N129" i="38" s="1"/>
  <c r="N130" i="38" s="1"/>
  <c r="N131" i="38" s="1"/>
  <c r="N132" i="38" s="1"/>
  <c r="N133" i="38" s="1"/>
  <c r="N134" i="38" s="1"/>
  <c r="N135" i="38" s="1"/>
  <c r="N136" i="38" s="1"/>
  <c r="N137" i="38" s="1"/>
  <c r="N138" i="38" s="1"/>
  <c r="N139" i="38" s="1"/>
  <c r="N140" i="38" s="1"/>
  <c r="N141" i="38" s="1"/>
  <c r="N142" i="38" s="1"/>
  <c r="N143" i="38" s="1"/>
  <c r="N144" i="38" s="1"/>
  <c r="N145" i="38" s="1"/>
  <c r="N146" i="38" s="1"/>
  <c r="N147" i="38" s="1"/>
  <c r="N148" i="38" s="1"/>
  <c r="N149" i="38"/>
  <c r="N150" i="38" s="1"/>
  <c r="N151" i="38" s="1"/>
  <c r="N152" i="38" s="1"/>
  <c r="N153" i="38" s="1"/>
  <c r="N154" i="38" s="1"/>
  <c r="N155" i="38" s="1"/>
  <c r="N156" i="38" s="1"/>
  <c r="N157" i="38" s="1"/>
  <c r="N158" i="38" s="1"/>
  <c r="N159" i="38" s="1"/>
  <c r="N160" i="38" s="1"/>
  <c r="N161" i="38" s="1"/>
  <c r="N162" i="38" s="1"/>
  <c r="N163" i="38" s="1"/>
  <c r="N164" i="38" s="1"/>
  <c r="N165" i="38" s="1"/>
  <c r="N166" i="38" s="1"/>
  <c r="N167" i="38" s="1"/>
  <c r="N168" i="38" s="1"/>
  <c r="N169" i="38" s="1"/>
  <c r="N170" i="38" s="1"/>
  <c r="N171" i="38" s="1"/>
  <c r="N172" i="38" s="1"/>
  <c r="N173" i="38" s="1"/>
  <c r="N174" i="38" s="1"/>
  <c r="N175" i="38" s="1"/>
  <c r="N176" i="38" s="1"/>
  <c r="N177" i="38" s="1"/>
  <c r="N178" i="38" s="1"/>
  <c r="N179" i="38" s="1"/>
  <c r="N180" i="38" s="1"/>
  <c r="N181" i="38" s="1"/>
  <c r="N182" i="38" s="1"/>
  <c r="N183" i="38" s="1"/>
  <c r="N184" i="38" s="1"/>
  <c r="N185" i="38" s="1"/>
  <c r="N186" i="38" s="1"/>
  <c r="N187" i="38" s="1"/>
  <c r="N188" i="38" s="1"/>
  <c r="N189" i="38" s="1"/>
  <c r="N190" i="38" s="1"/>
  <c r="N191" i="38" s="1"/>
  <c r="N192" i="38" s="1"/>
  <c r="N193" i="38" s="1"/>
  <c r="N194" i="38" s="1"/>
  <c r="N195" i="38" s="1"/>
  <c r="N196" i="38" s="1"/>
  <c r="N197" i="38" s="1"/>
  <c r="N198" i="38" s="1"/>
  <c r="N199" i="38" s="1"/>
  <c r="N200" i="38" s="1"/>
  <c r="N201" i="38" s="1"/>
  <c r="N202" i="38" s="1"/>
  <c r="N203" i="38" s="1"/>
  <c r="N204" i="38" s="1"/>
  <c r="N205" i="38" s="1"/>
  <c r="N206" i="38" s="1"/>
  <c r="N207" i="38" s="1"/>
  <c r="N208" i="38" s="1"/>
  <c r="N209" i="38" s="1"/>
  <c r="N210" i="38" s="1"/>
  <c r="N211" i="38" s="1"/>
  <c r="N212" i="38" s="1"/>
  <c r="N213" i="38" s="1"/>
  <c r="N214" i="38" s="1"/>
  <c r="N215" i="38" s="1"/>
  <c r="N216" i="38" s="1"/>
  <c r="N217" i="38" s="1"/>
  <c r="N218" i="38" s="1"/>
  <c r="N219" i="38" s="1"/>
  <c r="N220" i="38" s="1"/>
  <c r="N221" i="38" s="1"/>
  <c r="N222" i="38" s="1"/>
  <c r="N223" i="38" s="1"/>
  <c r="N224" i="38" s="1"/>
  <c r="N225" i="38" s="1"/>
  <c r="N226" i="38"/>
  <c r="N227" i="38" s="1"/>
  <c r="N228" i="38" s="1"/>
  <c r="N229" i="38" s="1"/>
  <c r="N230" i="38" s="1"/>
  <c r="N231" i="38" s="1"/>
  <c r="N232" i="38" s="1"/>
  <c r="N233" i="38" s="1"/>
  <c r="N234" i="38" s="1"/>
  <c r="N235" i="38" s="1"/>
  <c r="N236" i="38" s="1"/>
  <c r="N237" i="38" s="1"/>
  <c r="N238" i="38" s="1"/>
  <c r="N239" i="38" s="1"/>
  <c r="N240" i="38" s="1"/>
  <c r="N241" i="38" s="1"/>
  <c r="N242" i="38" s="1"/>
  <c r="N243" i="38" s="1"/>
  <c r="N244" i="38" s="1"/>
  <c r="N245" i="38" s="1"/>
  <c r="N246" i="38" s="1"/>
  <c r="N247" i="38" s="1"/>
  <c r="N248" i="38" s="1"/>
  <c r="N249" i="38" s="1"/>
  <c r="N250" i="38" s="1"/>
  <c r="N251" i="38" s="1"/>
  <c r="N252" i="38" s="1"/>
  <c r="N253" i="38" s="1"/>
  <c r="N254" i="38" s="1"/>
  <c r="N255" i="38" s="1"/>
  <c r="N256" i="38" s="1"/>
  <c r="N257" i="38" s="1"/>
  <c r="N258" i="38" s="1"/>
  <c r="N259" i="38" s="1"/>
  <c r="N260" i="38" s="1"/>
  <c r="N261" i="38" s="1"/>
  <c r="N262" i="38" s="1"/>
  <c r="N263" i="38" s="1"/>
  <c r="N264" i="38" s="1"/>
  <c r="N265" i="38" s="1"/>
  <c r="N266" i="38" s="1"/>
  <c r="N267" i="38" s="1"/>
  <c r="N268" i="38" s="1"/>
  <c r="N269" i="38" s="1"/>
  <c r="N270" i="38" s="1"/>
  <c r="N271" i="38" s="1"/>
  <c r="N272" i="38" s="1"/>
  <c r="N273" i="38" s="1"/>
  <c r="N274" i="38" s="1"/>
  <c r="N275" i="38" s="1"/>
  <c r="N276" i="38" s="1"/>
  <c r="N277" i="38" s="1"/>
  <c r="N278" i="38" s="1"/>
  <c r="N279" i="38" s="1"/>
  <c r="N280" i="38" s="1"/>
  <c r="N281" i="38" s="1"/>
  <c r="N282" i="38" s="1"/>
  <c r="N283" i="38" s="1"/>
  <c r="N284" i="38" s="1"/>
  <c r="N285" i="38" s="1"/>
  <c r="N286" i="38" s="1"/>
  <c r="N287" i="38" s="1"/>
  <c r="N288" i="38" s="1"/>
  <c r="N289" i="38" s="1"/>
  <c r="N290" i="38" s="1"/>
  <c r="N291" i="38" s="1"/>
  <c r="N292" i="38" s="1"/>
  <c r="N293" i="38" s="1"/>
  <c r="N294" i="38" s="1"/>
  <c r="N295" i="38" s="1"/>
  <c r="N296" i="38" s="1"/>
  <c r="N297" i="38" s="1"/>
  <c r="N298" i="38" s="1"/>
  <c r="N299" i="38" s="1"/>
  <c r="N300" i="38" s="1"/>
  <c r="N301" i="38" s="1"/>
  <c r="N302" i="38" s="1"/>
  <c r="N303" i="38" s="1"/>
  <c r="N304" i="38" s="1"/>
  <c r="N305" i="38" s="1"/>
  <c r="N306" i="38" s="1"/>
  <c r="N307" i="38" s="1"/>
  <c r="N308" i="38" s="1"/>
  <c r="N309" i="38" s="1"/>
  <c r="N310" i="38" s="1"/>
  <c r="N311" i="38" s="1"/>
  <c r="N312" i="38" s="1"/>
  <c r="N313" i="38" s="1"/>
  <c r="N314" i="38" s="1"/>
  <c r="N315" i="38" s="1"/>
  <c r="N316" i="38" s="1"/>
  <c r="N317" i="38" s="1"/>
  <c r="N318" i="38" s="1"/>
  <c r="N319" i="38" s="1"/>
  <c r="N320" i="38" s="1"/>
  <c r="N321" i="38" s="1"/>
  <c r="N322" i="38" s="1"/>
  <c r="N323" i="38" s="1"/>
  <c r="N324" i="38" s="1"/>
  <c r="N325" i="38" s="1"/>
  <c r="N326" i="38" s="1"/>
  <c r="N327" i="38" s="1"/>
  <c r="N328" i="38" s="1"/>
  <c r="N329" i="38" s="1"/>
  <c r="N330" i="38" s="1"/>
  <c r="N331" i="38" s="1"/>
  <c r="N332" i="38" s="1"/>
  <c r="N333" i="38" s="1"/>
  <c r="N334" i="38" s="1"/>
  <c r="N335" i="38" s="1"/>
  <c r="N336" i="38" s="1"/>
  <c r="N337" i="38" s="1"/>
  <c r="N338" i="38" s="1"/>
  <c r="N339" i="38" s="1"/>
  <c r="N340" i="38" s="1"/>
  <c r="N341" i="38" s="1"/>
  <c r="N342" i="38" s="1"/>
  <c r="N343" i="38" s="1"/>
  <c r="N344" i="38" s="1"/>
  <c r="N345" i="38" s="1"/>
  <c r="N346" i="38" s="1"/>
  <c r="N347" i="38" s="1"/>
  <c r="N348" i="38" s="1"/>
  <c r="N349" i="38" s="1"/>
  <c r="N350" i="38" s="1"/>
  <c r="N351" i="38" s="1"/>
  <c r="N352" i="38" s="1"/>
  <c r="N353" i="38" s="1"/>
  <c r="N354" i="38" s="1"/>
  <c r="N355" i="38" s="1"/>
  <c r="N356" i="38" s="1"/>
  <c r="N357" i="38" s="1"/>
  <c r="N358" i="38" s="1"/>
  <c r="N359" i="38" s="1"/>
  <c r="N360" i="38" s="1"/>
  <c r="N361" i="38" s="1"/>
  <c r="N362" i="38" s="1"/>
  <c r="N363" i="38" s="1"/>
  <c r="N364" i="38" s="1"/>
  <c r="N365" i="38" s="1"/>
  <c r="N366" i="38" s="1"/>
  <c r="N367" i="38" s="1"/>
  <c r="N368" i="38" s="1"/>
  <c r="N369" i="38" s="1"/>
  <c r="N370" i="38" s="1"/>
  <c r="N371" i="38" s="1"/>
  <c r="N372" i="38" s="1"/>
  <c r="N373" i="38" s="1"/>
  <c r="N374" i="38" s="1"/>
  <c r="N375" i="38" s="1"/>
  <c r="N376" i="38" s="1"/>
  <c r="N377" i="38" s="1"/>
  <c r="N378" i="38" s="1"/>
  <c r="N379" i="38" s="1"/>
  <c r="N380" i="38" s="1"/>
  <c r="N381" i="38" s="1"/>
  <c r="N382" i="38" s="1"/>
  <c r="O5" i="37"/>
  <c r="G7" i="37"/>
  <c r="P7" i="37"/>
  <c r="AF7" i="37"/>
  <c r="B10" i="37"/>
  <c r="J10" i="37"/>
  <c r="AA10" i="37"/>
  <c r="AD10" i="37"/>
  <c r="N17" i="37"/>
  <c r="N18" i="37"/>
  <c r="N60" i="37"/>
  <c r="N61" i="37" s="1"/>
  <c r="N62" i="37" s="1"/>
  <c r="N63" i="37"/>
  <c r="N64" i="37" s="1"/>
  <c r="N65" i="37" s="1"/>
  <c r="N66" i="37" s="1"/>
  <c r="N67" i="37"/>
  <c r="N68" i="37" s="1"/>
  <c r="N69" i="37" s="1"/>
  <c r="N70" i="37" s="1"/>
  <c r="N71" i="37" s="1"/>
  <c r="N72" i="37" s="1"/>
  <c r="N73" i="37" s="1"/>
  <c r="N74" i="37" s="1"/>
  <c r="N75" i="37" s="1"/>
  <c r="N76" i="37" s="1"/>
  <c r="N77" i="37" s="1"/>
  <c r="N78" i="37" s="1"/>
  <c r="N79" i="37" s="1"/>
  <c r="N80" i="37" s="1"/>
  <c r="N81" i="37" s="1"/>
  <c r="N82" i="37" s="1"/>
  <c r="N83" i="37" s="1"/>
  <c r="N84" i="37" s="1"/>
  <c r="N85" i="37" s="1"/>
  <c r="N86" i="37" s="1"/>
  <c r="N87" i="37" s="1"/>
  <c r="N88" i="37" s="1"/>
  <c r="N89" i="37" s="1"/>
  <c r="N90" i="37" s="1"/>
  <c r="N91" i="37" s="1"/>
  <c r="N92" i="37" s="1"/>
  <c r="N93" i="37" s="1"/>
  <c r="N94" i="37" s="1"/>
  <c r="N95" i="37" s="1"/>
  <c r="N96" i="37" s="1"/>
  <c r="N97" i="37" s="1"/>
  <c r="N98" i="37" s="1"/>
  <c r="N99" i="37"/>
  <c r="N100" i="37" s="1"/>
  <c r="N101" i="37" s="1"/>
  <c r="N102" i="37" s="1"/>
  <c r="N103" i="37" s="1"/>
  <c r="N104" i="37" s="1"/>
  <c r="N105" i="37" s="1"/>
  <c r="N106" i="37" s="1"/>
  <c r="N107" i="37" s="1"/>
  <c r="N108" i="37" s="1"/>
  <c r="N109" i="37" s="1"/>
  <c r="N110" i="37" s="1"/>
  <c r="N111" i="37" s="1"/>
  <c r="N112" i="37" s="1"/>
  <c r="N113" i="37" s="1"/>
  <c r="N114" i="37" s="1"/>
  <c r="N115" i="37" s="1"/>
  <c r="N116" i="37" s="1"/>
  <c r="N117" i="37" s="1"/>
  <c r="N118" i="37" s="1"/>
  <c r="N119" i="37" s="1"/>
  <c r="N120" i="37" s="1"/>
  <c r="N121" i="37" s="1"/>
  <c r="N122" i="37" s="1"/>
  <c r="N123" i="37" s="1"/>
  <c r="N124" i="37" s="1"/>
  <c r="N125" i="37" s="1"/>
  <c r="N126" i="37" s="1"/>
  <c r="N127" i="37" s="1"/>
  <c r="N128" i="37" s="1"/>
  <c r="N129" i="37" s="1"/>
  <c r="N130" i="37" s="1"/>
  <c r="N131" i="37" s="1"/>
  <c r="N132" i="37" s="1"/>
  <c r="N133" i="37" s="1"/>
  <c r="N134" i="37" s="1"/>
  <c r="N135" i="37" s="1"/>
  <c r="N136" i="37" s="1"/>
  <c r="N137" i="37" s="1"/>
  <c r="N138" i="37" s="1"/>
  <c r="N139" i="37" s="1"/>
  <c r="N140" i="37" s="1"/>
  <c r="N141" i="37" s="1"/>
  <c r="N142" i="37" s="1"/>
  <c r="N143" i="37" s="1"/>
  <c r="N144" i="37" s="1"/>
  <c r="N145" i="37" s="1"/>
  <c r="N146" i="37" s="1"/>
  <c r="N147" i="37" s="1"/>
  <c r="N148" i="37" s="1"/>
  <c r="N149" i="37" s="1"/>
  <c r="N150" i="37" s="1"/>
  <c r="N151" i="37" s="1"/>
  <c r="N152" i="37" s="1"/>
  <c r="N153" i="37" s="1"/>
  <c r="N154" i="37" s="1"/>
  <c r="N155" i="37" s="1"/>
  <c r="N156" i="37" s="1"/>
  <c r="N157" i="37" s="1"/>
  <c r="N158" i="37" s="1"/>
  <c r="N159" i="37" s="1"/>
  <c r="N160" i="37" s="1"/>
  <c r="N161" i="37" s="1"/>
  <c r="N162" i="37" s="1"/>
  <c r="N163" i="37" s="1"/>
  <c r="N164" i="37" s="1"/>
  <c r="N165" i="37" s="1"/>
  <c r="N166" i="37" s="1"/>
  <c r="N167" i="37" s="1"/>
  <c r="N168" i="37" s="1"/>
  <c r="N169" i="37" s="1"/>
  <c r="N170" i="37" s="1"/>
  <c r="N171" i="37" s="1"/>
  <c r="N172" i="37" s="1"/>
  <c r="N173" i="37" s="1"/>
  <c r="N174" i="37" s="1"/>
  <c r="N175" i="37" s="1"/>
  <c r="N176" i="37" s="1"/>
  <c r="N177" i="37" s="1"/>
  <c r="N178" i="37" s="1"/>
  <c r="N179" i="37" s="1"/>
  <c r="N180" i="37" s="1"/>
  <c r="N181" i="37" s="1"/>
  <c r="N182" i="37" s="1"/>
  <c r="N183" i="37" s="1"/>
  <c r="N184" i="37" s="1"/>
  <c r="N185" i="37" s="1"/>
  <c r="N186" i="37" s="1"/>
  <c r="N187" i="37" s="1"/>
  <c r="N188" i="37" s="1"/>
  <c r="N189" i="37" s="1"/>
  <c r="N190" i="37" s="1"/>
  <c r="N191" i="37" s="1"/>
  <c r="N192" i="37" s="1"/>
  <c r="N193" i="37" s="1"/>
  <c r="N194" i="37" s="1"/>
  <c r="N195" i="37" s="1"/>
  <c r="N196" i="37" s="1"/>
  <c r="N197" i="37" s="1"/>
  <c r="N198" i="37" s="1"/>
  <c r="N199" i="37" s="1"/>
  <c r="N200" i="37" s="1"/>
  <c r="N201" i="37" s="1"/>
  <c r="N202" i="37" s="1"/>
  <c r="N203" i="37" s="1"/>
  <c r="N204" i="37" s="1"/>
  <c r="N205" i="37" s="1"/>
  <c r="N206" i="37" s="1"/>
  <c r="N207" i="37" s="1"/>
  <c r="N208" i="37" s="1"/>
  <c r="N209" i="37" s="1"/>
  <c r="N210" i="37" s="1"/>
  <c r="N211" i="37" s="1"/>
  <c r="N212" i="37" s="1"/>
  <c r="N213" i="37" s="1"/>
  <c r="N214" i="37" s="1"/>
  <c r="N215" i="37" s="1"/>
  <c r="N216" i="37" s="1"/>
  <c r="N217" i="37" s="1"/>
  <c r="N218" i="37" s="1"/>
  <c r="N219" i="37" s="1"/>
  <c r="N220" i="37" s="1"/>
  <c r="N221" i="37" s="1"/>
  <c r="N222" i="37" s="1"/>
  <c r="N223" i="37" s="1"/>
  <c r="N224" i="37" s="1"/>
  <c r="N225" i="37" s="1"/>
  <c r="N226" i="37" s="1"/>
  <c r="N227" i="37" s="1"/>
  <c r="N228" i="37" s="1"/>
  <c r="N229" i="37" s="1"/>
  <c r="N230" i="37" s="1"/>
  <c r="N231" i="37" s="1"/>
  <c r="N232" i="37" s="1"/>
  <c r="N233" i="37" s="1"/>
  <c r="N234" i="37" s="1"/>
  <c r="N235" i="37" s="1"/>
  <c r="N236" i="37" s="1"/>
  <c r="N237" i="37" s="1"/>
  <c r="N238" i="37" s="1"/>
  <c r="N239" i="37" s="1"/>
  <c r="N240" i="37" s="1"/>
  <c r="N241" i="37" s="1"/>
  <c r="N242" i="37" s="1"/>
  <c r="N243" i="37" s="1"/>
  <c r="N244" i="37" s="1"/>
  <c r="N245" i="37" s="1"/>
  <c r="N246" i="37" s="1"/>
  <c r="N247" i="37" s="1"/>
  <c r="N248" i="37" s="1"/>
  <c r="N249" i="37" s="1"/>
  <c r="N250" i="37" s="1"/>
  <c r="N251" i="37" s="1"/>
  <c r="N252" i="37" s="1"/>
  <c r="N253" i="37" s="1"/>
  <c r="N254" i="37" s="1"/>
  <c r="N255" i="37" s="1"/>
  <c r="N256" i="37" s="1"/>
  <c r="N257" i="37" s="1"/>
  <c r="N258" i="37" s="1"/>
  <c r="N259" i="37" s="1"/>
  <c r="N260" i="37" s="1"/>
  <c r="N261" i="37" s="1"/>
  <c r="N262" i="37" s="1"/>
  <c r="N263" i="37" s="1"/>
  <c r="N264" i="37" s="1"/>
  <c r="N265" i="37" s="1"/>
  <c r="N266" i="37" s="1"/>
  <c r="N267" i="37" s="1"/>
  <c r="N268" i="37" s="1"/>
  <c r="N269" i="37" s="1"/>
  <c r="N270" i="37" s="1"/>
  <c r="N271" i="37" s="1"/>
  <c r="N272" i="37" s="1"/>
  <c r="N273" i="37" s="1"/>
  <c r="N274" i="37" s="1"/>
  <c r="N275" i="37" s="1"/>
  <c r="N276" i="37" s="1"/>
  <c r="N277" i="37" s="1"/>
  <c r="N278" i="37" s="1"/>
  <c r="N279" i="37" s="1"/>
  <c r="N280" i="37" s="1"/>
  <c r="N281" i="37" s="1"/>
  <c r="N282" i="37" s="1"/>
  <c r="N283" i="37" s="1"/>
  <c r="N284" i="37" s="1"/>
  <c r="N285" i="37" s="1"/>
  <c r="N286" i="37" s="1"/>
  <c r="N287" i="37" s="1"/>
  <c r="N288" i="37" s="1"/>
  <c r="N289" i="37" s="1"/>
  <c r="N290" i="37" s="1"/>
  <c r="N291" i="37" s="1"/>
  <c r="N292" i="37" s="1"/>
  <c r="N293" i="37" s="1"/>
  <c r="N294" i="37" s="1"/>
  <c r="N295" i="37" s="1"/>
  <c r="N296" i="37" s="1"/>
  <c r="N297" i="37" s="1"/>
  <c r="N298" i="37" s="1"/>
  <c r="N299" i="37" s="1"/>
  <c r="N300" i="37" s="1"/>
  <c r="N301" i="37" s="1"/>
  <c r="N302" i="37" s="1"/>
  <c r="N303" i="37" s="1"/>
  <c r="N304" i="37" s="1"/>
  <c r="N305" i="37" s="1"/>
  <c r="N306" i="37" s="1"/>
  <c r="N307" i="37" s="1"/>
  <c r="N308" i="37" s="1"/>
  <c r="N309" i="37" s="1"/>
  <c r="N310" i="37" s="1"/>
  <c r="N311" i="37" s="1"/>
  <c r="N312" i="37" s="1"/>
  <c r="N313" i="37" s="1"/>
  <c r="N314" i="37" s="1"/>
  <c r="N315" i="37" s="1"/>
  <c r="N316" i="37" s="1"/>
  <c r="N317" i="37" s="1"/>
  <c r="N318" i="37" s="1"/>
  <c r="N319" i="37" s="1"/>
  <c r="N320" i="37" s="1"/>
  <c r="N321" i="37" s="1"/>
  <c r="N322" i="37" s="1"/>
  <c r="N323" i="37" s="1"/>
  <c r="N324" i="37" s="1"/>
  <c r="N325" i="37" s="1"/>
  <c r="N326" i="37" s="1"/>
  <c r="N327" i="37" s="1"/>
  <c r="N328" i="37" s="1"/>
  <c r="N329" i="37" s="1"/>
  <c r="N330" i="37" s="1"/>
  <c r="N331" i="37" s="1"/>
  <c r="N332" i="37" s="1"/>
  <c r="N333" i="37" s="1"/>
  <c r="N334" i="37" s="1"/>
  <c r="N335" i="37" s="1"/>
  <c r="N336" i="37" s="1"/>
  <c r="N337" i="37" s="1"/>
  <c r="N338" i="37" s="1"/>
  <c r="N339" i="37" s="1"/>
  <c r="N340" i="37" s="1"/>
  <c r="N341" i="37" s="1"/>
  <c r="N342" i="37" s="1"/>
  <c r="N343" i="37" s="1"/>
  <c r="N344" i="37" s="1"/>
  <c r="N345" i="37" s="1"/>
  <c r="N346" i="37" s="1"/>
  <c r="N347" i="37" s="1"/>
  <c r="N348" i="37" s="1"/>
  <c r="N349" i="37" s="1"/>
  <c r="N350" i="37" s="1"/>
  <c r="N351" i="37" s="1"/>
  <c r="N352" i="37" s="1"/>
  <c r="N353" i="37" s="1"/>
  <c r="N354" i="37" s="1"/>
  <c r="N355" i="37" s="1"/>
  <c r="N356" i="37" s="1"/>
  <c r="N357" i="37" s="1"/>
  <c r="N358" i="37" s="1"/>
  <c r="N359" i="37" s="1"/>
  <c r="N360" i="37" s="1"/>
  <c r="N361" i="37" s="1"/>
  <c r="N362" i="37" s="1"/>
  <c r="N363" i="37" s="1"/>
  <c r="N364" i="37" s="1"/>
  <c r="N365" i="37" s="1"/>
  <c r="N366" i="37" s="1"/>
  <c r="N367" i="37" s="1"/>
  <c r="N368" i="37" s="1"/>
  <c r="N369" i="37" s="1"/>
  <c r="N370" i="37" s="1"/>
  <c r="N371" i="37" s="1"/>
  <c r="N372" i="37" s="1"/>
  <c r="N373" i="37" s="1"/>
  <c r="N374" i="37" s="1"/>
  <c r="N375" i="37" s="1"/>
  <c r="N376" i="37" s="1"/>
  <c r="N377" i="37" s="1"/>
  <c r="N378" i="37" s="1"/>
  <c r="N379" i="37" s="1"/>
  <c r="N380" i="37" s="1"/>
  <c r="N381" i="37" s="1"/>
  <c r="N382" i="37" s="1"/>
  <c r="N383" i="37" s="1"/>
  <c r="N384" i="37" s="1"/>
  <c r="N385" i="37" s="1"/>
  <c r="N386" i="37" s="1"/>
  <c r="N387" i="37" s="1"/>
  <c r="N388" i="37" s="1"/>
  <c r="N389" i="37" s="1"/>
  <c r="N390" i="37" s="1"/>
  <c r="N391" i="37" s="1"/>
  <c r="N392" i="37" s="1"/>
  <c r="N393" i="37" s="1"/>
  <c r="N394" i="37" s="1"/>
  <c r="O5" i="36"/>
  <c r="G7" i="36"/>
  <c r="P6" i="36" s="1"/>
  <c r="P7" i="36"/>
  <c r="AF7" i="36"/>
  <c r="B10" i="36"/>
  <c r="J10" i="36"/>
  <c r="AA10" i="36"/>
  <c r="AD10" i="36"/>
  <c r="N17" i="36"/>
  <c r="N18" i="36" s="1"/>
  <c r="N60" i="36"/>
  <c r="N61" i="36" s="1"/>
  <c r="N62" i="36" s="1"/>
  <c r="N63" i="36" s="1"/>
  <c r="N64" i="36" s="1"/>
  <c r="N65" i="36" s="1"/>
  <c r="N66" i="36" s="1"/>
  <c r="N67" i="36" s="1"/>
  <c r="N68" i="36" s="1"/>
  <c r="N69" i="36" s="1"/>
  <c r="N70" i="36" s="1"/>
  <c r="N71" i="36" s="1"/>
  <c r="N72" i="36" s="1"/>
  <c r="N73" i="36" s="1"/>
  <c r="N74" i="36" s="1"/>
  <c r="N75" i="36" s="1"/>
  <c r="N76" i="36" s="1"/>
  <c r="N77" i="36" s="1"/>
  <c r="N78" i="36" s="1"/>
  <c r="N79" i="36" s="1"/>
  <c r="N80" i="36" s="1"/>
  <c r="N81" i="36" s="1"/>
  <c r="N82" i="36" s="1"/>
  <c r="N83" i="36" s="1"/>
  <c r="N84" i="36" s="1"/>
  <c r="N85" i="36" s="1"/>
  <c r="N86" i="36" s="1"/>
  <c r="N87" i="36" s="1"/>
  <c r="N88" i="36" s="1"/>
  <c r="N89" i="36" s="1"/>
  <c r="N90" i="36" s="1"/>
  <c r="N91" i="36" s="1"/>
  <c r="N92" i="36" s="1"/>
  <c r="N93" i="36" s="1"/>
  <c r="N94" i="36" s="1"/>
  <c r="N95" i="36" s="1"/>
  <c r="N96" i="36" s="1"/>
  <c r="N97" i="36" s="1"/>
  <c r="N98" i="36" s="1"/>
  <c r="N99" i="36" s="1"/>
  <c r="N100" i="36" s="1"/>
  <c r="N101" i="36" s="1"/>
  <c r="N102" i="36" s="1"/>
  <c r="N103" i="36" s="1"/>
  <c r="N104" i="36" s="1"/>
  <c r="N105" i="36" s="1"/>
  <c r="N106" i="36" s="1"/>
  <c r="N107" i="36" s="1"/>
  <c r="N108" i="36" s="1"/>
  <c r="N109" i="36" s="1"/>
  <c r="N110" i="36" s="1"/>
  <c r="N111" i="36" s="1"/>
  <c r="N112" i="36" s="1"/>
  <c r="N113" i="36" s="1"/>
  <c r="N114" i="36" s="1"/>
  <c r="N115" i="36" s="1"/>
  <c r="N116" i="36" s="1"/>
  <c r="N117" i="36" s="1"/>
  <c r="N118" i="36" s="1"/>
  <c r="N119" i="36" s="1"/>
  <c r="N120" i="36" s="1"/>
  <c r="N121" i="36" s="1"/>
  <c r="N122" i="36" s="1"/>
  <c r="N123" i="36" s="1"/>
  <c r="N124" i="36" s="1"/>
  <c r="N125" i="36" s="1"/>
  <c r="N126" i="36" s="1"/>
  <c r="N127" i="36" s="1"/>
  <c r="N128" i="36" s="1"/>
  <c r="N129" i="36" s="1"/>
  <c r="N130" i="36" s="1"/>
  <c r="N131" i="36" s="1"/>
  <c r="N132" i="36" s="1"/>
  <c r="N133" i="36" s="1"/>
  <c r="N134" i="36" s="1"/>
  <c r="N135" i="36" s="1"/>
  <c r="N136" i="36" s="1"/>
  <c r="N137" i="36" s="1"/>
  <c r="N138" i="36" s="1"/>
  <c r="N139" i="36" s="1"/>
  <c r="N140" i="36" s="1"/>
  <c r="N141" i="36" s="1"/>
  <c r="N142" i="36" s="1"/>
  <c r="N143" i="36" s="1"/>
  <c r="N144" i="36" s="1"/>
  <c r="N145" i="36" s="1"/>
  <c r="N146" i="36" s="1"/>
  <c r="N147" i="36" s="1"/>
  <c r="N148" i="36" s="1"/>
  <c r="N149" i="36" s="1"/>
  <c r="N150" i="36" s="1"/>
  <c r="N151" i="36" s="1"/>
  <c r="N152" i="36" s="1"/>
  <c r="N153" i="36" s="1"/>
  <c r="N154" i="36" s="1"/>
  <c r="N155" i="36" s="1"/>
  <c r="N156" i="36" s="1"/>
  <c r="N157" i="36" s="1"/>
  <c r="N158" i="36" s="1"/>
  <c r="N159" i="36" s="1"/>
  <c r="N160" i="36" s="1"/>
  <c r="N161" i="36" s="1"/>
  <c r="N162" i="36" s="1"/>
  <c r="N163" i="36" s="1"/>
  <c r="N164" i="36" s="1"/>
  <c r="N165" i="36" s="1"/>
  <c r="N166" i="36" s="1"/>
  <c r="N167" i="36" s="1"/>
  <c r="N168" i="36" s="1"/>
  <c r="N169" i="36" s="1"/>
  <c r="N170" i="36" s="1"/>
  <c r="N171" i="36" s="1"/>
  <c r="N172" i="36" s="1"/>
  <c r="N173" i="36" s="1"/>
  <c r="N174" i="36" s="1"/>
  <c r="N175" i="36" s="1"/>
  <c r="N176" i="36" s="1"/>
  <c r="N177" i="36" s="1"/>
  <c r="N178" i="36" s="1"/>
  <c r="N179" i="36" s="1"/>
  <c r="N180" i="36" s="1"/>
  <c r="N181" i="36" s="1"/>
  <c r="N182" i="36" s="1"/>
  <c r="N183" i="36" s="1"/>
  <c r="N184" i="36" s="1"/>
  <c r="N185" i="36" s="1"/>
  <c r="N186" i="36" s="1"/>
  <c r="N187" i="36" s="1"/>
  <c r="N188" i="36" s="1"/>
  <c r="N189" i="36" s="1"/>
  <c r="N190" i="36" s="1"/>
  <c r="N191" i="36" s="1"/>
  <c r="N192" i="36" s="1"/>
  <c r="N193" i="36" s="1"/>
  <c r="N194" i="36" s="1"/>
  <c r="N195" i="36" s="1"/>
  <c r="N196" i="36" s="1"/>
  <c r="N197" i="36" s="1"/>
  <c r="N198" i="36" s="1"/>
  <c r="N199" i="36" s="1"/>
  <c r="N200" i="36" s="1"/>
  <c r="N201" i="36" s="1"/>
  <c r="N202" i="36" s="1"/>
  <c r="N203" i="36" s="1"/>
  <c r="N204" i="36" s="1"/>
  <c r="N205" i="36" s="1"/>
  <c r="N206" i="36" s="1"/>
  <c r="N207" i="36" s="1"/>
  <c r="N208" i="36" s="1"/>
  <c r="N209" i="36" s="1"/>
  <c r="N210" i="36" s="1"/>
  <c r="N211" i="36" s="1"/>
  <c r="N212" i="36" s="1"/>
  <c r="N213" i="36" s="1"/>
  <c r="N214" i="36" s="1"/>
  <c r="N215" i="36" s="1"/>
  <c r="N216" i="36" s="1"/>
  <c r="N217" i="36" s="1"/>
  <c r="N218" i="36" s="1"/>
  <c r="N219" i="36" s="1"/>
  <c r="N220" i="36" s="1"/>
  <c r="N221" i="36" s="1"/>
  <c r="N222" i="36" s="1"/>
  <c r="N223" i="36" s="1"/>
  <c r="N224" i="36" s="1"/>
  <c r="N225" i="36" s="1"/>
  <c r="N226" i="36" s="1"/>
  <c r="N227" i="36" s="1"/>
  <c r="N228" i="36" s="1"/>
  <c r="N229" i="36" s="1"/>
  <c r="N230" i="36" s="1"/>
  <c r="N231" i="36" s="1"/>
  <c r="N232" i="36" s="1"/>
  <c r="N233" i="36" s="1"/>
  <c r="N234" i="36" s="1"/>
  <c r="N235" i="36" s="1"/>
  <c r="N236" i="36" s="1"/>
  <c r="N237" i="36" s="1"/>
  <c r="N238" i="36" s="1"/>
  <c r="N239" i="36" s="1"/>
  <c r="N240" i="36" s="1"/>
  <c r="N241" i="36" s="1"/>
  <c r="N242" i="36" s="1"/>
  <c r="N243" i="36" s="1"/>
  <c r="N244" i="36" s="1"/>
  <c r="N245" i="36" s="1"/>
  <c r="N246" i="36" s="1"/>
  <c r="N247" i="36" s="1"/>
  <c r="N248" i="36" s="1"/>
  <c r="N249" i="36" s="1"/>
  <c r="N250" i="36" s="1"/>
  <c r="N251" i="36" s="1"/>
  <c r="N252" i="36" s="1"/>
  <c r="N253" i="36" s="1"/>
  <c r="N254" i="36" s="1"/>
  <c r="N255" i="36" s="1"/>
  <c r="N256" i="36" s="1"/>
  <c r="N257" i="36" s="1"/>
  <c r="N258" i="36" s="1"/>
  <c r="N259" i="36" s="1"/>
  <c r="N260" i="36" s="1"/>
  <c r="N261" i="36" s="1"/>
  <c r="N262" i="36" s="1"/>
  <c r="N263" i="36" s="1"/>
  <c r="N264" i="36" s="1"/>
  <c r="N265" i="36" s="1"/>
  <c r="N266" i="36" s="1"/>
  <c r="N267" i="36" s="1"/>
  <c r="N268" i="36" s="1"/>
  <c r="N269" i="36" s="1"/>
  <c r="N270" i="36" s="1"/>
  <c r="N271" i="36" s="1"/>
  <c r="N272" i="36" s="1"/>
  <c r="N273" i="36" s="1"/>
  <c r="N274" i="36" s="1"/>
  <c r="N275" i="36" s="1"/>
  <c r="N276" i="36" s="1"/>
  <c r="N277" i="36" s="1"/>
  <c r="N278" i="36" s="1"/>
  <c r="N279" i="36" s="1"/>
  <c r="N280" i="36" s="1"/>
  <c r="N281" i="36" s="1"/>
  <c r="N282" i="36" s="1"/>
  <c r="N283" i="36" s="1"/>
  <c r="N284" i="36" s="1"/>
  <c r="N285" i="36" s="1"/>
  <c r="N286" i="36" s="1"/>
  <c r="N287" i="36" s="1"/>
  <c r="N288" i="36" s="1"/>
  <c r="N289" i="36" s="1"/>
  <c r="N290" i="36" s="1"/>
  <c r="N291" i="36" s="1"/>
  <c r="N292" i="36" s="1"/>
  <c r="N293" i="36" s="1"/>
  <c r="N294" i="36" s="1"/>
  <c r="N295" i="36" s="1"/>
  <c r="N296" i="36" s="1"/>
  <c r="N297" i="36" s="1"/>
  <c r="N298" i="36" s="1"/>
  <c r="N299" i="36" s="1"/>
  <c r="N300" i="36" s="1"/>
  <c r="N301" i="36" s="1"/>
  <c r="N302" i="36" s="1"/>
  <c r="N303" i="36" s="1"/>
  <c r="N304" i="36" s="1"/>
  <c r="N305" i="36" s="1"/>
  <c r="N306" i="36" s="1"/>
  <c r="N307" i="36" s="1"/>
  <c r="N308" i="36" s="1"/>
  <c r="N309" i="36" s="1"/>
  <c r="N310" i="36" s="1"/>
  <c r="N311" i="36" s="1"/>
  <c r="N312" i="36" s="1"/>
  <c r="N313" i="36" s="1"/>
  <c r="N314" i="36" s="1"/>
  <c r="N315" i="36" s="1"/>
  <c r="N316" i="36" s="1"/>
  <c r="N317" i="36" s="1"/>
  <c r="N318" i="36" s="1"/>
  <c r="N319" i="36" s="1"/>
  <c r="N320" i="36" s="1"/>
  <c r="N321" i="36" s="1"/>
  <c r="N322" i="36" s="1"/>
  <c r="N323" i="36" s="1"/>
  <c r="N324" i="36" s="1"/>
  <c r="N325" i="36" s="1"/>
  <c r="N326" i="36" s="1"/>
  <c r="N327" i="36" s="1"/>
  <c r="N328" i="36" s="1"/>
  <c r="N329" i="36" s="1"/>
  <c r="N330" i="36" s="1"/>
  <c r="N331" i="36" s="1"/>
  <c r="N332" i="36" s="1"/>
  <c r="N333" i="36" s="1"/>
  <c r="N334" i="36" s="1"/>
  <c r="N335" i="36" s="1"/>
  <c r="N336" i="36" s="1"/>
  <c r="N337" i="36" s="1"/>
  <c r="N338" i="36" s="1"/>
  <c r="N339" i="36" s="1"/>
  <c r="N340" i="36" s="1"/>
  <c r="N341" i="36" s="1"/>
  <c r="N342" i="36" s="1"/>
  <c r="N343" i="36" s="1"/>
  <c r="N344" i="36" s="1"/>
  <c r="N345" i="36" s="1"/>
  <c r="N346" i="36" s="1"/>
  <c r="N347" i="36" s="1"/>
  <c r="N348" i="36" s="1"/>
  <c r="N349" i="36" s="1"/>
  <c r="N350" i="36" s="1"/>
  <c r="N351" i="36" s="1"/>
  <c r="N352" i="36" s="1"/>
  <c r="N353" i="36" s="1"/>
  <c r="N354" i="36" s="1"/>
  <c r="N355" i="36" s="1"/>
  <c r="N356" i="36" s="1"/>
  <c r="N357" i="36" s="1"/>
  <c r="N358" i="36" s="1"/>
  <c r="N359" i="36" s="1"/>
  <c r="N360" i="36" s="1"/>
  <c r="N361" i="36" s="1"/>
  <c r="N362" i="36" s="1"/>
  <c r="N363" i="36" s="1"/>
  <c r="N364" i="36" s="1"/>
  <c r="N365" i="36" s="1"/>
  <c r="N366" i="36" s="1"/>
  <c r="N367" i="36" s="1"/>
  <c r="N368" i="36" s="1"/>
  <c r="N369" i="36" s="1"/>
  <c r="N370" i="36" s="1"/>
  <c r="N371" i="36" s="1"/>
  <c r="N372" i="36" s="1"/>
  <c r="N373" i="36" s="1"/>
  <c r="N374" i="36" s="1"/>
  <c r="N375" i="36" s="1"/>
  <c r="N376" i="36" s="1"/>
  <c r="N377" i="36" s="1"/>
  <c r="N378" i="36" s="1"/>
  <c r="N379" i="36" s="1"/>
  <c r="N380" i="36" s="1"/>
  <c r="N381" i="36" s="1"/>
  <c r="N382" i="36" s="1"/>
  <c r="O5" i="35"/>
  <c r="G7" i="35"/>
  <c r="P7" i="35"/>
  <c r="AF7" i="35"/>
  <c r="B10" i="35"/>
  <c r="J10" i="35"/>
  <c r="AA10" i="35"/>
  <c r="AD10" i="35"/>
  <c r="N17" i="35"/>
  <c r="N18" i="35"/>
  <c r="N60" i="35"/>
  <c r="N61" i="35"/>
  <c r="N62" i="35" s="1"/>
  <c r="N63" i="35" s="1"/>
  <c r="N64" i="35" s="1"/>
  <c r="N65" i="35" s="1"/>
  <c r="N66" i="35" s="1"/>
  <c r="N67" i="35" s="1"/>
  <c r="N68" i="35" s="1"/>
  <c r="N69" i="35" s="1"/>
  <c r="N70" i="35" s="1"/>
  <c r="N71" i="35" s="1"/>
  <c r="N72" i="35" s="1"/>
  <c r="N73" i="35" s="1"/>
  <c r="N74" i="35" s="1"/>
  <c r="N75" i="35" s="1"/>
  <c r="N76" i="35" s="1"/>
  <c r="N77" i="35" s="1"/>
  <c r="N78" i="35" s="1"/>
  <c r="N79" i="35" s="1"/>
  <c r="N80" i="35" s="1"/>
  <c r="N81" i="35" s="1"/>
  <c r="N82" i="35" s="1"/>
  <c r="N83" i="35" s="1"/>
  <c r="N84" i="35" s="1"/>
  <c r="N85" i="35" s="1"/>
  <c r="N86" i="35" s="1"/>
  <c r="N87" i="35" s="1"/>
  <c r="N88" i="35" s="1"/>
  <c r="N89" i="35" s="1"/>
  <c r="N90" i="35" s="1"/>
  <c r="N91" i="35" s="1"/>
  <c r="N92" i="35" s="1"/>
  <c r="N93" i="35"/>
  <c r="N94" i="35" s="1"/>
  <c r="N95" i="35" s="1"/>
  <c r="N96" i="35" s="1"/>
  <c r="N97" i="35" s="1"/>
  <c r="N98" i="35" s="1"/>
  <c r="N99" i="35" s="1"/>
  <c r="N100" i="35" s="1"/>
  <c r="N101" i="35" s="1"/>
  <c r="N102" i="35"/>
  <c r="N103" i="35" s="1"/>
  <c r="N104" i="35" s="1"/>
  <c r="N105" i="35" s="1"/>
  <c r="N106" i="35" s="1"/>
  <c r="N107" i="35" s="1"/>
  <c r="N108" i="35" s="1"/>
  <c r="N109" i="35" s="1"/>
  <c r="N110" i="35" s="1"/>
  <c r="N111" i="35" s="1"/>
  <c r="N112" i="35" s="1"/>
  <c r="N113" i="35" s="1"/>
  <c r="N114" i="35" s="1"/>
  <c r="N115" i="35" s="1"/>
  <c r="N116" i="35" s="1"/>
  <c r="N117" i="35" s="1"/>
  <c r="N118" i="35" s="1"/>
  <c r="N119" i="35" s="1"/>
  <c r="N120" i="35" s="1"/>
  <c r="N121" i="35" s="1"/>
  <c r="N122" i="35" s="1"/>
  <c r="N123" i="35" s="1"/>
  <c r="N124" i="35" s="1"/>
  <c r="N125" i="35" s="1"/>
  <c r="N126" i="35" s="1"/>
  <c r="N127" i="35" s="1"/>
  <c r="N128" i="35" s="1"/>
  <c r="N129" i="35" s="1"/>
  <c r="N130" i="35" s="1"/>
  <c r="N131" i="35" s="1"/>
  <c r="N132" i="35" s="1"/>
  <c r="N133" i="35" s="1"/>
  <c r="N134" i="35" s="1"/>
  <c r="N135" i="35" s="1"/>
  <c r="N136" i="35" s="1"/>
  <c r="N137" i="35" s="1"/>
  <c r="N138" i="35" s="1"/>
  <c r="N139" i="35" s="1"/>
  <c r="N140" i="35" s="1"/>
  <c r="N141" i="35" s="1"/>
  <c r="N142" i="35" s="1"/>
  <c r="N143" i="35" s="1"/>
  <c r="N144" i="35" s="1"/>
  <c r="N145" i="35" s="1"/>
  <c r="N146" i="35" s="1"/>
  <c r="N147" i="35" s="1"/>
  <c r="N148" i="35" s="1"/>
  <c r="N149" i="35" s="1"/>
  <c r="N150" i="35" s="1"/>
  <c r="N151" i="35" s="1"/>
  <c r="N152" i="35" s="1"/>
  <c r="N153" i="35" s="1"/>
  <c r="N154" i="35" s="1"/>
  <c r="N155" i="35" s="1"/>
  <c r="N156" i="35" s="1"/>
  <c r="N157" i="35" s="1"/>
  <c r="N158" i="35" s="1"/>
  <c r="N159" i="35" s="1"/>
  <c r="N160" i="35" s="1"/>
  <c r="N161" i="35" s="1"/>
  <c r="N162" i="35" s="1"/>
  <c r="N163" i="35" s="1"/>
  <c r="N164" i="35" s="1"/>
  <c r="N165" i="35" s="1"/>
  <c r="N166" i="35" s="1"/>
  <c r="N167" i="35" s="1"/>
  <c r="N168" i="35" s="1"/>
  <c r="N169" i="35" s="1"/>
  <c r="N170" i="35" s="1"/>
  <c r="N171" i="35" s="1"/>
  <c r="N172" i="35" s="1"/>
  <c r="N173" i="35" s="1"/>
  <c r="N174" i="35" s="1"/>
  <c r="N175" i="35" s="1"/>
  <c r="N176" i="35" s="1"/>
  <c r="N177" i="35" s="1"/>
  <c r="N178" i="35" s="1"/>
  <c r="N179" i="35" s="1"/>
  <c r="N180" i="35" s="1"/>
  <c r="N181" i="35" s="1"/>
  <c r="N182" i="35" s="1"/>
  <c r="N183" i="35" s="1"/>
  <c r="N184" i="35" s="1"/>
  <c r="N185" i="35" s="1"/>
  <c r="N186" i="35" s="1"/>
  <c r="N187" i="35" s="1"/>
  <c r="N188" i="35" s="1"/>
  <c r="N189" i="35" s="1"/>
  <c r="N190" i="35" s="1"/>
  <c r="N191" i="35" s="1"/>
  <c r="N192" i="35" s="1"/>
  <c r="N193" i="35" s="1"/>
  <c r="N194" i="35" s="1"/>
  <c r="N195" i="35" s="1"/>
  <c r="N196" i="35" s="1"/>
  <c r="N197" i="35" s="1"/>
  <c r="N198" i="35" s="1"/>
  <c r="N199" i="35" s="1"/>
  <c r="N200" i="35" s="1"/>
  <c r="N201" i="35" s="1"/>
  <c r="N202" i="35" s="1"/>
  <c r="N203" i="35" s="1"/>
  <c r="N204" i="35" s="1"/>
  <c r="N205" i="35" s="1"/>
  <c r="N206" i="35" s="1"/>
  <c r="N207" i="35" s="1"/>
  <c r="N208" i="35" s="1"/>
  <c r="N209" i="35" s="1"/>
  <c r="N210" i="35" s="1"/>
  <c r="N211" i="35" s="1"/>
  <c r="N212" i="35" s="1"/>
  <c r="N213" i="35" s="1"/>
  <c r="N214" i="35" s="1"/>
  <c r="N215" i="35" s="1"/>
  <c r="N216" i="35" s="1"/>
  <c r="N217" i="35" s="1"/>
  <c r="N218" i="35" s="1"/>
  <c r="N219" i="35" s="1"/>
  <c r="N220" i="35" s="1"/>
  <c r="N221" i="35" s="1"/>
  <c r="N222" i="35" s="1"/>
  <c r="N223" i="35" s="1"/>
  <c r="N224" i="35" s="1"/>
  <c r="N225" i="35" s="1"/>
  <c r="N226" i="35" s="1"/>
  <c r="N227" i="35" s="1"/>
  <c r="N228" i="35" s="1"/>
  <c r="N229" i="35" s="1"/>
  <c r="N230" i="35" s="1"/>
  <c r="N231" i="35" s="1"/>
  <c r="N232" i="35" s="1"/>
  <c r="N233" i="35" s="1"/>
  <c r="N234" i="35" s="1"/>
  <c r="N235" i="35" s="1"/>
  <c r="N236" i="35" s="1"/>
  <c r="N237" i="35" s="1"/>
  <c r="N238" i="35" s="1"/>
  <c r="N239" i="35" s="1"/>
  <c r="N240" i="35" s="1"/>
  <c r="N241" i="35" s="1"/>
  <c r="N242" i="35" s="1"/>
  <c r="N243" i="35" s="1"/>
  <c r="N244" i="35" s="1"/>
  <c r="N245" i="35" s="1"/>
  <c r="N246" i="35" s="1"/>
  <c r="N247" i="35" s="1"/>
  <c r="N248" i="35" s="1"/>
  <c r="N249" i="35" s="1"/>
  <c r="N250" i="35" s="1"/>
  <c r="N251" i="35" s="1"/>
  <c r="N252" i="35" s="1"/>
  <c r="N253" i="35" s="1"/>
  <c r="N254" i="35" s="1"/>
  <c r="N255" i="35" s="1"/>
  <c r="N256" i="35" s="1"/>
  <c r="N257" i="35" s="1"/>
  <c r="N258" i="35" s="1"/>
  <c r="N259" i="35" s="1"/>
  <c r="N260" i="35" s="1"/>
  <c r="N261" i="35" s="1"/>
  <c r="N262" i="35" s="1"/>
  <c r="N263" i="35" s="1"/>
  <c r="N264" i="35" s="1"/>
  <c r="N265" i="35" s="1"/>
  <c r="N266" i="35" s="1"/>
  <c r="N267" i="35" s="1"/>
  <c r="N268" i="35" s="1"/>
  <c r="N269" i="35" s="1"/>
  <c r="N270" i="35" s="1"/>
  <c r="N271" i="35" s="1"/>
  <c r="N272" i="35" s="1"/>
  <c r="N273" i="35" s="1"/>
  <c r="N274" i="35" s="1"/>
  <c r="N275" i="35" s="1"/>
  <c r="N276" i="35" s="1"/>
  <c r="N277" i="35" s="1"/>
  <c r="N278" i="35" s="1"/>
  <c r="N279" i="35" s="1"/>
  <c r="N280" i="35" s="1"/>
  <c r="N281" i="35" s="1"/>
  <c r="N282" i="35" s="1"/>
  <c r="N283" i="35" s="1"/>
  <c r="N284" i="35" s="1"/>
  <c r="N285" i="35" s="1"/>
  <c r="N286" i="35" s="1"/>
  <c r="N287" i="35" s="1"/>
  <c r="N288" i="35" s="1"/>
  <c r="N289" i="35" s="1"/>
  <c r="N290" i="35" s="1"/>
  <c r="N291" i="35" s="1"/>
  <c r="N292" i="35" s="1"/>
  <c r="N293" i="35" s="1"/>
  <c r="N294" i="35" s="1"/>
  <c r="N295" i="35" s="1"/>
  <c r="N296" i="35" s="1"/>
  <c r="N297" i="35" s="1"/>
  <c r="N298" i="35" s="1"/>
  <c r="N299" i="35" s="1"/>
  <c r="N300" i="35" s="1"/>
  <c r="N301" i="35" s="1"/>
  <c r="N302" i="35" s="1"/>
  <c r="N303" i="35" s="1"/>
  <c r="N304" i="35" s="1"/>
  <c r="N305" i="35" s="1"/>
  <c r="N306" i="35" s="1"/>
  <c r="N307" i="35" s="1"/>
  <c r="N308" i="35" s="1"/>
  <c r="N309" i="35" s="1"/>
  <c r="N310" i="35" s="1"/>
  <c r="N311" i="35" s="1"/>
  <c r="N312" i="35" s="1"/>
  <c r="N313" i="35" s="1"/>
  <c r="N314" i="35" s="1"/>
  <c r="N315" i="35" s="1"/>
  <c r="N316" i="35" s="1"/>
  <c r="N317" i="35" s="1"/>
  <c r="N318" i="35" s="1"/>
  <c r="N319" i="35" s="1"/>
  <c r="N320" i="35" s="1"/>
  <c r="N321" i="35" s="1"/>
  <c r="N322" i="35" s="1"/>
  <c r="N323" i="35" s="1"/>
  <c r="N324" i="35" s="1"/>
  <c r="N325" i="35" s="1"/>
  <c r="N326" i="35" s="1"/>
  <c r="N327" i="35" s="1"/>
  <c r="N328" i="35" s="1"/>
  <c r="N329" i="35" s="1"/>
  <c r="N330" i="35" s="1"/>
  <c r="N331" i="35" s="1"/>
  <c r="N332" i="35" s="1"/>
  <c r="N333" i="35" s="1"/>
  <c r="N334" i="35" s="1"/>
  <c r="N335" i="35" s="1"/>
  <c r="N336" i="35" s="1"/>
  <c r="N337" i="35" s="1"/>
  <c r="N338" i="35" s="1"/>
  <c r="N339" i="35" s="1"/>
  <c r="N340" i="35" s="1"/>
  <c r="N341" i="35" s="1"/>
  <c r="N342" i="35" s="1"/>
  <c r="N343" i="35" s="1"/>
  <c r="N344" i="35" s="1"/>
  <c r="N345" i="35" s="1"/>
  <c r="N346" i="35" s="1"/>
  <c r="N347" i="35" s="1"/>
  <c r="N348" i="35" s="1"/>
  <c r="N349" i="35" s="1"/>
  <c r="N350" i="35" s="1"/>
  <c r="N351" i="35" s="1"/>
  <c r="N352" i="35" s="1"/>
  <c r="N353" i="35" s="1"/>
  <c r="N354" i="35" s="1"/>
  <c r="N355" i="35" s="1"/>
  <c r="N356" i="35" s="1"/>
  <c r="N357" i="35" s="1"/>
  <c r="N358" i="35" s="1"/>
  <c r="O5" i="34"/>
  <c r="G7" i="34"/>
  <c r="P7" i="34"/>
  <c r="AF7" i="34"/>
  <c r="B10" i="34"/>
  <c r="J10" i="34"/>
  <c r="AA10" i="34"/>
  <c r="AD10" i="34"/>
  <c r="N17" i="34"/>
  <c r="N60" i="34"/>
  <c r="N61" i="34"/>
  <c r="N62" i="34"/>
  <c r="N63" i="34" s="1"/>
  <c r="N64" i="34" s="1"/>
  <c r="N65" i="34" s="1"/>
  <c r="N66" i="34" s="1"/>
  <c r="N67" i="34" s="1"/>
  <c r="N68" i="34" s="1"/>
  <c r="N69" i="34" s="1"/>
  <c r="N70" i="34" s="1"/>
  <c r="N71" i="34" s="1"/>
  <c r="N72" i="34" s="1"/>
  <c r="N73" i="34" s="1"/>
  <c r="N74" i="34" s="1"/>
  <c r="N75" i="34" s="1"/>
  <c r="N76" i="34" s="1"/>
  <c r="N77" i="34" s="1"/>
  <c r="N78" i="34" s="1"/>
  <c r="N79" i="34" s="1"/>
  <c r="N80" i="34" s="1"/>
  <c r="N81" i="34" s="1"/>
  <c r="N82" i="34"/>
  <c r="N83" i="34" s="1"/>
  <c r="N84" i="34" s="1"/>
  <c r="N85" i="34" s="1"/>
  <c r="N86" i="34" s="1"/>
  <c r="N87" i="34" s="1"/>
  <c r="N88" i="34" s="1"/>
  <c r="N89" i="34" s="1"/>
  <c r="N90" i="34" s="1"/>
  <c r="N91" i="34" s="1"/>
  <c r="N92" i="34" s="1"/>
  <c r="N93" i="34" s="1"/>
  <c r="N94" i="34" s="1"/>
  <c r="N95" i="34" s="1"/>
  <c r="N96" i="34" s="1"/>
  <c r="N97" i="34" s="1"/>
  <c r="N98" i="34" s="1"/>
  <c r="N99" i="34" s="1"/>
  <c r="N100" i="34" s="1"/>
  <c r="N101" i="34" s="1"/>
  <c r="N102" i="34" s="1"/>
  <c r="N103" i="34" s="1"/>
  <c r="N104" i="34" s="1"/>
  <c r="N105" i="34" s="1"/>
  <c r="N106" i="34" s="1"/>
  <c r="N107" i="34" s="1"/>
  <c r="N108" i="34" s="1"/>
  <c r="N109" i="34" s="1"/>
  <c r="N110" i="34" s="1"/>
  <c r="N111" i="34" s="1"/>
  <c r="N112" i="34" s="1"/>
  <c r="N113" i="34" s="1"/>
  <c r="N114" i="34" s="1"/>
  <c r="N115" i="34" s="1"/>
  <c r="N116" i="34" s="1"/>
  <c r="N117" i="34" s="1"/>
  <c r="N118" i="34" s="1"/>
  <c r="N119" i="34" s="1"/>
  <c r="N120" i="34" s="1"/>
  <c r="N121" i="34" s="1"/>
  <c r="N122" i="34" s="1"/>
  <c r="N123" i="34" s="1"/>
  <c r="N124" i="34" s="1"/>
  <c r="N125" i="34" s="1"/>
  <c r="N126" i="34" s="1"/>
  <c r="N127" i="34" s="1"/>
  <c r="N128" i="34" s="1"/>
  <c r="N129" i="34" s="1"/>
  <c r="N130" i="34" s="1"/>
  <c r="N131" i="34" s="1"/>
  <c r="N132" i="34" s="1"/>
  <c r="N133" i="34" s="1"/>
  <c r="N134" i="34" s="1"/>
  <c r="N135" i="34" s="1"/>
  <c r="N136" i="34" s="1"/>
  <c r="N137" i="34" s="1"/>
  <c r="N138" i="34" s="1"/>
  <c r="N139" i="34" s="1"/>
  <c r="N140" i="34" s="1"/>
  <c r="N141" i="34" s="1"/>
  <c r="N142" i="34" s="1"/>
  <c r="N143" i="34" s="1"/>
  <c r="N144" i="34" s="1"/>
  <c r="N145" i="34" s="1"/>
  <c r="N146" i="34" s="1"/>
  <c r="N147" i="34" s="1"/>
  <c r="N148" i="34" s="1"/>
  <c r="N149" i="34" s="1"/>
  <c r="N150" i="34" s="1"/>
  <c r="N151" i="34" s="1"/>
  <c r="N152" i="34" s="1"/>
  <c r="N153" i="34" s="1"/>
  <c r="N154" i="34" s="1"/>
  <c r="N155" i="34" s="1"/>
  <c r="N156" i="34" s="1"/>
  <c r="N157" i="34" s="1"/>
  <c r="N158" i="34" s="1"/>
  <c r="N159" i="34" s="1"/>
  <c r="N160" i="34" s="1"/>
  <c r="N161" i="34" s="1"/>
  <c r="N162" i="34" s="1"/>
  <c r="N163" i="34" s="1"/>
  <c r="N164" i="34" s="1"/>
  <c r="N165" i="34" s="1"/>
  <c r="N166" i="34" s="1"/>
  <c r="N167" i="34" s="1"/>
  <c r="N168" i="34" s="1"/>
  <c r="N169" i="34" s="1"/>
  <c r="N170" i="34" s="1"/>
  <c r="N171" i="34" s="1"/>
  <c r="N172" i="34" s="1"/>
  <c r="N173" i="34" s="1"/>
  <c r="N174" i="34" s="1"/>
  <c r="N175" i="34" s="1"/>
  <c r="N176" i="34" s="1"/>
  <c r="N177" i="34" s="1"/>
  <c r="N178" i="34" s="1"/>
  <c r="N179" i="34" s="1"/>
  <c r="N180" i="34" s="1"/>
  <c r="N181" i="34" s="1"/>
  <c r="N182" i="34" s="1"/>
  <c r="N183" i="34" s="1"/>
  <c r="N184" i="34" s="1"/>
  <c r="N185" i="34" s="1"/>
  <c r="N186" i="34" s="1"/>
  <c r="N187" i="34" s="1"/>
  <c r="N188" i="34" s="1"/>
  <c r="N189" i="34" s="1"/>
  <c r="N190" i="34" s="1"/>
  <c r="N191" i="34" s="1"/>
  <c r="N192" i="34" s="1"/>
  <c r="N193" i="34" s="1"/>
  <c r="N194" i="34" s="1"/>
  <c r="N195" i="34" s="1"/>
  <c r="N196" i="34" s="1"/>
  <c r="N197" i="34" s="1"/>
  <c r="N198" i="34" s="1"/>
  <c r="N199" i="34" s="1"/>
  <c r="N200" i="34" s="1"/>
  <c r="N201" i="34" s="1"/>
  <c r="N202" i="34" s="1"/>
  <c r="N203" i="34" s="1"/>
  <c r="N204" i="34" s="1"/>
  <c r="N205" i="34" s="1"/>
  <c r="N206" i="34" s="1"/>
  <c r="N207" i="34" s="1"/>
  <c r="N208" i="34" s="1"/>
  <c r="N209" i="34" s="1"/>
  <c r="N210" i="34" s="1"/>
  <c r="N211" i="34" s="1"/>
  <c r="N212" i="34" s="1"/>
  <c r="N213" i="34" s="1"/>
  <c r="N214" i="34" s="1"/>
  <c r="N215" i="34" s="1"/>
  <c r="N216" i="34" s="1"/>
  <c r="N217" i="34" s="1"/>
  <c r="N218" i="34" s="1"/>
  <c r="N219" i="34" s="1"/>
  <c r="N220" i="34" s="1"/>
  <c r="N221" i="34" s="1"/>
  <c r="N222" i="34" s="1"/>
  <c r="N223" i="34" s="1"/>
  <c r="N224" i="34" s="1"/>
  <c r="N225" i="34" s="1"/>
  <c r="N226" i="34" s="1"/>
  <c r="N227" i="34" s="1"/>
  <c r="N228" i="34" s="1"/>
  <c r="N229" i="34" s="1"/>
  <c r="N230" i="34" s="1"/>
  <c r="N231" i="34" s="1"/>
  <c r="N232" i="34" s="1"/>
  <c r="N233" i="34" s="1"/>
  <c r="N234" i="34" s="1"/>
  <c r="N235" i="34" s="1"/>
  <c r="N236" i="34" s="1"/>
  <c r="N237" i="34" s="1"/>
  <c r="N238" i="34" s="1"/>
  <c r="N239" i="34" s="1"/>
  <c r="N240" i="34" s="1"/>
  <c r="N241" i="34" s="1"/>
  <c r="N242" i="34" s="1"/>
  <c r="N243" i="34" s="1"/>
  <c r="N244" i="34" s="1"/>
  <c r="N245" i="34" s="1"/>
  <c r="N246" i="34" s="1"/>
  <c r="N247" i="34" s="1"/>
  <c r="N248" i="34" s="1"/>
  <c r="N249" i="34" s="1"/>
  <c r="N250" i="34" s="1"/>
  <c r="N251" i="34" s="1"/>
  <c r="N252" i="34" s="1"/>
  <c r="N253" i="34" s="1"/>
  <c r="N254" i="34" s="1"/>
  <c r="N255" i="34" s="1"/>
  <c r="N256" i="34" s="1"/>
  <c r="N257" i="34" s="1"/>
  <c r="N258" i="34" s="1"/>
  <c r="N259" i="34" s="1"/>
  <c r="N260" i="34" s="1"/>
  <c r="N261" i="34" s="1"/>
  <c r="N262" i="34" s="1"/>
  <c r="N263" i="34" s="1"/>
  <c r="N264" i="34" s="1"/>
  <c r="N265" i="34" s="1"/>
  <c r="N266" i="34" s="1"/>
  <c r="N267" i="34" s="1"/>
  <c r="N268" i="34" s="1"/>
  <c r="N269" i="34" s="1"/>
  <c r="N270" i="34" s="1"/>
  <c r="N271" i="34" s="1"/>
  <c r="N272" i="34" s="1"/>
  <c r="N273" i="34" s="1"/>
  <c r="N274" i="34" s="1"/>
  <c r="N275" i="34" s="1"/>
  <c r="N276" i="34" s="1"/>
  <c r="N277" i="34" s="1"/>
  <c r="N278" i="34" s="1"/>
  <c r="N279" i="34" s="1"/>
  <c r="N280" i="34" s="1"/>
  <c r="N281" i="34" s="1"/>
  <c r="N282" i="34" s="1"/>
  <c r="N283" i="34" s="1"/>
  <c r="N284" i="34" s="1"/>
  <c r="N285" i="34" s="1"/>
  <c r="N286" i="34" s="1"/>
  <c r="N287" i="34" s="1"/>
  <c r="N288" i="34" s="1"/>
  <c r="N289" i="34" s="1"/>
  <c r="N290" i="34" s="1"/>
  <c r="N291" i="34" s="1"/>
  <c r="N292" i="34" s="1"/>
  <c r="N293" i="34" s="1"/>
  <c r="N294" i="34" s="1"/>
  <c r="N295" i="34" s="1"/>
  <c r="N296" i="34" s="1"/>
  <c r="N297" i="34" s="1"/>
  <c r="N298" i="34" s="1"/>
  <c r="N299" i="34" s="1"/>
  <c r="N300" i="34" s="1"/>
  <c r="N301" i="34" s="1"/>
  <c r="N302" i="34" s="1"/>
  <c r="N303" i="34" s="1"/>
  <c r="N304" i="34" s="1"/>
  <c r="N305" i="34" s="1"/>
  <c r="N306" i="34" s="1"/>
  <c r="N307" i="34" s="1"/>
  <c r="N308" i="34" s="1"/>
  <c r="N309" i="34" s="1"/>
  <c r="N310" i="34" s="1"/>
  <c r="N311" i="34" s="1"/>
  <c r="N312" i="34" s="1"/>
  <c r="N313" i="34" s="1"/>
  <c r="N314" i="34" s="1"/>
  <c r="N315" i="34" s="1"/>
  <c r="N316" i="34" s="1"/>
  <c r="N317" i="34" s="1"/>
  <c r="N318" i="34" s="1"/>
  <c r="N319" i="34" s="1"/>
  <c r="N320" i="34" s="1"/>
  <c r="N321" i="34" s="1"/>
  <c r="N322" i="34" s="1"/>
  <c r="N323" i="34" s="1"/>
  <c r="N324" i="34" s="1"/>
  <c r="N325" i="34" s="1"/>
  <c r="N326" i="34" s="1"/>
  <c r="N327" i="34" s="1"/>
  <c r="N328" i="34" s="1"/>
  <c r="N329" i="34" s="1"/>
  <c r="N330" i="34" s="1"/>
  <c r="N331" i="34" s="1"/>
  <c r="N332" i="34" s="1"/>
  <c r="N333" i="34" s="1"/>
  <c r="N334" i="34" s="1"/>
  <c r="N335" i="34" s="1"/>
  <c r="N336" i="34" s="1"/>
  <c r="N337" i="34" s="1"/>
  <c r="N338" i="34" s="1"/>
  <c r="N339" i="34" s="1"/>
  <c r="N340" i="34" s="1"/>
  <c r="N341" i="34" s="1"/>
  <c r="N342" i="34" s="1"/>
  <c r="N343" i="34" s="1"/>
  <c r="N344" i="34" s="1"/>
  <c r="N345" i="34" s="1"/>
  <c r="N346" i="34" s="1"/>
  <c r="O5" i="33"/>
  <c r="P6" i="33"/>
  <c r="O8" i="33" s="1"/>
  <c r="G7" i="33"/>
  <c r="P7" i="33"/>
  <c r="P12" i="33" s="1"/>
  <c r="P55" i="33" s="1"/>
  <c r="AF7" i="33"/>
  <c r="B10" i="33"/>
  <c r="J10" i="33"/>
  <c r="AA10" i="33"/>
  <c r="AB10" i="33"/>
  <c r="AC10" i="33"/>
  <c r="AD10" i="33"/>
  <c r="N17" i="33"/>
  <c r="N59" i="33"/>
  <c r="N60" i="33" s="1"/>
  <c r="N61" i="33" s="1"/>
  <c r="N62" i="33" s="1"/>
  <c r="N63" i="33" s="1"/>
  <c r="N64" i="33" s="1"/>
  <c r="N65" i="33" s="1"/>
  <c r="N66" i="33" s="1"/>
  <c r="N67" i="33" s="1"/>
  <c r="N68" i="33" s="1"/>
  <c r="N69" i="33" s="1"/>
  <c r="N70" i="33" s="1"/>
  <c r="N71" i="33" s="1"/>
  <c r="N72" i="33" s="1"/>
  <c r="N73" i="33" s="1"/>
  <c r="N74" i="33" s="1"/>
  <c r="N75" i="33"/>
  <c r="N76" i="33" s="1"/>
  <c r="N77" i="33" s="1"/>
  <c r="N78" i="33" s="1"/>
  <c r="N79" i="33" s="1"/>
  <c r="N80" i="33" s="1"/>
  <c r="N81" i="33"/>
  <c r="N82" i="33" s="1"/>
  <c r="N83" i="33" s="1"/>
  <c r="N84" i="33" s="1"/>
  <c r="N85" i="33" s="1"/>
  <c r="N86" i="33" s="1"/>
  <c r="N87" i="33" s="1"/>
  <c r="N88" i="33" s="1"/>
  <c r="N89" i="33" s="1"/>
  <c r="N90" i="33" s="1"/>
  <c r="N91" i="33" s="1"/>
  <c r="N92" i="33" s="1"/>
  <c r="N93" i="33" s="1"/>
  <c r="N94" i="33" s="1"/>
  <c r="N95" i="33" s="1"/>
  <c r="N96" i="33" s="1"/>
  <c r="N97" i="33" s="1"/>
  <c r="N98" i="33" s="1"/>
  <c r="N99" i="33" s="1"/>
  <c r="N100" i="33" s="1"/>
  <c r="N101" i="33" s="1"/>
  <c r="N102" i="33" s="1"/>
  <c r="N103" i="33" s="1"/>
  <c r="N104" i="33" s="1"/>
  <c r="N105" i="33" s="1"/>
  <c r="N106" i="33" s="1"/>
  <c r="N107" i="33" s="1"/>
  <c r="N108" i="33" s="1"/>
  <c r="N109" i="33" s="1"/>
  <c r="N110" i="33" s="1"/>
  <c r="N111" i="33" s="1"/>
  <c r="N112" i="33" s="1"/>
  <c r="N113" i="33" s="1"/>
  <c r="N114" i="33" s="1"/>
  <c r="N115" i="33" s="1"/>
  <c r="N116" i="33" s="1"/>
  <c r="N117" i="33" s="1"/>
  <c r="N118" i="33" s="1"/>
  <c r="N119" i="33" s="1"/>
  <c r="N120" i="33" s="1"/>
  <c r="N121" i="33" s="1"/>
  <c r="N122" i="33" s="1"/>
  <c r="N123" i="33" s="1"/>
  <c r="N124" i="33" s="1"/>
  <c r="N125" i="33" s="1"/>
  <c r="N126" i="33" s="1"/>
  <c r="N127" i="33" s="1"/>
  <c r="N128" i="33" s="1"/>
  <c r="N129" i="33" s="1"/>
  <c r="N130" i="33" s="1"/>
  <c r="N131" i="33" s="1"/>
  <c r="N132" i="33" s="1"/>
  <c r="N133" i="33" s="1"/>
  <c r="N134" i="33" s="1"/>
  <c r="N135" i="33" s="1"/>
  <c r="N136" i="33" s="1"/>
  <c r="N137" i="33" s="1"/>
  <c r="N138" i="33" s="1"/>
  <c r="N139" i="33" s="1"/>
  <c r="N140" i="33" s="1"/>
  <c r="N141" i="33" s="1"/>
  <c r="N142" i="33" s="1"/>
  <c r="N143" i="33" s="1"/>
  <c r="N144" i="33" s="1"/>
  <c r="N145" i="33" s="1"/>
  <c r="N146" i="33" s="1"/>
  <c r="N147" i="33" s="1"/>
  <c r="N148" i="33" s="1"/>
  <c r="N149" i="33" s="1"/>
  <c r="N150" i="33" s="1"/>
  <c r="N151" i="33" s="1"/>
  <c r="N152" i="33" s="1"/>
  <c r="N153" i="33" s="1"/>
  <c r="N154" i="33" s="1"/>
  <c r="N155" i="33" s="1"/>
  <c r="N156" i="33" s="1"/>
  <c r="N157" i="33" s="1"/>
  <c r="N158" i="33" s="1"/>
  <c r="N159" i="33" s="1"/>
  <c r="N160" i="33" s="1"/>
  <c r="N161" i="33" s="1"/>
  <c r="N162" i="33" s="1"/>
  <c r="N163" i="33" s="1"/>
  <c r="N164" i="33" s="1"/>
  <c r="N165" i="33" s="1"/>
  <c r="N166" i="33" s="1"/>
  <c r="N167" i="33" s="1"/>
  <c r="N168" i="33" s="1"/>
  <c r="N169" i="33" s="1"/>
  <c r="N170" i="33" s="1"/>
  <c r="N171" i="33" s="1"/>
  <c r="N172" i="33" s="1"/>
  <c r="N173" i="33" s="1"/>
  <c r="N174" i="33" s="1"/>
  <c r="N175" i="33" s="1"/>
  <c r="N176" i="33" s="1"/>
  <c r="N177" i="33" s="1"/>
  <c r="N178" i="33" s="1"/>
  <c r="N179" i="33" s="1"/>
  <c r="N180" i="33" s="1"/>
  <c r="N181" i="33" s="1"/>
  <c r="N182" i="33" s="1"/>
  <c r="N183" i="33" s="1"/>
  <c r="N184" i="33" s="1"/>
  <c r="N185" i="33" s="1"/>
  <c r="N186" i="33" s="1"/>
  <c r="N187" i="33" s="1"/>
  <c r="N188" i="33" s="1"/>
  <c r="N189" i="33" s="1"/>
  <c r="N190" i="33" s="1"/>
  <c r="N191" i="33" s="1"/>
  <c r="N192" i="33" s="1"/>
  <c r="N193" i="33" s="1"/>
  <c r="N194" i="33" s="1"/>
  <c r="N195" i="33" s="1"/>
  <c r="N196" i="33" s="1"/>
  <c r="N197" i="33" s="1"/>
  <c r="N198" i="33" s="1"/>
  <c r="N199" i="33" s="1"/>
  <c r="N200" i="33" s="1"/>
  <c r="N201" i="33" s="1"/>
  <c r="N202" i="33" s="1"/>
  <c r="N203" i="33" s="1"/>
  <c r="N204" i="33" s="1"/>
  <c r="N205" i="33" s="1"/>
  <c r="N206" i="33" s="1"/>
  <c r="N207" i="33" s="1"/>
  <c r="N208" i="33" s="1"/>
  <c r="N209" i="33" s="1"/>
  <c r="N210" i="33" s="1"/>
  <c r="N211" i="33" s="1"/>
  <c r="N212" i="33" s="1"/>
  <c r="N213" i="33" s="1"/>
  <c r="N214" i="33" s="1"/>
  <c r="N215" i="33" s="1"/>
  <c r="N216" i="33" s="1"/>
  <c r="N217" i="33" s="1"/>
  <c r="N218" i="33" s="1"/>
  <c r="N219" i="33" s="1"/>
  <c r="N220" i="33" s="1"/>
  <c r="N221" i="33" s="1"/>
  <c r="N222" i="33" s="1"/>
  <c r="N223" i="33" s="1"/>
  <c r="N224" i="33" s="1"/>
  <c r="N225" i="33" s="1"/>
  <c r="N226" i="33" s="1"/>
  <c r="N227" i="33" s="1"/>
  <c r="N228" i="33" s="1"/>
  <c r="N229" i="33" s="1"/>
  <c r="N230" i="33" s="1"/>
  <c r="N231" i="33" s="1"/>
  <c r="N232" i="33" s="1"/>
  <c r="N233" i="33" s="1"/>
  <c r="N234" i="33" s="1"/>
  <c r="N235" i="33" s="1"/>
  <c r="N236" i="33" s="1"/>
  <c r="N237" i="33" s="1"/>
  <c r="N238" i="33" s="1"/>
  <c r="N239" i="33" s="1"/>
  <c r="N240" i="33" s="1"/>
  <c r="N241" i="33" s="1"/>
  <c r="N242" i="33" s="1"/>
  <c r="N243" i="33" s="1"/>
  <c r="N244" i="33" s="1"/>
  <c r="N245" i="33" s="1"/>
  <c r="N246" i="33" s="1"/>
  <c r="N247" i="33" s="1"/>
  <c r="N248" i="33" s="1"/>
  <c r="N249" i="33" s="1"/>
  <c r="N250" i="33" s="1"/>
  <c r="N251" i="33" s="1"/>
  <c r="N252" i="33" s="1"/>
  <c r="N253" i="33" s="1"/>
  <c r="N254" i="33" s="1"/>
  <c r="N255" i="33" s="1"/>
  <c r="N256" i="33" s="1"/>
  <c r="N257" i="33" s="1"/>
  <c r="N258" i="33" s="1"/>
  <c r="N259" i="33" s="1"/>
  <c r="N260" i="33" s="1"/>
  <c r="N261" i="33" s="1"/>
  <c r="N262" i="33" s="1"/>
  <c r="N263" i="33" s="1"/>
  <c r="N264" i="33" s="1"/>
  <c r="N265" i="33" s="1"/>
  <c r="N266" i="33" s="1"/>
  <c r="N267" i="33" s="1"/>
  <c r="N268" i="33" s="1"/>
  <c r="N269" i="33" s="1"/>
  <c r="N270" i="33" s="1"/>
  <c r="N271" i="33" s="1"/>
  <c r="N272" i="33" s="1"/>
  <c r="N273" i="33" s="1"/>
  <c r="N274" i="33" s="1"/>
  <c r="N275" i="33" s="1"/>
  <c r="N276" i="33" s="1"/>
  <c r="N277" i="33" s="1"/>
  <c r="N278" i="33" s="1"/>
  <c r="N279" i="33" s="1"/>
  <c r="N280" i="33" s="1"/>
  <c r="N281" i="33" s="1"/>
  <c r="N282" i="33" s="1"/>
  <c r="N283" i="33" s="1"/>
  <c r="N284" i="33" s="1"/>
  <c r="N285" i="33" s="1"/>
  <c r="N286" i="33" s="1"/>
  <c r="N287" i="33" s="1"/>
  <c r="N288" i="33" s="1"/>
  <c r="N289" i="33" s="1"/>
  <c r="N290" i="33" s="1"/>
  <c r="N291" i="33" s="1"/>
  <c r="N292" i="33" s="1"/>
  <c r="N293" i="33" s="1"/>
  <c r="N294" i="33" s="1"/>
  <c r="N295" i="33" s="1"/>
  <c r="N296" i="33" s="1"/>
  <c r="N297" i="33" s="1"/>
  <c r="N298" i="33" s="1"/>
  <c r="N299" i="33" s="1"/>
  <c r="N300" i="33" s="1"/>
  <c r="N301" i="33" s="1"/>
  <c r="N302" i="33" s="1"/>
  <c r="N303" i="33" s="1"/>
  <c r="N304" i="33" s="1"/>
  <c r="N305" i="33" s="1"/>
  <c r="N306" i="33" s="1"/>
  <c r="N307" i="33" s="1"/>
  <c r="N308" i="33" s="1"/>
  <c r="N309" i="33" s="1"/>
  <c r="N310" i="33" s="1"/>
  <c r="N311" i="33" s="1"/>
  <c r="N312" i="33" s="1"/>
  <c r="N313" i="33" s="1"/>
  <c r="N314" i="33" s="1"/>
  <c r="N315" i="33" s="1"/>
  <c r="N316" i="33"/>
  <c r="N317" i="33" s="1"/>
  <c r="N318" i="33" s="1"/>
  <c r="N319" i="33" s="1"/>
  <c r="N320" i="33" s="1"/>
  <c r="N321" i="33" s="1"/>
  <c r="N322" i="33" s="1"/>
  <c r="N323" i="33" s="1"/>
  <c r="N324" i="33" s="1"/>
  <c r="N325" i="33" s="1"/>
  <c r="N326" i="33" s="1"/>
  <c r="N327" i="33" s="1"/>
  <c r="N328" i="33" s="1"/>
  <c r="N329" i="33" s="1"/>
  <c r="N330" i="33" s="1"/>
  <c r="N331" i="33" s="1"/>
  <c r="N332" i="33" s="1"/>
  <c r="N333" i="33" s="1"/>
  <c r="O5" i="32"/>
  <c r="P6" i="32"/>
  <c r="G7" i="32"/>
  <c r="P7" i="32"/>
  <c r="AF7" i="32"/>
  <c r="B10" i="32"/>
  <c r="J10" i="32"/>
  <c r="AA10" i="32"/>
  <c r="AD10" i="32"/>
  <c r="N17" i="32"/>
  <c r="N18" i="32" s="1"/>
  <c r="N19" i="32"/>
  <c r="N60" i="32"/>
  <c r="N61" i="32"/>
  <c r="N62" i="32" s="1"/>
  <c r="N63" i="32" s="1"/>
  <c r="N64" i="32" s="1"/>
  <c r="N65" i="32" s="1"/>
  <c r="N66" i="32" s="1"/>
  <c r="N67" i="32" s="1"/>
  <c r="N68" i="32" s="1"/>
  <c r="N69" i="32" s="1"/>
  <c r="N70" i="32" s="1"/>
  <c r="N71" i="32" s="1"/>
  <c r="N72" i="32" s="1"/>
  <c r="N73" i="32" s="1"/>
  <c r="N74" i="32" s="1"/>
  <c r="N75" i="32" s="1"/>
  <c r="N76" i="32" s="1"/>
  <c r="N77" i="32" s="1"/>
  <c r="N78" i="32" s="1"/>
  <c r="N79" i="32" s="1"/>
  <c r="N80" i="32" s="1"/>
  <c r="N81" i="32" s="1"/>
  <c r="N82" i="32" s="1"/>
  <c r="N83" i="32" s="1"/>
  <c r="N84" i="32" s="1"/>
  <c r="N85" i="32" s="1"/>
  <c r="N86" i="32" s="1"/>
  <c r="N87" i="32" s="1"/>
  <c r="N88" i="32" s="1"/>
  <c r="N89" i="32" s="1"/>
  <c r="N90" i="32" s="1"/>
  <c r="N91" i="32" s="1"/>
  <c r="N92" i="32" s="1"/>
  <c r="N93" i="32" s="1"/>
  <c r="N94" i="32" s="1"/>
  <c r="N95" i="32" s="1"/>
  <c r="N96" i="32" s="1"/>
  <c r="N97" i="32" s="1"/>
  <c r="N98" i="32" s="1"/>
  <c r="N99" i="32" s="1"/>
  <c r="N100" i="32" s="1"/>
  <c r="N101" i="32" s="1"/>
  <c r="N102" i="32" s="1"/>
  <c r="N103" i="32" s="1"/>
  <c r="N104" i="32" s="1"/>
  <c r="N105" i="32" s="1"/>
  <c r="N106" i="32" s="1"/>
  <c r="N107" i="32" s="1"/>
  <c r="N108" i="32" s="1"/>
  <c r="N109" i="32" s="1"/>
  <c r="N110" i="32" s="1"/>
  <c r="N111" i="32" s="1"/>
  <c r="N112" i="32" s="1"/>
  <c r="N113" i="32" s="1"/>
  <c r="N114" i="32" s="1"/>
  <c r="N115" i="32" s="1"/>
  <c r="N116" i="32" s="1"/>
  <c r="N117" i="32" s="1"/>
  <c r="N118" i="32" s="1"/>
  <c r="N119" i="32" s="1"/>
  <c r="N120" i="32" s="1"/>
  <c r="N121" i="32" s="1"/>
  <c r="N122" i="32" s="1"/>
  <c r="N123" i="32" s="1"/>
  <c r="N124" i="32" s="1"/>
  <c r="N125" i="32" s="1"/>
  <c r="N126" i="32" s="1"/>
  <c r="N127" i="32" s="1"/>
  <c r="N128" i="32" s="1"/>
  <c r="N129" i="32" s="1"/>
  <c r="N130" i="32" s="1"/>
  <c r="N131" i="32" s="1"/>
  <c r="N132" i="32" s="1"/>
  <c r="N133" i="32" s="1"/>
  <c r="N134" i="32" s="1"/>
  <c r="N135" i="32" s="1"/>
  <c r="N136" i="32" s="1"/>
  <c r="N137" i="32" s="1"/>
  <c r="N138" i="32" s="1"/>
  <c r="N139" i="32" s="1"/>
  <c r="N140" i="32" s="1"/>
  <c r="N141" i="32" s="1"/>
  <c r="N142" i="32" s="1"/>
  <c r="N143" i="32" s="1"/>
  <c r="N144" i="32" s="1"/>
  <c r="N145" i="32" s="1"/>
  <c r="N146" i="32" s="1"/>
  <c r="N147" i="32" s="1"/>
  <c r="N148" i="32" s="1"/>
  <c r="N149" i="32" s="1"/>
  <c r="N150" i="32" s="1"/>
  <c r="N151" i="32" s="1"/>
  <c r="N152" i="32" s="1"/>
  <c r="N153" i="32" s="1"/>
  <c r="N154" i="32" s="1"/>
  <c r="N155" i="32" s="1"/>
  <c r="N156" i="32" s="1"/>
  <c r="N157" i="32" s="1"/>
  <c r="N158" i="32" s="1"/>
  <c r="N159" i="32" s="1"/>
  <c r="N160" i="32" s="1"/>
  <c r="N161" i="32" s="1"/>
  <c r="N162" i="32" s="1"/>
  <c r="N163" i="32" s="1"/>
  <c r="N164" i="32" s="1"/>
  <c r="N165" i="32" s="1"/>
  <c r="N166" i="32" s="1"/>
  <c r="N167" i="32" s="1"/>
  <c r="N168" i="32" s="1"/>
  <c r="N169" i="32" s="1"/>
  <c r="N170" i="32" s="1"/>
  <c r="N171" i="32" s="1"/>
  <c r="N172" i="32" s="1"/>
  <c r="N173" i="32" s="1"/>
  <c r="N174" i="32" s="1"/>
  <c r="N175" i="32" s="1"/>
  <c r="N176" i="32" s="1"/>
  <c r="N177" i="32" s="1"/>
  <c r="N178" i="32" s="1"/>
  <c r="N179" i="32" s="1"/>
  <c r="N180" i="32" s="1"/>
  <c r="N181" i="32" s="1"/>
  <c r="N182" i="32" s="1"/>
  <c r="N183" i="32" s="1"/>
  <c r="N184" i="32" s="1"/>
  <c r="N185" i="32" s="1"/>
  <c r="N186" i="32" s="1"/>
  <c r="N187" i="32" s="1"/>
  <c r="N188" i="32" s="1"/>
  <c r="N189" i="32" s="1"/>
  <c r="N190" i="32" s="1"/>
  <c r="N191" i="32" s="1"/>
  <c r="N192" i="32" s="1"/>
  <c r="N193" i="32" s="1"/>
  <c r="N194" i="32" s="1"/>
  <c r="N195" i="32" s="1"/>
  <c r="N196" i="32" s="1"/>
  <c r="N197" i="32" s="1"/>
  <c r="N198" i="32" s="1"/>
  <c r="N199" i="32" s="1"/>
  <c r="N200" i="32" s="1"/>
  <c r="N201" i="32" s="1"/>
  <c r="N202" i="32" s="1"/>
  <c r="N203" i="32" s="1"/>
  <c r="N204" i="32" s="1"/>
  <c r="N205" i="32" s="1"/>
  <c r="N206" i="32" s="1"/>
  <c r="N207" i="32" s="1"/>
  <c r="N208" i="32" s="1"/>
  <c r="N209" i="32" s="1"/>
  <c r="N210" i="32" s="1"/>
  <c r="N211" i="32" s="1"/>
  <c r="N212" i="32" s="1"/>
  <c r="N213" i="32" s="1"/>
  <c r="N214" i="32" s="1"/>
  <c r="N215" i="32" s="1"/>
  <c r="N216" i="32" s="1"/>
  <c r="N217" i="32" s="1"/>
  <c r="N218" i="32" s="1"/>
  <c r="N219" i="32" s="1"/>
  <c r="N220" i="32" s="1"/>
  <c r="N221" i="32" s="1"/>
  <c r="N222" i="32" s="1"/>
  <c r="N223" i="32" s="1"/>
  <c r="N224" i="32" s="1"/>
  <c r="N225" i="32" s="1"/>
  <c r="N226" i="32" s="1"/>
  <c r="N227" i="32" s="1"/>
  <c r="N228" i="32" s="1"/>
  <c r="N229" i="32" s="1"/>
  <c r="N230" i="32" s="1"/>
  <c r="N231" i="32" s="1"/>
  <c r="N232" i="32" s="1"/>
  <c r="N233" i="32" s="1"/>
  <c r="N234" i="32" s="1"/>
  <c r="N235" i="32" s="1"/>
  <c r="N236" i="32" s="1"/>
  <c r="N237" i="32" s="1"/>
  <c r="N238" i="32" s="1"/>
  <c r="N239" i="32" s="1"/>
  <c r="N240" i="32" s="1"/>
  <c r="N241" i="32" s="1"/>
  <c r="N242" i="32" s="1"/>
  <c r="N243" i="32" s="1"/>
  <c r="N244" i="32" s="1"/>
  <c r="N245" i="32" s="1"/>
  <c r="N246" i="32" s="1"/>
  <c r="N247" i="32" s="1"/>
  <c r="N248" i="32" s="1"/>
  <c r="N249" i="32" s="1"/>
  <c r="N250" i="32" s="1"/>
  <c r="N251" i="32" s="1"/>
  <c r="N252" i="32" s="1"/>
  <c r="N253" i="32" s="1"/>
  <c r="N254" i="32" s="1"/>
  <c r="N255" i="32" s="1"/>
  <c r="N256" i="32" s="1"/>
  <c r="N257" i="32" s="1"/>
  <c r="N258" i="32" s="1"/>
  <c r="N259" i="32" s="1"/>
  <c r="N260" i="32" s="1"/>
  <c r="N261" i="32" s="1"/>
  <c r="N262" i="32" s="1"/>
  <c r="N263" i="32" s="1"/>
  <c r="N264" i="32" s="1"/>
  <c r="N265" i="32" s="1"/>
  <c r="N266" i="32" s="1"/>
  <c r="N267" i="32" s="1"/>
  <c r="N268" i="32" s="1"/>
  <c r="N269" i="32" s="1"/>
  <c r="N270" i="32" s="1"/>
  <c r="N271" i="32" s="1"/>
  <c r="N272" i="32" s="1"/>
  <c r="N273" i="32" s="1"/>
  <c r="N274" i="32" s="1"/>
  <c r="N275" i="32" s="1"/>
  <c r="N276" i="32" s="1"/>
  <c r="N277" i="32" s="1"/>
  <c r="N278" i="32" s="1"/>
  <c r="N279" i="32" s="1"/>
  <c r="N280" i="32" s="1"/>
  <c r="N281" i="32" s="1"/>
  <c r="N282" i="32" s="1"/>
  <c r="N283" i="32" s="1"/>
  <c r="N284" i="32" s="1"/>
  <c r="N285" i="32" s="1"/>
  <c r="N286" i="32" s="1"/>
  <c r="N287" i="32" s="1"/>
  <c r="N288" i="32" s="1"/>
  <c r="N289" i="32" s="1"/>
  <c r="N290" i="32" s="1"/>
  <c r="N291" i="32" s="1"/>
  <c r="N292" i="32" s="1"/>
  <c r="N293" i="32" s="1"/>
  <c r="N294" i="32" s="1"/>
  <c r="N295" i="32" s="1"/>
  <c r="N296" i="32" s="1"/>
  <c r="N297" i="32" s="1"/>
  <c r="N298" i="32" s="1"/>
  <c r="N299" i="32" s="1"/>
  <c r="N300" i="32" s="1"/>
  <c r="N301" i="32" s="1"/>
  <c r="N302" i="32" s="1"/>
  <c r="N303" i="32" s="1"/>
  <c r="N304" i="32" s="1"/>
  <c r="N305" i="32" s="1"/>
  <c r="N306" i="32" s="1"/>
  <c r="N307" i="32" s="1"/>
  <c r="N308" i="32" s="1"/>
  <c r="N309" i="32" s="1"/>
  <c r="N310" i="32" s="1"/>
  <c r="N311" i="32" s="1"/>
  <c r="N312" i="32" s="1"/>
  <c r="N313" i="32" s="1"/>
  <c r="N314" i="32" s="1"/>
  <c r="N315" i="32" s="1"/>
  <c r="N316" i="32" s="1"/>
  <c r="N317" i="32" s="1"/>
  <c r="N318" i="32" s="1"/>
  <c r="N319" i="32" s="1"/>
  <c r="N320" i="32" s="1"/>
  <c r="N321" i="32" s="1"/>
  <c r="N322" i="32" s="1"/>
  <c r="N323" i="32" s="1"/>
  <c r="N324" i="32" s="1"/>
  <c r="N325" i="32" s="1"/>
  <c r="N326" i="32" s="1"/>
  <c r="N327" i="32" s="1"/>
  <c r="N328" i="32" s="1"/>
  <c r="N329" i="32" s="1"/>
  <c r="N330" i="32" s="1"/>
  <c r="N331" i="32" s="1"/>
  <c r="N332" i="32" s="1"/>
  <c r="N333" i="32" s="1"/>
  <c r="N334" i="32" s="1"/>
  <c r="N335" i="32" s="1"/>
  <c r="N336" i="32" s="1"/>
  <c r="N337" i="32" s="1"/>
  <c r="N338" i="32" s="1"/>
  <c r="N339" i="32" s="1"/>
  <c r="N340" i="32" s="1"/>
  <c r="N341" i="32" s="1"/>
  <c r="N342" i="32" s="1"/>
  <c r="N343" i="32" s="1"/>
  <c r="N344" i="32" s="1"/>
  <c r="N345" i="32" s="1"/>
  <c r="N346" i="32" s="1"/>
  <c r="N347" i="32" s="1"/>
  <c r="N348" i="32" s="1"/>
  <c r="N349" i="32" s="1"/>
  <c r="N350" i="32" s="1"/>
  <c r="N351" i="32" s="1"/>
  <c r="N352" i="32" s="1"/>
  <c r="N353" i="32" s="1"/>
  <c r="N354" i="32" s="1"/>
  <c r="N355" i="32" s="1"/>
  <c r="N356" i="32" s="1"/>
  <c r="N357" i="32" s="1"/>
  <c r="N358" i="32" s="1"/>
  <c r="O5" i="31"/>
  <c r="G7" i="31"/>
  <c r="AC10" i="31" s="1"/>
  <c r="P7" i="31"/>
  <c r="AF7" i="31"/>
  <c r="B10" i="31"/>
  <c r="J10" i="31"/>
  <c r="AA10" i="31"/>
  <c r="AD10" i="31"/>
  <c r="N17" i="31"/>
  <c r="N18" i="31"/>
  <c r="N60" i="31"/>
  <c r="N61" i="31"/>
  <c r="N62" i="31"/>
  <c r="N63" i="31" s="1"/>
  <c r="N64" i="31" s="1"/>
  <c r="N65" i="31" s="1"/>
  <c r="N66" i="31" s="1"/>
  <c r="N67" i="31" s="1"/>
  <c r="N68" i="31" s="1"/>
  <c r="N69" i="31" s="1"/>
  <c r="N70" i="31" s="1"/>
  <c r="N71" i="31" s="1"/>
  <c r="N72" i="31" s="1"/>
  <c r="N73" i="31" s="1"/>
  <c r="N74" i="31" s="1"/>
  <c r="N75" i="31" s="1"/>
  <c r="N76" i="31" s="1"/>
  <c r="N77" i="31" s="1"/>
  <c r="N78" i="31" s="1"/>
  <c r="N79" i="31" s="1"/>
  <c r="N80" i="31" s="1"/>
  <c r="N81" i="31" s="1"/>
  <c r="N82" i="31" s="1"/>
  <c r="N83" i="31" s="1"/>
  <c r="N84" i="31" s="1"/>
  <c r="N85" i="31" s="1"/>
  <c r="N86" i="31" s="1"/>
  <c r="N87" i="31" s="1"/>
  <c r="N88" i="31" s="1"/>
  <c r="N89" i="31" s="1"/>
  <c r="N90" i="31" s="1"/>
  <c r="N91" i="31" s="1"/>
  <c r="N92" i="31" s="1"/>
  <c r="N93" i="31" s="1"/>
  <c r="N94" i="31" s="1"/>
  <c r="N95" i="31" s="1"/>
  <c r="N96" i="31" s="1"/>
  <c r="N97" i="31" s="1"/>
  <c r="N98" i="31" s="1"/>
  <c r="N99" i="31" s="1"/>
  <c r="N100" i="31" s="1"/>
  <c r="N101" i="31" s="1"/>
  <c r="N102" i="31" s="1"/>
  <c r="N103" i="31" s="1"/>
  <c r="N104" i="31" s="1"/>
  <c r="N105" i="31" s="1"/>
  <c r="N106" i="31" s="1"/>
  <c r="N107" i="31" s="1"/>
  <c r="N108" i="31" s="1"/>
  <c r="N109" i="31" s="1"/>
  <c r="N110" i="31" s="1"/>
  <c r="N111" i="31" s="1"/>
  <c r="N112" i="31" s="1"/>
  <c r="N113" i="31" s="1"/>
  <c r="N114" i="31" s="1"/>
  <c r="N115" i="31" s="1"/>
  <c r="N116" i="31" s="1"/>
  <c r="N117" i="31" s="1"/>
  <c r="N118" i="31" s="1"/>
  <c r="N119" i="31" s="1"/>
  <c r="N120" i="31" s="1"/>
  <c r="N121" i="31" s="1"/>
  <c r="N122" i="31" s="1"/>
  <c r="N123" i="31" s="1"/>
  <c r="N124" i="31" s="1"/>
  <c r="N125" i="31" s="1"/>
  <c r="N126" i="31" s="1"/>
  <c r="N127" i="31" s="1"/>
  <c r="N128" i="31" s="1"/>
  <c r="N129" i="31" s="1"/>
  <c r="N130" i="31" s="1"/>
  <c r="N131" i="31" s="1"/>
  <c r="N132" i="31" s="1"/>
  <c r="N133" i="31" s="1"/>
  <c r="N134" i="31" s="1"/>
  <c r="N135" i="31" s="1"/>
  <c r="N136" i="31" s="1"/>
  <c r="N137" i="31" s="1"/>
  <c r="N138" i="31" s="1"/>
  <c r="N139" i="31" s="1"/>
  <c r="N140" i="31" s="1"/>
  <c r="N141" i="31" s="1"/>
  <c r="N142" i="31"/>
  <c r="N143" i="31" s="1"/>
  <c r="N144" i="31" s="1"/>
  <c r="N145" i="31" s="1"/>
  <c r="N146" i="31" s="1"/>
  <c r="N147" i="31" s="1"/>
  <c r="N148" i="31" s="1"/>
  <c r="N149" i="31" s="1"/>
  <c r="N150" i="31" s="1"/>
  <c r="N151" i="31" s="1"/>
  <c r="N152" i="31" s="1"/>
  <c r="N153" i="31" s="1"/>
  <c r="N154" i="31" s="1"/>
  <c r="N155" i="31" s="1"/>
  <c r="N156" i="31" s="1"/>
  <c r="N157" i="31" s="1"/>
  <c r="N158" i="31" s="1"/>
  <c r="N159" i="31" s="1"/>
  <c r="N160" i="31" s="1"/>
  <c r="N161" i="31" s="1"/>
  <c r="N162" i="31" s="1"/>
  <c r="N163" i="31" s="1"/>
  <c r="N164" i="31" s="1"/>
  <c r="N165" i="31" s="1"/>
  <c r="N166" i="31" s="1"/>
  <c r="N167" i="31" s="1"/>
  <c r="N168" i="31" s="1"/>
  <c r="N169" i="31" s="1"/>
  <c r="N170" i="31" s="1"/>
  <c r="N171" i="31" s="1"/>
  <c r="N172" i="31" s="1"/>
  <c r="N173" i="31" s="1"/>
  <c r="N174" i="31" s="1"/>
  <c r="N175" i="31" s="1"/>
  <c r="N176" i="31" s="1"/>
  <c r="N177" i="31" s="1"/>
  <c r="N178" i="31" s="1"/>
  <c r="N179" i="31" s="1"/>
  <c r="N180" i="31" s="1"/>
  <c r="N181" i="31" s="1"/>
  <c r="N182" i="31" s="1"/>
  <c r="N183" i="31" s="1"/>
  <c r="N184" i="31" s="1"/>
  <c r="N185" i="31" s="1"/>
  <c r="N186" i="31" s="1"/>
  <c r="N187" i="31" s="1"/>
  <c r="N188" i="31" s="1"/>
  <c r="N189" i="31" s="1"/>
  <c r="N190" i="31" s="1"/>
  <c r="N191" i="31" s="1"/>
  <c r="N192" i="31" s="1"/>
  <c r="N193" i="31" s="1"/>
  <c r="N194" i="31" s="1"/>
  <c r="N195" i="31" s="1"/>
  <c r="N196" i="31" s="1"/>
  <c r="N197" i="31" s="1"/>
  <c r="N198" i="31" s="1"/>
  <c r="N199" i="31" s="1"/>
  <c r="N200" i="31" s="1"/>
  <c r="N201" i="31" s="1"/>
  <c r="N202" i="31" s="1"/>
  <c r="N203" i="31" s="1"/>
  <c r="N204" i="31" s="1"/>
  <c r="N205" i="31" s="1"/>
  <c r="N206" i="31" s="1"/>
  <c r="N207" i="31" s="1"/>
  <c r="N208" i="31" s="1"/>
  <c r="N209" i="31" s="1"/>
  <c r="N210" i="31" s="1"/>
  <c r="N211" i="31" s="1"/>
  <c r="N212" i="31" s="1"/>
  <c r="N213" i="31" s="1"/>
  <c r="N214" i="31" s="1"/>
  <c r="N215" i="31" s="1"/>
  <c r="N216" i="31" s="1"/>
  <c r="N217" i="31" s="1"/>
  <c r="N218" i="31" s="1"/>
  <c r="N219" i="31" s="1"/>
  <c r="N220" i="31" s="1"/>
  <c r="N221" i="31" s="1"/>
  <c r="N222" i="31" s="1"/>
  <c r="N223" i="31" s="1"/>
  <c r="N224" i="31" s="1"/>
  <c r="N225" i="31" s="1"/>
  <c r="N226" i="31" s="1"/>
  <c r="N227" i="31" s="1"/>
  <c r="N228" i="31" s="1"/>
  <c r="N229" i="31" s="1"/>
  <c r="N230" i="31" s="1"/>
  <c r="N231" i="31" s="1"/>
  <c r="N232" i="31" s="1"/>
  <c r="N233" i="31" s="1"/>
  <c r="N234" i="31" s="1"/>
  <c r="N235" i="31" s="1"/>
  <c r="N236" i="31" s="1"/>
  <c r="N237" i="31" s="1"/>
  <c r="N238" i="31" s="1"/>
  <c r="N239" i="31" s="1"/>
  <c r="N240" i="31" s="1"/>
  <c r="N241" i="31" s="1"/>
  <c r="N242" i="31" s="1"/>
  <c r="N243" i="31" s="1"/>
  <c r="N244" i="31" s="1"/>
  <c r="N245" i="31" s="1"/>
  <c r="N246" i="31" s="1"/>
  <c r="N247" i="31" s="1"/>
  <c r="N248" i="31" s="1"/>
  <c r="N249" i="31" s="1"/>
  <c r="N250" i="31" s="1"/>
  <c r="N251" i="31" s="1"/>
  <c r="N252" i="31" s="1"/>
  <c r="N253" i="31" s="1"/>
  <c r="N254" i="31" s="1"/>
  <c r="N255" i="31" s="1"/>
  <c r="N256" i="31" s="1"/>
  <c r="N257" i="31" s="1"/>
  <c r="N258" i="31" s="1"/>
  <c r="N259" i="31" s="1"/>
  <c r="N260" i="31" s="1"/>
  <c r="N261" i="31" s="1"/>
  <c r="N262" i="31" s="1"/>
  <c r="N263" i="31" s="1"/>
  <c r="N264" i="31" s="1"/>
  <c r="N265" i="31" s="1"/>
  <c r="N266" i="31" s="1"/>
  <c r="N267" i="31" s="1"/>
  <c r="N268" i="31" s="1"/>
  <c r="N269" i="31" s="1"/>
  <c r="N270" i="31" s="1"/>
  <c r="N271" i="31" s="1"/>
  <c r="N272" i="31" s="1"/>
  <c r="N273" i="31" s="1"/>
  <c r="N274" i="31" s="1"/>
  <c r="N275" i="31" s="1"/>
  <c r="N276" i="31" s="1"/>
  <c r="N277" i="31" s="1"/>
  <c r="N278" i="31" s="1"/>
  <c r="N279" i="31" s="1"/>
  <c r="N280" i="31" s="1"/>
  <c r="N281" i="31" s="1"/>
  <c r="N282" i="31" s="1"/>
  <c r="N283" i="31" s="1"/>
  <c r="N284" i="31" s="1"/>
  <c r="N285" i="31" s="1"/>
  <c r="N286" i="31" s="1"/>
  <c r="N287" i="31" s="1"/>
  <c r="N288" i="31" s="1"/>
  <c r="N289" i="31" s="1"/>
  <c r="N290" i="31" s="1"/>
  <c r="N291" i="31" s="1"/>
  <c r="N292" i="31" s="1"/>
  <c r="N293" i="31" s="1"/>
  <c r="N294" i="31" s="1"/>
  <c r="N295" i="31" s="1"/>
  <c r="N296" i="31" s="1"/>
  <c r="N297" i="31" s="1"/>
  <c r="N298" i="31" s="1"/>
  <c r="N299" i="31" s="1"/>
  <c r="N300" i="31" s="1"/>
  <c r="N301" i="31" s="1"/>
  <c r="N302" i="31" s="1"/>
  <c r="N303" i="31" s="1"/>
  <c r="N304" i="31" s="1"/>
  <c r="N305" i="31" s="1"/>
  <c r="N306" i="31" s="1"/>
  <c r="N307" i="31" s="1"/>
  <c r="N308" i="31" s="1"/>
  <c r="N309" i="31" s="1"/>
  <c r="N310" i="31" s="1"/>
  <c r="N311" i="31" s="1"/>
  <c r="N312" i="31" s="1"/>
  <c r="N313" i="31" s="1"/>
  <c r="N314" i="31" s="1"/>
  <c r="N315" i="31" s="1"/>
  <c r="N316" i="31" s="1"/>
  <c r="N317" i="31" s="1"/>
  <c r="N318" i="31" s="1"/>
  <c r="N319" i="31" s="1"/>
  <c r="N320" i="31" s="1"/>
  <c r="N321" i="31" s="1"/>
  <c r="N322" i="31" s="1"/>
  <c r="N323" i="31" s="1"/>
  <c r="N324" i="31" s="1"/>
  <c r="N325" i="31" s="1"/>
  <c r="N326" i="31" s="1"/>
  <c r="N327" i="31" s="1"/>
  <c r="N328" i="31" s="1"/>
  <c r="N329" i="31" s="1"/>
  <c r="N330" i="31" s="1"/>
  <c r="N331" i="31" s="1"/>
  <c r="N332" i="31" s="1"/>
  <c r="N333" i="31" s="1"/>
  <c r="N334" i="31" s="1"/>
  <c r="N335" i="31" s="1"/>
  <c r="N336" i="31" s="1"/>
  <c r="N337" i="31" s="1"/>
  <c r="N338" i="31" s="1"/>
  <c r="N339" i="31" s="1"/>
  <c r="N340" i="31" s="1"/>
  <c r="N341" i="31" s="1"/>
  <c r="N342" i="31" s="1"/>
  <c r="N343" i="31" s="1"/>
  <c r="N344" i="31" s="1"/>
  <c r="N345" i="31" s="1"/>
  <c r="N346" i="31" s="1"/>
  <c r="O5" i="30"/>
  <c r="G7" i="30"/>
  <c r="P7" i="30"/>
  <c r="AF7" i="30"/>
  <c r="B10" i="30"/>
  <c r="J10" i="30"/>
  <c r="AA10" i="30"/>
  <c r="AC10" i="30"/>
  <c r="AD10" i="30"/>
  <c r="N17" i="30"/>
  <c r="N18" i="30" s="1"/>
  <c r="N19" i="30"/>
  <c r="N20" i="30"/>
  <c r="N60" i="30"/>
  <c r="N61" i="30" s="1"/>
  <c r="N62" i="30"/>
  <c r="N63" i="30" s="1"/>
  <c r="N64" i="30" s="1"/>
  <c r="N65" i="30" s="1"/>
  <c r="N66" i="30" s="1"/>
  <c r="N67" i="30" s="1"/>
  <c r="N68" i="30" s="1"/>
  <c r="N69" i="30" s="1"/>
  <c r="N70" i="30" s="1"/>
  <c r="N71" i="30" s="1"/>
  <c r="N72" i="30" s="1"/>
  <c r="N73" i="30" s="1"/>
  <c r="N74" i="30" s="1"/>
  <c r="N75" i="30" s="1"/>
  <c r="N76" i="30" s="1"/>
  <c r="N77" i="30" s="1"/>
  <c r="N78" i="30" s="1"/>
  <c r="N79" i="30" s="1"/>
  <c r="N80" i="30" s="1"/>
  <c r="N81" i="30" s="1"/>
  <c r="N82" i="30" s="1"/>
  <c r="N83" i="30" s="1"/>
  <c r="N84" i="30" s="1"/>
  <c r="N85" i="30" s="1"/>
  <c r="N86" i="30" s="1"/>
  <c r="N87" i="30" s="1"/>
  <c r="N88" i="30" s="1"/>
  <c r="N89" i="30" s="1"/>
  <c r="N90" i="30" s="1"/>
  <c r="N91" i="30" s="1"/>
  <c r="N92" i="30" s="1"/>
  <c r="N93" i="30" s="1"/>
  <c r="N94" i="30" s="1"/>
  <c r="N95" i="30" s="1"/>
  <c r="N96" i="30" s="1"/>
  <c r="N97" i="30" s="1"/>
  <c r="N98" i="30" s="1"/>
  <c r="N99" i="30" s="1"/>
  <c r="N100" i="30" s="1"/>
  <c r="N101" i="30" s="1"/>
  <c r="N102" i="30" s="1"/>
  <c r="N103" i="30" s="1"/>
  <c r="N104" i="30" s="1"/>
  <c r="N105" i="30" s="1"/>
  <c r="N106" i="30" s="1"/>
  <c r="N107" i="30" s="1"/>
  <c r="N108" i="30" s="1"/>
  <c r="N109" i="30" s="1"/>
  <c r="N110" i="30" s="1"/>
  <c r="N111" i="30" s="1"/>
  <c r="N112" i="30" s="1"/>
  <c r="N113" i="30" s="1"/>
  <c r="N114" i="30" s="1"/>
  <c r="N115" i="30" s="1"/>
  <c r="N116" i="30" s="1"/>
  <c r="N117" i="30" s="1"/>
  <c r="N118" i="30" s="1"/>
  <c r="N119" i="30" s="1"/>
  <c r="N120" i="30" s="1"/>
  <c r="N121" i="30" s="1"/>
  <c r="N122" i="30" s="1"/>
  <c r="N123" i="30" s="1"/>
  <c r="N124" i="30" s="1"/>
  <c r="N125" i="30" s="1"/>
  <c r="N126" i="30" s="1"/>
  <c r="N127" i="30" s="1"/>
  <c r="N128" i="30" s="1"/>
  <c r="N129" i="30" s="1"/>
  <c r="N130" i="30" s="1"/>
  <c r="N131" i="30" s="1"/>
  <c r="N132" i="30" s="1"/>
  <c r="N133" i="30" s="1"/>
  <c r="N134" i="30" s="1"/>
  <c r="N135" i="30" s="1"/>
  <c r="N136" i="30" s="1"/>
  <c r="N137" i="30" s="1"/>
  <c r="N138" i="30" s="1"/>
  <c r="N139" i="30" s="1"/>
  <c r="N140" i="30" s="1"/>
  <c r="N141" i="30" s="1"/>
  <c r="N142" i="30" s="1"/>
  <c r="N143" i="30" s="1"/>
  <c r="N144" i="30" s="1"/>
  <c r="N145" i="30" s="1"/>
  <c r="N146" i="30" s="1"/>
  <c r="N147" i="30" s="1"/>
  <c r="N148" i="30" s="1"/>
  <c r="N149" i="30" s="1"/>
  <c r="N150" i="30" s="1"/>
  <c r="N151" i="30" s="1"/>
  <c r="N152" i="30" s="1"/>
  <c r="N153" i="30" s="1"/>
  <c r="N154" i="30" s="1"/>
  <c r="N155" i="30" s="1"/>
  <c r="N156" i="30" s="1"/>
  <c r="N157" i="30" s="1"/>
  <c r="N158" i="30" s="1"/>
  <c r="N159" i="30" s="1"/>
  <c r="N160" i="30" s="1"/>
  <c r="N161" i="30" s="1"/>
  <c r="N162" i="30" s="1"/>
  <c r="N163" i="30" s="1"/>
  <c r="N164" i="30" s="1"/>
  <c r="N165" i="30" s="1"/>
  <c r="N166" i="30" s="1"/>
  <c r="N167" i="30" s="1"/>
  <c r="N168" i="30" s="1"/>
  <c r="N169" i="30" s="1"/>
  <c r="N170" i="30" s="1"/>
  <c r="N171" i="30" s="1"/>
  <c r="N172" i="30" s="1"/>
  <c r="N173" i="30" s="1"/>
  <c r="N174" i="30" s="1"/>
  <c r="N175" i="30" s="1"/>
  <c r="N176" i="30" s="1"/>
  <c r="N177" i="30" s="1"/>
  <c r="N178" i="30" s="1"/>
  <c r="N179" i="30" s="1"/>
  <c r="N180" i="30" s="1"/>
  <c r="N181" i="30" s="1"/>
  <c r="N182" i="30" s="1"/>
  <c r="N183" i="30" s="1"/>
  <c r="N184" i="30" s="1"/>
  <c r="N185" i="30" s="1"/>
  <c r="N186" i="30" s="1"/>
  <c r="N187" i="30" s="1"/>
  <c r="N188" i="30" s="1"/>
  <c r="N189" i="30" s="1"/>
  <c r="N190" i="30" s="1"/>
  <c r="N191" i="30" s="1"/>
  <c r="N192" i="30" s="1"/>
  <c r="N193" i="30" s="1"/>
  <c r="N194" i="30" s="1"/>
  <c r="N195" i="30" s="1"/>
  <c r="N196" i="30" s="1"/>
  <c r="N197" i="30" s="1"/>
  <c r="N198" i="30" s="1"/>
  <c r="N199" i="30" s="1"/>
  <c r="N200" i="30" s="1"/>
  <c r="N201" i="30" s="1"/>
  <c r="N202" i="30" s="1"/>
  <c r="N203" i="30" s="1"/>
  <c r="N204" i="30" s="1"/>
  <c r="N205" i="30" s="1"/>
  <c r="N206" i="30" s="1"/>
  <c r="N207" i="30" s="1"/>
  <c r="N208" i="30" s="1"/>
  <c r="N209" i="30" s="1"/>
  <c r="N210" i="30" s="1"/>
  <c r="N211" i="30" s="1"/>
  <c r="N212" i="30" s="1"/>
  <c r="N213" i="30" s="1"/>
  <c r="N214" i="30" s="1"/>
  <c r="N215" i="30" s="1"/>
  <c r="N216" i="30" s="1"/>
  <c r="N217" i="30" s="1"/>
  <c r="N218" i="30" s="1"/>
  <c r="N219" i="30" s="1"/>
  <c r="N220" i="30" s="1"/>
  <c r="N221" i="30" s="1"/>
  <c r="N222" i="30" s="1"/>
  <c r="N223" i="30" s="1"/>
  <c r="N224" i="30" s="1"/>
  <c r="N225" i="30" s="1"/>
  <c r="N226" i="30" s="1"/>
  <c r="N227" i="30" s="1"/>
  <c r="N228" i="30" s="1"/>
  <c r="N229" i="30" s="1"/>
  <c r="N230" i="30" s="1"/>
  <c r="N231" i="30" s="1"/>
  <c r="N232" i="30" s="1"/>
  <c r="N233" i="30" s="1"/>
  <c r="N234" i="30" s="1"/>
  <c r="N235" i="30" s="1"/>
  <c r="N236" i="30" s="1"/>
  <c r="N237" i="30" s="1"/>
  <c r="N238" i="30" s="1"/>
  <c r="N239" i="30" s="1"/>
  <c r="N240" i="30" s="1"/>
  <c r="N241" i="30" s="1"/>
  <c r="N242" i="30" s="1"/>
  <c r="N243" i="30" s="1"/>
  <c r="N244" i="30" s="1"/>
  <c r="N245" i="30" s="1"/>
  <c r="N246" i="30" s="1"/>
  <c r="N247" i="30" s="1"/>
  <c r="N248" i="30" s="1"/>
  <c r="N249" i="30" s="1"/>
  <c r="N250" i="30" s="1"/>
  <c r="N251" i="30" s="1"/>
  <c r="N252" i="30" s="1"/>
  <c r="N253" i="30" s="1"/>
  <c r="N254" i="30" s="1"/>
  <c r="N255" i="30" s="1"/>
  <c r="N256" i="30" s="1"/>
  <c r="N257" i="30" s="1"/>
  <c r="N258" i="30" s="1"/>
  <c r="N259" i="30" s="1"/>
  <c r="N260" i="30" s="1"/>
  <c r="N261" i="30" s="1"/>
  <c r="N262" i="30" s="1"/>
  <c r="N263" i="30" s="1"/>
  <c r="N264" i="30" s="1"/>
  <c r="N265" i="30" s="1"/>
  <c r="N266" i="30" s="1"/>
  <c r="N267" i="30" s="1"/>
  <c r="N268" i="30" s="1"/>
  <c r="N269" i="30" s="1"/>
  <c r="N270" i="30" s="1"/>
  <c r="N271" i="30" s="1"/>
  <c r="N272" i="30" s="1"/>
  <c r="N273" i="30" s="1"/>
  <c r="N274" i="30" s="1"/>
  <c r="N275" i="30" s="1"/>
  <c r="N276" i="30" s="1"/>
  <c r="N277" i="30" s="1"/>
  <c r="N278" i="30" s="1"/>
  <c r="N279" i="30" s="1"/>
  <c r="N280" i="30" s="1"/>
  <c r="N281" i="30" s="1"/>
  <c r="N282" i="30" s="1"/>
  <c r="N283" i="30" s="1"/>
  <c r="N284" i="30" s="1"/>
  <c r="N285" i="30" s="1"/>
  <c r="N286" i="30" s="1"/>
  <c r="N287" i="30" s="1"/>
  <c r="N288" i="30" s="1"/>
  <c r="N289" i="30" s="1"/>
  <c r="N290" i="30" s="1"/>
  <c r="N291" i="30" s="1"/>
  <c r="N292" i="30" s="1"/>
  <c r="N293" i="30" s="1"/>
  <c r="N294" i="30" s="1"/>
  <c r="N295" i="30" s="1"/>
  <c r="N296" i="30" s="1"/>
  <c r="N297" i="30" s="1"/>
  <c r="N298" i="30" s="1"/>
  <c r="N299" i="30" s="1"/>
  <c r="N300" i="30" s="1"/>
  <c r="N301" i="30" s="1"/>
  <c r="N302" i="30" s="1"/>
  <c r="N303" i="30" s="1"/>
  <c r="N304" i="30" s="1"/>
  <c r="N305" i="30" s="1"/>
  <c r="N306" i="30" s="1"/>
  <c r="N307" i="30" s="1"/>
  <c r="N308" i="30" s="1"/>
  <c r="N309" i="30" s="1"/>
  <c r="N310" i="30" s="1"/>
  <c r="N311" i="30" s="1"/>
  <c r="N312" i="30" s="1"/>
  <c r="N313" i="30" s="1"/>
  <c r="N314" i="30" s="1"/>
  <c r="N315" i="30" s="1"/>
  <c r="N316" i="30" s="1"/>
  <c r="N317" i="30" s="1"/>
  <c r="N318" i="30" s="1"/>
  <c r="N319" i="30" s="1"/>
  <c r="N320" i="30" s="1"/>
  <c r="N321" i="30" s="1"/>
  <c r="N322" i="30" s="1"/>
  <c r="N323" i="30" s="1"/>
  <c r="N324" i="30" s="1"/>
  <c r="N325" i="30" s="1"/>
  <c r="N326" i="30" s="1"/>
  <c r="N327" i="30" s="1"/>
  <c r="N328" i="30" s="1"/>
  <c r="N329" i="30" s="1"/>
  <c r="N330" i="30" s="1"/>
  <c r="N331" i="30" s="1"/>
  <c r="N332" i="30" s="1"/>
  <c r="N333" i="30" s="1"/>
  <c r="N334" i="30" s="1"/>
  <c r="N335" i="30" s="1"/>
  <c r="N336" i="30" s="1"/>
  <c r="N337" i="30" s="1"/>
  <c r="N338" i="30" s="1"/>
  <c r="N339" i="30" s="1"/>
  <c r="N340" i="30" s="1"/>
  <c r="N341" i="30" s="1"/>
  <c r="N342" i="30" s="1"/>
  <c r="N343" i="30" s="1"/>
  <c r="N344" i="30" s="1"/>
  <c r="N345" i="30" s="1"/>
  <c r="N346" i="30" s="1"/>
  <c r="O5" i="29"/>
  <c r="G7" i="29"/>
  <c r="P7" i="29"/>
  <c r="AF7" i="29"/>
  <c r="B10" i="29"/>
  <c r="J10" i="29"/>
  <c r="AA10" i="29"/>
  <c r="AD10" i="29"/>
  <c r="N17" i="29"/>
  <c r="N18" i="29"/>
  <c r="N19" i="29" s="1"/>
  <c r="N20" i="29"/>
  <c r="N60" i="29"/>
  <c r="N61" i="29" s="1"/>
  <c r="N62" i="29" s="1"/>
  <c r="N63" i="29" s="1"/>
  <c r="N64" i="29" s="1"/>
  <c r="N65" i="29"/>
  <c r="N66" i="29" s="1"/>
  <c r="N67" i="29" s="1"/>
  <c r="N68" i="29" s="1"/>
  <c r="N69" i="29" s="1"/>
  <c r="N70" i="29" s="1"/>
  <c r="N71" i="29" s="1"/>
  <c r="N72" i="29" s="1"/>
  <c r="N73" i="29" s="1"/>
  <c r="N74" i="29" s="1"/>
  <c r="N75" i="29" s="1"/>
  <c r="N76" i="29" s="1"/>
  <c r="N77" i="29" s="1"/>
  <c r="N78" i="29" s="1"/>
  <c r="N79" i="29" s="1"/>
  <c r="N80" i="29" s="1"/>
  <c r="N81" i="29" s="1"/>
  <c r="N82" i="29" s="1"/>
  <c r="N83" i="29" s="1"/>
  <c r="N84" i="29" s="1"/>
  <c r="N85" i="29" s="1"/>
  <c r="N86" i="29" s="1"/>
  <c r="N87" i="29" s="1"/>
  <c r="N88" i="29" s="1"/>
  <c r="N89" i="29" s="1"/>
  <c r="N90" i="29" s="1"/>
  <c r="N91" i="29" s="1"/>
  <c r="N92" i="29" s="1"/>
  <c r="N93" i="29" s="1"/>
  <c r="N94" i="29" s="1"/>
  <c r="N95" i="29" s="1"/>
  <c r="N96" i="29" s="1"/>
  <c r="N97" i="29" s="1"/>
  <c r="N98" i="29" s="1"/>
  <c r="N99" i="29" s="1"/>
  <c r="N100" i="29" s="1"/>
  <c r="N101" i="29" s="1"/>
  <c r="N102" i="29" s="1"/>
  <c r="N103" i="29" s="1"/>
  <c r="N104" i="29" s="1"/>
  <c r="N105" i="29" s="1"/>
  <c r="N106" i="29" s="1"/>
  <c r="N107" i="29" s="1"/>
  <c r="N108" i="29" s="1"/>
  <c r="N109" i="29" s="1"/>
  <c r="N110" i="29" s="1"/>
  <c r="N111" i="29" s="1"/>
  <c r="N112" i="29" s="1"/>
  <c r="N113" i="29" s="1"/>
  <c r="N114" i="29" s="1"/>
  <c r="N115" i="29" s="1"/>
  <c r="N116" i="29" s="1"/>
  <c r="N117" i="29" s="1"/>
  <c r="N118" i="29" s="1"/>
  <c r="N119" i="29" s="1"/>
  <c r="N120" i="29" s="1"/>
  <c r="N121" i="29" s="1"/>
  <c r="N122" i="29" s="1"/>
  <c r="N123" i="29" s="1"/>
  <c r="N124" i="29" s="1"/>
  <c r="N125" i="29" s="1"/>
  <c r="N126" i="29" s="1"/>
  <c r="N127" i="29" s="1"/>
  <c r="N128" i="29" s="1"/>
  <c r="N129" i="29" s="1"/>
  <c r="N130" i="29" s="1"/>
  <c r="N131" i="29" s="1"/>
  <c r="N132" i="29" s="1"/>
  <c r="N133" i="29" s="1"/>
  <c r="N134" i="29" s="1"/>
  <c r="N135" i="29" s="1"/>
  <c r="N136" i="29" s="1"/>
  <c r="N137" i="29" s="1"/>
  <c r="N138" i="29" s="1"/>
  <c r="N139" i="29" s="1"/>
  <c r="N140" i="29" s="1"/>
  <c r="N141" i="29" s="1"/>
  <c r="N142" i="29" s="1"/>
  <c r="N143" i="29" s="1"/>
  <c r="N144" i="29" s="1"/>
  <c r="N145" i="29" s="1"/>
  <c r="N146" i="29" s="1"/>
  <c r="N147" i="29" s="1"/>
  <c r="N148" i="29" s="1"/>
  <c r="N149" i="29" s="1"/>
  <c r="N150" i="29" s="1"/>
  <c r="N151" i="29" s="1"/>
  <c r="N152" i="29" s="1"/>
  <c r="N153" i="29" s="1"/>
  <c r="N154" i="29" s="1"/>
  <c r="N155" i="29" s="1"/>
  <c r="N156" i="29" s="1"/>
  <c r="N157" i="29" s="1"/>
  <c r="N158" i="29" s="1"/>
  <c r="N159" i="29" s="1"/>
  <c r="N160" i="29" s="1"/>
  <c r="N161" i="29" s="1"/>
  <c r="N162" i="29" s="1"/>
  <c r="N163" i="29" s="1"/>
  <c r="N164" i="29" s="1"/>
  <c r="N165" i="29" s="1"/>
  <c r="N166" i="29" s="1"/>
  <c r="N167" i="29" s="1"/>
  <c r="N168" i="29" s="1"/>
  <c r="N169" i="29" s="1"/>
  <c r="N170" i="29" s="1"/>
  <c r="N171" i="29" s="1"/>
  <c r="N172" i="29"/>
  <c r="N173" i="29" s="1"/>
  <c r="N174" i="29" s="1"/>
  <c r="N175" i="29" s="1"/>
  <c r="N176" i="29" s="1"/>
  <c r="N177" i="29" s="1"/>
  <c r="N178" i="29" s="1"/>
  <c r="N179" i="29" s="1"/>
  <c r="N180" i="29" s="1"/>
  <c r="N181" i="29" s="1"/>
  <c r="N182" i="29" s="1"/>
  <c r="N183" i="29" s="1"/>
  <c r="N184" i="29" s="1"/>
  <c r="N185" i="29" s="1"/>
  <c r="N186" i="29" s="1"/>
  <c r="N187" i="29" s="1"/>
  <c r="N188" i="29" s="1"/>
  <c r="N189" i="29" s="1"/>
  <c r="N190" i="29" s="1"/>
  <c r="N191" i="29" s="1"/>
  <c r="N192" i="29" s="1"/>
  <c r="N193" i="29" s="1"/>
  <c r="N194" i="29" s="1"/>
  <c r="N195" i="29" s="1"/>
  <c r="N196" i="29" s="1"/>
  <c r="N197" i="29" s="1"/>
  <c r="N198" i="29" s="1"/>
  <c r="N199" i="29" s="1"/>
  <c r="N200" i="29" s="1"/>
  <c r="N201" i="29" s="1"/>
  <c r="N202" i="29" s="1"/>
  <c r="N203" i="29" s="1"/>
  <c r="N204" i="29" s="1"/>
  <c r="N205" i="29" s="1"/>
  <c r="N206" i="29" s="1"/>
  <c r="N207" i="29" s="1"/>
  <c r="N208" i="29" s="1"/>
  <c r="N209" i="29" s="1"/>
  <c r="N210" i="29" s="1"/>
  <c r="N211" i="29" s="1"/>
  <c r="N212" i="29" s="1"/>
  <c r="N213" i="29" s="1"/>
  <c r="N214" i="29" s="1"/>
  <c r="N215" i="29" s="1"/>
  <c r="N216" i="29" s="1"/>
  <c r="N217" i="29" s="1"/>
  <c r="N218" i="29" s="1"/>
  <c r="N219" i="29" s="1"/>
  <c r="N220" i="29" s="1"/>
  <c r="N221" i="29" s="1"/>
  <c r="N222" i="29" s="1"/>
  <c r="N223" i="29" s="1"/>
  <c r="N224" i="29" s="1"/>
  <c r="N225" i="29" s="1"/>
  <c r="N226" i="29" s="1"/>
  <c r="N227" i="29" s="1"/>
  <c r="N228" i="29" s="1"/>
  <c r="N229" i="29" s="1"/>
  <c r="N230" i="29" s="1"/>
  <c r="N231" i="29" s="1"/>
  <c r="N232" i="29" s="1"/>
  <c r="N233" i="29" s="1"/>
  <c r="N234" i="29" s="1"/>
  <c r="N235" i="29" s="1"/>
  <c r="N236" i="29" s="1"/>
  <c r="N237" i="29" s="1"/>
  <c r="N238" i="29" s="1"/>
  <c r="N239" i="29" s="1"/>
  <c r="N240" i="29" s="1"/>
  <c r="N241" i="29" s="1"/>
  <c r="N242" i="29" s="1"/>
  <c r="N243" i="29" s="1"/>
  <c r="N244" i="29" s="1"/>
  <c r="N245" i="29" s="1"/>
  <c r="N246" i="29" s="1"/>
  <c r="N247" i="29" s="1"/>
  <c r="N248" i="29" s="1"/>
  <c r="N249" i="29" s="1"/>
  <c r="N250" i="29" s="1"/>
  <c r="N251" i="29" s="1"/>
  <c r="N252" i="29" s="1"/>
  <c r="N253" i="29" s="1"/>
  <c r="N254" i="29" s="1"/>
  <c r="N255" i="29" s="1"/>
  <c r="N256" i="29" s="1"/>
  <c r="N257" i="29" s="1"/>
  <c r="N258" i="29" s="1"/>
  <c r="N259" i="29" s="1"/>
  <c r="N260" i="29" s="1"/>
  <c r="N261" i="29" s="1"/>
  <c r="N262" i="29" s="1"/>
  <c r="N263" i="29" s="1"/>
  <c r="N264" i="29" s="1"/>
  <c r="N265" i="29" s="1"/>
  <c r="N266" i="29" s="1"/>
  <c r="N267" i="29" s="1"/>
  <c r="N268" i="29" s="1"/>
  <c r="N269" i="29" s="1"/>
  <c r="N270" i="29" s="1"/>
  <c r="N271" i="29" s="1"/>
  <c r="N272" i="29" s="1"/>
  <c r="N273" i="29" s="1"/>
  <c r="N274" i="29" s="1"/>
  <c r="N275" i="29" s="1"/>
  <c r="N276" i="29" s="1"/>
  <c r="N277" i="29" s="1"/>
  <c r="N278" i="29" s="1"/>
  <c r="N279" i="29" s="1"/>
  <c r="N280" i="29" s="1"/>
  <c r="N281" i="29" s="1"/>
  <c r="N282" i="29" s="1"/>
  <c r="N283" i="29" s="1"/>
  <c r="N284" i="29" s="1"/>
  <c r="N285" i="29" s="1"/>
  <c r="N286" i="29" s="1"/>
  <c r="N287" i="29" s="1"/>
  <c r="N288" i="29" s="1"/>
  <c r="N289" i="29" s="1"/>
  <c r="N290" i="29" s="1"/>
  <c r="N291" i="29" s="1"/>
  <c r="N292" i="29" s="1"/>
  <c r="N293" i="29" s="1"/>
  <c r="N294" i="29" s="1"/>
  <c r="N295" i="29" s="1"/>
  <c r="N296" i="29" s="1"/>
  <c r="N297" i="29" s="1"/>
  <c r="N298" i="29" s="1"/>
  <c r="N299" i="29" s="1"/>
  <c r="N300" i="29" s="1"/>
  <c r="N301" i="29" s="1"/>
  <c r="N302" i="29" s="1"/>
  <c r="N303" i="29" s="1"/>
  <c r="N304" i="29" s="1"/>
  <c r="N305" i="29" s="1"/>
  <c r="N306" i="29" s="1"/>
  <c r="N307" i="29" s="1"/>
  <c r="N308" i="29" s="1"/>
  <c r="N309" i="29" s="1"/>
  <c r="N310" i="29" s="1"/>
  <c r="N311" i="29" s="1"/>
  <c r="N312" i="29" s="1"/>
  <c r="N313" i="29" s="1"/>
  <c r="N314" i="29" s="1"/>
  <c r="N315" i="29" s="1"/>
  <c r="N316" i="29" s="1"/>
  <c r="N317" i="29" s="1"/>
  <c r="N318" i="29" s="1"/>
  <c r="N319" i="29" s="1"/>
  <c r="N320" i="29" s="1"/>
  <c r="N321" i="29" s="1"/>
  <c r="N322" i="29" s="1"/>
  <c r="N323" i="29" s="1"/>
  <c r="N324" i="29" s="1"/>
  <c r="N325" i="29" s="1"/>
  <c r="N326" i="29" s="1"/>
  <c r="N327" i="29" s="1"/>
  <c r="N328" i="29" s="1"/>
  <c r="N329" i="29" s="1"/>
  <c r="N330" i="29" s="1"/>
  <c r="N331" i="29" s="1"/>
  <c r="N332" i="29" s="1"/>
  <c r="N333" i="29" s="1"/>
  <c r="N334" i="29" s="1"/>
  <c r="N335" i="29" s="1"/>
  <c r="N336" i="29" s="1"/>
  <c r="N337" i="29" s="1"/>
  <c r="N338" i="29" s="1"/>
  <c r="N339" i="29" s="1"/>
  <c r="N340" i="29" s="1"/>
  <c r="N341" i="29" s="1"/>
  <c r="N342" i="29" s="1"/>
  <c r="N343" i="29" s="1"/>
  <c r="N344" i="29" s="1"/>
  <c r="N345" i="29" s="1"/>
  <c r="N346" i="29" s="1"/>
  <c r="O5" i="28"/>
  <c r="G7" i="28"/>
  <c r="P7" i="28"/>
  <c r="AF7" i="28"/>
  <c r="B10" i="28"/>
  <c r="J10" i="28"/>
  <c r="AA10" i="28"/>
  <c r="AD10" i="28"/>
  <c r="N17" i="28"/>
  <c r="N18" i="28" s="1"/>
  <c r="N19" i="28"/>
  <c r="N60" i="28"/>
  <c r="N61" i="28" s="1"/>
  <c r="N62" i="28" s="1"/>
  <c r="N63" i="28" s="1"/>
  <c r="N64" i="28" s="1"/>
  <c r="N65" i="28" s="1"/>
  <c r="N66" i="28" s="1"/>
  <c r="N67" i="28" s="1"/>
  <c r="N68" i="28" s="1"/>
  <c r="N69" i="28" s="1"/>
  <c r="N70" i="28" s="1"/>
  <c r="N71" i="28" s="1"/>
  <c r="N72" i="28" s="1"/>
  <c r="N73" i="28" s="1"/>
  <c r="N74" i="28" s="1"/>
  <c r="N75" i="28" s="1"/>
  <c r="N76" i="28" s="1"/>
  <c r="N77" i="28" s="1"/>
  <c r="N78" i="28" s="1"/>
  <c r="N79" i="28" s="1"/>
  <c r="N80" i="28" s="1"/>
  <c r="N81" i="28" s="1"/>
  <c r="N82" i="28" s="1"/>
  <c r="N83" i="28" s="1"/>
  <c r="N84" i="28" s="1"/>
  <c r="N85" i="28" s="1"/>
  <c r="N86" i="28" s="1"/>
  <c r="N87" i="28" s="1"/>
  <c r="N88" i="28" s="1"/>
  <c r="N89" i="28" s="1"/>
  <c r="N90" i="28" s="1"/>
  <c r="N91" i="28" s="1"/>
  <c r="N92" i="28" s="1"/>
  <c r="N93" i="28" s="1"/>
  <c r="N94" i="28"/>
  <c r="N95" i="28" s="1"/>
  <c r="N96" i="28" s="1"/>
  <c r="N97" i="28" s="1"/>
  <c r="N98" i="28" s="1"/>
  <c r="N99" i="28" s="1"/>
  <c r="N100" i="28" s="1"/>
  <c r="N101" i="28" s="1"/>
  <c r="N102" i="28" s="1"/>
  <c r="N103" i="28" s="1"/>
  <c r="N104" i="28" s="1"/>
  <c r="N105" i="28" s="1"/>
  <c r="N106" i="28" s="1"/>
  <c r="N107" i="28" s="1"/>
  <c r="N108" i="28" s="1"/>
  <c r="N109" i="28" s="1"/>
  <c r="N110" i="28" s="1"/>
  <c r="N111" i="28" s="1"/>
  <c r="N112" i="28" s="1"/>
  <c r="N113" i="28" s="1"/>
  <c r="N114" i="28" s="1"/>
  <c r="N115" i="28" s="1"/>
  <c r="N116" i="28" s="1"/>
  <c r="N117" i="28" s="1"/>
  <c r="N118" i="28" s="1"/>
  <c r="N119" i="28" s="1"/>
  <c r="N120" i="28" s="1"/>
  <c r="N121" i="28" s="1"/>
  <c r="N122" i="28" s="1"/>
  <c r="N123" i="28" s="1"/>
  <c r="N124" i="28" s="1"/>
  <c r="N125" i="28" s="1"/>
  <c r="N126" i="28" s="1"/>
  <c r="N127" i="28" s="1"/>
  <c r="N128" i="28" s="1"/>
  <c r="N129" i="28" s="1"/>
  <c r="N130" i="28" s="1"/>
  <c r="N131" i="28" s="1"/>
  <c r="N132" i="28"/>
  <c r="N133" i="28" s="1"/>
  <c r="N134" i="28" s="1"/>
  <c r="N135" i="28" s="1"/>
  <c r="N136" i="28" s="1"/>
  <c r="N137" i="28" s="1"/>
  <c r="N138" i="28" s="1"/>
  <c r="N139" i="28" s="1"/>
  <c r="N140" i="28" s="1"/>
  <c r="N141" i="28" s="1"/>
  <c r="N142" i="28" s="1"/>
  <c r="N143" i="28" s="1"/>
  <c r="N144" i="28" s="1"/>
  <c r="N145" i="28" s="1"/>
  <c r="N146" i="28" s="1"/>
  <c r="N147" i="28" s="1"/>
  <c r="N148" i="28" s="1"/>
  <c r="N149" i="28" s="1"/>
  <c r="N150" i="28" s="1"/>
  <c r="N151" i="28" s="1"/>
  <c r="N152" i="28" s="1"/>
  <c r="N153" i="28" s="1"/>
  <c r="N154" i="28" s="1"/>
  <c r="N155" i="28" s="1"/>
  <c r="N156" i="28" s="1"/>
  <c r="N157" i="28" s="1"/>
  <c r="N158" i="28" s="1"/>
  <c r="N159" i="28" s="1"/>
  <c r="N160" i="28" s="1"/>
  <c r="N161" i="28" s="1"/>
  <c r="N162" i="28" s="1"/>
  <c r="N163" i="28" s="1"/>
  <c r="N164" i="28" s="1"/>
  <c r="N165" i="28" s="1"/>
  <c r="N166" i="28" s="1"/>
  <c r="N167" i="28" s="1"/>
  <c r="N168" i="28" s="1"/>
  <c r="N169" i="28" s="1"/>
  <c r="N170" i="28" s="1"/>
  <c r="N171" i="28" s="1"/>
  <c r="N172" i="28" s="1"/>
  <c r="N173" i="28" s="1"/>
  <c r="N174" i="28" s="1"/>
  <c r="N175" i="28" s="1"/>
  <c r="N176" i="28" s="1"/>
  <c r="N177" i="28" s="1"/>
  <c r="N178" i="28" s="1"/>
  <c r="N179" i="28" s="1"/>
  <c r="N180" i="28" s="1"/>
  <c r="N181" i="28" s="1"/>
  <c r="N182" i="28" s="1"/>
  <c r="N183" i="28" s="1"/>
  <c r="N184" i="28" s="1"/>
  <c r="N185" i="28" s="1"/>
  <c r="N186" i="28" s="1"/>
  <c r="N187" i="28" s="1"/>
  <c r="N188" i="28" s="1"/>
  <c r="N189" i="28" s="1"/>
  <c r="N190" i="28" s="1"/>
  <c r="N191" i="28" s="1"/>
  <c r="N192" i="28" s="1"/>
  <c r="N193" i="28" s="1"/>
  <c r="N194" i="28" s="1"/>
  <c r="N195" i="28" s="1"/>
  <c r="N196" i="28" s="1"/>
  <c r="N197" i="28" s="1"/>
  <c r="N198" i="28" s="1"/>
  <c r="N199" i="28" s="1"/>
  <c r="N200" i="28" s="1"/>
  <c r="N201" i="28" s="1"/>
  <c r="N202" i="28" s="1"/>
  <c r="N203" i="28" s="1"/>
  <c r="N204" i="28" s="1"/>
  <c r="N205" i="28" s="1"/>
  <c r="N206" i="28" s="1"/>
  <c r="N207" i="28" s="1"/>
  <c r="N208" i="28" s="1"/>
  <c r="N209" i="28" s="1"/>
  <c r="N210" i="28" s="1"/>
  <c r="N211" i="28" s="1"/>
  <c r="N212" i="28" s="1"/>
  <c r="N213" i="28" s="1"/>
  <c r="N214" i="28" s="1"/>
  <c r="N215" i="28" s="1"/>
  <c r="N216" i="28" s="1"/>
  <c r="N217" i="28" s="1"/>
  <c r="N218" i="28" s="1"/>
  <c r="N219" i="28" s="1"/>
  <c r="N220" i="28" s="1"/>
  <c r="N221" i="28" s="1"/>
  <c r="N222" i="28" s="1"/>
  <c r="N223" i="28" s="1"/>
  <c r="N224" i="28" s="1"/>
  <c r="N225" i="28" s="1"/>
  <c r="N226" i="28" s="1"/>
  <c r="N227" i="28" s="1"/>
  <c r="N228" i="28" s="1"/>
  <c r="N229" i="28" s="1"/>
  <c r="N230" i="28" s="1"/>
  <c r="N231" i="28" s="1"/>
  <c r="N232" i="28" s="1"/>
  <c r="N233" i="28" s="1"/>
  <c r="N234" i="28" s="1"/>
  <c r="N235" i="28" s="1"/>
  <c r="N236" i="28" s="1"/>
  <c r="N237" i="28" s="1"/>
  <c r="N238" i="28" s="1"/>
  <c r="N239" i="28" s="1"/>
  <c r="N240" i="28" s="1"/>
  <c r="N241" i="28" s="1"/>
  <c r="N242" i="28" s="1"/>
  <c r="N243" i="28" s="1"/>
  <c r="N244" i="28" s="1"/>
  <c r="N245" i="28" s="1"/>
  <c r="N246" i="28" s="1"/>
  <c r="N247" i="28" s="1"/>
  <c r="N248" i="28" s="1"/>
  <c r="N249" i="28" s="1"/>
  <c r="N250" i="28" s="1"/>
  <c r="N251" i="28" s="1"/>
  <c r="N252" i="28" s="1"/>
  <c r="N253" i="28" s="1"/>
  <c r="N254" i="28" s="1"/>
  <c r="N255" i="28" s="1"/>
  <c r="N256" i="28" s="1"/>
  <c r="N257" i="28" s="1"/>
  <c r="N258" i="28" s="1"/>
  <c r="N259" i="28" s="1"/>
  <c r="N260" i="28" s="1"/>
  <c r="N261" i="28" s="1"/>
  <c r="N262" i="28" s="1"/>
  <c r="N263" i="28" s="1"/>
  <c r="N264" i="28" s="1"/>
  <c r="N265" i="28" s="1"/>
  <c r="N266" i="28" s="1"/>
  <c r="N267" i="28" s="1"/>
  <c r="N268" i="28" s="1"/>
  <c r="N269" i="28" s="1"/>
  <c r="N270" i="28" s="1"/>
  <c r="N271" i="28" s="1"/>
  <c r="N272" i="28" s="1"/>
  <c r="N273" i="28" s="1"/>
  <c r="N274" i="28" s="1"/>
  <c r="N275" i="28" s="1"/>
  <c r="N276" i="28" s="1"/>
  <c r="N277" i="28" s="1"/>
  <c r="N278" i="28" s="1"/>
  <c r="N279" i="28" s="1"/>
  <c r="N280" i="28" s="1"/>
  <c r="N281" i="28" s="1"/>
  <c r="N282" i="28" s="1"/>
  <c r="N283" i="28" s="1"/>
  <c r="N284" i="28" s="1"/>
  <c r="N285" i="28" s="1"/>
  <c r="N286" i="28" s="1"/>
  <c r="N287" i="28" s="1"/>
  <c r="N288" i="28" s="1"/>
  <c r="N289" i="28" s="1"/>
  <c r="N290" i="28" s="1"/>
  <c r="N291" i="28" s="1"/>
  <c r="N292" i="28" s="1"/>
  <c r="N293" i="28" s="1"/>
  <c r="N294" i="28" s="1"/>
  <c r="N295" i="28" s="1"/>
  <c r="N296" i="28" s="1"/>
  <c r="N297" i="28" s="1"/>
  <c r="N298" i="28" s="1"/>
  <c r="N299" i="28" s="1"/>
  <c r="N300" i="28" s="1"/>
  <c r="N301" i="28" s="1"/>
  <c r="N302" i="28" s="1"/>
  <c r="N303" i="28" s="1"/>
  <c r="N304" i="28" s="1"/>
  <c r="N305" i="28" s="1"/>
  <c r="N306" i="28" s="1"/>
  <c r="N307" i="28" s="1"/>
  <c r="N308" i="28" s="1"/>
  <c r="N309" i="28" s="1"/>
  <c r="N310" i="28" s="1"/>
  <c r="N311" i="28" s="1"/>
  <c r="N312" i="28" s="1"/>
  <c r="N313" i="28" s="1"/>
  <c r="N314" i="28" s="1"/>
  <c r="N315" i="28" s="1"/>
  <c r="N316" i="28" s="1"/>
  <c r="N317" i="28" s="1"/>
  <c r="N318" i="28" s="1"/>
  <c r="N319" i="28" s="1"/>
  <c r="N320" i="28" s="1"/>
  <c r="N321" i="28" s="1"/>
  <c r="N322" i="28" s="1"/>
  <c r="N323" i="28" s="1"/>
  <c r="N324" i="28" s="1"/>
  <c r="N325" i="28" s="1"/>
  <c r="N326" i="28" s="1"/>
  <c r="N327" i="28" s="1"/>
  <c r="N328" i="28" s="1"/>
  <c r="N329" i="28" s="1"/>
  <c r="N330" i="28" s="1"/>
  <c r="N331" i="28" s="1"/>
  <c r="N332" i="28" s="1"/>
  <c r="N333" i="28" s="1"/>
  <c r="N334" i="28" s="1"/>
  <c r="N335" i="28" s="1"/>
  <c r="N336" i="28" s="1"/>
  <c r="N337" i="28" s="1"/>
  <c r="N338" i="28" s="1"/>
  <c r="N339" i="28" s="1"/>
  <c r="N340" i="28" s="1"/>
  <c r="N341" i="28" s="1"/>
  <c r="N342" i="28" s="1"/>
  <c r="N343" i="28" s="1"/>
  <c r="N344" i="28" s="1"/>
  <c r="N345" i="28" s="1"/>
  <c r="N346" i="28" s="1"/>
  <c r="O5" i="27"/>
  <c r="P6" i="27"/>
  <c r="G7" i="27"/>
  <c r="P7" i="27"/>
  <c r="P12" i="27" s="1"/>
  <c r="AF7" i="27"/>
  <c r="B10" i="27"/>
  <c r="J10" i="27"/>
  <c r="AA10" i="27"/>
  <c r="AC10" i="27"/>
  <c r="AD10" i="27"/>
  <c r="N17" i="27"/>
  <c r="N18" i="27" s="1"/>
  <c r="N60" i="27"/>
  <c r="N61" i="27"/>
  <c r="N62" i="27" s="1"/>
  <c r="N63" i="27" s="1"/>
  <c r="N64" i="27" s="1"/>
  <c r="N65" i="27" s="1"/>
  <c r="N66" i="27" s="1"/>
  <c r="N67" i="27" s="1"/>
  <c r="N68" i="27" s="1"/>
  <c r="N69" i="27" s="1"/>
  <c r="N70" i="27" s="1"/>
  <c r="N71" i="27" s="1"/>
  <c r="N72" i="27" s="1"/>
  <c r="N73" i="27" s="1"/>
  <c r="N74" i="27" s="1"/>
  <c r="N75" i="27" s="1"/>
  <c r="N76" i="27" s="1"/>
  <c r="N77" i="27" s="1"/>
  <c r="N78" i="27" s="1"/>
  <c r="N79" i="27" s="1"/>
  <c r="N80" i="27" s="1"/>
  <c r="N81" i="27"/>
  <c r="N82" i="27" s="1"/>
  <c r="N83" i="27" s="1"/>
  <c r="N84" i="27" s="1"/>
  <c r="N85" i="27" s="1"/>
  <c r="N86" i="27" s="1"/>
  <c r="N87" i="27" s="1"/>
  <c r="N88" i="27" s="1"/>
  <c r="N89" i="27" s="1"/>
  <c r="N90" i="27" s="1"/>
  <c r="N91" i="27" s="1"/>
  <c r="N92" i="27" s="1"/>
  <c r="N93" i="27" s="1"/>
  <c r="N94" i="27" s="1"/>
  <c r="N95" i="27" s="1"/>
  <c r="N96" i="27" s="1"/>
  <c r="N97" i="27" s="1"/>
  <c r="N98" i="27" s="1"/>
  <c r="N99" i="27" s="1"/>
  <c r="N100" i="27" s="1"/>
  <c r="N101" i="27" s="1"/>
  <c r="N102" i="27" s="1"/>
  <c r="N103" i="27" s="1"/>
  <c r="N104" i="27" s="1"/>
  <c r="N105" i="27" s="1"/>
  <c r="N106" i="27" s="1"/>
  <c r="N107" i="27" s="1"/>
  <c r="N108" i="27" s="1"/>
  <c r="N109" i="27" s="1"/>
  <c r="N110" i="27" s="1"/>
  <c r="N111" i="27" s="1"/>
  <c r="N112" i="27" s="1"/>
  <c r="N113" i="27" s="1"/>
  <c r="N114" i="27" s="1"/>
  <c r="N115" i="27" s="1"/>
  <c r="N116" i="27" s="1"/>
  <c r="N117" i="27" s="1"/>
  <c r="N118" i="27" s="1"/>
  <c r="N119" i="27" s="1"/>
  <c r="N120" i="27" s="1"/>
  <c r="N121" i="27" s="1"/>
  <c r="N122" i="27" s="1"/>
  <c r="N123" i="27" s="1"/>
  <c r="N124" i="27" s="1"/>
  <c r="N125" i="27" s="1"/>
  <c r="N126" i="27" s="1"/>
  <c r="N127" i="27" s="1"/>
  <c r="N128" i="27" s="1"/>
  <c r="N129" i="27" s="1"/>
  <c r="N130" i="27" s="1"/>
  <c r="N131" i="27" s="1"/>
  <c r="N132" i="27" s="1"/>
  <c r="N133" i="27" s="1"/>
  <c r="N134" i="27" s="1"/>
  <c r="N135" i="27" s="1"/>
  <c r="N136" i="27" s="1"/>
  <c r="N137" i="27" s="1"/>
  <c r="N138" i="27" s="1"/>
  <c r="N139" i="27" s="1"/>
  <c r="N140" i="27" s="1"/>
  <c r="N141" i="27" s="1"/>
  <c r="N142" i="27" s="1"/>
  <c r="N143" i="27" s="1"/>
  <c r="N144" i="27" s="1"/>
  <c r="N145" i="27" s="1"/>
  <c r="N146" i="27" s="1"/>
  <c r="N147" i="27" s="1"/>
  <c r="N148" i="27" s="1"/>
  <c r="N149" i="27" s="1"/>
  <c r="N150" i="27" s="1"/>
  <c r="N151" i="27" s="1"/>
  <c r="N152" i="27" s="1"/>
  <c r="N153" i="27" s="1"/>
  <c r="N154" i="27" s="1"/>
  <c r="N155" i="27" s="1"/>
  <c r="N156" i="27" s="1"/>
  <c r="N157" i="27" s="1"/>
  <c r="N158" i="27" s="1"/>
  <c r="N159" i="27" s="1"/>
  <c r="N160" i="27" s="1"/>
  <c r="N161" i="27" s="1"/>
  <c r="N162" i="27" s="1"/>
  <c r="N163" i="27" s="1"/>
  <c r="N164" i="27" s="1"/>
  <c r="N165" i="27" s="1"/>
  <c r="N166" i="27" s="1"/>
  <c r="N167" i="27" s="1"/>
  <c r="N168" i="27" s="1"/>
  <c r="N169" i="27" s="1"/>
  <c r="N170" i="27" s="1"/>
  <c r="N171" i="27" s="1"/>
  <c r="N172" i="27" s="1"/>
  <c r="N173" i="27" s="1"/>
  <c r="N174" i="27" s="1"/>
  <c r="N175" i="27" s="1"/>
  <c r="N176" i="27" s="1"/>
  <c r="N177" i="27" s="1"/>
  <c r="N178" i="27" s="1"/>
  <c r="N179" i="27" s="1"/>
  <c r="N180" i="27" s="1"/>
  <c r="N181" i="27" s="1"/>
  <c r="N182" i="27" s="1"/>
  <c r="N183" i="27" s="1"/>
  <c r="N184" i="27" s="1"/>
  <c r="N185" i="27" s="1"/>
  <c r="N186" i="27" s="1"/>
  <c r="N187" i="27" s="1"/>
  <c r="N188" i="27" s="1"/>
  <c r="N189" i="27" s="1"/>
  <c r="N190" i="27" s="1"/>
  <c r="N191" i="27" s="1"/>
  <c r="N192" i="27" s="1"/>
  <c r="N193" i="27" s="1"/>
  <c r="N194" i="27" s="1"/>
  <c r="N195" i="27" s="1"/>
  <c r="N196" i="27" s="1"/>
  <c r="N197" i="27" s="1"/>
  <c r="N198" i="27" s="1"/>
  <c r="N199" i="27" s="1"/>
  <c r="N200" i="27" s="1"/>
  <c r="N201" i="27" s="1"/>
  <c r="N202" i="27" s="1"/>
  <c r="N203" i="27" s="1"/>
  <c r="N204" i="27" s="1"/>
  <c r="N205" i="27" s="1"/>
  <c r="N206" i="27" s="1"/>
  <c r="N207" i="27" s="1"/>
  <c r="N208" i="27" s="1"/>
  <c r="N209" i="27"/>
  <c r="N210" i="27" s="1"/>
  <c r="N211" i="27" s="1"/>
  <c r="N212" i="27" s="1"/>
  <c r="N213" i="27" s="1"/>
  <c r="N214" i="27" s="1"/>
  <c r="N215" i="27" s="1"/>
  <c r="N216" i="27" s="1"/>
  <c r="N217" i="27" s="1"/>
  <c r="N218" i="27" s="1"/>
  <c r="N219" i="27" s="1"/>
  <c r="N220" i="27" s="1"/>
  <c r="N221" i="27" s="1"/>
  <c r="N222" i="27" s="1"/>
  <c r="N223" i="27" s="1"/>
  <c r="N224" i="27" s="1"/>
  <c r="N225" i="27" s="1"/>
  <c r="N226" i="27" s="1"/>
  <c r="N227" i="27" s="1"/>
  <c r="N228" i="27" s="1"/>
  <c r="N229" i="27" s="1"/>
  <c r="N230" i="27" s="1"/>
  <c r="N231" i="27" s="1"/>
  <c r="N232" i="27" s="1"/>
  <c r="N233" i="27" s="1"/>
  <c r="N234" i="27" s="1"/>
  <c r="N235" i="27" s="1"/>
  <c r="N236" i="27" s="1"/>
  <c r="N237" i="27" s="1"/>
  <c r="N238" i="27" s="1"/>
  <c r="N239" i="27" s="1"/>
  <c r="N240" i="27" s="1"/>
  <c r="N241" i="27" s="1"/>
  <c r="N242" i="27" s="1"/>
  <c r="N243" i="27" s="1"/>
  <c r="N244" i="27" s="1"/>
  <c r="N245" i="27" s="1"/>
  <c r="N246" i="27" s="1"/>
  <c r="N247" i="27" s="1"/>
  <c r="N248" i="27" s="1"/>
  <c r="N249" i="27" s="1"/>
  <c r="N250" i="27" s="1"/>
  <c r="N251" i="27" s="1"/>
  <c r="N252" i="27" s="1"/>
  <c r="N253" i="27" s="1"/>
  <c r="N254" i="27" s="1"/>
  <c r="N255" i="27" s="1"/>
  <c r="N256" i="27" s="1"/>
  <c r="N257" i="27" s="1"/>
  <c r="N258" i="27" s="1"/>
  <c r="N259" i="27" s="1"/>
  <c r="N260" i="27" s="1"/>
  <c r="N261" i="27" s="1"/>
  <c r="N262" i="27" s="1"/>
  <c r="N263" i="27" s="1"/>
  <c r="N264" i="27" s="1"/>
  <c r="N265" i="27" s="1"/>
  <c r="N266" i="27" s="1"/>
  <c r="N267" i="27" s="1"/>
  <c r="N268" i="27" s="1"/>
  <c r="N269" i="27" s="1"/>
  <c r="N270" i="27" s="1"/>
  <c r="N271" i="27" s="1"/>
  <c r="N272" i="27" s="1"/>
  <c r="N273" i="27" s="1"/>
  <c r="N274" i="27" s="1"/>
  <c r="N275" i="27" s="1"/>
  <c r="N276" i="27" s="1"/>
  <c r="N277" i="27" s="1"/>
  <c r="N278" i="27" s="1"/>
  <c r="N279" i="27" s="1"/>
  <c r="N280" i="27" s="1"/>
  <c r="N281" i="27" s="1"/>
  <c r="N282" i="27" s="1"/>
  <c r="N283" i="27" s="1"/>
  <c r="N284" i="27" s="1"/>
  <c r="N285" i="27" s="1"/>
  <c r="N286" i="27" s="1"/>
  <c r="N287" i="27" s="1"/>
  <c r="N288" i="27" s="1"/>
  <c r="N289" i="27" s="1"/>
  <c r="N290" i="27" s="1"/>
  <c r="N291" i="27" s="1"/>
  <c r="N292" i="27" s="1"/>
  <c r="N293" i="27" s="1"/>
  <c r="N294" i="27" s="1"/>
  <c r="N295" i="27" s="1"/>
  <c r="N296" i="27" s="1"/>
  <c r="N297" i="27" s="1"/>
  <c r="N298" i="27" s="1"/>
  <c r="N299" i="27" s="1"/>
  <c r="N300" i="27" s="1"/>
  <c r="N301" i="27" s="1"/>
  <c r="N302" i="27" s="1"/>
  <c r="N303" i="27" s="1"/>
  <c r="N304" i="27" s="1"/>
  <c r="N305" i="27" s="1"/>
  <c r="N306" i="27" s="1"/>
  <c r="N307" i="27" s="1"/>
  <c r="N308" i="27" s="1"/>
  <c r="N309" i="27" s="1"/>
  <c r="N310" i="27" s="1"/>
  <c r="N311" i="27" s="1"/>
  <c r="N312" i="27" s="1"/>
  <c r="N313" i="27" s="1"/>
  <c r="N314" i="27" s="1"/>
  <c r="N315" i="27" s="1"/>
  <c r="N316" i="27" s="1"/>
  <c r="N317" i="27" s="1"/>
  <c r="N318" i="27" s="1"/>
  <c r="N319" i="27" s="1"/>
  <c r="N320" i="27" s="1"/>
  <c r="N321" i="27" s="1"/>
  <c r="N322" i="27" s="1"/>
  <c r="N323" i="27" s="1"/>
  <c r="N324" i="27" s="1"/>
  <c r="N325" i="27" s="1"/>
  <c r="N326" i="27" s="1"/>
  <c r="N327" i="27" s="1"/>
  <c r="N328" i="27" s="1"/>
  <c r="N329" i="27" s="1"/>
  <c r="N330" i="27" s="1"/>
  <c r="N331" i="27" s="1"/>
  <c r="N332" i="27" s="1"/>
  <c r="N333" i="27" s="1"/>
  <c r="N334" i="27" s="1"/>
  <c r="O5" i="26"/>
  <c r="P6" i="26"/>
  <c r="G7" i="26"/>
  <c r="AC10" i="26" s="1"/>
  <c r="P7" i="26"/>
  <c r="AF7" i="26"/>
  <c r="O8" i="26"/>
  <c r="B10" i="26"/>
  <c r="J10" i="26"/>
  <c r="AA10" i="26"/>
  <c r="AD10" i="26"/>
  <c r="N17" i="26"/>
  <c r="N18" i="26"/>
  <c r="N56" i="26"/>
  <c r="N57" i="26"/>
  <c r="N58" i="26" s="1"/>
  <c r="N59" i="26" s="1"/>
  <c r="N60" i="26" s="1"/>
  <c r="N61" i="26" s="1"/>
  <c r="N62" i="26" s="1"/>
  <c r="N63" i="26" s="1"/>
  <c r="N64" i="26" s="1"/>
  <c r="N65" i="26" s="1"/>
  <c r="N66" i="26" s="1"/>
  <c r="N67" i="26" s="1"/>
  <c r="N68" i="26" s="1"/>
  <c r="N69" i="26" s="1"/>
  <c r="N70" i="26" s="1"/>
  <c r="N71" i="26" s="1"/>
  <c r="N72" i="26" s="1"/>
  <c r="N73" i="26" s="1"/>
  <c r="N74" i="26" s="1"/>
  <c r="N75" i="26" s="1"/>
  <c r="N76" i="26" s="1"/>
  <c r="N77" i="26" s="1"/>
  <c r="N78" i="26" s="1"/>
  <c r="N79" i="26" s="1"/>
  <c r="N80" i="26" s="1"/>
  <c r="N81" i="26" s="1"/>
  <c r="N82" i="26" s="1"/>
  <c r="N83" i="26" s="1"/>
  <c r="N84" i="26" s="1"/>
  <c r="N85" i="26" s="1"/>
  <c r="N86" i="26" s="1"/>
  <c r="N87" i="26" s="1"/>
  <c r="N88" i="26" s="1"/>
  <c r="N89" i="26" s="1"/>
  <c r="N90" i="26" s="1"/>
  <c r="N91" i="26" s="1"/>
  <c r="N92" i="26" s="1"/>
  <c r="N93" i="26" s="1"/>
  <c r="N94" i="26" s="1"/>
  <c r="N95" i="26" s="1"/>
  <c r="N96" i="26" s="1"/>
  <c r="N97" i="26" s="1"/>
  <c r="N98" i="26" s="1"/>
  <c r="N99" i="26" s="1"/>
  <c r="N100" i="26" s="1"/>
  <c r="N101" i="26" s="1"/>
  <c r="N102" i="26" s="1"/>
  <c r="N103" i="26" s="1"/>
  <c r="N104" i="26" s="1"/>
  <c r="N105" i="26" s="1"/>
  <c r="N106" i="26" s="1"/>
  <c r="N107" i="26" s="1"/>
  <c r="N108" i="26" s="1"/>
  <c r="N109" i="26" s="1"/>
  <c r="N110" i="26" s="1"/>
  <c r="N111" i="26" s="1"/>
  <c r="N112" i="26" s="1"/>
  <c r="N113" i="26" s="1"/>
  <c r="N114" i="26" s="1"/>
  <c r="N115" i="26" s="1"/>
  <c r="N116" i="26" s="1"/>
  <c r="N117" i="26" s="1"/>
  <c r="N118" i="26" s="1"/>
  <c r="N119" i="26" s="1"/>
  <c r="N120" i="26" s="1"/>
  <c r="N121" i="26" s="1"/>
  <c r="N122" i="26" s="1"/>
  <c r="N123" i="26" s="1"/>
  <c r="N124" i="26" s="1"/>
  <c r="N125" i="26" s="1"/>
  <c r="N126" i="26" s="1"/>
  <c r="N127" i="26" s="1"/>
  <c r="N128" i="26" s="1"/>
  <c r="N129" i="26" s="1"/>
  <c r="N130" i="26" s="1"/>
  <c r="N131" i="26" s="1"/>
  <c r="N132" i="26" s="1"/>
  <c r="N133" i="26" s="1"/>
  <c r="N134" i="26" s="1"/>
  <c r="N135" i="26" s="1"/>
  <c r="N136" i="26" s="1"/>
  <c r="N137" i="26" s="1"/>
  <c r="N138" i="26" s="1"/>
  <c r="N139" i="26" s="1"/>
  <c r="N140" i="26" s="1"/>
  <c r="N141" i="26" s="1"/>
  <c r="N142" i="26" s="1"/>
  <c r="N143" i="26" s="1"/>
  <c r="N144" i="26" s="1"/>
  <c r="N145" i="26" s="1"/>
  <c r="N146" i="26" s="1"/>
  <c r="N147" i="26" s="1"/>
  <c r="N148" i="26" s="1"/>
  <c r="N149" i="26" s="1"/>
  <c r="N150" i="26" s="1"/>
  <c r="N151" i="26" s="1"/>
  <c r="N152" i="26" s="1"/>
  <c r="N153" i="26" s="1"/>
  <c r="N154" i="26" s="1"/>
  <c r="N155" i="26" s="1"/>
  <c r="N156" i="26" s="1"/>
  <c r="N157" i="26" s="1"/>
  <c r="N158" i="26" s="1"/>
  <c r="N159" i="26" s="1"/>
  <c r="N160" i="26" s="1"/>
  <c r="N161" i="26" s="1"/>
  <c r="N162" i="26" s="1"/>
  <c r="N163" i="26" s="1"/>
  <c r="N164" i="26" s="1"/>
  <c r="N165" i="26" s="1"/>
  <c r="N166" i="26" s="1"/>
  <c r="N167" i="26" s="1"/>
  <c r="N168" i="26" s="1"/>
  <c r="N169" i="26" s="1"/>
  <c r="N170" i="26" s="1"/>
  <c r="N171" i="26" s="1"/>
  <c r="N172" i="26" s="1"/>
  <c r="N173" i="26" s="1"/>
  <c r="N174" i="26" s="1"/>
  <c r="N175" i="26" s="1"/>
  <c r="N176" i="26" s="1"/>
  <c r="N177" i="26" s="1"/>
  <c r="N178" i="26" s="1"/>
  <c r="N179" i="26" s="1"/>
  <c r="N180" i="26" s="1"/>
  <c r="N181" i="26" s="1"/>
  <c r="N182" i="26" s="1"/>
  <c r="N183" i="26" s="1"/>
  <c r="N184" i="26" s="1"/>
  <c r="N185" i="26" s="1"/>
  <c r="N186" i="26" s="1"/>
  <c r="N187" i="26" s="1"/>
  <c r="N188" i="26" s="1"/>
  <c r="N189" i="26" s="1"/>
  <c r="N190" i="26" s="1"/>
  <c r="N191" i="26" s="1"/>
  <c r="N192" i="26" s="1"/>
  <c r="N193" i="26" s="1"/>
  <c r="N194" i="26" s="1"/>
  <c r="N195" i="26" s="1"/>
  <c r="N196" i="26" s="1"/>
  <c r="N197" i="26" s="1"/>
  <c r="N198" i="26" s="1"/>
  <c r="N199" i="26" s="1"/>
  <c r="N200" i="26" s="1"/>
  <c r="N201" i="26" s="1"/>
  <c r="N202" i="26" s="1"/>
  <c r="N203" i="26" s="1"/>
  <c r="N204" i="26" s="1"/>
  <c r="N205" i="26" s="1"/>
  <c r="N206" i="26" s="1"/>
  <c r="N207" i="26" s="1"/>
  <c r="N208" i="26" s="1"/>
  <c r="N209" i="26" s="1"/>
  <c r="N210" i="26" s="1"/>
  <c r="N211" i="26" s="1"/>
  <c r="N212" i="26" s="1"/>
  <c r="N213" i="26" s="1"/>
  <c r="N214" i="26" s="1"/>
  <c r="N215" i="26" s="1"/>
  <c r="N216" i="26" s="1"/>
  <c r="N217" i="26" s="1"/>
  <c r="N218" i="26" s="1"/>
  <c r="N219" i="26" s="1"/>
  <c r="N220" i="26" s="1"/>
  <c r="N221" i="26" s="1"/>
  <c r="N222" i="26" s="1"/>
  <c r="N223" i="26" s="1"/>
  <c r="N224" i="26" s="1"/>
  <c r="N225" i="26" s="1"/>
  <c r="N226" i="26" s="1"/>
  <c r="N227" i="26" s="1"/>
  <c r="N228" i="26"/>
  <c r="N229" i="26" s="1"/>
  <c r="N230" i="26" s="1"/>
  <c r="N231" i="26" s="1"/>
  <c r="N232" i="26" s="1"/>
  <c r="N233" i="26" s="1"/>
  <c r="N234" i="26" s="1"/>
  <c r="N235" i="26" s="1"/>
  <c r="N236" i="26" s="1"/>
  <c r="N237" i="26" s="1"/>
  <c r="N238" i="26" s="1"/>
  <c r="N239" i="26" s="1"/>
  <c r="N240" i="26" s="1"/>
  <c r="N241" i="26" s="1"/>
  <c r="N242" i="26" s="1"/>
  <c r="N243" i="26" s="1"/>
  <c r="N244" i="26" s="1"/>
  <c r="N245" i="26"/>
  <c r="N246" i="26" s="1"/>
  <c r="N247" i="26" s="1"/>
  <c r="N248" i="26" s="1"/>
  <c r="N249" i="26" s="1"/>
  <c r="N250" i="26" s="1"/>
  <c r="N251" i="26" s="1"/>
  <c r="N252" i="26" s="1"/>
  <c r="N253" i="26" s="1"/>
  <c r="N254" i="26" s="1"/>
  <c r="N255" i="26" s="1"/>
  <c r="N256" i="26" s="1"/>
  <c r="N257" i="26" s="1"/>
  <c r="N258" i="26" s="1"/>
  <c r="N259" i="26" s="1"/>
  <c r="N260" i="26" s="1"/>
  <c r="N261" i="26" s="1"/>
  <c r="N262" i="26" s="1"/>
  <c r="N263" i="26" s="1"/>
  <c r="N264" i="26" s="1"/>
  <c r="N265" i="26" s="1"/>
  <c r="N266" i="26" s="1"/>
  <c r="N267" i="26" s="1"/>
  <c r="N268" i="26" s="1"/>
  <c r="N269" i="26" s="1"/>
  <c r="N270" i="26" s="1"/>
  <c r="N271" i="26" s="1"/>
  <c r="N272" i="26" s="1"/>
  <c r="N273" i="26" s="1"/>
  <c r="N274" i="26" s="1"/>
  <c r="N275" i="26" s="1"/>
  <c r="N276" i="26" s="1"/>
  <c r="N277" i="26" s="1"/>
  <c r="N278" i="26" s="1"/>
  <c r="N279" i="26" s="1"/>
  <c r="N280" i="26" s="1"/>
  <c r="N281" i="26" s="1"/>
  <c r="N282" i="26" s="1"/>
  <c r="N283" i="26" s="1"/>
  <c r="N284" i="26" s="1"/>
  <c r="N285" i="26" s="1"/>
  <c r="N286" i="26" s="1"/>
  <c r="N287" i="26" s="1"/>
  <c r="N288" i="26" s="1"/>
  <c r="N289" i="26" s="1"/>
  <c r="N290" i="26" s="1"/>
  <c r="N291" i="26" s="1"/>
  <c r="N292" i="26" s="1"/>
  <c r="N293" i="26" s="1"/>
  <c r="N294" i="26" s="1"/>
  <c r="N295" i="26" s="1"/>
  <c r="N296" i="26" s="1"/>
  <c r="N297" i="26" s="1"/>
  <c r="N298" i="26" s="1"/>
  <c r="N299" i="26" s="1"/>
  <c r="N300" i="26" s="1"/>
  <c r="N301" i="26" s="1"/>
  <c r="N302" i="26" s="1"/>
  <c r="N303" i="26" s="1"/>
  <c r="N304" i="26" s="1"/>
  <c r="N305" i="26" s="1"/>
  <c r="N306" i="26" s="1"/>
  <c r="O5" i="25"/>
  <c r="G7" i="25"/>
  <c r="P7" i="25"/>
  <c r="AF7" i="25"/>
  <c r="B10" i="25"/>
  <c r="J10" i="25"/>
  <c r="AA10" i="25"/>
  <c r="AD10" i="25"/>
  <c r="N17" i="25"/>
  <c r="N56" i="25"/>
  <c r="N57" i="25" s="1"/>
  <c r="N58" i="25"/>
  <c r="N59" i="25" s="1"/>
  <c r="N60" i="25" s="1"/>
  <c r="N61" i="25" s="1"/>
  <c r="N62" i="25" s="1"/>
  <c r="N63" i="25" s="1"/>
  <c r="N64" i="25" s="1"/>
  <c r="N65" i="25" s="1"/>
  <c r="N66" i="25" s="1"/>
  <c r="N67" i="25" s="1"/>
  <c r="N68" i="25" s="1"/>
  <c r="N69" i="25" s="1"/>
  <c r="N70" i="25"/>
  <c r="N71" i="25" s="1"/>
  <c r="N72" i="25" s="1"/>
  <c r="N73" i="25" s="1"/>
  <c r="N74" i="25" s="1"/>
  <c r="N75" i="25" s="1"/>
  <c r="N76" i="25" s="1"/>
  <c r="N77" i="25" s="1"/>
  <c r="N78" i="25" s="1"/>
  <c r="N79" i="25" s="1"/>
  <c r="N80" i="25" s="1"/>
  <c r="N81" i="25" s="1"/>
  <c r="N82" i="25" s="1"/>
  <c r="N83" i="25" s="1"/>
  <c r="N84" i="25" s="1"/>
  <c r="N85" i="25" s="1"/>
  <c r="N86" i="25" s="1"/>
  <c r="N87" i="25" s="1"/>
  <c r="N88" i="25" s="1"/>
  <c r="N89" i="25" s="1"/>
  <c r="N90" i="25" s="1"/>
  <c r="N91" i="25" s="1"/>
  <c r="N92" i="25" s="1"/>
  <c r="N93" i="25" s="1"/>
  <c r="N94" i="25" s="1"/>
  <c r="N95" i="25" s="1"/>
  <c r="N96" i="25" s="1"/>
  <c r="N97" i="25" s="1"/>
  <c r="N98" i="25" s="1"/>
  <c r="N99" i="25" s="1"/>
  <c r="N100" i="25" s="1"/>
  <c r="N101" i="25" s="1"/>
  <c r="N102" i="25" s="1"/>
  <c r="N103" i="25" s="1"/>
  <c r="N104" i="25" s="1"/>
  <c r="N105" i="25" s="1"/>
  <c r="N106" i="25" s="1"/>
  <c r="N107" i="25" s="1"/>
  <c r="N108" i="25" s="1"/>
  <c r="N109" i="25" s="1"/>
  <c r="N110" i="25" s="1"/>
  <c r="N111" i="25" s="1"/>
  <c r="N112" i="25" s="1"/>
  <c r="N113" i="25" s="1"/>
  <c r="N114" i="25" s="1"/>
  <c r="N115" i="25" s="1"/>
  <c r="N116" i="25" s="1"/>
  <c r="N117" i="25" s="1"/>
  <c r="N118" i="25" s="1"/>
  <c r="N119" i="25" s="1"/>
  <c r="N120" i="25" s="1"/>
  <c r="N121" i="25" s="1"/>
  <c r="N122" i="25" s="1"/>
  <c r="N123" i="25" s="1"/>
  <c r="N124" i="25" s="1"/>
  <c r="N125" i="25" s="1"/>
  <c r="N126" i="25" s="1"/>
  <c r="N127" i="25" s="1"/>
  <c r="N128" i="25" s="1"/>
  <c r="N129" i="25" s="1"/>
  <c r="N130" i="25" s="1"/>
  <c r="N131" i="25" s="1"/>
  <c r="N132" i="25" s="1"/>
  <c r="N133" i="25" s="1"/>
  <c r="N134" i="25" s="1"/>
  <c r="N135" i="25" s="1"/>
  <c r="N136" i="25" s="1"/>
  <c r="N137" i="25" s="1"/>
  <c r="N138" i="25" s="1"/>
  <c r="N139" i="25" s="1"/>
  <c r="N140" i="25" s="1"/>
  <c r="N141" i="25" s="1"/>
  <c r="N142" i="25" s="1"/>
  <c r="N143" i="25" s="1"/>
  <c r="N144" i="25" s="1"/>
  <c r="N145" i="25" s="1"/>
  <c r="N146" i="25" s="1"/>
  <c r="N147" i="25" s="1"/>
  <c r="N148" i="25" s="1"/>
  <c r="N149" i="25" s="1"/>
  <c r="N150" i="25" s="1"/>
  <c r="N151" i="25" s="1"/>
  <c r="N152" i="25" s="1"/>
  <c r="N153" i="25" s="1"/>
  <c r="N154" i="25" s="1"/>
  <c r="N155" i="25" s="1"/>
  <c r="N156" i="25" s="1"/>
  <c r="N157" i="25" s="1"/>
  <c r="N158" i="25" s="1"/>
  <c r="N159" i="25" s="1"/>
  <c r="N160" i="25" s="1"/>
  <c r="N161" i="25" s="1"/>
  <c r="N162" i="25" s="1"/>
  <c r="N163" i="25" s="1"/>
  <c r="N164" i="25" s="1"/>
  <c r="N165" i="25"/>
  <c r="N166" i="25" s="1"/>
  <c r="N167" i="25" s="1"/>
  <c r="N168" i="25" s="1"/>
  <c r="N169" i="25" s="1"/>
  <c r="N170" i="25" s="1"/>
  <c r="N171" i="25" s="1"/>
  <c r="N172" i="25" s="1"/>
  <c r="N173" i="25" s="1"/>
  <c r="N174" i="25" s="1"/>
  <c r="N175" i="25" s="1"/>
  <c r="N176" i="25" s="1"/>
  <c r="N177" i="25" s="1"/>
  <c r="N178" i="25" s="1"/>
  <c r="N179" i="25" s="1"/>
  <c r="N180" i="25" s="1"/>
  <c r="N181" i="25" s="1"/>
  <c r="N182" i="25" s="1"/>
  <c r="N183" i="25" s="1"/>
  <c r="N184" i="25" s="1"/>
  <c r="N185" i="25" s="1"/>
  <c r="N186" i="25" s="1"/>
  <c r="N187" i="25" s="1"/>
  <c r="N188" i="25" s="1"/>
  <c r="N189" i="25" s="1"/>
  <c r="N190" i="25" s="1"/>
  <c r="N191" i="25" s="1"/>
  <c r="N192" i="25" s="1"/>
  <c r="N193" i="25" s="1"/>
  <c r="N194" i="25" s="1"/>
  <c r="N195" i="25" s="1"/>
  <c r="N196" i="25" s="1"/>
  <c r="N197" i="25" s="1"/>
  <c r="N198" i="25" s="1"/>
  <c r="N199" i="25" s="1"/>
  <c r="N200" i="25" s="1"/>
  <c r="N201" i="25" s="1"/>
  <c r="N202" i="25" s="1"/>
  <c r="N203" i="25" s="1"/>
  <c r="N204" i="25" s="1"/>
  <c r="N205" i="25" s="1"/>
  <c r="N206" i="25" s="1"/>
  <c r="N207" i="25" s="1"/>
  <c r="N208" i="25" s="1"/>
  <c r="N209" i="25" s="1"/>
  <c r="N210" i="25" s="1"/>
  <c r="N211" i="25" s="1"/>
  <c r="N212" i="25" s="1"/>
  <c r="N213" i="25" s="1"/>
  <c r="N214" i="25" s="1"/>
  <c r="N215" i="25" s="1"/>
  <c r="N216" i="25" s="1"/>
  <c r="N217" i="25" s="1"/>
  <c r="N218" i="25" s="1"/>
  <c r="N219" i="25" s="1"/>
  <c r="N220" i="25" s="1"/>
  <c r="N221" i="25" s="1"/>
  <c r="N222" i="25" s="1"/>
  <c r="N223" i="25" s="1"/>
  <c r="N224" i="25" s="1"/>
  <c r="N225" i="25" s="1"/>
  <c r="N226" i="25" s="1"/>
  <c r="N227" i="25" s="1"/>
  <c r="N228" i="25" s="1"/>
  <c r="N229" i="25" s="1"/>
  <c r="N230" i="25" s="1"/>
  <c r="N231" i="25" s="1"/>
  <c r="N232" i="25" s="1"/>
  <c r="N233" i="25" s="1"/>
  <c r="N234" i="25" s="1"/>
  <c r="N235" i="25" s="1"/>
  <c r="N236" i="25" s="1"/>
  <c r="N237" i="25" s="1"/>
  <c r="N238" i="25" s="1"/>
  <c r="N239" i="25" s="1"/>
  <c r="N240" i="25" s="1"/>
  <c r="N241" i="25" s="1"/>
  <c r="N242" i="25" s="1"/>
  <c r="N243" i="25" s="1"/>
  <c r="N244" i="25" s="1"/>
  <c r="N245" i="25" s="1"/>
  <c r="N246" i="25" s="1"/>
  <c r="N247" i="25" s="1"/>
  <c r="N248" i="25" s="1"/>
  <c r="N249" i="25" s="1"/>
  <c r="N250" i="25" s="1"/>
  <c r="N251" i="25" s="1"/>
  <c r="N252" i="25" s="1"/>
  <c r="N253" i="25" s="1"/>
  <c r="N254" i="25" s="1"/>
  <c r="N255" i="25" s="1"/>
  <c r="N256" i="25" s="1"/>
  <c r="N257" i="25" s="1"/>
  <c r="N258" i="25" s="1"/>
  <c r="N259" i="25" s="1"/>
  <c r="N260" i="25" s="1"/>
  <c r="N261" i="25" s="1"/>
  <c r="N262" i="25" s="1"/>
  <c r="N263" i="25" s="1"/>
  <c r="N264" i="25" s="1"/>
  <c r="N265" i="25" s="1"/>
  <c r="N266" i="25" s="1"/>
  <c r="N267" i="25" s="1"/>
  <c r="N268" i="25" s="1"/>
  <c r="N269" i="25" s="1"/>
  <c r="N270" i="25" s="1"/>
  <c r="N271" i="25" s="1"/>
  <c r="N272" i="25" s="1"/>
  <c r="N273" i="25" s="1"/>
  <c r="N274" i="25" s="1"/>
  <c r="N275" i="25" s="1"/>
  <c r="N276" i="25" s="1"/>
  <c r="N277" i="25" s="1"/>
  <c r="N278" i="25" s="1"/>
  <c r="N279" i="25" s="1"/>
  <c r="N280" i="25" s="1"/>
  <c r="N281" i="25" s="1"/>
  <c r="N282" i="25" s="1"/>
  <c r="N283" i="25" s="1"/>
  <c r="N284" i="25" s="1"/>
  <c r="N285" i="25" s="1"/>
  <c r="N286" i="25" s="1"/>
  <c r="N287" i="25" s="1"/>
  <c r="N288" i="25" s="1"/>
  <c r="N289" i="25" s="1"/>
  <c r="N290" i="25" s="1"/>
  <c r="N291" i="25" s="1"/>
  <c r="N292" i="25" s="1"/>
  <c r="N293" i="25" s="1"/>
  <c r="N294" i="25" s="1"/>
  <c r="N295" i="25" s="1"/>
  <c r="N296" i="25" s="1"/>
  <c r="N297" i="25" s="1"/>
  <c r="N298" i="25" s="1"/>
  <c r="N299" i="25" s="1"/>
  <c r="N300" i="25" s="1"/>
  <c r="N301" i="25" s="1"/>
  <c r="N302" i="25" s="1"/>
  <c r="N303" i="25" s="1"/>
  <c r="N304" i="25" s="1"/>
  <c r="N305" i="25" s="1"/>
  <c r="N306" i="25" s="1"/>
  <c r="N307" i="25" s="1"/>
  <c r="N308" i="25" s="1"/>
  <c r="N309" i="25" s="1"/>
  <c r="N310" i="25" s="1"/>
  <c r="N311" i="25" s="1"/>
  <c r="N312" i="25" s="1"/>
  <c r="N313" i="25" s="1"/>
  <c r="N314" i="25" s="1"/>
  <c r="N315" i="25" s="1"/>
  <c r="N316" i="25" s="1"/>
  <c r="N317" i="25" s="1"/>
  <c r="N318" i="25" s="1"/>
  <c r="O5" i="24"/>
  <c r="G7" i="24"/>
  <c r="P7" i="24"/>
  <c r="AF7" i="24"/>
  <c r="B10" i="24"/>
  <c r="J10" i="24"/>
  <c r="AA10" i="24"/>
  <c r="AD10" i="24"/>
  <c r="N17" i="24"/>
  <c r="N56" i="24"/>
  <c r="N57" i="24" s="1"/>
  <c r="N58" i="24" s="1"/>
  <c r="N59" i="24" s="1"/>
  <c r="N60" i="24" s="1"/>
  <c r="N61" i="24" s="1"/>
  <c r="N62" i="24" s="1"/>
  <c r="N63" i="24" s="1"/>
  <c r="N64" i="24" s="1"/>
  <c r="N65" i="24" s="1"/>
  <c r="N66" i="24" s="1"/>
  <c r="N67" i="24" s="1"/>
  <c r="N68" i="24" s="1"/>
  <c r="N69" i="24" s="1"/>
  <c r="N70" i="24" s="1"/>
  <c r="N71" i="24" s="1"/>
  <c r="N72" i="24" s="1"/>
  <c r="N73" i="24" s="1"/>
  <c r="N74" i="24" s="1"/>
  <c r="N75" i="24" s="1"/>
  <c r="N76" i="24" s="1"/>
  <c r="N77" i="24" s="1"/>
  <c r="N78" i="24" s="1"/>
  <c r="N79" i="24" s="1"/>
  <c r="N80" i="24" s="1"/>
  <c r="N81" i="24" s="1"/>
  <c r="N82" i="24" s="1"/>
  <c r="N83" i="24" s="1"/>
  <c r="N84" i="24" s="1"/>
  <c r="N85" i="24" s="1"/>
  <c r="N86" i="24" s="1"/>
  <c r="N87" i="24" s="1"/>
  <c r="N88" i="24" s="1"/>
  <c r="N89" i="24" s="1"/>
  <c r="N90" i="24" s="1"/>
  <c r="N91" i="24" s="1"/>
  <c r="N92" i="24" s="1"/>
  <c r="N93" i="24" s="1"/>
  <c r="N94" i="24" s="1"/>
  <c r="N95" i="24" s="1"/>
  <c r="N96" i="24" s="1"/>
  <c r="N97" i="24" s="1"/>
  <c r="N98" i="24" s="1"/>
  <c r="N99" i="24" s="1"/>
  <c r="N100" i="24" s="1"/>
  <c r="N101" i="24" s="1"/>
  <c r="N102" i="24" s="1"/>
  <c r="N103" i="24" s="1"/>
  <c r="N104" i="24" s="1"/>
  <c r="N105" i="24" s="1"/>
  <c r="N106" i="24" s="1"/>
  <c r="N107" i="24" s="1"/>
  <c r="N108" i="24" s="1"/>
  <c r="N109" i="24" s="1"/>
  <c r="N110" i="24" s="1"/>
  <c r="N111" i="24" s="1"/>
  <c r="N112" i="24" s="1"/>
  <c r="N113" i="24" s="1"/>
  <c r="N114" i="24" s="1"/>
  <c r="N115" i="24" s="1"/>
  <c r="N116" i="24" s="1"/>
  <c r="N117" i="24" s="1"/>
  <c r="N118" i="24" s="1"/>
  <c r="N119" i="24" s="1"/>
  <c r="N120" i="24" s="1"/>
  <c r="N121" i="24" s="1"/>
  <c r="N122" i="24" s="1"/>
  <c r="N123" i="24" s="1"/>
  <c r="N124" i="24" s="1"/>
  <c r="N125" i="24" s="1"/>
  <c r="N126" i="24" s="1"/>
  <c r="N127" i="24" s="1"/>
  <c r="N128" i="24" s="1"/>
  <c r="N129" i="24" s="1"/>
  <c r="N130" i="24" s="1"/>
  <c r="N131" i="24" s="1"/>
  <c r="N132" i="24" s="1"/>
  <c r="N133" i="24" s="1"/>
  <c r="N134" i="24" s="1"/>
  <c r="N135" i="24" s="1"/>
  <c r="N136" i="24" s="1"/>
  <c r="N137" i="24" s="1"/>
  <c r="N138" i="24" s="1"/>
  <c r="N139" i="24" s="1"/>
  <c r="N140" i="24" s="1"/>
  <c r="N141" i="24" s="1"/>
  <c r="N142" i="24" s="1"/>
  <c r="N143" i="24" s="1"/>
  <c r="N144" i="24" s="1"/>
  <c r="N145" i="24" s="1"/>
  <c r="N146" i="24" s="1"/>
  <c r="N147" i="24" s="1"/>
  <c r="N148" i="24" s="1"/>
  <c r="N149" i="24" s="1"/>
  <c r="N150" i="24" s="1"/>
  <c r="N151" i="24" s="1"/>
  <c r="N152" i="24" s="1"/>
  <c r="N153" i="24" s="1"/>
  <c r="N154" i="24" s="1"/>
  <c r="N155" i="24" s="1"/>
  <c r="N156" i="24" s="1"/>
  <c r="N157" i="24" s="1"/>
  <c r="N158" i="24" s="1"/>
  <c r="N159" i="24" s="1"/>
  <c r="N160" i="24" s="1"/>
  <c r="N161" i="24" s="1"/>
  <c r="N162" i="24" s="1"/>
  <c r="N163" i="24" s="1"/>
  <c r="N164" i="24" s="1"/>
  <c r="N165" i="24" s="1"/>
  <c r="N166" i="24" s="1"/>
  <c r="N167" i="24" s="1"/>
  <c r="N168" i="24" s="1"/>
  <c r="N169" i="24" s="1"/>
  <c r="N170" i="24" s="1"/>
  <c r="N171" i="24" s="1"/>
  <c r="N172" i="24" s="1"/>
  <c r="N173" i="24" s="1"/>
  <c r="N174" i="24" s="1"/>
  <c r="N175" i="24" s="1"/>
  <c r="N176" i="24" s="1"/>
  <c r="N177" i="24" s="1"/>
  <c r="N178" i="24" s="1"/>
  <c r="N179" i="24" s="1"/>
  <c r="N180" i="24" s="1"/>
  <c r="N181" i="24" s="1"/>
  <c r="N182" i="24" s="1"/>
  <c r="N183" i="24" s="1"/>
  <c r="N184" i="24" s="1"/>
  <c r="N185" i="24" s="1"/>
  <c r="N186" i="24" s="1"/>
  <c r="N187" i="24" s="1"/>
  <c r="N188" i="24" s="1"/>
  <c r="N189" i="24" s="1"/>
  <c r="N190" i="24" s="1"/>
  <c r="N191" i="24" s="1"/>
  <c r="N192" i="24" s="1"/>
  <c r="N193" i="24" s="1"/>
  <c r="N194" i="24" s="1"/>
  <c r="N195" i="24" s="1"/>
  <c r="N196" i="24" s="1"/>
  <c r="N197" i="24" s="1"/>
  <c r="N198" i="24" s="1"/>
  <c r="N199" i="24" s="1"/>
  <c r="N200" i="24" s="1"/>
  <c r="N201" i="24" s="1"/>
  <c r="N202" i="24" s="1"/>
  <c r="N203" i="24" s="1"/>
  <c r="N204" i="24" s="1"/>
  <c r="N205" i="24" s="1"/>
  <c r="N206" i="24" s="1"/>
  <c r="N207" i="24" s="1"/>
  <c r="N208" i="24" s="1"/>
  <c r="N209" i="24" s="1"/>
  <c r="N210" i="24" s="1"/>
  <c r="N211" i="24" s="1"/>
  <c r="N212" i="24" s="1"/>
  <c r="N213" i="24" s="1"/>
  <c r="N214" i="24" s="1"/>
  <c r="N215" i="24" s="1"/>
  <c r="N216" i="24" s="1"/>
  <c r="N217" i="24" s="1"/>
  <c r="N218" i="24" s="1"/>
  <c r="N219" i="24" s="1"/>
  <c r="N220" i="24" s="1"/>
  <c r="N221" i="24" s="1"/>
  <c r="N222" i="24" s="1"/>
  <c r="N223" i="24" s="1"/>
  <c r="N224" i="24" s="1"/>
  <c r="N225" i="24" s="1"/>
  <c r="N226" i="24" s="1"/>
  <c r="N227" i="24" s="1"/>
  <c r="N228" i="24" s="1"/>
  <c r="N229" i="24" s="1"/>
  <c r="N230" i="24" s="1"/>
  <c r="N231" i="24" s="1"/>
  <c r="N232" i="24" s="1"/>
  <c r="N233" i="24" s="1"/>
  <c r="N234" i="24" s="1"/>
  <c r="N235" i="24" s="1"/>
  <c r="N236" i="24" s="1"/>
  <c r="N237" i="24" s="1"/>
  <c r="N238" i="24" s="1"/>
  <c r="N239" i="24" s="1"/>
  <c r="N240" i="24" s="1"/>
  <c r="N241" i="24" s="1"/>
  <c r="N242" i="24" s="1"/>
  <c r="N243" i="24" s="1"/>
  <c r="N244" i="24" s="1"/>
  <c r="N245" i="24" s="1"/>
  <c r="N246" i="24" s="1"/>
  <c r="N247" i="24" s="1"/>
  <c r="N248" i="24" s="1"/>
  <c r="N249" i="24" s="1"/>
  <c r="N250" i="24" s="1"/>
  <c r="N251" i="24" s="1"/>
  <c r="N252" i="24" s="1"/>
  <c r="N253" i="24" s="1"/>
  <c r="N254" i="24" s="1"/>
  <c r="N255" i="24" s="1"/>
  <c r="N256" i="24" s="1"/>
  <c r="N257" i="24" s="1"/>
  <c r="N258" i="24" s="1"/>
  <c r="N259" i="24" s="1"/>
  <c r="N260" i="24" s="1"/>
  <c r="N261" i="24" s="1"/>
  <c r="N262" i="24" s="1"/>
  <c r="N263" i="24" s="1"/>
  <c r="N264" i="24" s="1"/>
  <c r="N265" i="24" s="1"/>
  <c r="N266" i="24" s="1"/>
  <c r="N267" i="24" s="1"/>
  <c r="N268" i="24" s="1"/>
  <c r="N269" i="24" s="1"/>
  <c r="N270" i="24" s="1"/>
  <c r="N271" i="24" s="1"/>
  <c r="N272" i="24" s="1"/>
  <c r="N273" i="24" s="1"/>
  <c r="N274" i="24" s="1"/>
  <c r="N275" i="24" s="1"/>
  <c r="N276" i="24" s="1"/>
  <c r="N277" i="24" s="1"/>
  <c r="N278" i="24" s="1"/>
  <c r="N279" i="24" s="1"/>
  <c r="N280" i="24" s="1"/>
  <c r="N281" i="24" s="1"/>
  <c r="N282" i="24" s="1"/>
  <c r="N283" i="24" s="1"/>
  <c r="N284" i="24" s="1"/>
  <c r="N285" i="24" s="1"/>
  <c r="N286" i="24" s="1"/>
  <c r="N287" i="24" s="1"/>
  <c r="N288" i="24" s="1"/>
  <c r="N289" i="24" s="1"/>
  <c r="N290" i="24" s="1"/>
  <c r="N291" i="24" s="1"/>
  <c r="N292" i="24" s="1"/>
  <c r="N293" i="24" s="1"/>
  <c r="N294" i="24" s="1"/>
  <c r="O5" i="23"/>
  <c r="G7" i="23"/>
  <c r="P7" i="23"/>
  <c r="AF7" i="23"/>
  <c r="B10" i="23"/>
  <c r="J10" i="23"/>
  <c r="AA10" i="23"/>
  <c r="AD10" i="23"/>
  <c r="N17" i="23"/>
  <c r="N18" i="23" s="1"/>
  <c r="N19" i="23"/>
  <c r="N68" i="23"/>
  <c r="N69" i="23"/>
  <c r="N70" i="23"/>
  <c r="N71" i="23" s="1"/>
  <c r="N72" i="23" s="1"/>
  <c r="N73" i="23" s="1"/>
  <c r="N74" i="23"/>
  <c r="N75" i="23" s="1"/>
  <c r="N76" i="23" s="1"/>
  <c r="N77" i="23"/>
  <c r="N78" i="23"/>
  <c r="N79" i="23" s="1"/>
  <c r="N80" i="23" s="1"/>
  <c r="N81" i="23" s="1"/>
  <c r="N82" i="23"/>
  <c r="N83" i="23" s="1"/>
  <c r="N84" i="23" s="1"/>
  <c r="N85" i="23" s="1"/>
  <c r="N86" i="23" s="1"/>
  <c r="N87" i="23" s="1"/>
  <c r="N88" i="23" s="1"/>
  <c r="N89" i="23" s="1"/>
  <c r="N90" i="23" s="1"/>
  <c r="N91" i="23" s="1"/>
  <c r="N92" i="23" s="1"/>
  <c r="N93" i="23"/>
  <c r="N94" i="23" s="1"/>
  <c r="N95" i="23" s="1"/>
  <c r="N96" i="23" s="1"/>
  <c r="N97" i="23" s="1"/>
  <c r="N98" i="23" s="1"/>
  <c r="N99" i="23" s="1"/>
  <c r="N100" i="23" s="1"/>
  <c r="N101" i="23" s="1"/>
  <c r="N102" i="23" s="1"/>
  <c r="N103" i="23" s="1"/>
  <c r="N104" i="23" s="1"/>
  <c r="N105" i="23" s="1"/>
  <c r="N106" i="23" s="1"/>
  <c r="N107" i="23" s="1"/>
  <c r="N108" i="23" s="1"/>
  <c r="N109" i="23" s="1"/>
  <c r="N110" i="23" s="1"/>
  <c r="N111" i="23" s="1"/>
  <c r="N112" i="23" s="1"/>
  <c r="N113" i="23" s="1"/>
  <c r="N114" i="23" s="1"/>
  <c r="N115" i="23" s="1"/>
  <c r="N116" i="23" s="1"/>
  <c r="N117" i="23" s="1"/>
  <c r="N118" i="23" s="1"/>
  <c r="N119" i="23" s="1"/>
  <c r="N120" i="23" s="1"/>
  <c r="N121" i="23" s="1"/>
  <c r="N122" i="23" s="1"/>
  <c r="N123" i="23" s="1"/>
  <c r="N124" i="23" s="1"/>
  <c r="N125" i="23" s="1"/>
  <c r="N126" i="23" s="1"/>
  <c r="N127" i="23" s="1"/>
  <c r="N128" i="23" s="1"/>
  <c r="N129" i="23" s="1"/>
  <c r="N130" i="23" s="1"/>
  <c r="N131" i="23" s="1"/>
  <c r="N132" i="23" s="1"/>
  <c r="N133" i="23" s="1"/>
  <c r="N134" i="23" s="1"/>
  <c r="N135" i="23" s="1"/>
  <c r="N136" i="23" s="1"/>
  <c r="N137" i="23" s="1"/>
  <c r="N138" i="23" s="1"/>
  <c r="N139" i="23" s="1"/>
  <c r="N140" i="23" s="1"/>
  <c r="N141" i="23" s="1"/>
  <c r="N142" i="23" s="1"/>
  <c r="N143" i="23" s="1"/>
  <c r="N144" i="23" s="1"/>
  <c r="N145" i="23" s="1"/>
  <c r="N146" i="23" s="1"/>
  <c r="N147" i="23" s="1"/>
  <c r="N148" i="23" s="1"/>
  <c r="N149" i="23" s="1"/>
  <c r="N150" i="23" s="1"/>
  <c r="N151" i="23" s="1"/>
  <c r="N152" i="23" s="1"/>
  <c r="N153" i="23" s="1"/>
  <c r="N154" i="23" s="1"/>
  <c r="N155" i="23" s="1"/>
  <c r="N156" i="23" s="1"/>
  <c r="N157" i="23" s="1"/>
  <c r="N158" i="23" s="1"/>
  <c r="N159" i="23" s="1"/>
  <c r="N160" i="23" s="1"/>
  <c r="N161" i="23" s="1"/>
  <c r="N162" i="23" s="1"/>
  <c r="N163" i="23" s="1"/>
  <c r="N164" i="23" s="1"/>
  <c r="N165" i="23" s="1"/>
  <c r="N166" i="23" s="1"/>
  <c r="N167" i="23" s="1"/>
  <c r="N168" i="23" s="1"/>
  <c r="N169" i="23" s="1"/>
  <c r="N170" i="23" s="1"/>
  <c r="N171" i="23" s="1"/>
  <c r="N172" i="23" s="1"/>
  <c r="N173" i="23" s="1"/>
  <c r="N174" i="23" s="1"/>
  <c r="N175" i="23" s="1"/>
  <c r="N176" i="23" s="1"/>
  <c r="N177" i="23" s="1"/>
  <c r="N178" i="23" s="1"/>
  <c r="N179" i="23" s="1"/>
  <c r="N180" i="23" s="1"/>
  <c r="N181" i="23" s="1"/>
  <c r="N182" i="23" s="1"/>
  <c r="N183" i="23" s="1"/>
  <c r="N184" i="23" s="1"/>
  <c r="N185" i="23" s="1"/>
  <c r="N186" i="23" s="1"/>
  <c r="N187" i="23" s="1"/>
  <c r="N188" i="23" s="1"/>
  <c r="N189" i="23" s="1"/>
  <c r="N190" i="23" s="1"/>
  <c r="N191" i="23" s="1"/>
  <c r="N192" i="23" s="1"/>
  <c r="N193" i="23" s="1"/>
  <c r="N194" i="23" s="1"/>
  <c r="N195" i="23" s="1"/>
  <c r="N196" i="23" s="1"/>
  <c r="N197" i="23" s="1"/>
  <c r="N198" i="23" s="1"/>
  <c r="N199" i="23" s="1"/>
  <c r="N200" i="23" s="1"/>
  <c r="N201" i="23" s="1"/>
  <c r="N202" i="23" s="1"/>
  <c r="N203" i="23" s="1"/>
  <c r="N204" i="23" s="1"/>
  <c r="N205" i="23" s="1"/>
  <c r="N206" i="23" s="1"/>
  <c r="N207" i="23" s="1"/>
  <c r="N208" i="23" s="1"/>
  <c r="N209" i="23" s="1"/>
  <c r="N210" i="23" s="1"/>
  <c r="N211" i="23" s="1"/>
  <c r="N212" i="23" s="1"/>
  <c r="N213" i="23" s="1"/>
  <c r="N214" i="23" s="1"/>
  <c r="N215" i="23" s="1"/>
  <c r="N216" i="23" s="1"/>
  <c r="N217" i="23" s="1"/>
  <c r="N218" i="23" s="1"/>
  <c r="N219" i="23" s="1"/>
  <c r="N220" i="23" s="1"/>
  <c r="N221" i="23" s="1"/>
  <c r="N222" i="23" s="1"/>
  <c r="N223" i="23" s="1"/>
  <c r="N224" i="23" s="1"/>
  <c r="N225" i="23" s="1"/>
  <c r="N226" i="23" s="1"/>
  <c r="N227" i="23" s="1"/>
  <c r="N228" i="23" s="1"/>
  <c r="N229" i="23" s="1"/>
  <c r="N230" i="23" s="1"/>
  <c r="N231" i="23" s="1"/>
  <c r="N232" i="23" s="1"/>
  <c r="N233" i="23" s="1"/>
  <c r="N234" i="23" s="1"/>
  <c r="N235" i="23" s="1"/>
  <c r="N236" i="23" s="1"/>
  <c r="N237" i="23" s="1"/>
  <c r="N238" i="23" s="1"/>
  <c r="N239" i="23" s="1"/>
  <c r="N240" i="23" s="1"/>
  <c r="N241" i="23" s="1"/>
  <c r="N242" i="23" s="1"/>
  <c r="N243" i="23" s="1"/>
  <c r="N244" i="23" s="1"/>
  <c r="N245" i="23" s="1"/>
  <c r="N246" i="23" s="1"/>
  <c r="N247" i="23" s="1"/>
  <c r="N248" i="23" s="1"/>
  <c r="N249" i="23" s="1"/>
  <c r="N250" i="23" s="1"/>
  <c r="N251" i="23" s="1"/>
  <c r="N252" i="23" s="1"/>
  <c r="N253" i="23" s="1"/>
  <c r="N254" i="23" s="1"/>
  <c r="N255" i="23" s="1"/>
  <c r="N256" i="23" s="1"/>
  <c r="N257" i="23" s="1"/>
  <c r="N258" i="23" s="1"/>
  <c r="N259" i="23" s="1"/>
  <c r="N260" i="23" s="1"/>
  <c r="N261" i="23" s="1"/>
  <c r="N262" i="23" s="1"/>
  <c r="N263" i="23" s="1"/>
  <c r="N264" i="23" s="1"/>
  <c r="N265" i="23" s="1"/>
  <c r="N266" i="23" s="1"/>
  <c r="N267" i="23" s="1"/>
  <c r="N268" i="23" s="1"/>
  <c r="N269" i="23" s="1"/>
  <c r="N270" i="23" s="1"/>
  <c r="N271" i="23" s="1"/>
  <c r="N272" i="23" s="1"/>
  <c r="N273" i="23" s="1"/>
  <c r="N274" i="23" s="1"/>
  <c r="N275" i="23" s="1"/>
  <c r="N276" i="23" s="1"/>
  <c r="N277" i="23" s="1"/>
  <c r="N278" i="23" s="1"/>
  <c r="N279" i="23" s="1"/>
  <c r="N280" i="23" s="1"/>
  <c r="N281" i="23" s="1"/>
  <c r="N282" i="23" s="1"/>
  <c r="N283" i="23" s="1"/>
  <c r="N284" i="23" s="1"/>
  <c r="N285" i="23" s="1"/>
  <c r="N286" i="23" s="1"/>
  <c r="N287" i="23" s="1"/>
  <c r="N288" i="23" s="1"/>
  <c r="N289" i="23" s="1"/>
  <c r="N290" i="23" s="1"/>
  <c r="N291" i="23" s="1"/>
  <c r="N292" i="23" s="1"/>
  <c r="N293" i="23" s="1"/>
  <c r="N294" i="23" s="1"/>
  <c r="N295" i="23" s="1"/>
  <c r="N296" i="23" s="1"/>
  <c r="N297" i="23" s="1"/>
  <c r="N298" i="23" s="1"/>
  <c r="N299" i="23" s="1"/>
  <c r="N300" i="23" s="1"/>
  <c r="N301" i="23" s="1"/>
  <c r="N302" i="23" s="1"/>
  <c r="N303" i="23" s="1"/>
  <c r="N304" i="23" s="1"/>
  <c r="N305" i="23" s="1"/>
  <c r="N306" i="23" s="1"/>
  <c r="N307" i="23" s="1"/>
  <c r="N308" i="23" s="1"/>
  <c r="N309" i="23" s="1"/>
  <c r="N310" i="23" s="1"/>
  <c r="N311" i="23" s="1"/>
  <c r="N312" i="23" s="1"/>
  <c r="N313" i="23" s="1"/>
  <c r="N314" i="23" s="1"/>
  <c r="N315" i="23" s="1"/>
  <c r="N316" i="23" s="1"/>
  <c r="N317" i="23" s="1"/>
  <c r="N318" i="23" s="1"/>
  <c r="N319" i="23" s="1"/>
  <c r="N320" i="23" s="1"/>
  <c r="N321" i="23" s="1"/>
  <c r="N322" i="23" s="1"/>
  <c r="N323" i="23" s="1"/>
  <c r="N324" i="23" s="1"/>
  <c r="N325" i="23" s="1"/>
  <c r="N326" i="23" s="1"/>
  <c r="N327" i="23" s="1"/>
  <c r="N328" i="23" s="1"/>
  <c r="N329" i="23" s="1"/>
  <c r="N330" i="23" s="1"/>
  <c r="N331" i="23" s="1"/>
  <c r="N332" i="23" s="1"/>
  <c r="N333" i="23" s="1"/>
  <c r="N334" i="23" s="1"/>
  <c r="N335" i="23" s="1"/>
  <c r="N336" i="23" s="1"/>
  <c r="N337" i="23" s="1"/>
  <c r="N338" i="23" s="1"/>
  <c r="N339" i="23" s="1"/>
  <c r="N340" i="23" s="1"/>
  <c r="N341" i="23" s="1"/>
  <c r="N342" i="23" s="1"/>
  <c r="N343" i="23" s="1"/>
  <c r="N344" i="23" s="1"/>
  <c r="N345" i="23" s="1"/>
  <c r="N346" i="23" s="1"/>
  <c r="N347" i="23" s="1"/>
  <c r="N348" i="23" s="1"/>
  <c r="N349" i="23" s="1"/>
  <c r="N350" i="23" s="1"/>
  <c r="N351" i="23" s="1"/>
  <c r="N352" i="23" s="1"/>
  <c r="N353" i="23" s="1"/>
  <c r="N354" i="23" s="1"/>
  <c r="N355" i="23" s="1"/>
  <c r="N356" i="23" s="1"/>
  <c r="N357" i="23" s="1"/>
  <c r="N358" i="23" s="1"/>
  <c r="N359" i="23" s="1"/>
  <c r="N360" i="23" s="1"/>
  <c r="N361" i="23" s="1"/>
  <c r="N362" i="23" s="1"/>
  <c r="N363" i="23" s="1"/>
  <c r="N364" i="23" s="1"/>
  <c r="N365" i="23" s="1"/>
  <c r="N366" i="23" s="1"/>
  <c r="N367" i="23" s="1"/>
  <c r="N368" i="23" s="1"/>
  <c r="N369" i="23" s="1"/>
  <c r="N370" i="23" s="1"/>
  <c r="N371" i="23" s="1"/>
  <c r="N372" i="23" s="1"/>
  <c r="N373" i="23" s="1"/>
  <c r="N374" i="23" s="1"/>
  <c r="N375" i="23" s="1"/>
  <c r="N376" i="23" s="1"/>
  <c r="N377" i="23" s="1"/>
  <c r="N378" i="23" s="1"/>
  <c r="N379" i="23" s="1"/>
  <c r="N380" i="23" s="1"/>
  <c r="N381" i="23" s="1"/>
  <c r="N382" i="23" s="1"/>
  <c r="N383" i="23" s="1"/>
  <c r="N384" i="23" s="1"/>
  <c r="N385" i="23" s="1"/>
  <c r="N386" i="23" s="1"/>
  <c r="N387" i="23" s="1"/>
  <c r="N388" i="23" s="1"/>
  <c r="N389" i="23" s="1"/>
  <c r="N390" i="23" s="1"/>
  <c r="N391" i="23" s="1"/>
  <c r="N392" i="23" s="1"/>
  <c r="N393" i="23" s="1"/>
  <c r="N394" i="23" s="1"/>
  <c r="N395" i="23" s="1"/>
  <c r="N396" i="23" s="1"/>
  <c r="N397" i="23" s="1"/>
  <c r="N398" i="23" s="1"/>
  <c r="N399" i="23" s="1"/>
  <c r="N400" i="23" s="1"/>
  <c r="N401" i="23" s="1"/>
  <c r="N402" i="23" s="1"/>
  <c r="N403" i="23" s="1"/>
  <c r="N404" i="23" s="1"/>
  <c r="N405" i="23" s="1"/>
  <c r="N406" i="23" s="1"/>
  <c r="N407" i="23" s="1"/>
  <c r="N408" i="23" s="1"/>
  <c r="N409" i="23" s="1"/>
  <c r="N410" i="23" s="1"/>
  <c r="N411" i="23" s="1"/>
  <c r="N412" i="23" s="1"/>
  <c r="N413" i="23" s="1"/>
  <c r="N414" i="23" s="1"/>
  <c r="N415" i="23" s="1"/>
  <c r="N416" i="23" s="1"/>
  <c r="N417" i="23" s="1"/>
  <c r="N418" i="23" s="1"/>
  <c r="N419" i="23" s="1"/>
  <c r="N420" i="23" s="1"/>
  <c r="N421" i="23" s="1"/>
  <c r="N422" i="23" s="1"/>
  <c r="N423" i="23" s="1"/>
  <c r="N424" i="23" s="1"/>
  <c r="N425" i="23" s="1"/>
  <c r="N426" i="23" s="1"/>
  <c r="O5" i="22"/>
  <c r="G7" i="22"/>
  <c r="P6" i="22" s="1"/>
  <c r="P7" i="22"/>
  <c r="AF7" i="22"/>
  <c r="B10" i="22"/>
  <c r="J10" i="22"/>
  <c r="AA10" i="22"/>
  <c r="AC10" i="22"/>
  <c r="AD10" i="22"/>
  <c r="O14" i="22"/>
  <c r="N17" i="22"/>
  <c r="N68" i="22"/>
  <c r="N69" i="22"/>
  <c r="N70" i="22" s="1"/>
  <c r="N71" i="22" s="1"/>
  <c r="N72" i="22" s="1"/>
  <c r="N73" i="22" s="1"/>
  <c r="N74" i="22" s="1"/>
  <c r="N75" i="22" s="1"/>
  <c r="N76" i="22" s="1"/>
  <c r="N77" i="22" s="1"/>
  <c r="N78" i="22" s="1"/>
  <c r="N79" i="22" s="1"/>
  <c r="N80" i="22" s="1"/>
  <c r="N81" i="22" s="1"/>
  <c r="N82" i="22" s="1"/>
  <c r="N83" i="22" s="1"/>
  <c r="N84" i="22" s="1"/>
  <c r="N85" i="22" s="1"/>
  <c r="N86" i="22" s="1"/>
  <c r="N87" i="22" s="1"/>
  <c r="N88" i="22" s="1"/>
  <c r="N89" i="22" s="1"/>
  <c r="N90" i="22" s="1"/>
  <c r="N91" i="22" s="1"/>
  <c r="N92" i="22" s="1"/>
  <c r="N93" i="22" s="1"/>
  <c r="N94" i="22" s="1"/>
  <c r="N95" i="22" s="1"/>
  <c r="N96" i="22" s="1"/>
  <c r="N97" i="22" s="1"/>
  <c r="N98" i="22" s="1"/>
  <c r="N99" i="22" s="1"/>
  <c r="N100" i="22" s="1"/>
  <c r="N101" i="22" s="1"/>
  <c r="N102" i="22" s="1"/>
  <c r="N103" i="22" s="1"/>
  <c r="N104" i="22" s="1"/>
  <c r="N105" i="22" s="1"/>
  <c r="N106" i="22" s="1"/>
  <c r="N107" i="22" s="1"/>
  <c r="N108" i="22" s="1"/>
  <c r="N109" i="22" s="1"/>
  <c r="N110" i="22" s="1"/>
  <c r="N111" i="22" s="1"/>
  <c r="N112" i="22" s="1"/>
  <c r="N113" i="22" s="1"/>
  <c r="N114" i="22" s="1"/>
  <c r="N115" i="22" s="1"/>
  <c r="N116" i="22" s="1"/>
  <c r="N117" i="22" s="1"/>
  <c r="N118" i="22" s="1"/>
  <c r="N119" i="22" s="1"/>
  <c r="N120" i="22" s="1"/>
  <c r="N121" i="22" s="1"/>
  <c r="N122" i="22" s="1"/>
  <c r="N123" i="22" s="1"/>
  <c r="N124" i="22" s="1"/>
  <c r="N125" i="22" s="1"/>
  <c r="N126" i="22" s="1"/>
  <c r="N127" i="22" s="1"/>
  <c r="N128" i="22" s="1"/>
  <c r="N129" i="22" s="1"/>
  <c r="N130" i="22" s="1"/>
  <c r="N131" i="22" s="1"/>
  <c r="N132" i="22" s="1"/>
  <c r="N133" i="22" s="1"/>
  <c r="N134" i="22" s="1"/>
  <c r="N135" i="22" s="1"/>
  <c r="N136" i="22" s="1"/>
  <c r="N137" i="22" s="1"/>
  <c r="N138" i="22" s="1"/>
  <c r="N139" i="22" s="1"/>
  <c r="N140" i="22" s="1"/>
  <c r="N141" i="22" s="1"/>
  <c r="N142" i="22" s="1"/>
  <c r="N143" i="22" s="1"/>
  <c r="N144" i="22" s="1"/>
  <c r="N145" i="22" s="1"/>
  <c r="N146" i="22" s="1"/>
  <c r="N147" i="22" s="1"/>
  <c r="N148" i="22" s="1"/>
  <c r="N149" i="22" s="1"/>
  <c r="N150" i="22" s="1"/>
  <c r="N151" i="22" s="1"/>
  <c r="N152" i="22" s="1"/>
  <c r="N153" i="22" s="1"/>
  <c r="N154" i="22" s="1"/>
  <c r="N155" i="22" s="1"/>
  <c r="N156" i="22" s="1"/>
  <c r="N157" i="22" s="1"/>
  <c r="N158" i="22" s="1"/>
  <c r="N159" i="22" s="1"/>
  <c r="N160" i="22" s="1"/>
  <c r="N161" i="22" s="1"/>
  <c r="N162" i="22" s="1"/>
  <c r="N163" i="22" s="1"/>
  <c r="N164" i="22" s="1"/>
  <c r="N165" i="22" s="1"/>
  <c r="N166" i="22" s="1"/>
  <c r="N167" i="22" s="1"/>
  <c r="N168" i="22" s="1"/>
  <c r="N169" i="22" s="1"/>
  <c r="N170" i="22" s="1"/>
  <c r="N171" i="22" s="1"/>
  <c r="N172" i="22" s="1"/>
  <c r="N173" i="22" s="1"/>
  <c r="N174" i="22" s="1"/>
  <c r="N175" i="22" s="1"/>
  <c r="N176" i="22" s="1"/>
  <c r="N177" i="22" s="1"/>
  <c r="N178" i="22" s="1"/>
  <c r="N179" i="22" s="1"/>
  <c r="N180" i="22" s="1"/>
  <c r="N181" i="22" s="1"/>
  <c r="N182" i="22" s="1"/>
  <c r="N183" i="22" s="1"/>
  <c r="N184" i="22" s="1"/>
  <c r="N185" i="22" s="1"/>
  <c r="N186" i="22" s="1"/>
  <c r="N187" i="22" s="1"/>
  <c r="N188" i="22" s="1"/>
  <c r="N189" i="22" s="1"/>
  <c r="N190" i="22" s="1"/>
  <c r="N191" i="22" s="1"/>
  <c r="N192" i="22" s="1"/>
  <c r="N193" i="22" s="1"/>
  <c r="N194" i="22" s="1"/>
  <c r="N195" i="22" s="1"/>
  <c r="N196" i="22" s="1"/>
  <c r="N197" i="22" s="1"/>
  <c r="N198" i="22" s="1"/>
  <c r="N199" i="22" s="1"/>
  <c r="N200" i="22" s="1"/>
  <c r="N201" i="22" s="1"/>
  <c r="N202" i="22" s="1"/>
  <c r="N203" i="22" s="1"/>
  <c r="N204" i="22" s="1"/>
  <c r="N205" i="22" s="1"/>
  <c r="N206" i="22" s="1"/>
  <c r="N207" i="22" s="1"/>
  <c r="N208" i="22" s="1"/>
  <c r="N209" i="22" s="1"/>
  <c r="N210" i="22" s="1"/>
  <c r="N211" i="22" s="1"/>
  <c r="N212" i="22" s="1"/>
  <c r="N213" i="22" s="1"/>
  <c r="N214" i="22" s="1"/>
  <c r="N215" i="22" s="1"/>
  <c r="N216" i="22" s="1"/>
  <c r="N217" i="22" s="1"/>
  <c r="N218" i="22" s="1"/>
  <c r="N219" i="22" s="1"/>
  <c r="N220" i="22" s="1"/>
  <c r="N221" i="22" s="1"/>
  <c r="N222" i="22" s="1"/>
  <c r="N223" i="22" s="1"/>
  <c r="N224" i="22" s="1"/>
  <c r="N225" i="22" s="1"/>
  <c r="N226" i="22" s="1"/>
  <c r="N227" i="22" s="1"/>
  <c r="N228" i="22" s="1"/>
  <c r="N229" i="22" s="1"/>
  <c r="N230" i="22" s="1"/>
  <c r="N231" i="22" s="1"/>
  <c r="N232" i="22" s="1"/>
  <c r="N233" i="22" s="1"/>
  <c r="N234" i="22" s="1"/>
  <c r="N235" i="22" s="1"/>
  <c r="N236" i="22" s="1"/>
  <c r="N237" i="22" s="1"/>
  <c r="N238" i="22" s="1"/>
  <c r="N239" i="22" s="1"/>
  <c r="N240" i="22" s="1"/>
  <c r="N241" i="22" s="1"/>
  <c r="N242" i="22" s="1"/>
  <c r="N243" i="22" s="1"/>
  <c r="N244" i="22" s="1"/>
  <c r="N245" i="22" s="1"/>
  <c r="N246" i="22" s="1"/>
  <c r="N247" i="22" s="1"/>
  <c r="N248" i="22" s="1"/>
  <c r="N249" i="22" s="1"/>
  <c r="N250" i="22" s="1"/>
  <c r="N251" i="22" s="1"/>
  <c r="N252" i="22" s="1"/>
  <c r="N253" i="22" s="1"/>
  <c r="N254" i="22" s="1"/>
  <c r="N255" i="22" s="1"/>
  <c r="N256" i="22" s="1"/>
  <c r="N257" i="22" s="1"/>
  <c r="N258" i="22" s="1"/>
  <c r="N259" i="22" s="1"/>
  <c r="N260" i="22" s="1"/>
  <c r="N261" i="22" s="1"/>
  <c r="N262" i="22" s="1"/>
  <c r="N263" i="22" s="1"/>
  <c r="N264" i="22" s="1"/>
  <c r="N265" i="22" s="1"/>
  <c r="N266" i="22" s="1"/>
  <c r="N267" i="22" s="1"/>
  <c r="N268" i="22" s="1"/>
  <c r="N269" i="22" s="1"/>
  <c r="N270" i="22" s="1"/>
  <c r="N271" i="22" s="1"/>
  <c r="N272" i="22" s="1"/>
  <c r="N273" i="22" s="1"/>
  <c r="N274" i="22" s="1"/>
  <c r="N275" i="22" s="1"/>
  <c r="N276" i="22" s="1"/>
  <c r="N277" i="22" s="1"/>
  <c r="N278" i="22" s="1"/>
  <c r="N279" i="22" s="1"/>
  <c r="N280" i="22" s="1"/>
  <c r="N281" i="22" s="1"/>
  <c r="N282" i="22" s="1"/>
  <c r="N283" i="22" s="1"/>
  <c r="N284" i="22" s="1"/>
  <c r="N285" i="22" s="1"/>
  <c r="N286" i="22" s="1"/>
  <c r="N287" i="22" s="1"/>
  <c r="N288" i="22" s="1"/>
  <c r="N289" i="22" s="1"/>
  <c r="N290" i="22" s="1"/>
  <c r="N291" i="22" s="1"/>
  <c r="N292" i="22" s="1"/>
  <c r="N293" i="22" s="1"/>
  <c r="N294" i="22" s="1"/>
  <c r="N295" i="22" s="1"/>
  <c r="N296" i="22" s="1"/>
  <c r="N297" i="22" s="1"/>
  <c r="N298" i="22" s="1"/>
  <c r="N299" i="22" s="1"/>
  <c r="N300" i="22" s="1"/>
  <c r="N301" i="22" s="1"/>
  <c r="N302" i="22" s="1"/>
  <c r="N303" i="22" s="1"/>
  <c r="N304" i="22" s="1"/>
  <c r="N305" i="22" s="1"/>
  <c r="N306" i="22" s="1"/>
  <c r="N307" i="22" s="1"/>
  <c r="N308" i="22" s="1"/>
  <c r="N309" i="22" s="1"/>
  <c r="N310" i="22" s="1"/>
  <c r="N311" i="22" s="1"/>
  <c r="N312" i="22" s="1"/>
  <c r="N313" i="22" s="1"/>
  <c r="N314" i="22" s="1"/>
  <c r="N315" i="22" s="1"/>
  <c r="N316" i="22" s="1"/>
  <c r="N317" i="22" s="1"/>
  <c r="N318" i="22" s="1"/>
  <c r="N319" i="22" s="1"/>
  <c r="N320" i="22" s="1"/>
  <c r="N321" i="22" s="1"/>
  <c r="N322" i="22" s="1"/>
  <c r="N323" i="22" s="1"/>
  <c r="N324" i="22" s="1"/>
  <c r="N325" i="22" s="1"/>
  <c r="N326" i="22" s="1"/>
  <c r="N327" i="22" s="1"/>
  <c r="N328" i="22" s="1"/>
  <c r="N329" i="22" s="1"/>
  <c r="N330" i="22" s="1"/>
  <c r="N331" i="22" s="1"/>
  <c r="N332" i="22" s="1"/>
  <c r="N333" i="22" s="1"/>
  <c r="N334" i="22" s="1"/>
  <c r="N335" i="22" s="1"/>
  <c r="N336" i="22" s="1"/>
  <c r="N337" i="22" s="1"/>
  <c r="N338" i="22" s="1"/>
  <c r="N339" i="22" s="1"/>
  <c r="N340" i="22" s="1"/>
  <c r="N341" i="22" s="1"/>
  <c r="N342" i="22" s="1"/>
  <c r="N343" i="22" s="1"/>
  <c r="N344" i="22" s="1"/>
  <c r="N345" i="22" s="1"/>
  <c r="N346" i="22" s="1"/>
  <c r="N347" i="22" s="1"/>
  <c r="N348" i="22" s="1"/>
  <c r="N349" i="22" s="1"/>
  <c r="N350" i="22" s="1"/>
  <c r="N351" i="22" s="1"/>
  <c r="N352" i="22" s="1"/>
  <c r="N353" i="22" s="1"/>
  <c r="N354" i="22" s="1"/>
  <c r="N355" i="22" s="1"/>
  <c r="N356" i="22" s="1"/>
  <c r="N357" i="22" s="1"/>
  <c r="N358" i="22" s="1"/>
  <c r="N359" i="22" s="1"/>
  <c r="N360" i="22" s="1"/>
  <c r="N361" i="22" s="1"/>
  <c r="N362" i="22" s="1"/>
  <c r="N363" i="22" s="1"/>
  <c r="N364" i="22" s="1"/>
  <c r="N365" i="22" s="1"/>
  <c r="N366" i="22" s="1"/>
  <c r="N367" i="22" s="1"/>
  <c r="N368" i="22" s="1"/>
  <c r="N369" i="22" s="1"/>
  <c r="N370" i="22" s="1"/>
  <c r="N371" i="22" s="1"/>
  <c r="N372" i="22" s="1"/>
  <c r="N373" i="22" s="1"/>
  <c r="N374" i="22" s="1"/>
  <c r="N375" i="22" s="1"/>
  <c r="N376" i="22" s="1"/>
  <c r="N377" i="22" s="1"/>
  <c r="N378" i="22" s="1"/>
  <c r="N379" i="22" s="1"/>
  <c r="N380" i="22" s="1"/>
  <c r="N381" i="22" s="1"/>
  <c r="N382" i="22" s="1"/>
  <c r="N383" i="22" s="1"/>
  <c r="N384" i="22" s="1"/>
  <c r="N385" i="22" s="1"/>
  <c r="N386" i="22" s="1"/>
  <c r="N387" i="22" s="1"/>
  <c r="N388" i="22" s="1"/>
  <c r="N389" i="22" s="1"/>
  <c r="N390" i="22" s="1"/>
  <c r="N391" i="22" s="1"/>
  <c r="N392" i="22" s="1"/>
  <c r="N393" i="22" s="1"/>
  <c r="N394" i="22" s="1"/>
  <c r="N395" i="22" s="1"/>
  <c r="N396" i="22" s="1"/>
  <c r="N397" i="22" s="1"/>
  <c r="N398" i="22" s="1"/>
  <c r="N399" i="22" s="1"/>
  <c r="N400" i="22" s="1"/>
  <c r="N401" i="22" s="1"/>
  <c r="N402" i="22" s="1"/>
  <c r="N403" i="22" s="1"/>
  <c r="N404" i="22" s="1"/>
  <c r="N405" i="22" s="1"/>
  <c r="N406" i="22" s="1"/>
  <c r="N407" i="22" s="1"/>
  <c r="N408" i="22" s="1"/>
  <c r="N409" i="22" s="1"/>
  <c r="N410" i="22" s="1"/>
  <c r="N411" i="22" s="1"/>
  <c r="N412" i="22" s="1"/>
  <c r="N413" i="22" s="1"/>
  <c r="N414" i="22" s="1"/>
  <c r="N415" i="22" s="1"/>
  <c r="N416" i="22" s="1"/>
  <c r="N417" i="22" s="1"/>
  <c r="N418" i="22" s="1"/>
  <c r="N419" i="22" s="1"/>
  <c r="N420" i="22" s="1"/>
  <c r="N421" i="22" s="1"/>
  <c r="N422" i="22" s="1"/>
  <c r="N423" i="22" s="1"/>
  <c r="N424" i="22" s="1"/>
  <c r="N425" i="22" s="1"/>
  <c r="N426" i="22" s="1"/>
  <c r="O5" i="21"/>
  <c r="G7" i="21"/>
  <c r="P7" i="21"/>
  <c r="AF7" i="21"/>
  <c r="B10" i="21"/>
  <c r="J10" i="21"/>
  <c r="AA10" i="21"/>
  <c r="AD10" i="21"/>
  <c r="N17" i="21"/>
  <c r="N18" i="21"/>
  <c r="N68" i="21"/>
  <c r="N69" i="21"/>
  <c r="N70" i="21"/>
  <c r="N71" i="21"/>
  <c r="N72" i="21" s="1"/>
  <c r="N73" i="21" s="1"/>
  <c r="N74" i="21" s="1"/>
  <c r="N75" i="21" s="1"/>
  <c r="N76" i="21" s="1"/>
  <c r="N77" i="21" s="1"/>
  <c r="N78" i="21" s="1"/>
  <c r="N79" i="21" s="1"/>
  <c r="N80" i="21"/>
  <c r="N81" i="21" s="1"/>
  <c r="N82" i="21" s="1"/>
  <c r="N83" i="21" s="1"/>
  <c r="N84" i="21" s="1"/>
  <c r="N85" i="21" s="1"/>
  <c r="N86" i="21" s="1"/>
  <c r="N87" i="21" s="1"/>
  <c r="N88" i="21" s="1"/>
  <c r="N89" i="21" s="1"/>
  <c r="N90" i="21" s="1"/>
  <c r="N91" i="21" s="1"/>
  <c r="N92" i="21" s="1"/>
  <c r="N93" i="21" s="1"/>
  <c r="N94" i="21" s="1"/>
  <c r="N95" i="21" s="1"/>
  <c r="N96" i="21" s="1"/>
  <c r="N97" i="21" s="1"/>
  <c r="N98" i="21"/>
  <c r="N99" i="21" s="1"/>
  <c r="N100" i="21" s="1"/>
  <c r="N101" i="21" s="1"/>
  <c r="N102" i="21" s="1"/>
  <c r="N103" i="21" s="1"/>
  <c r="N104" i="21" s="1"/>
  <c r="N105" i="21" s="1"/>
  <c r="N106" i="21" s="1"/>
  <c r="N107" i="21" s="1"/>
  <c r="N108" i="21" s="1"/>
  <c r="N109" i="21" s="1"/>
  <c r="N110" i="21" s="1"/>
  <c r="N111" i="21" s="1"/>
  <c r="N112" i="21" s="1"/>
  <c r="N113" i="21" s="1"/>
  <c r="N114" i="21" s="1"/>
  <c r="N115" i="21" s="1"/>
  <c r="N116" i="21" s="1"/>
  <c r="N117" i="21" s="1"/>
  <c r="N118" i="21" s="1"/>
  <c r="N119" i="21" s="1"/>
  <c r="N120" i="21" s="1"/>
  <c r="N121" i="21" s="1"/>
  <c r="N122" i="21" s="1"/>
  <c r="N123" i="21" s="1"/>
  <c r="N124" i="21" s="1"/>
  <c r="N125" i="21" s="1"/>
  <c r="N126" i="21" s="1"/>
  <c r="N127" i="21" s="1"/>
  <c r="N128" i="21" s="1"/>
  <c r="N129" i="21" s="1"/>
  <c r="N130" i="21" s="1"/>
  <c r="N131" i="21" s="1"/>
  <c r="N132" i="21" s="1"/>
  <c r="N133" i="21" s="1"/>
  <c r="N134" i="21" s="1"/>
  <c r="N135" i="21" s="1"/>
  <c r="N136" i="21" s="1"/>
  <c r="N137" i="21" s="1"/>
  <c r="N138" i="21" s="1"/>
  <c r="N139" i="21" s="1"/>
  <c r="N140" i="21" s="1"/>
  <c r="N141" i="21" s="1"/>
  <c r="N142" i="21" s="1"/>
  <c r="N143" i="21" s="1"/>
  <c r="N144" i="21" s="1"/>
  <c r="N145" i="21" s="1"/>
  <c r="N146" i="21" s="1"/>
  <c r="N147" i="21" s="1"/>
  <c r="N148" i="21" s="1"/>
  <c r="N149" i="21" s="1"/>
  <c r="N150" i="21" s="1"/>
  <c r="N151" i="21" s="1"/>
  <c r="N152" i="21" s="1"/>
  <c r="N153" i="21" s="1"/>
  <c r="N154" i="21" s="1"/>
  <c r="N155" i="21" s="1"/>
  <c r="N156" i="21" s="1"/>
  <c r="N157" i="21" s="1"/>
  <c r="N158" i="21" s="1"/>
  <c r="N159" i="21" s="1"/>
  <c r="N160" i="21" s="1"/>
  <c r="N161" i="21" s="1"/>
  <c r="N162" i="21" s="1"/>
  <c r="N163" i="21" s="1"/>
  <c r="N164" i="21" s="1"/>
  <c r="N165" i="21" s="1"/>
  <c r="N166" i="21" s="1"/>
  <c r="N167" i="21" s="1"/>
  <c r="N168" i="21" s="1"/>
  <c r="N169" i="21" s="1"/>
  <c r="N170" i="21" s="1"/>
  <c r="N171" i="21" s="1"/>
  <c r="N172" i="21" s="1"/>
  <c r="N173" i="21" s="1"/>
  <c r="N174" i="21" s="1"/>
  <c r="N175" i="21" s="1"/>
  <c r="N176" i="21" s="1"/>
  <c r="N177" i="21" s="1"/>
  <c r="N178" i="21" s="1"/>
  <c r="N179" i="21" s="1"/>
  <c r="N180" i="21" s="1"/>
  <c r="N181" i="21" s="1"/>
  <c r="N182" i="21" s="1"/>
  <c r="N183" i="21" s="1"/>
  <c r="N184" i="21" s="1"/>
  <c r="N185" i="21" s="1"/>
  <c r="N186" i="21" s="1"/>
  <c r="N187" i="21" s="1"/>
  <c r="N188" i="21" s="1"/>
  <c r="N189" i="21" s="1"/>
  <c r="N190" i="21" s="1"/>
  <c r="N191" i="21" s="1"/>
  <c r="N192" i="21" s="1"/>
  <c r="N193" i="21" s="1"/>
  <c r="N194" i="21" s="1"/>
  <c r="N195" i="21" s="1"/>
  <c r="N196" i="21" s="1"/>
  <c r="N197" i="21" s="1"/>
  <c r="N198" i="21" s="1"/>
  <c r="N199" i="21" s="1"/>
  <c r="N200" i="21" s="1"/>
  <c r="N201" i="21" s="1"/>
  <c r="N202" i="21" s="1"/>
  <c r="N203" i="21" s="1"/>
  <c r="N204" i="21" s="1"/>
  <c r="N205" i="21" s="1"/>
  <c r="N206" i="21" s="1"/>
  <c r="N207" i="21" s="1"/>
  <c r="N208" i="21" s="1"/>
  <c r="N209" i="21" s="1"/>
  <c r="N210" i="21" s="1"/>
  <c r="N211" i="21" s="1"/>
  <c r="N212" i="21" s="1"/>
  <c r="N213" i="21" s="1"/>
  <c r="N214" i="21" s="1"/>
  <c r="N215" i="21" s="1"/>
  <c r="N216" i="21" s="1"/>
  <c r="N217" i="21" s="1"/>
  <c r="N218" i="21" s="1"/>
  <c r="N219" i="21" s="1"/>
  <c r="N220" i="21" s="1"/>
  <c r="N221" i="21" s="1"/>
  <c r="N222" i="21" s="1"/>
  <c r="N223" i="21" s="1"/>
  <c r="N224" i="21" s="1"/>
  <c r="N225" i="21" s="1"/>
  <c r="N226" i="21" s="1"/>
  <c r="N227" i="21" s="1"/>
  <c r="N228" i="21" s="1"/>
  <c r="N229" i="21" s="1"/>
  <c r="N230" i="21" s="1"/>
  <c r="N231" i="21" s="1"/>
  <c r="N232" i="21" s="1"/>
  <c r="N233" i="21" s="1"/>
  <c r="N234" i="21" s="1"/>
  <c r="N235" i="21" s="1"/>
  <c r="N236" i="21" s="1"/>
  <c r="N237" i="21" s="1"/>
  <c r="N238" i="21" s="1"/>
  <c r="N239" i="21" s="1"/>
  <c r="N240" i="21" s="1"/>
  <c r="N241" i="21" s="1"/>
  <c r="N242" i="21" s="1"/>
  <c r="N243" i="21" s="1"/>
  <c r="N244" i="21" s="1"/>
  <c r="N245" i="21" s="1"/>
  <c r="N246" i="21" s="1"/>
  <c r="N247" i="21" s="1"/>
  <c r="N248" i="21" s="1"/>
  <c r="N249" i="21" s="1"/>
  <c r="N250" i="21" s="1"/>
  <c r="N251" i="21" s="1"/>
  <c r="N252" i="21" s="1"/>
  <c r="N253" i="21" s="1"/>
  <c r="N254" i="21" s="1"/>
  <c r="N255" i="21" s="1"/>
  <c r="N256" i="21" s="1"/>
  <c r="N257" i="21" s="1"/>
  <c r="N258" i="21" s="1"/>
  <c r="N259" i="21" s="1"/>
  <c r="N260" i="21" s="1"/>
  <c r="N261" i="21" s="1"/>
  <c r="N262" i="21" s="1"/>
  <c r="N263" i="21" s="1"/>
  <c r="N264" i="21" s="1"/>
  <c r="N265" i="21" s="1"/>
  <c r="N266" i="21" s="1"/>
  <c r="N267" i="21" s="1"/>
  <c r="N268" i="21" s="1"/>
  <c r="N269" i="21" s="1"/>
  <c r="N270" i="21" s="1"/>
  <c r="N271" i="21" s="1"/>
  <c r="N272" i="21" s="1"/>
  <c r="N273" i="21" s="1"/>
  <c r="N274" i="21" s="1"/>
  <c r="N275" i="21" s="1"/>
  <c r="N276" i="21" s="1"/>
  <c r="N277" i="21" s="1"/>
  <c r="N278" i="21" s="1"/>
  <c r="N279" i="21" s="1"/>
  <c r="N280" i="21" s="1"/>
  <c r="N281" i="21" s="1"/>
  <c r="N282" i="21" s="1"/>
  <c r="N283" i="21" s="1"/>
  <c r="N284" i="21" s="1"/>
  <c r="N285" i="21" s="1"/>
  <c r="N286" i="21" s="1"/>
  <c r="N287" i="21" s="1"/>
  <c r="N288" i="21" s="1"/>
  <c r="N289" i="21" s="1"/>
  <c r="N290" i="21" s="1"/>
  <c r="N291" i="21" s="1"/>
  <c r="N292" i="21" s="1"/>
  <c r="N293" i="21" s="1"/>
  <c r="N294" i="21" s="1"/>
  <c r="N295" i="21" s="1"/>
  <c r="N296" i="21" s="1"/>
  <c r="N297" i="21" s="1"/>
  <c r="N298" i="21" s="1"/>
  <c r="N299" i="21" s="1"/>
  <c r="N300" i="21" s="1"/>
  <c r="N301" i="21" s="1"/>
  <c r="N302" i="21" s="1"/>
  <c r="N303" i="21" s="1"/>
  <c r="N304" i="21" s="1"/>
  <c r="N305" i="21" s="1"/>
  <c r="N306" i="21" s="1"/>
  <c r="N307" i="21" s="1"/>
  <c r="N308" i="21" s="1"/>
  <c r="N309" i="21" s="1"/>
  <c r="N310" i="21" s="1"/>
  <c r="N311" i="21" s="1"/>
  <c r="N312" i="21" s="1"/>
  <c r="N313" i="21" s="1"/>
  <c r="N314" i="21" s="1"/>
  <c r="N315" i="21" s="1"/>
  <c r="N316" i="21" s="1"/>
  <c r="N317" i="21" s="1"/>
  <c r="N318" i="21" s="1"/>
  <c r="N319" i="21" s="1"/>
  <c r="N320" i="21" s="1"/>
  <c r="N321" i="21" s="1"/>
  <c r="N322" i="21" s="1"/>
  <c r="N323" i="21" s="1"/>
  <c r="N324" i="21" s="1"/>
  <c r="N325" i="21" s="1"/>
  <c r="N326" i="21" s="1"/>
  <c r="N327" i="21" s="1"/>
  <c r="N328" i="21" s="1"/>
  <c r="N329" i="21" s="1"/>
  <c r="N330" i="21" s="1"/>
  <c r="N331" i="21" s="1"/>
  <c r="N332" i="21" s="1"/>
  <c r="N333" i="21" s="1"/>
  <c r="N334" i="21" s="1"/>
  <c r="N335" i="21" s="1"/>
  <c r="N336" i="21" s="1"/>
  <c r="N337" i="21" s="1"/>
  <c r="N338" i="21" s="1"/>
  <c r="N339" i="21" s="1"/>
  <c r="N340" i="21" s="1"/>
  <c r="N341" i="21" s="1"/>
  <c r="N342" i="21" s="1"/>
  <c r="N343" i="21" s="1"/>
  <c r="N344" i="21" s="1"/>
  <c r="N345" i="21" s="1"/>
  <c r="N346" i="21" s="1"/>
  <c r="N347" i="21" s="1"/>
  <c r="N348" i="21" s="1"/>
  <c r="N349" i="21" s="1"/>
  <c r="N350" i="21" s="1"/>
  <c r="N351" i="21" s="1"/>
  <c r="N352" i="21" s="1"/>
  <c r="N353" i="21" s="1"/>
  <c r="N354" i="21" s="1"/>
  <c r="N355" i="21" s="1"/>
  <c r="N356" i="21" s="1"/>
  <c r="N357" i="21" s="1"/>
  <c r="N358" i="21" s="1"/>
  <c r="N359" i="21" s="1"/>
  <c r="N360" i="21" s="1"/>
  <c r="N361" i="21" s="1"/>
  <c r="N362" i="21" s="1"/>
  <c r="N363" i="21" s="1"/>
  <c r="N364" i="21" s="1"/>
  <c r="N365" i="21" s="1"/>
  <c r="N366" i="21" s="1"/>
  <c r="N367" i="21" s="1"/>
  <c r="N368" i="21" s="1"/>
  <c r="N369" i="21" s="1"/>
  <c r="N370" i="21" s="1"/>
  <c r="N371" i="21" s="1"/>
  <c r="N372" i="21" s="1"/>
  <c r="N373" i="21" s="1"/>
  <c r="N374" i="21" s="1"/>
  <c r="N375" i="21" s="1"/>
  <c r="N376" i="21" s="1"/>
  <c r="N377" i="21" s="1"/>
  <c r="N378" i="21" s="1"/>
  <c r="N379" i="21" s="1"/>
  <c r="N380" i="21" s="1"/>
  <c r="N381" i="21" s="1"/>
  <c r="N382" i="21" s="1"/>
  <c r="N383" i="21" s="1"/>
  <c r="N384" i="21" s="1"/>
  <c r="N385" i="21" s="1"/>
  <c r="N386" i="21" s="1"/>
  <c r="N387" i="21" s="1"/>
  <c r="N388" i="21" s="1"/>
  <c r="N389" i="21" s="1"/>
  <c r="N390" i="21" s="1"/>
  <c r="N391" i="21" s="1"/>
  <c r="N392" i="21" s="1"/>
  <c r="N393" i="21" s="1"/>
  <c r="N394" i="21" s="1"/>
  <c r="N395" i="21" s="1"/>
  <c r="N396" i="21" s="1"/>
  <c r="N397" i="21" s="1"/>
  <c r="N398" i="21" s="1"/>
  <c r="N399" i="21" s="1"/>
  <c r="N400" i="21" s="1"/>
  <c r="N401" i="21" s="1"/>
  <c r="N402" i="21" s="1"/>
  <c r="N403" i="21" s="1"/>
  <c r="N404" i="21" s="1"/>
  <c r="N405" i="21" s="1"/>
  <c r="N406" i="21" s="1"/>
  <c r="N407" i="21" s="1"/>
  <c r="N408" i="21" s="1"/>
  <c r="N409" i="21" s="1"/>
  <c r="N410" i="21" s="1"/>
  <c r="N411" i="21" s="1"/>
  <c r="N412" i="21" s="1"/>
  <c r="N413" i="21" s="1"/>
  <c r="N414" i="21" s="1"/>
  <c r="N415" i="21" s="1"/>
  <c r="N416" i="21" s="1"/>
  <c r="N417" i="21" s="1"/>
  <c r="N418" i="21" s="1"/>
  <c r="N419" i="21" s="1"/>
  <c r="N420" i="21" s="1"/>
  <c r="N421" i="21" s="1"/>
  <c r="N422" i="21" s="1"/>
  <c r="N423" i="21" s="1"/>
  <c r="N424" i="21" s="1"/>
  <c r="N425" i="21" s="1"/>
  <c r="N426" i="21" s="1"/>
  <c r="O5" i="20"/>
  <c r="P6" i="20"/>
  <c r="G7" i="20"/>
  <c r="P7" i="20"/>
  <c r="AF7" i="20"/>
  <c r="O8" i="20"/>
  <c r="B10" i="20"/>
  <c r="J10" i="20"/>
  <c r="AA10" i="20"/>
  <c r="AB10" i="20"/>
  <c r="AC10" i="20"/>
  <c r="AD10" i="20"/>
  <c r="P12" i="20"/>
  <c r="P64" i="20" s="1"/>
  <c r="O14" i="20"/>
  <c r="C17" i="20"/>
  <c r="N17" i="20"/>
  <c r="O17" i="20"/>
  <c r="O18" i="20"/>
  <c r="O19" i="20" s="1"/>
  <c r="O20" i="20"/>
  <c r="O21" i="20" s="1"/>
  <c r="O22" i="20" s="1"/>
  <c r="O23" i="20" s="1"/>
  <c r="O24" i="20"/>
  <c r="O25" i="20" s="1"/>
  <c r="O26" i="20" s="1"/>
  <c r="O27" i="20" s="1"/>
  <c r="O28" i="20" s="1"/>
  <c r="O29" i="20" s="1"/>
  <c r="O30" i="20" s="1"/>
  <c r="O31" i="20" s="1"/>
  <c r="O32" i="20" s="1"/>
  <c r="O33" i="20" s="1"/>
  <c r="O34" i="20" s="1"/>
  <c r="O35" i="20" s="1"/>
  <c r="O36" i="20" s="1"/>
  <c r="O37" i="20" s="1"/>
  <c r="O38" i="20" s="1"/>
  <c r="O39" i="20" s="1"/>
  <c r="O40" i="20" s="1"/>
  <c r="O41" i="20" s="1"/>
  <c r="O42" i="20" s="1"/>
  <c r="O43" i="20" s="1"/>
  <c r="O44" i="20" s="1"/>
  <c r="O45" i="20" s="1"/>
  <c r="O46" i="20" s="1"/>
  <c r="O47" i="20" s="1"/>
  <c r="O48" i="20" s="1"/>
  <c r="O49" i="20" s="1"/>
  <c r="O50" i="20" s="1"/>
  <c r="O51" i="20" s="1"/>
  <c r="O52" i="20" s="1"/>
  <c r="O53" i="20" s="1"/>
  <c r="O54" i="20" s="1"/>
  <c r="O55" i="20" s="1"/>
  <c r="O56" i="20" s="1"/>
  <c r="N68" i="20"/>
  <c r="N69" i="20" s="1"/>
  <c r="N70" i="20" s="1"/>
  <c r="N71" i="20" s="1"/>
  <c r="N72" i="20" s="1"/>
  <c r="N73" i="20" s="1"/>
  <c r="N74" i="20" s="1"/>
  <c r="N75" i="20" s="1"/>
  <c r="N76" i="20" s="1"/>
  <c r="N77" i="20" s="1"/>
  <c r="N78" i="20" s="1"/>
  <c r="N79" i="20" s="1"/>
  <c r="N80" i="20" s="1"/>
  <c r="N81" i="20" s="1"/>
  <c r="N82" i="20" s="1"/>
  <c r="N83" i="20" s="1"/>
  <c r="N84" i="20" s="1"/>
  <c r="N85" i="20" s="1"/>
  <c r="N86" i="20" s="1"/>
  <c r="N87" i="20" s="1"/>
  <c r="N88" i="20" s="1"/>
  <c r="N89" i="20" s="1"/>
  <c r="N90" i="20" s="1"/>
  <c r="N91" i="20" s="1"/>
  <c r="N92" i="20" s="1"/>
  <c r="N93" i="20" s="1"/>
  <c r="N94" i="20" s="1"/>
  <c r="N95" i="20" s="1"/>
  <c r="N96" i="20" s="1"/>
  <c r="N97" i="20" s="1"/>
  <c r="N98" i="20" s="1"/>
  <c r="N99" i="20" s="1"/>
  <c r="N100" i="20" s="1"/>
  <c r="N101" i="20" s="1"/>
  <c r="N102" i="20" s="1"/>
  <c r="N103" i="20" s="1"/>
  <c r="N104" i="20" s="1"/>
  <c r="N105" i="20" s="1"/>
  <c r="N106" i="20" s="1"/>
  <c r="N107" i="20" s="1"/>
  <c r="N108" i="20" s="1"/>
  <c r="N109" i="20" s="1"/>
  <c r="N110" i="20" s="1"/>
  <c r="N111" i="20" s="1"/>
  <c r="N112" i="20" s="1"/>
  <c r="N113" i="20" s="1"/>
  <c r="N114" i="20" s="1"/>
  <c r="N115" i="20" s="1"/>
  <c r="N116" i="20" s="1"/>
  <c r="N117" i="20" s="1"/>
  <c r="N118" i="20" s="1"/>
  <c r="N119" i="20" s="1"/>
  <c r="N120" i="20" s="1"/>
  <c r="N121" i="20" s="1"/>
  <c r="N122" i="20" s="1"/>
  <c r="N123" i="20" s="1"/>
  <c r="N124" i="20" s="1"/>
  <c r="N125" i="20" s="1"/>
  <c r="N126" i="20" s="1"/>
  <c r="N127" i="20" s="1"/>
  <c r="N128" i="20" s="1"/>
  <c r="N129" i="20" s="1"/>
  <c r="N130" i="20" s="1"/>
  <c r="N131" i="20" s="1"/>
  <c r="N132" i="20" s="1"/>
  <c r="N133" i="20" s="1"/>
  <c r="N134" i="20" s="1"/>
  <c r="N135" i="20" s="1"/>
  <c r="N136" i="20" s="1"/>
  <c r="N137" i="20" s="1"/>
  <c r="N138" i="20" s="1"/>
  <c r="N139" i="20" s="1"/>
  <c r="N140" i="20" s="1"/>
  <c r="N141" i="20" s="1"/>
  <c r="N142" i="20" s="1"/>
  <c r="N143" i="20" s="1"/>
  <c r="N144" i="20" s="1"/>
  <c r="N145" i="20" s="1"/>
  <c r="N146" i="20" s="1"/>
  <c r="N147" i="20" s="1"/>
  <c r="N148" i="20" s="1"/>
  <c r="N149" i="20" s="1"/>
  <c r="N150" i="20" s="1"/>
  <c r="N151" i="20" s="1"/>
  <c r="N152" i="20" s="1"/>
  <c r="N153" i="20" s="1"/>
  <c r="N154" i="20" s="1"/>
  <c r="N155" i="20" s="1"/>
  <c r="N156" i="20" s="1"/>
  <c r="N157" i="20" s="1"/>
  <c r="N158" i="20" s="1"/>
  <c r="N159" i="20" s="1"/>
  <c r="N160" i="20" s="1"/>
  <c r="N161" i="20" s="1"/>
  <c r="N162" i="20" s="1"/>
  <c r="N163" i="20" s="1"/>
  <c r="N164" i="20" s="1"/>
  <c r="N165" i="20" s="1"/>
  <c r="N166" i="20" s="1"/>
  <c r="N167" i="20" s="1"/>
  <c r="N168" i="20" s="1"/>
  <c r="N169" i="20" s="1"/>
  <c r="N170" i="20" s="1"/>
  <c r="N171" i="20" s="1"/>
  <c r="N172" i="20" s="1"/>
  <c r="N173" i="20" s="1"/>
  <c r="N174" i="20" s="1"/>
  <c r="N175" i="20" s="1"/>
  <c r="N176" i="20" s="1"/>
  <c r="N177" i="20" s="1"/>
  <c r="N178" i="20" s="1"/>
  <c r="N179" i="20" s="1"/>
  <c r="N180" i="20" s="1"/>
  <c r="N181" i="20" s="1"/>
  <c r="N182" i="20" s="1"/>
  <c r="N183" i="20" s="1"/>
  <c r="N184" i="20" s="1"/>
  <c r="N185" i="20" s="1"/>
  <c r="N186" i="20" s="1"/>
  <c r="N187" i="20" s="1"/>
  <c r="N188" i="20" s="1"/>
  <c r="N189" i="20" s="1"/>
  <c r="N190" i="20" s="1"/>
  <c r="N191" i="20" s="1"/>
  <c r="N192" i="20" s="1"/>
  <c r="N193" i="20" s="1"/>
  <c r="N194" i="20" s="1"/>
  <c r="N195" i="20" s="1"/>
  <c r="N196" i="20" s="1"/>
  <c r="N197" i="20" s="1"/>
  <c r="N198" i="20" s="1"/>
  <c r="N199" i="20" s="1"/>
  <c r="N200" i="20" s="1"/>
  <c r="N201" i="20" s="1"/>
  <c r="N202" i="20" s="1"/>
  <c r="N203" i="20" s="1"/>
  <c r="N204" i="20" s="1"/>
  <c r="N205" i="20" s="1"/>
  <c r="N206" i="20" s="1"/>
  <c r="N207" i="20" s="1"/>
  <c r="N208" i="20" s="1"/>
  <c r="N209" i="20" s="1"/>
  <c r="N210" i="20" s="1"/>
  <c r="N211" i="20" s="1"/>
  <c r="N212" i="20" s="1"/>
  <c r="N213" i="20" s="1"/>
  <c r="N214" i="20" s="1"/>
  <c r="N215" i="20" s="1"/>
  <c r="N216" i="20" s="1"/>
  <c r="N217" i="20" s="1"/>
  <c r="N218" i="20" s="1"/>
  <c r="N219" i="20" s="1"/>
  <c r="N220" i="20" s="1"/>
  <c r="N221" i="20" s="1"/>
  <c r="N222" i="20" s="1"/>
  <c r="N223" i="20" s="1"/>
  <c r="N224" i="20" s="1"/>
  <c r="N225" i="20" s="1"/>
  <c r="N226" i="20" s="1"/>
  <c r="N227" i="20" s="1"/>
  <c r="N228" i="20" s="1"/>
  <c r="N229" i="20" s="1"/>
  <c r="N230" i="20" s="1"/>
  <c r="N231" i="20" s="1"/>
  <c r="N232" i="20" s="1"/>
  <c r="N233" i="20" s="1"/>
  <c r="N234" i="20" s="1"/>
  <c r="N235" i="20" s="1"/>
  <c r="N236" i="20" s="1"/>
  <c r="N237" i="20" s="1"/>
  <c r="N238" i="20" s="1"/>
  <c r="N239" i="20" s="1"/>
  <c r="N240" i="20" s="1"/>
  <c r="N241" i="20" s="1"/>
  <c r="N242" i="20" s="1"/>
  <c r="N243" i="20" s="1"/>
  <c r="N244" i="20" s="1"/>
  <c r="N245" i="20" s="1"/>
  <c r="N246" i="20" s="1"/>
  <c r="N247" i="20" s="1"/>
  <c r="N248" i="20" s="1"/>
  <c r="N249" i="20" s="1"/>
  <c r="N250" i="20" s="1"/>
  <c r="N251" i="20" s="1"/>
  <c r="N252" i="20" s="1"/>
  <c r="N253" i="20" s="1"/>
  <c r="N254" i="20" s="1"/>
  <c r="N255" i="20" s="1"/>
  <c r="N256" i="20" s="1"/>
  <c r="N257" i="20" s="1"/>
  <c r="N258" i="20" s="1"/>
  <c r="N259" i="20" s="1"/>
  <c r="N260" i="20" s="1"/>
  <c r="N261" i="20" s="1"/>
  <c r="N262" i="20" s="1"/>
  <c r="N263" i="20" s="1"/>
  <c r="N264" i="20" s="1"/>
  <c r="N265" i="20" s="1"/>
  <c r="N266" i="20" s="1"/>
  <c r="N267" i="20" s="1"/>
  <c r="N268" i="20" s="1"/>
  <c r="N269" i="20" s="1"/>
  <c r="N270" i="20" s="1"/>
  <c r="N271" i="20" s="1"/>
  <c r="N272" i="20" s="1"/>
  <c r="N273" i="20" s="1"/>
  <c r="N274" i="20" s="1"/>
  <c r="N275" i="20" s="1"/>
  <c r="N276" i="20" s="1"/>
  <c r="N277" i="20" s="1"/>
  <c r="N278" i="20" s="1"/>
  <c r="N279" i="20" s="1"/>
  <c r="N280" i="20" s="1"/>
  <c r="N281" i="20" s="1"/>
  <c r="N282" i="20" s="1"/>
  <c r="N283" i="20" s="1"/>
  <c r="N284" i="20" s="1"/>
  <c r="N285" i="20" s="1"/>
  <c r="N286" i="20" s="1"/>
  <c r="N287" i="20" s="1"/>
  <c r="N288" i="20" s="1"/>
  <c r="N289" i="20" s="1"/>
  <c r="N290" i="20" s="1"/>
  <c r="N291" i="20" s="1"/>
  <c r="N292" i="20" s="1"/>
  <c r="N293" i="20" s="1"/>
  <c r="N294" i="20" s="1"/>
  <c r="N295" i="20" s="1"/>
  <c r="N296" i="20" s="1"/>
  <c r="N297" i="20" s="1"/>
  <c r="N298" i="20" s="1"/>
  <c r="N299" i="20" s="1"/>
  <c r="N300" i="20" s="1"/>
  <c r="N301" i="20" s="1"/>
  <c r="N302" i="20" s="1"/>
  <c r="N303" i="20" s="1"/>
  <c r="N304" i="20" s="1"/>
  <c r="N305" i="20" s="1"/>
  <c r="N306" i="20" s="1"/>
  <c r="N307" i="20" s="1"/>
  <c r="N308" i="20" s="1"/>
  <c r="N309" i="20" s="1"/>
  <c r="N310" i="20" s="1"/>
  <c r="N311" i="20" s="1"/>
  <c r="N312" i="20" s="1"/>
  <c r="N313" i="20" s="1"/>
  <c r="N314" i="20" s="1"/>
  <c r="N315" i="20" s="1"/>
  <c r="N316" i="20" s="1"/>
  <c r="N317" i="20" s="1"/>
  <c r="N318" i="20" s="1"/>
  <c r="N319" i="20" s="1"/>
  <c r="N320" i="20" s="1"/>
  <c r="N321" i="20" s="1"/>
  <c r="N322" i="20" s="1"/>
  <c r="N323" i="20" s="1"/>
  <c r="N324" i="20" s="1"/>
  <c r="N325" i="20" s="1"/>
  <c r="N326" i="20" s="1"/>
  <c r="N327" i="20" s="1"/>
  <c r="N328" i="20" s="1"/>
  <c r="N329" i="20" s="1"/>
  <c r="N330" i="20" s="1"/>
  <c r="N331" i="20" s="1"/>
  <c r="N332" i="20" s="1"/>
  <c r="N333" i="20" s="1"/>
  <c r="N334" i="20" s="1"/>
  <c r="N335" i="20" s="1"/>
  <c r="N336" i="20" s="1"/>
  <c r="N337" i="20" s="1"/>
  <c r="N338" i="20" s="1"/>
  <c r="N339" i="20" s="1"/>
  <c r="N340" i="20" s="1"/>
  <c r="N341" i="20" s="1"/>
  <c r="N342" i="20" s="1"/>
  <c r="N343" i="20" s="1"/>
  <c r="N344" i="20" s="1"/>
  <c r="N345" i="20" s="1"/>
  <c r="N346" i="20" s="1"/>
  <c r="N347" i="20" s="1"/>
  <c r="N348" i="20" s="1"/>
  <c r="N349" i="20" s="1"/>
  <c r="N350" i="20" s="1"/>
  <c r="N351" i="20" s="1"/>
  <c r="N352" i="20" s="1"/>
  <c r="N353" i="20" s="1"/>
  <c r="N354" i="20" s="1"/>
  <c r="N355" i="20" s="1"/>
  <c r="N356" i="20" s="1"/>
  <c r="N357" i="20" s="1"/>
  <c r="N358" i="20" s="1"/>
  <c r="N359" i="20" s="1"/>
  <c r="N360" i="20" s="1"/>
  <c r="N361" i="20" s="1"/>
  <c r="N362" i="20" s="1"/>
  <c r="N363" i="20" s="1"/>
  <c r="N364" i="20" s="1"/>
  <c r="N365" i="20" s="1"/>
  <c r="N366" i="20" s="1"/>
  <c r="N367" i="20" s="1"/>
  <c r="N368" i="20" s="1"/>
  <c r="N369" i="20" s="1"/>
  <c r="N370" i="20" s="1"/>
  <c r="N371" i="20" s="1"/>
  <c r="N372" i="20" s="1"/>
  <c r="N373" i="20" s="1"/>
  <c r="N374" i="20" s="1"/>
  <c r="N375" i="20" s="1"/>
  <c r="N376" i="20" s="1"/>
  <c r="N377" i="20" s="1"/>
  <c r="N378" i="20" s="1"/>
  <c r="N379" i="20" s="1"/>
  <c r="N380" i="20" s="1"/>
  <c r="N381" i="20" s="1"/>
  <c r="N382" i="20" s="1"/>
  <c r="N383" i="20" s="1"/>
  <c r="N384" i="20" s="1"/>
  <c r="N385" i="20" s="1"/>
  <c r="N386" i="20" s="1"/>
  <c r="N387" i="20" s="1"/>
  <c r="N388" i="20" s="1"/>
  <c r="N389" i="20" s="1"/>
  <c r="N390" i="20" s="1"/>
  <c r="N391" i="20" s="1"/>
  <c r="N392" i="20" s="1"/>
  <c r="N393" i="20" s="1"/>
  <c r="N394" i="20" s="1"/>
  <c r="N395" i="20" s="1"/>
  <c r="N396" i="20" s="1"/>
  <c r="N397" i="20" s="1"/>
  <c r="N398" i="20" s="1"/>
  <c r="N399" i="20" s="1"/>
  <c r="N400" i="20" s="1"/>
  <c r="N401" i="20" s="1"/>
  <c r="N402" i="20" s="1"/>
  <c r="N403" i="20" s="1"/>
  <c r="N404" i="20" s="1"/>
  <c r="N405" i="20" s="1"/>
  <c r="N406" i="20" s="1"/>
  <c r="N407" i="20" s="1"/>
  <c r="N408" i="20" s="1"/>
  <c r="N409" i="20" s="1"/>
  <c r="N410" i="20" s="1"/>
  <c r="N411" i="20" s="1"/>
  <c r="N412" i="20" s="1"/>
  <c r="N413" i="20" s="1"/>
  <c r="N414" i="20" s="1"/>
  <c r="N415" i="20" s="1"/>
  <c r="N416" i="20" s="1"/>
  <c r="N417" i="20" s="1"/>
  <c r="N418" i="20" s="1"/>
  <c r="N419" i="20" s="1"/>
  <c r="N420" i="20" s="1"/>
  <c r="N421" i="20" s="1"/>
  <c r="N422" i="20" s="1"/>
  <c r="N423" i="20" s="1"/>
  <c r="N424" i="20" s="1"/>
  <c r="N425" i="20" s="1"/>
  <c r="N426" i="20" s="1"/>
  <c r="O5" i="19"/>
  <c r="G7" i="19"/>
  <c r="AC10" i="19" s="1"/>
  <c r="P7" i="19"/>
  <c r="AF7" i="19"/>
  <c r="B10" i="19"/>
  <c r="J10" i="19"/>
  <c r="AA10" i="19"/>
  <c r="AD10" i="19"/>
  <c r="N17" i="19"/>
  <c r="N18" i="19"/>
  <c r="N68" i="19"/>
  <c r="N69" i="19"/>
  <c r="N70" i="19"/>
  <c r="N71" i="19"/>
  <c r="N72" i="19"/>
  <c r="N73" i="19" s="1"/>
  <c r="N74" i="19" s="1"/>
  <c r="N75" i="19" s="1"/>
  <c r="N76" i="19" s="1"/>
  <c r="N77" i="19" s="1"/>
  <c r="N78" i="19" s="1"/>
  <c r="N79" i="19" s="1"/>
  <c r="N80" i="19" s="1"/>
  <c r="N81" i="19"/>
  <c r="N82" i="19" s="1"/>
  <c r="N83" i="19" s="1"/>
  <c r="N84" i="19" s="1"/>
  <c r="N85" i="19" s="1"/>
  <c r="N86" i="19" s="1"/>
  <c r="N87" i="19" s="1"/>
  <c r="N88" i="19" s="1"/>
  <c r="N89" i="19" s="1"/>
  <c r="N90" i="19" s="1"/>
  <c r="N91" i="19" s="1"/>
  <c r="N92" i="19" s="1"/>
  <c r="N93" i="19" s="1"/>
  <c r="N94" i="19" s="1"/>
  <c r="N95" i="19" s="1"/>
  <c r="N96" i="19" s="1"/>
  <c r="N97" i="19" s="1"/>
  <c r="N98" i="19" s="1"/>
  <c r="N99" i="19" s="1"/>
  <c r="N100" i="19" s="1"/>
  <c r="N101" i="19" s="1"/>
  <c r="N102" i="19" s="1"/>
  <c r="N103" i="19" s="1"/>
  <c r="N104" i="19" s="1"/>
  <c r="N105" i="19" s="1"/>
  <c r="N106" i="19" s="1"/>
  <c r="N107" i="19" s="1"/>
  <c r="N108" i="19" s="1"/>
  <c r="N109" i="19" s="1"/>
  <c r="N110" i="19" s="1"/>
  <c r="N111" i="19" s="1"/>
  <c r="N112" i="19" s="1"/>
  <c r="N113" i="19" s="1"/>
  <c r="N114" i="19" s="1"/>
  <c r="N115" i="19" s="1"/>
  <c r="N116" i="19" s="1"/>
  <c r="N117" i="19" s="1"/>
  <c r="N118" i="19" s="1"/>
  <c r="N119" i="19" s="1"/>
  <c r="N120" i="19" s="1"/>
  <c r="N121" i="19" s="1"/>
  <c r="N122" i="19" s="1"/>
  <c r="N123" i="19" s="1"/>
  <c r="N124" i="19" s="1"/>
  <c r="N125" i="19" s="1"/>
  <c r="N126" i="19" s="1"/>
  <c r="N127" i="19" s="1"/>
  <c r="N128" i="19" s="1"/>
  <c r="N129" i="19" s="1"/>
  <c r="N130" i="19" s="1"/>
  <c r="N131" i="19" s="1"/>
  <c r="N132" i="19" s="1"/>
  <c r="N133" i="19" s="1"/>
  <c r="N134" i="19" s="1"/>
  <c r="N135" i="19" s="1"/>
  <c r="N136" i="19" s="1"/>
  <c r="N137" i="19" s="1"/>
  <c r="N138" i="19" s="1"/>
  <c r="N139" i="19" s="1"/>
  <c r="N140" i="19" s="1"/>
  <c r="N141" i="19" s="1"/>
  <c r="N142" i="19" s="1"/>
  <c r="N143" i="19" s="1"/>
  <c r="N144" i="19" s="1"/>
  <c r="N145" i="19" s="1"/>
  <c r="N146" i="19" s="1"/>
  <c r="N147" i="19" s="1"/>
  <c r="N148" i="19" s="1"/>
  <c r="N149" i="19" s="1"/>
  <c r="N150" i="19" s="1"/>
  <c r="N151" i="19" s="1"/>
  <c r="N152" i="19" s="1"/>
  <c r="N153" i="19" s="1"/>
  <c r="N154" i="19" s="1"/>
  <c r="N155" i="19" s="1"/>
  <c r="N156" i="19" s="1"/>
  <c r="N157" i="19" s="1"/>
  <c r="N158" i="19" s="1"/>
  <c r="N159" i="19" s="1"/>
  <c r="N160" i="19" s="1"/>
  <c r="N161" i="19" s="1"/>
  <c r="N162" i="19" s="1"/>
  <c r="N163" i="19" s="1"/>
  <c r="N164" i="19" s="1"/>
  <c r="N165" i="19" s="1"/>
  <c r="N166" i="19" s="1"/>
  <c r="N167" i="19" s="1"/>
  <c r="N168" i="19" s="1"/>
  <c r="N169" i="19" s="1"/>
  <c r="N170" i="19" s="1"/>
  <c r="N171" i="19" s="1"/>
  <c r="N172" i="19" s="1"/>
  <c r="N173" i="19" s="1"/>
  <c r="N174" i="19" s="1"/>
  <c r="N175" i="19" s="1"/>
  <c r="N176" i="19" s="1"/>
  <c r="N177" i="19" s="1"/>
  <c r="N178" i="19" s="1"/>
  <c r="N179" i="19" s="1"/>
  <c r="N180" i="19" s="1"/>
  <c r="N181" i="19" s="1"/>
  <c r="N182" i="19" s="1"/>
  <c r="N183" i="19" s="1"/>
  <c r="N184" i="19" s="1"/>
  <c r="N185" i="19" s="1"/>
  <c r="N186" i="19" s="1"/>
  <c r="N187" i="19" s="1"/>
  <c r="N188" i="19" s="1"/>
  <c r="N189" i="19" s="1"/>
  <c r="N190" i="19" s="1"/>
  <c r="N191" i="19" s="1"/>
  <c r="N192" i="19" s="1"/>
  <c r="N193" i="19" s="1"/>
  <c r="N194" i="19" s="1"/>
  <c r="N195" i="19" s="1"/>
  <c r="N196" i="19" s="1"/>
  <c r="N197" i="19" s="1"/>
  <c r="N198" i="19" s="1"/>
  <c r="N199" i="19" s="1"/>
  <c r="N200" i="19" s="1"/>
  <c r="N201" i="19" s="1"/>
  <c r="N202" i="19" s="1"/>
  <c r="N203" i="19" s="1"/>
  <c r="N204" i="19" s="1"/>
  <c r="N205" i="19" s="1"/>
  <c r="N206" i="19" s="1"/>
  <c r="N207" i="19" s="1"/>
  <c r="N208" i="19" s="1"/>
  <c r="N209" i="19" s="1"/>
  <c r="N210" i="19" s="1"/>
  <c r="N211" i="19" s="1"/>
  <c r="N212" i="19" s="1"/>
  <c r="N213" i="19" s="1"/>
  <c r="N214" i="19" s="1"/>
  <c r="N215" i="19" s="1"/>
  <c r="N216" i="19" s="1"/>
  <c r="N217" i="19" s="1"/>
  <c r="N218" i="19" s="1"/>
  <c r="N219" i="19" s="1"/>
  <c r="N220" i="19" s="1"/>
  <c r="N221" i="19" s="1"/>
  <c r="N222" i="19" s="1"/>
  <c r="N223" i="19" s="1"/>
  <c r="N224" i="19" s="1"/>
  <c r="N225" i="19" s="1"/>
  <c r="N226" i="19" s="1"/>
  <c r="N227" i="19" s="1"/>
  <c r="N228" i="19" s="1"/>
  <c r="N229" i="19" s="1"/>
  <c r="N230" i="19" s="1"/>
  <c r="N231" i="19" s="1"/>
  <c r="N232" i="19" s="1"/>
  <c r="N233" i="19" s="1"/>
  <c r="N234" i="19" s="1"/>
  <c r="N235" i="19" s="1"/>
  <c r="N236" i="19" s="1"/>
  <c r="N237" i="19" s="1"/>
  <c r="N238" i="19" s="1"/>
  <c r="N239" i="19" s="1"/>
  <c r="N240" i="19" s="1"/>
  <c r="N241" i="19" s="1"/>
  <c r="N242" i="19" s="1"/>
  <c r="N243" i="19" s="1"/>
  <c r="N244" i="19" s="1"/>
  <c r="N245" i="19" s="1"/>
  <c r="N246" i="19" s="1"/>
  <c r="N247" i="19" s="1"/>
  <c r="N248" i="19" s="1"/>
  <c r="N249" i="19" s="1"/>
  <c r="N250" i="19" s="1"/>
  <c r="N251" i="19" s="1"/>
  <c r="N252" i="19" s="1"/>
  <c r="N253" i="19" s="1"/>
  <c r="N254" i="19" s="1"/>
  <c r="N255" i="19" s="1"/>
  <c r="N256" i="19" s="1"/>
  <c r="N257" i="19" s="1"/>
  <c r="N258" i="19" s="1"/>
  <c r="N259" i="19" s="1"/>
  <c r="N260" i="19" s="1"/>
  <c r="N261" i="19" s="1"/>
  <c r="N262" i="19" s="1"/>
  <c r="N263" i="19" s="1"/>
  <c r="N264" i="19" s="1"/>
  <c r="N265" i="19" s="1"/>
  <c r="N266" i="19" s="1"/>
  <c r="N267" i="19" s="1"/>
  <c r="N268" i="19" s="1"/>
  <c r="N269" i="19" s="1"/>
  <c r="N270" i="19" s="1"/>
  <c r="N271" i="19" s="1"/>
  <c r="N272" i="19" s="1"/>
  <c r="N273" i="19" s="1"/>
  <c r="N274" i="19" s="1"/>
  <c r="N275" i="19" s="1"/>
  <c r="N276" i="19" s="1"/>
  <c r="N277" i="19" s="1"/>
  <c r="N278" i="19" s="1"/>
  <c r="N279" i="19" s="1"/>
  <c r="N280" i="19" s="1"/>
  <c r="N281" i="19" s="1"/>
  <c r="N282" i="19" s="1"/>
  <c r="N283" i="19" s="1"/>
  <c r="N284" i="19" s="1"/>
  <c r="N285" i="19" s="1"/>
  <c r="N286" i="19" s="1"/>
  <c r="N287" i="19" s="1"/>
  <c r="N288" i="19" s="1"/>
  <c r="N289" i="19" s="1"/>
  <c r="N290" i="19" s="1"/>
  <c r="N291" i="19" s="1"/>
  <c r="N292" i="19" s="1"/>
  <c r="N293" i="19" s="1"/>
  <c r="N294" i="19" s="1"/>
  <c r="N295" i="19" s="1"/>
  <c r="N296" i="19" s="1"/>
  <c r="N297" i="19" s="1"/>
  <c r="N298" i="19" s="1"/>
  <c r="N299" i="19" s="1"/>
  <c r="N300" i="19" s="1"/>
  <c r="N301" i="19" s="1"/>
  <c r="N302" i="19" s="1"/>
  <c r="N303" i="19" s="1"/>
  <c r="N304" i="19" s="1"/>
  <c r="N305" i="19" s="1"/>
  <c r="N306" i="19" s="1"/>
  <c r="N307" i="19" s="1"/>
  <c r="N308" i="19" s="1"/>
  <c r="N309" i="19" s="1"/>
  <c r="N310" i="19" s="1"/>
  <c r="N311" i="19" s="1"/>
  <c r="N312" i="19" s="1"/>
  <c r="N313" i="19" s="1"/>
  <c r="N314" i="19" s="1"/>
  <c r="N315" i="19" s="1"/>
  <c r="N316" i="19" s="1"/>
  <c r="N317" i="19" s="1"/>
  <c r="N318" i="19" s="1"/>
  <c r="N319" i="19" s="1"/>
  <c r="N320" i="19" s="1"/>
  <c r="N321" i="19" s="1"/>
  <c r="N322" i="19" s="1"/>
  <c r="N323" i="19" s="1"/>
  <c r="N324" i="19" s="1"/>
  <c r="N325" i="19" s="1"/>
  <c r="N326" i="19" s="1"/>
  <c r="N327" i="19" s="1"/>
  <c r="N328" i="19" s="1"/>
  <c r="N329" i="19" s="1"/>
  <c r="N330" i="19" s="1"/>
  <c r="N331" i="19" s="1"/>
  <c r="N332" i="19" s="1"/>
  <c r="N333" i="19" s="1"/>
  <c r="N334" i="19" s="1"/>
  <c r="N335" i="19" s="1"/>
  <c r="N336" i="19" s="1"/>
  <c r="N337" i="19" s="1"/>
  <c r="N338" i="19" s="1"/>
  <c r="N339" i="19" s="1"/>
  <c r="N340" i="19" s="1"/>
  <c r="N341" i="19" s="1"/>
  <c r="N342" i="19" s="1"/>
  <c r="N343" i="19" s="1"/>
  <c r="N344" i="19" s="1"/>
  <c r="N345" i="19" s="1"/>
  <c r="N346" i="19" s="1"/>
  <c r="N347" i="19" s="1"/>
  <c r="N348" i="19" s="1"/>
  <c r="N349" i="19" s="1"/>
  <c r="N350" i="19" s="1"/>
  <c r="N351" i="19" s="1"/>
  <c r="N352" i="19" s="1"/>
  <c r="N353" i="19" s="1"/>
  <c r="N354" i="19" s="1"/>
  <c r="N355" i="19" s="1"/>
  <c r="N356" i="19" s="1"/>
  <c r="N357" i="19" s="1"/>
  <c r="N358" i="19" s="1"/>
  <c r="N359" i="19" s="1"/>
  <c r="N360" i="19" s="1"/>
  <c r="N361" i="19" s="1"/>
  <c r="N362" i="19" s="1"/>
  <c r="N363" i="19" s="1"/>
  <c r="N364" i="19" s="1"/>
  <c r="N365" i="19" s="1"/>
  <c r="N366" i="19" s="1"/>
  <c r="N367" i="19" s="1"/>
  <c r="N368" i="19" s="1"/>
  <c r="N369" i="19" s="1"/>
  <c r="N370" i="19" s="1"/>
  <c r="N371" i="19" s="1"/>
  <c r="N372" i="19" s="1"/>
  <c r="N373" i="19" s="1"/>
  <c r="N374" i="19" s="1"/>
  <c r="N375" i="19" s="1"/>
  <c r="N376" i="19" s="1"/>
  <c r="N377" i="19" s="1"/>
  <c r="N378" i="19" s="1"/>
  <c r="N379" i="19" s="1"/>
  <c r="N380" i="19" s="1"/>
  <c r="N381" i="19" s="1"/>
  <c r="N382" i="19" s="1"/>
  <c r="N383" i="19" s="1"/>
  <c r="N384" i="19" s="1"/>
  <c r="N385" i="19" s="1"/>
  <c r="N386" i="19" s="1"/>
  <c r="N387" i="19" s="1"/>
  <c r="N388" i="19" s="1"/>
  <c r="N389" i="19" s="1"/>
  <c r="N390" i="19" s="1"/>
  <c r="O5" i="18"/>
  <c r="G7" i="18"/>
  <c r="P6" i="18" s="1"/>
  <c r="P7" i="18"/>
  <c r="AF7" i="18"/>
  <c r="B10" i="18"/>
  <c r="J10" i="18"/>
  <c r="AA10" i="18"/>
  <c r="AC10" i="18"/>
  <c r="AD10" i="18"/>
  <c r="N17" i="18"/>
  <c r="N18" i="18"/>
  <c r="N48" i="18"/>
  <c r="N49" i="18" s="1"/>
  <c r="N50" i="18" s="1"/>
  <c r="N51" i="18" s="1"/>
  <c r="N52" i="18" s="1"/>
  <c r="N53" i="18"/>
  <c r="N54" i="18" s="1"/>
  <c r="N55" i="18" s="1"/>
  <c r="N56" i="18" s="1"/>
  <c r="N57" i="18" s="1"/>
  <c r="N58" i="18" s="1"/>
  <c r="N59" i="18" s="1"/>
  <c r="N60" i="18" s="1"/>
  <c r="N61" i="18" s="1"/>
  <c r="N62" i="18" s="1"/>
  <c r="N63" i="18" s="1"/>
  <c r="N64" i="18" s="1"/>
  <c r="N65" i="18" s="1"/>
  <c r="N66" i="18" s="1"/>
  <c r="N67" i="18" s="1"/>
  <c r="N68" i="18" s="1"/>
  <c r="N69" i="18" s="1"/>
  <c r="N70" i="18" s="1"/>
  <c r="N71" i="18" s="1"/>
  <c r="N72" i="18" s="1"/>
  <c r="N73" i="18" s="1"/>
  <c r="N74" i="18" s="1"/>
  <c r="N75" i="18" s="1"/>
  <c r="N76" i="18" s="1"/>
  <c r="N77" i="18" s="1"/>
  <c r="N78" i="18" s="1"/>
  <c r="N79" i="18" s="1"/>
  <c r="N80" i="18" s="1"/>
  <c r="N81" i="18" s="1"/>
  <c r="N82" i="18" s="1"/>
  <c r="N83" i="18" s="1"/>
  <c r="N84" i="18" s="1"/>
  <c r="N85" i="18" s="1"/>
  <c r="N86" i="18" s="1"/>
  <c r="N87" i="18" s="1"/>
  <c r="N88" i="18" s="1"/>
  <c r="N89" i="18" s="1"/>
  <c r="N90" i="18" s="1"/>
  <c r="N91" i="18" s="1"/>
  <c r="N92" i="18" s="1"/>
  <c r="N93" i="18" s="1"/>
  <c r="N94" i="18" s="1"/>
  <c r="N95" i="18" s="1"/>
  <c r="N96" i="18" s="1"/>
  <c r="N97" i="18" s="1"/>
  <c r="N98" i="18" s="1"/>
  <c r="N99" i="18" s="1"/>
  <c r="N100" i="18" s="1"/>
  <c r="N101" i="18" s="1"/>
  <c r="N102" i="18" s="1"/>
  <c r="N103" i="18" s="1"/>
  <c r="N104" i="18" s="1"/>
  <c r="N105" i="18" s="1"/>
  <c r="N106" i="18" s="1"/>
  <c r="N107" i="18" s="1"/>
  <c r="N108" i="18" s="1"/>
  <c r="N109" i="18" s="1"/>
  <c r="N110" i="18" s="1"/>
  <c r="N111" i="18" s="1"/>
  <c r="N112" i="18" s="1"/>
  <c r="N113" i="18" s="1"/>
  <c r="N114" i="18" s="1"/>
  <c r="N115" i="18" s="1"/>
  <c r="N116" i="18" s="1"/>
  <c r="N117" i="18" s="1"/>
  <c r="N118" i="18" s="1"/>
  <c r="N119" i="18" s="1"/>
  <c r="N120" i="18" s="1"/>
  <c r="N121" i="18" s="1"/>
  <c r="N122" i="18" s="1"/>
  <c r="N123" i="18" s="1"/>
  <c r="N124" i="18" s="1"/>
  <c r="N125" i="18" s="1"/>
  <c r="N126" i="18" s="1"/>
  <c r="N127" i="18" s="1"/>
  <c r="N128" i="18" s="1"/>
  <c r="N129" i="18" s="1"/>
  <c r="N130" i="18" s="1"/>
  <c r="N131" i="18" s="1"/>
  <c r="N132" i="18" s="1"/>
  <c r="N133" i="18" s="1"/>
  <c r="N134" i="18" s="1"/>
  <c r="N135" i="18" s="1"/>
  <c r="N136" i="18" s="1"/>
  <c r="N137" i="18" s="1"/>
  <c r="N138" i="18" s="1"/>
  <c r="N139" i="18" s="1"/>
  <c r="N140" i="18" s="1"/>
  <c r="N141" i="18" s="1"/>
  <c r="N142" i="18" s="1"/>
  <c r="N143" i="18" s="1"/>
  <c r="N144" i="18" s="1"/>
  <c r="N145" i="18" s="1"/>
  <c r="N146" i="18" s="1"/>
  <c r="N147" i="18" s="1"/>
  <c r="N148" i="18" s="1"/>
  <c r="N149" i="18" s="1"/>
  <c r="N150" i="18" s="1"/>
  <c r="N151" i="18" s="1"/>
  <c r="N152" i="18" s="1"/>
  <c r="N153" i="18" s="1"/>
  <c r="N154" i="18" s="1"/>
  <c r="N155" i="18" s="1"/>
  <c r="N156" i="18" s="1"/>
  <c r="N157" i="18" s="1"/>
  <c r="N158" i="18" s="1"/>
  <c r="N159" i="18" s="1"/>
  <c r="N160" i="18" s="1"/>
  <c r="N161" i="18" s="1"/>
  <c r="N162" i="18" s="1"/>
  <c r="N163" i="18" s="1"/>
  <c r="N164" i="18" s="1"/>
  <c r="N165" i="18" s="1"/>
  <c r="N166" i="18" s="1"/>
  <c r="N167" i="18" s="1"/>
  <c r="N168" i="18" s="1"/>
  <c r="N169" i="18" s="1"/>
  <c r="N170" i="18" s="1"/>
  <c r="N171" i="18" s="1"/>
  <c r="N172" i="18" s="1"/>
  <c r="N173" i="18" s="1"/>
  <c r="N174" i="18" s="1"/>
  <c r="N175" i="18" s="1"/>
  <c r="N176" i="18" s="1"/>
  <c r="N177" i="18" s="1"/>
  <c r="N178" i="18" s="1"/>
  <c r="O5" i="17"/>
  <c r="G7" i="17"/>
  <c r="P6" i="17" s="1"/>
  <c r="AF7" i="17"/>
  <c r="B10" i="17"/>
  <c r="AA10" i="17"/>
  <c r="AC10" i="17"/>
  <c r="C17" i="17"/>
  <c r="C10" i="17" s="1"/>
  <c r="AD10" i="17" s="1"/>
  <c r="N17" i="17"/>
  <c r="N18" i="17"/>
  <c r="N19" i="17"/>
  <c r="N68" i="17"/>
  <c r="N69" i="17" s="1"/>
  <c r="N70" i="17" s="1"/>
  <c r="N71" i="17" s="1"/>
  <c r="N72" i="17" s="1"/>
  <c r="N73" i="17" s="1"/>
  <c r="N74" i="17"/>
  <c r="N75" i="17" s="1"/>
  <c r="N76" i="17"/>
  <c r="N77" i="17" s="1"/>
  <c r="N78" i="17" s="1"/>
  <c r="N79" i="17" s="1"/>
  <c r="N80" i="17" s="1"/>
  <c r="N81" i="17" s="1"/>
  <c r="N82" i="17" s="1"/>
  <c r="N83" i="17" s="1"/>
  <c r="N84" i="17" s="1"/>
  <c r="N85" i="17" s="1"/>
  <c r="N86" i="17" s="1"/>
  <c r="N87" i="17" s="1"/>
  <c r="N88" i="17" s="1"/>
  <c r="N89" i="17" s="1"/>
  <c r="N90" i="17" s="1"/>
  <c r="N91" i="17" s="1"/>
  <c r="N92" i="17" s="1"/>
  <c r="N93" i="17" s="1"/>
  <c r="N94" i="17" s="1"/>
  <c r="N95" i="17" s="1"/>
  <c r="N96" i="17" s="1"/>
  <c r="N97" i="17" s="1"/>
  <c r="N98" i="17" s="1"/>
  <c r="N99" i="17" s="1"/>
  <c r="N100" i="17" s="1"/>
  <c r="N101" i="17" s="1"/>
  <c r="N102" i="17" s="1"/>
  <c r="N103" i="17" s="1"/>
  <c r="N104" i="17" s="1"/>
  <c r="N105" i="17" s="1"/>
  <c r="N106" i="17" s="1"/>
  <c r="N107" i="17" s="1"/>
  <c r="N108" i="17" s="1"/>
  <c r="N109" i="17" s="1"/>
  <c r="N110" i="17" s="1"/>
  <c r="N111" i="17" s="1"/>
  <c r="N112" i="17" s="1"/>
  <c r="N113" i="17" s="1"/>
  <c r="N114" i="17" s="1"/>
  <c r="N115" i="17" s="1"/>
  <c r="N116" i="17" s="1"/>
  <c r="N117" i="17" s="1"/>
  <c r="N118" i="17" s="1"/>
  <c r="N119" i="17" s="1"/>
  <c r="N120" i="17" s="1"/>
  <c r="N121" i="17" s="1"/>
  <c r="N122" i="17" s="1"/>
  <c r="N123" i="17" s="1"/>
  <c r="N124" i="17" s="1"/>
  <c r="N125" i="17" s="1"/>
  <c r="N126" i="17" s="1"/>
  <c r="N127" i="17" s="1"/>
  <c r="N128" i="17" s="1"/>
  <c r="N129" i="17" s="1"/>
  <c r="N130" i="17" s="1"/>
  <c r="N131" i="17" s="1"/>
  <c r="N132" i="17" s="1"/>
  <c r="N133" i="17" s="1"/>
  <c r="N134" i="17" s="1"/>
  <c r="N135" i="17" s="1"/>
  <c r="N136" i="17" s="1"/>
  <c r="N137" i="17" s="1"/>
  <c r="N138" i="17" s="1"/>
  <c r="N139" i="17" s="1"/>
  <c r="N140" i="17" s="1"/>
  <c r="N141" i="17" s="1"/>
  <c r="N142" i="17" s="1"/>
  <c r="N143" i="17" s="1"/>
  <c r="N144" i="17" s="1"/>
  <c r="N145" i="17" s="1"/>
  <c r="N146" i="17" s="1"/>
  <c r="N147" i="17" s="1"/>
  <c r="N148" i="17" s="1"/>
  <c r="N149" i="17" s="1"/>
  <c r="N150" i="17" s="1"/>
  <c r="N151" i="17" s="1"/>
  <c r="N152" i="17" s="1"/>
  <c r="N153" i="17" s="1"/>
  <c r="N154" i="17" s="1"/>
  <c r="N155" i="17" s="1"/>
  <c r="N156" i="17" s="1"/>
  <c r="N157" i="17" s="1"/>
  <c r="N158" i="17" s="1"/>
  <c r="N159" i="17" s="1"/>
  <c r="N160" i="17" s="1"/>
  <c r="N161" i="17" s="1"/>
  <c r="N162" i="17" s="1"/>
  <c r="N163" i="17" s="1"/>
  <c r="N164" i="17" s="1"/>
  <c r="N165" i="17" s="1"/>
  <c r="N166" i="17" s="1"/>
  <c r="N167" i="17" s="1"/>
  <c r="N168" i="17" s="1"/>
  <c r="N169" i="17" s="1"/>
  <c r="N170" i="17" s="1"/>
  <c r="N171" i="17" s="1"/>
  <c r="N172" i="17" s="1"/>
  <c r="N173" i="17" s="1"/>
  <c r="N174" i="17" s="1"/>
  <c r="N175" i="17" s="1"/>
  <c r="N176" i="17" s="1"/>
  <c r="N177" i="17" s="1"/>
  <c r="N178" i="17" s="1"/>
  <c r="N179" i="17" s="1"/>
  <c r="N180" i="17" s="1"/>
  <c r="N181" i="17" s="1"/>
  <c r="N182" i="17" s="1"/>
  <c r="N183" i="17" s="1"/>
  <c r="N184" i="17" s="1"/>
  <c r="N185" i="17" s="1"/>
  <c r="N186" i="17" s="1"/>
  <c r="N187" i="17" s="1"/>
  <c r="N188" i="17" s="1"/>
  <c r="N189" i="17" s="1"/>
  <c r="N190" i="17" s="1"/>
  <c r="N191" i="17" s="1"/>
  <c r="N192" i="17" s="1"/>
  <c r="N193" i="17" s="1"/>
  <c r="N194" i="17" s="1"/>
  <c r="N195" i="17" s="1"/>
  <c r="N196" i="17" s="1"/>
  <c r="N197" i="17" s="1"/>
  <c r="N198" i="17" s="1"/>
  <c r="N199" i="17" s="1"/>
  <c r="N200" i="17" s="1"/>
  <c r="N201" i="17" s="1"/>
  <c r="N202" i="17" s="1"/>
  <c r="N203" i="17" s="1"/>
  <c r="N204" i="17" s="1"/>
  <c r="N205" i="17" s="1"/>
  <c r="N206" i="17" s="1"/>
  <c r="N207" i="17" s="1"/>
  <c r="N208" i="17" s="1"/>
  <c r="N209" i="17" s="1"/>
  <c r="N210" i="17" s="1"/>
  <c r="N211" i="17" s="1"/>
  <c r="N212" i="17" s="1"/>
  <c r="N213" i="17" s="1"/>
  <c r="N214" i="17" s="1"/>
  <c r="N215" i="17" s="1"/>
  <c r="N216" i="17" s="1"/>
  <c r="N217" i="17" s="1"/>
  <c r="N218" i="17" s="1"/>
  <c r="N219" i="17" s="1"/>
  <c r="N220" i="17" s="1"/>
  <c r="N221" i="17" s="1"/>
  <c r="N222" i="17" s="1"/>
  <c r="N223" i="17" s="1"/>
  <c r="N224" i="17" s="1"/>
  <c r="N225" i="17" s="1"/>
  <c r="N226" i="17" s="1"/>
  <c r="N227" i="17" s="1"/>
  <c r="N228" i="17" s="1"/>
  <c r="N229" i="17" s="1"/>
  <c r="N230" i="17" s="1"/>
  <c r="N231" i="17" s="1"/>
  <c r="N232" i="17" s="1"/>
  <c r="N233" i="17" s="1"/>
  <c r="N234" i="17" s="1"/>
  <c r="N235" i="17" s="1"/>
  <c r="N236" i="17" s="1"/>
  <c r="N237" i="17" s="1"/>
  <c r="N238" i="17" s="1"/>
  <c r="N239" i="17" s="1"/>
  <c r="N240" i="17" s="1"/>
  <c r="N241" i="17" s="1"/>
  <c r="N242" i="17" s="1"/>
  <c r="N243" i="17" s="1"/>
  <c r="N244" i="17" s="1"/>
  <c r="N245" i="17" s="1"/>
  <c r="N246" i="17" s="1"/>
  <c r="N247" i="17" s="1"/>
  <c r="N248" i="17" s="1"/>
  <c r="N249" i="17" s="1"/>
  <c r="N250" i="17" s="1"/>
  <c r="N251" i="17" s="1"/>
  <c r="N252" i="17" s="1"/>
  <c r="N253" i="17" s="1"/>
  <c r="N254" i="17" s="1"/>
  <c r="N255" i="17" s="1"/>
  <c r="N256" i="17" s="1"/>
  <c r="N257" i="17" s="1"/>
  <c r="N258" i="17" s="1"/>
  <c r="N259" i="17" s="1"/>
  <c r="N260" i="17" s="1"/>
  <c r="N261" i="17" s="1"/>
  <c r="N262" i="17" s="1"/>
  <c r="N263" i="17" s="1"/>
  <c r="N264" i="17" s="1"/>
  <c r="N265" i="17" s="1"/>
  <c r="N266" i="17" s="1"/>
  <c r="N267" i="17" s="1"/>
  <c r="N268" i="17" s="1"/>
  <c r="N269" i="17" s="1"/>
  <c r="N270" i="17" s="1"/>
  <c r="N271" i="17" s="1"/>
  <c r="N272" i="17" s="1"/>
  <c r="N273" i="17" s="1"/>
  <c r="N274" i="17" s="1"/>
  <c r="N275" i="17" s="1"/>
  <c r="N276" i="17" s="1"/>
  <c r="N277" i="17" s="1"/>
  <c r="N278" i="17" s="1"/>
  <c r="N279" i="17" s="1"/>
  <c r="N280" i="17" s="1"/>
  <c r="N281" i="17" s="1"/>
  <c r="N282" i="17" s="1"/>
  <c r="N283" i="17" s="1"/>
  <c r="N284" i="17" s="1"/>
  <c r="N285" i="17" s="1"/>
  <c r="N286" i="17" s="1"/>
  <c r="N287" i="17" s="1"/>
  <c r="N288" i="17" s="1"/>
  <c r="N289" i="17" s="1"/>
  <c r="N290" i="17" s="1"/>
  <c r="N291" i="17" s="1"/>
  <c r="N292" i="17" s="1"/>
  <c r="N293" i="17" s="1"/>
  <c r="N294" i="17" s="1"/>
  <c r="N295" i="17" s="1"/>
  <c r="N296" i="17" s="1"/>
  <c r="N297" i="17" s="1"/>
  <c r="N298" i="17" s="1"/>
  <c r="N299" i="17" s="1"/>
  <c r="N300" i="17" s="1"/>
  <c r="N301" i="17" s="1"/>
  <c r="N302" i="17" s="1"/>
  <c r="N303" i="17" s="1"/>
  <c r="N304" i="17" s="1"/>
  <c r="N305" i="17" s="1"/>
  <c r="N306" i="17" s="1"/>
  <c r="N307" i="17" s="1"/>
  <c r="N308" i="17" s="1"/>
  <c r="N309" i="17" s="1"/>
  <c r="N310" i="17" s="1"/>
  <c r="N311" i="17" s="1"/>
  <c r="N312" i="17" s="1"/>
  <c r="N313" i="17" s="1"/>
  <c r="N314" i="17" s="1"/>
  <c r="N315" i="17" s="1"/>
  <c r="N316" i="17" s="1"/>
  <c r="N317" i="17" s="1"/>
  <c r="N318" i="17" s="1"/>
  <c r="N319" i="17" s="1"/>
  <c r="N320" i="17" s="1"/>
  <c r="N321" i="17" s="1"/>
  <c r="N322" i="17" s="1"/>
  <c r="N323" i="17" s="1"/>
  <c r="N324" i="17" s="1"/>
  <c r="N325" i="17" s="1"/>
  <c r="N326" i="17" s="1"/>
  <c r="N327" i="17" s="1"/>
  <c r="N328" i="17" s="1"/>
  <c r="N329" i="17" s="1"/>
  <c r="N330" i="17" s="1"/>
  <c r="N331" i="17" s="1"/>
  <c r="N332" i="17" s="1"/>
  <c r="N333" i="17" s="1"/>
  <c r="N334" i="17" s="1"/>
  <c r="N335" i="17" s="1"/>
  <c r="N336" i="17" s="1"/>
  <c r="N337" i="17" s="1"/>
  <c r="N338" i="17" s="1"/>
  <c r="N339" i="17" s="1"/>
  <c r="N340" i="17" s="1"/>
  <c r="N341" i="17" s="1"/>
  <c r="N342" i="17" s="1"/>
  <c r="N343" i="17" s="1"/>
  <c r="N344" i="17" s="1"/>
  <c r="N345" i="17" s="1"/>
  <c r="N346" i="17" s="1"/>
  <c r="N347" i="17" s="1"/>
  <c r="N348" i="17" s="1"/>
  <c r="N349" i="17" s="1"/>
  <c r="N350" i="17" s="1"/>
  <c r="N351" i="17" s="1"/>
  <c r="N352" i="17" s="1"/>
  <c r="N353" i="17" s="1"/>
  <c r="N354" i="17" s="1"/>
  <c r="N355" i="17" s="1"/>
  <c r="N356" i="17" s="1"/>
  <c r="N357" i="17" s="1"/>
  <c r="N358" i="17" s="1"/>
  <c r="N359" i="17" s="1"/>
  <c r="N360" i="17" s="1"/>
  <c r="N361" i="17" s="1"/>
  <c r="N362" i="17" s="1"/>
  <c r="N363" i="17" s="1"/>
  <c r="N364" i="17" s="1"/>
  <c r="N365" i="17" s="1"/>
  <c r="N366" i="17" s="1"/>
  <c r="N367" i="17" s="1"/>
  <c r="N368" i="17" s="1"/>
  <c r="N369" i="17" s="1"/>
  <c r="N370" i="17" s="1"/>
  <c r="N371" i="17" s="1"/>
  <c r="N372" i="17" s="1"/>
  <c r="N373" i="17" s="1"/>
  <c r="N374" i="17" s="1"/>
  <c r="N375" i="17" s="1"/>
  <c r="N376" i="17" s="1"/>
  <c r="N377" i="17" s="1"/>
  <c r="N378" i="17" s="1"/>
  <c r="N379" i="17" s="1"/>
  <c r="N380" i="17" s="1"/>
  <c r="N381" i="17" s="1"/>
  <c r="N382" i="17" s="1"/>
  <c r="N383" i="17" s="1"/>
  <c r="N384" i="17" s="1"/>
  <c r="N385" i="17" s="1"/>
  <c r="N386" i="17" s="1"/>
  <c r="N387" i="17" s="1"/>
  <c r="N388" i="17" s="1"/>
  <c r="N389" i="17" s="1"/>
  <c r="N390" i="17" s="1"/>
  <c r="O5" i="16"/>
  <c r="G7" i="16"/>
  <c r="AC10" i="16" s="1"/>
  <c r="P7" i="16"/>
  <c r="AF7" i="16"/>
  <c r="B10" i="16"/>
  <c r="J10" i="16"/>
  <c r="AA10" i="16"/>
  <c r="AD10" i="16"/>
  <c r="N17" i="16"/>
  <c r="N18" i="16"/>
  <c r="N72" i="16"/>
  <c r="N73" i="16"/>
  <c r="N74" i="16" s="1"/>
  <c r="N75" i="16" s="1"/>
  <c r="N76" i="16" s="1"/>
  <c r="N77" i="16" s="1"/>
  <c r="N78" i="16" s="1"/>
  <c r="N79" i="16"/>
  <c r="N80" i="16" s="1"/>
  <c r="N81" i="16" s="1"/>
  <c r="N82" i="16" s="1"/>
  <c r="N83" i="16" s="1"/>
  <c r="N84" i="16" s="1"/>
  <c r="N85" i="16" s="1"/>
  <c r="N86" i="16" s="1"/>
  <c r="N87" i="16" s="1"/>
  <c r="N88" i="16" s="1"/>
  <c r="N89" i="16" s="1"/>
  <c r="N90" i="16" s="1"/>
  <c r="N91" i="16" s="1"/>
  <c r="N92" i="16" s="1"/>
  <c r="N93" i="16" s="1"/>
  <c r="N94" i="16" s="1"/>
  <c r="N95" i="16" s="1"/>
  <c r="N96" i="16" s="1"/>
  <c r="N97" i="16" s="1"/>
  <c r="N98" i="16" s="1"/>
  <c r="N99" i="16" s="1"/>
  <c r="N100" i="16" s="1"/>
  <c r="N101" i="16" s="1"/>
  <c r="N102" i="16" s="1"/>
  <c r="N103" i="16" s="1"/>
  <c r="N104" i="16" s="1"/>
  <c r="N105" i="16" s="1"/>
  <c r="N106" i="16" s="1"/>
  <c r="N107" i="16" s="1"/>
  <c r="N108" i="16" s="1"/>
  <c r="N109" i="16" s="1"/>
  <c r="N110" i="16" s="1"/>
  <c r="N111" i="16" s="1"/>
  <c r="N112" i="16" s="1"/>
  <c r="N113" i="16" s="1"/>
  <c r="N114" i="16" s="1"/>
  <c r="N115" i="16" s="1"/>
  <c r="N116" i="16" s="1"/>
  <c r="N117" i="16" s="1"/>
  <c r="N118" i="16" s="1"/>
  <c r="N119" i="16" s="1"/>
  <c r="N120" i="16" s="1"/>
  <c r="N121" i="16" s="1"/>
  <c r="N122" i="16" s="1"/>
  <c r="N123" i="16" s="1"/>
  <c r="N124" i="16" s="1"/>
  <c r="N125" i="16" s="1"/>
  <c r="N126" i="16" s="1"/>
  <c r="N127" i="16" s="1"/>
  <c r="N128" i="16" s="1"/>
  <c r="N129" i="16" s="1"/>
  <c r="N130" i="16" s="1"/>
  <c r="N131" i="16" s="1"/>
  <c r="N132" i="16" s="1"/>
  <c r="N133" i="16" s="1"/>
  <c r="N134" i="16" s="1"/>
  <c r="N135" i="16" s="1"/>
  <c r="N136" i="16" s="1"/>
  <c r="N137" i="16" s="1"/>
  <c r="N138" i="16" s="1"/>
  <c r="N139" i="16" s="1"/>
  <c r="N140" i="16" s="1"/>
  <c r="N141" i="16" s="1"/>
  <c r="N142" i="16" s="1"/>
  <c r="N143" i="16" s="1"/>
  <c r="N144" i="16" s="1"/>
  <c r="N145" i="16" s="1"/>
  <c r="N146" i="16" s="1"/>
  <c r="N147" i="16" s="1"/>
  <c r="N148" i="16" s="1"/>
  <c r="N149" i="16" s="1"/>
  <c r="N150" i="16" s="1"/>
  <c r="N151" i="16" s="1"/>
  <c r="N152" i="16" s="1"/>
  <c r="N153" i="16" s="1"/>
  <c r="N154" i="16" s="1"/>
  <c r="N155" i="16" s="1"/>
  <c r="N156" i="16" s="1"/>
  <c r="N157" i="16" s="1"/>
  <c r="N158" i="16" s="1"/>
  <c r="N159" i="16" s="1"/>
  <c r="N160" i="16" s="1"/>
  <c r="N161" i="16" s="1"/>
  <c r="N162" i="16" s="1"/>
  <c r="N163" i="16" s="1"/>
  <c r="N164" i="16" s="1"/>
  <c r="N165" i="16" s="1"/>
  <c r="N166" i="16" s="1"/>
  <c r="N167" i="16" s="1"/>
  <c r="N168" i="16" s="1"/>
  <c r="N169" i="16" s="1"/>
  <c r="N170" i="16" s="1"/>
  <c r="N171" i="16" s="1"/>
  <c r="N172" i="16" s="1"/>
  <c r="N173" i="16" s="1"/>
  <c r="N174" i="16" s="1"/>
  <c r="N175" i="16" s="1"/>
  <c r="N176" i="16" s="1"/>
  <c r="N177" i="16" s="1"/>
  <c r="N178" i="16" s="1"/>
  <c r="N179" i="16" s="1"/>
  <c r="N180" i="16" s="1"/>
  <c r="N181" i="16" s="1"/>
  <c r="N182" i="16" s="1"/>
  <c r="N183" i="16" s="1"/>
  <c r="N184" i="16" s="1"/>
  <c r="N185" i="16" s="1"/>
  <c r="N186" i="16" s="1"/>
  <c r="N187" i="16" s="1"/>
  <c r="N188" i="16" s="1"/>
  <c r="N189" i="16" s="1"/>
  <c r="N190" i="16" s="1"/>
  <c r="N191" i="16" s="1"/>
  <c r="N192" i="16" s="1"/>
  <c r="N193" i="16" s="1"/>
  <c r="N194" i="16" s="1"/>
  <c r="N195" i="16" s="1"/>
  <c r="N196" i="16" s="1"/>
  <c r="N197" i="16" s="1"/>
  <c r="N198" i="16" s="1"/>
  <c r="N199" i="16" s="1"/>
  <c r="N200" i="16" s="1"/>
  <c r="N201" i="16" s="1"/>
  <c r="N202" i="16" s="1"/>
  <c r="N203" i="16" s="1"/>
  <c r="N204" i="16" s="1"/>
  <c r="N205" i="16" s="1"/>
  <c r="N206" i="16" s="1"/>
  <c r="N207" i="16" s="1"/>
  <c r="N208" i="16" s="1"/>
  <c r="N209" i="16" s="1"/>
  <c r="N210" i="16" s="1"/>
  <c r="N211" i="16" s="1"/>
  <c r="N212" i="16" s="1"/>
  <c r="N213" i="16" s="1"/>
  <c r="N214" i="16" s="1"/>
  <c r="N215" i="16" s="1"/>
  <c r="N216" i="16" s="1"/>
  <c r="N217" i="16" s="1"/>
  <c r="N218" i="16" s="1"/>
  <c r="N219" i="16" s="1"/>
  <c r="N220" i="16" s="1"/>
  <c r="N221" i="16" s="1"/>
  <c r="N222" i="16" s="1"/>
  <c r="N223" i="16" s="1"/>
  <c r="N224" i="16" s="1"/>
  <c r="N225" i="16" s="1"/>
  <c r="N226" i="16" s="1"/>
  <c r="N227" i="16" s="1"/>
  <c r="N228" i="16" s="1"/>
  <c r="N229" i="16" s="1"/>
  <c r="N230" i="16" s="1"/>
  <c r="N231" i="16" s="1"/>
  <c r="N232" i="16" s="1"/>
  <c r="N233" i="16" s="1"/>
  <c r="N234" i="16" s="1"/>
  <c r="N235" i="16" s="1"/>
  <c r="N236" i="16" s="1"/>
  <c r="N237" i="16" s="1"/>
  <c r="N238" i="16" s="1"/>
  <c r="N239" i="16" s="1"/>
  <c r="N240" i="16" s="1"/>
  <c r="N241" i="16" s="1"/>
  <c r="N242" i="16" s="1"/>
  <c r="N243" i="16" s="1"/>
  <c r="N244" i="16" s="1"/>
  <c r="N245" i="16" s="1"/>
  <c r="N246" i="16" s="1"/>
  <c r="N247" i="16" s="1"/>
  <c r="N248" i="16" s="1"/>
  <c r="N249" i="16" s="1"/>
  <c r="N250" i="16" s="1"/>
  <c r="N251" i="16" s="1"/>
  <c r="N252" i="16" s="1"/>
  <c r="N253" i="16" s="1"/>
  <c r="N254" i="16" s="1"/>
  <c r="N255" i="16" s="1"/>
  <c r="N256" i="16" s="1"/>
  <c r="N257" i="16" s="1"/>
  <c r="N258" i="16" s="1"/>
  <c r="N259" i="16" s="1"/>
  <c r="N260" i="16" s="1"/>
  <c r="N261" i="16" s="1"/>
  <c r="N262" i="16" s="1"/>
  <c r="N263" i="16" s="1"/>
  <c r="N264" i="16" s="1"/>
  <c r="N265" i="16" s="1"/>
  <c r="N266" i="16" s="1"/>
  <c r="N267" i="16" s="1"/>
  <c r="N268" i="16" s="1"/>
  <c r="N269" i="16" s="1"/>
  <c r="N270" i="16" s="1"/>
  <c r="N271" i="16" s="1"/>
  <c r="N272" i="16" s="1"/>
  <c r="N273" i="16" s="1"/>
  <c r="N274" i="16" s="1"/>
  <c r="N275" i="16" s="1"/>
  <c r="N276" i="16" s="1"/>
  <c r="N277" i="16" s="1"/>
  <c r="N278" i="16" s="1"/>
  <c r="N279" i="16" s="1"/>
  <c r="N280" i="16" s="1"/>
  <c r="N281" i="16" s="1"/>
  <c r="N282" i="16" s="1"/>
  <c r="N283" i="16" s="1"/>
  <c r="N284" i="16" s="1"/>
  <c r="N285" i="16" s="1"/>
  <c r="N286" i="16" s="1"/>
  <c r="N287" i="16" s="1"/>
  <c r="N288" i="16" s="1"/>
  <c r="N289" i="16" s="1"/>
  <c r="N290" i="16" s="1"/>
  <c r="N291" i="16" s="1"/>
  <c r="N292" i="16" s="1"/>
  <c r="N293" i="16" s="1"/>
  <c r="N294" i="16" s="1"/>
  <c r="N295" i="16" s="1"/>
  <c r="N296" i="16" s="1"/>
  <c r="N297" i="16" s="1"/>
  <c r="N298" i="16" s="1"/>
  <c r="N299" i="16" s="1"/>
  <c r="N300" i="16" s="1"/>
  <c r="N301" i="16" s="1"/>
  <c r="N302" i="16" s="1"/>
  <c r="N303" i="16" s="1"/>
  <c r="N304" i="16" s="1"/>
  <c r="N305" i="16" s="1"/>
  <c r="N306" i="16" s="1"/>
  <c r="N307" i="16" s="1"/>
  <c r="N308" i="16" s="1"/>
  <c r="N309" i="16" s="1"/>
  <c r="N310" i="16" s="1"/>
  <c r="N311" i="16" s="1"/>
  <c r="N312" i="16" s="1"/>
  <c r="N313" i="16" s="1"/>
  <c r="N314" i="16" s="1"/>
  <c r="N315" i="16" s="1"/>
  <c r="N316" i="16" s="1"/>
  <c r="N317" i="16" s="1"/>
  <c r="N318" i="16" s="1"/>
  <c r="N319" i="16" s="1"/>
  <c r="N320" i="16" s="1"/>
  <c r="N321" i="16" s="1"/>
  <c r="N322" i="16" s="1"/>
  <c r="N323" i="16" s="1"/>
  <c r="N324" i="16" s="1"/>
  <c r="N325" i="16" s="1"/>
  <c r="N326" i="16" s="1"/>
  <c r="N327" i="16" s="1"/>
  <c r="N328" i="16" s="1"/>
  <c r="N329" i="16" s="1"/>
  <c r="N330" i="16" s="1"/>
  <c r="N331" i="16" s="1"/>
  <c r="N332" i="16" s="1"/>
  <c r="N333" i="16" s="1"/>
  <c r="N334" i="16" s="1"/>
  <c r="N335" i="16" s="1"/>
  <c r="N336" i="16" s="1"/>
  <c r="N337" i="16" s="1"/>
  <c r="N338" i="16" s="1"/>
  <c r="N339" i="16" s="1"/>
  <c r="N340" i="16" s="1"/>
  <c r="N341" i="16" s="1"/>
  <c r="N342" i="16" s="1"/>
  <c r="N343" i="16" s="1"/>
  <c r="N344" i="16" s="1"/>
  <c r="N345" i="16" s="1"/>
  <c r="N346" i="16" s="1"/>
  <c r="N347" i="16" s="1"/>
  <c r="N348" i="16" s="1"/>
  <c r="N349" i="16" s="1"/>
  <c r="N350" i="16" s="1"/>
  <c r="N351" i="16" s="1"/>
  <c r="N352" i="16" s="1"/>
  <c r="N353" i="16" s="1"/>
  <c r="N354" i="16" s="1"/>
  <c r="N355" i="16" s="1"/>
  <c r="N356" i="16" s="1"/>
  <c r="N357" i="16" s="1"/>
  <c r="N358" i="16" s="1"/>
  <c r="N359" i="16" s="1"/>
  <c r="N360" i="16" s="1"/>
  <c r="N361" i="16" s="1"/>
  <c r="N362" i="16" s="1"/>
  <c r="N363" i="16" s="1"/>
  <c r="N364" i="16" s="1"/>
  <c r="N365" i="16" s="1"/>
  <c r="N366" i="16" s="1"/>
  <c r="N367" i="16" s="1"/>
  <c r="N368" i="16" s="1"/>
  <c r="N369" i="16" s="1"/>
  <c r="N370" i="16" s="1"/>
  <c r="N371" i="16" s="1"/>
  <c r="N372" i="16" s="1"/>
  <c r="N373" i="16" s="1"/>
  <c r="N374" i="16" s="1"/>
  <c r="N375" i="16" s="1"/>
  <c r="N376" i="16" s="1"/>
  <c r="N377" i="16" s="1"/>
  <c r="N378" i="16" s="1"/>
  <c r="N379" i="16" s="1"/>
  <c r="N380" i="16" s="1"/>
  <c r="N381" i="16" s="1"/>
  <c r="N382" i="16" s="1"/>
  <c r="N383" i="16" s="1"/>
  <c r="N384" i="16" s="1"/>
  <c r="N385" i="16" s="1"/>
  <c r="N386" i="16" s="1"/>
  <c r="N387" i="16" s="1"/>
  <c r="N388" i="16" s="1"/>
  <c r="N389" i="16" s="1"/>
  <c r="N390" i="16" s="1"/>
  <c r="N391" i="16" s="1"/>
  <c r="N392" i="16" s="1"/>
  <c r="N393" i="16" s="1"/>
  <c r="N394" i="16" s="1"/>
  <c r="N395" i="16" s="1"/>
  <c r="N396" i="16" s="1"/>
  <c r="N397" i="16" s="1"/>
  <c r="N398" i="16" s="1"/>
  <c r="N399" i="16" s="1"/>
  <c r="N400" i="16" s="1"/>
  <c r="N401" i="16" s="1"/>
  <c r="N402" i="16" s="1"/>
  <c r="N403" i="16" s="1"/>
  <c r="N404" i="16" s="1"/>
  <c r="N405" i="16" s="1"/>
  <c r="N406" i="16" s="1"/>
  <c r="N407" i="16" s="1"/>
  <c r="N408" i="16" s="1"/>
  <c r="N409" i="16" s="1"/>
  <c r="N410" i="16" s="1"/>
  <c r="N411" i="16" s="1"/>
  <c r="N412" i="16" s="1"/>
  <c r="N413" i="16" s="1"/>
  <c r="N414" i="16" s="1"/>
  <c r="N415" i="16" s="1"/>
  <c r="N416" i="16" s="1"/>
  <c r="N417" i="16" s="1"/>
  <c r="N418" i="16" s="1"/>
  <c r="N419" i="16" s="1"/>
  <c r="N420" i="16" s="1"/>
  <c r="N421" i="16" s="1"/>
  <c r="N422" i="16" s="1"/>
  <c r="N423" i="16" s="1"/>
  <c r="N424" i="16" s="1"/>
  <c r="N425" i="16" s="1"/>
  <c r="N426" i="16" s="1"/>
  <c r="N427" i="16" s="1"/>
  <c r="N428" i="16" s="1"/>
  <c r="N429" i="16" s="1"/>
  <c r="N430" i="16" s="1"/>
  <c r="N431" i="16" s="1"/>
  <c r="N432" i="16" s="1"/>
  <c r="N433" i="16" s="1"/>
  <c r="N434" i="16" s="1"/>
  <c r="N435" i="16" s="1"/>
  <c r="N436" i="16" s="1"/>
  <c r="N437" i="16" s="1"/>
  <c r="N438" i="16" s="1"/>
  <c r="N439" i="16" s="1"/>
  <c r="N440" i="16" s="1"/>
  <c r="N441" i="16" s="1"/>
  <c r="N442" i="16" s="1"/>
  <c r="N443" i="16" s="1"/>
  <c r="N444" i="16" s="1"/>
  <c r="N445" i="16" s="1"/>
  <c r="N446" i="16" s="1"/>
  <c r="N447" i="16" s="1"/>
  <c r="N448" i="16" s="1"/>
  <c r="N449" i="16" s="1"/>
  <c r="N450" i="16" s="1"/>
  <c r="N451" i="16" s="1"/>
  <c r="N452" i="16" s="1"/>
  <c r="N453" i="16" s="1"/>
  <c r="N454" i="16" s="1"/>
  <c r="N455" i="16" s="1"/>
  <c r="N456" i="16" s="1"/>
  <c r="N457" i="16" s="1"/>
  <c r="N458" i="16" s="1"/>
  <c r="N459" i="16" s="1"/>
  <c r="N460" i="16" s="1"/>
  <c r="N461" i="16" s="1"/>
  <c r="N462" i="16" s="1"/>
  <c r="N463" i="16" s="1"/>
  <c r="N464" i="16" s="1"/>
  <c r="N465" i="16" s="1"/>
  <c r="N466" i="16" s="1"/>
  <c r="N467" i="16" s="1"/>
  <c r="N468" i="16" s="1"/>
  <c r="N469" i="16" s="1"/>
  <c r="N470" i="16" s="1"/>
  <c r="N471" i="16" s="1"/>
  <c r="N472" i="16" s="1"/>
  <c r="N473" i="16" s="1"/>
  <c r="N474" i="16" s="1"/>
  <c r="N475" i="16" s="1"/>
  <c r="N476" i="16" s="1"/>
  <c r="N477" i="16" s="1"/>
  <c r="N478" i="16" s="1"/>
  <c r="N479" i="16" s="1"/>
  <c r="N480" i="16" s="1"/>
  <c r="N481" i="16" s="1"/>
  <c r="N482" i="16" s="1"/>
  <c r="N483" i="16" s="1"/>
  <c r="N484" i="16" s="1"/>
  <c r="N485" i="16" s="1"/>
  <c r="N486" i="16" s="1"/>
  <c r="N487" i="16" s="1"/>
  <c r="N488" i="16" s="1"/>
  <c r="N489" i="16" s="1"/>
  <c r="N490" i="16" s="1"/>
  <c r="N491" i="16" s="1"/>
  <c r="N492" i="16" s="1"/>
  <c r="N493" i="16" s="1"/>
  <c r="N494" i="16" s="1"/>
  <c r="N495" i="16" s="1"/>
  <c r="N496" i="16" s="1"/>
  <c r="N497" i="16" s="1"/>
  <c r="N498" i="16" s="1"/>
  <c r="N499" i="16" s="1"/>
  <c r="N500" i="16" s="1"/>
  <c r="N501" i="16" s="1"/>
  <c r="N502" i="16" s="1"/>
  <c r="O5" i="15"/>
  <c r="G7" i="15"/>
  <c r="P6" i="15" s="1"/>
  <c r="P7" i="15"/>
  <c r="P12" i="15" s="1"/>
  <c r="AF7" i="15"/>
  <c r="B10" i="15"/>
  <c r="J10" i="15"/>
  <c r="AA10" i="15"/>
  <c r="AC10" i="15"/>
  <c r="AD10" i="15"/>
  <c r="N17" i="15"/>
  <c r="N60" i="15"/>
  <c r="N61" i="15"/>
  <c r="N62" i="15"/>
  <c r="N63" i="15" s="1"/>
  <c r="N64" i="15" s="1"/>
  <c r="N65" i="15" s="1"/>
  <c r="N66" i="15" s="1"/>
  <c r="N67" i="15" s="1"/>
  <c r="N68" i="15" s="1"/>
  <c r="N69" i="15" s="1"/>
  <c r="N70" i="15" s="1"/>
  <c r="N71" i="15" s="1"/>
  <c r="N72" i="15" s="1"/>
  <c r="N73" i="15" s="1"/>
  <c r="N74" i="15" s="1"/>
  <c r="N75" i="15" s="1"/>
  <c r="N76" i="15" s="1"/>
  <c r="N77" i="15" s="1"/>
  <c r="N78" i="15" s="1"/>
  <c r="N79" i="15" s="1"/>
  <c r="N80" i="15" s="1"/>
  <c r="N81" i="15" s="1"/>
  <c r="N82" i="15" s="1"/>
  <c r="N83" i="15" s="1"/>
  <c r="N84" i="15" s="1"/>
  <c r="N85" i="15" s="1"/>
  <c r="N86" i="15" s="1"/>
  <c r="N87" i="15" s="1"/>
  <c r="N88" i="15" s="1"/>
  <c r="N89" i="15" s="1"/>
  <c r="N90" i="15" s="1"/>
  <c r="N91" i="15" s="1"/>
  <c r="N92" i="15" s="1"/>
  <c r="N93" i="15" s="1"/>
  <c r="N94" i="15" s="1"/>
  <c r="N95" i="15" s="1"/>
  <c r="N96" i="15" s="1"/>
  <c r="N97" i="15" s="1"/>
  <c r="N98" i="15" s="1"/>
  <c r="N99" i="15" s="1"/>
  <c r="N100" i="15" s="1"/>
  <c r="N101" i="15" s="1"/>
  <c r="N102" i="15" s="1"/>
  <c r="N103" i="15" s="1"/>
  <c r="N104" i="15" s="1"/>
  <c r="N105" i="15" s="1"/>
  <c r="N106" i="15" s="1"/>
  <c r="N107" i="15" s="1"/>
  <c r="N108" i="15" s="1"/>
  <c r="N109" i="15" s="1"/>
  <c r="N110" i="15" s="1"/>
  <c r="N111" i="15" s="1"/>
  <c r="N112" i="15" s="1"/>
  <c r="N113" i="15" s="1"/>
  <c r="N114" i="15" s="1"/>
  <c r="N115" i="15" s="1"/>
  <c r="N116" i="15" s="1"/>
  <c r="N117" i="15" s="1"/>
  <c r="N118" i="15" s="1"/>
  <c r="N119" i="15" s="1"/>
  <c r="N120" i="15" s="1"/>
  <c r="N121" i="15" s="1"/>
  <c r="N122" i="15" s="1"/>
  <c r="N123" i="15" s="1"/>
  <c r="N124" i="15" s="1"/>
  <c r="N125" i="15" s="1"/>
  <c r="N126" i="15" s="1"/>
  <c r="N127" i="15" s="1"/>
  <c r="N128" i="15" s="1"/>
  <c r="N129" i="15" s="1"/>
  <c r="N130" i="15" s="1"/>
  <c r="N131" i="15" s="1"/>
  <c r="N132" i="15" s="1"/>
  <c r="N133" i="15" s="1"/>
  <c r="N134" i="15" s="1"/>
  <c r="N135" i="15" s="1"/>
  <c r="N136" i="15" s="1"/>
  <c r="N137" i="15" s="1"/>
  <c r="N138" i="15" s="1"/>
  <c r="N139" i="15" s="1"/>
  <c r="N140" i="15" s="1"/>
  <c r="N141" i="15" s="1"/>
  <c r="N142" i="15" s="1"/>
  <c r="N143" i="15" s="1"/>
  <c r="N144" i="15" s="1"/>
  <c r="N145" i="15" s="1"/>
  <c r="N146" i="15" s="1"/>
  <c r="N147" i="15" s="1"/>
  <c r="N148" i="15" s="1"/>
  <c r="N149" i="15" s="1"/>
  <c r="N150" i="15" s="1"/>
  <c r="N151" i="15" s="1"/>
  <c r="N152" i="15" s="1"/>
  <c r="N153" i="15" s="1"/>
  <c r="N154" i="15" s="1"/>
  <c r="N155" i="15" s="1"/>
  <c r="N156" i="15" s="1"/>
  <c r="N157" i="15" s="1"/>
  <c r="N158" i="15" s="1"/>
  <c r="N159" i="15" s="1"/>
  <c r="N160" i="15" s="1"/>
  <c r="N161" i="15" s="1"/>
  <c r="N162" i="15" s="1"/>
  <c r="N163" i="15" s="1"/>
  <c r="N164" i="15" s="1"/>
  <c r="N165" i="15" s="1"/>
  <c r="N166" i="15" s="1"/>
  <c r="N167" i="15" s="1"/>
  <c r="N168" i="15" s="1"/>
  <c r="N169" i="15" s="1"/>
  <c r="N170" i="15" s="1"/>
  <c r="N171" i="15" s="1"/>
  <c r="N172" i="15" s="1"/>
  <c r="N173" i="15" s="1"/>
  <c r="N174" i="15" s="1"/>
  <c r="N175" i="15" s="1"/>
  <c r="N176" i="15" s="1"/>
  <c r="N177" i="15" s="1"/>
  <c r="N178" i="15" s="1"/>
  <c r="N179" i="15" s="1"/>
  <c r="N180" i="15" s="1"/>
  <c r="N181" i="15" s="1"/>
  <c r="N182" i="15" s="1"/>
  <c r="N183" i="15" s="1"/>
  <c r="N184" i="15" s="1"/>
  <c r="N185" i="15" s="1"/>
  <c r="N186" i="15" s="1"/>
  <c r="N187" i="15" s="1"/>
  <c r="N188" i="15" s="1"/>
  <c r="N189" i="15" s="1"/>
  <c r="N190" i="15" s="1"/>
  <c r="N191" i="15" s="1"/>
  <c r="N192" i="15" s="1"/>
  <c r="N193" i="15" s="1"/>
  <c r="N194" i="15" s="1"/>
  <c r="N195" i="15" s="1"/>
  <c r="N196" i="15" s="1"/>
  <c r="N197" i="15" s="1"/>
  <c r="N198" i="15" s="1"/>
  <c r="N199" i="15" s="1"/>
  <c r="N200" i="15" s="1"/>
  <c r="N201" i="15" s="1"/>
  <c r="N202" i="15" s="1"/>
  <c r="N203" i="15" s="1"/>
  <c r="N204" i="15" s="1"/>
  <c r="N205" i="15" s="1"/>
  <c r="N206" i="15" s="1"/>
  <c r="N207" i="15" s="1"/>
  <c r="N208" i="15" s="1"/>
  <c r="N209" i="15" s="1"/>
  <c r="N210" i="15" s="1"/>
  <c r="N211" i="15" s="1"/>
  <c r="N212" i="15" s="1"/>
  <c r="N213" i="15" s="1"/>
  <c r="N214" i="15" s="1"/>
  <c r="N215" i="15" s="1"/>
  <c r="N216" i="15" s="1"/>
  <c r="N217" i="15" s="1"/>
  <c r="N218" i="15" s="1"/>
  <c r="N219" i="15" s="1"/>
  <c r="N220" i="15" s="1"/>
  <c r="N221" i="15" s="1"/>
  <c r="N222" i="15" s="1"/>
  <c r="N223" i="15" s="1"/>
  <c r="N224" i="15" s="1"/>
  <c r="N225" i="15" s="1"/>
  <c r="N226" i="15" s="1"/>
  <c r="N227" i="15" s="1"/>
  <c r="N228" i="15" s="1"/>
  <c r="N229" i="15" s="1"/>
  <c r="N230" i="15" s="1"/>
  <c r="N231" i="15" s="1"/>
  <c r="N232" i="15" s="1"/>
  <c r="N233" i="15" s="1"/>
  <c r="N234" i="15" s="1"/>
  <c r="N235" i="15" s="1"/>
  <c r="N236" i="15" s="1"/>
  <c r="N237" i="15" s="1"/>
  <c r="N238" i="15" s="1"/>
  <c r="N239" i="15" s="1"/>
  <c r="N240" i="15" s="1"/>
  <c r="N241" i="15" s="1"/>
  <c r="N242" i="15" s="1"/>
  <c r="N243" i="15" s="1"/>
  <c r="N244" i="15" s="1"/>
  <c r="N245" i="15" s="1"/>
  <c r="N246" i="15" s="1"/>
  <c r="N247" i="15" s="1"/>
  <c r="N248" i="15" s="1"/>
  <c r="N249" i="15" s="1"/>
  <c r="N250" i="15" s="1"/>
  <c r="N251" i="15" s="1"/>
  <c r="N252" i="15" s="1"/>
  <c r="N253" i="15" s="1"/>
  <c r="N254" i="15" s="1"/>
  <c r="N255" i="15" s="1"/>
  <c r="N256" i="15" s="1"/>
  <c r="N257" i="15" s="1"/>
  <c r="N258" i="15" s="1"/>
  <c r="N259" i="15" s="1"/>
  <c r="N260" i="15" s="1"/>
  <c r="N261" i="15" s="1"/>
  <c r="N262" i="15" s="1"/>
  <c r="N263" i="15" s="1"/>
  <c r="N264" i="15" s="1"/>
  <c r="N265" i="15" s="1"/>
  <c r="N266" i="15" s="1"/>
  <c r="N267" i="15" s="1"/>
  <c r="N268" i="15" s="1"/>
  <c r="N269" i="15" s="1"/>
  <c r="N270" i="15" s="1"/>
  <c r="N271" i="15" s="1"/>
  <c r="N272" i="15" s="1"/>
  <c r="N273" i="15" s="1"/>
  <c r="N274" i="15" s="1"/>
  <c r="N275" i="15" s="1"/>
  <c r="N276" i="15" s="1"/>
  <c r="N277" i="15" s="1"/>
  <c r="N278" i="15" s="1"/>
  <c r="N279" i="15" s="1"/>
  <c r="N280" i="15" s="1"/>
  <c r="N281" i="15" s="1"/>
  <c r="N282" i="15" s="1"/>
  <c r="N283" i="15" s="1"/>
  <c r="N284" i="15" s="1"/>
  <c r="N285" i="15" s="1"/>
  <c r="N286" i="15" s="1"/>
  <c r="N287" i="15" s="1"/>
  <c r="N288" i="15" s="1"/>
  <c r="N289" i="15" s="1"/>
  <c r="N290" i="15" s="1"/>
  <c r="N291" i="15" s="1"/>
  <c r="N292" i="15" s="1"/>
  <c r="N293" i="15" s="1"/>
  <c r="N294" i="15" s="1"/>
  <c r="N295" i="15" s="1"/>
  <c r="N296" i="15" s="1"/>
  <c r="N297" i="15" s="1"/>
  <c r="N298" i="15" s="1"/>
  <c r="N299" i="15" s="1"/>
  <c r="N300" i="15" s="1"/>
  <c r="N301" i="15" s="1"/>
  <c r="N302" i="15" s="1"/>
  <c r="N303" i="15" s="1"/>
  <c r="N304" i="15" s="1"/>
  <c r="N305" i="15" s="1"/>
  <c r="N306" i="15" s="1"/>
  <c r="N307" i="15" s="1"/>
  <c r="N308" i="15" s="1"/>
  <c r="N309" i="15" s="1"/>
  <c r="N310" i="15" s="1"/>
  <c r="N311" i="15" s="1"/>
  <c r="N312" i="15" s="1"/>
  <c r="N313" i="15" s="1"/>
  <c r="N314" i="15" s="1"/>
  <c r="N315" i="15" s="1"/>
  <c r="N316" i="15" s="1"/>
  <c r="N317" i="15" s="1"/>
  <c r="N318" i="15" s="1"/>
  <c r="N319" i="15" s="1"/>
  <c r="N320" i="15" s="1"/>
  <c r="N321" i="15" s="1"/>
  <c r="N322" i="15" s="1"/>
  <c r="N323" i="15" s="1"/>
  <c r="N324" i="15" s="1"/>
  <c r="N325" i="15" s="1"/>
  <c r="N326" i="15" s="1"/>
  <c r="N327" i="15" s="1"/>
  <c r="N328" i="15" s="1"/>
  <c r="N329" i="15" s="1"/>
  <c r="N330" i="15" s="1"/>
  <c r="N331" i="15" s="1"/>
  <c r="N332" i="15" s="1"/>
  <c r="N333" i="15" s="1"/>
  <c r="N334" i="15" s="1"/>
  <c r="N335" i="15" s="1"/>
  <c r="N336" i="15" s="1"/>
  <c r="N337" i="15" s="1"/>
  <c r="N338" i="15" s="1"/>
  <c r="N339" i="15" s="1"/>
  <c r="N340" i="15" s="1"/>
  <c r="N341" i="15" s="1"/>
  <c r="N342" i="15" s="1"/>
  <c r="N343" i="15" s="1"/>
  <c r="N344" i="15" s="1"/>
  <c r="N345" i="15" s="1"/>
  <c r="N346" i="15" s="1"/>
  <c r="O5" i="14"/>
  <c r="G7" i="14"/>
  <c r="AC10" i="14" s="1"/>
  <c r="P7" i="14"/>
  <c r="AF7" i="14"/>
  <c r="B10" i="14"/>
  <c r="J10" i="14"/>
  <c r="AA10" i="14"/>
  <c r="AD10" i="14"/>
  <c r="N17" i="14"/>
  <c r="N18" i="14"/>
  <c r="N56" i="14"/>
  <c r="N57" i="14"/>
  <c r="N58" i="14" s="1"/>
  <c r="N59" i="14" s="1"/>
  <c r="N60" i="14" s="1"/>
  <c r="N61" i="14" s="1"/>
  <c r="N62" i="14" s="1"/>
  <c r="N63" i="14" s="1"/>
  <c r="N64" i="14" s="1"/>
  <c r="N65" i="14"/>
  <c r="N66" i="14" s="1"/>
  <c r="N67" i="14" s="1"/>
  <c r="N68" i="14" s="1"/>
  <c r="N69" i="14" s="1"/>
  <c r="N70" i="14" s="1"/>
  <c r="N71" i="14" s="1"/>
  <c r="N72" i="14" s="1"/>
  <c r="N73" i="14"/>
  <c r="N74" i="14" s="1"/>
  <c r="N75" i="14" s="1"/>
  <c r="N76" i="14" s="1"/>
  <c r="N77" i="14" s="1"/>
  <c r="N78" i="14" s="1"/>
  <c r="N79" i="14" s="1"/>
  <c r="N80" i="14" s="1"/>
  <c r="N81" i="14"/>
  <c r="N82" i="14" s="1"/>
  <c r="N83" i="14" s="1"/>
  <c r="N84" i="14" s="1"/>
  <c r="N85" i="14" s="1"/>
  <c r="N86" i="14" s="1"/>
  <c r="N87" i="14" s="1"/>
  <c r="N88" i="14" s="1"/>
  <c r="N89" i="14" s="1"/>
  <c r="N90" i="14" s="1"/>
  <c r="N91" i="14" s="1"/>
  <c r="N92" i="14" s="1"/>
  <c r="N93" i="14" s="1"/>
  <c r="N94" i="14" s="1"/>
  <c r="N95" i="14" s="1"/>
  <c r="N96" i="14" s="1"/>
  <c r="N97" i="14" s="1"/>
  <c r="N98" i="14" s="1"/>
  <c r="N99" i="14" s="1"/>
  <c r="N100" i="14" s="1"/>
  <c r="N101" i="14" s="1"/>
  <c r="N102" i="14" s="1"/>
  <c r="N103" i="14" s="1"/>
  <c r="N104" i="14" s="1"/>
  <c r="N105" i="14" s="1"/>
  <c r="N106" i="14" s="1"/>
  <c r="N107" i="14" s="1"/>
  <c r="N108" i="14" s="1"/>
  <c r="N109" i="14" s="1"/>
  <c r="N110" i="14" s="1"/>
  <c r="N111" i="14" s="1"/>
  <c r="N112" i="14" s="1"/>
  <c r="N113" i="14" s="1"/>
  <c r="N114" i="14" s="1"/>
  <c r="N115" i="14" s="1"/>
  <c r="N116" i="14" s="1"/>
  <c r="N117" i="14" s="1"/>
  <c r="N118" i="14" s="1"/>
  <c r="N119" i="14" s="1"/>
  <c r="N120" i="14" s="1"/>
  <c r="N121" i="14" s="1"/>
  <c r="N122" i="14" s="1"/>
  <c r="N123" i="14" s="1"/>
  <c r="N124" i="14" s="1"/>
  <c r="N125" i="14" s="1"/>
  <c r="N126" i="14" s="1"/>
  <c r="N127" i="14" s="1"/>
  <c r="N128" i="14" s="1"/>
  <c r="N129" i="14" s="1"/>
  <c r="N130" i="14" s="1"/>
  <c r="N131" i="14" s="1"/>
  <c r="N132" i="14" s="1"/>
  <c r="N133" i="14" s="1"/>
  <c r="N134" i="14" s="1"/>
  <c r="N135" i="14" s="1"/>
  <c r="N136" i="14" s="1"/>
  <c r="N137" i="14" s="1"/>
  <c r="N138" i="14" s="1"/>
  <c r="N139" i="14" s="1"/>
  <c r="N140" i="14" s="1"/>
  <c r="N141" i="14" s="1"/>
  <c r="N142" i="14" s="1"/>
  <c r="N143" i="14" s="1"/>
  <c r="N144" i="14" s="1"/>
  <c r="N145" i="14" s="1"/>
  <c r="N146" i="14" s="1"/>
  <c r="N147" i="14" s="1"/>
  <c r="N148" i="14" s="1"/>
  <c r="N149" i="14" s="1"/>
  <c r="N150" i="14" s="1"/>
  <c r="N151" i="14" s="1"/>
  <c r="N152" i="14" s="1"/>
  <c r="N153" i="14" s="1"/>
  <c r="N154" i="14" s="1"/>
  <c r="N155" i="14" s="1"/>
  <c r="N156" i="14" s="1"/>
  <c r="N157" i="14" s="1"/>
  <c r="N158" i="14" s="1"/>
  <c r="N159" i="14" s="1"/>
  <c r="N160" i="14" s="1"/>
  <c r="N161" i="14" s="1"/>
  <c r="N162" i="14" s="1"/>
  <c r="N163" i="14" s="1"/>
  <c r="N164" i="14" s="1"/>
  <c r="N165" i="14" s="1"/>
  <c r="N166" i="14" s="1"/>
  <c r="N167" i="14" s="1"/>
  <c r="N168" i="14" s="1"/>
  <c r="N169" i="14" s="1"/>
  <c r="N170" i="14" s="1"/>
  <c r="N171" i="14" s="1"/>
  <c r="N172" i="14" s="1"/>
  <c r="N173" i="14" s="1"/>
  <c r="N174" i="14" s="1"/>
  <c r="N175" i="14" s="1"/>
  <c r="N176" i="14" s="1"/>
  <c r="N177" i="14" s="1"/>
  <c r="N178" i="14" s="1"/>
  <c r="N179" i="14" s="1"/>
  <c r="N180" i="14" s="1"/>
  <c r="N181" i="14" s="1"/>
  <c r="N182" i="14" s="1"/>
  <c r="N183" i="14" s="1"/>
  <c r="N184" i="14" s="1"/>
  <c r="N185" i="14" s="1"/>
  <c r="N186" i="14" s="1"/>
  <c r="N187" i="14" s="1"/>
  <c r="N188" i="14" s="1"/>
  <c r="N189" i="14" s="1"/>
  <c r="N190" i="14" s="1"/>
  <c r="N191" i="14" s="1"/>
  <c r="N192" i="14" s="1"/>
  <c r="N193" i="14" s="1"/>
  <c r="N194" i="14" s="1"/>
  <c r="N195" i="14" s="1"/>
  <c r="N196" i="14" s="1"/>
  <c r="N197" i="14" s="1"/>
  <c r="N198" i="14" s="1"/>
  <c r="N199" i="14" s="1"/>
  <c r="N200" i="14" s="1"/>
  <c r="N201" i="14" s="1"/>
  <c r="N202" i="14" s="1"/>
  <c r="N203" i="14" s="1"/>
  <c r="N204" i="14" s="1"/>
  <c r="N205" i="14" s="1"/>
  <c r="N206" i="14" s="1"/>
  <c r="N207" i="14" s="1"/>
  <c r="N208" i="14" s="1"/>
  <c r="N209" i="14" s="1"/>
  <c r="N210" i="14" s="1"/>
  <c r="N211" i="14" s="1"/>
  <c r="N212" i="14" s="1"/>
  <c r="N213" i="14" s="1"/>
  <c r="N214" i="14" s="1"/>
  <c r="N215" i="14" s="1"/>
  <c r="N216" i="14" s="1"/>
  <c r="N217" i="14" s="1"/>
  <c r="N218" i="14" s="1"/>
  <c r="N219" i="14" s="1"/>
  <c r="N220" i="14" s="1"/>
  <c r="N221" i="14" s="1"/>
  <c r="N222" i="14" s="1"/>
  <c r="N223" i="14" s="1"/>
  <c r="N224" i="14" s="1"/>
  <c r="N225" i="14" s="1"/>
  <c r="N226" i="14" s="1"/>
  <c r="N227" i="14" s="1"/>
  <c r="N228" i="14" s="1"/>
  <c r="N229" i="14" s="1"/>
  <c r="N230" i="14" s="1"/>
  <c r="N231" i="14" s="1"/>
  <c r="N232" i="14" s="1"/>
  <c r="N233" i="14" s="1"/>
  <c r="N234" i="14" s="1"/>
  <c r="O5" i="13"/>
  <c r="G7" i="13"/>
  <c r="AF7" i="13"/>
  <c r="B10" i="13"/>
  <c r="C10" i="13"/>
  <c r="P7" i="13" s="1"/>
  <c r="AA10" i="13"/>
  <c r="AD10" i="13"/>
  <c r="C17" i="13"/>
  <c r="N17" i="13"/>
  <c r="N64" i="13"/>
  <c r="N65" i="13"/>
  <c r="N66" i="13"/>
  <c r="N67" i="13" s="1"/>
  <c r="N68" i="13" s="1"/>
  <c r="N69" i="13" s="1"/>
  <c r="N70" i="13" s="1"/>
  <c r="N71" i="13" s="1"/>
  <c r="N72" i="13" s="1"/>
  <c r="N73" i="13" s="1"/>
  <c r="N74" i="13" s="1"/>
  <c r="N75" i="13" s="1"/>
  <c r="N76" i="13" s="1"/>
  <c r="N77" i="13" s="1"/>
  <c r="N78" i="13" s="1"/>
  <c r="N79" i="13" s="1"/>
  <c r="N80" i="13" s="1"/>
  <c r="N81" i="13" s="1"/>
  <c r="N82" i="13" s="1"/>
  <c r="N83" i="13" s="1"/>
  <c r="N84" i="13" s="1"/>
  <c r="N85" i="13" s="1"/>
  <c r="N86" i="13" s="1"/>
  <c r="N87" i="13" s="1"/>
  <c r="N88" i="13" s="1"/>
  <c r="N89" i="13" s="1"/>
  <c r="N90" i="13" s="1"/>
  <c r="N91" i="13" s="1"/>
  <c r="N92" i="13" s="1"/>
  <c r="N93" i="13" s="1"/>
  <c r="N94" i="13" s="1"/>
  <c r="N95" i="13" s="1"/>
  <c r="N96" i="13" s="1"/>
  <c r="N97" i="13" s="1"/>
  <c r="N98" i="13" s="1"/>
  <c r="N99" i="13" s="1"/>
  <c r="N100" i="13" s="1"/>
  <c r="N101" i="13" s="1"/>
  <c r="N102" i="13" s="1"/>
  <c r="N103" i="13" s="1"/>
  <c r="N104" i="13" s="1"/>
  <c r="N105" i="13" s="1"/>
  <c r="N106" i="13" s="1"/>
  <c r="N107" i="13" s="1"/>
  <c r="N108" i="13" s="1"/>
  <c r="N109" i="13" s="1"/>
  <c r="N110" i="13" s="1"/>
  <c r="N111" i="13" s="1"/>
  <c r="N112" i="13" s="1"/>
  <c r="N113" i="13" s="1"/>
  <c r="N114" i="13" s="1"/>
  <c r="N115" i="13" s="1"/>
  <c r="N116" i="13" s="1"/>
  <c r="N117" i="13" s="1"/>
  <c r="N118" i="13" s="1"/>
  <c r="N119" i="13" s="1"/>
  <c r="N120" i="13" s="1"/>
  <c r="N121" i="13" s="1"/>
  <c r="N122" i="13" s="1"/>
  <c r="N123" i="13" s="1"/>
  <c r="N124" i="13" s="1"/>
  <c r="N125" i="13" s="1"/>
  <c r="N126" i="13" s="1"/>
  <c r="N127" i="13" s="1"/>
  <c r="N128" i="13" s="1"/>
  <c r="N129" i="13" s="1"/>
  <c r="N130" i="13" s="1"/>
  <c r="N131" i="13" s="1"/>
  <c r="N132" i="13" s="1"/>
  <c r="N133" i="13" s="1"/>
  <c r="N134" i="13" s="1"/>
  <c r="N135" i="13" s="1"/>
  <c r="N136" i="13" s="1"/>
  <c r="N137" i="13" s="1"/>
  <c r="N138" i="13" s="1"/>
  <c r="N139" i="13" s="1"/>
  <c r="N140" i="13" s="1"/>
  <c r="N141" i="13" s="1"/>
  <c r="N142" i="13" s="1"/>
  <c r="N143" i="13" s="1"/>
  <c r="N144" i="13" s="1"/>
  <c r="N145" i="13" s="1"/>
  <c r="N146" i="13" s="1"/>
  <c r="N147" i="13" s="1"/>
  <c r="N148" i="13" s="1"/>
  <c r="N149" i="13" s="1"/>
  <c r="N150" i="13" s="1"/>
  <c r="N151" i="13" s="1"/>
  <c r="N152" i="13" s="1"/>
  <c r="N153" i="13" s="1"/>
  <c r="N154" i="13" s="1"/>
  <c r="N155" i="13" s="1"/>
  <c r="N156" i="13" s="1"/>
  <c r="N157" i="13" s="1"/>
  <c r="N158" i="13" s="1"/>
  <c r="N159" i="13" s="1"/>
  <c r="N160" i="13" s="1"/>
  <c r="N161" i="13" s="1"/>
  <c r="N162" i="13" s="1"/>
  <c r="N163" i="13" s="1"/>
  <c r="N164" i="13" s="1"/>
  <c r="N165" i="13" s="1"/>
  <c r="N166" i="13" s="1"/>
  <c r="N167" i="13" s="1"/>
  <c r="N168" i="13" s="1"/>
  <c r="N169" i="13" s="1"/>
  <c r="N170" i="13" s="1"/>
  <c r="N171" i="13" s="1"/>
  <c r="N172" i="13" s="1"/>
  <c r="N173" i="13" s="1"/>
  <c r="N174" i="13" s="1"/>
  <c r="N175" i="13" s="1"/>
  <c r="N176" i="13" s="1"/>
  <c r="N177" i="13" s="1"/>
  <c r="N178" i="13" s="1"/>
  <c r="N179" i="13" s="1"/>
  <c r="N180" i="13" s="1"/>
  <c r="N181" i="13" s="1"/>
  <c r="N182" i="13" s="1"/>
  <c r="N183" i="13" s="1"/>
  <c r="N184" i="13" s="1"/>
  <c r="N185" i="13" s="1"/>
  <c r="N186" i="13" s="1"/>
  <c r="N187" i="13" s="1"/>
  <c r="N188" i="13" s="1"/>
  <c r="N189" i="13" s="1"/>
  <c r="N190" i="13" s="1"/>
  <c r="N191" i="13" s="1"/>
  <c r="N192" i="13" s="1"/>
  <c r="N193" i="13" s="1"/>
  <c r="N194" i="13" s="1"/>
  <c r="N195" i="13" s="1"/>
  <c r="N196" i="13" s="1"/>
  <c r="N197" i="13" s="1"/>
  <c r="N198" i="13" s="1"/>
  <c r="N199" i="13" s="1"/>
  <c r="N200" i="13" s="1"/>
  <c r="N201" i="13" s="1"/>
  <c r="N202" i="13" s="1"/>
  <c r="N203" i="13" s="1"/>
  <c r="N204" i="13" s="1"/>
  <c r="N205" i="13" s="1"/>
  <c r="N206" i="13" s="1"/>
  <c r="N207" i="13" s="1"/>
  <c r="N208" i="13" s="1"/>
  <c r="N209" i="13" s="1"/>
  <c r="N210" i="13" s="1"/>
  <c r="N211" i="13" s="1"/>
  <c r="N212" i="13" s="1"/>
  <c r="N213" i="13" s="1"/>
  <c r="N214" i="13" s="1"/>
  <c r="N215" i="13" s="1"/>
  <c r="N216" i="13" s="1"/>
  <c r="N217" i="13" s="1"/>
  <c r="N218" i="13" s="1"/>
  <c r="N219" i="13" s="1"/>
  <c r="N220" i="13" s="1"/>
  <c r="N221" i="13" s="1"/>
  <c r="N222" i="13" s="1"/>
  <c r="N223" i="13" s="1"/>
  <c r="N224" i="13" s="1"/>
  <c r="N225" i="13" s="1"/>
  <c r="N226" i="13" s="1"/>
  <c r="N227" i="13" s="1"/>
  <c r="N228" i="13" s="1"/>
  <c r="N229" i="13" s="1"/>
  <c r="N230" i="13" s="1"/>
  <c r="N231" i="13" s="1"/>
  <c r="N232" i="13" s="1"/>
  <c r="N233" i="13" s="1"/>
  <c r="N234" i="13" s="1"/>
  <c r="N235" i="13" s="1"/>
  <c r="N236" i="13" s="1"/>
  <c r="N237" i="13" s="1"/>
  <c r="N238" i="13" s="1"/>
  <c r="N239" i="13" s="1"/>
  <c r="N240" i="13" s="1"/>
  <c r="N241" i="13" s="1"/>
  <c r="N242" i="13" s="1"/>
  <c r="N243" i="13" s="1"/>
  <c r="N244" i="13" s="1"/>
  <c r="N245" i="13" s="1"/>
  <c r="N246" i="13" s="1"/>
  <c r="N247" i="13" s="1"/>
  <c r="N248" i="13" s="1"/>
  <c r="N249" i="13" s="1"/>
  <c r="N250" i="13" s="1"/>
  <c r="N251" i="13" s="1"/>
  <c r="N252" i="13" s="1"/>
  <c r="N253" i="13" s="1"/>
  <c r="N254" i="13" s="1"/>
  <c r="N255" i="13" s="1"/>
  <c r="N256" i="13" s="1"/>
  <c r="N257" i="13" s="1"/>
  <c r="N258" i="13" s="1"/>
  <c r="N259" i="13" s="1"/>
  <c r="N260" i="13" s="1"/>
  <c r="N261" i="13" s="1"/>
  <c r="N262" i="13" s="1"/>
  <c r="N263" i="13" s="1"/>
  <c r="N264" i="13" s="1"/>
  <c r="N265" i="13" s="1"/>
  <c r="N266" i="13" s="1"/>
  <c r="N267" i="13" s="1"/>
  <c r="N268" i="13" s="1"/>
  <c r="N269" i="13" s="1"/>
  <c r="N270" i="13" s="1"/>
  <c r="N271" i="13" s="1"/>
  <c r="N272" i="13" s="1"/>
  <c r="N273" i="13" s="1"/>
  <c r="N274" i="13" s="1"/>
  <c r="N275" i="13" s="1"/>
  <c r="N276" i="13" s="1"/>
  <c r="N277" i="13" s="1"/>
  <c r="N278" i="13" s="1"/>
  <c r="N279" i="13" s="1"/>
  <c r="N280" i="13" s="1"/>
  <c r="N281" i="13" s="1"/>
  <c r="N282" i="13" s="1"/>
  <c r="N283" i="13" s="1"/>
  <c r="N284" i="13" s="1"/>
  <c r="N285" i="13" s="1"/>
  <c r="N286" i="13" s="1"/>
  <c r="N287" i="13" s="1"/>
  <c r="N288" i="13" s="1"/>
  <c r="N289" i="13" s="1"/>
  <c r="N290" i="13" s="1"/>
  <c r="N291" i="13" s="1"/>
  <c r="N292" i="13" s="1"/>
  <c r="N293" i="13" s="1"/>
  <c r="N294" i="13" s="1"/>
  <c r="N295" i="13" s="1"/>
  <c r="N296" i="13" s="1"/>
  <c r="N297" i="13" s="1"/>
  <c r="N298" i="13" s="1"/>
  <c r="N299" i="13" s="1"/>
  <c r="N300" i="13" s="1"/>
  <c r="N301" i="13" s="1"/>
  <c r="N302" i="13" s="1"/>
  <c r="N303" i="13" s="1"/>
  <c r="N304" i="13" s="1"/>
  <c r="N305" i="13" s="1"/>
  <c r="N306" i="13" s="1"/>
  <c r="N307" i="13" s="1"/>
  <c r="N308" i="13" s="1"/>
  <c r="N309" i="13" s="1"/>
  <c r="N310" i="13" s="1"/>
  <c r="N311" i="13" s="1"/>
  <c r="N312" i="13" s="1"/>
  <c r="N313" i="13" s="1"/>
  <c r="N314" i="13" s="1"/>
  <c r="N315" i="13" s="1"/>
  <c r="N316" i="13" s="1"/>
  <c r="N317" i="13" s="1"/>
  <c r="N318" i="13" s="1"/>
  <c r="N319" i="13" s="1"/>
  <c r="N320" i="13" s="1"/>
  <c r="N321" i="13" s="1"/>
  <c r="N322" i="13" s="1"/>
  <c r="N323" i="13" s="1"/>
  <c r="N324" i="13" s="1"/>
  <c r="N325" i="13" s="1"/>
  <c r="N326" i="13" s="1"/>
  <c r="N327" i="13" s="1"/>
  <c r="N328" i="13" s="1"/>
  <c r="N329" i="13" s="1"/>
  <c r="N330" i="13" s="1"/>
  <c r="N331" i="13" s="1"/>
  <c r="N332" i="13" s="1"/>
  <c r="N333" i="13" s="1"/>
  <c r="N334" i="13" s="1"/>
  <c r="N335" i="13" s="1"/>
  <c r="N336" i="13" s="1"/>
  <c r="N337" i="13" s="1"/>
  <c r="N338" i="13" s="1"/>
  <c r="N339" i="13" s="1"/>
  <c r="N340" i="13" s="1"/>
  <c r="N341" i="13" s="1"/>
  <c r="N342" i="13" s="1"/>
  <c r="N343" i="13" s="1"/>
  <c r="N344" i="13" s="1"/>
  <c r="N345" i="13" s="1"/>
  <c r="N346" i="13" s="1"/>
  <c r="N347" i="13" s="1"/>
  <c r="N348" i="13" s="1"/>
  <c r="N349" i="13" s="1"/>
  <c r="N350" i="13" s="1"/>
  <c r="N351" i="13" s="1"/>
  <c r="N352" i="13" s="1"/>
  <c r="N353" i="13" s="1"/>
  <c r="N354" i="13" s="1"/>
  <c r="N355" i="13" s="1"/>
  <c r="N356" i="13" s="1"/>
  <c r="N357" i="13" s="1"/>
  <c r="N358" i="13" s="1"/>
  <c r="N359" i="13" s="1"/>
  <c r="N360" i="13" s="1"/>
  <c r="N361" i="13" s="1"/>
  <c r="N362" i="13" s="1"/>
  <c r="N363" i="13" s="1"/>
  <c r="N364" i="13" s="1"/>
  <c r="N365" i="13" s="1"/>
  <c r="N366" i="13" s="1"/>
  <c r="N367" i="13" s="1"/>
  <c r="N368" i="13" s="1"/>
  <c r="N369" i="13" s="1"/>
  <c r="N370" i="13" s="1"/>
  <c r="N371" i="13" s="1"/>
  <c r="N372" i="13" s="1"/>
  <c r="N373" i="13" s="1"/>
  <c r="N374" i="13" s="1"/>
  <c r="N375" i="13" s="1"/>
  <c r="N376" i="13" s="1"/>
  <c r="N377" i="13" s="1"/>
  <c r="N378" i="13" s="1"/>
  <c r="N379" i="13" s="1"/>
  <c r="N380" i="13" s="1"/>
  <c r="N381" i="13" s="1"/>
  <c r="N382" i="13" s="1"/>
  <c r="N383" i="13" s="1"/>
  <c r="N384" i="13" s="1"/>
  <c r="N385" i="13" s="1"/>
  <c r="N386" i="13" s="1"/>
  <c r="N387" i="13" s="1"/>
  <c r="N388" i="13" s="1"/>
  <c r="N389" i="13" s="1"/>
  <c r="N390" i="13" s="1"/>
  <c r="N391" i="13" s="1"/>
  <c r="N392" i="13" s="1"/>
  <c r="N393" i="13" s="1"/>
  <c r="N394" i="13" s="1"/>
  <c r="N395" i="13" s="1"/>
  <c r="N396" i="13" s="1"/>
  <c r="N397" i="13" s="1"/>
  <c r="N398" i="13" s="1"/>
  <c r="N399" i="13" s="1"/>
  <c r="N400" i="13" s="1"/>
  <c r="N401" i="13" s="1"/>
  <c r="N402" i="13" s="1"/>
  <c r="N403" i="13" s="1"/>
  <c r="N404" i="13" s="1"/>
  <c r="N405" i="13" s="1"/>
  <c r="N406" i="13" s="1"/>
  <c r="N407" i="13" s="1"/>
  <c r="N408" i="13" s="1"/>
  <c r="N409" i="13" s="1"/>
  <c r="N410" i="13" s="1"/>
  <c r="N411" i="13" s="1"/>
  <c r="N412" i="13" s="1"/>
  <c r="N413" i="13" s="1"/>
  <c r="N414" i="13" s="1"/>
  <c r="N415" i="13" s="1"/>
  <c r="N416" i="13" s="1"/>
  <c r="N417" i="13" s="1"/>
  <c r="N418" i="13" s="1"/>
  <c r="N419" i="13" s="1"/>
  <c r="N420" i="13" s="1"/>
  <c r="N421" i="13" s="1"/>
  <c r="N422" i="13" s="1"/>
  <c r="N423" i="13" s="1"/>
  <c r="N424" i="13" s="1"/>
  <c r="N425" i="13" s="1"/>
  <c r="N426" i="13" s="1"/>
  <c r="N427" i="13" s="1"/>
  <c r="N428" i="13" s="1"/>
  <c r="N429" i="13" s="1"/>
  <c r="N430" i="13" s="1"/>
  <c r="N431" i="13" s="1"/>
  <c r="N432" i="13" s="1"/>
  <c r="N433" i="13" s="1"/>
  <c r="N434" i="13" s="1"/>
  <c r="N435" i="13" s="1"/>
  <c r="N436" i="13" s="1"/>
  <c r="N437" i="13" s="1"/>
  <c r="N438" i="13" s="1"/>
  <c r="N439" i="13" s="1"/>
  <c r="N440" i="13" s="1"/>
  <c r="N441" i="13" s="1"/>
  <c r="N442" i="13" s="1"/>
  <c r="N443" i="13" s="1"/>
  <c r="N444" i="13" s="1"/>
  <c r="N445" i="13" s="1"/>
  <c r="N446" i="13" s="1"/>
  <c r="O5" i="12"/>
  <c r="G7" i="12"/>
  <c r="AC10" i="12" s="1"/>
  <c r="P7" i="12"/>
  <c r="AF7" i="12"/>
  <c r="B10" i="12"/>
  <c r="J10" i="12"/>
  <c r="AA10" i="12"/>
  <c r="AD10" i="12"/>
  <c r="N17" i="12"/>
  <c r="N18" i="12"/>
  <c r="N60" i="12"/>
  <c r="N61" i="12" s="1"/>
  <c r="N62" i="12" s="1"/>
  <c r="N63" i="12" s="1"/>
  <c r="N64" i="12" s="1"/>
  <c r="N65" i="12" s="1"/>
  <c r="N66" i="12" s="1"/>
  <c r="N67" i="12"/>
  <c r="N68" i="12" s="1"/>
  <c r="N69" i="12" s="1"/>
  <c r="N70" i="12" s="1"/>
  <c r="N71" i="12" s="1"/>
  <c r="N72" i="12" s="1"/>
  <c r="N73" i="12" s="1"/>
  <c r="N74" i="12" s="1"/>
  <c r="N75" i="12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O5" i="11"/>
  <c r="G7" i="11"/>
  <c r="P7" i="11"/>
  <c r="AF7" i="11"/>
  <c r="B10" i="11"/>
  <c r="J10" i="11"/>
  <c r="AA10" i="11"/>
  <c r="AD10" i="11"/>
  <c r="N17" i="11"/>
  <c r="N18" i="11" s="1"/>
  <c r="N48" i="11"/>
  <c r="N49" i="11" s="1"/>
  <c r="N50" i="11" s="1"/>
  <c r="N51" i="11" s="1"/>
  <c r="N52" i="11" s="1"/>
  <c r="N53" i="11" s="1"/>
  <c r="N54" i="11" s="1"/>
  <c r="N55" i="11" s="1"/>
  <c r="N56" i="11" s="1"/>
  <c r="N57" i="11" s="1"/>
  <c r="N58" i="11" s="1"/>
  <c r="N59" i="11" s="1"/>
  <c r="N60" i="11" s="1"/>
  <c r="N61" i="11" s="1"/>
  <c r="N62" i="11" s="1"/>
  <c r="N63" i="11" s="1"/>
  <c r="N64" i="11" s="1"/>
  <c r="N65" i="11" s="1"/>
  <c r="N66" i="11" s="1"/>
  <c r="N67" i="11" s="1"/>
  <c r="N68" i="11" s="1"/>
  <c r="N69" i="11" s="1"/>
  <c r="N70" i="11" s="1"/>
  <c r="N71" i="11" s="1"/>
  <c r="N72" i="11" s="1"/>
  <c r="N73" i="11" s="1"/>
  <c r="N74" i="11" s="1"/>
  <c r="N75" i="11" s="1"/>
  <c r="N76" i="11" s="1"/>
  <c r="N77" i="11" s="1"/>
  <c r="N78" i="11" s="1"/>
  <c r="N79" i="11" s="1"/>
  <c r="N80" i="11" s="1"/>
  <c r="N81" i="11" s="1"/>
  <c r="N82" i="11" s="1"/>
  <c r="N83" i="11" s="1"/>
  <c r="N84" i="11" s="1"/>
  <c r="N85" i="11" s="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N102" i="11" s="1"/>
  <c r="N103" i="11" s="1"/>
  <c r="N104" i="11" s="1"/>
  <c r="N105" i="11" s="1"/>
  <c r="N106" i="11" s="1"/>
  <c r="N107" i="11" s="1"/>
  <c r="N108" i="11" s="1"/>
  <c r="N109" i="11" s="1"/>
  <c r="N110" i="11" s="1"/>
  <c r="N111" i="11" s="1"/>
  <c r="N112" i="11" s="1"/>
  <c r="N113" i="11" s="1"/>
  <c r="N114" i="11" s="1"/>
  <c r="N115" i="11" s="1"/>
  <c r="N116" i="11" s="1"/>
  <c r="N117" i="11" s="1"/>
  <c r="N118" i="11" s="1"/>
  <c r="N119" i="11" s="1"/>
  <c r="N120" i="11" s="1"/>
  <c r="N121" i="11" s="1"/>
  <c r="N122" i="11" s="1"/>
  <c r="N123" i="11" s="1"/>
  <c r="N124" i="11" s="1"/>
  <c r="N125" i="11" s="1"/>
  <c r="N126" i="11" s="1"/>
  <c r="N127" i="11" s="1"/>
  <c r="N128" i="11" s="1"/>
  <c r="N129" i="11" s="1"/>
  <c r="N130" i="11" s="1"/>
  <c r="N131" i="11" s="1"/>
  <c r="N132" i="11" s="1"/>
  <c r="N133" i="11" s="1"/>
  <c r="N134" i="11" s="1"/>
  <c r="N135" i="11" s="1"/>
  <c r="N136" i="11" s="1"/>
  <c r="N137" i="11" s="1"/>
  <c r="N138" i="11" s="1"/>
  <c r="N139" i="11" s="1"/>
  <c r="N140" i="11" s="1"/>
  <c r="N141" i="11" s="1"/>
  <c r="N142" i="11" s="1"/>
  <c r="N143" i="11" s="1"/>
  <c r="N144" i="11" s="1"/>
  <c r="N145" i="11" s="1"/>
  <c r="N146" i="11" s="1"/>
  <c r="N147" i="11" s="1"/>
  <c r="N148" i="11" s="1"/>
  <c r="N149" i="11" s="1"/>
  <c r="N150" i="11" s="1"/>
  <c r="N151" i="11" s="1"/>
  <c r="N152" i="11" s="1"/>
  <c r="N153" i="11" s="1"/>
  <c r="N154" i="11" s="1"/>
  <c r="N155" i="11" s="1"/>
  <c r="N156" i="11" s="1"/>
  <c r="N157" i="11" s="1"/>
  <c r="N158" i="11" s="1"/>
  <c r="N159" i="11" s="1"/>
  <c r="N160" i="11" s="1"/>
  <c r="N161" i="11" s="1"/>
  <c r="N162" i="11" s="1"/>
  <c r="N163" i="11" s="1"/>
  <c r="N164" i="11" s="1"/>
  <c r="N165" i="11" s="1"/>
  <c r="N166" i="11" s="1"/>
  <c r="N167" i="11" s="1"/>
  <c r="N168" i="11" s="1"/>
  <c r="N169" i="11" s="1"/>
  <c r="N170" i="11" s="1"/>
  <c r="N171" i="11" s="1"/>
  <c r="N172" i="11" s="1"/>
  <c r="N173" i="11" s="1"/>
  <c r="N174" i="11" s="1"/>
  <c r="N175" i="11" s="1"/>
  <c r="N176" i="11" s="1"/>
  <c r="N177" i="11" s="1"/>
  <c r="N178" i="11" s="1"/>
  <c r="N179" i="11" s="1"/>
  <c r="N180" i="11" s="1"/>
  <c r="N181" i="11" s="1"/>
  <c r="N182" i="11" s="1"/>
  <c r="N183" i="11" s="1"/>
  <c r="N184" i="11" s="1"/>
  <c r="N185" i="11" s="1"/>
  <c r="N186" i="11" s="1"/>
  <c r="N187" i="11" s="1"/>
  <c r="N188" i="11" s="1"/>
  <c r="N189" i="11" s="1"/>
  <c r="N190" i="11" s="1"/>
  <c r="N191" i="11" s="1"/>
  <c r="N192" i="11" s="1"/>
  <c r="N193" i="11" s="1"/>
  <c r="N194" i="11" s="1"/>
  <c r="N195" i="11" s="1"/>
  <c r="N196" i="11" s="1"/>
  <c r="N197" i="11" s="1"/>
  <c r="N198" i="11" s="1"/>
  <c r="N199" i="11" s="1"/>
  <c r="N200" i="11" s="1"/>
  <c r="N201" i="11" s="1"/>
  <c r="N202" i="11" s="1"/>
  <c r="O5" i="10"/>
  <c r="G7" i="10"/>
  <c r="AC10" i="10" s="1"/>
  <c r="P7" i="10"/>
  <c r="AF7" i="10"/>
  <c r="B10" i="10"/>
  <c r="J10" i="10"/>
  <c r="AA10" i="10"/>
  <c r="AD10" i="10"/>
  <c r="N17" i="10"/>
  <c r="N18" i="10"/>
  <c r="N48" i="10"/>
  <c r="N49" i="10" s="1"/>
  <c r="N50" i="10" s="1"/>
  <c r="N51" i="10" s="1"/>
  <c r="N52" i="10" s="1"/>
  <c r="N53" i="10"/>
  <c r="N54" i="10" s="1"/>
  <c r="N55" i="10" s="1"/>
  <c r="N56" i="10" s="1"/>
  <c r="N57" i="10" s="1"/>
  <c r="N58" i="10" s="1"/>
  <c r="N59" i="10" s="1"/>
  <c r="N60" i="10" s="1"/>
  <c r="N61" i="10" s="1"/>
  <c r="N62" i="10" s="1"/>
  <c r="N63" i="10" s="1"/>
  <c r="N64" i="10" s="1"/>
  <c r="N65" i="10" s="1"/>
  <c r="N66" i="10" s="1"/>
  <c r="N67" i="10" s="1"/>
  <c r="N68" i="10" s="1"/>
  <c r="N69" i="10" s="1"/>
  <c r="N70" i="10" s="1"/>
  <c r="N71" i="10" s="1"/>
  <c r="N72" i="10" s="1"/>
  <c r="N73" i="10" s="1"/>
  <c r="N74" i="10" s="1"/>
  <c r="N75" i="10" s="1"/>
  <c r="N76" i="10" s="1"/>
  <c r="N77" i="10" s="1"/>
  <c r="N78" i="10" s="1"/>
  <c r="N79" i="10" s="1"/>
  <c r="N80" i="10" s="1"/>
  <c r="N81" i="10" s="1"/>
  <c r="N82" i="10" s="1"/>
  <c r="N83" i="10" s="1"/>
  <c r="N84" i="10" s="1"/>
  <c r="N85" i="10" s="1"/>
  <c r="N86" i="10" s="1"/>
  <c r="N87" i="10" s="1"/>
  <c r="N88" i="10" s="1"/>
  <c r="N89" i="10" s="1"/>
  <c r="N90" i="10" s="1"/>
  <c r="N91" i="10" s="1"/>
  <c r="N92" i="10" s="1"/>
  <c r="N93" i="10" s="1"/>
  <c r="N94" i="10" s="1"/>
  <c r="N95" i="10" s="1"/>
  <c r="N96" i="10" s="1"/>
  <c r="N97" i="10" s="1"/>
  <c r="N98" i="10" s="1"/>
  <c r="N99" i="10" s="1"/>
  <c r="N100" i="10" s="1"/>
  <c r="N101" i="10" s="1"/>
  <c r="N102" i="10" s="1"/>
  <c r="N103" i="10" s="1"/>
  <c r="N104" i="10" s="1"/>
  <c r="N105" i="10" s="1"/>
  <c r="N106" i="10" s="1"/>
  <c r="N107" i="10" s="1"/>
  <c r="N108" i="10" s="1"/>
  <c r="N109" i="10" s="1"/>
  <c r="N110" i="10" s="1"/>
  <c r="N111" i="10" s="1"/>
  <c r="N112" i="10" s="1"/>
  <c r="N113" i="10" s="1"/>
  <c r="N114" i="10" s="1"/>
  <c r="N115" i="10" s="1"/>
  <c r="N116" i="10" s="1"/>
  <c r="N117" i="10" s="1"/>
  <c r="N118" i="10" s="1"/>
  <c r="N119" i="10" s="1"/>
  <c r="N120" i="10" s="1"/>
  <c r="N121" i="10" s="1"/>
  <c r="N122" i="10" s="1"/>
  <c r="N123" i="10" s="1"/>
  <c r="N124" i="10" s="1"/>
  <c r="N125" i="10" s="1"/>
  <c r="N126" i="10" s="1"/>
  <c r="N127" i="10" s="1"/>
  <c r="N128" i="10" s="1"/>
  <c r="N129" i="10" s="1"/>
  <c r="N130" i="10" s="1"/>
  <c r="N131" i="10" s="1"/>
  <c r="N132" i="10" s="1"/>
  <c r="N133" i="10" s="1"/>
  <c r="N134" i="10" s="1"/>
  <c r="N135" i="10" s="1"/>
  <c r="N136" i="10" s="1"/>
  <c r="N137" i="10" s="1"/>
  <c r="N138" i="10" s="1"/>
  <c r="N139" i="10" s="1"/>
  <c r="N140" i="10" s="1"/>
  <c r="N141" i="10" s="1"/>
  <c r="N142" i="10" s="1"/>
  <c r="N143" i="10" s="1"/>
  <c r="N144" i="10" s="1"/>
  <c r="N145" i="10" s="1"/>
  <c r="N146" i="10" s="1"/>
  <c r="N147" i="10" s="1"/>
  <c r="N148" i="10" s="1"/>
  <c r="N149" i="10" s="1"/>
  <c r="N150" i="10" s="1"/>
  <c r="N151" i="10" s="1"/>
  <c r="N152" i="10" s="1"/>
  <c r="N153" i="10" s="1"/>
  <c r="N154" i="10" s="1"/>
  <c r="N155" i="10" s="1"/>
  <c r="N156" i="10" s="1"/>
  <c r="N157" i="10" s="1"/>
  <c r="N158" i="10" s="1"/>
  <c r="N159" i="10" s="1"/>
  <c r="N160" i="10" s="1"/>
  <c r="N161" i="10" s="1"/>
  <c r="N162" i="10" s="1"/>
  <c r="N163" i="10" s="1"/>
  <c r="N164" i="10" s="1"/>
  <c r="N165" i="10" s="1"/>
  <c r="N166" i="10" s="1"/>
  <c r="N167" i="10" s="1"/>
  <c r="N168" i="10" s="1"/>
  <c r="N169" i="10" s="1"/>
  <c r="N170" i="10" s="1"/>
  <c r="N171" i="10" s="1"/>
  <c r="N172" i="10" s="1"/>
  <c r="N173" i="10" s="1"/>
  <c r="N174" i="10" s="1"/>
  <c r="N175" i="10" s="1"/>
  <c r="N176" i="10" s="1"/>
  <c r="N177" i="10" s="1"/>
  <c r="N178" i="10" s="1"/>
  <c r="N179" i="10" s="1"/>
  <c r="N180" i="10" s="1"/>
  <c r="N181" i="10" s="1"/>
  <c r="N182" i="10" s="1"/>
  <c r="N183" i="10" s="1"/>
  <c r="N184" i="10" s="1"/>
  <c r="N185" i="10" s="1"/>
  <c r="N186" i="10" s="1"/>
  <c r="N187" i="10" s="1"/>
  <c r="N188" i="10" s="1"/>
  <c r="N189" i="10" s="1"/>
  <c r="N190" i="10" s="1"/>
  <c r="N191" i="10" s="1"/>
  <c r="N192" i="10" s="1"/>
  <c r="N193" i="10" s="1"/>
  <c r="N194" i="10" s="1"/>
  <c r="N195" i="10" s="1"/>
  <c r="N196" i="10" s="1"/>
  <c r="N197" i="10" s="1"/>
  <c r="N198" i="10" s="1"/>
  <c r="N199" i="10" s="1"/>
  <c r="N200" i="10" s="1"/>
  <c r="N201" i="10" s="1"/>
  <c r="N202" i="10" s="1"/>
  <c r="O5" i="9"/>
  <c r="G7" i="9"/>
  <c r="AC10" i="9" s="1"/>
  <c r="AF7" i="9"/>
  <c r="B10" i="9"/>
  <c r="AA10" i="9"/>
  <c r="C17" i="9"/>
  <c r="C10" i="9" s="1"/>
  <c r="N17" i="9"/>
  <c r="N18" i="9" s="1"/>
  <c r="N19" i="9" s="1"/>
  <c r="N60" i="9"/>
  <c r="N61" i="9" s="1"/>
  <c r="N62" i="9"/>
  <c r="N63" i="9" s="1"/>
  <c r="N64" i="9" s="1"/>
  <c r="N65" i="9" s="1"/>
  <c r="N66" i="9" s="1"/>
  <c r="N67" i="9" s="1"/>
  <c r="N68" i="9" s="1"/>
  <c r="N69" i="9" s="1"/>
  <c r="N70" i="9" s="1"/>
  <c r="N71" i="9" s="1"/>
  <c r="N72" i="9" s="1"/>
  <c r="N73" i="9" s="1"/>
  <c r="N74" i="9" s="1"/>
  <c r="N75" i="9" s="1"/>
  <c r="N76" i="9" s="1"/>
  <c r="N77" i="9" s="1"/>
  <c r="N78" i="9" s="1"/>
  <c r="N79" i="9" s="1"/>
  <c r="N80" i="9" s="1"/>
  <c r="N81" i="9" s="1"/>
  <c r="N82" i="9" s="1"/>
  <c r="N83" i="9" s="1"/>
  <c r="N84" i="9" s="1"/>
  <c r="N85" i="9" s="1"/>
  <c r="N86" i="9" s="1"/>
  <c r="N87" i="9" s="1"/>
  <c r="N88" i="9" s="1"/>
  <c r="N89" i="9" s="1"/>
  <c r="N90" i="9" s="1"/>
  <c r="N91" i="9" s="1"/>
  <c r="N92" i="9" s="1"/>
  <c r="N93" i="9" s="1"/>
  <c r="N94" i="9" s="1"/>
  <c r="N95" i="9" s="1"/>
  <c r="N96" i="9" s="1"/>
  <c r="N97" i="9" s="1"/>
  <c r="N98" i="9" s="1"/>
  <c r="N99" i="9" s="1"/>
  <c r="N100" i="9" s="1"/>
  <c r="N101" i="9" s="1"/>
  <c r="N102" i="9" s="1"/>
  <c r="N103" i="9" s="1"/>
  <c r="N104" i="9" s="1"/>
  <c r="N105" i="9" s="1"/>
  <c r="N106" i="9" s="1"/>
  <c r="N107" i="9" s="1"/>
  <c r="N108" i="9" s="1"/>
  <c r="N109" i="9" s="1"/>
  <c r="N110" i="9" s="1"/>
  <c r="N111" i="9" s="1"/>
  <c r="N112" i="9" s="1"/>
  <c r="N113" i="9" s="1"/>
  <c r="N114" i="9" s="1"/>
  <c r="N115" i="9" s="1"/>
  <c r="N116" i="9" s="1"/>
  <c r="N117" i="9" s="1"/>
  <c r="N118" i="9" s="1"/>
  <c r="N119" i="9" s="1"/>
  <c r="N120" i="9" s="1"/>
  <c r="N121" i="9" s="1"/>
  <c r="N122" i="9" s="1"/>
  <c r="N123" i="9" s="1"/>
  <c r="N124" i="9" s="1"/>
  <c r="N125" i="9" s="1"/>
  <c r="N126" i="9" s="1"/>
  <c r="N127" i="9" s="1"/>
  <c r="N128" i="9" s="1"/>
  <c r="N129" i="9" s="1"/>
  <c r="N130" i="9" s="1"/>
  <c r="N131" i="9" s="1"/>
  <c r="N132" i="9" s="1"/>
  <c r="N133" i="9" s="1"/>
  <c r="N134" i="9" s="1"/>
  <c r="N135" i="9" s="1"/>
  <c r="N136" i="9" s="1"/>
  <c r="N137" i="9" s="1"/>
  <c r="N138" i="9" s="1"/>
  <c r="N139" i="9" s="1"/>
  <c r="N140" i="9" s="1"/>
  <c r="N141" i="9" s="1"/>
  <c r="N142" i="9" s="1"/>
  <c r="N143" i="9" s="1"/>
  <c r="N144" i="9" s="1"/>
  <c r="N145" i="9" s="1"/>
  <c r="N146" i="9" s="1"/>
  <c r="N147" i="9" s="1"/>
  <c r="N148" i="9" s="1"/>
  <c r="N149" i="9" s="1"/>
  <c r="N150" i="9" s="1"/>
  <c r="N151" i="9" s="1"/>
  <c r="N152" i="9" s="1"/>
  <c r="N153" i="9" s="1"/>
  <c r="N154" i="9" s="1"/>
  <c r="N155" i="9" s="1"/>
  <c r="N156" i="9" s="1"/>
  <c r="N157" i="9" s="1"/>
  <c r="N158" i="9" s="1"/>
  <c r="N159" i="9" s="1"/>
  <c r="N160" i="9" s="1"/>
  <c r="N161" i="9" s="1"/>
  <c r="N162" i="9" s="1"/>
  <c r="N163" i="9" s="1"/>
  <c r="N164" i="9" s="1"/>
  <c r="N165" i="9" s="1"/>
  <c r="N166" i="9" s="1"/>
  <c r="N167" i="9" s="1"/>
  <c r="N168" i="9" s="1"/>
  <c r="N169" i="9" s="1"/>
  <c r="N170" i="9" s="1"/>
  <c r="N171" i="9" s="1"/>
  <c r="N172" i="9" s="1"/>
  <c r="N173" i="9" s="1"/>
  <c r="N174" i="9" s="1"/>
  <c r="N175" i="9" s="1"/>
  <c r="N176" i="9" s="1"/>
  <c r="N177" i="9" s="1"/>
  <c r="N178" i="9" s="1"/>
  <c r="N179" i="9" s="1"/>
  <c r="N180" i="9" s="1"/>
  <c r="N181" i="9" s="1"/>
  <c r="N182" i="9" s="1"/>
  <c r="N183" i="9" s="1"/>
  <c r="N184" i="9" s="1"/>
  <c r="N185" i="9" s="1"/>
  <c r="N186" i="9" s="1"/>
  <c r="N187" i="9" s="1"/>
  <c r="N188" i="9" s="1"/>
  <c r="N189" i="9" s="1"/>
  <c r="N190" i="9" s="1"/>
  <c r="N191" i="9" s="1"/>
  <c r="N192" i="9" s="1"/>
  <c r="N193" i="9" s="1"/>
  <c r="N194" i="9" s="1"/>
  <c r="N195" i="9" s="1"/>
  <c r="N196" i="9" s="1"/>
  <c r="N197" i="9" s="1"/>
  <c r="N198" i="9" s="1"/>
  <c r="N199" i="9" s="1"/>
  <c r="N200" i="9" s="1"/>
  <c r="N201" i="9" s="1"/>
  <c r="N202" i="9" s="1"/>
  <c r="N203" i="9" s="1"/>
  <c r="N204" i="9" s="1"/>
  <c r="N205" i="9" s="1"/>
  <c r="N206" i="9" s="1"/>
  <c r="N207" i="9" s="1"/>
  <c r="N208" i="9" s="1"/>
  <c r="N209" i="9" s="1"/>
  <c r="N210" i="9" s="1"/>
  <c r="N211" i="9" s="1"/>
  <c r="N212" i="9" s="1"/>
  <c r="N213" i="9" s="1"/>
  <c r="N214" i="9" s="1"/>
  <c r="N215" i="9" s="1"/>
  <c r="N216" i="9" s="1"/>
  <c r="N217" i="9" s="1"/>
  <c r="N218" i="9" s="1"/>
  <c r="N219" i="9" s="1"/>
  <c r="N220" i="9" s="1"/>
  <c r="N221" i="9" s="1"/>
  <c r="N222" i="9" s="1"/>
  <c r="N223" i="9" s="1"/>
  <c r="N224" i="9" s="1"/>
  <c r="N225" i="9" s="1"/>
  <c r="N226" i="9" s="1"/>
  <c r="N227" i="9" s="1"/>
  <c r="N228" i="9" s="1"/>
  <c r="N229" i="9" s="1"/>
  <c r="N230" i="9" s="1"/>
  <c r="N231" i="9" s="1"/>
  <c r="N232" i="9" s="1"/>
  <c r="N233" i="9" s="1"/>
  <c r="N234" i="9" s="1"/>
  <c r="N235" i="9" s="1"/>
  <c r="N236" i="9" s="1"/>
  <c r="N237" i="9" s="1"/>
  <c r="N238" i="9" s="1"/>
  <c r="N239" i="9" s="1"/>
  <c r="N240" i="9" s="1"/>
  <c r="N241" i="9" s="1"/>
  <c r="N242" i="9" s="1"/>
  <c r="N243" i="9" s="1"/>
  <c r="N244" i="9" s="1"/>
  <c r="N245" i="9" s="1"/>
  <c r="N246" i="9" s="1"/>
  <c r="N247" i="9" s="1"/>
  <c r="N248" i="9" s="1"/>
  <c r="N249" i="9" s="1"/>
  <c r="N250" i="9" s="1"/>
  <c r="N251" i="9" s="1"/>
  <c r="N252" i="9" s="1"/>
  <c r="N253" i="9" s="1"/>
  <c r="N254" i="9" s="1"/>
  <c r="N255" i="9" s="1"/>
  <c r="N256" i="9" s="1"/>
  <c r="N257" i="9" s="1"/>
  <c r="N258" i="9" s="1"/>
  <c r="N259" i="9" s="1"/>
  <c r="N260" i="9" s="1"/>
  <c r="N261" i="9" s="1"/>
  <c r="N262" i="9" s="1"/>
  <c r="N263" i="9" s="1"/>
  <c r="N264" i="9" s="1"/>
  <c r="N265" i="9" s="1"/>
  <c r="N266" i="9" s="1"/>
  <c r="N267" i="9" s="1"/>
  <c r="N268" i="9" s="1"/>
  <c r="N269" i="9" s="1"/>
  <c r="N270" i="9" s="1"/>
  <c r="N271" i="9" s="1"/>
  <c r="N272" i="9" s="1"/>
  <c r="N273" i="9" s="1"/>
  <c r="N274" i="9" s="1"/>
  <c r="N275" i="9" s="1"/>
  <c r="N276" i="9" s="1"/>
  <c r="N277" i="9" s="1"/>
  <c r="N278" i="9" s="1"/>
  <c r="N279" i="9" s="1"/>
  <c r="N280" i="9" s="1"/>
  <c r="N281" i="9" s="1"/>
  <c r="N282" i="9" s="1"/>
  <c r="N283" i="9" s="1"/>
  <c r="N284" i="9" s="1"/>
  <c r="N285" i="9" s="1"/>
  <c r="N286" i="9" s="1"/>
  <c r="N287" i="9" s="1"/>
  <c r="N288" i="9" s="1"/>
  <c r="N289" i="9" s="1"/>
  <c r="N290" i="9" s="1"/>
  <c r="N291" i="9" s="1"/>
  <c r="N292" i="9" s="1"/>
  <c r="N293" i="9" s="1"/>
  <c r="N294" i="9" s="1"/>
  <c r="N295" i="9" s="1"/>
  <c r="N296" i="9" s="1"/>
  <c r="N297" i="9" s="1"/>
  <c r="N298" i="9" s="1"/>
  <c r="N299" i="9" s="1"/>
  <c r="N300" i="9" s="1"/>
  <c r="N301" i="9" s="1"/>
  <c r="N302" i="9" s="1"/>
  <c r="N303" i="9" s="1"/>
  <c r="N304" i="9" s="1"/>
  <c r="N305" i="9" s="1"/>
  <c r="N306" i="9" s="1"/>
  <c r="N307" i="9" s="1"/>
  <c r="N308" i="9" s="1"/>
  <c r="N309" i="9" s="1"/>
  <c r="N310" i="9" s="1"/>
  <c r="N311" i="9" s="1"/>
  <c r="N312" i="9" s="1"/>
  <c r="N313" i="9" s="1"/>
  <c r="N314" i="9" s="1"/>
  <c r="N315" i="9" s="1"/>
  <c r="N316" i="9" s="1"/>
  <c r="N317" i="9" s="1"/>
  <c r="N318" i="9" s="1"/>
  <c r="N319" i="9" s="1"/>
  <c r="N320" i="9" s="1"/>
  <c r="N321" i="9" s="1"/>
  <c r="N322" i="9" s="1"/>
  <c r="N323" i="9" s="1"/>
  <c r="N324" i="9" s="1"/>
  <c r="N325" i="9" s="1"/>
  <c r="N326" i="9" s="1"/>
  <c r="N327" i="9" s="1"/>
  <c r="N328" i="9" s="1"/>
  <c r="N329" i="9" s="1"/>
  <c r="N330" i="9" s="1"/>
  <c r="N331" i="9" s="1"/>
  <c r="N332" i="9" s="1"/>
  <c r="N333" i="9" s="1"/>
  <c r="N334" i="9" s="1"/>
  <c r="N335" i="9" s="1"/>
  <c r="N336" i="9" s="1"/>
  <c r="N337" i="9" s="1"/>
  <c r="N338" i="9" s="1"/>
  <c r="N339" i="9" s="1"/>
  <c r="N340" i="9" s="1"/>
  <c r="N341" i="9" s="1"/>
  <c r="N342" i="9" s="1"/>
  <c r="N343" i="9" s="1"/>
  <c r="N344" i="9" s="1"/>
  <c r="N345" i="9" s="1"/>
  <c r="N346" i="9" s="1"/>
  <c r="I8" i="7"/>
  <c r="J8" i="7"/>
  <c r="O8" i="7"/>
  <c r="P8" i="7"/>
  <c r="G10" i="7"/>
  <c r="M10" i="7"/>
  <c r="A11" i="7"/>
  <c r="B11" i="7"/>
  <c r="C11" i="7"/>
  <c r="G11" i="7"/>
  <c r="H11" i="7"/>
  <c r="I11" i="7"/>
  <c r="M11" i="7"/>
  <c r="M12" i="7" s="1"/>
  <c r="M13" i="7" s="1"/>
  <c r="M14" i="7" s="1"/>
  <c r="M15" i="7" s="1"/>
  <c r="M16" i="7" s="1"/>
  <c r="M17" i="7" s="1"/>
  <c r="N11" i="7"/>
  <c r="O11" i="7" s="1"/>
  <c r="O12" i="7" s="1"/>
  <c r="A12" i="7"/>
  <c r="B12" i="7"/>
  <c r="C12" i="7"/>
  <c r="F10" i="11" s="1"/>
  <c r="H12" i="7"/>
  <c r="N12" i="7"/>
  <c r="A13" i="7"/>
  <c r="B13" i="7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H13" i="7"/>
  <c r="J13" i="7" s="1"/>
  <c r="J14" i="7" s="1"/>
  <c r="J15" i="7" s="1"/>
  <c r="J16" i="7" s="1"/>
  <c r="J17" i="7" s="1"/>
  <c r="N13" i="7"/>
  <c r="P13" i="7"/>
  <c r="A14" i="7"/>
  <c r="A15" i="7" s="1"/>
  <c r="B14" i="7"/>
  <c r="H14" i="7"/>
  <c r="N14" i="7"/>
  <c r="P14" i="7"/>
  <c r="P15" i="7" s="1"/>
  <c r="B15" i="7"/>
  <c r="H15" i="7"/>
  <c r="N15" i="7"/>
  <c r="A16" i="7"/>
  <c r="A17" i="7" s="1"/>
  <c r="A18" i="7" s="1"/>
  <c r="A19" i="7" s="1"/>
  <c r="A20" i="7" s="1"/>
  <c r="A21" i="7" s="1"/>
  <c r="A22" i="7" s="1"/>
  <c r="A23" i="7" s="1"/>
  <c r="B16" i="7"/>
  <c r="H16" i="7"/>
  <c r="N16" i="7"/>
  <c r="P16" i="7"/>
  <c r="P17" i="7" s="1"/>
  <c r="P18" i="7" s="1"/>
  <c r="P19" i="7" s="1"/>
  <c r="P20" i="7" s="1"/>
  <c r="P21" i="7" s="1"/>
  <c r="P22" i="7" s="1"/>
  <c r="P23" i="7" s="1"/>
  <c r="P24" i="7" s="1"/>
  <c r="P25" i="7" s="1"/>
  <c r="P26" i="7" s="1"/>
  <c r="P27" i="7" s="1"/>
  <c r="P28" i="7" s="1"/>
  <c r="P29" i="7" s="1"/>
  <c r="P30" i="7" s="1"/>
  <c r="P31" i="7" s="1"/>
  <c r="P32" i="7" s="1"/>
  <c r="P33" i="7" s="1"/>
  <c r="P34" i="7" s="1"/>
  <c r="P35" i="7" s="1"/>
  <c r="P36" i="7" s="1"/>
  <c r="P37" i="7" s="1"/>
  <c r="P38" i="7" s="1"/>
  <c r="P39" i="7" s="1"/>
  <c r="P40" i="7" s="1"/>
  <c r="B17" i="7"/>
  <c r="H17" i="7"/>
  <c r="N17" i="7"/>
  <c r="B18" i="7"/>
  <c r="H18" i="7"/>
  <c r="M18" i="7"/>
  <c r="M19" i="7" s="1"/>
  <c r="M20" i="7" s="1"/>
  <c r="M21" i="7" s="1"/>
  <c r="M22" i="7" s="1"/>
  <c r="M23" i="7" s="1"/>
  <c r="M24" i="7" s="1"/>
  <c r="M25" i="7" s="1"/>
  <c r="N18" i="7"/>
  <c r="B19" i="7"/>
  <c r="H19" i="7"/>
  <c r="N19" i="7"/>
  <c r="B20" i="7"/>
  <c r="H20" i="7"/>
  <c r="N20" i="7"/>
  <c r="B21" i="7"/>
  <c r="H21" i="7"/>
  <c r="N21" i="7"/>
  <c r="B22" i="7"/>
  <c r="H22" i="7"/>
  <c r="N22" i="7"/>
  <c r="B23" i="7"/>
  <c r="H23" i="7"/>
  <c r="N23" i="7"/>
  <c r="A24" i="7"/>
  <c r="A25" i="7" s="1"/>
  <c r="A26" i="7" s="1"/>
  <c r="A27" i="7" s="1"/>
  <c r="A28" i="7" s="1"/>
  <c r="A29" i="7" s="1"/>
  <c r="A30" i="7" s="1"/>
  <c r="A31" i="7" s="1"/>
  <c r="B24" i="7"/>
  <c r="H24" i="7"/>
  <c r="N24" i="7"/>
  <c r="B25" i="7"/>
  <c r="H25" i="7"/>
  <c r="N25" i="7"/>
  <c r="B26" i="7"/>
  <c r="H26" i="7"/>
  <c r="M26" i="7"/>
  <c r="M27" i="7" s="1"/>
  <c r="M28" i="7" s="1"/>
  <c r="M29" i="7" s="1"/>
  <c r="M30" i="7" s="1"/>
  <c r="M31" i="7" s="1"/>
  <c r="M32" i="7" s="1"/>
  <c r="M33" i="7" s="1"/>
  <c r="N26" i="7"/>
  <c r="B27" i="7"/>
  <c r="H27" i="7"/>
  <c r="N27" i="7"/>
  <c r="B28" i="7"/>
  <c r="H28" i="7"/>
  <c r="N28" i="7"/>
  <c r="B29" i="7"/>
  <c r="H29" i="7"/>
  <c r="N29" i="7"/>
  <c r="B30" i="7"/>
  <c r="H30" i="7"/>
  <c r="N30" i="7"/>
  <c r="B31" i="7"/>
  <c r="H31" i="7"/>
  <c r="N31" i="7"/>
  <c r="A32" i="7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B32" i="7"/>
  <c r="H32" i="7"/>
  <c r="N32" i="7"/>
  <c r="B33" i="7"/>
  <c r="H33" i="7"/>
  <c r="N33" i="7"/>
  <c r="B34" i="7"/>
  <c r="H34" i="7"/>
  <c r="M34" i="7"/>
  <c r="M35" i="7" s="1"/>
  <c r="M36" i="7" s="1"/>
  <c r="M37" i="7" s="1"/>
  <c r="M38" i="7" s="1"/>
  <c r="M39" i="7" s="1"/>
  <c r="M40" i="7" s="1"/>
  <c r="M41" i="7" s="1"/>
  <c r="M42" i="7" s="1"/>
  <c r="M43" i="7" s="1"/>
  <c r="M44" i="7" s="1"/>
  <c r="M45" i="7" s="1"/>
  <c r="M46" i="7" s="1"/>
  <c r="M47" i="7" s="1"/>
  <c r="M48" i="7" s="1"/>
  <c r="M49" i="7" s="1"/>
  <c r="M50" i="7" s="1"/>
  <c r="M51" i="7" s="1"/>
  <c r="M52" i="7" s="1"/>
  <c r="M53" i="7" s="1"/>
  <c r="M54" i="7" s="1"/>
  <c r="M55" i="7" s="1"/>
  <c r="M56" i="7" s="1"/>
  <c r="M57" i="7" s="1"/>
  <c r="M58" i="7" s="1"/>
  <c r="M59" i="7" s="1"/>
  <c r="M60" i="7" s="1"/>
  <c r="M61" i="7" s="1"/>
  <c r="M62" i="7" s="1"/>
  <c r="M63" i="7" s="1"/>
  <c r="M64" i="7" s="1"/>
  <c r="M65" i="7" s="1"/>
  <c r="M66" i="7" s="1"/>
  <c r="M67" i="7" s="1"/>
  <c r="M68" i="7" s="1"/>
  <c r="M69" i="7" s="1"/>
  <c r="M70" i="7" s="1"/>
  <c r="N34" i="7"/>
  <c r="B35" i="7"/>
  <c r="H35" i="7"/>
  <c r="N35" i="7"/>
  <c r="B36" i="7"/>
  <c r="H36" i="7"/>
  <c r="N36" i="7"/>
  <c r="B37" i="7"/>
  <c r="H37" i="7"/>
  <c r="N37" i="7"/>
  <c r="B38" i="7"/>
  <c r="H38" i="7"/>
  <c r="N38" i="7"/>
  <c r="B39" i="7"/>
  <c r="H39" i="7"/>
  <c r="N39" i="7"/>
  <c r="B40" i="7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H40" i="7"/>
  <c r="H41" i="7" s="1"/>
  <c r="H42" i="7" s="1"/>
  <c r="H43" i="7" s="1"/>
  <c r="H44" i="7" s="1"/>
  <c r="H45" i="7" s="1"/>
  <c r="H46" i="7" s="1"/>
  <c r="H47" i="7" s="1"/>
  <c r="H48" i="7" s="1"/>
  <c r="H49" i="7" s="1"/>
  <c r="H50" i="7" s="1"/>
  <c r="H51" i="7" s="1"/>
  <c r="H52" i="7" s="1"/>
  <c r="H53" i="7" s="1"/>
  <c r="H54" i="7" s="1"/>
  <c r="H55" i="7" s="1"/>
  <c r="H56" i="7" s="1"/>
  <c r="H57" i="7" s="1"/>
  <c r="H58" i="7" s="1"/>
  <c r="H59" i="7" s="1"/>
  <c r="H60" i="7" s="1"/>
  <c r="H61" i="7" s="1"/>
  <c r="H62" i="7" s="1"/>
  <c r="H63" i="7" s="1"/>
  <c r="H64" i="7" s="1"/>
  <c r="H65" i="7" s="1"/>
  <c r="H66" i="7" s="1"/>
  <c r="H67" i="7" s="1"/>
  <c r="H68" i="7" s="1"/>
  <c r="H69" i="7" s="1"/>
  <c r="H70" i="7" s="1"/>
  <c r="N40" i="7"/>
  <c r="N41" i="7" s="1"/>
  <c r="N42" i="7" s="1"/>
  <c r="N43" i="7" s="1"/>
  <c r="N44" i="7" s="1"/>
  <c r="N45" i="7" s="1"/>
  <c r="N46" i="7" s="1"/>
  <c r="N47" i="7" s="1"/>
  <c r="N48" i="7" s="1"/>
  <c r="N49" i="7" s="1"/>
  <c r="N50" i="7" s="1"/>
  <c r="N51" i="7" s="1"/>
  <c r="N52" i="7" s="1"/>
  <c r="N53" i="7" s="1"/>
  <c r="N54" i="7" s="1"/>
  <c r="N55" i="7" s="1"/>
  <c r="N56" i="7" s="1"/>
  <c r="N57" i="7" s="1"/>
  <c r="N58" i="7" s="1"/>
  <c r="N59" i="7" s="1"/>
  <c r="N60" i="7" s="1"/>
  <c r="N61" i="7" s="1"/>
  <c r="N62" i="7" s="1"/>
  <c r="N63" i="7" s="1"/>
  <c r="N64" i="7" s="1"/>
  <c r="N65" i="7" s="1"/>
  <c r="N66" i="7" s="1"/>
  <c r="N67" i="7" s="1"/>
  <c r="N68" i="7" s="1"/>
  <c r="N69" i="7" s="1"/>
  <c r="N70" i="7" s="1"/>
  <c r="M8" i="5"/>
  <c r="AA8" i="5"/>
  <c r="AH8" i="5"/>
  <c r="AG12" i="5"/>
  <c r="AO8" i="5"/>
  <c r="BC8" i="5"/>
  <c r="BG12" i="5"/>
  <c r="BQ8" i="5"/>
  <c r="M9" i="5"/>
  <c r="AA9" i="5"/>
  <c r="AE12" i="5"/>
  <c r="AO9" i="5"/>
  <c r="BC9" i="5"/>
  <c r="BJ9" i="5"/>
  <c r="BQ9" i="5"/>
  <c r="M10" i="5"/>
  <c r="AA10" i="5"/>
  <c r="AH10" i="5"/>
  <c r="AO10" i="5"/>
  <c r="BC10" i="5"/>
  <c r="BJ10" i="5"/>
  <c r="BQ10" i="5"/>
  <c r="M11" i="5"/>
  <c r="AA11" i="5"/>
  <c r="AH11" i="5"/>
  <c r="AO11" i="5"/>
  <c r="BC11" i="5"/>
  <c r="BJ11" i="5"/>
  <c r="BI12" i="5"/>
  <c r="BQ11" i="5"/>
  <c r="AT11" i="5"/>
  <c r="R11" i="5" s="1"/>
  <c r="D11" i="5" s="1"/>
  <c r="S16" i="12" s="1"/>
  <c r="AU11" i="5"/>
  <c r="S11" i="5" s="1"/>
  <c r="E11" i="5" s="1"/>
  <c r="T16" i="12" s="1"/>
  <c r="I12" i="5"/>
  <c r="J12" i="5"/>
  <c r="K12" i="5"/>
  <c r="L12" i="5"/>
  <c r="W12" i="5"/>
  <c r="X12" i="5"/>
  <c r="Y12" i="5"/>
  <c r="Z12" i="5"/>
  <c r="AF12" i="5"/>
  <c r="AK12" i="5"/>
  <c r="AL12" i="5"/>
  <c r="AM12" i="5"/>
  <c r="AN12" i="5"/>
  <c r="AY12" i="5"/>
  <c r="AZ12" i="5"/>
  <c r="BA12" i="5"/>
  <c r="BB12" i="5"/>
  <c r="BF12" i="5"/>
  <c r="BM12" i="5"/>
  <c r="BN12" i="5"/>
  <c r="BO12" i="5"/>
  <c r="BP12" i="5"/>
  <c r="M14" i="5"/>
  <c r="AA14" i="5"/>
  <c r="AG18" i="5"/>
  <c r="AO14" i="5"/>
  <c r="BC14" i="5"/>
  <c r="BJ14" i="5"/>
  <c r="BQ14" i="5"/>
  <c r="M15" i="5"/>
  <c r="AA15" i="5"/>
  <c r="AH15" i="5"/>
  <c r="AF18" i="5"/>
  <c r="AO15" i="5"/>
  <c r="BC15" i="5"/>
  <c r="BJ15" i="5"/>
  <c r="BQ15" i="5"/>
  <c r="AU15" i="5"/>
  <c r="S15" i="5" s="1"/>
  <c r="E15" i="5" s="1"/>
  <c r="T16" i="14" s="1"/>
  <c r="M16" i="5"/>
  <c r="AA16" i="5"/>
  <c r="AH16" i="5"/>
  <c r="AO16" i="5"/>
  <c r="BC16" i="5"/>
  <c r="BQ16" i="5"/>
  <c r="M17" i="5"/>
  <c r="AA17" i="5"/>
  <c r="AH17" i="5"/>
  <c r="AO17" i="5"/>
  <c r="BC17" i="5"/>
  <c r="BQ17" i="5"/>
  <c r="AS17" i="5"/>
  <c r="Q17" i="5" s="1"/>
  <c r="C17" i="5" s="1"/>
  <c r="R16" i="16" s="1"/>
  <c r="AU17" i="5"/>
  <c r="S17" i="5" s="1"/>
  <c r="E17" i="5" s="1"/>
  <c r="T16" i="16" s="1"/>
  <c r="AT17" i="5"/>
  <c r="R17" i="5" s="1"/>
  <c r="D17" i="5" s="1"/>
  <c r="S16" i="16" s="1"/>
  <c r="I18" i="5"/>
  <c r="J18" i="5"/>
  <c r="K18" i="5"/>
  <c r="L18" i="5"/>
  <c r="W18" i="5"/>
  <c r="X18" i="5"/>
  <c r="Y18" i="5"/>
  <c r="Z18" i="5"/>
  <c r="AK18" i="5"/>
  <c r="AL18" i="5"/>
  <c r="AM18" i="5"/>
  <c r="AN18" i="5"/>
  <c r="AY18" i="5"/>
  <c r="AZ18" i="5"/>
  <c r="BA18" i="5"/>
  <c r="BB18" i="5"/>
  <c r="BH18" i="5"/>
  <c r="BI18" i="5"/>
  <c r="BM18" i="5"/>
  <c r="BN18" i="5"/>
  <c r="BO18" i="5"/>
  <c r="BP18" i="5"/>
  <c r="M20" i="5"/>
  <c r="AA20" i="5"/>
  <c r="AH20" i="5"/>
  <c r="AO20" i="5"/>
  <c r="BC20" i="5"/>
  <c r="BJ20" i="5"/>
  <c r="BQ20" i="5"/>
  <c r="M21" i="5"/>
  <c r="AA21" i="5"/>
  <c r="AF27" i="5"/>
  <c r="AH21" i="5"/>
  <c r="AO21" i="5"/>
  <c r="BC21" i="5"/>
  <c r="BQ21" i="5"/>
  <c r="AS21" i="5"/>
  <c r="Q21" i="5" s="1"/>
  <c r="C21" i="5" s="1"/>
  <c r="R16" i="18" s="1"/>
  <c r="M22" i="5"/>
  <c r="AA22" i="5"/>
  <c r="AG27" i="5"/>
  <c r="AO22" i="5"/>
  <c r="BC22" i="5"/>
  <c r="BJ22" i="5"/>
  <c r="BQ22" i="5"/>
  <c r="M23" i="5"/>
  <c r="AA23" i="5"/>
  <c r="AH23" i="5"/>
  <c r="AO23" i="5"/>
  <c r="BC23" i="5"/>
  <c r="BJ23" i="5"/>
  <c r="BI27" i="5"/>
  <c r="BQ23" i="5"/>
  <c r="M24" i="5"/>
  <c r="AA24" i="5"/>
  <c r="AH24" i="5"/>
  <c r="AO24" i="5"/>
  <c r="BC24" i="5"/>
  <c r="BJ24" i="5"/>
  <c r="BQ24" i="5"/>
  <c r="AS24" i="5"/>
  <c r="Q24" i="5" s="1"/>
  <c r="C24" i="5" s="1"/>
  <c r="AT24" i="5"/>
  <c r="R24" i="5" s="1"/>
  <c r="D24" i="5" s="1"/>
  <c r="AU24" i="5"/>
  <c r="S24" i="5" s="1"/>
  <c r="E24" i="5" s="1"/>
  <c r="M25" i="5"/>
  <c r="AA25" i="5"/>
  <c r="AH25" i="5"/>
  <c r="AO25" i="5"/>
  <c r="BC25" i="5"/>
  <c r="BJ25" i="5"/>
  <c r="BQ25" i="5"/>
  <c r="AS25" i="5"/>
  <c r="Q25" i="5" s="1"/>
  <c r="C25" i="5" s="1"/>
  <c r="AT25" i="5"/>
  <c r="R25" i="5" s="1"/>
  <c r="D25" i="5" s="1"/>
  <c r="AU25" i="5"/>
  <c r="S25" i="5" s="1"/>
  <c r="E25" i="5" s="1"/>
  <c r="M26" i="5"/>
  <c r="AA26" i="5"/>
  <c r="AO26" i="5"/>
  <c r="BC26" i="5"/>
  <c r="BJ26" i="5"/>
  <c r="BQ26" i="5"/>
  <c r="I27" i="5"/>
  <c r="J27" i="5"/>
  <c r="K27" i="5"/>
  <c r="L27" i="5"/>
  <c r="W27" i="5"/>
  <c r="X27" i="5"/>
  <c r="Y27" i="5"/>
  <c r="Z27" i="5"/>
  <c r="AD27" i="5"/>
  <c r="AK27" i="5"/>
  <c r="AL27" i="5"/>
  <c r="AM27" i="5"/>
  <c r="AN27" i="5"/>
  <c r="AY27" i="5"/>
  <c r="AZ27" i="5"/>
  <c r="BA27" i="5"/>
  <c r="BB27" i="5"/>
  <c r="BG27" i="5"/>
  <c r="BM27" i="5"/>
  <c r="BN27" i="5"/>
  <c r="BO27" i="5"/>
  <c r="BP27" i="5"/>
  <c r="M29" i="5"/>
  <c r="AA29" i="5"/>
  <c r="AH29" i="5"/>
  <c r="AO29" i="5"/>
  <c r="AR29" i="5"/>
  <c r="AS29" i="5"/>
  <c r="Q29" i="5" s="1"/>
  <c r="AT29" i="5"/>
  <c r="R29" i="5" s="1"/>
  <c r="AU29" i="5"/>
  <c r="S29" i="5" s="1"/>
  <c r="M30" i="5"/>
  <c r="AA30" i="5"/>
  <c r="AH30" i="5"/>
  <c r="AO30" i="5"/>
  <c r="AR30" i="5"/>
  <c r="P30" i="5" s="1"/>
  <c r="AS30" i="5"/>
  <c r="Q30" i="5" s="1"/>
  <c r="C30" i="5" s="1"/>
  <c r="R16" i="21" s="1"/>
  <c r="AT30" i="5"/>
  <c r="R30" i="5" s="1"/>
  <c r="D30" i="5" s="1"/>
  <c r="S16" i="21" s="1"/>
  <c r="AU30" i="5"/>
  <c r="S30" i="5" s="1"/>
  <c r="E30" i="5" s="1"/>
  <c r="T16" i="21" s="1"/>
  <c r="M31" i="5"/>
  <c r="AA31" i="5"/>
  <c r="AH31" i="5"/>
  <c r="AO31" i="5"/>
  <c r="AR31" i="5"/>
  <c r="AS31" i="5"/>
  <c r="Q31" i="5" s="1"/>
  <c r="C31" i="5" s="1"/>
  <c r="R16" i="22" s="1"/>
  <c r="AT31" i="5"/>
  <c r="R31" i="5" s="1"/>
  <c r="D31" i="5" s="1"/>
  <c r="S16" i="22" s="1"/>
  <c r="AU31" i="5"/>
  <c r="S31" i="5" s="1"/>
  <c r="E31" i="5" s="1"/>
  <c r="T16" i="22" s="1"/>
  <c r="M32" i="5"/>
  <c r="AA32" i="5"/>
  <c r="AH32" i="5"/>
  <c r="AO32" i="5"/>
  <c r="AR32" i="5"/>
  <c r="P32" i="5" s="1"/>
  <c r="AS32" i="5"/>
  <c r="Q32" i="5" s="1"/>
  <c r="C32" i="5" s="1"/>
  <c r="R16" i="23" s="1"/>
  <c r="AT32" i="5"/>
  <c r="R32" i="5" s="1"/>
  <c r="D32" i="5" s="1"/>
  <c r="S16" i="23" s="1"/>
  <c r="AU32" i="5"/>
  <c r="S32" i="5" s="1"/>
  <c r="E32" i="5" s="1"/>
  <c r="T16" i="23" s="1"/>
  <c r="I33" i="5"/>
  <c r="J33" i="5"/>
  <c r="K33" i="5"/>
  <c r="L33" i="5"/>
  <c r="W33" i="5"/>
  <c r="X33" i="5"/>
  <c r="Y33" i="5"/>
  <c r="Z33" i="5"/>
  <c r="AD33" i="5"/>
  <c r="AE33" i="5"/>
  <c r="AF33" i="5"/>
  <c r="AG33" i="5"/>
  <c r="AK33" i="5"/>
  <c r="AL33" i="5"/>
  <c r="AM33" i="5"/>
  <c r="AN33" i="5"/>
  <c r="M36" i="5"/>
  <c r="AA36" i="5"/>
  <c r="AO36" i="5"/>
  <c r="BC36" i="5"/>
  <c r="BJ36" i="5"/>
  <c r="BQ36" i="5"/>
  <c r="M37" i="5"/>
  <c r="AA37" i="5"/>
  <c r="AH37" i="5"/>
  <c r="AO37" i="5"/>
  <c r="BC37" i="5"/>
  <c r="BJ37" i="5"/>
  <c r="BH68" i="5"/>
  <c r="BQ37" i="5"/>
  <c r="AU37" i="5"/>
  <c r="S37" i="5" s="1"/>
  <c r="E37" i="5" s="1"/>
  <c r="T16" i="25" s="1"/>
  <c r="AT37" i="5"/>
  <c r="R37" i="5" s="1"/>
  <c r="D37" i="5" s="1"/>
  <c r="S16" i="25" s="1"/>
  <c r="M38" i="5"/>
  <c r="AA38" i="5"/>
  <c r="AO38" i="5"/>
  <c r="BC38" i="5"/>
  <c r="BJ38" i="5"/>
  <c r="BQ38" i="5"/>
  <c r="AT38" i="5"/>
  <c r="R38" i="5" s="1"/>
  <c r="D38" i="5" s="1"/>
  <c r="S16" i="26" s="1"/>
  <c r="AS38" i="5"/>
  <c r="Q38" i="5" s="1"/>
  <c r="C38" i="5" s="1"/>
  <c r="R16" i="26" s="1"/>
  <c r="M39" i="5"/>
  <c r="AA39" i="5"/>
  <c r="AO39" i="5"/>
  <c r="BC39" i="5"/>
  <c r="BJ39" i="5"/>
  <c r="BQ39" i="5"/>
  <c r="M40" i="5"/>
  <c r="AA40" i="5"/>
  <c r="AH40" i="5"/>
  <c r="AO40" i="5"/>
  <c r="BC40" i="5"/>
  <c r="BJ40" i="5"/>
  <c r="BG68" i="5"/>
  <c r="BQ40" i="5"/>
  <c r="AS40" i="5"/>
  <c r="Q40" i="5" s="1"/>
  <c r="C40" i="5" s="1"/>
  <c r="R16" i="28" s="1"/>
  <c r="AT40" i="5"/>
  <c r="R40" i="5" s="1"/>
  <c r="D40" i="5" s="1"/>
  <c r="S16" i="28" s="1"/>
  <c r="M41" i="5"/>
  <c r="AA41" i="5"/>
  <c r="AO41" i="5"/>
  <c r="BC41" i="5"/>
  <c r="BJ41" i="5"/>
  <c r="BQ41" i="5"/>
  <c r="AS41" i="5"/>
  <c r="Q41" i="5" s="1"/>
  <c r="C41" i="5" s="1"/>
  <c r="R16" i="29" s="1"/>
  <c r="AT41" i="5"/>
  <c r="R41" i="5" s="1"/>
  <c r="D41" i="5" s="1"/>
  <c r="S16" i="29" s="1"/>
  <c r="AU41" i="5"/>
  <c r="S41" i="5" s="1"/>
  <c r="E41" i="5" s="1"/>
  <c r="T16" i="29" s="1"/>
  <c r="M42" i="5"/>
  <c r="AA42" i="5"/>
  <c r="AH42" i="5"/>
  <c r="AO42" i="5"/>
  <c r="BC42" i="5"/>
  <c r="BQ42" i="5"/>
  <c r="AT42" i="5"/>
  <c r="R42" i="5" s="1"/>
  <c r="D42" i="5" s="1"/>
  <c r="S16" i="30" s="1"/>
  <c r="AS42" i="5"/>
  <c r="Q42" i="5" s="1"/>
  <c r="C42" i="5" s="1"/>
  <c r="R16" i="30" s="1"/>
  <c r="M43" i="5"/>
  <c r="AA43" i="5"/>
  <c r="AH43" i="5"/>
  <c r="AO43" i="5"/>
  <c r="BC43" i="5"/>
  <c r="BJ43" i="5"/>
  <c r="BQ43" i="5"/>
  <c r="AT43" i="5"/>
  <c r="R43" i="5" s="1"/>
  <c r="D43" i="5" s="1"/>
  <c r="S16" i="31" s="1"/>
  <c r="AU43" i="5"/>
  <c r="S43" i="5" s="1"/>
  <c r="E43" i="5" s="1"/>
  <c r="T16" i="31" s="1"/>
  <c r="M44" i="5"/>
  <c r="AA44" i="5"/>
  <c r="AH44" i="5"/>
  <c r="AO44" i="5"/>
  <c r="BC44" i="5"/>
  <c r="BJ44" i="5"/>
  <c r="BQ44" i="5"/>
  <c r="AS44" i="5"/>
  <c r="Q44" i="5" s="1"/>
  <c r="C44" i="5" s="1"/>
  <c r="R16" i="32" s="1"/>
  <c r="AU44" i="5"/>
  <c r="S44" i="5" s="1"/>
  <c r="E44" i="5" s="1"/>
  <c r="T16" i="32" s="1"/>
  <c r="M45" i="5"/>
  <c r="AA45" i="5"/>
  <c r="AH45" i="5"/>
  <c r="AO45" i="5"/>
  <c r="BC45" i="5"/>
  <c r="BJ45" i="5"/>
  <c r="BQ45" i="5"/>
  <c r="AT45" i="5"/>
  <c r="R45" i="5" s="1"/>
  <c r="D45" i="5" s="1"/>
  <c r="S16" i="33" s="1"/>
  <c r="AU45" i="5"/>
  <c r="S45" i="5" s="1"/>
  <c r="E45" i="5" s="1"/>
  <c r="T16" i="33" s="1"/>
  <c r="M46" i="5"/>
  <c r="AA46" i="5"/>
  <c r="AO46" i="5"/>
  <c r="BC46" i="5"/>
  <c r="BJ46" i="5"/>
  <c r="BQ46" i="5"/>
  <c r="AS46" i="5"/>
  <c r="Q46" i="5" s="1"/>
  <c r="C46" i="5" s="1"/>
  <c r="R16" i="34" s="1"/>
  <c r="AT46" i="5"/>
  <c r="R46" i="5" s="1"/>
  <c r="D46" i="5" s="1"/>
  <c r="S16" i="34" s="1"/>
  <c r="AU46" i="5"/>
  <c r="S46" i="5" s="1"/>
  <c r="E46" i="5" s="1"/>
  <c r="T16" i="34" s="1"/>
  <c r="M47" i="5"/>
  <c r="AA47" i="5"/>
  <c r="AH47" i="5"/>
  <c r="AO47" i="5"/>
  <c r="BC47" i="5"/>
  <c r="BJ47" i="5"/>
  <c r="BQ47" i="5"/>
  <c r="AS47" i="5"/>
  <c r="Q47" i="5" s="1"/>
  <c r="C47" i="5" s="1"/>
  <c r="R16" i="35" s="1"/>
  <c r="M48" i="5"/>
  <c r="AA48" i="5"/>
  <c r="AH48" i="5"/>
  <c r="AO48" i="5"/>
  <c r="AR48" i="5"/>
  <c r="P48" i="5" s="1"/>
  <c r="AS48" i="5"/>
  <c r="AT48" i="5"/>
  <c r="R48" i="5" s="1"/>
  <c r="D48" i="5" s="1"/>
  <c r="S16" i="36" s="1"/>
  <c r="AU48" i="5"/>
  <c r="S48" i="5" s="1"/>
  <c r="E48" i="5" s="1"/>
  <c r="T16" i="36" s="1"/>
  <c r="M49" i="5"/>
  <c r="AA49" i="5"/>
  <c r="AH49" i="5"/>
  <c r="AO49" i="5"/>
  <c r="AR49" i="5"/>
  <c r="P49" i="5" s="1"/>
  <c r="AS49" i="5"/>
  <c r="Q49" i="5" s="1"/>
  <c r="C49" i="5" s="1"/>
  <c r="R16" i="37" s="1"/>
  <c r="AT49" i="5"/>
  <c r="R49" i="5" s="1"/>
  <c r="D49" i="5" s="1"/>
  <c r="S16" i="37" s="1"/>
  <c r="AU49" i="5"/>
  <c r="S49" i="5" s="1"/>
  <c r="E49" i="5" s="1"/>
  <c r="T16" i="37" s="1"/>
  <c r="M50" i="5"/>
  <c r="AA50" i="5"/>
  <c r="AH50" i="5"/>
  <c r="AO50" i="5"/>
  <c r="AR50" i="5"/>
  <c r="P50" i="5" s="1"/>
  <c r="AS50" i="5"/>
  <c r="AT50" i="5"/>
  <c r="R50" i="5" s="1"/>
  <c r="D50" i="5" s="1"/>
  <c r="S16" i="38" s="1"/>
  <c r="AU50" i="5"/>
  <c r="S50" i="5" s="1"/>
  <c r="E50" i="5" s="1"/>
  <c r="T16" i="38" s="1"/>
  <c r="M51" i="5"/>
  <c r="AA51" i="5"/>
  <c r="AH51" i="5"/>
  <c r="AO51" i="5"/>
  <c r="AR51" i="5"/>
  <c r="P51" i="5" s="1"/>
  <c r="AS51" i="5"/>
  <c r="Q51" i="5" s="1"/>
  <c r="C51" i="5" s="1"/>
  <c r="R16" i="39" s="1"/>
  <c r="AT51" i="5"/>
  <c r="R51" i="5" s="1"/>
  <c r="D51" i="5" s="1"/>
  <c r="S16" i="39" s="1"/>
  <c r="AU51" i="5"/>
  <c r="S51" i="5" s="1"/>
  <c r="E51" i="5" s="1"/>
  <c r="T16" i="39" s="1"/>
  <c r="M52" i="5"/>
  <c r="AA52" i="5"/>
  <c r="AH52" i="5"/>
  <c r="AO52" i="5"/>
  <c r="AR52" i="5"/>
  <c r="P52" i="5" s="1"/>
  <c r="AS52" i="5"/>
  <c r="AT52" i="5"/>
  <c r="R52" i="5" s="1"/>
  <c r="D52" i="5" s="1"/>
  <c r="S16" i="40" s="1"/>
  <c r="AU52" i="5"/>
  <c r="S52" i="5" s="1"/>
  <c r="E52" i="5" s="1"/>
  <c r="T16" i="40" s="1"/>
  <c r="M53" i="5"/>
  <c r="AA53" i="5"/>
  <c r="AH53" i="5"/>
  <c r="AO53" i="5"/>
  <c r="AR53" i="5"/>
  <c r="P53" i="5" s="1"/>
  <c r="AS53" i="5"/>
  <c r="Q53" i="5" s="1"/>
  <c r="C53" i="5" s="1"/>
  <c r="R16" i="41" s="1"/>
  <c r="AT53" i="5"/>
  <c r="R53" i="5" s="1"/>
  <c r="D53" i="5" s="1"/>
  <c r="S16" i="41" s="1"/>
  <c r="AU53" i="5"/>
  <c r="S53" i="5" s="1"/>
  <c r="E53" i="5" s="1"/>
  <c r="T16" i="41" s="1"/>
  <c r="M54" i="5"/>
  <c r="AA54" i="5"/>
  <c r="AH54" i="5"/>
  <c r="AO54" i="5"/>
  <c r="AR54" i="5"/>
  <c r="P54" i="5" s="1"/>
  <c r="AS54" i="5"/>
  <c r="AT54" i="5"/>
  <c r="R54" i="5" s="1"/>
  <c r="D54" i="5" s="1"/>
  <c r="S16" i="42" s="1"/>
  <c r="AU54" i="5"/>
  <c r="S54" i="5" s="1"/>
  <c r="E54" i="5" s="1"/>
  <c r="T16" i="42" s="1"/>
  <c r="M55" i="5"/>
  <c r="AA55" i="5"/>
  <c r="AH55" i="5"/>
  <c r="AO55" i="5"/>
  <c r="AR55" i="5"/>
  <c r="P55" i="5" s="1"/>
  <c r="AS55" i="5"/>
  <c r="Q55" i="5" s="1"/>
  <c r="C55" i="5" s="1"/>
  <c r="R16" i="43" s="1"/>
  <c r="AT55" i="5"/>
  <c r="R55" i="5" s="1"/>
  <c r="D55" i="5" s="1"/>
  <c r="S16" i="43" s="1"/>
  <c r="AU55" i="5"/>
  <c r="S55" i="5" s="1"/>
  <c r="E55" i="5" s="1"/>
  <c r="T16" i="43" s="1"/>
  <c r="M56" i="5"/>
  <c r="AA56" i="5"/>
  <c r="AH56" i="5"/>
  <c r="AO56" i="5"/>
  <c r="AR56" i="5"/>
  <c r="P56" i="5" s="1"/>
  <c r="B56" i="5" s="1"/>
  <c r="AS56" i="5"/>
  <c r="AT56" i="5"/>
  <c r="R56" i="5" s="1"/>
  <c r="D56" i="5" s="1"/>
  <c r="S16" i="44" s="1"/>
  <c r="AU56" i="5"/>
  <c r="S56" i="5" s="1"/>
  <c r="E56" i="5" s="1"/>
  <c r="T16" i="44" s="1"/>
  <c r="M57" i="5"/>
  <c r="AA57" i="5"/>
  <c r="AH57" i="5"/>
  <c r="AO57" i="5"/>
  <c r="AR57" i="5"/>
  <c r="P57" i="5" s="1"/>
  <c r="AS57" i="5"/>
  <c r="Q57" i="5" s="1"/>
  <c r="C57" i="5" s="1"/>
  <c r="R16" i="45" s="1"/>
  <c r="AT57" i="5"/>
  <c r="R57" i="5" s="1"/>
  <c r="D57" i="5" s="1"/>
  <c r="S16" i="45" s="1"/>
  <c r="AU57" i="5"/>
  <c r="S57" i="5" s="1"/>
  <c r="E57" i="5" s="1"/>
  <c r="T16" i="45" s="1"/>
  <c r="M58" i="5"/>
  <c r="AA58" i="5"/>
  <c r="AH58" i="5"/>
  <c r="AO58" i="5"/>
  <c r="AR58" i="5"/>
  <c r="P58" i="5" s="1"/>
  <c r="AS58" i="5"/>
  <c r="Q58" i="5" s="1"/>
  <c r="C58" i="5" s="1"/>
  <c r="R16" i="46" s="1"/>
  <c r="AT58" i="5"/>
  <c r="R58" i="5" s="1"/>
  <c r="D58" i="5" s="1"/>
  <c r="S16" i="46" s="1"/>
  <c r="AU58" i="5"/>
  <c r="S58" i="5" s="1"/>
  <c r="E58" i="5" s="1"/>
  <c r="T16" i="46" s="1"/>
  <c r="M59" i="5"/>
  <c r="AA59" i="5"/>
  <c r="AH59" i="5"/>
  <c r="AO59" i="5"/>
  <c r="AR59" i="5"/>
  <c r="P59" i="5" s="1"/>
  <c r="AS59" i="5"/>
  <c r="Q59" i="5" s="1"/>
  <c r="C59" i="5" s="1"/>
  <c r="R16" i="47" s="1"/>
  <c r="AT59" i="5"/>
  <c r="R59" i="5" s="1"/>
  <c r="D59" i="5" s="1"/>
  <c r="S16" i="47" s="1"/>
  <c r="AU59" i="5"/>
  <c r="S59" i="5" s="1"/>
  <c r="E59" i="5" s="1"/>
  <c r="T16" i="47" s="1"/>
  <c r="M60" i="5"/>
  <c r="AA60" i="5"/>
  <c r="AH60" i="5"/>
  <c r="AO60" i="5"/>
  <c r="AR60" i="5"/>
  <c r="P60" i="5" s="1"/>
  <c r="AS60" i="5"/>
  <c r="AT60" i="5"/>
  <c r="R60" i="5" s="1"/>
  <c r="D60" i="5" s="1"/>
  <c r="S16" i="48" s="1"/>
  <c r="AU60" i="5"/>
  <c r="S60" i="5" s="1"/>
  <c r="E60" i="5" s="1"/>
  <c r="T16" i="48" s="1"/>
  <c r="M61" i="5"/>
  <c r="AA61" i="5"/>
  <c r="AH61" i="5"/>
  <c r="AO61" i="5"/>
  <c r="AR61" i="5"/>
  <c r="P61" i="5" s="1"/>
  <c r="AS61" i="5"/>
  <c r="Q61" i="5" s="1"/>
  <c r="C61" i="5" s="1"/>
  <c r="R16" i="49" s="1"/>
  <c r="AT61" i="5"/>
  <c r="R61" i="5" s="1"/>
  <c r="D61" i="5" s="1"/>
  <c r="S16" i="49" s="1"/>
  <c r="AU61" i="5"/>
  <c r="S61" i="5" s="1"/>
  <c r="E61" i="5" s="1"/>
  <c r="T16" i="49" s="1"/>
  <c r="M62" i="5"/>
  <c r="AA62" i="5"/>
  <c r="AH62" i="5"/>
  <c r="AO62" i="5"/>
  <c r="AR62" i="5"/>
  <c r="P62" i="5" s="1"/>
  <c r="AS62" i="5"/>
  <c r="AT62" i="5"/>
  <c r="R62" i="5" s="1"/>
  <c r="D62" i="5" s="1"/>
  <c r="S16" i="50" s="1"/>
  <c r="AU62" i="5"/>
  <c r="S62" i="5" s="1"/>
  <c r="E62" i="5" s="1"/>
  <c r="T16" i="50" s="1"/>
  <c r="M63" i="5"/>
  <c r="AA63" i="5"/>
  <c r="AH63" i="5"/>
  <c r="AO63" i="5"/>
  <c r="AR63" i="5"/>
  <c r="P63" i="5" s="1"/>
  <c r="AS63" i="5"/>
  <c r="Q63" i="5" s="1"/>
  <c r="C63" i="5" s="1"/>
  <c r="R16" i="51" s="1"/>
  <c r="AT63" i="5"/>
  <c r="R63" i="5" s="1"/>
  <c r="D63" i="5" s="1"/>
  <c r="S16" i="51" s="1"/>
  <c r="AU63" i="5"/>
  <c r="S63" i="5" s="1"/>
  <c r="E63" i="5" s="1"/>
  <c r="T16" i="51" s="1"/>
  <c r="M64" i="5"/>
  <c r="AA64" i="5"/>
  <c r="AH64" i="5"/>
  <c r="AO64" i="5"/>
  <c r="AR64" i="5"/>
  <c r="P64" i="5" s="1"/>
  <c r="AS64" i="5"/>
  <c r="AT64" i="5"/>
  <c r="R64" i="5" s="1"/>
  <c r="D64" i="5" s="1"/>
  <c r="S16" i="52" s="1"/>
  <c r="AU64" i="5"/>
  <c r="S64" i="5" s="1"/>
  <c r="E64" i="5" s="1"/>
  <c r="T16" i="52" s="1"/>
  <c r="M65" i="5"/>
  <c r="AA65" i="5"/>
  <c r="AH65" i="5"/>
  <c r="AO65" i="5"/>
  <c r="AR65" i="5"/>
  <c r="P65" i="5" s="1"/>
  <c r="AS65" i="5"/>
  <c r="Q65" i="5" s="1"/>
  <c r="C65" i="5" s="1"/>
  <c r="R16" i="53" s="1"/>
  <c r="AT65" i="5"/>
  <c r="R65" i="5" s="1"/>
  <c r="D65" i="5" s="1"/>
  <c r="S16" i="53" s="1"/>
  <c r="AU65" i="5"/>
  <c r="S65" i="5" s="1"/>
  <c r="E65" i="5" s="1"/>
  <c r="T16" i="53" s="1"/>
  <c r="M66" i="5"/>
  <c r="AA66" i="5"/>
  <c r="AH66" i="5"/>
  <c r="AO66" i="5"/>
  <c r="AR66" i="5"/>
  <c r="P66" i="5" s="1"/>
  <c r="B66" i="5" s="1"/>
  <c r="AS66" i="5"/>
  <c r="Q66" i="5" s="1"/>
  <c r="C66" i="5" s="1"/>
  <c r="R16" i="54" s="1"/>
  <c r="AT66" i="5"/>
  <c r="R66" i="5" s="1"/>
  <c r="D66" i="5" s="1"/>
  <c r="S16" i="54" s="1"/>
  <c r="AU66" i="5"/>
  <c r="S66" i="5" s="1"/>
  <c r="E66" i="5" s="1"/>
  <c r="T16" i="54" s="1"/>
  <c r="M67" i="5"/>
  <c r="AA67" i="5"/>
  <c r="AH67" i="5"/>
  <c r="AO67" i="5"/>
  <c r="AR67" i="5"/>
  <c r="P67" i="5" s="1"/>
  <c r="AS67" i="5"/>
  <c r="Q67" i="5" s="1"/>
  <c r="C67" i="5" s="1"/>
  <c r="R16" i="55" s="1"/>
  <c r="AT67" i="5"/>
  <c r="R67" i="5" s="1"/>
  <c r="D67" i="5" s="1"/>
  <c r="S16" i="55" s="1"/>
  <c r="AU67" i="5"/>
  <c r="S67" i="5" s="1"/>
  <c r="E67" i="5" s="1"/>
  <c r="T16" i="55" s="1"/>
  <c r="I68" i="5"/>
  <c r="J68" i="5"/>
  <c r="K68" i="5"/>
  <c r="L68" i="5"/>
  <c r="W68" i="5"/>
  <c r="X68" i="5"/>
  <c r="Y68" i="5"/>
  <c r="Z68" i="5"/>
  <c r="AK68" i="5"/>
  <c r="AL68" i="5"/>
  <c r="AM68" i="5"/>
  <c r="AN68" i="5"/>
  <c r="AY68" i="5"/>
  <c r="AZ68" i="5"/>
  <c r="BA68" i="5"/>
  <c r="BB68" i="5"/>
  <c r="BF68" i="5"/>
  <c r="BM68" i="5"/>
  <c r="BN68" i="5"/>
  <c r="BO68" i="5"/>
  <c r="BP68" i="5"/>
  <c r="AH72" i="5"/>
  <c r="BJ72" i="5"/>
  <c r="BG84" i="5"/>
  <c r="AG84" i="5"/>
  <c r="BJ74" i="5"/>
  <c r="AH76" i="5"/>
  <c r="BJ76" i="5"/>
  <c r="M78" i="5"/>
  <c r="AA78" i="5"/>
  <c r="AO78" i="5"/>
  <c r="BC78" i="5"/>
  <c r="BQ78" i="5"/>
  <c r="M80" i="5"/>
  <c r="AA80" i="5"/>
  <c r="AH80" i="5"/>
  <c r="AO80" i="5"/>
  <c r="BC80" i="5"/>
  <c r="BJ80" i="5"/>
  <c r="BQ80" i="5"/>
  <c r="M82" i="5"/>
  <c r="AA82" i="5"/>
  <c r="AH82" i="5"/>
  <c r="AO82" i="5"/>
  <c r="BC82" i="5"/>
  <c r="BQ82" i="5"/>
  <c r="AD84" i="5"/>
  <c r="BF84" i="5"/>
  <c r="BH84" i="5"/>
  <c r="P4" i="4"/>
  <c r="I8" i="4"/>
  <c r="J8" i="4"/>
  <c r="Q8" i="4" s="1"/>
  <c r="K8" i="4"/>
  <c r="R8" i="4" s="1"/>
  <c r="D8" i="4" s="1"/>
  <c r="L8" i="4"/>
  <c r="I9" i="4"/>
  <c r="J9" i="4"/>
  <c r="Q9" i="4" s="1"/>
  <c r="K9" i="4"/>
  <c r="R9" i="4" s="1"/>
  <c r="L9" i="4"/>
  <c r="E9" i="4" s="1"/>
  <c r="E13" i="10" s="1"/>
  <c r="P9" i="4"/>
  <c r="I10" i="4"/>
  <c r="J10" i="4"/>
  <c r="K10" i="4"/>
  <c r="R10" i="4" s="1"/>
  <c r="L10" i="4"/>
  <c r="E10" i="4" s="1"/>
  <c r="E13" i="11" s="1"/>
  <c r="Q10" i="4"/>
  <c r="C10" i="4" s="1"/>
  <c r="E11" i="11" s="1"/>
  <c r="I11" i="4"/>
  <c r="P11" i="4" s="1"/>
  <c r="J11" i="4"/>
  <c r="K11" i="4"/>
  <c r="R11" i="4" s="1"/>
  <c r="L11" i="4"/>
  <c r="E11" i="4" s="1"/>
  <c r="E13" i="12" s="1"/>
  <c r="S12" i="4"/>
  <c r="I14" i="4"/>
  <c r="P14" i="4" s="1"/>
  <c r="J14" i="4"/>
  <c r="K14" i="4"/>
  <c r="L14" i="4"/>
  <c r="E14" i="4" s="1"/>
  <c r="I15" i="4"/>
  <c r="J15" i="4"/>
  <c r="Q15" i="4" s="1"/>
  <c r="K15" i="4"/>
  <c r="L15" i="4"/>
  <c r="E15" i="4" s="1"/>
  <c r="E13" i="14" s="1"/>
  <c r="I16" i="4"/>
  <c r="P16" i="4" s="1"/>
  <c r="B16" i="4" s="1"/>
  <c r="J16" i="4"/>
  <c r="K16" i="4"/>
  <c r="R16" i="4" s="1"/>
  <c r="L16" i="4"/>
  <c r="E16" i="4" s="1"/>
  <c r="E13" i="15" s="1"/>
  <c r="I17" i="4"/>
  <c r="P17" i="4" s="1"/>
  <c r="J17" i="4"/>
  <c r="Q17" i="4" s="1"/>
  <c r="C17" i="4" s="1"/>
  <c r="E11" i="16" s="1"/>
  <c r="K17" i="4"/>
  <c r="L17" i="4"/>
  <c r="E17" i="4" s="1"/>
  <c r="E13" i="16" s="1"/>
  <c r="S18" i="4"/>
  <c r="I20" i="4"/>
  <c r="P20" i="4" s="1"/>
  <c r="J20" i="4"/>
  <c r="Q20" i="4" s="1"/>
  <c r="K20" i="4"/>
  <c r="R20" i="4" s="1"/>
  <c r="L20" i="4"/>
  <c r="E21" i="4"/>
  <c r="E13" i="18" s="1"/>
  <c r="I21" i="4"/>
  <c r="P21" i="4" s="1"/>
  <c r="J21" i="4"/>
  <c r="K21" i="4"/>
  <c r="R21" i="4" s="1"/>
  <c r="L21" i="4"/>
  <c r="Q21" i="4"/>
  <c r="C21" i="4" s="1"/>
  <c r="E11" i="18" s="1"/>
  <c r="I22" i="4"/>
  <c r="J22" i="4"/>
  <c r="Q22" i="4" s="1"/>
  <c r="C22" i="4" s="1"/>
  <c r="K22" i="4"/>
  <c r="R22" i="4" s="1"/>
  <c r="D22" i="4" s="1"/>
  <c r="L22" i="4"/>
  <c r="E22" i="4" s="1"/>
  <c r="I23" i="4"/>
  <c r="J23" i="4"/>
  <c r="K23" i="4"/>
  <c r="R23" i="4" s="1"/>
  <c r="D23" i="4" s="1"/>
  <c r="L23" i="4"/>
  <c r="E23" i="4" s="1"/>
  <c r="P23" i="4"/>
  <c r="I24" i="4"/>
  <c r="P24" i="4" s="1"/>
  <c r="B24" i="4" s="1"/>
  <c r="J24" i="4"/>
  <c r="Q24" i="4" s="1"/>
  <c r="K24" i="4"/>
  <c r="L24" i="4"/>
  <c r="E24" i="4" s="1"/>
  <c r="I25" i="4"/>
  <c r="J25" i="4"/>
  <c r="Q25" i="4" s="1"/>
  <c r="K25" i="4"/>
  <c r="R25" i="4" s="1"/>
  <c r="L25" i="4"/>
  <c r="E25" i="4" s="1"/>
  <c r="B26" i="4"/>
  <c r="I26" i="4"/>
  <c r="J26" i="4"/>
  <c r="K26" i="4"/>
  <c r="R26" i="4" s="1"/>
  <c r="L26" i="4"/>
  <c r="E26" i="4" s="1"/>
  <c r="E13" i="19" s="1"/>
  <c r="P26" i="4"/>
  <c r="S27" i="4"/>
  <c r="I29" i="4"/>
  <c r="P29" i="4" s="1"/>
  <c r="J29" i="4"/>
  <c r="Q29" i="4" s="1"/>
  <c r="K29" i="4"/>
  <c r="L29" i="4"/>
  <c r="E29" i="4" s="1"/>
  <c r="E13" i="20" s="1"/>
  <c r="I30" i="4"/>
  <c r="P30" i="4" s="1"/>
  <c r="B30" i="4" s="1"/>
  <c r="J30" i="4"/>
  <c r="Q30" i="4" s="1"/>
  <c r="K30" i="4"/>
  <c r="R30" i="4" s="1"/>
  <c r="D30" i="4" s="1"/>
  <c r="E12" i="21" s="1"/>
  <c r="L30" i="4"/>
  <c r="I31" i="4"/>
  <c r="P31" i="4" s="1"/>
  <c r="J31" i="4"/>
  <c r="K31" i="4"/>
  <c r="R31" i="4" s="1"/>
  <c r="L31" i="4"/>
  <c r="E31" i="4" s="1"/>
  <c r="E13" i="22" s="1"/>
  <c r="Q31" i="4"/>
  <c r="C31" i="4" s="1"/>
  <c r="E11" i="22" s="1"/>
  <c r="I32" i="4"/>
  <c r="J32" i="4"/>
  <c r="Q32" i="4" s="1"/>
  <c r="C32" i="4" s="1"/>
  <c r="E11" i="23" s="1"/>
  <c r="K32" i="4"/>
  <c r="R32" i="4" s="1"/>
  <c r="D32" i="4" s="1"/>
  <c r="E12" i="23" s="1"/>
  <c r="L32" i="4"/>
  <c r="E32" i="4" s="1"/>
  <c r="E13" i="23" s="1"/>
  <c r="S33" i="4"/>
  <c r="I36" i="4"/>
  <c r="P36" i="4" s="1"/>
  <c r="J36" i="4"/>
  <c r="K36" i="4"/>
  <c r="R36" i="4" s="1"/>
  <c r="D36" i="4" s="1"/>
  <c r="L36" i="4"/>
  <c r="E36" i="4" s="1"/>
  <c r="E13" i="24" s="1"/>
  <c r="I37" i="4"/>
  <c r="J37" i="4"/>
  <c r="Q37" i="4" s="1"/>
  <c r="K37" i="4"/>
  <c r="L37" i="4"/>
  <c r="E37" i="4" s="1"/>
  <c r="E13" i="25" s="1"/>
  <c r="P37" i="4"/>
  <c r="B37" i="4" s="1"/>
  <c r="E10" i="25" s="1"/>
  <c r="I38" i="4"/>
  <c r="J38" i="4"/>
  <c r="Q38" i="4" s="1"/>
  <c r="K38" i="4"/>
  <c r="R38" i="4" s="1"/>
  <c r="L38" i="4"/>
  <c r="E38" i="4" s="1"/>
  <c r="E13" i="26" s="1"/>
  <c r="I39" i="4"/>
  <c r="J39" i="4"/>
  <c r="K39" i="4"/>
  <c r="R39" i="4" s="1"/>
  <c r="L39" i="4"/>
  <c r="C40" i="4"/>
  <c r="E11" i="28" s="1"/>
  <c r="I40" i="4"/>
  <c r="P40" i="4" s="1"/>
  <c r="J40" i="4"/>
  <c r="Q40" i="4" s="1"/>
  <c r="K40" i="4"/>
  <c r="L40" i="4"/>
  <c r="E40" i="4" s="1"/>
  <c r="E13" i="28" s="1"/>
  <c r="B41" i="4"/>
  <c r="I41" i="4"/>
  <c r="J41" i="4"/>
  <c r="Q41" i="4" s="1"/>
  <c r="K41" i="4"/>
  <c r="R41" i="4" s="1"/>
  <c r="D41" i="4" s="1"/>
  <c r="E12" i="29" s="1"/>
  <c r="L41" i="4"/>
  <c r="E41" i="4" s="1"/>
  <c r="E13" i="29" s="1"/>
  <c r="P41" i="4"/>
  <c r="I42" i="4"/>
  <c r="J42" i="4"/>
  <c r="Q42" i="4" s="1"/>
  <c r="K42" i="4"/>
  <c r="L42" i="4"/>
  <c r="E42" i="4" s="1"/>
  <c r="E13" i="30" s="1"/>
  <c r="I43" i="4"/>
  <c r="J43" i="4"/>
  <c r="Q43" i="4" s="1"/>
  <c r="K43" i="4"/>
  <c r="R43" i="4" s="1"/>
  <c r="L43" i="4"/>
  <c r="E43" i="4" s="1"/>
  <c r="E13" i="31" s="1"/>
  <c r="I44" i="4"/>
  <c r="J44" i="4"/>
  <c r="K44" i="4"/>
  <c r="L44" i="4"/>
  <c r="E44" i="4" s="1"/>
  <c r="E13" i="32" s="1"/>
  <c r="R44" i="4"/>
  <c r="I45" i="4"/>
  <c r="P45" i="4" s="1"/>
  <c r="J45" i="4"/>
  <c r="Q45" i="4" s="1"/>
  <c r="K45" i="4"/>
  <c r="L45" i="4"/>
  <c r="E45" i="4" s="1"/>
  <c r="E13" i="33" s="1"/>
  <c r="I46" i="4"/>
  <c r="J46" i="4"/>
  <c r="Q46" i="4" s="1"/>
  <c r="K46" i="4"/>
  <c r="L46" i="4"/>
  <c r="E46" i="4" s="1"/>
  <c r="E13" i="34" s="1"/>
  <c r="I47" i="4"/>
  <c r="J47" i="4"/>
  <c r="K47" i="4"/>
  <c r="R47" i="4" s="1"/>
  <c r="D47" i="4" s="1"/>
  <c r="E12" i="35" s="1"/>
  <c r="L47" i="4"/>
  <c r="E47" i="4" s="1"/>
  <c r="E13" i="35" s="1"/>
  <c r="P47" i="4"/>
  <c r="I48" i="4"/>
  <c r="P48" i="4" s="1"/>
  <c r="J48" i="4"/>
  <c r="Q48" i="4" s="1"/>
  <c r="C48" i="4" s="1"/>
  <c r="E11" i="36" s="1"/>
  <c r="K48" i="4"/>
  <c r="L48" i="4"/>
  <c r="E48" i="4" s="1"/>
  <c r="E13" i="36" s="1"/>
  <c r="I49" i="4"/>
  <c r="P49" i="4" s="1"/>
  <c r="B49" i="4" s="1"/>
  <c r="J49" i="4"/>
  <c r="Q49" i="4" s="1"/>
  <c r="K49" i="4"/>
  <c r="R49" i="4" s="1"/>
  <c r="L49" i="4"/>
  <c r="E49" i="4" s="1"/>
  <c r="E13" i="37" s="1"/>
  <c r="I50" i="4"/>
  <c r="P50" i="4" s="1"/>
  <c r="J50" i="4"/>
  <c r="Q50" i="4" s="1"/>
  <c r="K50" i="4"/>
  <c r="R50" i="4" s="1"/>
  <c r="L50" i="4"/>
  <c r="E50" i="4" s="1"/>
  <c r="E13" i="38" s="1"/>
  <c r="I51" i="4"/>
  <c r="J51" i="4"/>
  <c r="Q51" i="4" s="1"/>
  <c r="K51" i="4"/>
  <c r="R51" i="4" s="1"/>
  <c r="D51" i="4" s="1"/>
  <c r="E12" i="39" s="1"/>
  <c r="L51" i="4"/>
  <c r="E51" i="4" s="1"/>
  <c r="E13" i="39" s="1"/>
  <c r="I52" i="4"/>
  <c r="P52" i="4" s="1"/>
  <c r="J52" i="4"/>
  <c r="K52" i="4"/>
  <c r="R52" i="4" s="1"/>
  <c r="L52" i="4"/>
  <c r="E52" i="4" s="1"/>
  <c r="E13" i="40" s="1"/>
  <c r="I53" i="4"/>
  <c r="P53" i="4" s="1"/>
  <c r="B53" i="4" s="1"/>
  <c r="E10" i="41" s="1"/>
  <c r="J53" i="4"/>
  <c r="Q53" i="4" s="1"/>
  <c r="K53" i="4"/>
  <c r="L53" i="4"/>
  <c r="E53" i="4" s="1"/>
  <c r="E13" i="41" s="1"/>
  <c r="I54" i="4"/>
  <c r="J54" i="4"/>
  <c r="Q54" i="4" s="1"/>
  <c r="K54" i="4"/>
  <c r="R54" i="4" s="1"/>
  <c r="L54" i="4"/>
  <c r="E54" i="4" s="1"/>
  <c r="E13" i="42" s="1"/>
  <c r="I55" i="4"/>
  <c r="P55" i="4" s="1"/>
  <c r="J55" i="4"/>
  <c r="K55" i="4"/>
  <c r="R55" i="4" s="1"/>
  <c r="D55" i="4" s="1"/>
  <c r="E12" i="43" s="1"/>
  <c r="L55" i="4"/>
  <c r="E55" i="4" s="1"/>
  <c r="E13" i="43" s="1"/>
  <c r="I56" i="4"/>
  <c r="P56" i="4" s="1"/>
  <c r="J56" i="4"/>
  <c r="Q56" i="4" s="1"/>
  <c r="K56" i="4"/>
  <c r="L56" i="4"/>
  <c r="E56" i="4" s="1"/>
  <c r="E13" i="44" s="1"/>
  <c r="I57" i="4"/>
  <c r="J57" i="4"/>
  <c r="Q57" i="4" s="1"/>
  <c r="K57" i="4"/>
  <c r="R57" i="4" s="1"/>
  <c r="D57" i="4" s="1"/>
  <c r="E12" i="45" s="1"/>
  <c r="L57" i="4"/>
  <c r="E57" i="4" s="1"/>
  <c r="E13" i="45" s="1"/>
  <c r="I58" i="4"/>
  <c r="P58" i="4" s="1"/>
  <c r="J58" i="4"/>
  <c r="Q58" i="4" s="1"/>
  <c r="C58" i="4" s="1"/>
  <c r="E11" i="46" s="1"/>
  <c r="K58" i="4"/>
  <c r="L58" i="4"/>
  <c r="E58" i="4" s="1"/>
  <c r="E13" i="46" s="1"/>
  <c r="R58" i="4"/>
  <c r="I59" i="4"/>
  <c r="J59" i="4"/>
  <c r="K59" i="4"/>
  <c r="R59" i="4" s="1"/>
  <c r="D59" i="4" s="1"/>
  <c r="E12" i="47" s="1"/>
  <c r="L59" i="4"/>
  <c r="E59" i="4" s="1"/>
  <c r="E13" i="47" s="1"/>
  <c r="Q59" i="4"/>
  <c r="I60" i="4"/>
  <c r="J60" i="4"/>
  <c r="K60" i="4"/>
  <c r="R60" i="4" s="1"/>
  <c r="L60" i="4"/>
  <c r="E60" i="4" s="1"/>
  <c r="E13" i="48" s="1"/>
  <c r="I61" i="4"/>
  <c r="P61" i="4" s="1"/>
  <c r="J61" i="4"/>
  <c r="Q61" i="4" s="1"/>
  <c r="K61" i="4"/>
  <c r="L61" i="4"/>
  <c r="E61" i="4" s="1"/>
  <c r="E13" i="49" s="1"/>
  <c r="I62" i="4"/>
  <c r="J62" i="4"/>
  <c r="Q62" i="4" s="1"/>
  <c r="K62" i="4"/>
  <c r="L62" i="4"/>
  <c r="E62" i="4" s="1"/>
  <c r="E13" i="50" s="1"/>
  <c r="I63" i="4"/>
  <c r="J63" i="4"/>
  <c r="K63" i="4"/>
  <c r="R63" i="4" s="1"/>
  <c r="L63" i="4"/>
  <c r="E63" i="4" s="1"/>
  <c r="E13" i="51" s="1"/>
  <c r="I64" i="4"/>
  <c r="P64" i="4" s="1"/>
  <c r="J64" i="4"/>
  <c r="Q64" i="4" s="1"/>
  <c r="C64" i="4" s="1"/>
  <c r="E11" i="52" s="1"/>
  <c r="K64" i="4"/>
  <c r="L64" i="4"/>
  <c r="E64" i="4" s="1"/>
  <c r="E13" i="52" s="1"/>
  <c r="I65" i="4"/>
  <c r="P65" i="4" s="1"/>
  <c r="J65" i="4"/>
  <c r="Q65" i="4" s="1"/>
  <c r="K65" i="4"/>
  <c r="R65" i="4" s="1"/>
  <c r="L65" i="4"/>
  <c r="E65" i="4" s="1"/>
  <c r="E13" i="53" s="1"/>
  <c r="I66" i="4"/>
  <c r="J66" i="4"/>
  <c r="K66" i="4"/>
  <c r="L66" i="4"/>
  <c r="E66" i="4" s="1"/>
  <c r="E13" i="54" s="1"/>
  <c r="I67" i="4"/>
  <c r="J67" i="4"/>
  <c r="K67" i="4"/>
  <c r="R67" i="4" s="1"/>
  <c r="L67" i="4"/>
  <c r="E67" i="4" s="1"/>
  <c r="E13" i="55" s="1"/>
  <c r="Q67" i="4"/>
  <c r="S68" i="4"/>
  <c r="E72" i="4"/>
  <c r="M72" i="4"/>
  <c r="P72" i="4"/>
  <c r="B72" i="4" s="1"/>
  <c r="Q72" i="4"/>
  <c r="R72" i="4"/>
  <c r="D72" i="4" s="1"/>
  <c r="E74" i="4"/>
  <c r="M74" i="4"/>
  <c r="P74" i="4"/>
  <c r="B74" i="4" s="1"/>
  <c r="Q74" i="4"/>
  <c r="C74" i="4" s="1"/>
  <c r="R74" i="4"/>
  <c r="T74" i="4" s="1"/>
  <c r="E76" i="4"/>
  <c r="M76" i="4"/>
  <c r="P76" i="4"/>
  <c r="B76" i="4" s="1"/>
  <c r="Q76" i="4"/>
  <c r="R76" i="4"/>
  <c r="D76" i="4" s="1"/>
  <c r="E78" i="4"/>
  <c r="M78" i="4"/>
  <c r="P78" i="4"/>
  <c r="B78" i="4" s="1"/>
  <c r="Q78" i="4"/>
  <c r="C78" i="4" s="1"/>
  <c r="R78" i="4"/>
  <c r="D78" i="4" s="1"/>
  <c r="E80" i="4"/>
  <c r="M80" i="4"/>
  <c r="P80" i="4"/>
  <c r="B80" i="4" s="1"/>
  <c r="Q80" i="4"/>
  <c r="C80" i="4" s="1"/>
  <c r="R80" i="4"/>
  <c r="D80" i="4" s="1"/>
  <c r="E82" i="4"/>
  <c r="M82" i="4"/>
  <c r="P82" i="4"/>
  <c r="B82" i="4" s="1"/>
  <c r="Q82" i="4"/>
  <c r="R82" i="4"/>
  <c r="D82" i="4" s="1"/>
  <c r="I84" i="4"/>
  <c r="J84" i="4"/>
  <c r="K84" i="4"/>
  <c r="L84" i="4"/>
  <c r="S84" i="4"/>
  <c r="H7" i="3"/>
  <c r="J7" i="3" s="1"/>
  <c r="H8" i="3"/>
  <c r="J8" i="3"/>
  <c r="H9" i="3"/>
  <c r="J9" i="3" s="1"/>
  <c r="H10" i="3"/>
  <c r="J10" i="3" s="1"/>
  <c r="H11" i="3"/>
  <c r="J11" i="3" s="1"/>
  <c r="H12" i="3"/>
  <c r="J12" i="3"/>
  <c r="H13" i="3"/>
  <c r="J13" i="3" s="1"/>
  <c r="H14" i="3"/>
  <c r="J14" i="3" s="1"/>
  <c r="H15" i="3"/>
  <c r="J15" i="3" s="1"/>
  <c r="H16" i="3"/>
  <c r="J16" i="3"/>
  <c r="H17" i="3"/>
  <c r="J17" i="3" s="1"/>
  <c r="H18" i="3"/>
  <c r="J18" i="3" s="1"/>
  <c r="H19" i="3"/>
  <c r="J19" i="3" s="1"/>
  <c r="H20" i="3"/>
  <c r="J20" i="3"/>
  <c r="H21" i="3"/>
  <c r="J21" i="3" s="1"/>
  <c r="H22" i="3"/>
  <c r="J22" i="3" s="1"/>
  <c r="H23" i="3"/>
  <c r="J23" i="3" s="1"/>
  <c r="H24" i="3"/>
  <c r="J24" i="3"/>
  <c r="H25" i="3"/>
  <c r="J25" i="3" s="1"/>
  <c r="H26" i="3"/>
  <c r="J26" i="3" s="1"/>
  <c r="H27" i="3"/>
  <c r="J27" i="3" s="1"/>
  <c r="H28" i="3"/>
  <c r="J28" i="3"/>
  <c r="H29" i="3"/>
  <c r="J29" i="3" s="1"/>
  <c r="H30" i="3"/>
  <c r="J30" i="3" s="1"/>
  <c r="H31" i="3"/>
  <c r="J31" i="3" s="1"/>
  <c r="H32" i="3"/>
  <c r="J32" i="3"/>
  <c r="H33" i="3"/>
  <c r="J33" i="3" s="1"/>
  <c r="H34" i="3"/>
  <c r="J34" i="3" s="1"/>
  <c r="H35" i="3"/>
  <c r="J35" i="3" s="1"/>
  <c r="H36" i="3"/>
  <c r="J36" i="3"/>
  <c r="H37" i="3"/>
  <c r="J37" i="3" s="1"/>
  <c r="H38" i="3"/>
  <c r="J38" i="3" s="1"/>
  <c r="H39" i="3"/>
  <c r="J39" i="3" s="1"/>
  <c r="H40" i="3"/>
  <c r="J40" i="3"/>
  <c r="H41" i="3"/>
  <c r="J41" i="3" s="1"/>
  <c r="H42" i="3"/>
  <c r="J42" i="3" s="1"/>
  <c r="H43" i="3"/>
  <c r="J43" i="3" s="1"/>
  <c r="H44" i="3"/>
  <c r="J44" i="3"/>
  <c r="H45" i="3"/>
  <c r="J45" i="3" s="1"/>
  <c r="H46" i="3"/>
  <c r="J46" i="3" s="1"/>
  <c r="H47" i="3"/>
  <c r="J47" i="3" s="1"/>
  <c r="H48" i="3"/>
  <c r="J48" i="3"/>
  <c r="H49" i="3"/>
  <c r="J49" i="3" s="1"/>
  <c r="H50" i="3"/>
  <c r="J50" i="3" s="1"/>
  <c r="H51" i="3"/>
  <c r="J51" i="3" s="1"/>
  <c r="H52" i="3"/>
  <c r="J52" i="3"/>
  <c r="H53" i="3"/>
  <c r="J53" i="3" s="1"/>
  <c r="H54" i="3"/>
  <c r="J54" i="3" s="1"/>
  <c r="H55" i="3"/>
  <c r="J55" i="3" s="1"/>
  <c r="H56" i="3"/>
  <c r="J56" i="3"/>
  <c r="D58" i="3"/>
  <c r="E58" i="3"/>
  <c r="F58" i="3"/>
  <c r="G58" i="3"/>
  <c r="I58" i="3"/>
  <c r="I12" i="2"/>
  <c r="I18" i="2"/>
  <c r="F22" i="2"/>
  <c r="F23" i="2"/>
  <c r="F24" i="2"/>
  <c r="J24" i="2" s="1"/>
  <c r="K24" i="2" s="1"/>
  <c r="F25" i="2"/>
  <c r="I27" i="2"/>
  <c r="I33" i="2"/>
  <c r="F72" i="2"/>
  <c r="J72" i="2" s="1"/>
  <c r="F74" i="2"/>
  <c r="F76" i="2"/>
  <c r="J76" i="2"/>
  <c r="K76" i="2" s="1"/>
  <c r="F78" i="2"/>
  <c r="F80" i="2"/>
  <c r="J80" i="2"/>
  <c r="K80" i="2" s="1"/>
  <c r="F82" i="2"/>
  <c r="B84" i="2"/>
  <c r="C84" i="2"/>
  <c r="D84" i="2"/>
  <c r="E84" i="2"/>
  <c r="P41" i="7" l="1"/>
  <c r="P42" i="7" s="1"/>
  <c r="P43" i="7" s="1"/>
  <c r="P44" i="7" s="1"/>
  <c r="P45" i="7" s="1"/>
  <c r="P46" i="7" s="1"/>
  <c r="P47" i="7" s="1"/>
  <c r="P48" i="7" s="1"/>
  <c r="I12" i="7"/>
  <c r="K10" i="10"/>
  <c r="J18" i="7"/>
  <c r="J19" i="7" s="1"/>
  <c r="J20" i="7" s="1"/>
  <c r="J21" i="7" s="1"/>
  <c r="J22" i="7" s="1"/>
  <c r="J23" i="7" s="1"/>
  <c r="J24" i="7" s="1"/>
  <c r="J25" i="7" s="1"/>
  <c r="J26" i="7" s="1"/>
  <c r="J27" i="7" s="1"/>
  <c r="J28" i="7" s="1"/>
  <c r="J29" i="7" s="1"/>
  <c r="J30" i="7" s="1"/>
  <c r="J31" i="7" s="1"/>
  <c r="J32" i="7" s="1"/>
  <c r="J33" i="7" s="1"/>
  <c r="J34" i="7" s="1"/>
  <c r="J35" i="7" s="1"/>
  <c r="J36" i="7" s="1"/>
  <c r="J37" i="7" s="1"/>
  <c r="J38" i="7" s="1"/>
  <c r="J39" i="7" s="1"/>
  <c r="J40" i="7" s="1"/>
  <c r="J41" i="7" s="1"/>
  <c r="J42" i="7" s="1"/>
  <c r="J43" i="7" s="1"/>
  <c r="J44" i="7" s="1"/>
  <c r="J45" i="7" s="1"/>
  <c r="J46" i="7" s="1"/>
  <c r="J47" i="7" s="1"/>
  <c r="J48" i="7" s="1"/>
  <c r="J49" i="7" s="1"/>
  <c r="J50" i="7" s="1"/>
  <c r="J51" i="7" s="1"/>
  <c r="AZ70" i="5"/>
  <c r="AY70" i="5"/>
  <c r="AT44" i="5"/>
  <c r="R44" i="5" s="1"/>
  <c r="D44" i="5" s="1"/>
  <c r="S16" i="32" s="1"/>
  <c r="AU40" i="5"/>
  <c r="S40" i="5" s="1"/>
  <c r="E40" i="5" s="1"/>
  <c r="T16" i="28" s="1"/>
  <c r="AS39" i="5"/>
  <c r="Q39" i="5" s="1"/>
  <c r="C39" i="5" s="1"/>
  <c r="R16" i="27" s="1"/>
  <c r="AA18" i="5"/>
  <c r="L70" i="5"/>
  <c r="M33" i="5"/>
  <c r="AS15" i="5"/>
  <c r="Q15" i="5" s="1"/>
  <c r="C15" i="5" s="1"/>
  <c r="R16" i="14" s="1"/>
  <c r="I70" i="5"/>
  <c r="BM70" i="5"/>
  <c r="BA70" i="5"/>
  <c r="X70" i="5"/>
  <c r="AN70" i="5"/>
  <c r="BQ27" i="5"/>
  <c r="AV52" i="5"/>
  <c r="AV50" i="5"/>
  <c r="AA33" i="5"/>
  <c r="AS22" i="5"/>
  <c r="Q22" i="5" s="1"/>
  <c r="C22" i="5" s="1"/>
  <c r="AM70" i="5"/>
  <c r="AV62" i="5"/>
  <c r="AU33" i="5"/>
  <c r="K70" i="5"/>
  <c r="AA27" i="5"/>
  <c r="M18" i="5"/>
  <c r="AS33" i="5"/>
  <c r="Q33" i="5"/>
  <c r="J70" i="5"/>
  <c r="BN70" i="5"/>
  <c r="M27" i="5"/>
  <c r="BQ18" i="5"/>
  <c r="BB70" i="5"/>
  <c r="AO33" i="5"/>
  <c r="AA12" i="5"/>
  <c r="AV60" i="5"/>
  <c r="AV56" i="5"/>
  <c r="AV32" i="5"/>
  <c r="AH33" i="5"/>
  <c r="Y70" i="5"/>
  <c r="BC27" i="5"/>
  <c r="BC18" i="5"/>
  <c r="M12" i="5"/>
  <c r="AS82" i="5"/>
  <c r="Q82" i="5" s="1"/>
  <c r="C82" i="5" s="1"/>
  <c r="AO27" i="5"/>
  <c r="AO18" i="5"/>
  <c r="BP70" i="5"/>
  <c r="AV64" i="5"/>
  <c r="AV54" i="5"/>
  <c r="AV30" i="5"/>
  <c r="BO70" i="5"/>
  <c r="W70" i="5"/>
  <c r="BQ12" i="5"/>
  <c r="AO12" i="5"/>
  <c r="T72" i="4"/>
  <c r="I33" i="4"/>
  <c r="D20" i="4"/>
  <c r="M66" i="4"/>
  <c r="B55" i="4"/>
  <c r="M42" i="4"/>
  <c r="B20" i="4"/>
  <c r="E10" i="17" s="1"/>
  <c r="M58" i="4"/>
  <c r="T82" i="4"/>
  <c r="P63" i="4"/>
  <c r="B63" i="4" s="1"/>
  <c r="E10" i="51" s="1"/>
  <c r="B47" i="4"/>
  <c r="M17" i="4"/>
  <c r="B65" i="4"/>
  <c r="B61" i="4"/>
  <c r="E10" i="49" s="1"/>
  <c r="P57" i="4"/>
  <c r="T57" i="4" s="1"/>
  <c r="C50" i="4"/>
  <c r="E11" i="38" s="1"/>
  <c r="B45" i="4"/>
  <c r="E10" i="33" s="1"/>
  <c r="P39" i="4"/>
  <c r="B39" i="4" s="1"/>
  <c r="E10" i="27" s="1"/>
  <c r="J33" i="4"/>
  <c r="Q33" i="4"/>
  <c r="C25" i="4"/>
  <c r="B14" i="4"/>
  <c r="E10" i="13" s="1"/>
  <c r="M8" i="4"/>
  <c r="C54" i="4"/>
  <c r="E11" i="42" s="1"/>
  <c r="C46" i="4"/>
  <c r="E11" i="34" s="1"/>
  <c r="S70" i="4"/>
  <c r="Q66" i="4"/>
  <c r="B56" i="4"/>
  <c r="C42" i="4"/>
  <c r="E11" i="30" s="1"/>
  <c r="C15" i="4"/>
  <c r="E11" i="14" s="1"/>
  <c r="J12" i="4"/>
  <c r="C66" i="4"/>
  <c r="E11" i="54" s="1"/>
  <c r="C62" i="4"/>
  <c r="E11" i="50" s="1"/>
  <c r="C72" i="4"/>
  <c r="P66" i="4"/>
  <c r="B66" i="4" s="1"/>
  <c r="E10" i="54" s="1"/>
  <c r="C57" i="4"/>
  <c r="E11" i="45" s="1"/>
  <c r="C56" i="4"/>
  <c r="E11" i="44" s="1"/>
  <c r="C38" i="4"/>
  <c r="E11" i="26" s="1"/>
  <c r="C9" i="4"/>
  <c r="E11" i="10" s="1"/>
  <c r="T80" i="4"/>
  <c r="D74" i="4"/>
  <c r="F74" i="4" s="1"/>
  <c r="B48" i="4"/>
  <c r="P42" i="4"/>
  <c r="T41" i="4"/>
  <c r="M40" i="4"/>
  <c r="K27" i="4"/>
  <c r="P8" i="4"/>
  <c r="B8" i="4" s="1"/>
  <c r="E10" i="9" s="1"/>
  <c r="F78" i="4"/>
  <c r="B64" i="4"/>
  <c r="E10" i="52" s="1"/>
  <c r="C49" i="4"/>
  <c r="E11" i="37" s="1"/>
  <c r="M29" i="4"/>
  <c r="M20" i="4"/>
  <c r="B50" i="4"/>
  <c r="C41" i="4"/>
  <c r="E11" i="29" s="1"/>
  <c r="C65" i="4"/>
  <c r="E11" i="53" s="1"/>
  <c r="B40" i="4"/>
  <c r="E10" i="28" s="1"/>
  <c r="D44" i="4"/>
  <c r="E12" i="32" s="1"/>
  <c r="M64" i="4"/>
  <c r="T58" i="4"/>
  <c r="M56" i="4"/>
  <c r="D49" i="4"/>
  <c r="E12" i="37" s="1"/>
  <c r="D39" i="4"/>
  <c r="E12" i="27" s="1"/>
  <c r="D26" i="4"/>
  <c r="E12" i="19" s="1"/>
  <c r="T20" i="4"/>
  <c r="D16" i="4"/>
  <c r="E12" i="15" s="1"/>
  <c r="D10" i="4"/>
  <c r="E12" i="11" s="1"/>
  <c r="D63" i="4"/>
  <c r="E12" i="51" s="1"/>
  <c r="D43" i="4"/>
  <c r="E12" i="31" s="1"/>
  <c r="M31" i="4"/>
  <c r="M21" i="4"/>
  <c r="K12" i="4"/>
  <c r="D67" i="4"/>
  <c r="E12" i="55" s="1"/>
  <c r="D60" i="4"/>
  <c r="E12" i="48" s="1"/>
  <c r="D58" i="4"/>
  <c r="E12" i="46" s="1"/>
  <c r="T50" i="4"/>
  <c r="R42" i="4"/>
  <c r="D42" i="4" s="1"/>
  <c r="E12" i="30" s="1"/>
  <c r="D50" i="4"/>
  <c r="E12" i="38" s="1"/>
  <c r="R66" i="4"/>
  <c r="T66" i="4" s="1"/>
  <c r="D65" i="4"/>
  <c r="E12" i="53" s="1"/>
  <c r="M50" i="4"/>
  <c r="M9" i="4"/>
  <c r="M48" i="4"/>
  <c r="T42" i="4"/>
  <c r="F84" i="2"/>
  <c r="BQ74" i="5"/>
  <c r="BP84" i="5"/>
  <c r="BN84" i="5"/>
  <c r="BO84" i="5"/>
  <c r="BQ72" i="5"/>
  <c r="AL84" i="5" s="1"/>
  <c r="BM84" i="5"/>
  <c r="BQ76" i="5"/>
  <c r="Q16" i="54"/>
  <c r="P16" i="54" s="1"/>
  <c r="F66" i="5"/>
  <c r="E12" i="9"/>
  <c r="D29" i="5"/>
  <c r="R33" i="5"/>
  <c r="J52" i="7"/>
  <c r="J53" i="7" s="1"/>
  <c r="J54" i="7" s="1"/>
  <c r="J55" i="7" s="1"/>
  <c r="J56" i="7" s="1"/>
  <c r="J57" i="7" s="1"/>
  <c r="J58" i="7" s="1"/>
  <c r="J59" i="7" s="1"/>
  <c r="J60" i="7" s="1"/>
  <c r="J61" i="7" s="1"/>
  <c r="J62" i="7" s="1"/>
  <c r="J63" i="7" s="1"/>
  <c r="J64" i="7" s="1"/>
  <c r="J65" i="7" s="1"/>
  <c r="J66" i="7" s="1"/>
  <c r="J67" i="7" s="1"/>
  <c r="J68" i="7" s="1"/>
  <c r="J69" i="7" s="1"/>
  <c r="J70" i="7" s="1"/>
  <c r="N20" i="9"/>
  <c r="P49" i="7"/>
  <c r="P50" i="7" s="1"/>
  <c r="P51" i="7" s="1"/>
  <c r="P52" i="7" s="1"/>
  <c r="P53" i="7" s="1"/>
  <c r="P54" i="7" s="1"/>
  <c r="P55" i="7" s="1"/>
  <c r="P56" i="7" s="1"/>
  <c r="P57" i="7" s="1"/>
  <c r="P58" i="7" s="1"/>
  <c r="P59" i="7" s="1"/>
  <c r="P60" i="7" s="1"/>
  <c r="P61" i="7" s="1"/>
  <c r="P62" i="7" s="1"/>
  <c r="P63" i="7" s="1"/>
  <c r="P64" i="7" s="1"/>
  <c r="P65" i="7" s="1"/>
  <c r="P66" i="7" s="1"/>
  <c r="P67" i="7" s="1"/>
  <c r="P68" i="7" s="1"/>
  <c r="P69" i="7" s="1"/>
  <c r="P70" i="7" s="1"/>
  <c r="D47" i="7"/>
  <c r="D48" i="7" s="1"/>
  <c r="D49" i="7" s="1"/>
  <c r="D50" i="7" s="1"/>
  <c r="D51" i="7" s="1"/>
  <c r="D52" i="7" s="1"/>
  <c r="D53" i="7" s="1"/>
  <c r="D54" i="7" s="1"/>
  <c r="D55" i="7" s="1"/>
  <c r="D56" i="7" s="1"/>
  <c r="D57" i="7" s="1"/>
  <c r="D58" i="7" s="1"/>
  <c r="D59" i="7" s="1"/>
  <c r="D60" i="7" s="1"/>
  <c r="D61" i="7" s="1"/>
  <c r="D62" i="7" s="1"/>
  <c r="D63" i="7" s="1"/>
  <c r="D64" i="7" s="1"/>
  <c r="D65" i="7" s="1"/>
  <c r="D66" i="7" s="1"/>
  <c r="D67" i="7" s="1"/>
  <c r="D68" i="7" s="1"/>
  <c r="D69" i="7" s="1"/>
  <c r="D70" i="7" s="1"/>
  <c r="E10" i="43"/>
  <c r="E12" i="17"/>
  <c r="B61" i="5"/>
  <c r="T61" i="5"/>
  <c r="Q56" i="5"/>
  <c r="C56" i="5" s="1"/>
  <c r="R16" i="44" s="1"/>
  <c r="AU39" i="5"/>
  <c r="S39" i="5" s="1"/>
  <c r="E39" i="5" s="1"/>
  <c r="T16" i="27" s="1"/>
  <c r="B30" i="5"/>
  <c r="T30" i="5"/>
  <c r="AS16" i="5"/>
  <c r="Q16" i="5" s="1"/>
  <c r="C16" i="5" s="1"/>
  <c r="R16" i="15" s="1"/>
  <c r="BC12" i="5"/>
  <c r="N19" i="12"/>
  <c r="F10" i="13"/>
  <c r="G10" i="13" s="1"/>
  <c r="F12" i="13"/>
  <c r="F11" i="13"/>
  <c r="F13" i="13" s="1"/>
  <c r="AC10" i="13"/>
  <c r="P6" i="13"/>
  <c r="J82" i="2"/>
  <c r="K82" i="2" s="1"/>
  <c r="F80" i="4"/>
  <c r="M65" i="4"/>
  <c r="M63" i="4"/>
  <c r="Q63" i="4"/>
  <c r="T63" i="4" s="1"/>
  <c r="C61" i="4"/>
  <c r="M61" i="4"/>
  <c r="C59" i="4"/>
  <c r="E11" i="47" s="1"/>
  <c r="M49" i="4"/>
  <c r="E10" i="36"/>
  <c r="M47" i="4"/>
  <c r="Q47" i="4"/>
  <c r="T47" i="4" s="1"/>
  <c r="C45" i="4"/>
  <c r="M45" i="4"/>
  <c r="C43" i="4"/>
  <c r="E11" i="31" s="1"/>
  <c r="E30" i="4"/>
  <c r="E13" i="21" s="1"/>
  <c r="L33" i="4"/>
  <c r="K33" i="4"/>
  <c r="R29" i="4"/>
  <c r="R33" i="4" s="1"/>
  <c r="E10" i="19"/>
  <c r="R17" i="4"/>
  <c r="T17" i="4" s="1"/>
  <c r="M14" i="4"/>
  <c r="J18" i="4"/>
  <c r="BJ82" i="5"/>
  <c r="AT80" i="5"/>
  <c r="R80" i="5" s="1"/>
  <c r="D80" i="5" s="1"/>
  <c r="AH78" i="5"/>
  <c r="B67" i="5"/>
  <c r="T67" i="5"/>
  <c r="AV66" i="5"/>
  <c r="Q62" i="5"/>
  <c r="C62" i="5" s="1"/>
  <c r="R16" i="50" s="1"/>
  <c r="B60" i="5"/>
  <c r="B53" i="5"/>
  <c r="T53" i="5"/>
  <c r="B52" i="5"/>
  <c r="AU47" i="5"/>
  <c r="S47" i="5" s="1"/>
  <c r="E47" i="5" s="1"/>
  <c r="T16" i="35" s="1"/>
  <c r="AH46" i="5"/>
  <c r="AU42" i="5"/>
  <c r="S42" i="5" s="1"/>
  <c r="E42" i="5" s="1"/>
  <c r="T16" i="30" s="1"/>
  <c r="AH41" i="5"/>
  <c r="AU38" i="5"/>
  <c r="S38" i="5" s="1"/>
  <c r="E38" i="5" s="1"/>
  <c r="T16" i="26" s="1"/>
  <c r="AH38" i="5"/>
  <c r="AA68" i="5"/>
  <c r="AV29" i="5"/>
  <c r="AH26" i="5"/>
  <c r="K10" i="11"/>
  <c r="K12" i="11"/>
  <c r="G11" i="37"/>
  <c r="M62" i="4"/>
  <c r="P62" i="4"/>
  <c r="M44" i="4"/>
  <c r="M16" i="4"/>
  <c r="Q16" i="4"/>
  <c r="T16" i="4" s="1"/>
  <c r="AS78" i="5"/>
  <c r="Q78" i="5" s="1"/>
  <c r="C78" i="5" s="1"/>
  <c r="B57" i="5"/>
  <c r="T57" i="5"/>
  <c r="N19" i="14"/>
  <c r="AT78" i="5"/>
  <c r="R78" i="5" s="1"/>
  <c r="D78" i="5" s="1"/>
  <c r="AD10" i="9"/>
  <c r="P7" i="9"/>
  <c r="J10" i="9"/>
  <c r="N19" i="10"/>
  <c r="K10" i="12"/>
  <c r="K72" i="2"/>
  <c r="Q84" i="4"/>
  <c r="H58" i="3"/>
  <c r="M46" i="4"/>
  <c r="P46" i="4"/>
  <c r="B46" i="4" s="1"/>
  <c r="M68" i="5"/>
  <c r="T76" i="4"/>
  <c r="C76" i="4"/>
  <c r="R56" i="4"/>
  <c r="T56" i="4" s="1"/>
  <c r="E10" i="37"/>
  <c r="E39" i="4"/>
  <c r="L68" i="4"/>
  <c r="B63" i="5"/>
  <c r="T63" i="5"/>
  <c r="F12" i="17"/>
  <c r="M84" i="4"/>
  <c r="T65" i="4"/>
  <c r="B58" i="4"/>
  <c r="D54" i="4"/>
  <c r="E12" i="42" s="1"/>
  <c r="D52" i="4"/>
  <c r="E12" i="40" s="1"/>
  <c r="T49" i="4"/>
  <c r="E10" i="35"/>
  <c r="B42" i="4"/>
  <c r="K68" i="4"/>
  <c r="D38" i="4"/>
  <c r="E12" i="26" s="1"/>
  <c r="E33" i="4"/>
  <c r="M30" i="4"/>
  <c r="C29" i="4"/>
  <c r="E20" i="4"/>
  <c r="L27" i="4"/>
  <c r="L18" i="4"/>
  <c r="E10" i="15"/>
  <c r="Q64" i="5"/>
  <c r="C64" i="5" s="1"/>
  <c r="R16" i="52" s="1"/>
  <c r="B62" i="5"/>
  <c r="AV48" i="5"/>
  <c r="BJ42" i="5"/>
  <c r="BJ68" i="5" s="1"/>
  <c r="AD68" i="5"/>
  <c r="AH39" i="5"/>
  <c r="B32" i="5"/>
  <c r="T32" i="5"/>
  <c r="F11" i="17"/>
  <c r="F13" i="17" s="1"/>
  <c r="P12" i="13"/>
  <c r="AB10" i="15"/>
  <c r="P56" i="15"/>
  <c r="E10" i="38"/>
  <c r="M60" i="4"/>
  <c r="T21" i="4"/>
  <c r="B21" i="4"/>
  <c r="AS80" i="5"/>
  <c r="Q80" i="5" s="1"/>
  <c r="C80" i="5" s="1"/>
  <c r="AO68" i="5"/>
  <c r="AL70" i="5"/>
  <c r="K10" i="19"/>
  <c r="F72" i="4"/>
  <c r="B84" i="4"/>
  <c r="E10" i="53"/>
  <c r="R40" i="4"/>
  <c r="D40" i="4" s="1"/>
  <c r="T9" i="4"/>
  <c r="B9" i="4"/>
  <c r="B51" i="5"/>
  <c r="T51" i="5"/>
  <c r="B50" i="5"/>
  <c r="C82" i="4"/>
  <c r="F82" i="4" s="1"/>
  <c r="E84" i="4"/>
  <c r="C67" i="4"/>
  <c r="E11" i="55" s="1"/>
  <c r="R62" i="4"/>
  <c r="D62" i="4" s="1"/>
  <c r="E12" i="50" s="1"/>
  <c r="G12" i="50" s="1"/>
  <c r="M57" i="4"/>
  <c r="E10" i="44"/>
  <c r="M55" i="4"/>
  <c r="Q55" i="4"/>
  <c r="T55" i="4" s="1"/>
  <c r="C53" i="4"/>
  <c r="M53" i="4"/>
  <c r="C51" i="4"/>
  <c r="E11" i="39" s="1"/>
  <c r="R46" i="4"/>
  <c r="D46" i="4" s="1"/>
  <c r="E12" i="34" s="1"/>
  <c r="M41" i="4"/>
  <c r="C39" i="4"/>
  <c r="E11" i="27" s="1"/>
  <c r="M39" i="4"/>
  <c r="Q39" i="4"/>
  <c r="T39" i="4" s="1"/>
  <c r="J68" i="4"/>
  <c r="C37" i="4"/>
  <c r="E11" i="25" s="1"/>
  <c r="M37" i="4"/>
  <c r="B36" i="4"/>
  <c r="M36" i="4"/>
  <c r="D25" i="4"/>
  <c r="R15" i="4"/>
  <c r="D15" i="4" s="1"/>
  <c r="E12" i="14" s="1"/>
  <c r="Q14" i="4"/>
  <c r="S87" i="4"/>
  <c r="D11" i="4"/>
  <c r="E12" i="12" s="1"/>
  <c r="E8" i="4"/>
  <c r="L12" i="4"/>
  <c r="AF84" i="5"/>
  <c r="B59" i="5"/>
  <c r="T59" i="5"/>
  <c r="AV58" i="5"/>
  <c r="B49" i="5"/>
  <c r="T49" i="5"/>
  <c r="B48" i="5"/>
  <c r="BC68" i="5"/>
  <c r="BQ68" i="5"/>
  <c r="AV31" i="5"/>
  <c r="AK70" i="5"/>
  <c r="BH27" i="5"/>
  <c r="AH22" i="5"/>
  <c r="Z70" i="5"/>
  <c r="BJ16" i="5"/>
  <c r="BG18" i="5"/>
  <c r="BG70" i="5" s="1"/>
  <c r="BG87" i="5" s="1"/>
  <c r="AH14" i="5"/>
  <c r="AH18" i="5" s="1"/>
  <c r="BH12" i="5"/>
  <c r="K10" i="14"/>
  <c r="E12" i="24"/>
  <c r="M15" i="4"/>
  <c r="I18" i="4"/>
  <c r="P15" i="4"/>
  <c r="T66" i="5"/>
  <c r="J23" i="2"/>
  <c r="K23" i="2" s="1"/>
  <c r="Q16" i="44"/>
  <c r="I84" i="2"/>
  <c r="I68" i="2"/>
  <c r="I70" i="2" s="1"/>
  <c r="I68" i="4"/>
  <c r="P60" i="4"/>
  <c r="B60" i="4" s="1"/>
  <c r="G11" i="46"/>
  <c r="M54" i="4"/>
  <c r="P54" i="4"/>
  <c r="T54" i="4" s="1"/>
  <c r="B52" i="4"/>
  <c r="M52" i="4"/>
  <c r="G13" i="37"/>
  <c r="P44" i="4"/>
  <c r="M38" i="4"/>
  <c r="P38" i="4"/>
  <c r="E10" i="21"/>
  <c r="C24" i="4"/>
  <c r="M24" i="4"/>
  <c r="B23" i="4"/>
  <c r="M23" i="4"/>
  <c r="R12" i="4"/>
  <c r="BI84" i="5"/>
  <c r="BJ78" i="5"/>
  <c r="AH74" i="5"/>
  <c r="AE84" i="5"/>
  <c r="B65" i="5"/>
  <c r="T65" i="5"/>
  <c r="Q60" i="5"/>
  <c r="C60" i="5" s="1"/>
  <c r="R16" i="48" s="1"/>
  <c r="T58" i="5"/>
  <c r="B58" i="5"/>
  <c r="AS37" i="5"/>
  <c r="Q37" i="5" s="1"/>
  <c r="C37" i="5" s="1"/>
  <c r="R16" i="25" s="1"/>
  <c r="BI68" i="5"/>
  <c r="BI70" i="5" s="1"/>
  <c r="AF68" i="5"/>
  <c r="AF70" i="5" s="1"/>
  <c r="E29" i="5"/>
  <c r="S33" i="5"/>
  <c r="N19" i="11"/>
  <c r="J25" i="2"/>
  <c r="K25" i="2" s="1"/>
  <c r="J22" i="2"/>
  <c r="K22" i="2" s="1"/>
  <c r="F76" i="4"/>
  <c r="R64" i="4"/>
  <c r="T64" i="4" s="1"/>
  <c r="R48" i="4"/>
  <c r="D48" i="4" s="1"/>
  <c r="E10" i="29"/>
  <c r="F41" i="4"/>
  <c r="T31" i="4"/>
  <c r="B31" i="4"/>
  <c r="T30" i="4"/>
  <c r="M26" i="4"/>
  <c r="Q26" i="4"/>
  <c r="T26" i="4" s="1"/>
  <c r="M25" i="4"/>
  <c r="P25" i="4"/>
  <c r="T25" i="4" s="1"/>
  <c r="E18" i="4"/>
  <c r="E13" i="13"/>
  <c r="G13" i="13" s="1"/>
  <c r="B11" i="4"/>
  <c r="M11" i="4"/>
  <c r="B64" i="5"/>
  <c r="B55" i="5"/>
  <c r="T55" i="5"/>
  <c r="B54" i="5"/>
  <c r="AS45" i="5"/>
  <c r="Q45" i="5" s="1"/>
  <c r="C45" i="5" s="1"/>
  <c r="R16" i="33" s="1"/>
  <c r="AG68" i="5"/>
  <c r="AG70" i="5" s="1"/>
  <c r="AG87" i="5" s="1"/>
  <c r="AH36" i="5"/>
  <c r="AE68" i="5"/>
  <c r="AT33" i="5"/>
  <c r="C29" i="5"/>
  <c r="AU23" i="5"/>
  <c r="S23" i="5" s="1"/>
  <c r="E23" i="5" s="1"/>
  <c r="BJ21" i="5"/>
  <c r="BJ27" i="5" s="1"/>
  <c r="BF27" i="5"/>
  <c r="BF18" i="5"/>
  <c r="BJ17" i="5"/>
  <c r="AH9" i="5"/>
  <c r="AH12" i="5" s="1"/>
  <c r="AD12" i="5"/>
  <c r="BJ8" i="5"/>
  <c r="BJ12" i="5" s="1"/>
  <c r="K12" i="15"/>
  <c r="K10" i="15"/>
  <c r="O8" i="17"/>
  <c r="O14" i="17"/>
  <c r="K10" i="18"/>
  <c r="J78" i="2"/>
  <c r="K78" i="2" s="1"/>
  <c r="R84" i="4"/>
  <c r="P67" i="4"/>
  <c r="T67" i="4" s="1"/>
  <c r="R61" i="4"/>
  <c r="T61" i="4" s="1"/>
  <c r="Q60" i="4"/>
  <c r="C60" i="4" s="1"/>
  <c r="E11" i="48" s="1"/>
  <c r="P59" i="4"/>
  <c r="T59" i="4" s="1"/>
  <c r="R53" i="4"/>
  <c r="D53" i="4" s="1"/>
  <c r="E12" i="41" s="1"/>
  <c r="G12" i="41" s="1"/>
  <c r="Q52" i="4"/>
  <c r="T52" i="4" s="1"/>
  <c r="P51" i="4"/>
  <c r="T51" i="4" s="1"/>
  <c r="R45" i="4"/>
  <c r="T45" i="4" s="1"/>
  <c r="Q44" i="4"/>
  <c r="C44" i="4" s="1"/>
  <c r="E11" i="32" s="1"/>
  <c r="P43" i="4"/>
  <c r="T43" i="4" s="1"/>
  <c r="R37" i="4"/>
  <c r="Q36" i="4"/>
  <c r="C36" i="4" s="1"/>
  <c r="P32" i="4"/>
  <c r="T32" i="4" s="1"/>
  <c r="D31" i="4"/>
  <c r="E12" i="22" s="1"/>
  <c r="C30" i="4"/>
  <c r="E11" i="21" s="1"/>
  <c r="B29" i="4"/>
  <c r="R24" i="4"/>
  <c r="D24" i="4" s="1"/>
  <c r="Q23" i="4"/>
  <c r="T23" i="4" s="1"/>
  <c r="P22" i="4"/>
  <c r="T22" i="4" s="1"/>
  <c r="D21" i="4"/>
  <c r="E12" i="18" s="1"/>
  <c r="C20" i="4"/>
  <c r="B17" i="4"/>
  <c r="R14" i="4"/>
  <c r="I12" i="4"/>
  <c r="Q11" i="4"/>
  <c r="Q12" i="4" s="1"/>
  <c r="P10" i="4"/>
  <c r="T10" i="4" s="1"/>
  <c r="D9" i="4"/>
  <c r="E12" i="10" s="1"/>
  <c r="C8" i="4"/>
  <c r="G12" i="7"/>
  <c r="N18" i="15"/>
  <c r="O17" i="15"/>
  <c r="O18" i="15" s="1"/>
  <c r="O19" i="15" s="1"/>
  <c r="O20" i="15" s="1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O40" i="15" s="1"/>
  <c r="O41" i="15" s="1"/>
  <c r="O42" i="15" s="1"/>
  <c r="O43" i="15" s="1"/>
  <c r="O44" i="15" s="1"/>
  <c r="O45" i="15" s="1"/>
  <c r="O46" i="15" s="1"/>
  <c r="O47" i="15" s="1"/>
  <c r="O48" i="15" s="1"/>
  <c r="O8" i="15"/>
  <c r="K12" i="18"/>
  <c r="P12" i="18"/>
  <c r="O14" i="18"/>
  <c r="P31" i="5"/>
  <c r="N19" i="16"/>
  <c r="J74" i="2"/>
  <c r="K74" i="2" s="1"/>
  <c r="P84" i="4"/>
  <c r="M67" i="4"/>
  <c r="M59" i="4"/>
  <c r="M51" i="4"/>
  <c r="M43" i="4"/>
  <c r="M32" i="4"/>
  <c r="J27" i="4"/>
  <c r="M22" i="4"/>
  <c r="K18" i="4"/>
  <c r="M10" i="4"/>
  <c r="AV67" i="5"/>
  <c r="AV65" i="5"/>
  <c r="AV63" i="5"/>
  <c r="AV61" i="5"/>
  <c r="AV59" i="5"/>
  <c r="AV57" i="5"/>
  <c r="AV55" i="5"/>
  <c r="AV53" i="5"/>
  <c r="AV51" i="5"/>
  <c r="AV49" i="5"/>
  <c r="AR33" i="5"/>
  <c r="F10" i="9"/>
  <c r="F10" i="10"/>
  <c r="P6" i="11"/>
  <c r="F10" i="12"/>
  <c r="N18" i="13"/>
  <c r="F10" i="14"/>
  <c r="N20" i="17"/>
  <c r="K10" i="21"/>
  <c r="Q54" i="5"/>
  <c r="C54" i="5" s="1"/>
  <c r="R16" i="42" s="1"/>
  <c r="Q52" i="5"/>
  <c r="C52" i="5" s="1"/>
  <c r="R16" i="40" s="1"/>
  <c r="T78" i="4"/>
  <c r="I27" i="4"/>
  <c r="AE27" i="5"/>
  <c r="K12" i="10"/>
  <c r="P6" i="10"/>
  <c r="K12" i="12"/>
  <c r="P6" i="12"/>
  <c r="K12" i="14"/>
  <c r="P6" i="14"/>
  <c r="AE18" i="5"/>
  <c r="AS11" i="5"/>
  <c r="Q11" i="5" s="1"/>
  <c r="C11" i="5" s="1"/>
  <c r="R16" i="12" s="1"/>
  <c r="F10" i="55"/>
  <c r="F10" i="54"/>
  <c r="F10" i="53"/>
  <c r="F10" i="51"/>
  <c r="F10" i="50"/>
  <c r="K10" i="50"/>
  <c r="F10" i="49"/>
  <c r="F10" i="48"/>
  <c r="K10" i="48"/>
  <c r="F10" i="47"/>
  <c r="K10" i="47"/>
  <c r="F10" i="46"/>
  <c r="F10" i="45"/>
  <c r="F10" i="44"/>
  <c r="K10" i="45"/>
  <c r="F10" i="41"/>
  <c r="G10" i="41" s="1"/>
  <c r="F10" i="42"/>
  <c r="K10" i="44"/>
  <c r="F10" i="39"/>
  <c r="F10" i="38"/>
  <c r="F10" i="36"/>
  <c r="F10" i="40"/>
  <c r="K10" i="37"/>
  <c r="F10" i="33"/>
  <c r="K10" i="33"/>
  <c r="F10" i="34"/>
  <c r="K10" i="35"/>
  <c r="F10" i="27"/>
  <c r="K10" i="29"/>
  <c r="F10" i="32"/>
  <c r="K10" i="27"/>
  <c r="F10" i="31"/>
  <c r="F10" i="30"/>
  <c r="F10" i="28"/>
  <c r="F10" i="29"/>
  <c r="K10" i="25"/>
  <c r="F10" i="22"/>
  <c r="F10" i="26"/>
  <c r="K10" i="31"/>
  <c r="F10" i="23"/>
  <c r="K10" i="22"/>
  <c r="F10" i="20"/>
  <c r="F10" i="24"/>
  <c r="F10" i="18"/>
  <c r="F10" i="17"/>
  <c r="F10" i="15"/>
  <c r="F10" i="21"/>
  <c r="F10" i="16"/>
  <c r="K10" i="20"/>
  <c r="P6" i="9"/>
  <c r="F12" i="11"/>
  <c r="G12" i="11" s="1"/>
  <c r="J10" i="13"/>
  <c r="K10" i="16"/>
  <c r="N19" i="18"/>
  <c r="F10" i="19"/>
  <c r="Q48" i="5"/>
  <c r="C48" i="5" s="1"/>
  <c r="R16" i="36" s="1"/>
  <c r="P29" i="5"/>
  <c r="P7" i="17"/>
  <c r="P12" i="17" s="1"/>
  <c r="J10" i="17"/>
  <c r="G10" i="49"/>
  <c r="AD18" i="5"/>
  <c r="F12" i="55"/>
  <c r="F12" i="54"/>
  <c r="F12" i="53"/>
  <c r="K12" i="53"/>
  <c r="K12" i="50"/>
  <c r="F12" i="49"/>
  <c r="F12" i="50"/>
  <c r="F12" i="48"/>
  <c r="G12" i="48" s="1"/>
  <c r="K12" i="48"/>
  <c r="K12" i="47"/>
  <c r="F12" i="45"/>
  <c r="G12" i="45" s="1"/>
  <c r="F12" i="44"/>
  <c r="F12" i="41"/>
  <c r="F12" i="42"/>
  <c r="K12" i="42"/>
  <c r="F12" i="39"/>
  <c r="G12" i="39" s="1"/>
  <c r="F12" i="38"/>
  <c r="G12" i="38" s="1"/>
  <c r="K12" i="35"/>
  <c r="F12" i="36"/>
  <c r="K12" i="37"/>
  <c r="F12" i="32"/>
  <c r="F12" i="33"/>
  <c r="K12" i="32"/>
  <c r="F12" i="31"/>
  <c r="G12" i="31" s="1"/>
  <c r="K12" i="33"/>
  <c r="K12" i="29"/>
  <c r="F12" i="27"/>
  <c r="G12" i="27" s="1"/>
  <c r="K12" i="22"/>
  <c r="K12" i="24"/>
  <c r="F12" i="22"/>
  <c r="K12" i="20"/>
  <c r="K12" i="25"/>
  <c r="F12" i="15"/>
  <c r="G12" i="15" s="1"/>
  <c r="F12" i="20"/>
  <c r="K12" i="27"/>
  <c r="K12" i="26"/>
  <c r="K12" i="19"/>
  <c r="F12" i="9"/>
  <c r="F12" i="10"/>
  <c r="AC10" i="11"/>
  <c r="F12" i="12"/>
  <c r="F12" i="14"/>
  <c r="O17" i="18"/>
  <c r="O18" i="18" s="1"/>
  <c r="O19" i="18" s="1"/>
  <c r="O20" i="18" s="1"/>
  <c r="O21" i="18" s="1"/>
  <c r="O22" i="18" s="1"/>
  <c r="O23" i="18" s="1"/>
  <c r="O24" i="18" s="1"/>
  <c r="O25" i="18" s="1"/>
  <c r="O26" i="18" s="1"/>
  <c r="O27" i="18" s="1"/>
  <c r="O28" i="18" s="1"/>
  <c r="O29" i="18" s="1"/>
  <c r="O30" i="18" s="1"/>
  <c r="O31" i="18" s="1"/>
  <c r="O32" i="18" s="1"/>
  <c r="O33" i="18" s="1"/>
  <c r="O34" i="18" s="1"/>
  <c r="O35" i="18" s="1"/>
  <c r="O36" i="18" s="1"/>
  <c r="O8" i="18"/>
  <c r="Q50" i="5"/>
  <c r="C50" i="5" s="1"/>
  <c r="R16" i="38" s="1"/>
  <c r="F11" i="50"/>
  <c r="F13" i="50" s="1"/>
  <c r="G13" i="50" s="1"/>
  <c r="F11" i="48"/>
  <c r="F13" i="48" s="1"/>
  <c r="G13" i="48" s="1"/>
  <c r="F11" i="42"/>
  <c r="F13" i="42" s="1"/>
  <c r="G13" i="42" s="1"/>
  <c r="F11" i="44"/>
  <c r="F13" i="44" s="1"/>
  <c r="G13" i="44" s="1"/>
  <c r="F11" i="45"/>
  <c r="F13" i="45" s="1"/>
  <c r="G13" i="45" s="1"/>
  <c r="F11" i="39"/>
  <c r="F13" i="39" s="1"/>
  <c r="G13" i="39" s="1"/>
  <c r="F11" i="27"/>
  <c r="F13" i="27" s="1"/>
  <c r="F11" i="35"/>
  <c r="F13" i="35" s="1"/>
  <c r="G13" i="35" s="1"/>
  <c r="F11" i="31"/>
  <c r="F13" i="31" s="1"/>
  <c r="G13" i="31" s="1"/>
  <c r="F11" i="26"/>
  <c r="F13" i="26" s="1"/>
  <c r="G13" i="26" s="1"/>
  <c r="F11" i="33"/>
  <c r="F13" i="33" s="1"/>
  <c r="G13" i="33" s="1"/>
  <c r="F11" i="19"/>
  <c r="F13" i="19" s="1"/>
  <c r="G13" i="19" s="1"/>
  <c r="F11" i="20"/>
  <c r="F13" i="20" s="1"/>
  <c r="G13" i="20" s="1"/>
  <c r="O14" i="15"/>
  <c r="O17" i="17"/>
  <c r="O18" i="17" s="1"/>
  <c r="O19" i="17" s="1"/>
  <c r="O20" i="17" s="1"/>
  <c r="O21" i="17" s="1"/>
  <c r="O22" i="17" s="1"/>
  <c r="O23" i="17" s="1"/>
  <c r="O24" i="17" s="1"/>
  <c r="O25" i="17" s="1"/>
  <c r="O26" i="17" s="1"/>
  <c r="O27" i="17" s="1"/>
  <c r="O28" i="17" s="1"/>
  <c r="O29" i="17" s="1"/>
  <c r="O30" i="17" s="1"/>
  <c r="O31" i="17" s="1"/>
  <c r="O32" i="17" s="1"/>
  <c r="O33" i="17" s="1"/>
  <c r="O34" i="17" s="1"/>
  <c r="O35" i="17" s="1"/>
  <c r="O36" i="17" s="1"/>
  <c r="O37" i="17" s="1"/>
  <c r="O38" i="17" s="1"/>
  <c r="O39" i="17" s="1"/>
  <c r="O40" i="17" s="1"/>
  <c r="O41" i="17" s="1"/>
  <c r="O42" i="17" s="1"/>
  <c r="O43" i="17" s="1"/>
  <c r="O44" i="17" s="1"/>
  <c r="O45" i="17" s="1"/>
  <c r="O46" i="17" s="1"/>
  <c r="O47" i="17" s="1"/>
  <c r="O48" i="17" s="1"/>
  <c r="O49" i="17" s="1"/>
  <c r="O50" i="17" s="1"/>
  <c r="O51" i="17" s="1"/>
  <c r="O52" i="17" s="1"/>
  <c r="O53" i="17" s="1"/>
  <c r="O54" i="17" s="1"/>
  <c r="O55" i="17" s="1"/>
  <c r="O56" i="17" s="1"/>
  <c r="F12" i="18"/>
  <c r="F12" i="19"/>
  <c r="F11" i="21"/>
  <c r="F13" i="21" s="1"/>
  <c r="AC10" i="21"/>
  <c r="F12" i="21"/>
  <c r="G12" i="21" s="1"/>
  <c r="P6" i="21"/>
  <c r="K10" i="24"/>
  <c r="K12" i="16"/>
  <c r="P6" i="16"/>
  <c r="P12" i="16" s="1"/>
  <c r="F11" i="25"/>
  <c r="F13" i="25" s="1"/>
  <c r="G13" i="25" s="1"/>
  <c r="F12" i="25"/>
  <c r="F10" i="25"/>
  <c r="G10" i="25" s="1"/>
  <c r="P6" i="25"/>
  <c r="AC10" i="25"/>
  <c r="N19" i="21"/>
  <c r="O8" i="22"/>
  <c r="O17" i="22"/>
  <c r="O18" i="22" s="1"/>
  <c r="O19" i="22" s="1"/>
  <c r="O20" i="22" s="1"/>
  <c r="O21" i="22" s="1"/>
  <c r="O22" i="22" s="1"/>
  <c r="O23" i="22" s="1"/>
  <c r="O24" i="22" s="1"/>
  <c r="O25" i="22" s="1"/>
  <c r="O26" i="22" s="1"/>
  <c r="O27" i="22" s="1"/>
  <c r="O28" i="22" s="1"/>
  <c r="O29" i="22" s="1"/>
  <c r="O30" i="22" s="1"/>
  <c r="O31" i="22" s="1"/>
  <c r="O32" i="22" s="1"/>
  <c r="O33" i="22" s="1"/>
  <c r="O34" i="22" s="1"/>
  <c r="O35" i="22" s="1"/>
  <c r="O36" i="22" s="1"/>
  <c r="O37" i="22" s="1"/>
  <c r="O38" i="22" s="1"/>
  <c r="O39" i="22" s="1"/>
  <c r="O40" i="22" s="1"/>
  <c r="O41" i="22" s="1"/>
  <c r="O42" i="22" s="1"/>
  <c r="O43" i="22" s="1"/>
  <c r="O44" i="22" s="1"/>
  <c r="O45" i="22" s="1"/>
  <c r="O46" i="22" s="1"/>
  <c r="O47" i="22" s="1"/>
  <c r="O48" i="22" s="1"/>
  <c r="O49" i="22" s="1"/>
  <c r="O50" i="22" s="1"/>
  <c r="O51" i="22" s="1"/>
  <c r="O52" i="22" s="1"/>
  <c r="O53" i="22" s="1"/>
  <c r="O54" i="22" s="1"/>
  <c r="O55" i="22" s="1"/>
  <c r="O56" i="22" s="1"/>
  <c r="P12" i="22"/>
  <c r="F12" i="16"/>
  <c r="N19" i="19"/>
  <c r="P6" i="19"/>
  <c r="N18" i="22"/>
  <c r="N18" i="20"/>
  <c r="K10" i="26"/>
  <c r="N20" i="28"/>
  <c r="N19" i="31"/>
  <c r="O8" i="32"/>
  <c r="O14" i="32"/>
  <c r="P12" i="32"/>
  <c r="O17" i="32"/>
  <c r="O18" i="32" s="1"/>
  <c r="O19" i="32" s="1"/>
  <c r="O20" i="32" s="1"/>
  <c r="O21" i="32" s="1"/>
  <c r="O22" i="32" s="1"/>
  <c r="O23" i="32" s="1"/>
  <c r="O24" i="32" s="1"/>
  <c r="O25" i="32" s="1"/>
  <c r="O26" i="32" s="1"/>
  <c r="O27" i="32" s="1"/>
  <c r="O28" i="32" s="1"/>
  <c r="O29" i="32" s="1"/>
  <c r="O30" i="32" s="1"/>
  <c r="O31" i="32" s="1"/>
  <c r="O32" i="32" s="1"/>
  <c r="O33" i="32" s="1"/>
  <c r="O34" i="32" s="1"/>
  <c r="O35" i="32" s="1"/>
  <c r="O36" i="32" s="1"/>
  <c r="O37" i="32" s="1"/>
  <c r="O38" i="32" s="1"/>
  <c r="O39" i="32" s="1"/>
  <c r="O40" i="32" s="1"/>
  <c r="O41" i="32" s="1"/>
  <c r="O42" i="32" s="1"/>
  <c r="O43" i="32" s="1"/>
  <c r="O44" i="32" s="1"/>
  <c r="O45" i="32" s="1"/>
  <c r="O46" i="32" s="1"/>
  <c r="O47" i="32" s="1"/>
  <c r="O48" i="32" s="1"/>
  <c r="F11" i="24"/>
  <c r="F13" i="24" s="1"/>
  <c r="G13" i="24" s="1"/>
  <c r="AC10" i="24"/>
  <c r="P6" i="24"/>
  <c r="N19" i="27"/>
  <c r="N21" i="30"/>
  <c r="P12" i="30"/>
  <c r="AB10" i="27"/>
  <c r="P56" i="27"/>
  <c r="K10" i="23"/>
  <c r="K12" i="23"/>
  <c r="F11" i="23"/>
  <c r="F13" i="23" s="1"/>
  <c r="G13" i="23" s="1"/>
  <c r="N18" i="25"/>
  <c r="O14" i="26"/>
  <c r="O17" i="26"/>
  <c r="O18" i="26" s="1"/>
  <c r="O19" i="26" s="1"/>
  <c r="O20" i="26" s="1"/>
  <c r="O21" i="26" s="1"/>
  <c r="O22" i="26" s="1"/>
  <c r="O23" i="26" s="1"/>
  <c r="O24" i="26" s="1"/>
  <c r="O25" i="26" s="1"/>
  <c r="O26" i="26" s="1"/>
  <c r="O27" i="26" s="1"/>
  <c r="O28" i="26" s="1"/>
  <c r="O29" i="26" s="1"/>
  <c r="O30" i="26" s="1"/>
  <c r="O31" i="26" s="1"/>
  <c r="O32" i="26" s="1"/>
  <c r="O33" i="26" s="1"/>
  <c r="O34" i="26" s="1"/>
  <c r="O35" i="26" s="1"/>
  <c r="O36" i="26" s="1"/>
  <c r="O37" i="26" s="1"/>
  <c r="O38" i="26" s="1"/>
  <c r="O39" i="26" s="1"/>
  <c r="O40" i="26" s="1"/>
  <c r="O41" i="26" s="1"/>
  <c r="O42" i="26" s="1"/>
  <c r="O43" i="26" s="1"/>
  <c r="O44" i="26" s="1"/>
  <c r="P12" i="26"/>
  <c r="N20" i="23"/>
  <c r="F12" i="24"/>
  <c r="N19" i="26"/>
  <c r="O8" i="27"/>
  <c r="O14" i="27"/>
  <c r="O17" i="27"/>
  <c r="O18" i="27" s="1"/>
  <c r="O19" i="27" s="1"/>
  <c r="O20" i="27" s="1"/>
  <c r="O21" i="27" s="1"/>
  <c r="O22" i="27" s="1"/>
  <c r="O23" i="27" s="1"/>
  <c r="O24" i="27" s="1"/>
  <c r="O25" i="27" s="1"/>
  <c r="O26" i="27" s="1"/>
  <c r="O27" i="27" s="1"/>
  <c r="O28" i="27" s="1"/>
  <c r="O29" i="27" s="1"/>
  <c r="O30" i="27" s="1"/>
  <c r="O31" i="27" s="1"/>
  <c r="O32" i="27" s="1"/>
  <c r="O33" i="27" s="1"/>
  <c r="O34" i="27" s="1"/>
  <c r="O35" i="27" s="1"/>
  <c r="O36" i="27" s="1"/>
  <c r="O37" i="27" s="1"/>
  <c r="O38" i="27" s="1"/>
  <c r="O39" i="27" s="1"/>
  <c r="O40" i="27" s="1"/>
  <c r="O41" i="27" s="1"/>
  <c r="O42" i="27" s="1"/>
  <c r="O43" i="27" s="1"/>
  <c r="O44" i="27" s="1"/>
  <c r="O45" i="27" s="1"/>
  <c r="O46" i="27" s="1"/>
  <c r="O47" i="27" s="1"/>
  <c r="O48" i="27" s="1"/>
  <c r="K12" i="28"/>
  <c r="P6" i="23"/>
  <c r="N21" i="29"/>
  <c r="F11" i="29"/>
  <c r="F13" i="29" s="1"/>
  <c r="G13" i="29" s="1"/>
  <c r="AC10" i="29"/>
  <c r="F12" i="29"/>
  <c r="G12" i="29" s="1"/>
  <c r="P6" i="29"/>
  <c r="K12" i="31"/>
  <c r="F12" i="23"/>
  <c r="G12" i="23" s="1"/>
  <c r="K10" i="28"/>
  <c r="AC10" i="23"/>
  <c r="N18" i="24"/>
  <c r="F12" i="26"/>
  <c r="F11" i="28"/>
  <c r="F13" i="28" s="1"/>
  <c r="G13" i="28" s="1"/>
  <c r="AC10" i="28"/>
  <c r="F12" i="28"/>
  <c r="F11" i="30"/>
  <c r="F13" i="30" s="1"/>
  <c r="G13" i="30" s="1"/>
  <c r="N18" i="33"/>
  <c r="P6" i="28"/>
  <c r="K10" i="30"/>
  <c r="K12" i="30"/>
  <c r="P6" i="30"/>
  <c r="F12" i="34"/>
  <c r="O8" i="36"/>
  <c r="O14" i="36"/>
  <c r="O17" i="36"/>
  <c r="O18" i="36" s="1"/>
  <c r="O19" i="36" s="1"/>
  <c r="O20" i="36" s="1"/>
  <c r="O21" i="36" s="1"/>
  <c r="O22" i="36" s="1"/>
  <c r="O23" i="36" s="1"/>
  <c r="O24" i="36" s="1"/>
  <c r="O25" i="36" s="1"/>
  <c r="O26" i="36" s="1"/>
  <c r="O27" i="36" s="1"/>
  <c r="O28" i="36" s="1"/>
  <c r="O29" i="36" s="1"/>
  <c r="O30" i="36" s="1"/>
  <c r="O31" i="36" s="1"/>
  <c r="O32" i="36" s="1"/>
  <c r="O33" i="36" s="1"/>
  <c r="O34" i="36" s="1"/>
  <c r="O35" i="36" s="1"/>
  <c r="O36" i="36" s="1"/>
  <c r="O37" i="36" s="1"/>
  <c r="O38" i="36" s="1"/>
  <c r="O39" i="36" s="1"/>
  <c r="O40" i="36" s="1"/>
  <c r="O41" i="36" s="1"/>
  <c r="O42" i="36" s="1"/>
  <c r="O43" i="36" s="1"/>
  <c r="O44" i="36" s="1"/>
  <c r="O45" i="36" s="1"/>
  <c r="O46" i="36" s="1"/>
  <c r="O47" i="36" s="1"/>
  <c r="O48" i="36" s="1"/>
  <c r="P6" i="31"/>
  <c r="K10" i="32"/>
  <c r="F12" i="30"/>
  <c r="N20" i="32"/>
  <c r="F11" i="32"/>
  <c r="F13" i="32" s="1"/>
  <c r="G13" i="32" s="1"/>
  <c r="AC10" i="32"/>
  <c r="P6" i="35"/>
  <c r="F10" i="35"/>
  <c r="AC10" i="35"/>
  <c r="F12" i="35"/>
  <c r="G12" i="35" s="1"/>
  <c r="O17" i="33"/>
  <c r="O18" i="33" s="1"/>
  <c r="O19" i="33" s="1"/>
  <c r="O20" i="33" s="1"/>
  <c r="O21" i="33" s="1"/>
  <c r="O22" i="33" s="1"/>
  <c r="O23" i="33" s="1"/>
  <c r="O24" i="33" s="1"/>
  <c r="O25" i="33" s="1"/>
  <c r="O26" i="33" s="1"/>
  <c r="O27" i="33" s="1"/>
  <c r="O28" i="33" s="1"/>
  <c r="O29" i="33" s="1"/>
  <c r="O30" i="33" s="1"/>
  <c r="O31" i="33" s="1"/>
  <c r="O32" i="33" s="1"/>
  <c r="O33" i="33" s="1"/>
  <c r="O34" i="33" s="1"/>
  <c r="O35" i="33" s="1"/>
  <c r="O36" i="33" s="1"/>
  <c r="O37" i="33" s="1"/>
  <c r="O38" i="33" s="1"/>
  <c r="O39" i="33" s="1"/>
  <c r="O40" i="33" s="1"/>
  <c r="O41" i="33" s="1"/>
  <c r="O42" i="33" s="1"/>
  <c r="O43" i="33" s="1"/>
  <c r="O44" i="33" s="1"/>
  <c r="O45" i="33" s="1"/>
  <c r="O46" i="33" s="1"/>
  <c r="O47" i="33" s="1"/>
  <c r="P12" i="36"/>
  <c r="K10" i="34"/>
  <c r="F11" i="34"/>
  <c r="F13" i="34" s="1"/>
  <c r="G13" i="34" s="1"/>
  <c r="AC10" i="34"/>
  <c r="P6" i="34"/>
  <c r="N19" i="36"/>
  <c r="N19" i="35"/>
  <c r="O14" i="33"/>
  <c r="N19" i="37"/>
  <c r="K12" i="34"/>
  <c r="K12" i="36"/>
  <c r="N18" i="34"/>
  <c r="P12" i="37"/>
  <c r="AC10" i="37"/>
  <c r="F12" i="37"/>
  <c r="G12" i="37" s="1"/>
  <c r="P6" i="37"/>
  <c r="F11" i="37"/>
  <c r="F13" i="37" s="1"/>
  <c r="F10" i="37"/>
  <c r="P12" i="38"/>
  <c r="O8" i="38"/>
  <c r="O14" i="38"/>
  <c r="AC10" i="36"/>
  <c r="K12" i="38"/>
  <c r="F11" i="36"/>
  <c r="F13" i="36" s="1"/>
  <c r="G13" i="36" s="1"/>
  <c r="K10" i="36"/>
  <c r="N18" i="39"/>
  <c r="P12" i="39"/>
  <c r="O17" i="39"/>
  <c r="O18" i="39" s="1"/>
  <c r="O19" i="39" s="1"/>
  <c r="O20" i="39" s="1"/>
  <c r="O21" i="39" s="1"/>
  <c r="O22" i="39" s="1"/>
  <c r="O23" i="39" s="1"/>
  <c r="O24" i="39" s="1"/>
  <c r="O25" i="39" s="1"/>
  <c r="O26" i="39" s="1"/>
  <c r="O27" i="39" s="1"/>
  <c r="O28" i="39" s="1"/>
  <c r="O29" i="39" s="1"/>
  <c r="O30" i="39" s="1"/>
  <c r="O31" i="39" s="1"/>
  <c r="O32" i="39" s="1"/>
  <c r="O33" i="39" s="1"/>
  <c r="O34" i="39" s="1"/>
  <c r="O35" i="39" s="1"/>
  <c r="O36" i="39" s="1"/>
  <c r="O37" i="39" s="1"/>
  <c r="O38" i="39" s="1"/>
  <c r="O39" i="39" s="1"/>
  <c r="O40" i="39" s="1"/>
  <c r="O41" i="39" s="1"/>
  <c r="O42" i="39" s="1"/>
  <c r="O43" i="39" s="1"/>
  <c r="O44" i="39" s="1"/>
  <c r="O45" i="39" s="1"/>
  <c r="O46" i="39" s="1"/>
  <c r="O47" i="39" s="1"/>
  <c r="O48" i="39" s="1"/>
  <c r="O8" i="39"/>
  <c r="K10" i="39"/>
  <c r="AC10" i="38"/>
  <c r="N18" i="38"/>
  <c r="F11" i="38"/>
  <c r="F13" i="38" s="1"/>
  <c r="G13" i="38" s="1"/>
  <c r="K10" i="38"/>
  <c r="N20" i="40"/>
  <c r="O17" i="41"/>
  <c r="O18" i="41" s="1"/>
  <c r="O19" i="41" s="1"/>
  <c r="O20" i="41" s="1"/>
  <c r="O21" i="41" s="1"/>
  <c r="O22" i="41" s="1"/>
  <c r="O23" i="41" s="1"/>
  <c r="O24" i="41" s="1"/>
  <c r="O25" i="41" s="1"/>
  <c r="O26" i="41" s="1"/>
  <c r="O27" i="41" s="1"/>
  <c r="O28" i="41" s="1"/>
  <c r="O29" i="41" s="1"/>
  <c r="O30" i="41" s="1"/>
  <c r="O31" i="41" s="1"/>
  <c r="O32" i="41" s="1"/>
  <c r="O33" i="41" s="1"/>
  <c r="O34" i="41" s="1"/>
  <c r="O35" i="41" s="1"/>
  <c r="O36" i="41" s="1"/>
  <c r="O37" i="41" s="1"/>
  <c r="O38" i="41" s="1"/>
  <c r="O39" i="41" s="1"/>
  <c r="O40" i="41" s="1"/>
  <c r="O41" i="41" s="1"/>
  <c r="O42" i="41" s="1"/>
  <c r="O43" i="41" s="1"/>
  <c r="O44" i="41" s="1"/>
  <c r="O45" i="41" s="1"/>
  <c r="O46" i="41" s="1"/>
  <c r="O47" i="41" s="1"/>
  <c r="O48" i="41" s="1"/>
  <c r="P12" i="41"/>
  <c r="O8" i="41"/>
  <c r="O14" i="41"/>
  <c r="F11" i="43"/>
  <c r="F13" i="43" s="1"/>
  <c r="G13" i="43" s="1"/>
  <c r="F12" i="43"/>
  <c r="G12" i="43" s="1"/>
  <c r="P6" i="43"/>
  <c r="AC10" i="43"/>
  <c r="F10" i="43"/>
  <c r="AB10" i="42"/>
  <c r="P56" i="42"/>
  <c r="K12" i="39"/>
  <c r="F11" i="40"/>
  <c r="F13" i="40" s="1"/>
  <c r="G13" i="40" s="1"/>
  <c r="AC10" i="40"/>
  <c r="F12" i="40"/>
  <c r="P6" i="40"/>
  <c r="K10" i="40"/>
  <c r="K12" i="40"/>
  <c r="N18" i="41"/>
  <c r="K12" i="41"/>
  <c r="K10" i="41"/>
  <c r="N21" i="42"/>
  <c r="N18" i="43"/>
  <c r="P56" i="44"/>
  <c r="AB10" i="44"/>
  <c r="K10" i="42"/>
  <c r="O8" i="42"/>
  <c r="O14" i="42"/>
  <c r="O17" i="42"/>
  <c r="O18" i="42" s="1"/>
  <c r="O19" i="42" s="1"/>
  <c r="O20" i="42" s="1"/>
  <c r="O21" i="42" s="1"/>
  <c r="O22" i="42" s="1"/>
  <c r="O23" i="42" s="1"/>
  <c r="O24" i="42" s="1"/>
  <c r="O25" i="42" s="1"/>
  <c r="O26" i="42" s="1"/>
  <c r="O27" i="42" s="1"/>
  <c r="O28" i="42" s="1"/>
  <c r="O29" i="42" s="1"/>
  <c r="O30" i="42" s="1"/>
  <c r="O31" i="42" s="1"/>
  <c r="O32" i="42" s="1"/>
  <c r="O33" i="42" s="1"/>
  <c r="O34" i="42" s="1"/>
  <c r="O35" i="42" s="1"/>
  <c r="O36" i="42" s="1"/>
  <c r="O37" i="42" s="1"/>
  <c r="O38" i="42" s="1"/>
  <c r="O39" i="42" s="1"/>
  <c r="O40" i="42" s="1"/>
  <c r="O41" i="42" s="1"/>
  <c r="O42" i="42" s="1"/>
  <c r="O43" i="42" s="1"/>
  <c r="O44" i="42" s="1"/>
  <c r="O45" i="42" s="1"/>
  <c r="O46" i="42" s="1"/>
  <c r="O47" i="42" s="1"/>
  <c r="O48" i="42" s="1"/>
  <c r="K12" i="44"/>
  <c r="O14" i="44"/>
  <c r="O17" i="44"/>
  <c r="O18" i="44" s="1"/>
  <c r="O19" i="44" s="1"/>
  <c r="O20" i="44" s="1"/>
  <c r="O21" i="44" s="1"/>
  <c r="O22" i="44" s="1"/>
  <c r="O23" i="44" s="1"/>
  <c r="O24" i="44" s="1"/>
  <c r="O25" i="44" s="1"/>
  <c r="O26" i="44" s="1"/>
  <c r="O27" i="44" s="1"/>
  <c r="O28" i="44" s="1"/>
  <c r="O29" i="44" s="1"/>
  <c r="O30" i="44" s="1"/>
  <c r="O31" i="44" s="1"/>
  <c r="O32" i="44" s="1"/>
  <c r="O33" i="44" s="1"/>
  <c r="O34" i="44" s="1"/>
  <c r="O35" i="44" s="1"/>
  <c r="O36" i="44" s="1"/>
  <c r="O37" i="44" s="1"/>
  <c r="O38" i="44" s="1"/>
  <c r="O39" i="44" s="1"/>
  <c r="O40" i="44" s="1"/>
  <c r="O41" i="44" s="1"/>
  <c r="O42" i="44" s="1"/>
  <c r="O43" i="44" s="1"/>
  <c r="O44" i="44" s="1"/>
  <c r="O45" i="44" s="1"/>
  <c r="O46" i="44" s="1"/>
  <c r="O47" i="44" s="1"/>
  <c r="O48" i="44" s="1"/>
  <c r="O17" i="45"/>
  <c r="O18" i="45" s="1"/>
  <c r="O19" i="45" s="1"/>
  <c r="O20" i="45" s="1"/>
  <c r="O21" i="45" s="1"/>
  <c r="O22" i="45" s="1"/>
  <c r="O23" i="45" s="1"/>
  <c r="O24" i="45" s="1"/>
  <c r="O25" i="45" s="1"/>
  <c r="O26" i="45" s="1"/>
  <c r="O27" i="45" s="1"/>
  <c r="O28" i="45" s="1"/>
  <c r="O29" i="45" s="1"/>
  <c r="O30" i="45" s="1"/>
  <c r="O31" i="45" s="1"/>
  <c r="O32" i="45" s="1"/>
  <c r="O33" i="45" s="1"/>
  <c r="O34" i="45" s="1"/>
  <c r="O35" i="45" s="1"/>
  <c r="O36" i="45" s="1"/>
  <c r="O37" i="45" s="1"/>
  <c r="O38" i="45" s="1"/>
  <c r="O39" i="45" s="1"/>
  <c r="O40" i="45" s="1"/>
  <c r="O41" i="45" s="1"/>
  <c r="O42" i="45" s="1"/>
  <c r="O43" i="45" s="1"/>
  <c r="O44" i="45" s="1"/>
  <c r="O45" i="45" s="1"/>
  <c r="O46" i="45" s="1"/>
  <c r="O47" i="45" s="1"/>
  <c r="O48" i="45" s="1"/>
  <c r="P12" i="45"/>
  <c r="O8" i="45"/>
  <c r="O14" i="45"/>
  <c r="N19" i="44"/>
  <c r="N18" i="45"/>
  <c r="K10" i="43"/>
  <c r="K12" i="43"/>
  <c r="K12" i="45"/>
  <c r="N20" i="46"/>
  <c r="O8" i="46"/>
  <c r="O14" i="46"/>
  <c r="O17" i="46"/>
  <c r="O18" i="46" s="1"/>
  <c r="O19" i="46" s="1"/>
  <c r="O20" i="46" s="1"/>
  <c r="O21" i="46" s="1"/>
  <c r="O22" i="46" s="1"/>
  <c r="O23" i="46" s="1"/>
  <c r="O24" i="46" s="1"/>
  <c r="O25" i="46" s="1"/>
  <c r="O26" i="46" s="1"/>
  <c r="O27" i="46" s="1"/>
  <c r="O28" i="46" s="1"/>
  <c r="O29" i="46" s="1"/>
  <c r="O30" i="46" s="1"/>
  <c r="O31" i="46" s="1"/>
  <c r="O32" i="46" s="1"/>
  <c r="O33" i="46" s="1"/>
  <c r="O34" i="46" s="1"/>
  <c r="O35" i="46" s="1"/>
  <c r="O36" i="46" s="1"/>
  <c r="O37" i="46" s="1"/>
  <c r="O38" i="46" s="1"/>
  <c r="O39" i="46" s="1"/>
  <c r="O40" i="46" s="1"/>
  <c r="O41" i="46" s="1"/>
  <c r="O42" i="46" s="1"/>
  <c r="O43" i="46" s="1"/>
  <c r="O44" i="46" s="1"/>
  <c r="O45" i="46" s="1"/>
  <c r="O46" i="46" s="1"/>
  <c r="O47" i="46" s="1"/>
  <c r="O48" i="46" s="1"/>
  <c r="P12" i="46"/>
  <c r="K12" i="46"/>
  <c r="F12" i="47"/>
  <c r="G12" i="47" s="1"/>
  <c r="K10" i="46"/>
  <c r="F11" i="46"/>
  <c r="F13" i="46" s="1"/>
  <c r="G13" i="46" s="1"/>
  <c r="AC10" i="46"/>
  <c r="F12" i="46"/>
  <c r="G12" i="46" s="1"/>
  <c r="N19" i="47"/>
  <c r="N20" i="48"/>
  <c r="K12" i="49"/>
  <c r="K10" i="49"/>
  <c r="P6" i="47"/>
  <c r="P56" i="48"/>
  <c r="N21" i="49"/>
  <c r="P12" i="50"/>
  <c r="O14" i="50"/>
  <c r="O8" i="50"/>
  <c r="O17" i="50"/>
  <c r="O18" i="50" s="1"/>
  <c r="O19" i="50" s="1"/>
  <c r="O20" i="50" s="1"/>
  <c r="O21" i="50" s="1"/>
  <c r="O22" i="50" s="1"/>
  <c r="O23" i="50" s="1"/>
  <c r="O24" i="50" s="1"/>
  <c r="O25" i="50" s="1"/>
  <c r="O26" i="50" s="1"/>
  <c r="O27" i="50" s="1"/>
  <c r="O28" i="50" s="1"/>
  <c r="O29" i="50" s="1"/>
  <c r="O30" i="50" s="1"/>
  <c r="O31" i="50" s="1"/>
  <c r="O32" i="50" s="1"/>
  <c r="O33" i="50" s="1"/>
  <c r="O34" i="50" s="1"/>
  <c r="O35" i="50" s="1"/>
  <c r="O36" i="50" s="1"/>
  <c r="O37" i="50" s="1"/>
  <c r="O38" i="50" s="1"/>
  <c r="O39" i="50" s="1"/>
  <c r="O40" i="50" s="1"/>
  <c r="O41" i="50" s="1"/>
  <c r="O42" i="50" s="1"/>
  <c r="O43" i="50" s="1"/>
  <c r="O44" i="50" s="1"/>
  <c r="O45" i="50" s="1"/>
  <c r="O46" i="50" s="1"/>
  <c r="O47" i="50" s="1"/>
  <c r="O48" i="50" s="1"/>
  <c r="N19" i="50"/>
  <c r="P6" i="49"/>
  <c r="N22" i="51"/>
  <c r="K10" i="51"/>
  <c r="K12" i="51"/>
  <c r="N18" i="52"/>
  <c r="F11" i="52"/>
  <c r="F13" i="52" s="1"/>
  <c r="G13" i="52" s="1"/>
  <c r="F12" i="52"/>
  <c r="P6" i="52"/>
  <c r="AC10" i="52"/>
  <c r="F11" i="51"/>
  <c r="F13" i="51" s="1"/>
  <c r="G13" i="51" s="1"/>
  <c r="AC10" i="51"/>
  <c r="F12" i="51"/>
  <c r="G12" i="51" s="1"/>
  <c r="F10" i="52"/>
  <c r="P6" i="51"/>
  <c r="K10" i="52"/>
  <c r="K12" i="52"/>
  <c r="P12" i="53"/>
  <c r="O8" i="53"/>
  <c r="O14" i="53"/>
  <c r="O17" i="53"/>
  <c r="O18" i="53" s="1"/>
  <c r="O19" i="53" s="1"/>
  <c r="O20" i="53" s="1"/>
  <c r="O21" i="53" s="1"/>
  <c r="O22" i="53" s="1"/>
  <c r="O23" i="53" s="1"/>
  <c r="O24" i="53" s="1"/>
  <c r="O25" i="53" s="1"/>
  <c r="O26" i="53" s="1"/>
  <c r="O27" i="53" s="1"/>
  <c r="O28" i="53" s="1"/>
  <c r="O29" i="53" s="1"/>
  <c r="O30" i="53" s="1"/>
  <c r="O31" i="53" s="1"/>
  <c r="O32" i="53" s="1"/>
  <c r="O33" i="53" s="1"/>
  <c r="O34" i="53" s="1"/>
  <c r="O35" i="53" s="1"/>
  <c r="O36" i="53" s="1"/>
  <c r="O37" i="53" s="1"/>
  <c r="O38" i="53" s="1"/>
  <c r="O39" i="53" s="1"/>
  <c r="O40" i="53" s="1"/>
  <c r="O41" i="53" s="1"/>
  <c r="O42" i="53" s="1"/>
  <c r="O43" i="53" s="1"/>
  <c r="O44" i="53" s="1"/>
  <c r="O45" i="53" s="1"/>
  <c r="O46" i="53" s="1"/>
  <c r="O47" i="53" s="1"/>
  <c r="O48" i="53" s="1"/>
  <c r="F11" i="53"/>
  <c r="F13" i="53" s="1"/>
  <c r="G13" i="53" s="1"/>
  <c r="K10" i="53"/>
  <c r="AC10" i="53"/>
  <c r="N18" i="53"/>
  <c r="N19" i="54"/>
  <c r="K10" i="54"/>
  <c r="K12" i="54"/>
  <c r="O14" i="54"/>
  <c r="AC10" i="54"/>
  <c r="F11" i="54"/>
  <c r="F13" i="54" s="1"/>
  <c r="G13" i="54" s="1"/>
  <c r="P12" i="54"/>
  <c r="K12" i="55"/>
  <c r="K10" i="55"/>
  <c r="P12" i="55"/>
  <c r="O8" i="55"/>
  <c r="O14" i="55"/>
  <c r="AC10" i="55"/>
  <c r="N18" i="55"/>
  <c r="F11" i="55"/>
  <c r="F13" i="55" s="1"/>
  <c r="G13" i="55" s="1"/>
  <c r="G12" i="34" l="1"/>
  <c r="G11" i="30"/>
  <c r="G12" i="26"/>
  <c r="G12" i="9"/>
  <c r="K12" i="21"/>
  <c r="G11" i="48"/>
  <c r="G12" i="30"/>
  <c r="G11" i="32"/>
  <c r="G11" i="36"/>
  <c r="G12" i="14"/>
  <c r="G11" i="34"/>
  <c r="G10" i="33"/>
  <c r="G12" i="22"/>
  <c r="BP87" i="5"/>
  <c r="BM87" i="5"/>
  <c r="AF87" i="5"/>
  <c r="AH84" i="5"/>
  <c r="BJ84" i="5"/>
  <c r="BF70" i="5"/>
  <c r="BF87" i="5" s="1"/>
  <c r="T52" i="5"/>
  <c r="T62" i="5"/>
  <c r="AA70" i="5"/>
  <c r="AS26" i="5"/>
  <c r="Q26" i="5" s="1"/>
  <c r="C26" i="5" s="1"/>
  <c r="R16" i="19" s="1"/>
  <c r="BN87" i="5"/>
  <c r="BQ70" i="5"/>
  <c r="AH27" i="5"/>
  <c r="T64" i="5"/>
  <c r="BJ18" i="5"/>
  <c r="BJ70" i="5" s="1"/>
  <c r="M70" i="5"/>
  <c r="AO70" i="5"/>
  <c r="BI87" i="5"/>
  <c r="BO87" i="5"/>
  <c r="T8" i="4"/>
  <c r="F8" i="4"/>
  <c r="C11" i="4"/>
  <c r="E11" i="12" s="1"/>
  <c r="B54" i="4"/>
  <c r="B59" i="4"/>
  <c r="B22" i="4"/>
  <c r="F22" i="4" s="1"/>
  <c r="C84" i="4"/>
  <c r="T44" i="4"/>
  <c r="B25" i="4"/>
  <c r="F25" i="4" s="1"/>
  <c r="F65" i="4"/>
  <c r="T84" i="4"/>
  <c r="T11" i="4"/>
  <c r="T53" i="4"/>
  <c r="B67" i="4"/>
  <c r="D84" i="4"/>
  <c r="F50" i="4"/>
  <c r="C16" i="4"/>
  <c r="E11" i="15" s="1"/>
  <c r="J70" i="4"/>
  <c r="I70" i="4"/>
  <c r="G12" i="32"/>
  <c r="F30" i="4"/>
  <c r="C52" i="4"/>
  <c r="E11" i="40" s="1"/>
  <c r="G11" i="40" s="1"/>
  <c r="F20" i="4"/>
  <c r="F49" i="4"/>
  <c r="B57" i="4"/>
  <c r="M33" i="4"/>
  <c r="T40" i="4"/>
  <c r="G12" i="53"/>
  <c r="L12" i="53" s="1"/>
  <c r="S9" i="53" s="1"/>
  <c r="S10" i="53" s="1"/>
  <c r="D64" i="4"/>
  <c r="E12" i="52" s="1"/>
  <c r="E15" i="52" s="1"/>
  <c r="T29" i="4"/>
  <c r="T33" i="4" s="1"/>
  <c r="D17" i="4"/>
  <c r="E12" i="16" s="1"/>
  <c r="G12" i="16" s="1"/>
  <c r="D61" i="4"/>
  <c r="E12" i="49" s="1"/>
  <c r="G12" i="49" s="1"/>
  <c r="S8" i="49" s="1"/>
  <c r="G12" i="55"/>
  <c r="L12" i="55" s="1"/>
  <c r="S9" i="55" s="1"/>
  <c r="S10" i="55" s="1"/>
  <c r="G12" i="19"/>
  <c r="D66" i="4"/>
  <c r="R68" i="4"/>
  <c r="M27" i="4"/>
  <c r="D56" i="4"/>
  <c r="E12" i="44" s="1"/>
  <c r="G12" i="44" s="1"/>
  <c r="D29" i="4"/>
  <c r="F29" i="4" s="1"/>
  <c r="T8" i="54"/>
  <c r="T8" i="53"/>
  <c r="T8" i="23"/>
  <c r="T8" i="40"/>
  <c r="L12" i="50"/>
  <c r="S9" i="50" s="1"/>
  <c r="S10" i="50" s="1"/>
  <c r="S8" i="50"/>
  <c r="S8" i="46"/>
  <c r="L12" i="46"/>
  <c r="S9" i="46" s="1"/>
  <c r="S10" i="46" s="1"/>
  <c r="S8" i="35"/>
  <c r="L12" i="35"/>
  <c r="S9" i="35" s="1"/>
  <c r="S10" i="35" s="1"/>
  <c r="L12" i="32"/>
  <c r="S9" i="32" s="1"/>
  <c r="S10" i="32" s="1"/>
  <c r="S8" i="32"/>
  <c r="T8" i="20"/>
  <c r="T8" i="45"/>
  <c r="R8" i="32"/>
  <c r="S8" i="43"/>
  <c r="L12" i="43"/>
  <c r="S9" i="43" s="1"/>
  <c r="S10" i="43" s="1"/>
  <c r="AB10" i="16"/>
  <c r="P68" i="16"/>
  <c r="Q8" i="41"/>
  <c r="L10" i="41"/>
  <c r="L12" i="51"/>
  <c r="S9" i="51" s="1"/>
  <c r="S10" i="51" s="1"/>
  <c r="S8" i="51"/>
  <c r="S13" i="51" s="1"/>
  <c r="L12" i="37"/>
  <c r="S9" i="37" s="1"/>
  <c r="S10" i="37" s="1"/>
  <c r="S8" i="37"/>
  <c r="T8" i="51"/>
  <c r="T8" i="46"/>
  <c r="S8" i="21"/>
  <c r="L12" i="21"/>
  <c r="S9" i="21" s="1"/>
  <c r="S10" i="21" s="1"/>
  <c r="T8" i="19"/>
  <c r="T8" i="44"/>
  <c r="L12" i="27"/>
  <c r="S9" i="27" s="1"/>
  <c r="S10" i="27" s="1"/>
  <c r="S8" i="27"/>
  <c r="S8" i="45"/>
  <c r="L12" i="45"/>
  <c r="S9" i="45" s="1"/>
  <c r="S10" i="45" s="1"/>
  <c r="S8" i="53"/>
  <c r="E12" i="28"/>
  <c r="G12" i="28" s="1"/>
  <c r="F40" i="4"/>
  <c r="T8" i="52"/>
  <c r="T8" i="28"/>
  <c r="T8" i="43"/>
  <c r="E12" i="36"/>
  <c r="G12" i="36" s="1"/>
  <c r="F48" i="4"/>
  <c r="T8" i="24"/>
  <c r="S8" i="34"/>
  <c r="L12" i="34"/>
  <c r="S9" i="34" s="1"/>
  <c r="S10" i="34" s="1"/>
  <c r="T8" i="30"/>
  <c r="T8" i="33"/>
  <c r="S8" i="47"/>
  <c r="S13" i="47" s="1"/>
  <c r="L12" i="47"/>
  <c r="S9" i="47" s="1"/>
  <c r="S10" i="47" s="1"/>
  <c r="T8" i="26"/>
  <c r="T8" i="48"/>
  <c r="S8" i="15"/>
  <c r="L12" i="15"/>
  <c r="S9" i="15" s="1"/>
  <c r="S10" i="15" s="1"/>
  <c r="S8" i="38"/>
  <c r="L12" i="38"/>
  <c r="S9" i="38" s="1"/>
  <c r="S10" i="38" s="1"/>
  <c r="S8" i="55"/>
  <c r="T8" i="38"/>
  <c r="S8" i="29"/>
  <c r="L12" i="29"/>
  <c r="S9" i="29" s="1"/>
  <c r="S10" i="29" s="1"/>
  <c r="J87" i="4"/>
  <c r="R8" i="48"/>
  <c r="T8" i="29"/>
  <c r="T8" i="39"/>
  <c r="S8" i="23"/>
  <c r="L12" i="23"/>
  <c r="S9" i="23" s="1"/>
  <c r="S10" i="23" s="1"/>
  <c r="Q8" i="25"/>
  <c r="L10" i="25"/>
  <c r="T8" i="55"/>
  <c r="S8" i="19"/>
  <c r="L12" i="19"/>
  <c r="S9" i="19" s="1"/>
  <c r="T8" i="31"/>
  <c r="T8" i="50"/>
  <c r="S8" i="31"/>
  <c r="L12" i="31"/>
  <c r="S9" i="31" s="1"/>
  <c r="S10" i="31" s="1"/>
  <c r="S8" i="39"/>
  <c r="L12" i="39"/>
  <c r="S9" i="39" s="1"/>
  <c r="S10" i="39" s="1"/>
  <c r="L12" i="48"/>
  <c r="S9" i="48" s="1"/>
  <c r="S10" i="48" s="1"/>
  <c r="S8" i="48"/>
  <c r="S8" i="41"/>
  <c r="L12" i="41"/>
  <c r="S9" i="41" s="1"/>
  <c r="S10" i="41" s="1"/>
  <c r="O8" i="43"/>
  <c r="O17" i="43"/>
  <c r="O18" i="43" s="1"/>
  <c r="O19" i="43" s="1"/>
  <c r="O20" i="43" s="1"/>
  <c r="O21" i="43" s="1"/>
  <c r="O22" i="43" s="1"/>
  <c r="O23" i="43" s="1"/>
  <c r="O24" i="43" s="1"/>
  <c r="O25" i="43" s="1"/>
  <c r="O26" i="43" s="1"/>
  <c r="O27" i="43" s="1"/>
  <c r="O28" i="43" s="1"/>
  <c r="O29" i="43" s="1"/>
  <c r="O30" i="43" s="1"/>
  <c r="O31" i="43" s="1"/>
  <c r="O32" i="43" s="1"/>
  <c r="O33" i="43" s="1"/>
  <c r="O34" i="43" s="1"/>
  <c r="O35" i="43" s="1"/>
  <c r="O36" i="43" s="1"/>
  <c r="O37" i="43" s="1"/>
  <c r="O38" i="43" s="1"/>
  <c r="O39" i="43" s="1"/>
  <c r="O40" i="43" s="1"/>
  <c r="O41" i="43" s="1"/>
  <c r="O42" i="43" s="1"/>
  <c r="O43" i="43" s="1"/>
  <c r="O44" i="43" s="1"/>
  <c r="O45" i="43" s="1"/>
  <c r="O46" i="43" s="1"/>
  <c r="O47" i="43" s="1"/>
  <c r="O48" i="43" s="1"/>
  <c r="P12" i="43"/>
  <c r="O14" i="43"/>
  <c r="I87" i="4"/>
  <c r="E10" i="20"/>
  <c r="T8" i="34"/>
  <c r="R8" i="30"/>
  <c r="S8" i="30"/>
  <c r="L12" i="30"/>
  <c r="S9" i="30" s="1"/>
  <c r="S10" i="30" s="1"/>
  <c r="G10" i="38"/>
  <c r="E15" i="38"/>
  <c r="E10" i="46"/>
  <c r="F58" i="4"/>
  <c r="G10" i="52"/>
  <c r="N20" i="35"/>
  <c r="O8" i="35"/>
  <c r="O17" i="35"/>
  <c r="O18" i="35" s="1"/>
  <c r="O19" i="35" s="1"/>
  <c r="O20" i="35" s="1"/>
  <c r="O21" i="35" s="1"/>
  <c r="O22" i="35" s="1"/>
  <c r="O23" i="35" s="1"/>
  <c r="O24" i="35" s="1"/>
  <c r="O25" i="35" s="1"/>
  <c r="O26" i="35" s="1"/>
  <c r="O27" i="35" s="1"/>
  <c r="O28" i="35" s="1"/>
  <c r="O29" i="35" s="1"/>
  <c r="O30" i="35" s="1"/>
  <c r="O31" i="35" s="1"/>
  <c r="O32" i="35" s="1"/>
  <c r="O33" i="35" s="1"/>
  <c r="O34" i="35" s="1"/>
  <c r="O35" i="35" s="1"/>
  <c r="O36" i="35" s="1"/>
  <c r="O37" i="35" s="1"/>
  <c r="O38" i="35" s="1"/>
  <c r="O39" i="35" s="1"/>
  <c r="O40" i="35" s="1"/>
  <c r="O41" i="35" s="1"/>
  <c r="O42" i="35" s="1"/>
  <c r="O43" i="35" s="1"/>
  <c r="O44" i="35" s="1"/>
  <c r="O45" i="35" s="1"/>
  <c r="O46" i="35" s="1"/>
  <c r="O47" i="35" s="1"/>
  <c r="O48" i="35" s="1"/>
  <c r="O14" i="35"/>
  <c r="O8" i="30"/>
  <c r="O14" i="30"/>
  <c r="O17" i="30"/>
  <c r="O18" i="30" s="1"/>
  <c r="O19" i="30" s="1"/>
  <c r="O20" i="30" s="1"/>
  <c r="O21" i="30" s="1"/>
  <c r="O22" i="30" s="1"/>
  <c r="O23" i="30" s="1"/>
  <c r="O24" i="30" s="1"/>
  <c r="O25" i="30" s="1"/>
  <c r="O26" i="30" s="1"/>
  <c r="O27" i="30" s="1"/>
  <c r="O28" i="30" s="1"/>
  <c r="O29" i="30" s="1"/>
  <c r="O30" i="30" s="1"/>
  <c r="O31" i="30" s="1"/>
  <c r="O32" i="30" s="1"/>
  <c r="O33" i="30" s="1"/>
  <c r="O34" i="30" s="1"/>
  <c r="O35" i="30" s="1"/>
  <c r="O36" i="30" s="1"/>
  <c r="O37" i="30" s="1"/>
  <c r="O38" i="30" s="1"/>
  <c r="O39" i="30" s="1"/>
  <c r="O40" i="30" s="1"/>
  <c r="O41" i="30" s="1"/>
  <c r="O42" i="30" s="1"/>
  <c r="O43" i="30" s="1"/>
  <c r="O44" i="30" s="1"/>
  <c r="O45" i="30" s="1"/>
  <c r="O46" i="30" s="1"/>
  <c r="O47" i="30" s="1"/>
  <c r="O48" i="30" s="1"/>
  <c r="N21" i="23"/>
  <c r="AB10" i="32"/>
  <c r="P56" i="32"/>
  <c r="P64" i="22"/>
  <c r="AB10" i="22"/>
  <c r="P12" i="25"/>
  <c r="O8" i="25"/>
  <c r="O17" i="25"/>
  <c r="O18" i="25" s="1"/>
  <c r="O19" i="25" s="1"/>
  <c r="O20" i="25" s="1"/>
  <c r="O21" i="25" s="1"/>
  <c r="O22" i="25" s="1"/>
  <c r="O23" i="25" s="1"/>
  <c r="O24" i="25" s="1"/>
  <c r="O25" i="25" s="1"/>
  <c r="O26" i="25" s="1"/>
  <c r="O27" i="25" s="1"/>
  <c r="O28" i="25" s="1"/>
  <c r="O29" i="25" s="1"/>
  <c r="O30" i="25" s="1"/>
  <c r="O31" i="25" s="1"/>
  <c r="O32" i="25" s="1"/>
  <c r="O33" i="25" s="1"/>
  <c r="O34" i="25" s="1"/>
  <c r="O35" i="25" s="1"/>
  <c r="O36" i="25" s="1"/>
  <c r="O37" i="25" s="1"/>
  <c r="O38" i="25" s="1"/>
  <c r="O39" i="25" s="1"/>
  <c r="O40" i="25" s="1"/>
  <c r="O41" i="25" s="1"/>
  <c r="O42" i="25" s="1"/>
  <c r="O43" i="25" s="1"/>
  <c r="O44" i="25" s="1"/>
  <c r="O14" i="25"/>
  <c r="L10" i="49"/>
  <c r="Q8" i="49"/>
  <c r="K10" i="13"/>
  <c r="L10" i="13" s="1"/>
  <c r="K12" i="13"/>
  <c r="O14" i="14"/>
  <c r="O17" i="14"/>
  <c r="O18" i="14" s="1"/>
  <c r="O19" i="14" s="1"/>
  <c r="O20" i="14" s="1"/>
  <c r="O21" i="14" s="1"/>
  <c r="O22" i="14" s="1"/>
  <c r="O23" i="14" s="1"/>
  <c r="O24" i="14" s="1"/>
  <c r="O25" i="14" s="1"/>
  <c r="O26" i="14" s="1"/>
  <c r="O27" i="14" s="1"/>
  <c r="O28" i="14" s="1"/>
  <c r="O29" i="14" s="1"/>
  <c r="O30" i="14" s="1"/>
  <c r="O31" i="14" s="1"/>
  <c r="O32" i="14" s="1"/>
  <c r="O33" i="14" s="1"/>
  <c r="O34" i="14" s="1"/>
  <c r="O35" i="14" s="1"/>
  <c r="O36" i="14" s="1"/>
  <c r="O37" i="14" s="1"/>
  <c r="O38" i="14" s="1"/>
  <c r="O39" i="14" s="1"/>
  <c r="O40" i="14" s="1"/>
  <c r="O41" i="14" s="1"/>
  <c r="O42" i="14" s="1"/>
  <c r="O43" i="14" s="1"/>
  <c r="O44" i="14" s="1"/>
  <c r="O8" i="14"/>
  <c r="R18" i="4"/>
  <c r="G11" i="21"/>
  <c r="E10" i="12"/>
  <c r="F11" i="4"/>
  <c r="T8" i="35"/>
  <c r="Q16" i="46"/>
  <c r="P16" i="46" s="1"/>
  <c r="F58" i="5"/>
  <c r="Q27" i="4"/>
  <c r="G10" i="21"/>
  <c r="E15" i="21"/>
  <c r="E17" i="21" s="1"/>
  <c r="E10" i="42"/>
  <c r="F54" i="4"/>
  <c r="G10" i="9"/>
  <c r="G11" i="53"/>
  <c r="Q16" i="36"/>
  <c r="P16" i="36" s="1"/>
  <c r="F48" i="5"/>
  <c r="Q18" i="4"/>
  <c r="T14" i="4"/>
  <c r="G11" i="27"/>
  <c r="Q16" i="39"/>
  <c r="P16" i="39" s="1"/>
  <c r="F51" i="5"/>
  <c r="AR36" i="5"/>
  <c r="E15" i="15"/>
  <c r="G10" i="15"/>
  <c r="D37" i="4"/>
  <c r="T48" i="4"/>
  <c r="N20" i="10"/>
  <c r="B43" i="4"/>
  <c r="Q16" i="40"/>
  <c r="P16" i="40" s="1"/>
  <c r="F52" i="5"/>
  <c r="D45" i="4"/>
  <c r="E12" i="33" s="1"/>
  <c r="G12" i="33" s="1"/>
  <c r="D12" i="4"/>
  <c r="G11" i="52"/>
  <c r="N19" i="52"/>
  <c r="T8" i="32"/>
  <c r="R8" i="37"/>
  <c r="N19" i="55"/>
  <c r="N20" i="54"/>
  <c r="AB10" i="38"/>
  <c r="P56" i="38"/>
  <c r="G11" i="50"/>
  <c r="S8" i="22"/>
  <c r="L12" i="22"/>
  <c r="S9" i="22" s="1"/>
  <c r="S10" i="22" s="1"/>
  <c r="T8" i="13"/>
  <c r="T8" i="25"/>
  <c r="T48" i="5"/>
  <c r="G10" i="53"/>
  <c r="E15" i="53"/>
  <c r="E17" i="53" s="1"/>
  <c r="E10" i="48"/>
  <c r="F60" i="4"/>
  <c r="Q16" i="50"/>
  <c r="P16" i="50" s="1"/>
  <c r="F62" i="5"/>
  <c r="N20" i="14"/>
  <c r="Q16" i="45"/>
  <c r="P16" i="45" s="1"/>
  <c r="F57" i="5"/>
  <c r="Q16" i="55"/>
  <c r="P16" i="55" s="1"/>
  <c r="F67" i="5"/>
  <c r="Z16" i="54"/>
  <c r="AF10" i="54"/>
  <c r="BA84" i="5"/>
  <c r="BA87" i="5" s="1"/>
  <c r="BQ84" i="5"/>
  <c r="AB10" i="53"/>
  <c r="P56" i="53"/>
  <c r="N21" i="46"/>
  <c r="N19" i="45"/>
  <c r="N19" i="34"/>
  <c r="P12" i="35"/>
  <c r="AB10" i="36"/>
  <c r="P56" i="36"/>
  <c r="O8" i="29"/>
  <c r="O14" i="29"/>
  <c r="O17" i="29"/>
  <c r="O18" i="29" s="1"/>
  <c r="O19" i="29" s="1"/>
  <c r="O20" i="29" s="1"/>
  <c r="O21" i="29" s="1"/>
  <c r="O22" i="29" s="1"/>
  <c r="O23" i="29" s="1"/>
  <c r="O24" i="29" s="1"/>
  <c r="O25" i="29" s="1"/>
  <c r="O26" i="29" s="1"/>
  <c r="O27" i="29" s="1"/>
  <c r="O28" i="29" s="1"/>
  <c r="O29" i="29" s="1"/>
  <c r="O30" i="29" s="1"/>
  <c r="O31" i="29" s="1"/>
  <c r="O32" i="29" s="1"/>
  <c r="O33" i="29" s="1"/>
  <c r="O34" i="29" s="1"/>
  <c r="O35" i="29" s="1"/>
  <c r="O36" i="29" s="1"/>
  <c r="O37" i="29" s="1"/>
  <c r="O38" i="29" s="1"/>
  <c r="O39" i="29" s="1"/>
  <c r="O40" i="29" s="1"/>
  <c r="O41" i="29" s="1"/>
  <c r="O42" i="29" s="1"/>
  <c r="O43" i="29" s="1"/>
  <c r="O44" i="29" s="1"/>
  <c r="O45" i="29" s="1"/>
  <c r="O46" i="29" s="1"/>
  <c r="O47" i="29" s="1"/>
  <c r="O48" i="29" s="1"/>
  <c r="P12" i="29"/>
  <c r="N19" i="20"/>
  <c r="O14" i="21"/>
  <c r="O17" i="21"/>
  <c r="O18" i="21" s="1"/>
  <c r="O19" i="21" s="1"/>
  <c r="O20" i="21" s="1"/>
  <c r="O21" i="21" s="1"/>
  <c r="O22" i="21" s="1"/>
  <c r="O23" i="21" s="1"/>
  <c r="O24" i="21" s="1"/>
  <c r="O25" i="21" s="1"/>
  <c r="O26" i="21" s="1"/>
  <c r="O27" i="21" s="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O45" i="21" s="1"/>
  <c r="O46" i="21" s="1"/>
  <c r="O47" i="21" s="1"/>
  <c r="O48" i="21" s="1"/>
  <c r="O49" i="21" s="1"/>
  <c r="O50" i="21" s="1"/>
  <c r="O51" i="21" s="1"/>
  <c r="O52" i="21" s="1"/>
  <c r="O53" i="21" s="1"/>
  <c r="O54" i="21" s="1"/>
  <c r="O55" i="21" s="1"/>
  <c r="O56" i="21" s="1"/>
  <c r="P12" i="21"/>
  <c r="O8" i="21"/>
  <c r="F11" i="47"/>
  <c r="F13" i="47" s="1"/>
  <c r="G13" i="47" s="1"/>
  <c r="G11" i="26"/>
  <c r="AE70" i="5"/>
  <c r="AE87" i="5" s="1"/>
  <c r="T31" i="5"/>
  <c r="B31" i="5"/>
  <c r="N19" i="15"/>
  <c r="E11" i="17"/>
  <c r="G11" i="17" s="1"/>
  <c r="C26" i="4"/>
  <c r="G11" i="28"/>
  <c r="G11" i="23"/>
  <c r="T60" i="4"/>
  <c r="I87" i="2"/>
  <c r="G11" i="54"/>
  <c r="BH70" i="5"/>
  <c r="BH87" i="5" s="1"/>
  <c r="R27" i="4"/>
  <c r="E10" i="24"/>
  <c r="F36" i="4"/>
  <c r="G10" i="28"/>
  <c r="G11" i="55"/>
  <c r="G10" i="54"/>
  <c r="AT82" i="5"/>
  <c r="R82" i="5" s="1"/>
  <c r="D82" i="5" s="1"/>
  <c r="G10" i="51"/>
  <c r="E13" i="27"/>
  <c r="G13" i="27" s="1"/>
  <c r="E68" i="4"/>
  <c r="T46" i="4"/>
  <c r="B44" i="4"/>
  <c r="AV33" i="5"/>
  <c r="G10" i="17"/>
  <c r="G13" i="21"/>
  <c r="C47" i="4"/>
  <c r="C68" i="4" s="1"/>
  <c r="E11" i="49"/>
  <c r="D27" i="4"/>
  <c r="G10" i="43"/>
  <c r="T24" i="4"/>
  <c r="T27" i="4" s="1"/>
  <c r="O14" i="47"/>
  <c r="O17" i="47"/>
  <c r="O18" i="47" s="1"/>
  <c r="O19" i="47" s="1"/>
  <c r="O20" i="47" s="1"/>
  <c r="O21" i="47" s="1"/>
  <c r="O22" i="47" s="1"/>
  <c r="O23" i="47" s="1"/>
  <c r="O24" i="47" s="1"/>
  <c r="O25" i="47" s="1"/>
  <c r="O26" i="47" s="1"/>
  <c r="O27" i="47" s="1"/>
  <c r="O28" i="47" s="1"/>
  <c r="O29" i="47" s="1"/>
  <c r="O30" i="47" s="1"/>
  <c r="O31" i="47" s="1"/>
  <c r="O32" i="47" s="1"/>
  <c r="O33" i="47" s="1"/>
  <c r="O34" i="47" s="1"/>
  <c r="O35" i="47" s="1"/>
  <c r="O36" i="47" s="1"/>
  <c r="O37" i="47" s="1"/>
  <c r="O38" i="47" s="1"/>
  <c r="O39" i="47" s="1"/>
  <c r="O40" i="47" s="1"/>
  <c r="O41" i="47" s="1"/>
  <c r="O42" i="47" s="1"/>
  <c r="O43" i="47" s="1"/>
  <c r="O44" i="47" s="1"/>
  <c r="O45" i="47" s="1"/>
  <c r="O46" i="47" s="1"/>
  <c r="O47" i="47" s="1"/>
  <c r="O48" i="47" s="1"/>
  <c r="O8" i="47"/>
  <c r="N19" i="13"/>
  <c r="AL87" i="5"/>
  <c r="E11" i="24"/>
  <c r="G11" i="24" s="1"/>
  <c r="S8" i="14"/>
  <c r="L12" i="14"/>
  <c r="S9" i="14" s="1"/>
  <c r="AB10" i="54"/>
  <c r="P56" i="54"/>
  <c r="P12" i="47"/>
  <c r="N20" i="44"/>
  <c r="P52" i="26"/>
  <c r="AB10" i="26"/>
  <c r="O8" i="11"/>
  <c r="O14" i="11"/>
  <c r="O17" i="11"/>
  <c r="O18" i="11" s="1"/>
  <c r="O19" i="11" s="1"/>
  <c r="O20" i="11" s="1"/>
  <c r="O21" i="11" s="1"/>
  <c r="O22" i="11" s="1"/>
  <c r="O23" i="11" s="1"/>
  <c r="O24" i="11" s="1"/>
  <c r="O25" i="11" s="1"/>
  <c r="O26" i="11" s="1"/>
  <c r="O27" i="11" s="1"/>
  <c r="O28" i="11" s="1"/>
  <c r="O29" i="11" s="1"/>
  <c r="O30" i="11" s="1"/>
  <c r="O31" i="11" s="1"/>
  <c r="O32" i="11" s="1"/>
  <c r="O33" i="11" s="1"/>
  <c r="O34" i="11" s="1"/>
  <c r="O35" i="11" s="1"/>
  <c r="O36" i="11" s="1"/>
  <c r="P12" i="11"/>
  <c r="T8" i="37"/>
  <c r="M68" i="4"/>
  <c r="E10" i="18"/>
  <c r="F21" i="4"/>
  <c r="AR25" i="5"/>
  <c r="S8" i="11"/>
  <c r="L12" i="11"/>
  <c r="S9" i="11" s="1"/>
  <c r="S8" i="9"/>
  <c r="N19" i="53"/>
  <c r="O14" i="49"/>
  <c r="P12" i="49"/>
  <c r="O17" i="49"/>
  <c r="O18" i="49" s="1"/>
  <c r="O19" i="49" s="1"/>
  <c r="O20" i="49" s="1"/>
  <c r="O21" i="49" s="1"/>
  <c r="O22" i="49" s="1"/>
  <c r="O23" i="49" s="1"/>
  <c r="O24" i="49" s="1"/>
  <c r="O25" i="49" s="1"/>
  <c r="O26" i="49" s="1"/>
  <c r="O27" i="49" s="1"/>
  <c r="O28" i="49" s="1"/>
  <c r="O29" i="49" s="1"/>
  <c r="O30" i="49" s="1"/>
  <c r="O31" i="49" s="1"/>
  <c r="O32" i="49" s="1"/>
  <c r="O33" i="49" s="1"/>
  <c r="O34" i="49" s="1"/>
  <c r="O35" i="49" s="1"/>
  <c r="O36" i="49" s="1"/>
  <c r="O37" i="49" s="1"/>
  <c r="O38" i="49" s="1"/>
  <c r="O39" i="49" s="1"/>
  <c r="O40" i="49" s="1"/>
  <c r="O41" i="49" s="1"/>
  <c r="O42" i="49" s="1"/>
  <c r="O43" i="49" s="1"/>
  <c r="O44" i="49" s="1"/>
  <c r="O45" i="49" s="1"/>
  <c r="O46" i="49" s="1"/>
  <c r="O47" i="49" s="1"/>
  <c r="O48" i="49" s="1"/>
  <c r="O8" i="49"/>
  <c r="AB10" i="50"/>
  <c r="P56" i="50"/>
  <c r="N21" i="48"/>
  <c r="N20" i="47"/>
  <c r="N19" i="43"/>
  <c r="N20" i="36"/>
  <c r="O14" i="31"/>
  <c r="O17" i="31"/>
  <c r="O18" i="31" s="1"/>
  <c r="O19" i="31" s="1"/>
  <c r="O20" i="31" s="1"/>
  <c r="O21" i="31" s="1"/>
  <c r="O22" i="31" s="1"/>
  <c r="O23" i="31" s="1"/>
  <c r="O24" i="31" s="1"/>
  <c r="O25" i="31" s="1"/>
  <c r="O26" i="31" s="1"/>
  <c r="O27" i="31" s="1"/>
  <c r="O28" i="31" s="1"/>
  <c r="O29" i="31" s="1"/>
  <c r="O30" i="31" s="1"/>
  <c r="O31" i="31" s="1"/>
  <c r="O32" i="31" s="1"/>
  <c r="O33" i="31" s="1"/>
  <c r="O34" i="31" s="1"/>
  <c r="O35" i="31" s="1"/>
  <c r="O36" i="31" s="1"/>
  <c r="O37" i="31" s="1"/>
  <c r="O38" i="31" s="1"/>
  <c r="O39" i="31" s="1"/>
  <c r="O40" i="31" s="1"/>
  <c r="O41" i="31" s="1"/>
  <c r="O42" i="31" s="1"/>
  <c r="O43" i="31" s="1"/>
  <c r="O44" i="31" s="1"/>
  <c r="O45" i="31" s="1"/>
  <c r="O46" i="31" s="1"/>
  <c r="O47" i="31" s="1"/>
  <c r="O48" i="31" s="1"/>
  <c r="P12" i="31"/>
  <c r="O8" i="31"/>
  <c r="P12" i="28"/>
  <c r="O8" i="28"/>
  <c r="O14" i="28"/>
  <c r="O17" i="28"/>
  <c r="O18" i="28" s="1"/>
  <c r="O19" i="28" s="1"/>
  <c r="O20" i="28" s="1"/>
  <c r="O21" i="28" s="1"/>
  <c r="O22" i="28" s="1"/>
  <c r="O23" i="28" s="1"/>
  <c r="O24" i="28" s="1"/>
  <c r="O25" i="28" s="1"/>
  <c r="O26" i="28" s="1"/>
  <c r="O27" i="28" s="1"/>
  <c r="O28" i="28" s="1"/>
  <c r="O29" i="28" s="1"/>
  <c r="O30" i="28" s="1"/>
  <c r="O31" i="28" s="1"/>
  <c r="O32" i="28" s="1"/>
  <c r="O33" i="28" s="1"/>
  <c r="O34" i="28" s="1"/>
  <c r="O35" i="28" s="1"/>
  <c r="O36" i="28" s="1"/>
  <c r="O37" i="28" s="1"/>
  <c r="O38" i="28" s="1"/>
  <c r="O39" i="28" s="1"/>
  <c r="O40" i="28" s="1"/>
  <c r="O41" i="28" s="1"/>
  <c r="O42" i="28" s="1"/>
  <c r="O43" i="28" s="1"/>
  <c r="O44" i="28" s="1"/>
  <c r="O45" i="28" s="1"/>
  <c r="O46" i="28" s="1"/>
  <c r="O47" i="28" s="1"/>
  <c r="O48" i="28" s="1"/>
  <c r="N19" i="24"/>
  <c r="O8" i="23"/>
  <c r="O14" i="23"/>
  <c r="O17" i="23"/>
  <c r="O18" i="23" s="1"/>
  <c r="O19" i="23" s="1"/>
  <c r="O20" i="23" s="1"/>
  <c r="O21" i="23" s="1"/>
  <c r="O22" i="23" s="1"/>
  <c r="O23" i="23" s="1"/>
  <c r="O24" i="23" s="1"/>
  <c r="O25" i="23" s="1"/>
  <c r="O26" i="23" s="1"/>
  <c r="O27" i="23" s="1"/>
  <c r="O28" i="23" s="1"/>
  <c r="O29" i="23" s="1"/>
  <c r="O30" i="23" s="1"/>
  <c r="O31" i="23" s="1"/>
  <c r="O32" i="23" s="1"/>
  <c r="O33" i="23" s="1"/>
  <c r="O34" i="23" s="1"/>
  <c r="O35" i="23" s="1"/>
  <c r="O36" i="23" s="1"/>
  <c r="O37" i="23" s="1"/>
  <c r="O38" i="23" s="1"/>
  <c r="O39" i="23" s="1"/>
  <c r="O40" i="23" s="1"/>
  <c r="O41" i="23" s="1"/>
  <c r="O42" i="23" s="1"/>
  <c r="O43" i="23" s="1"/>
  <c r="O44" i="23" s="1"/>
  <c r="O45" i="23" s="1"/>
  <c r="O46" i="23" s="1"/>
  <c r="O47" i="23" s="1"/>
  <c r="O48" i="23" s="1"/>
  <c r="O49" i="23" s="1"/>
  <c r="O50" i="23" s="1"/>
  <c r="O51" i="23" s="1"/>
  <c r="O52" i="23" s="1"/>
  <c r="O53" i="23" s="1"/>
  <c r="O54" i="23" s="1"/>
  <c r="O55" i="23" s="1"/>
  <c r="O56" i="23" s="1"/>
  <c r="P12" i="23"/>
  <c r="N22" i="30"/>
  <c r="N20" i="31"/>
  <c r="P12" i="19"/>
  <c r="O14" i="19"/>
  <c r="O17" i="19"/>
  <c r="O18" i="19" s="1"/>
  <c r="O19" i="19" s="1"/>
  <c r="O20" i="19" s="1"/>
  <c r="O21" i="19" s="1"/>
  <c r="O22" i="19" s="1"/>
  <c r="O23" i="19" s="1"/>
  <c r="O24" i="19" s="1"/>
  <c r="O25" i="19" s="1"/>
  <c r="O26" i="19" s="1"/>
  <c r="O27" i="19" s="1"/>
  <c r="O28" i="19" s="1"/>
  <c r="O29" i="19" s="1"/>
  <c r="O30" i="19" s="1"/>
  <c r="O31" i="19" s="1"/>
  <c r="O32" i="19" s="1"/>
  <c r="O33" i="19" s="1"/>
  <c r="O34" i="19" s="1"/>
  <c r="O35" i="19" s="1"/>
  <c r="O36" i="19" s="1"/>
  <c r="O37" i="19" s="1"/>
  <c r="O38" i="19" s="1"/>
  <c r="O39" i="19" s="1"/>
  <c r="O40" i="19" s="1"/>
  <c r="O41" i="19" s="1"/>
  <c r="O42" i="19" s="1"/>
  <c r="O43" i="19" s="1"/>
  <c r="O44" i="19" s="1"/>
  <c r="O45" i="19" s="1"/>
  <c r="O46" i="19" s="1"/>
  <c r="O47" i="19" s="1"/>
  <c r="O48" i="19" s="1"/>
  <c r="O49" i="19" s="1"/>
  <c r="O50" i="19" s="1"/>
  <c r="O51" i="19" s="1"/>
  <c r="O52" i="19" s="1"/>
  <c r="O53" i="19" s="1"/>
  <c r="O54" i="19" s="1"/>
  <c r="O55" i="19" s="1"/>
  <c r="O56" i="19" s="1"/>
  <c r="O8" i="19"/>
  <c r="N20" i="21"/>
  <c r="F11" i="16"/>
  <c r="O14" i="9"/>
  <c r="O17" i="9"/>
  <c r="O18" i="9" s="1"/>
  <c r="O19" i="9" s="1"/>
  <c r="O20" i="9" s="1"/>
  <c r="O21" i="9" s="1"/>
  <c r="O22" i="9" s="1"/>
  <c r="O23" i="9" s="1"/>
  <c r="O24" i="9" s="1"/>
  <c r="O25" i="9" s="1"/>
  <c r="O26" i="9" s="1"/>
  <c r="O27" i="9" s="1"/>
  <c r="O28" i="9" s="1"/>
  <c r="O29" i="9" s="1"/>
  <c r="O30" i="9" s="1"/>
  <c r="O31" i="9" s="1"/>
  <c r="O32" i="9" s="1"/>
  <c r="O33" i="9" s="1"/>
  <c r="O34" i="9" s="1"/>
  <c r="O35" i="9" s="1"/>
  <c r="O36" i="9" s="1"/>
  <c r="O37" i="9" s="1"/>
  <c r="O38" i="9" s="1"/>
  <c r="O39" i="9" s="1"/>
  <c r="O40" i="9" s="1"/>
  <c r="O41" i="9" s="1"/>
  <c r="O42" i="9" s="1"/>
  <c r="O43" i="9" s="1"/>
  <c r="O44" i="9" s="1"/>
  <c r="O45" i="9" s="1"/>
  <c r="O46" i="9" s="1"/>
  <c r="O47" i="9" s="1"/>
  <c r="O48" i="9" s="1"/>
  <c r="O8" i="9"/>
  <c r="O14" i="12"/>
  <c r="O17" i="12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P12" i="12"/>
  <c r="O8" i="12"/>
  <c r="P12" i="4"/>
  <c r="C12" i="4"/>
  <c r="E11" i="9"/>
  <c r="G12" i="18"/>
  <c r="Q68" i="4"/>
  <c r="F11" i="18"/>
  <c r="Q16" i="42"/>
  <c r="P16" i="42" s="1"/>
  <c r="F54" i="5"/>
  <c r="F11" i="11"/>
  <c r="AS23" i="5"/>
  <c r="Q23" i="5" s="1"/>
  <c r="C23" i="5" s="1"/>
  <c r="F23" i="4"/>
  <c r="B51" i="4"/>
  <c r="P18" i="4"/>
  <c r="T15" i="4"/>
  <c r="Q16" i="37"/>
  <c r="P16" i="37" s="1"/>
  <c r="F49" i="5"/>
  <c r="C23" i="4"/>
  <c r="F9" i="4"/>
  <c r="E10" i="10"/>
  <c r="F84" i="4"/>
  <c r="P27" i="4"/>
  <c r="F39" i="4"/>
  <c r="E13" i="17"/>
  <c r="G13" i="17" s="1"/>
  <c r="E27" i="4"/>
  <c r="G11" i="29"/>
  <c r="G12" i="40"/>
  <c r="J84" i="2"/>
  <c r="AS74" i="5"/>
  <c r="G11" i="38"/>
  <c r="Q16" i="41"/>
  <c r="P16" i="41" s="1"/>
  <c r="F53" i="5"/>
  <c r="AU76" i="5"/>
  <c r="M18" i="4"/>
  <c r="T36" i="4"/>
  <c r="Q16" i="21"/>
  <c r="P16" i="21" s="1"/>
  <c r="F30" i="5"/>
  <c r="Q16" i="49"/>
  <c r="P16" i="49" s="1"/>
  <c r="F61" i="5"/>
  <c r="M12" i="4"/>
  <c r="G12" i="17"/>
  <c r="T37" i="4"/>
  <c r="P33" i="4"/>
  <c r="AN84" i="5"/>
  <c r="AN87" i="5" s="1"/>
  <c r="O8" i="51"/>
  <c r="O14" i="51"/>
  <c r="O17" i="51"/>
  <c r="O18" i="51" s="1"/>
  <c r="O19" i="51" s="1"/>
  <c r="O20" i="51" s="1"/>
  <c r="O21" i="51" s="1"/>
  <c r="O22" i="51" s="1"/>
  <c r="O23" i="51" s="1"/>
  <c r="O24" i="51" s="1"/>
  <c r="O25" i="51" s="1"/>
  <c r="O26" i="51" s="1"/>
  <c r="O27" i="51" s="1"/>
  <c r="O28" i="51" s="1"/>
  <c r="O29" i="51" s="1"/>
  <c r="O30" i="51" s="1"/>
  <c r="O31" i="51" s="1"/>
  <c r="O32" i="51" s="1"/>
  <c r="O33" i="51" s="1"/>
  <c r="O34" i="51" s="1"/>
  <c r="O35" i="51" s="1"/>
  <c r="O36" i="51" s="1"/>
  <c r="O37" i="51" s="1"/>
  <c r="O38" i="51" s="1"/>
  <c r="O39" i="51" s="1"/>
  <c r="O40" i="51" s="1"/>
  <c r="O41" i="51" s="1"/>
  <c r="O42" i="51" s="1"/>
  <c r="O43" i="51" s="1"/>
  <c r="O44" i="51" s="1"/>
  <c r="O45" i="51" s="1"/>
  <c r="O46" i="51" s="1"/>
  <c r="O47" i="51" s="1"/>
  <c r="O48" i="51" s="1"/>
  <c r="P12" i="51"/>
  <c r="N22" i="29"/>
  <c r="T8" i="42"/>
  <c r="E10" i="47"/>
  <c r="F59" i="4"/>
  <c r="AB10" i="13"/>
  <c r="P60" i="13"/>
  <c r="E11" i="33"/>
  <c r="F45" i="4"/>
  <c r="O8" i="13"/>
  <c r="O14" i="13"/>
  <c r="O17" i="13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O29" i="13" s="1"/>
  <c r="O30" i="13" s="1"/>
  <c r="O31" i="13" s="1"/>
  <c r="O32" i="13" s="1"/>
  <c r="O33" i="13" s="1"/>
  <c r="O34" i="13" s="1"/>
  <c r="O35" i="13" s="1"/>
  <c r="O36" i="13" s="1"/>
  <c r="O37" i="13" s="1"/>
  <c r="O38" i="13" s="1"/>
  <c r="O39" i="13" s="1"/>
  <c r="O40" i="13" s="1"/>
  <c r="O41" i="13" s="1"/>
  <c r="O42" i="13" s="1"/>
  <c r="O43" i="13" s="1"/>
  <c r="O44" i="13" s="1"/>
  <c r="O45" i="13" s="1"/>
  <c r="O46" i="13" s="1"/>
  <c r="O47" i="13" s="1"/>
  <c r="O48" i="13" s="1"/>
  <c r="O49" i="13" s="1"/>
  <c r="O50" i="13" s="1"/>
  <c r="O51" i="13" s="1"/>
  <c r="O52" i="13" s="1"/>
  <c r="P56" i="45"/>
  <c r="AB10" i="45"/>
  <c r="AB10" i="37"/>
  <c r="P56" i="37"/>
  <c r="AB10" i="30"/>
  <c r="P56" i="30"/>
  <c r="T8" i="36"/>
  <c r="N20" i="18"/>
  <c r="N21" i="17"/>
  <c r="E10" i="16"/>
  <c r="R16" i="20"/>
  <c r="C33" i="5"/>
  <c r="AR42" i="5"/>
  <c r="R8" i="46"/>
  <c r="E11" i="41"/>
  <c r="F53" i="4"/>
  <c r="L12" i="26"/>
  <c r="S9" i="26" s="1"/>
  <c r="S10" i="26" s="1"/>
  <c r="S8" i="26"/>
  <c r="AB10" i="55"/>
  <c r="P56" i="55"/>
  <c r="N20" i="50"/>
  <c r="N19" i="41"/>
  <c r="AB10" i="39"/>
  <c r="P56" i="39"/>
  <c r="O14" i="37"/>
  <c r="O17" i="37"/>
  <c r="O18" i="37" s="1"/>
  <c r="O19" i="37" s="1"/>
  <c r="O20" i="37" s="1"/>
  <c r="O21" i="37" s="1"/>
  <c r="O22" i="37" s="1"/>
  <c r="O23" i="37" s="1"/>
  <c r="O24" i="37" s="1"/>
  <c r="O25" i="37" s="1"/>
  <c r="O26" i="37" s="1"/>
  <c r="O27" i="37" s="1"/>
  <c r="O28" i="37" s="1"/>
  <c r="O29" i="37" s="1"/>
  <c r="O30" i="37" s="1"/>
  <c r="O31" i="37" s="1"/>
  <c r="O32" i="37" s="1"/>
  <c r="O33" i="37" s="1"/>
  <c r="O34" i="37" s="1"/>
  <c r="O35" i="37" s="1"/>
  <c r="O36" i="37" s="1"/>
  <c r="O37" i="37" s="1"/>
  <c r="O38" i="37" s="1"/>
  <c r="O39" i="37" s="1"/>
  <c r="O40" i="37" s="1"/>
  <c r="O41" i="37" s="1"/>
  <c r="O42" i="37" s="1"/>
  <c r="O43" i="37" s="1"/>
  <c r="O44" i="37" s="1"/>
  <c r="O45" i="37" s="1"/>
  <c r="O46" i="37" s="1"/>
  <c r="O47" i="37" s="1"/>
  <c r="O48" i="37" s="1"/>
  <c r="O8" i="37"/>
  <c r="N19" i="33"/>
  <c r="N20" i="26"/>
  <c r="N19" i="25"/>
  <c r="O8" i="24"/>
  <c r="O14" i="24"/>
  <c r="O17" i="24"/>
  <c r="O18" i="24" s="1"/>
  <c r="O19" i="24" s="1"/>
  <c r="O20" i="24" s="1"/>
  <c r="O21" i="24" s="1"/>
  <c r="O22" i="24" s="1"/>
  <c r="O23" i="24" s="1"/>
  <c r="O24" i="24" s="1"/>
  <c r="O25" i="24" s="1"/>
  <c r="O26" i="24" s="1"/>
  <c r="O27" i="24" s="1"/>
  <c r="O28" i="24" s="1"/>
  <c r="O29" i="24" s="1"/>
  <c r="O30" i="24" s="1"/>
  <c r="O31" i="24" s="1"/>
  <c r="O32" i="24" s="1"/>
  <c r="O33" i="24" s="1"/>
  <c r="O34" i="24" s="1"/>
  <c r="O35" i="24" s="1"/>
  <c r="O36" i="24" s="1"/>
  <c r="O37" i="24" s="1"/>
  <c r="O38" i="24" s="1"/>
  <c r="O39" i="24" s="1"/>
  <c r="O40" i="24" s="1"/>
  <c r="O41" i="24" s="1"/>
  <c r="O42" i="24" s="1"/>
  <c r="O43" i="24" s="1"/>
  <c r="O44" i="24" s="1"/>
  <c r="G11" i="42"/>
  <c r="K12" i="17"/>
  <c r="K10" i="17"/>
  <c r="K70" i="4"/>
  <c r="G12" i="10"/>
  <c r="AU22" i="5"/>
  <c r="S22" i="5" s="1"/>
  <c r="E22" i="5" s="1"/>
  <c r="AH68" i="5"/>
  <c r="T54" i="5"/>
  <c r="E15" i="29"/>
  <c r="E17" i="29" s="1"/>
  <c r="G10" i="29"/>
  <c r="G11" i="44"/>
  <c r="G12" i="52"/>
  <c r="N20" i="11"/>
  <c r="Q16" i="53"/>
  <c r="P16" i="53" s="1"/>
  <c r="F65" i="5"/>
  <c r="T38" i="4"/>
  <c r="P68" i="4"/>
  <c r="G12" i="24"/>
  <c r="L70" i="4"/>
  <c r="G11" i="25"/>
  <c r="C55" i="4"/>
  <c r="G10" i="27"/>
  <c r="Q16" i="23"/>
  <c r="P16" i="23" s="1"/>
  <c r="F32" i="5"/>
  <c r="E11" i="20"/>
  <c r="G11" i="20" s="1"/>
  <c r="C33" i="4"/>
  <c r="E10" i="30"/>
  <c r="F42" i="4"/>
  <c r="Q16" i="51"/>
  <c r="P16" i="51" s="1"/>
  <c r="F63" i="5"/>
  <c r="E15" i="37"/>
  <c r="G10" i="37"/>
  <c r="E10" i="34"/>
  <c r="F46" i="4"/>
  <c r="K84" i="2"/>
  <c r="T62" i="4"/>
  <c r="Q16" i="48"/>
  <c r="P16" i="48" s="1"/>
  <c r="F60" i="5"/>
  <c r="C14" i="4"/>
  <c r="G11" i="31"/>
  <c r="E15" i="36"/>
  <c r="G10" i="36"/>
  <c r="AS10" i="5"/>
  <c r="Q10" i="5" s="1"/>
  <c r="C10" i="5" s="1"/>
  <c r="R16" i="11" s="1"/>
  <c r="AS9" i="5"/>
  <c r="Q9" i="5" s="1"/>
  <c r="C9" i="5" s="1"/>
  <c r="R16" i="10" s="1"/>
  <c r="N21" i="9"/>
  <c r="S16" i="20"/>
  <c r="D33" i="5"/>
  <c r="O14" i="16"/>
  <c r="O17" i="16"/>
  <c r="O18" i="16" s="1"/>
  <c r="O19" i="16" s="1"/>
  <c r="O20" i="16" s="1"/>
  <c r="O21" i="16" s="1"/>
  <c r="O22" i="16" s="1"/>
  <c r="O23" i="16" s="1"/>
  <c r="O24" i="16" s="1"/>
  <c r="O25" i="16" s="1"/>
  <c r="O26" i="16" s="1"/>
  <c r="O27" i="16" s="1"/>
  <c r="O28" i="16" s="1"/>
  <c r="O29" i="16" s="1"/>
  <c r="O30" i="16" s="1"/>
  <c r="O31" i="16" s="1"/>
  <c r="O32" i="16" s="1"/>
  <c r="O33" i="16" s="1"/>
  <c r="O34" i="16" s="1"/>
  <c r="O35" i="16" s="1"/>
  <c r="O36" i="16" s="1"/>
  <c r="O37" i="16" s="1"/>
  <c r="O38" i="16" s="1"/>
  <c r="O39" i="16" s="1"/>
  <c r="O40" i="16" s="1"/>
  <c r="O41" i="16" s="1"/>
  <c r="O42" i="16" s="1"/>
  <c r="O43" i="16" s="1"/>
  <c r="O44" i="16" s="1"/>
  <c r="O45" i="16" s="1"/>
  <c r="O46" i="16" s="1"/>
  <c r="O47" i="16" s="1"/>
  <c r="O48" i="16" s="1"/>
  <c r="O49" i="16" s="1"/>
  <c r="O50" i="16" s="1"/>
  <c r="O51" i="16" s="1"/>
  <c r="O52" i="16" s="1"/>
  <c r="O53" i="16" s="1"/>
  <c r="O54" i="16" s="1"/>
  <c r="O55" i="16" s="1"/>
  <c r="O56" i="16" s="1"/>
  <c r="O57" i="16" s="1"/>
  <c r="O58" i="16" s="1"/>
  <c r="O59" i="16" s="1"/>
  <c r="O60" i="16" s="1"/>
  <c r="O8" i="16"/>
  <c r="AD70" i="5"/>
  <c r="AD87" i="5" s="1"/>
  <c r="Q16" i="52"/>
  <c r="P16" i="52" s="1"/>
  <c r="F64" i="5"/>
  <c r="E10" i="22"/>
  <c r="F31" i="4"/>
  <c r="T16" i="20"/>
  <c r="E33" i="5"/>
  <c r="R8" i="40"/>
  <c r="S8" i="44"/>
  <c r="L12" i="44"/>
  <c r="S9" i="44" s="1"/>
  <c r="S10" i="44" s="1"/>
  <c r="N23" i="51"/>
  <c r="N20" i="37"/>
  <c r="N22" i="49"/>
  <c r="AB10" i="46"/>
  <c r="P56" i="46"/>
  <c r="N22" i="42"/>
  <c r="L10" i="33"/>
  <c r="Q8" i="33"/>
  <c r="P64" i="17"/>
  <c r="AB10" i="17"/>
  <c r="O14" i="10"/>
  <c r="O17" i="10"/>
  <c r="O18" i="10" s="1"/>
  <c r="O19" i="10" s="1"/>
  <c r="O20" i="10" s="1"/>
  <c r="O21" i="10" s="1"/>
  <c r="O22" i="10" s="1"/>
  <c r="O23" i="10" s="1"/>
  <c r="O24" i="10" s="1"/>
  <c r="O25" i="10" s="1"/>
  <c r="O26" i="10" s="1"/>
  <c r="O27" i="10" s="1"/>
  <c r="O28" i="10" s="1"/>
  <c r="O29" i="10" s="1"/>
  <c r="O30" i="10" s="1"/>
  <c r="O31" i="10" s="1"/>
  <c r="O32" i="10" s="1"/>
  <c r="O33" i="10" s="1"/>
  <c r="O34" i="10" s="1"/>
  <c r="O35" i="10" s="1"/>
  <c r="O36" i="10" s="1"/>
  <c r="P12" i="10"/>
  <c r="O8" i="10"/>
  <c r="AB10" i="18"/>
  <c r="P44" i="18"/>
  <c r="F11" i="12"/>
  <c r="F13" i="12" s="1"/>
  <c r="G13" i="12" s="1"/>
  <c r="G13" i="7"/>
  <c r="F11" i="10"/>
  <c r="F11" i="14"/>
  <c r="F11" i="9"/>
  <c r="F13" i="9" s="1"/>
  <c r="F24" i="4"/>
  <c r="E10" i="40"/>
  <c r="F52" i="4"/>
  <c r="E10" i="55"/>
  <c r="F67" i="4"/>
  <c r="P12" i="14"/>
  <c r="F56" i="5"/>
  <c r="E12" i="4"/>
  <c r="E13" i="9"/>
  <c r="G13" i="9" s="1"/>
  <c r="F56" i="4"/>
  <c r="Q16" i="38"/>
  <c r="P16" i="38" s="1"/>
  <c r="F50" i="5"/>
  <c r="G12" i="42"/>
  <c r="K12" i="9"/>
  <c r="L12" i="9" s="1"/>
  <c r="S9" i="9" s="1"/>
  <c r="K10" i="9"/>
  <c r="T56" i="5"/>
  <c r="B32" i="4"/>
  <c r="T60" i="5"/>
  <c r="G10" i="19"/>
  <c r="C63" i="4"/>
  <c r="N20" i="12"/>
  <c r="AO74" i="5"/>
  <c r="N21" i="40"/>
  <c r="R8" i="34"/>
  <c r="G10" i="35"/>
  <c r="R8" i="36"/>
  <c r="O8" i="52"/>
  <c r="O17" i="52"/>
  <c r="O18" i="52" s="1"/>
  <c r="O19" i="52" s="1"/>
  <c r="O20" i="52" s="1"/>
  <c r="O21" i="52" s="1"/>
  <c r="O22" i="52" s="1"/>
  <c r="O23" i="52" s="1"/>
  <c r="O24" i="52" s="1"/>
  <c r="O25" i="52" s="1"/>
  <c r="O26" i="52" s="1"/>
  <c r="O27" i="52" s="1"/>
  <c r="O28" i="52" s="1"/>
  <c r="O29" i="52" s="1"/>
  <c r="O30" i="52" s="1"/>
  <c r="O31" i="52" s="1"/>
  <c r="O32" i="52" s="1"/>
  <c r="O33" i="52" s="1"/>
  <c r="O34" i="52" s="1"/>
  <c r="O35" i="52" s="1"/>
  <c r="O36" i="52" s="1"/>
  <c r="O37" i="52" s="1"/>
  <c r="O38" i="52" s="1"/>
  <c r="O39" i="52" s="1"/>
  <c r="O40" i="52" s="1"/>
  <c r="O41" i="52" s="1"/>
  <c r="O42" i="52" s="1"/>
  <c r="O43" i="52" s="1"/>
  <c r="O44" i="52" s="1"/>
  <c r="O45" i="52" s="1"/>
  <c r="O46" i="52" s="1"/>
  <c r="O47" i="52" s="1"/>
  <c r="O48" i="52" s="1"/>
  <c r="P12" i="52"/>
  <c r="O14" i="52"/>
  <c r="N20" i="27"/>
  <c r="AB10" i="41"/>
  <c r="P56" i="41"/>
  <c r="N19" i="39"/>
  <c r="N21" i="28"/>
  <c r="N20" i="19"/>
  <c r="O8" i="40"/>
  <c r="O14" i="40"/>
  <c r="O17" i="40"/>
  <c r="O18" i="40" s="1"/>
  <c r="O19" i="40" s="1"/>
  <c r="O20" i="40" s="1"/>
  <c r="O21" i="40" s="1"/>
  <c r="O22" i="40" s="1"/>
  <c r="O23" i="40" s="1"/>
  <c r="O24" i="40" s="1"/>
  <c r="O25" i="40" s="1"/>
  <c r="O26" i="40" s="1"/>
  <c r="O27" i="40" s="1"/>
  <c r="O28" i="40" s="1"/>
  <c r="O29" i="40" s="1"/>
  <c r="O30" i="40" s="1"/>
  <c r="O31" i="40" s="1"/>
  <c r="O32" i="40" s="1"/>
  <c r="O33" i="40" s="1"/>
  <c r="O34" i="40" s="1"/>
  <c r="O35" i="40" s="1"/>
  <c r="O36" i="40" s="1"/>
  <c r="O37" i="40" s="1"/>
  <c r="O38" i="40" s="1"/>
  <c r="O39" i="40" s="1"/>
  <c r="O40" i="40" s="1"/>
  <c r="O41" i="40" s="1"/>
  <c r="O42" i="40" s="1"/>
  <c r="O43" i="40" s="1"/>
  <c r="O44" i="40" s="1"/>
  <c r="O45" i="40" s="1"/>
  <c r="O46" i="40" s="1"/>
  <c r="O47" i="40" s="1"/>
  <c r="O48" i="40" s="1"/>
  <c r="P12" i="40"/>
  <c r="N19" i="38"/>
  <c r="P12" i="34"/>
  <c r="O8" i="34"/>
  <c r="O14" i="34"/>
  <c r="O17" i="34"/>
  <c r="O18" i="34" s="1"/>
  <c r="O19" i="34" s="1"/>
  <c r="O20" i="34" s="1"/>
  <c r="O21" i="34" s="1"/>
  <c r="O22" i="34" s="1"/>
  <c r="O23" i="34" s="1"/>
  <c r="O24" i="34" s="1"/>
  <c r="O25" i="34" s="1"/>
  <c r="O26" i="34" s="1"/>
  <c r="O27" i="34" s="1"/>
  <c r="O28" i="34" s="1"/>
  <c r="O29" i="34" s="1"/>
  <c r="O30" i="34" s="1"/>
  <c r="O31" i="34" s="1"/>
  <c r="O32" i="34" s="1"/>
  <c r="O33" i="34" s="1"/>
  <c r="O34" i="34" s="1"/>
  <c r="O35" i="34" s="1"/>
  <c r="O36" i="34" s="1"/>
  <c r="O37" i="34" s="1"/>
  <c r="O38" i="34" s="1"/>
  <c r="O39" i="34" s="1"/>
  <c r="O40" i="34" s="1"/>
  <c r="O41" i="34" s="1"/>
  <c r="O42" i="34" s="1"/>
  <c r="O43" i="34" s="1"/>
  <c r="O44" i="34" s="1"/>
  <c r="O45" i="34" s="1"/>
  <c r="O46" i="34" s="1"/>
  <c r="O47" i="34" s="1"/>
  <c r="O48" i="34" s="1"/>
  <c r="N21" i="32"/>
  <c r="P12" i="24"/>
  <c r="N19" i="22"/>
  <c r="F11" i="15"/>
  <c r="F13" i="15" s="1"/>
  <c r="G13" i="15" s="1"/>
  <c r="F11" i="22"/>
  <c r="F11" i="41"/>
  <c r="F13" i="41" s="1"/>
  <c r="G13" i="41" s="1"/>
  <c r="F11" i="49"/>
  <c r="F13" i="49" s="1"/>
  <c r="G13" i="49" s="1"/>
  <c r="P33" i="5"/>
  <c r="T29" i="5"/>
  <c r="B29" i="5"/>
  <c r="N20" i="16"/>
  <c r="Q16" i="43"/>
  <c r="P16" i="43" s="1"/>
  <c r="F55" i="5"/>
  <c r="B10" i="4"/>
  <c r="B38" i="4"/>
  <c r="P16" i="44"/>
  <c r="AU78" i="5"/>
  <c r="S78" i="5" s="1"/>
  <c r="E78" i="5" s="1"/>
  <c r="B15" i="4"/>
  <c r="AT23" i="5"/>
  <c r="R23" i="5" s="1"/>
  <c r="D23" i="5" s="1"/>
  <c r="Q16" i="47"/>
  <c r="P16" i="47" s="1"/>
  <c r="F59" i="5"/>
  <c r="G12" i="12"/>
  <c r="G11" i="39"/>
  <c r="E15" i="44"/>
  <c r="G10" i="44"/>
  <c r="T50" i="5"/>
  <c r="AR11" i="5"/>
  <c r="G11" i="45"/>
  <c r="AT74" i="5"/>
  <c r="J58" i="3"/>
  <c r="Q8" i="13"/>
  <c r="P12" i="9"/>
  <c r="B62" i="4"/>
  <c r="F64" i="4"/>
  <c r="BC70" i="5"/>
  <c r="D14" i="4"/>
  <c r="AO76" i="5"/>
  <c r="S13" i="41" l="1"/>
  <c r="S13" i="30"/>
  <c r="AH70" i="5"/>
  <c r="AH87" i="5" s="1"/>
  <c r="AU80" i="5"/>
  <c r="S80" i="5" s="1"/>
  <c r="E80" i="5" s="1"/>
  <c r="BQ87" i="5"/>
  <c r="T33" i="5"/>
  <c r="AS76" i="5"/>
  <c r="Q76" i="5" s="1"/>
  <c r="D33" i="4"/>
  <c r="E12" i="20"/>
  <c r="G12" i="20" s="1"/>
  <c r="L12" i="20" s="1"/>
  <c r="S9" i="20" s="1"/>
  <c r="S10" i="20" s="1"/>
  <c r="F16" i="4"/>
  <c r="E15" i="28"/>
  <c r="B27" i="4"/>
  <c r="T12" i="4"/>
  <c r="L12" i="49"/>
  <c r="S9" i="49" s="1"/>
  <c r="S10" i="49" s="1"/>
  <c r="S13" i="27"/>
  <c r="S13" i="37"/>
  <c r="S11" i="37" s="1"/>
  <c r="S14" i="37" s="1"/>
  <c r="S17" i="37" s="1"/>
  <c r="F17" i="4"/>
  <c r="S13" i="38"/>
  <c r="S13" i="45"/>
  <c r="E17" i="38"/>
  <c r="S13" i="44"/>
  <c r="S11" i="44" s="1"/>
  <c r="S14" i="44" s="1"/>
  <c r="S17" i="44" s="1"/>
  <c r="E17" i="44"/>
  <c r="S13" i="15"/>
  <c r="S11" i="15" s="1"/>
  <c r="S14" i="15" s="1"/>
  <c r="S17" i="15" s="1"/>
  <c r="S13" i="34"/>
  <c r="E17" i="37"/>
  <c r="C27" i="4"/>
  <c r="E17" i="15"/>
  <c r="Q70" i="4"/>
  <c r="Q87" i="4" s="1"/>
  <c r="R70" i="4"/>
  <c r="R87" i="4" s="1"/>
  <c r="S13" i="31"/>
  <c r="S13" i="29"/>
  <c r="E10" i="45"/>
  <c r="F57" i="4"/>
  <c r="F61" i="4"/>
  <c r="S13" i="26"/>
  <c r="S11" i="26" s="1"/>
  <c r="S14" i="26" s="1"/>
  <c r="S17" i="26" s="1"/>
  <c r="E15" i="9"/>
  <c r="E17" i="9" s="1"/>
  <c r="S13" i="11"/>
  <c r="S13" i="14"/>
  <c r="S13" i="21"/>
  <c r="E17" i="36"/>
  <c r="E15" i="27"/>
  <c r="E17" i="27" s="1"/>
  <c r="E12" i="54"/>
  <c r="F66" i="4"/>
  <c r="S13" i="22"/>
  <c r="S11" i="22" s="1"/>
  <c r="S14" i="22" s="1"/>
  <c r="S17" i="22" s="1"/>
  <c r="S13" i="48"/>
  <c r="AR78" i="5"/>
  <c r="Q9" i="13"/>
  <c r="AB10" i="28"/>
  <c r="P56" i="28"/>
  <c r="E15" i="24"/>
  <c r="E17" i="24" s="1"/>
  <c r="G10" i="24"/>
  <c r="Q16" i="22"/>
  <c r="P16" i="22" s="1"/>
  <c r="F31" i="5"/>
  <c r="N20" i="20"/>
  <c r="BB84" i="5"/>
  <c r="BB87" i="5" s="1"/>
  <c r="AF10" i="55"/>
  <c r="Z16" i="55"/>
  <c r="N20" i="52"/>
  <c r="N21" i="10"/>
  <c r="Q8" i="15"/>
  <c r="L10" i="15"/>
  <c r="E15" i="42"/>
  <c r="E17" i="42" s="1"/>
  <c r="G10" i="42"/>
  <c r="R8" i="45"/>
  <c r="L10" i="44"/>
  <c r="Q8" i="44"/>
  <c r="G15" i="44"/>
  <c r="AE10" i="44" s="1"/>
  <c r="T8" i="15"/>
  <c r="N21" i="19"/>
  <c r="AM84" i="5"/>
  <c r="AM87" i="5" s="1"/>
  <c r="AU36" i="5"/>
  <c r="P52" i="14"/>
  <c r="AB10" i="14"/>
  <c r="AR40" i="5"/>
  <c r="BC74" i="5"/>
  <c r="R8" i="31"/>
  <c r="N21" i="11"/>
  <c r="N20" i="25"/>
  <c r="G11" i="33"/>
  <c r="E15" i="33"/>
  <c r="E17" i="33" s="1"/>
  <c r="S8" i="17"/>
  <c r="L12" i="17"/>
  <c r="S9" i="17" s="1"/>
  <c r="T68" i="4"/>
  <c r="T8" i="17"/>
  <c r="G10" i="10"/>
  <c r="E15" i="10"/>
  <c r="E17" i="10" s="1"/>
  <c r="P70" i="4"/>
  <c r="AB10" i="19"/>
  <c r="P64" i="19"/>
  <c r="N23" i="30"/>
  <c r="N22" i="48"/>
  <c r="AR41" i="5"/>
  <c r="AB10" i="11"/>
  <c r="P44" i="11"/>
  <c r="AB10" i="47"/>
  <c r="P56" i="47"/>
  <c r="S13" i="49"/>
  <c r="G11" i="49"/>
  <c r="E15" i="49"/>
  <c r="E17" i="49" s="1"/>
  <c r="R8" i="23"/>
  <c r="AB10" i="35"/>
  <c r="P56" i="35"/>
  <c r="N20" i="45"/>
  <c r="L12" i="33"/>
  <c r="S9" i="33" s="1"/>
  <c r="S10" i="33" s="1"/>
  <c r="S8" i="33"/>
  <c r="AF10" i="36"/>
  <c r="Z16" i="36"/>
  <c r="G10" i="12"/>
  <c r="E15" i="12"/>
  <c r="E17" i="12" s="1"/>
  <c r="E17" i="52"/>
  <c r="G15" i="38"/>
  <c r="AE10" i="38" s="1"/>
  <c r="L10" i="38"/>
  <c r="Q8" i="38"/>
  <c r="G11" i="12"/>
  <c r="G10" i="20"/>
  <c r="E15" i="20"/>
  <c r="E17" i="20" s="1"/>
  <c r="S11" i="48"/>
  <c r="S14" i="48" s="1"/>
  <c r="S17" i="48" s="1"/>
  <c r="S11" i="27"/>
  <c r="S14" i="27" s="1"/>
  <c r="S17" i="27" s="1"/>
  <c r="S13" i="35"/>
  <c r="AT36" i="5"/>
  <c r="F13" i="22"/>
  <c r="G13" i="22" s="1"/>
  <c r="G11" i="22"/>
  <c r="N22" i="32"/>
  <c r="Q74" i="5"/>
  <c r="R74" i="5"/>
  <c r="AA74" i="5"/>
  <c r="AR17" i="5"/>
  <c r="G10" i="18"/>
  <c r="E15" i="18"/>
  <c r="E17" i="18" s="1"/>
  <c r="AR15" i="5"/>
  <c r="E15" i="47"/>
  <c r="E17" i="47" s="1"/>
  <c r="G10" i="47"/>
  <c r="Z16" i="42"/>
  <c r="AF10" i="42"/>
  <c r="N21" i="31"/>
  <c r="N20" i="34"/>
  <c r="G11" i="47"/>
  <c r="P52" i="25"/>
  <c r="AB10" i="25"/>
  <c r="G15" i="52"/>
  <c r="AE10" i="52" s="1"/>
  <c r="Q8" i="52"/>
  <c r="L10" i="52"/>
  <c r="R8" i="39"/>
  <c r="L12" i="42"/>
  <c r="S9" i="42" s="1"/>
  <c r="S10" i="42" s="1"/>
  <c r="S8" i="42"/>
  <c r="E70" i="4"/>
  <c r="E87" i="4" s="1"/>
  <c r="F13" i="10"/>
  <c r="G13" i="10" s="1"/>
  <c r="G11" i="10"/>
  <c r="N23" i="49"/>
  <c r="E15" i="16"/>
  <c r="G10" i="16"/>
  <c r="F13" i="18"/>
  <c r="G13" i="18" s="1"/>
  <c r="G11" i="18"/>
  <c r="P56" i="31"/>
  <c r="AB10" i="31"/>
  <c r="N20" i="43"/>
  <c r="AR37" i="5"/>
  <c r="N20" i="13"/>
  <c r="AK84" i="5"/>
  <c r="AK87" i="5" s="1"/>
  <c r="AO72" i="5"/>
  <c r="T8" i="21"/>
  <c r="R8" i="55"/>
  <c r="N20" i="15"/>
  <c r="AZ84" i="5"/>
  <c r="AZ87" i="5" s="1"/>
  <c r="Z16" i="50"/>
  <c r="AF10" i="50"/>
  <c r="AF10" i="39"/>
  <c r="Z16" i="39"/>
  <c r="G11" i="15"/>
  <c r="S13" i="39"/>
  <c r="S11" i="39" s="1"/>
  <c r="S13" i="19"/>
  <c r="S13" i="23"/>
  <c r="S11" i="23" s="1"/>
  <c r="S8" i="28"/>
  <c r="L12" i="28"/>
  <c r="S9" i="28" s="1"/>
  <c r="S10" i="28" s="1"/>
  <c r="S11" i="51"/>
  <c r="S14" i="51" s="1"/>
  <c r="S17" i="51" s="1"/>
  <c r="S13" i="43"/>
  <c r="S11" i="43" s="1"/>
  <c r="S13" i="46"/>
  <c r="S11" i="46" s="1"/>
  <c r="K87" i="4"/>
  <c r="G11" i="41"/>
  <c r="E15" i="41"/>
  <c r="E17" i="41" s="1"/>
  <c r="N20" i="38"/>
  <c r="Z16" i="51"/>
  <c r="AF10" i="51"/>
  <c r="M70" i="4"/>
  <c r="N21" i="47"/>
  <c r="AT9" i="5"/>
  <c r="R9" i="5" s="1"/>
  <c r="D9" i="5" s="1"/>
  <c r="S16" i="10" s="1"/>
  <c r="AT10" i="5"/>
  <c r="R10" i="5" s="1"/>
  <c r="D10" i="5" s="1"/>
  <c r="S16" i="11" s="1"/>
  <c r="S10" i="11" s="1"/>
  <c r="S11" i="11" s="1"/>
  <c r="S14" i="11" s="1"/>
  <c r="S17" i="11" s="1"/>
  <c r="AF10" i="45"/>
  <c r="Z16" i="45"/>
  <c r="N22" i="28"/>
  <c r="G10" i="55"/>
  <c r="E15" i="55"/>
  <c r="E17" i="55" s="1"/>
  <c r="AR20" i="5"/>
  <c r="E10" i="50"/>
  <c r="F62" i="4"/>
  <c r="AR45" i="5"/>
  <c r="S8" i="12"/>
  <c r="S13" i="12" s="1"/>
  <c r="L12" i="12"/>
  <c r="S9" i="12" s="1"/>
  <c r="S10" i="12" s="1"/>
  <c r="AF10" i="44"/>
  <c r="Z16" i="44"/>
  <c r="N21" i="16"/>
  <c r="N22" i="40"/>
  <c r="G14" i="7"/>
  <c r="G10" i="30"/>
  <c r="E15" i="30"/>
  <c r="E17" i="30" s="1"/>
  <c r="E11" i="43"/>
  <c r="F55" i="4"/>
  <c r="AU26" i="5"/>
  <c r="S26" i="5" s="1"/>
  <c r="E26" i="5" s="1"/>
  <c r="T16" i="19" s="1"/>
  <c r="N21" i="26"/>
  <c r="AF10" i="49"/>
  <c r="Z16" i="49"/>
  <c r="AR44" i="5"/>
  <c r="E10" i="39"/>
  <c r="F51" i="4"/>
  <c r="P56" i="12"/>
  <c r="AB10" i="12"/>
  <c r="AB10" i="23"/>
  <c r="P64" i="23"/>
  <c r="N20" i="24"/>
  <c r="N21" i="44"/>
  <c r="E15" i="17"/>
  <c r="E17" i="17" s="1"/>
  <c r="E17" i="28"/>
  <c r="P64" i="21"/>
  <c r="AB10" i="21"/>
  <c r="BC72" i="5"/>
  <c r="AY84" i="5"/>
  <c r="AY87" i="5" s="1"/>
  <c r="N21" i="14"/>
  <c r="R8" i="50"/>
  <c r="N21" i="54"/>
  <c r="R8" i="53"/>
  <c r="R8" i="21"/>
  <c r="N21" i="35"/>
  <c r="S11" i="30"/>
  <c r="S14" i="30" s="1"/>
  <c r="S17" i="30" s="1"/>
  <c r="S11" i="41"/>
  <c r="S14" i="41" s="1"/>
  <c r="S17" i="41" s="1"/>
  <c r="S11" i="31"/>
  <c r="S14" i="31" s="1"/>
  <c r="S17" i="31" s="1"/>
  <c r="S13" i="53"/>
  <c r="S11" i="53" s="1"/>
  <c r="S13" i="50"/>
  <c r="S11" i="50" s="1"/>
  <c r="N24" i="51"/>
  <c r="AF10" i="23"/>
  <c r="Z16" i="23"/>
  <c r="G15" i="29"/>
  <c r="AE10" i="29" s="1"/>
  <c r="L10" i="29"/>
  <c r="Q8" i="29"/>
  <c r="N21" i="50"/>
  <c r="R8" i="38"/>
  <c r="F13" i="16"/>
  <c r="G13" i="16" s="1"/>
  <c r="G11" i="16"/>
  <c r="N21" i="36"/>
  <c r="E12" i="13"/>
  <c r="G12" i="13" s="1"/>
  <c r="D18" i="4"/>
  <c r="L10" i="19"/>
  <c r="Q8" i="19"/>
  <c r="F13" i="14"/>
  <c r="G13" i="14" s="1"/>
  <c r="G11" i="14"/>
  <c r="E11" i="13"/>
  <c r="C18" i="4"/>
  <c r="F14" i="4"/>
  <c r="G15" i="27"/>
  <c r="AE10" i="27" s="1"/>
  <c r="L10" i="27"/>
  <c r="Q8" i="27"/>
  <c r="S8" i="16"/>
  <c r="L12" i="16"/>
  <c r="S9" i="16" s="1"/>
  <c r="S10" i="16" s="1"/>
  <c r="N21" i="21"/>
  <c r="AB10" i="49"/>
  <c r="P56" i="49"/>
  <c r="S13" i="9"/>
  <c r="R8" i="17"/>
  <c r="S8" i="20"/>
  <c r="L10" i="21"/>
  <c r="Q8" i="21"/>
  <c r="G15" i="21"/>
  <c r="AE10" i="21" s="1"/>
  <c r="AR43" i="5"/>
  <c r="E10" i="26"/>
  <c r="F38" i="4"/>
  <c r="E10" i="11"/>
  <c r="F10" i="4"/>
  <c r="F12" i="4" s="1"/>
  <c r="B12" i="4"/>
  <c r="T8" i="12"/>
  <c r="AF10" i="48"/>
  <c r="Z16" i="48"/>
  <c r="R8" i="25"/>
  <c r="AT26" i="5"/>
  <c r="R26" i="5" s="1"/>
  <c r="D26" i="5" s="1"/>
  <c r="S16" i="19" s="1"/>
  <c r="S10" i="19" s="1"/>
  <c r="S8" i="18"/>
  <c r="L12" i="18"/>
  <c r="S9" i="18" s="1"/>
  <c r="AU82" i="5"/>
  <c r="S82" i="5" s="1"/>
  <c r="E82" i="5" s="1"/>
  <c r="P25" i="5"/>
  <c r="AV25" i="5"/>
  <c r="Q8" i="17"/>
  <c r="L10" i="17"/>
  <c r="G15" i="17"/>
  <c r="AE10" i="17" s="1"/>
  <c r="AT14" i="5"/>
  <c r="G15" i="28"/>
  <c r="AE10" i="28" s="1"/>
  <c r="L10" i="28"/>
  <c r="Q8" i="28"/>
  <c r="R8" i="54"/>
  <c r="E15" i="48"/>
  <c r="E17" i="48" s="1"/>
  <c r="G10" i="48"/>
  <c r="N20" i="55"/>
  <c r="R8" i="52"/>
  <c r="AF10" i="40"/>
  <c r="Z16" i="40"/>
  <c r="R8" i="27"/>
  <c r="Z16" i="46"/>
  <c r="AF10" i="46"/>
  <c r="G10" i="46"/>
  <c r="E15" i="46"/>
  <c r="E17" i="46" s="1"/>
  <c r="S8" i="36"/>
  <c r="L12" i="36"/>
  <c r="S9" i="36" s="1"/>
  <c r="S10" i="36" s="1"/>
  <c r="Q9" i="41"/>
  <c r="Q13" i="41" s="1"/>
  <c r="AF10" i="52"/>
  <c r="Z16" i="52"/>
  <c r="R8" i="42"/>
  <c r="Q16" i="20"/>
  <c r="P16" i="20" s="1"/>
  <c r="F29" i="5"/>
  <c r="B33" i="5"/>
  <c r="N20" i="39"/>
  <c r="N21" i="12"/>
  <c r="Z16" i="37"/>
  <c r="AF10" i="37"/>
  <c r="E11" i="35"/>
  <c r="F47" i="4"/>
  <c r="T8" i="47"/>
  <c r="P11" i="5"/>
  <c r="AV11" i="5"/>
  <c r="T8" i="49"/>
  <c r="Q8" i="35"/>
  <c r="L10" i="35"/>
  <c r="BC76" i="5"/>
  <c r="G10" i="40"/>
  <c r="E15" i="40"/>
  <c r="E17" i="40" s="1"/>
  <c r="P44" i="10"/>
  <c r="AB10" i="10"/>
  <c r="N23" i="42"/>
  <c r="N22" i="9"/>
  <c r="AT76" i="5"/>
  <c r="AF10" i="47"/>
  <c r="Z16" i="47"/>
  <c r="T8" i="41"/>
  <c r="N20" i="22"/>
  <c r="AB10" i="34"/>
  <c r="P56" i="34"/>
  <c r="AB10" i="40"/>
  <c r="P56" i="40"/>
  <c r="E10" i="23"/>
  <c r="F32" i="4"/>
  <c r="F33" i="4" s="1"/>
  <c r="E15" i="22"/>
  <c r="E17" i="22" s="1"/>
  <c r="G10" i="22"/>
  <c r="G10" i="34"/>
  <c r="E15" i="34"/>
  <c r="E17" i="34" s="1"/>
  <c r="R8" i="20"/>
  <c r="L87" i="4"/>
  <c r="Z16" i="53"/>
  <c r="AF10" i="53"/>
  <c r="S8" i="52"/>
  <c r="L12" i="52"/>
  <c r="S9" i="52" s="1"/>
  <c r="S10" i="52" s="1"/>
  <c r="BJ87" i="5"/>
  <c r="N20" i="33"/>
  <c r="N22" i="17"/>
  <c r="AT22" i="5"/>
  <c r="R22" i="5" s="1"/>
  <c r="D22" i="5" s="1"/>
  <c r="N23" i="29"/>
  <c r="AF10" i="21"/>
  <c r="Z16" i="21"/>
  <c r="S8" i="40"/>
  <c r="L12" i="40"/>
  <c r="S9" i="40" s="1"/>
  <c r="S10" i="40" s="1"/>
  <c r="G11" i="9"/>
  <c r="N20" i="53"/>
  <c r="R8" i="24"/>
  <c r="Q8" i="43"/>
  <c r="L10" i="43"/>
  <c r="T8" i="27"/>
  <c r="R8" i="28"/>
  <c r="AB10" i="29"/>
  <c r="P56" i="29"/>
  <c r="N22" i="46"/>
  <c r="E10" i="31"/>
  <c r="F43" i="4"/>
  <c r="T18" i="4"/>
  <c r="T70" i="4" s="1"/>
  <c r="Q8" i="9"/>
  <c r="L10" i="9"/>
  <c r="Q9" i="49"/>
  <c r="Q13" i="49" s="1"/>
  <c r="AB10" i="43"/>
  <c r="P56" i="43"/>
  <c r="Q9" i="25"/>
  <c r="Q13" i="25" s="1"/>
  <c r="S13" i="55"/>
  <c r="S11" i="45"/>
  <c r="S14" i="45" s="1"/>
  <c r="S17" i="45" s="1"/>
  <c r="S11" i="21"/>
  <c r="S14" i="21" s="1"/>
  <c r="S17" i="21" s="1"/>
  <c r="S13" i="32"/>
  <c r="S11" i="32" s="1"/>
  <c r="AT20" i="5"/>
  <c r="P56" i="9"/>
  <c r="AB10" i="9"/>
  <c r="AB10" i="52"/>
  <c r="P56" i="52"/>
  <c r="AF10" i="38"/>
  <c r="Z16" i="38"/>
  <c r="S76" i="5"/>
  <c r="Q13" i="13"/>
  <c r="E10" i="14"/>
  <c r="F15" i="4"/>
  <c r="B18" i="4"/>
  <c r="AB10" i="24"/>
  <c r="P52" i="24"/>
  <c r="N21" i="27"/>
  <c r="T8" i="9"/>
  <c r="Q9" i="33"/>
  <c r="Q13" i="33" s="1"/>
  <c r="N21" i="18"/>
  <c r="AB10" i="51"/>
  <c r="P56" i="51"/>
  <c r="AA76" i="5"/>
  <c r="AR46" i="5"/>
  <c r="AF10" i="43"/>
  <c r="Z16" i="43"/>
  <c r="E11" i="51"/>
  <c r="F63" i="4"/>
  <c r="N21" i="37"/>
  <c r="G15" i="36"/>
  <c r="AE10" i="36" s="1"/>
  <c r="L10" i="36"/>
  <c r="Q8" i="36"/>
  <c r="L10" i="37"/>
  <c r="Q8" i="37"/>
  <c r="G15" i="37"/>
  <c r="AE10" i="37" s="1"/>
  <c r="S8" i="24"/>
  <c r="L12" i="24"/>
  <c r="S9" i="24" s="1"/>
  <c r="AR38" i="5"/>
  <c r="R8" i="44"/>
  <c r="S8" i="10"/>
  <c r="L12" i="10"/>
  <c r="S9" i="10" s="1"/>
  <c r="N20" i="41"/>
  <c r="P42" i="5"/>
  <c r="AV42" i="5"/>
  <c r="AF10" i="41"/>
  <c r="Z16" i="41"/>
  <c r="R8" i="29"/>
  <c r="F13" i="11"/>
  <c r="G13" i="11" s="1"/>
  <c r="G11" i="11"/>
  <c r="C70" i="4"/>
  <c r="C87" i="4" s="1"/>
  <c r="E10" i="32"/>
  <c r="F44" i="4"/>
  <c r="L10" i="51"/>
  <c r="Q8" i="51"/>
  <c r="L10" i="54"/>
  <c r="Q8" i="54"/>
  <c r="B68" i="4"/>
  <c r="E11" i="19"/>
  <c r="F26" i="4"/>
  <c r="F27" i="4" s="1"/>
  <c r="R8" i="26"/>
  <c r="G15" i="53"/>
  <c r="AE10" i="53" s="1"/>
  <c r="L10" i="53"/>
  <c r="Q8" i="53"/>
  <c r="E12" i="25"/>
  <c r="D68" i="4"/>
  <c r="F37" i="4"/>
  <c r="P36" i="5"/>
  <c r="AR24" i="5"/>
  <c r="N22" i="23"/>
  <c r="B33" i="4"/>
  <c r="S11" i="29"/>
  <c r="S14" i="29" s="1"/>
  <c r="S17" i="29" s="1"/>
  <c r="S11" i="38"/>
  <c r="S14" i="38" s="1"/>
  <c r="S17" i="38" s="1"/>
  <c r="S11" i="47"/>
  <c r="S14" i="47" s="1"/>
  <c r="S17" i="47" s="1"/>
  <c r="S11" i="34"/>
  <c r="S14" i="34" s="1"/>
  <c r="S17" i="34" s="1"/>
  <c r="S10" i="10" l="1"/>
  <c r="AU74" i="5"/>
  <c r="S74" i="5" s="1"/>
  <c r="L74" i="5" s="1"/>
  <c r="E74" i="5" s="1"/>
  <c r="AU14" i="5"/>
  <c r="AT21" i="5"/>
  <c r="R21" i="5" s="1"/>
  <c r="D21" i="5" s="1"/>
  <c r="S16" i="18" s="1"/>
  <c r="S10" i="18" s="1"/>
  <c r="S13" i="18"/>
  <c r="E17" i="16"/>
  <c r="S13" i="52"/>
  <c r="S11" i="52" s="1"/>
  <c r="S14" i="52" s="1"/>
  <c r="S17" i="52" s="1"/>
  <c r="G10" i="45"/>
  <c r="E15" i="45"/>
  <c r="E17" i="45" s="1"/>
  <c r="D70" i="4"/>
  <c r="D87" i="4" s="1"/>
  <c r="S11" i="19"/>
  <c r="S14" i="19" s="1"/>
  <c r="S17" i="19" s="1"/>
  <c r="S13" i="10"/>
  <c r="S13" i="40"/>
  <c r="S13" i="16"/>
  <c r="F68" i="4"/>
  <c r="S13" i="36"/>
  <c r="S11" i="36" s="1"/>
  <c r="S14" i="36" s="1"/>
  <c r="S17" i="36" s="1"/>
  <c r="S13" i="24"/>
  <c r="S13" i="33"/>
  <c r="S13" i="17"/>
  <c r="S13" i="28"/>
  <c r="G12" i="54"/>
  <c r="E15" i="54"/>
  <c r="E17" i="54" s="1"/>
  <c r="S18" i="31"/>
  <c r="S19" i="31" s="1"/>
  <c r="S20" i="31" s="1"/>
  <c r="S21" i="31" s="1"/>
  <c r="S18" i="26"/>
  <c r="S19" i="26" s="1"/>
  <c r="S20" i="26" s="1"/>
  <c r="S21" i="26" s="1"/>
  <c r="S18" i="21"/>
  <c r="S19" i="21" s="1"/>
  <c r="S20" i="21" s="1"/>
  <c r="S21" i="21" s="1"/>
  <c r="S18" i="51"/>
  <c r="S19" i="51" s="1"/>
  <c r="S20" i="51" s="1"/>
  <c r="S21" i="51" s="1"/>
  <c r="K74" i="5"/>
  <c r="D74" i="5" s="1"/>
  <c r="S18" i="37"/>
  <c r="S19" i="37" s="1"/>
  <c r="S20" i="37" s="1"/>
  <c r="S21" i="37" s="1"/>
  <c r="S18" i="29"/>
  <c r="S19" i="29" s="1"/>
  <c r="S20" i="29" s="1"/>
  <c r="S21" i="29" s="1"/>
  <c r="J74" i="5"/>
  <c r="C74" i="5" s="1"/>
  <c r="S18" i="47"/>
  <c r="S19" i="47" s="1"/>
  <c r="S20" i="47" s="1"/>
  <c r="S21" i="47" s="1"/>
  <c r="S18" i="38"/>
  <c r="S19" i="38" s="1"/>
  <c r="S20" i="38" s="1"/>
  <c r="S18" i="22"/>
  <c r="S19" i="22" s="1"/>
  <c r="S20" i="22" s="1"/>
  <c r="X20" i="22" s="1"/>
  <c r="D31" i="2" s="1"/>
  <c r="J76" i="5"/>
  <c r="C76" i="5" s="1"/>
  <c r="S18" i="41"/>
  <c r="S19" i="41" s="1"/>
  <c r="S20" i="41" s="1"/>
  <c r="S18" i="34"/>
  <c r="S19" i="34" s="1"/>
  <c r="S20" i="34" s="1"/>
  <c r="S18" i="30"/>
  <c r="S19" i="30" s="1"/>
  <c r="S20" i="30" s="1"/>
  <c r="S21" i="30" s="1"/>
  <c r="S18" i="11"/>
  <c r="S19" i="11" s="1"/>
  <c r="S20" i="11" s="1"/>
  <c r="S21" i="11" s="1"/>
  <c r="S18" i="45"/>
  <c r="S19" i="45" s="1"/>
  <c r="S20" i="45" s="1"/>
  <c r="R8" i="15"/>
  <c r="P8" i="15" s="1"/>
  <c r="T8" i="18"/>
  <c r="Q9" i="38"/>
  <c r="Q13" i="38" s="1"/>
  <c r="N22" i="19"/>
  <c r="N23" i="23"/>
  <c r="Q10" i="49"/>
  <c r="L10" i="48"/>
  <c r="G15" i="48"/>
  <c r="AE10" i="48" s="1"/>
  <c r="Q8" i="48"/>
  <c r="AV43" i="5"/>
  <c r="P43" i="5"/>
  <c r="AR47" i="5"/>
  <c r="N22" i="44"/>
  <c r="N23" i="40"/>
  <c r="N21" i="13"/>
  <c r="S18" i="15"/>
  <c r="S19" i="15" s="1"/>
  <c r="S20" i="15" s="1"/>
  <c r="N22" i="31"/>
  <c r="AS36" i="5"/>
  <c r="N22" i="11"/>
  <c r="P8" i="44"/>
  <c r="S18" i="48"/>
  <c r="S19" i="48" s="1"/>
  <c r="S20" i="48" s="1"/>
  <c r="S21" i="48" s="1"/>
  <c r="S22" i="48" s="1"/>
  <c r="Q9" i="53"/>
  <c r="N21" i="41"/>
  <c r="Q9" i="37"/>
  <c r="G11" i="51"/>
  <c r="E15" i="51"/>
  <c r="E17" i="51" s="1"/>
  <c r="N24" i="42"/>
  <c r="Q9" i="35"/>
  <c r="R14" i="5"/>
  <c r="AU9" i="5"/>
  <c r="S9" i="5" s="1"/>
  <c r="E9" i="5" s="1"/>
  <c r="T16" i="10" s="1"/>
  <c r="AU10" i="5"/>
  <c r="S10" i="5" s="1"/>
  <c r="E10" i="5" s="1"/>
  <c r="T16" i="11" s="1"/>
  <c r="S13" i="20"/>
  <c r="S11" i="20" s="1"/>
  <c r="P8" i="27"/>
  <c r="R8" i="14"/>
  <c r="N22" i="36"/>
  <c r="S14" i="50"/>
  <c r="S17" i="50" s="1"/>
  <c r="G10" i="50"/>
  <c r="E15" i="50"/>
  <c r="E17" i="50" s="1"/>
  <c r="G15" i="55"/>
  <c r="AE10" i="55" s="1"/>
  <c r="L10" i="55"/>
  <c r="Q8" i="55"/>
  <c r="N21" i="38"/>
  <c r="N21" i="43"/>
  <c r="R8" i="22"/>
  <c r="N21" i="45"/>
  <c r="N23" i="48"/>
  <c r="N24" i="30"/>
  <c r="R8" i="33"/>
  <c r="G15" i="33"/>
  <c r="AE10" i="33" s="1"/>
  <c r="Q9" i="44"/>
  <c r="Q13" i="44" s="1"/>
  <c r="AF10" i="22"/>
  <c r="Z16" i="22"/>
  <c r="P78" i="5"/>
  <c r="AV78" i="5"/>
  <c r="AR22" i="5"/>
  <c r="N22" i="18"/>
  <c r="N23" i="46"/>
  <c r="B36" i="5"/>
  <c r="Q9" i="54"/>
  <c r="Q13" i="54" s="1"/>
  <c r="R8" i="9"/>
  <c r="P8" i="9" s="1"/>
  <c r="N23" i="17"/>
  <c r="AR80" i="5"/>
  <c r="G10" i="26"/>
  <c r="E15" i="26"/>
  <c r="E17" i="26" s="1"/>
  <c r="P8" i="21"/>
  <c r="Q9" i="27"/>
  <c r="N22" i="54"/>
  <c r="T8" i="22"/>
  <c r="L10" i="10"/>
  <c r="Q8" i="10"/>
  <c r="G15" i="10"/>
  <c r="AE10" i="10" s="1"/>
  <c r="R20" i="5"/>
  <c r="AT27" i="5"/>
  <c r="G15" i="9"/>
  <c r="AE10" i="9" s="1"/>
  <c r="Q9" i="43"/>
  <c r="Q13" i="43" s="1"/>
  <c r="AS72" i="5"/>
  <c r="N23" i="9"/>
  <c r="Q13" i="35"/>
  <c r="F33" i="5"/>
  <c r="Q9" i="21"/>
  <c r="Q13" i="21" s="1"/>
  <c r="N25" i="51"/>
  <c r="S14" i="53"/>
  <c r="S17" i="53" s="1"/>
  <c r="AU20" i="5"/>
  <c r="N23" i="28"/>
  <c r="M87" i="4"/>
  <c r="S14" i="23"/>
  <c r="S17" i="23" s="1"/>
  <c r="N21" i="15"/>
  <c r="L10" i="16"/>
  <c r="Q8" i="16"/>
  <c r="G15" i="16"/>
  <c r="AE10" i="16" s="1"/>
  <c r="P15" i="5"/>
  <c r="R36" i="5"/>
  <c r="AT68" i="5"/>
  <c r="S11" i="33"/>
  <c r="S14" i="33" s="1"/>
  <c r="S17" i="33" s="1"/>
  <c r="N22" i="10"/>
  <c r="L76" i="5"/>
  <c r="E76" i="5" s="1"/>
  <c r="N24" i="29"/>
  <c r="N22" i="14"/>
  <c r="S36" i="5"/>
  <c r="AU68" i="5"/>
  <c r="S18" i="27"/>
  <c r="S19" i="27" s="1"/>
  <c r="S20" i="27" s="1"/>
  <c r="S21" i="27" s="1"/>
  <c r="N21" i="52"/>
  <c r="G15" i="24"/>
  <c r="AE10" i="24" s="1"/>
  <c r="L10" i="24"/>
  <c r="Q8" i="24"/>
  <c r="AS14" i="5"/>
  <c r="P38" i="5"/>
  <c r="AV38" i="5"/>
  <c r="N22" i="37"/>
  <c r="G10" i="14"/>
  <c r="E15" i="14"/>
  <c r="E17" i="14" s="1"/>
  <c r="Q9" i="9"/>
  <c r="Q13" i="9" s="1"/>
  <c r="S11" i="40"/>
  <c r="S14" i="40" s="1"/>
  <c r="S17" i="40" s="1"/>
  <c r="AF10" i="20"/>
  <c r="Z16" i="20"/>
  <c r="AR39" i="5"/>
  <c r="Q9" i="17"/>
  <c r="F18" i="4"/>
  <c r="F70" i="4" s="1"/>
  <c r="N22" i="50"/>
  <c r="N21" i="24"/>
  <c r="G10" i="39"/>
  <c r="E15" i="39"/>
  <c r="E17" i="39" s="1"/>
  <c r="S11" i="12"/>
  <c r="S14" i="12" s="1"/>
  <c r="S17" i="12" s="1"/>
  <c r="S14" i="43"/>
  <c r="S17" i="43" s="1"/>
  <c r="Y84" i="5"/>
  <c r="Y87" i="5" s="1"/>
  <c r="Z84" i="5"/>
  <c r="Z87" i="5" s="1"/>
  <c r="X84" i="5"/>
  <c r="X87" i="5" s="1"/>
  <c r="AO84" i="5"/>
  <c r="R8" i="10"/>
  <c r="Q9" i="52"/>
  <c r="Q13" i="52" s="1"/>
  <c r="N23" i="32"/>
  <c r="G15" i="42"/>
  <c r="AE10" i="42" s="1"/>
  <c r="L10" i="42"/>
  <c r="Q8" i="42"/>
  <c r="N21" i="20"/>
  <c r="Q13" i="53"/>
  <c r="P8" i="53"/>
  <c r="G10" i="11"/>
  <c r="E15" i="11"/>
  <c r="E17" i="11" s="1"/>
  <c r="N22" i="12"/>
  <c r="N22" i="21"/>
  <c r="T8" i="14"/>
  <c r="G15" i="7"/>
  <c r="S14" i="46"/>
  <c r="S17" i="46" s="1"/>
  <c r="N24" i="49"/>
  <c r="G12" i="25"/>
  <c r="E15" i="25"/>
  <c r="E17" i="25" s="1"/>
  <c r="Q9" i="51"/>
  <c r="Q13" i="51" s="1"/>
  <c r="P8" i="36"/>
  <c r="AU72" i="5"/>
  <c r="N21" i="53"/>
  <c r="G15" i="34"/>
  <c r="AE10" i="34" s="1"/>
  <c r="L10" i="34"/>
  <c r="Q8" i="34"/>
  <c r="G10" i="23"/>
  <c r="E15" i="23"/>
  <c r="E17" i="23" s="1"/>
  <c r="G11" i="35"/>
  <c r="E15" i="35"/>
  <c r="E17" i="35" s="1"/>
  <c r="Q10" i="41"/>
  <c r="S11" i="55"/>
  <c r="S14" i="55" s="1"/>
  <c r="S17" i="55" s="1"/>
  <c r="N21" i="55"/>
  <c r="Q13" i="17"/>
  <c r="P8" i="17"/>
  <c r="Q9" i="19"/>
  <c r="Q13" i="19" s="1"/>
  <c r="R8" i="16"/>
  <c r="G11" i="43"/>
  <c r="E15" i="43"/>
  <c r="E17" i="43" s="1"/>
  <c r="N22" i="47"/>
  <c r="R8" i="41"/>
  <c r="G15" i="41"/>
  <c r="AE10" i="41" s="1"/>
  <c r="S14" i="39"/>
  <c r="S17" i="39" s="1"/>
  <c r="T8" i="10"/>
  <c r="P8" i="52"/>
  <c r="N21" i="34"/>
  <c r="L10" i="18"/>
  <c r="G15" i="18"/>
  <c r="AE10" i="18" s="1"/>
  <c r="Q8" i="18"/>
  <c r="L10" i="20"/>
  <c r="Q8" i="20"/>
  <c r="G15" i="20"/>
  <c r="AE10" i="20" s="1"/>
  <c r="L10" i="12"/>
  <c r="Q8" i="12"/>
  <c r="G15" i="12"/>
  <c r="AE10" i="12" s="1"/>
  <c r="P87" i="4"/>
  <c r="G10" i="32"/>
  <c r="E15" i="32"/>
  <c r="E17" i="32" s="1"/>
  <c r="B42" i="5"/>
  <c r="T42" i="5"/>
  <c r="P8" i="37"/>
  <c r="Q13" i="37"/>
  <c r="G10" i="31"/>
  <c r="E15" i="31"/>
  <c r="E17" i="31" s="1"/>
  <c r="Q9" i="36"/>
  <c r="Q13" i="36" s="1"/>
  <c r="N22" i="27"/>
  <c r="T87" i="4"/>
  <c r="N21" i="22"/>
  <c r="N21" i="39"/>
  <c r="B70" i="4"/>
  <c r="B87" i="4" s="1"/>
  <c r="G11" i="13"/>
  <c r="E15" i="13"/>
  <c r="E17" i="13" s="1"/>
  <c r="P8" i="29"/>
  <c r="N22" i="26"/>
  <c r="N22" i="16"/>
  <c r="P45" i="5"/>
  <c r="AV45" i="5"/>
  <c r="S18" i="44"/>
  <c r="S19" i="44" s="1"/>
  <c r="S20" i="44" s="1"/>
  <c r="S21" i="44" s="1"/>
  <c r="P37" i="5"/>
  <c r="AV37" i="5"/>
  <c r="R8" i="47"/>
  <c r="L10" i="47"/>
  <c r="Q8" i="47"/>
  <c r="G15" i="47"/>
  <c r="AE10" i="47" s="1"/>
  <c r="R8" i="12"/>
  <c r="R8" i="49"/>
  <c r="G15" i="49"/>
  <c r="AE10" i="49" s="1"/>
  <c r="N21" i="25"/>
  <c r="Q9" i="15"/>
  <c r="R8" i="11"/>
  <c r="P46" i="5"/>
  <c r="AV46" i="5"/>
  <c r="S14" i="32"/>
  <c r="S17" i="32" s="1"/>
  <c r="P8" i="28"/>
  <c r="T8" i="16"/>
  <c r="N22" i="35"/>
  <c r="P24" i="5"/>
  <c r="AV24" i="5"/>
  <c r="G11" i="19"/>
  <c r="E15" i="19"/>
  <c r="E17" i="19" s="1"/>
  <c r="T8" i="11"/>
  <c r="S11" i="10"/>
  <c r="S14" i="10" s="1"/>
  <c r="S17" i="10" s="1"/>
  <c r="N21" i="33"/>
  <c r="Q8" i="22"/>
  <c r="L10" i="22"/>
  <c r="G15" i="22"/>
  <c r="AE10" i="22" s="1"/>
  <c r="AT72" i="5"/>
  <c r="R76" i="5"/>
  <c r="G15" i="40"/>
  <c r="AE10" i="40" s="1"/>
  <c r="L10" i="40"/>
  <c r="Q8" i="40"/>
  <c r="B11" i="5"/>
  <c r="T11" i="5"/>
  <c r="G15" i="46"/>
  <c r="AE10" i="46" s="1"/>
  <c r="L10" i="46"/>
  <c r="Q8" i="46"/>
  <c r="Q9" i="28"/>
  <c r="B25" i="5"/>
  <c r="F25" i="5" s="1"/>
  <c r="T25" i="5"/>
  <c r="S11" i="16"/>
  <c r="S14" i="16" s="1"/>
  <c r="S17" i="16" s="1"/>
  <c r="L12" i="13"/>
  <c r="S9" i="13" s="1"/>
  <c r="S8" i="13"/>
  <c r="Q9" i="29"/>
  <c r="Q13" i="29" s="1"/>
  <c r="BC84" i="5"/>
  <c r="P44" i="5"/>
  <c r="AV44" i="5"/>
  <c r="G15" i="30"/>
  <c r="AE10" i="30" s="1"/>
  <c r="L10" i="30"/>
  <c r="Q8" i="30"/>
  <c r="P20" i="5"/>
  <c r="S11" i="28"/>
  <c r="S14" i="28" s="1"/>
  <c r="S17" i="28" s="1"/>
  <c r="R8" i="18"/>
  <c r="S13" i="42"/>
  <c r="P17" i="5"/>
  <c r="AV17" i="5"/>
  <c r="P8" i="38"/>
  <c r="AV41" i="5"/>
  <c r="P41" i="5"/>
  <c r="P40" i="5"/>
  <c r="AV40" i="5"/>
  <c r="S11" i="35"/>
  <c r="S14" i="35" s="1"/>
  <c r="S17" i="35" s="1"/>
  <c r="G15" i="15"/>
  <c r="AE10" i="15" s="1"/>
  <c r="S11" i="49"/>
  <c r="S14" i="49" s="1"/>
  <c r="S17" i="49" s="1"/>
  <c r="AR23" i="5" l="1"/>
  <c r="AR16" i="5"/>
  <c r="AS8" i="5"/>
  <c r="S11" i="18"/>
  <c r="S14" i="18" s="1"/>
  <c r="S17" i="18" s="1"/>
  <c r="S18" i="18" s="1"/>
  <c r="S19" i="18" s="1"/>
  <c r="S20" i="18" s="1"/>
  <c r="S21" i="18" s="1"/>
  <c r="S22" i="18" s="1"/>
  <c r="S14" i="5"/>
  <c r="AU18" i="5"/>
  <c r="X20" i="47"/>
  <c r="D59" i="2" s="1"/>
  <c r="X20" i="29"/>
  <c r="D41" i="2" s="1"/>
  <c r="X20" i="51"/>
  <c r="D63" i="2" s="1"/>
  <c r="L10" i="45"/>
  <c r="Q9" i="45" s="1"/>
  <c r="G15" i="45"/>
  <c r="AE10" i="45" s="1"/>
  <c r="Q8" i="45"/>
  <c r="P8" i="45" s="1"/>
  <c r="S13" i="13"/>
  <c r="X20" i="11"/>
  <c r="D10" i="2" s="1"/>
  <c r="X20" i="30"/>
  <c r="D42" i="2" s="1"/>
  <c r="X20" i="37"/>
  <c r="D49" i="2" s="1"/>
  <c r="S8" i="54"/>
  <c r="L12" i="54"/>
  <c r="S9" i="54" s="1"/>
  <c r="S10" i="54" s="1"/>
  <c r="G15" i="54"/>
  <c r="AE10" i="54" s="1"/>
  <c r="S18" i="28"/>
  <c r="S19" i="28" s="1"/>
  <c r="S20" i="28" s="1"/>
  <c r="S21" i="28" s="1"/>
  <c r="S18" i="33"/>
  <c r="S19" i="33" s="1"/>
  <c r="S20" i="33" s="1"/>
  <c r="X20" i="33" s="1"/>
  <c r="D45" i="2" s="1"/>
  <c r="S18" i="12"/>
  <c r="S19" i="12" s="1"/>
  <c r="S20" i="12" s="1"/>
  <c r="S21" i="12" s="1"/>
  <c r="S22" i="12" s="1"/>
  <c r="S18" i="55"/>
  <c r="S19" i="55" s="1"/>
  <c r="S20" i="55" s="1"/>
  <c r="S21" i="55" s="1"/>
  <c r="F87" i="4"/>
  <c r="S18" i="16"/>
  <c r="S19" i="16" s="1"/>
  <c r="S20" i="16" s="1"/>
  <c r="S21" i="16" s="1"/>
  <c r="S22" i="16" s="1"/>
  <c r="AR74" i="5"/>
  <c r="R8" i="43"/>
  <c r="G15" i="43"/>
  <c r="AE10" i="43" s="1"/>
  <c r="N25" i="49"/>
  <c r="S18" i="19"/>
  <c r="S19" i="19" s="1"/>
  <c r="S20" i="19" s="1"/>
  <c r="S21" i="19" s="1"/>
  <c r="S22" i="19" s="1"/>
  <c r="P8" i="16"/>
  <c r="Q9" i="10"/>
  <c r="Q13" i="10" s="1"/>
  <c r="N24" i="46"/>
  <c r="P22" i="5"/>
  <c r="AV22" i="5"/>
  <c r="N22" i="43"/>
  <c r="L10" i="50"/>
  <c r="Q8" i="50"/>
  <c r="G15" i="50"/>
  <c r="AE10" i="50" s="1"/>
  <c r="Q36" i="5"/>
  <c r="AS68" i="5"/>
  <c r="AV36" i="5"/>
  <c r="Q10" i="45"/>
  <c r="P8" i="30"/>
  <c r="P8" i="46"/>
  <c r="K76" i="5"/>
  <c r="D76" i="5" s="1"/>
  <c r="N22" i="33"/>
  <c r="P8" i="47"/>
  <c r="X20" i="44"/>
  <c r="D56" i="2" s="1"/>
  <c r="N23" i="26"/>
  <c r="S22" i="26"/>
  <c r="N23" i="47"/>
  <c r="S22" i="47"/>
  <c r="N23" i="21"/>
  <c r="S22" i="21"/>
  <c r="G15" i="11"/>
  <c r="AE10" i="11" s="1"/>
  <c r="L10" i="11"/>
  <c r="Q8" i="11"/>
  <c r="N22" i="24"/>
  <c r="P39" i="5"/>
  <c r="AV39" i="5"/>
  <c r="AR68" i="5"/>
  <c r="S22" i="37"/>
  <c r="N23" i="37"/>
  <c r="N22" i="52"/>
  <c r="S68" i="5"/>
  <c r="E36" i="5"/>
  <c r="R68" i="5"/>
  <c r="D36" i="5"/>
  <c r="P80" i="5"/>
  <c r="AV80" i="5"/>
  <c r="N23" i="18"/>
  <c r="B78" i="5"/>
  <c r="F78" i="5" s="1"/>
  <c r="T78" i="5"/>
  <c r="S23" i="48"/>
  <c r="N24" i="48"/>
  <c r="T46" i="5"/>
  <c r="B46" i="5"/>
  <c r="T40" i="5"/>
  <c r="B40" i="5"/>
  <c r="Q9" i="30"/>
  <c r="Q9" i="46"/>
  <c r="R72" i="5"/>
  <c r="AT84" i="5"/>
  <c r="R8" i="19"/>
  <c r="G15" i="19"/>
  <c r="AE10" i="19" s="1"/>
  <c r="S18" i="32"/>
  <c r="S19" i="32" s="1"/>
  <c r="S20" i="32" s="1"/>
  <c r="S21" i="32" s="1"/>
  <c r="Q9" i="47"/>
  <c r="AR21" i="5"/>
  <c r="P8" i="20"/>
  <c r="S18" i="39"/>
  <c r="S19" i="39" s="1"/>
  <c r="S20" i="39" s="1"/>
  <c r="S21" i="39" s="1"/>
  <c r="G15" i="23"/>
  <c r="AE10" i="23" s="1"/>
  <c r="L10" i="23"/>
  <c r="Q8" i="23"/>
  <c r="S8" i="25"/>
  <c r="L12" i="25"/>
  <c r="S9" i="25" s="1"/>
  <c r="S10" i="25" s="1"/>
  <c r="G15" i="25"/>
  <c r="AE10" i="25" s="1"/>
  <c r="AO87" i="5"/>
  <c r="AS18" i="5"/>
  <c r="Q14" i="5"/>
  <c r="B15" i="5"/>
  <c r="AR14" i="5"/>
  <c r="S21" i="38"/>
  <c r="N22" i="38"/>
  <c r="Q13" i="45"/>
  <c r="Q10" i="37"/>
  <c r="N22" i="13"/>
  <c r="P8" i="48"/>
  <c r="X20" i="45"/>
  <c r="D57" i="2" s="1"/>
  <c r="X20" i="38"/>
  <c r="D50" i="2" s="1"/>
  <c r="X20" i="21"/>
  <c r="D30" i="2" s="1"/>
  <c r="B45" i="5"/>
  <c r="T45" i="5"/>
  <c r="Q13" i="28"/>
  <c r="L10" i="31"/>
  <c r="Q8" i="31"/>
  <c r="G15" i="31"/>
  <c r="AE10" i="31" s="1"/>
  <c r="Q9" i="18"/>
  <c r="S18" i="40"/>
  <c r="S19" i="40" s="1"/>
  <c r="S20" i="40" s="1"/>
  <c r="S21" i="40" s="1"/>
  <c r="L10" i="26"/>
  <c r="Q8" i="26"/>
  <c r="G15" i="26"/>
  <c r="AE10" i="26" s="1"/>
  <c r="N22" i="39"/>
  <c r="Q10" i="36"/>
  <c r="Q16" i="30"/>
  <c r="P16" i="30" s="1"/>
  <c r="F42" i="5"/>
  <c r="Q9" i="20"/>
  <c r="P8" i="34"/>
  <c r="S18" i="46"/>
  <c r="S19" i="46" s="1"/>
  <c r="S20" i="46" s="1"/>
  <c r="S21" i="46" s="1"/>
  <c r="G16" i="7"/>
  <c r="N22" i="20"/>
  <c r="N22" i="15"/>
  <c r="S21" i="15"/>
  <c r="N24" i="28"/>
  <c r="R27" i="5"/>
  <c r="D20" i="5"/>
  <c r="N22" i="45"/>
  <c r="S21" i="45"/>
  <c r="P8" i="55"/>
  <c r="D14" i="5"/>
  <c r="N25" i="42"/>
  <c r="Q13" i="15"/>
  <c r="N23" i="11"/>
  <c r="S22" i="11"/>
  <c r="N24" i="40"/>
  <c r="N24" i="23"/>
  <c r="Q10" i="38"/>
  <c r="X20" i="34"/>
  <c r="D46" i="2" s="1"/>
  <c r="S22" i="29"/>
  <c r="S22" i="51"/>
  <c r="X20" i="26"/>
  <c r="D38" i="2" s="1"/>
  <c r="B20" i="5"/>
  <c r="B24" i="5"/>
  <c r="F24" i="5" s="1"/>
  <c r="T24" i="5"/>
  <c r="N24" i="32"/>
  <c r="S20" i="5"/>
  <c r="AU27" i="5"/>
  <c r="Q72" i="5"/>
  <c r="AS84" i="5"/>
  <c r="N23" i="54"/>
  <c r="Q10" i="44"/>
  <c r="Q9" i="55"/>
  <c r="Q13" i="55" s="1"/>
  <c r="N23" i="31"/>
  <c r="S22" i="31"/>
  <c r="Q9" i="48"/>
  <c r="Q13" i="48" s="1"/>
  <c r="B41" i="5"/>
  <c r="T41" i="5"/>
  <c r="T17" i="5"/>
  <c r="B17" i="5"/>
  <c r="B44" i="5"/>
  <c r="T44" i="5"/>
  <c r="F11" i="5"/>
  <c r="Q16" i="12"/>
  <c r="P16" i="12" s="1"/>
  <c r="Q9" i="22"/>
  <c r="Q13" i="22" s="1"/>
  <c r="P8" i="49"/>
  <c r="G15" i="32"/>
  <c r="AE10" i="32" s="1"/>
  <c r="L10" i="32"/>
  <c r="Q8" i="32"/>
  <c r="P8" i="18"/>
  <c r="P8" i="41"/>
  <c r="P8" i="42"/>
  <c r="N23" i="50"/>
  <c r="L10" i="14"/>
  <c r="Q8" i="14"/>
  <c r="G15" i="14"/>
  <c r="AE10" i="14" s="1"/>
  <c r="Q9" i="24"/>
  <c r="Q13" i="24" s="1"/>
  <c r="N23" i="14"/>
  <c r="N24" i="17"/>
  <c r="Q10" i="54"/>
  <c r="N25" i="30"/>
  <c r="Q13" i="27"/>
  <c r="N22" i="41"/>
  <c r="S21" i="41"/>
  <c r="Q10" i="53"/>
  <c r="N23" i="19"/>
  <c r="S18" i="35"/>
  <c r="S19" i="35" s="1"/>
  <c r="S20" i="35" s="1"/>
  <c r="S21" i="35" s="1"/>
  <c r="S22" i="35" s="1"/>
  <c r="Q9" i="34"/>
  <c r="AA72" i="5"/>
  <c r="AA84" i="5" s="1"/>
  <c r="W84" i="5"/>
  <c r="W87" i="5" s="1"/>
  <c r="S18" i="50"/>
  <c r="S19" i="50" s="1"/>
  <c r="S20" i="50" s="1"/>
  <c r="S21" i="50" s="1"/>
  <c r="P47" i="5"/>
  <c r="AV47" i="5"/>
  <c r="BC87" i="5"/>
  <c r="P8" i="40"/>
  <c r="P8" i="22"/>
  <c r="N23" i="35"/>
  <c r="N22" i="25"/>
  <c r="B37" i="5"/>
  <c r="T37" i="5"/>
  <c r="R8" i="13"/>
  <c r="G15" i="13"/>
  <c r="AE10" i="13" s="1"/>
  <c r="S22" i="27"/>
  <c r="N23" i="27"/>
  <c r="AT15" i="5"/>
  <c r="N22" i="55"/>
  <c r="Q11" i="41"/>
  <c r="S18" i="52"/>
  <c r="S19" i="52" s="1"/>
  <c r="S20" i="52" s="1"/>
  <c r="S21" i="52" s="1"/>
  <c r="Q10" i="51"/>
  <c r="N23" i="12"/>
  <c r="Q9" i="42"/>
  <c r="G15" i="39"/>
  <c r="AE10" i="39" s="1"/>
  <c r="Q8" i="39"/>
  <c r="L10" i="39"/>
  <c r="T38" i="5"/>
  <c r="B38" i="5"/>
  <c r="X20" i="27"/>
  <c r="D39" i="2" s="1"/>
  <c r="N25" i="29"/>
  <c r="AR72" i="5"/>
  <c r="S18" i="23"/>
  <c r="S19" i="23" s="1"/>
  <c r="S20" i="23" s="1"/>
  <c r="S21" i="23" s="1"/>
  <c r="S18" i="53"/>
  <c r="S19" i="53" s="1"/>
  <c r="S20" i="53" s="1"/>
  <c r="S21" i="53" s="1"/>
  <c r="Q10" i="21"/>
  <c r="P8" i="10"/>
  <c r="AS20" i="5"/>
  <c r="N23" i="36"/>
  <c r="S14" i="20"/>
  <c r="S17" i="20" s="1"/>
  <c r="X20" i="48"/>
  <c r="D60" i="2" s="1"/>
  <c r="Q8" i="5"/>
  <c r="AS12" i="5"/>
  <c r="Q11" i="49"/>
  <c r="S18" i="10"/>
  <c r="S19" i="10" s="1"/>
  <c r="S20" i="10" s="1"/>
  <c r="S21" i="10" s="1"/>
  <c r="S22" i="10" s="1"/>
  <c r="S11" i="42"/>
  <c r="S14" i="42" s="1"/>
  <c r="S17" i="42" s="1"/>
  <c r="S22" i="30"/>
  <c r="X20" i="41"/>
  <c r="D53" i="2" s="1"/>
  <c r="X20" i="31"/>
  <c r="D43" i="2" s="1"/>
  <c r="P8" i="24"/>
  <c r="S18" i="49"/>
  <c r="S19" i="49" s="1"/>
  <c r="S20" i="49" s="1"/>
  <c r="S21" i="49" s="1"/>
  <c r="Q9" i="40"/>
  <c r="Q13" i="40" s="1"/>
  <c r="P8" i="12"/>
  <c r="Q10" i="52"/>
  <c r="N23" i="16"/>
  <c r="S21" i="22"/>
  <c r="N22" i="22"/>
  <c r="Q9" i="12"/>
  <c r="Q13" i="12" s="1"/>
  <c r="S21" i="34"/>
  <c r="N22" i="34"/>
  <c r="R8" i="35"/>
  <c r="G15" i="35"/>
  <c r="AE10" i="35" s="1"/>
  <c r="N22" i="53"/>
  <c r="S72" i="5"/>
  <c r="AU84" i="5"/>
  <c r="S18" i="43"/>
  <c r="S19" i="43" s="1"/>
  <c r="S20" i="43" s="1"/>
  <c r="S21" i="43" s="1"/>
  <c r="S18" i="36"/>
  <c r="S19" i="36" s="1"/>
  <c r="S20" i="36" s="1"/>
  <c r="S21" i="36" s="1"/>
  <c r="N23" i="10"/>
  <c r="Q9" i="16"/>
  <c r="Q13" i="16" s="1"/>
  <c r="N26" i="51"/>
  <c r="N24" i="9"/>
  <c r="Q10" i="43"/>
  <c r="Q16" i="24"/>
  <c r="P8" i="33"/>
  <c r="R8" i="51"/>
  <c r="G15" i="51"/>
  <c r="AE10" i="51" s="1"/>
  <c r="X20" i="15"/>
  <c r="D16" i="2" s="1"/>
  <c r="N23" i="44"/>
  <c r="S22" i="44"/>
  <c r="T43" i="5"/>
  <c r="B43" i="5"/>
  <c r="S18" i="5" l="1"/>
  <c r="E14" i="5"/>
  <c r="P16" i="5"/>
  <c r="AV16" i="5"/>
  <c r="P23" i="5"/>
  <c r="AV23" i="5"/>
  <c r="X20" i="46"/>
  <c r="D58" i="2" s="1"/>
  <c r="P68" i="5"/>
  <c r="S21" i="33"/>
  <c r="S22" i="33" s="1"/>
  <c r="X20" i="32"/>
  <c r="D44" i="2" s="1"/>
  <c r="X20" i="40"/>
  <c r="D52" i="2" s="1"/>
  <c r="X20" i="23"/>
  <c r="D32" i="2" s="1"/>
  <c r="X20" i="49"/>
  <c r="D61" i="2" s="1"/>
  <c r="X20" i="52"/>
  <c r="D64" i="2" s="1"/>
  <c r="X20" i="39"/>
  <c r="D51" i="2" s="1"/>
  <c r="X20" i="19"/>
  <c r="D26" i="2" s="1"/>
  <c r="S13" i="54"/>
  <c r="S11" i="54" s="1"/>
  <c r="S14" i="54" s="1"/>
  <c r="S17" i="54" s="1"/>
  <c r="P8" i="54"/>
  <c r="X20" i="12"/>
  <c r="D11" i="2" s="1"/>
  <c r="X20" i="36"/>
  <c r="D48" i="2" s="1"/>
  <c r="X20" i="10"/>
  <c r="D9" i="2" s="1"/>
  <c r="S23" i="30"/>
  <c r="N23" i="25"/>
  <c r="S18" i="42"/>
  <c r="S19" i="42" s="1"/>
  <c r="S20" i="42" s="1"/>
  <c r="S21" i="42" s="1"/>
  <c r="P8" i="14"/>
  <c r="Q9" i="32"/>
  <c r="S23" i="29"/>
  <c r="S16" i="13"/>
  <c r="S10" i="13" s="1"/>
  <c r="S11" i="13" s="1"/>
  <c r="S14" i="13" s="1"/>
  <c r="S17" i="13" s="1"/>
  <c r="G17" i="7"/>
  <c r="Q10" i="20"/>
  <c r="S22" i="39"/>
  <c r="N23" i="39"/>
  <c r="AV21" i="5"/>
  <c r="P21" i="5"/>
  <c r="Q16" i="34"/>
  <c r="P16" i="34" s="1"/>
  <c r="F46" i="5"/>
  <c r="S23" i="21"/>
  <c r="N24" i="21"/>
  <c r="N26" i="49"/>
  <c r="Q16" i="32"/>
  <c r="P16" i="32" s="1"/>
  <c r="F44" i="5"/>
  <c r="S22" i="45"/>
  <c r="N23" i="45"/>
  <c r="S22" i="46"/>
  <c r="Q16" i="14"/>
  <c r="Q10" i="30"/>
  <c r="T80" i="5"/>
  <c r="B80" i="5"/>
  <c r="F80" i="5" s="1"/>
  <c r="S22" i="52"/>
  <c r="N23" i="52"/>
  <c r="P8" i="11"/>
  <c r="N23" i="33"/>
  <c r="Q13" i="30"/>
  <c r="P8" i="50"/>
  <c r="T22" i="5"/>
  <c r="B22" i="5"/>
  <c r="F22" i="5" s="1"/>
  <c r="R15" i="5"/>
  <c r="AV15" i="5"/>
  <c r="AT18" i="5"/>
  <c r="S23" i="16"/>
  <c r="N24" i="16"/>
  <c r="Q11" i="51"/>
  <c r="N25" i="17"/>
  <c r="Q16" i="16"/>
  <c r="P16" i="16" s="1"/>
  <c r="F17" i="5"/>
  <c r="Q11" i="44"/>
  <c r="Q16" i="17"/>
  <c r="N25" i="40"/>
  <c r="S16" i="17"/>
  <c r="S10" i="17" s="1"/>
  <c r="S11" i="17" s="1"/>
  <c r="S14" i="17" s="1"/>
  <c r="S17" i="17" s="1"/>
  <c r="D27" i="5"/>
  <c r="Q11" i="37"/>
  <c r="C14" i="5"/>
  <c r="Q18" i="5"/>
  <c r="Q10" i="47"/>
  <c r="N25" i="48"/>
  <c r="S24" i="48"/>
  <c r="S23" i="18"/>
  <c r="N24" i="18"/>
  <c r="S16" i="24"/>
  <c r="S10" i="24" s="1"/>
  <c r="S11" i="24" s="1"/>
  <c r="S14" i="24" s="1"/>
  <c r="S17" i="24" s="1"/>
  <c r="D68" i="5"/>
  <c r="T39" i="5"/>
  <c r="B39" i="5"/>
  <c r="Q9" i="11"/>
  <c r="Q9" i="50"/>
  <c r="Q13" i="50" s="1"/>
  <c r="P74" i="5"/>
  <c r="AV74" i="5"/>
  <c r="S22" i="28"/>
  <c r="S23" i="28" s="1"/>
  <c r="S24" i="28" s="1"/>
  <c r="X24" i="28" s="1"/>
  <c r="N23" i="34"/>
  <c r="S22" i="34"/>
  <c r="S18" i="20"/>
  <c r="S19" i="20" s="1"/>
  <c r="S20" i="20" s="1"/>
  <c r="S21" i="20" s="1"/>
  <c r="S22" i="20" s="1"/>
  <c r="Q16" i="26"/>
  <c r="P16" i="26" s="1"/>
  <c r="F38" i="5"/>
  <c r="P8" i="13"/>
  <c r="N24" i="50"/>
  <c r="N23" i="13"/>
  <c r="P8" i="19"/>
  <c r="N23" i="24"/>
  <c r="Q11" i="45"/>
  <c r="T47" i="5"/>
  <c r="B47" i="5"/>
  <c r="Q84" i="5"/>
  <c r="J72" i="5"/>
  <c r="J84" i="5" s="1"/>
  <c r="J87" i="5" s="1"/>
  <c r="S23" i="26"/>
  <c r="N24" i="26"/>
  <c r="N24" i="10"/>
  <c r="S23" i="10"/>
  <c r="X20" i="43"/>
  <c r="D55" i="2" s="1"/>
  <c r="Q14" i="49"/>
  <c r="N24" i="36"/>
  <c r="X20" i="53"/>
  <c r="D65" i="2" s="1"/>
  <c r="X20" i="50"/>
  <c r="D62" i="2" s="1"/>
  <c r="X20" i="35"/>
  <c r="D47" i="2" s="1"/>
  <c r="S22" i="50"/>
  <c r="S23" i="50" s="1"/>
  <c r="S23" i="31"/>
  <c r="N24" i="31"/>
  <c r="Q11" i="38"/>
  <c r="N26" i="42"/>
  <c r="AF10" i="30"/>
  <c r="Z16" i="30"/>
  <c r="P8" i="26"/>
  <c r="P8" i="31"/>
  <c r="S22" i="38"/>
  <c r="N23" i="38"/>
  <c r="S13" i="25"/>
  <c r="S11" i="25" s="1"/>
  <c r="P8" i="25"/>
  <c r="Q16" i="28"/>
  <c r="F40" i="5"/>
  <c r="T16" i="24"/>
  <c r="E68" i="5"/>
  <c r="X20" i="16"/>
  <c r="D17" i="2" s="1"/>
  <c r="X20" i="28"/>
  <c r="D40" i="2" s="1"/>
  <c r="AT8" i="5"/>
  <c r="Q11" i="43"/>
  <c r="Q11" i="21"/>
  <c r="N23" i="55"/>
  <c r="S22" i="55"/>
  <c r="Q11" i="53"/>
  <c r="Q9" i="14"/>
  <c r="Q13" i="14" s="1"/>
  <c r="P72" i="5"/>
  <c r="AV72" i="5"/>
  <c r="Q10" i="42"/>
  <c r="Q20" i="5"/>
  <c r="AS27" i="5"/>
  <c r="AS70" i="5" s="1"/>
  <c r="AS87" i="5" s="1"/>
  <c r="AV20" i="5"/>
  <c r="S23" i="19"/>
  <c r="N24" i="19"/>
  <c r="N26" i="30"/>
  <c r="N24" i="14"/>
  <c r="N23" i="20"/>
  <c r="S23" i="44"/>
  <c r="N24" i="44"/>
  <c r="P8" i="51"/>
  <c r="Q10" i="40"/>
  <c r="N26" i="29"/>
  <c r="N24" i="27"/>
  <c r="S23" i="27"/>
  <c r="S23" i="35"/>
  <c r="N24" i="35"/>
  <c r="Q10" i="22"/>
  <c r="Q16" i="29"/>
  <c r="F41" i="5"/>
  <c r="N24" i="54"/>
  <c r="N25" i="23"/>
  <c r="N23" i="15"/>
  <c r="S22" i="15"/>
  <c r="Q13" i="34"/>
  <c r="Q9" i="26"/>
  <c r="Q13" i="26" s="1"/>
  <c r="Q9" i="31"/>
  <c r="Q13" i="31" s="1"/>
  <c r="Q16" i="33"/>
  <c r="F45" i="5"/>
  <c r="P8" i="23"/>
  <c r="Q13" i="20"/>
  <c r="R84" i="5"/>
  <c r="K72" i="5"/>
  <c r="K84" i="5" s="1"/>
  <c r="K87" i="5" s="1"/>
  <c r="N24" i="47"/>
  <c r="S23" i="47"/>
  <c r="Q13" i="47"/>
  <c r="AV68" i="5"/>
  <c r="S84" i="5"/>
  <c r="L72" i="5"/>
  <c r="L84" i="5" s="1"/>
  <c r="L87" i="5" s="1"/>
  <c r="P8" i="35"/>
  <c r="Q10" i="12"/>
  <c r="Q12" i="5"/>
  <c r="C8" i="5"/>
  <c r="S22" i="36"/>
  <c r="S22" i="23"/>
  <c r="Q9" i="39"/>
  <c r="Q16" i="25"/>
  <c r="F37" i="5"/>
  <c r="Q10" i="24"/>
  <c r="Q13" i="18"/>
  <c r="AF10" i="12"/>
  <c r="Z16" i="12"/>
  <c r="Q10" i="48"/>
  <c r="N25" i="32"/>
  <c r="S23" i="51"/>
  <c r="N24" i="11"/>
  <c r="S23" i="11"/>
  <c r="Q11" i="36"/>
  <c r="S22" i="40"/>
  <c r="S23" i="40" s="1"/>
  <c r="S24" i="40" s="1"/>
  <c r="Q9" i="23"/>
  <c r="S22" i="32"/>
  <c r="S23" i="32" s="1"/>
  <c r="S24" i="32" s="1"/>
  <c r="Q10" i="46"/>
  <c r="AR26" i="5"/>
  <c r="AR27" i="5" s="1"/>
  <c r="S23" i="37"/>
  <c r="N24" i="37"/>
  <c r="Q13" i="46"/>
  <c r="S22" i="43"/>
  <c r="N23" i="43"/>
  <c r="N25" i="46"/>
  <c r="X20" i="55"/>
  <c r="D67" i="2" s="1"/>
  <c r="X20" i="18"/>
  <c r="D21" i="2" s="1"/>
  <c r="S22" i="22"/>
  <c r="N23" i="22"/>
  <c r="N25" i="9"/>
  <c r="Q16" i="31"/>
  <c r="P16" i="31" s="1"/>
  <c r="F43" i="5"/>
  <c r="N27" i="51"/>
  <c r="S22" i="53"/>
  <c r="N23" i="53"/>
  <c r="Q11" i="52"/>
  <c r="S22" i="49"/>
  <c r="Q13" i="39"/>
  <c r="P8" i="39"/>
  <c r="N24" i="12"/>
  <c r="S23" i="12"/>
  <c r="Q14" i="41"/>
  <c r="AA87" i="5"/>
  <c r="S22" i="41"/>
  <c r="N23" i="41"/>
  <c r="Q11" i="54"/>
  <c r="Q13" i="42"/>
  <c r="P8" i="32"/>
  <c r="Q10" i="55"/>
  <c r="E20" i="5"/>
  <c r="S27" i="5"/>
  <c r="N25" i="28"/>
  <c r="AR18" i="5"/>
  <c r="P14" i="5"/>
  <c r="AV14" i="5"/>
  <c r="Q68" i="5"/>
  <c r="C36" i="5"/>
  <c r="T36" i="5"/>
  <c r="P8" i="43"/>
  <c r="AV18" i="5" l="1"/>
  <c r="D72" i="5"/>
  <c r="D84" i="5" s="1"/>
  <c r="B23" i="5"/>
  <c r="F23" i="5" s="1"/>
  <c r="T23" i="5"/>
  <c r="B16" i="5"/>
  <c r="T16" i="5"/>
  <c r="E18" i="5"/>
  <c r="T16" i="13"/>
  <c r="B68" i="5"/>
  <c r="Q10" i="16"/>
  <c r="Q11" i="16" s="1"/>
  <c r="Q10" i="34"/>
  <c r="Q11" i="34" s="1"/>
  <c r="E72" i="5"/>
  <c r="E84" i="5" s="1"/>
  <c r="X20" i="42"/>
  <c r="D54" i="2" s="1"/>
  <c r="S18" i="54"/>
  <c r="S19" i="54" s="1"/>
  <c r="S20" i="54" s="1"/>
  <c r="S21" i="54" s="1"/>
  <c r="S22" i="54" s="1"/>
  <c r="S23" i="54" s="1"/>
  <c r="S24" i="54" s="1"/>
  <c r="X24" i="54" s="1"/>
  <c r="AF10" i="31"/>
  <c r="Z16" i="31"/>
  <c r="N25" i="37"/>
  <c r="S24" i="37"/>
  <c r="X24" i="37" s="1"/>
  <c r="Q10" i="39"/>
  <c r="N25" i="19"/>
  <c r="S24" i="19"/>
  <c r="X24" i="19" s="1"/>
  <c r="Q14" i="21"/>
  <c r="N25" i="36"/>
  <c r="S23" i="34"/>
  <c r="N24" i="34"/>
  <c r="S23" i="45"/>
  <c r="N24" i="45"/>
  <c r="S22" i="42"/>
  <c r="S23" i="42" s="1"/>
  <c r="S24" i="42" s="1"/>
  <c r="S25" i="42" s="1"/>
  <c r="S26" i="42" s="1"/>
  <c r="S24" i="30"/>
  <c r="S25" i="30" s="1"/>
  <c r="S26" i="30" s="1"/>
  <c r="T16" i="17"/>
  <c r="E27" i="5"/>
  <c r="S23" i="41"/>
  <c r="N24" i="41"/>
  <c r="S23" i="49"/>
  <c r="AU8" i="5"/>
  <c r="N24" i="43"/>
  <c r="S23" i="43"/>
  <c r="X24" i="32"/>
  <c r="X24" i="40"/>
  <c r="N26" i="23"/>
  <c r="S24" i="27"/>
  <c r="X24" i="27" s="1"/>
  <c r="N25" i="27"/>
  <c r="S23" i="38"/>
  <c r="N24" i="38"/>
  <c r="X20" i="20"/>
  <c r="D29" i="2" s="1"/>
  <c r="D33" i="2" s="1"/>
  <c r="Q16" i="27"/>
  <c r="F39" i="5"/>
  <c r="Q11" i="47"/>
  <c r="Q14" i="47" s="1"/>
  <c r="Q14" i="51"/>
  <c r="Q11" i="30"/>
  <c r="Q14" i="30" s="1"/>
  <c r="G18" i="7"/>
  <c r="Q17" i="41"/>
  <c r="Q11" i="55"/>
  <c r="Q10" i="23"/>
  <c r="P16" i="29"/>
  <c r="Q10" i="29"/>
  <c r="Q14" i="53"/>
  <c r="S24" i="26"/>
  <c r="X24" i="26" s="1"/>
  <c r="N25" i="26"/>
  <c r="S23" i="33"/>
  <c r="N24" i="33"/>
  <c r="Q14" i="52"/>
  <c r="S23" i="22"/>
  <c r="N24" i="22"/>
  <c r="Q14" i="36"/>
  <c r="Q11" i="24"/>
  <c r="Q10" i="31"/>
  <c r="N24" i="15"/>
  <c r="S23" i="15"/>
  <c r="Q14" i="43"/>
  <c r="Q16" i="35"/>
  <c r="F47" i="5"/>
  <c r="C18" i="5"/>
  <c r="R16" i="13"/>
  <c r="S18" i="17"/>
  <c r="S19" i="17" s="1"/>
  <c r="S20" i="17" s="1"/>
  <c r="S21" i="17" s="1"/>
  <c r="Q10" i="17"/>
  <c r="S24" i="16"/>
  <c r="N25" i="16"/>
  <c r="AF10" i="34"/>
  <c r="Z16" i="34"/>
  <c r="S18" i="13"/>
  <c r="S19" i="13" s="1"/>
  <c r="S20" i="13" s="1"/>
  <c r="S21" i="13" s="1"/>
  <c r="N24" i="25"/>
  <c r="AR82" i="5"/>
  <c r="S23" i="23"/>
  <c r="S24" i="23" s="1"/>
  <c r="S25" i="23" s="1"/>
  <c r="Q11" i="42"/>
  <c r="Q14" i="42" s="1"/>
  <c r="T74" i="5"/>
  <c r="I74" i="5"/>
  <c r="M74" i="5" s="1"/>
  <c r="N26" i="17"/>
  <c r="N24" i="52"/>
  <c r="S23" i="52"/>
  <c r="N27" i="49"/>
  <c r="Q10" i="32"/>
  <c r="T68" i="5"/>
  <c r="Q13" i="32"/>
  <c r="N28" i="51"/>
  <c r="N26" i="46"/>
  <c r="N25" i="11"/>
  <c r="S24" i="11"/>
  <c r="X24" i="11" s="1"/>
  <c r="Q11" i="22"/>
  <c r="S23" i="55"/>
  <c r="N24" i="55"/>
  <c r="Q14" i="38"/>
  <c r="Q17" i="49"/>
  <c r="Q14" i="45"/>
  <c r="S24" i="50"/>
  <c r="N25" i="50"/>
  <c r="X24" i="48"/>
  <c r="Q14" i="37"/>
  <c r="Q14" i="44"/>
  <c r="Q11" i="20"/>
  <c r="Q14" i="20" s="1"/>
  <c r="S14" i="25"/>
  <c r="S17" i="25" s="1"/>
  <c r="Q11" i="12"/>
  <c r="N25" i="35"/>
  <c r="S24" i="35"/>
  <c r="R16" i="24"/>
  <c r="P16" i="24" s="1"/>
  <c r="C68" i="5"/>
  <c r="F36" i="5"/>
  <c r="S23" i="53"/>
  <c r="N24" i="53"/>
  <c r="P26" i="5"/>
  <c r="P27" i="5" s="1"/>
  <c r="AV26" i="5"/>
  <c r="AV27" i="5" s="1"/>
  <c r="Q10" i="26"/>
  <c r="N27" i="29"/>
  <c r="N25" i="14"/>
  <c r="I72" i="5"/>
  <c r="B72" i="5" s="1"/>
  <c r="T72" i="5"/>
  <c r="P16" i="28"/>
  <c r="Q10" i="28"/>
  <c r="S24" i="31"/>
  <c r="X24" i="31" s="1"/>
  <c r="N25" i="31"/>
  <c r="S24" i="10"/>
  <c r="N25" i="10"/>
  <c r="N24" i="24"/>
  <c r="N24" i="13"/>
  <c r="Q10" i="50"/>
  <c r="S18" i="24"/>
  <c r="S19" i="24" s="1"/>
  <c r="S20" i="24" s="1"/>
  <c r="S21" i="24" s="1"/>
  <c r="S25" i="48"/>
  <c r="N26" i="48"/>
  <c r="S25" i="40"/>
  <c r="N26" i="40"/>
  <c r="S24" i="21"/>
  <c r="X24" i="21" s="1"/>
  <c r="N25" i="21"/>
  <c r="T21" i="5"/>
  <c r="B21" i="5"/>
  <c r="S24" i="29"/>
  <c r="S25" i="29" s="1"/>
  <c r="S26" i="29" s="1"/>
  <c r="S24" i="44"/>
  <c r="N25" i="44"/>
  <c r="T14" i="5"/>
  <c r="B14" i="5"/>
  <c r="P18" i="5"/>
  <c r="S24" i="12"/>
  <c r="X24" i="12" s="1"/>
  <c r="N25" i="12"/>
  <c r="Q11" i="48"/>
  <c r="C12" i="5"/>
  <c r="R16" i="9"/>
  <c r="N25" i="54"/>
  <c r="Q11" i="40"/>
  <c r="Q10" i="14"/>
  <c r="R8" i="5"/>
  <c r="AT12" i="5"/>
  <c r="AT70" i="5" s="1"/>
  <c r="AT87" i="5" s="1"/>
  <c r="N27" i="42"/>
  <c r="C72" i="5"/>
  <c r="C84" i="5" s="1"/>
  <c r="AF10" i="26"/>
  <c r="Z16" i="26"/>
  <c r="S24" i="18"/>
  <c r="N25" i="18"/>
  <c r="S23" i="46"/>
  <c r="AF10" i="32"/>
  <c r="Z16" i="32"/>
  <c r="S25" i="28"/>
  <c r="N26" i="28"/>
  <c r="S25" i="32"/>
  <c r="N26" i="32"/>
  <c r="P16" i="33"/>
  <c r="Q10" i="33"/>
  <c r="N27" i="30"/>
  <c r="D15" i="5"/>
  <c r="R18" i="5"/>
  <c r="T15" i="5"/>
  <c r="Q14" i="54"/>
  <c r="N26" i="9"/>
  <c r="Q11" i="46"/>
  <c r="Q14" i="46" s="1"/>
  <c r="AR76" i="5"/>
  <c r="S24" i="51"/>
  <c r="X24" i="51" s="1"/>
  <c r="P16" i="25"/>
  <c r="Q10" i="25"/>
  <c r="S24" i="47"/>
  <c r="X24" i="47" s="1"/>
  <c r="N25" i="47"/>
  <c r="Q13" i="23"/>
  <c r="S23" i="20"/>
  <c r="N24" i="20"/>
  <c r="Q27" i="5"/>
  <c r="Q70" i="5" s="1"/>
  <c r="Q87" i="5" s="1"/>
  <c r="C20" i="5"/>
  <c r="T20" i="5"/>
  <c r="S23" i="36"/>
  <c r="AF10" i="16"/>
  <c r="Z16" i="16"/>
  <c r="Q13" i="11"/>
  <c r="S23" i="39"/>
  <c r="N24" i="39"/>
  <c r="Q16" i="15" l="1"/>
  <c r="F16" i="5"/>
  <c r="B74" i="5"/>
  <c r="F74" i="5" s="1"/>
  <c r="X24" i="29"/>
  <c r="X20" i="24"/>
  <c r="D36" i="2" s="1"/>
  <c r="X20" i="17"/>
  <c r="D20" i="2" s="1"/>
  <c r="D27" i="2" s="1"/>
  <c r="X24" i="42"/>
  <c r="X20" i="54"/>
  <c r="D66" i="2" s="1"/>
  <c r="F72" i="5"/>
  <c r="Q17" i="42"/>
  <c r="X24" i="35"/>
  <c r="Q14" i="22"/>
  <c r="N28" i="49"/>
  <c r="AR9" i="5"/>
  <c r="Q14" i="24"/>
  <c r="Z16" i="29"/>
  <c r="AF10" i="29"/>
  <c r="Q18" i="41"/>
  <c r="Q17" i="30"/>
  <c r="X24" i="50"/>
  <c r="AU12" i="5"/>
  <c r="AU70" i="5" s="1"/>
  <c r="AU87" i="5" s="1"/>
  <c r="S8" i="5"/>
  <c r="S27" i="30"/>
  <c r="N28" i="30"/>
  <c r="S22" i="24"/>
  <c r="Q17" i="47"/>
  <c r="N26" i="35"/>
  <c r="S25" i="35"/>
  <c r="Q17" i="44"/>
  <c r="N26" i="50"/>
  <c r="S25" i="50"/>
  <c r="Q11" i="17"/>
  <c r="Q17" i="52"/>
  <c r="Q17" i="51"/>
  <c r="S24" i="36"/>
  <c r="X24" i="36" s="1"/>
  <c r="S25" i="19"/>
  <c r="N26" i="19"/>
  <c r="Q16" i="18"/>
  <c r="F21" i="5"/>
  <c r="S24" i="55"/>
  <c r="X24" i="55" s="1"/>
  <c r="N25" i="55"/>
  <c r="Q17" i="36"/>
  <c r="S25" i="26"/>
  <c r="N26" i="26"/>
  <c r="Q11" i="23"/>
  <c r="Q14" i="23" s="1"/>
  <c r="Q17" i="54"/>
  <c r="N26" i="18"/>
  <c r="S25" i="18"/>
  <c r="Q11" i="14"/>
  <c r="Q14" i="48"/>
  <c r="Q17" i="37"/>
  <c r="N25" i="25"/>
  <c r="S22" i="17"/>
  <c r="S23" i="17" s="1"/>
  <c r="S24" i="17" s="1"/>
  <c r="S25" i="17" s="1"/>
  <c r="S26" i="17" s="1"/>
  <c r="P16" i="35"/>
  <c r="Q10" i="35"/>
  <c r="S24" i="15"/>
  <c r="X24" i="15" s="1"/>
  <c r="N25" i="15"/>
  <c r="N25" i="33"/>
  <c r="S24" i="33"/>
  <c r="X24" i="33" s="1"/>
  <c r="Q14" i="16"/>
  <c r="S24" i="38"/>
  <c r="X24" i="38" s="1"/>
  <c r="N25" i="38"/>
  <c r="S25" i="27"/>
  <c r="N26" i="27"/>
  <c r="X24" i="18"/>
  <c r="S24" i="45"/>
  <c r="N25" i="45"/>
  <c r="N26" i="36"/>
  <c r="X24" i="10"/>
  <c r="P76" i="5"/>
  <c r="AV76" i="5"/>
  <c r="AR84" i="5"/>
  <c r="N26" i="54"/>
  <c r="S25" i="54"/>
  <c r="S25" i="31"/>
  <c r="N26" i="31"/>
  <c r="M72" i="5"/>
  <c r="S27" i="29"/>
  <c r="N28" i="29"/>
  <c r="N27" i="17"/>
  <c r="S24" i="49"/>
  <c r="S25" i="49" s="1"/>
  <c r="S25" i="37"/>
  <c r="N26" i="37"/>
  <c r="S27" i="42"/>
  <c r="N28" i="42"/>
  <c r="S24" i="39"/>
  <c r="X24" i="39" s="1"/>
  <c r="N25" i="39"/>
  <c r="R16" i="17"/>
  <c r="P16" i="17" s="1"/>
  <c r="AF10" i="17" s="1"/>
  <c r="C27" i="5"/>
  <c r="C70" i="5" s="1"/>
  <c r="C87" i="5" s="1"/>
  <c r="F20" i="5"/>
  <c r="Q14" i="34"/>
  <c r="Q11" i="25"/>
  <c r="S26" i="28"/>
  <c r="N27" i="28"/>
  <c r="S26" i="48"/>
  <c r="N27" i="48"/>
  <c r="T26" i="5"/>
  <c r="T27" i="5" s="1"/>
  <c r="B26" i="5"/>
  <c r="F68" i="5"/>
  <c r="Q14" i="12"/>
  <c r="Q17" i="45"/>
  <c r="Q11" i="32"/>
  <c r="S24" i="22"/>
  <c r="X24" i="22" s="1"/>
  <c r="N25" i="22"/>
  <c r="S24" i="41"/>
  <c r="X24" i="41" s="1"/>
  <c r="N25" i="41"/>
  <c r="X24" i="44"/>
  <c r="S25" i="21"/>
  <c r="N26" i="21"/>
  <c r="N25" i="24"/>
  <c r="Z16" i="25"/>
  <c r="AF10" i="25"/>
  <c r="N27" i="9"/>
  <c r="N26" i="14"/>
  <c r="Q18" i="49"/>
  <c r="S25" i="16"/>
  <c r="N26" i="16"/>
  <c r="Q17" i="53"/>
  <c r="G19" i="7"/>
  <c r="X24" i="30"/>
  <c r="N25" i="34"/>
  <c r="S24" i="34"/>
  <c r="X24" i="34" s="1"/>
  <c r="Q17" i="21"/>
  <c r="Q11" i="26"/>
  <c r="B18" i="5"/>
  <c r="F14" i="5"/>
  <c r="Q16" i="13"/>
  <c r="Q17" i="46"/>
  <c r="Q17" i="20"/>
  <c r="T18" i="5"/>
  <c r="AR10" i="5"/>
  <c r="Q11" i="28"/>
  <c r="Z16" i="24"/>
  <c r="AF10" i="24"/>
  <c r="S25" i="11"/>
  <c r="N26" i="11"/>
  <c r="S22" i="13"/>
  <c r="X24" i="16"/>
  <c r="Q14" i="55"/>
  <c r="P16" i="27"/>
  <c r="Q10" i="27"/>
  <c r="S26" i="23"/>
  <c r="N27" i="23"/>
  <c r="N25" i="43"/>
  <c r="S24" i="43"/>
  <c r="Q11" i="39"/>
  <c r="X24" i="23"/>
  <c r="S25" i="44"/>
  <c r="N26" i="44"/>
  <c r="R12" i="5"/>
  <c r="R70" i="5" s="1"/>
  <c r="R87" i="5" s="1"/>
  <c r="D8" i="5"/>
  <c r="N25" i="13"/>
  <c r="Q11" i="33"/>
  <c r="Q14" i="40"/>
  <c r="S25" i="12"/>
  <c r="N26" i="12"/>
  <c r="Q11" i="50"/>
  <c r="S25" i="10"/>
  <c r="N26" i="10"/>
  <c r="Z16" i="33"/>
  <c r="AF10" i="33"/>
  <c r="S24" i="20"/>
  <c r="X24" i="20" s="1"/>
  <c r="N25" i="20"/>
  <c r="S25" i="47"/>
  <c r="N26" i="47"/>
  <c r="S25" i="51"/>
  <c r="S16" i="14"/>
  <c r="D18" i="5"/>
  <c r="F15" i="5"/>
  <c r="S26" i="32"/>
  <c r="N27" i="32"/>
  <c r="S24" i="46"/>
  <c r="X24" i="46" s="1"/>
  <c r="S26" i="40"/>
  <c r="N27" i="40"/>
  <c r="Z16" i="28"/>
  <c r="AF10" i="28"/>
  <c r="S24" i="53"/>
  <c r="X24" i="53" s="1"/>
  <c r="N25" i="53"/>
  <c r="S18" i="25"/>
  <c r="S19" i="25" s="1"/>
  <c r="S20" i="25" s="1"/>
  <c r="S21" i="25" s="1"/>
  <c r="Q17" i="38"/>
  <c r="N27" i="46"/>
  <c r="N29" i="51"/>
  <c r="S24" i="52"/>
  <c r="N25" i="52"/>
  <c r="P82" i="5"/>
  <c r="AV82" i="5"/>
  <c r="X20" i="13"/>
  <c r="D14" i="2" s="1"/>
  <c r="Q17" i="43"/>
  <c r="Q11" i="31"/>
  <c r="Q11" i="29"/>
  <c r="Q10" i="15" l="1"/>
  <c r="Q11" i="15" s="1"/>
  <c r="P16" i="15"/>
  <c r="X20" i="25"/>
  <c r="D37" i="2" s="1"/>
  <c r="D68" i="2" s="1"/>
  <c r="X24" i="49"/>
  <c r="Q16" i="19"/>
  <c r="F26" i="5"/>
  <c r="F27" i="5" s="1"/>
  <c r="S27" i="28"/>
  <c r="N28" i="28"/>
  <c r="S28" i="42"/>
  <c r="X28" i="42" s="1"/>
  <c r="N29" i="42"/>
  <c r="Q17" i="16"/>
  <c r="S25" i="15"/>
  <c r="N26" i="15"/>
  <c r="S26" i="26"/>
  <c r="N27" i="26"/>
  <c r="D12" i="5"/>
  <c r="D70" i="5" s="1"/>
  <c r="D87" i="5" s="1"/>
  <c r="S16" i="9"/>
  <c r="S10" i="9" s="1"/>
  <c r="S11" i="9" s="1"/>
  <c r="S14" i="9" s="1"/>
  <c r="S17" i="9" s="1"/>
  <c r="Z16" i="27"/>
  <c r="AF10" i="27"/>
  <c r="S26" i="16"/>
  <c r="N27" i="16"/>
  <c r="Q14" i="31"/>
  <c r="S22" i="25"/>
  <c r="S23" i="25" s="1"/>
  <c r="S24" i="25" s="1"/>
  <c r="S25" i="25" s="1"/>
  <c r="S25" i="43"/>
  <c r="N26" i="43"/>
  <c r="S23" i="13"/>
  <c r="S24" i="13" s="1"/>
  <c r="S25" i="13" s="1"/>
  <c r="P16" i="13"/>
  <c r="Q10" i="13"/>
  <c r="Q17" i="40"/>
  <c r="Q11" i="27"/>
  <c r="F18" i="5"/>
  <c r="N28" i="9"/>
  <c r="N28" i="17"/>
  <c r="S27" i="17"/>
  <c r="S25" i="45"/>
  <c r="N26" i="45"/>
  <c r="N26" i="25"/>
  <c r="N27" i="18"/>
  <c r="S26" i="18"/>
  <c r="N26" i="55"/>
  <c r="S25" i="55"/>
  <c r="P16" i="18"/>
  <c r="Q10" i="18"/>
  <c r="Q18" i="51"/>
  <c r="S28" i="30"/>
  <c r="X28" i="30" s="1"/>
  <c r="N29" i="30"/>
  <c r="Q18" i="30"/>
  <c r="S27" i="48"/>
  <c r="N28" i="48"/>
  <c r="X24" i="45"/>
  <c r="Q14" i="28"/>
  <c r="Q17" i="23"/>
  <c r="N26" i="34"/>
  <c r="S25" i="34"/>
  <c r="N26" i="22"/>
  <c r="S25" i="22"/>
  <c r="N26" i="39"/>
  <c r="S25" i="39"/>
  <c r="S26" i="49"/>
  <c r="S25" i="36"/>
  <c r="S26" i="36" s="1"/>
  <c r="Q18" i="54"/>
  <c r="S26" i="19"/>
  <c r="N27" i="19"/>
  <c r="Q18" i="52"/>
  <c r="Q19" i="41"/>
  <c r="Q17" i="22"/>
  <c r="Q17" i="48"/>
  <c r="N27" i="50"/>
  <c r="S26" i="50"/>
  <c r="S27" i="40"/>
  <c r="N28" i="40"/>
  <c r="S10" i="14"/>
  <c r="S11" i="14" s="1"/>
  <c r="S14" i="14" s="1"/>
  <c r="S17" i="14" s="1"/>
  <c r="P16" i="14"/>
  <c r="Q14" i="50"/>
  <c r="Q14" i="39"/>
  <c r="N26" i="20"/>
  <c r="S25" i="20"/>
  <c r="Q14" i="33"/>
  <c r="S27" i="23"/>
  <c r="N28" i="23"/>
  <c r="Q17" i="55"/>
  <c r="X24" i="52"/>
  <c r="Q14" i="26"/>
  <c r="N27" i="14"/>
  <c r="S25" i="41"/>
  <c r="N26" i="41"/>
  <c r="Q17" i="12"/>
  <c r="Q14" i="25"/>
  <c r="S26" i="31"/>
  <c r="N27" i="31"/>
  <c r="N26" i="38"/>
  <c r="S25" i="38"/>
  <c r="N26" i="33"/>
  <c r="S25" i="33"/>
  <c r="Q11" i="35"/>
  <c r="Q14" i="14"/>
  <c r="N27" i="35"/>
  <c r="S26" i="35"/>
  <c r="Q17" i="24"/>
  <c r="S26" i="51"/>
  <c r="S27" i="51" s="1"/>
  <c r="S28" i="51" s="1"/>
  <c r="S29" i="51" s="1"/>
  <c r="S26" i="12"/>
  <c r="N27" i="12"/>
  <c r="S26" i="44"/>
  <c r="N27" i="44"/>
  <c r="S26" i="21"/>
  <c r="N27" i="21"/>
  <c r="S28" i="29"/>
  <c r="X28" i="29" s="1"/>
  <c r="N29" i="29"/>
  <c r="S26" i="27"/>
  <c r="N27" i="27"/>
  <c r="Z16" i="35"/>
  <c r="AF10" i="35"/>
  <c r="Q18" i="36"/>
  <c r="Q14" i="15"/>
  <c r="Q18" i="44"/>
  <c r="P9" i="5"/>
  <c r="AV9" i="5"/>
  <c r="Q18" i="42"/>
  <c r="Q18" i="20"/>
  <c r="S26" i="10"/>
  <c r="N27" i="10"/>
  <c r="P10" i="5"/>
  <c r="AV10" i="5"/>
  <c r="Q18" i="46"/>
  <c r="G20" i="7"/>
  <c r="G21" i="7" s="1"/>
  <c r="G22" i="7" s="1"/>
  <c r="G23" i="7" s="1"/>
  <c r="G24" i="7" s="1"/>
  <c r="G25" i="7" s="1"/>
  <c r="G26" i="7" s="1"/>
  <c r="G27" i="7" s="1"/>
  <c r="G28" i="7" s="1"/>
  <c r="G29" i="7" s="1"/>
  <c r="G30" i="7" s="1"/>
  <c r="G31" i="7" s="1"/>
  <c r="G32" i="7" s="1"/>
  <c r="G33" i="7" s="1"/>
  <c r="G34" i="7" s="1"/>
  <c r="G35" i="7" s="1"/>
  <c r="G36" i="7" s="1"/>
  <c r="G37" i="7" s="1"/>
  <c r="G38" i="7" s="1"/>
  <c r="G39" i="7" s="1"/>
  <c r="G40" i="7" s="1"/>
  <c r="G41" i="7" s="1"/>
  <c r="G42" i="7" s="1"/>
  <c r="G43" i="7" s="1"/>
  <c r="G44" i="7" s="1"/>
  <c r="G45" i="7" s="1"/>
  <c r="G46" i="7" s="1"/>
  <c r="G47" i="7" s="1"/>
  <c r="G48" i="7" s="1"/>
  <c r="G49" i="7" s="1"/>
  <c r="G50" i="7" s="1"/>
  <c r="G51" i="7" s="1"/>
  <c r="G52" i="7" s="1"/>
  <c r="G53" i="7" s="1"/>
  <c r="G54" i="7" s="1"/>
  <c r="G55" i="7" s="1"/>
  <c r="G56" i="7" s="1"/>
  <c r="G57" i="7" s="1"/>
  <c r="G58" i="7" s="1"/>
  <c r="G59" i="7" s="1"/>
  <c r="G60" i="7" s="1"/>
  <c r="G61" i="7" s="1"/>
  <c r="G62" i="7" s="1"/>
  <c r="G63" i="7" s="1"/>
  <c r="G64" i="7" s="1"/>
  <c r="G65" i="7" s="1"/>
  <c r="G66" i="7" s="1"/>
  <c r="G67" i="7" s="1"/>
  <c r="G68" i="7" s="1"/>
  <c r="G69" i="7" s="1"/>
  <c r="G70" i="7" s="1"/>
  <c r="K11" i="46" s="1"/>
  <c r="K11" i="9"/>
  <c r="K11" i="43"/>
  <c r="K11" i="40"/>
  <c r="Q19" i="49"/>
  <c r="Q17" i="34"/>
  <c r="S26" i="37"/>
  <c r="N27" i="37"/>
  <c r="AV84" i="5"/>
  <c r="N27" i="36"/>
  <c r="Q14" i="17"/>
  <c r="Q18" i="47"/>
  <c r="E8" i="5"/>
  <c r="S12" i="5"/>
  <c r="S70" i="5" s="1"/>
  <c r="S87" i="5" s="1"/>
  <c r="Q18" i="43"/>
  <c r="N28" i="46"/>
  <c r="S25" i="46"/>
  <c r="S26" i="11"/>
  <c r="N27" i="11"/>
  <c r="Q18" i="45"/>
  <c r="S26" i="54"/>
  <c r="N27" i="54"/>
  <c r="S23" i="24"/>
  <c r="S24" i="24" s="1"/>
  <c r="S25" i="24" s="1"/>
  <c r="Q14" i="29"/>
  <c r="B82" i="5"/>
  <c r="F82" i="5" s="1"/>
  <c r="T82" i="5"/>
  <c r="Q18" i="38"/>
  <c r="S25" i="53"/>
  <c r="N26" i="53"/>
  <c r="S27" i="32"/>
  <c r="N28" i="32"/>
  <c r="S25" i="52"/>
  <c r="N26" i="52"/>
  <c r="N30" i="51"/>
  <c r="AR8" i="5"/>
  <c r="S26" i="47"/>
  <c r="N27" i="47"/>
  <c r="N26" i="13"/>
  <c r="X24" i="43"/>
  <c r="Q18" i="21"/>
  <c r="Q18" i="53"/>
  <c r="N26" i="24"/>
  <c r="I76" i="5"/>
  <c r="T76" i="5"/>
  <c r="P84" i="5"/>
  <c r="X24" i="17"/>
  <c r="Q18" i="37"/>
  <c r="B27" i="5"/>
  <c r="Q14" i="32"/>
  <c r="N29" i="49"/>
  <c r="AF10" i="15" l="1"/>
  <c r="Z16" i="15"/>
  <c r="X24" i="25"/>
  <c r="K13" i="46"/>
  <c r="L13" i="46" s="1"/>
  <c r="T9" i="46" s="1"/>
  <c r="L11" i="46"/>
  <c r="M76" i="5"/>
  <c r="M84" i="5" s="1"/>
  <c r="I84" i="5"/>
  <c r="I87" i="5" s="1"/>
  <c r="S28" i="32"/>
  <c r="X28" i="32" s="1"/>
  <c r="N29" i="32"/>
  <c r="Q19" i="20"/>
  <c r="Q17" i="50"/>
  <c r="Q19" i="51"/>
  <c r="S27" i="18"/>
  <c r="N28" i="18"/>
  <c r="Q17" i="29"/>
  <c r="K13" i="9"/>
  <c r="L13" i="9" s="1"/>
  <c r="T9" i="9" s="1"/>
  <c r="L11" i="9"/>
  <c r="Q17" i="15"/>
  <c r="Q17" i="14"/>
  <c r="N28" i="31"/>
  <c r="S27" i="31"/>
  <c r="Q18" i="22"/>
  <c r="S27" i="49"/>
  <c r="S28" i="49" s="1"/>
  <c r="X28" i="49" s="1"/>
  <c r="N27" i="25"/>
  <c r="S26" i="25"/>
  <c r="N27" i="45"/>
  <c r="S26" i="45"/>
  <c r="S28" i="17"/>
  <c r="X28" i="17" s="1"/>
  <c r="N29" i="17"/>
  <c r="X24" i="13"/>
  <c r="K13" i="40"/>
  <c r="L13" i="40" s="1"/>
  <c r="T9" i="40" s="1"/>
  <c r="L11" i="40"/>
  <c r="K13" i="43"/>
  <c r="L13" i="43" s="1"/>
  <c r="T9" i="43" s="1"/>
  <c r="L11" i="43"/>
  <c r="N28" i="21"/>
  <c r="S27" i="21"/>
  <c r="Q19" i="53"/>
  <c r="Q19" i="38"/>
  <c r="Q19" i="45"/>
  <c r="Q18" i="34"/>
  <c r="T10" i="5"/>
  <c r="B10" i="5"/>
  <c r="N28" i="12"/>
  <c r="S27" i="12"/>
  <c r="N27" i="41"/>
  <c r="S26" i="41"/>
  <c r="AF10" i="14"/>
  <c r="Z16" i="14"/>
  <c r="Q19" i="54"/>
  <c r="Q18" i="23"/>
  <c r="Q11" i="13"/>
  <c r="N28" i="16"/>
  <c r="S27" i="16"/>
  <c r="N27" i="15"/>
  <c r="S26" i="15"/>
  <c r="S27" i="36"/>
  <c r="N28" i="36"/>
  <c r="S27" i="11"/>
  <c r="N28" i="11"/>
  <c r="N29" i="46"/>
  <c r="S28" i="48"/>
  <c r="X28" i="48" s="1"/>
  <c r="N29" i="48"/>
  <c r="Q17" i="17"/>
  <c r="Q17" i="32"/>
  <c r="S26" i="13"/>
  <c r="N27" i="13"/>
  <c r="Q19" i="43"/>
  <c r="E12" i="5"/>
  <c r="E70" i="5" s="1"/>
  <c r="E87" i="5" s="1"/>
  <c r="T16" i="9"/>
  <c r="K11" i="14"/>
  <c r="K11" i="11"/>
  <c r="K11" i="35"/>
  <c r="K11" i="32"/>
  <c r="K11" i="34"/>
  <c r="K11" i="13"/>
  <c r="K11" i="10"/>
  <c r="K11" i="15"/>
  <c r="K11" i="12"/>
  <c r="K11" i="22"/>
  <c r="K11" i="16"/>
  <c r="K11" i="53"/>
  <c r="K11" i="45"/>
  <c r="K11" i="44"/>
  <c r="K11" i="37"/>
  <c r="K11" i="26"/>
  <c r="K11" i="27"/>
  <c r="K11" i="30"/>
  <c r="K11" i="17"/>
  <c r="K11" i="23"/>
  <c r="K11" i="24"/>
  <c r="K11" i="52"/>
  <c r="K11" i="50"/>
  <c r="K11" i="21"/>
  <c r="K11" i="18"/>
  <c r="K11" i="49"/>
  <c r="K11" i="25"/>
  <c r="K11" i="51"/>
  <c r="K11" i="28"/>
  <c r="K11" i="48"/>
  <c r="K11" i="38"/>
  <c r="K11" i="39"/>
  <c r="K11" i="36"/>
  <c r="K11" i="29"/>
  <c r="K11" i="47"/>
  <c r="K11" i="33"/>
  <c r="K11" i="20"/>
  <c r="K11" i="54"/>
  <c r="K11" i="42"/>
  <c r="K11" i="19"/>
  <c r="K11" i="41"/>
  <c r="K11" i="55"/>
  <c r="K11" i="31"/>
  <c r="B9" i="5"/>
  <c r="T9" i="5"/>
  <c r="Q19" i="36"/>
  <c r="Q17" i="26"/>
  <c r="S28" i="23"/>
  <c r="X28" i="23" s="1"/>
  <c r="N29" i="23"/>
  <c r="N27" i="20"/>
  <c r="S26" i="20"/>
  <c r="S18" i="14"/>
  <c r="S19" i="14" s="1"/>
  <c r="S20" i="14" s="1"/>
  <c r="S21" i="14" s="1"/>
  <c r="Q20" i="41"/>
  <c r="N27" i="22"/>
  <c r="S26" i="22"/>
  <c r="S29" i="30"/>
  <c r="N30" i="30"/>
  <c r="S26" i="55"/>
  <c r="N27" i="55"/>
  <c r="Q14" i="27"/>
  <c r="Z16" i="13"/>
  <c r="AF10" i="13"/>
  <c r="N27" i="52"/>
  <c r="S26" i="52"/>
  <c r="S26" i="46"/>
  <c r="Q19" i="47"/>
  <c r="Q19" i="46"/>
  <c r="Q19" i="44"/>
  <c r="S27" i="27"/>
  <c r="N28" i="27"/>
  <c r="S29" i="29"/>
  <c r="N30" i="29"/>
  <c r="N28" i="35"/>
  <c r="S27" i="35"/>
  <c r="Q14" i="35"/>
  <c r="Q17" i="25"/>
  <c r="Q17" i="28"/>
  <c r="N29" i="9"/>
  <c r="Q18" i="40"/>
  <c r="S29" i="42"/>
  <c r="N30" i="42"/>
  <c r="P16" i="19"/>
  <c r="Q10" i="19"/>
  <c r="Q19" i="21"/>
  <c r="N28" i="47"/>
  <c r="S27" i="47"/>
  <c r="N30" i="49"/>
  <c r="Q19" i="37"/>
  <c r="B76" i="5"/>
  <c r="S26" i="24"/>
  <c r="N27" i="24"/>
  <c r="AR12" i="5"/>
  <c r="AR70" i="5" s="1"/>
  <c r="AR87" i="5" s="1"/>
  <c r="P8" i="5"/>
  <c r="AV8" i="5"/>
  <c r="AV12" i="5" s="1"/>
  <c r="AV70" i="5" s="1"/>
  <c r="S26" i="53"/>
  <c r="N27" i="53"/>
  <c r="Q20" i="49"/>
  <c r="V20" i="49" s="1"/>
  <c r="B61" i="2" s="1"/>
  <c r="N28" i="10"/>
  <c r="S27" i="10"/>
  <c r="Q19" i="42"/>
  <c r="N28" i="44"/>
  <c r="S27" i="44"/>
  <c r="S27" i="50"/>
  <c r="N28" i="50"/>
  <c r="S27" i="19"/>
  <c r="N28" i="19"/>
  <c r="Q11" i="18"/>
  <c r="N28" i="26"/>
  <c r="S27" i="26"/>
  <c r="Q18" i="16"/>
  <c r="T84" i="5"/>
  <c r="S30" i="51"/>
  <c r="N31" i="51"/>
  <c r="S27" i="54"/>
  <c r="N28" i="54"/>
  <c r="N28" i="37"/>
  <c r="S27" i="37"/>
  <c r="X28" i="51"/>
  <c r="S26" i="33"/>
  <c r="N27" i="33"/>
  <c r="S26" i="38"/>
  <c r="N27" i="38"/>
  <c r="Q18" i="12"/>
  <c r="Q17" i="33"/>
  <c r="Q17" i="39"/>
  <c r="S28" i="40"/>
  <c r="X28" i="40" s="1"/>
  <c r="N29" i="40"/>
  <c r="Q19" i="52"/>
  <c r="N27" i="39"/>
  <c r="S26" i="39"/>
  <c r="Q19" i="30"/>
  <c r="AF10" i="18"/>
  <c r="Z16" i="18"/>
  <c r="Q17" i="31"/>
  <c r="Q18" i="24"/>
  <c r="N28" i="14"/>
  <c r="Q18" i="55"/>
  <c r="Q18" i="48"/>
  <c r="S26" i="34"/>
  <c r="N27" i="34"/>
  <c r="N27" i="43"/>
  <c r="S26" i="43"/>
  <c r="S18" i="9"/>
  <c r="S19" i="9" s="1"/>
  <c r="S20" i="9" s="1"/>
  <c r="S21" i="9" s="1"/>
  <c r="N29" i="28"/>
  <c r="S28" i="28"/>
  <c r="X28" i="28" s="1"/>
  <c r="X24" i="24"/>
  <c r="S29" i="49" l="1"/>
  <c r="S30" i="49" s="1"/>
  <c r="X20" i="9"/>
  <c r="D8" i="2" s="1"/>
  <c r="D12" i="2" s="1"/>
  <c r="Q19" i="55"/>
  <c r="N29" i="14"/>
  <c r="Q18" i="31"/>
  <c r="S29" i="40"/>
  <c r="N30" i="40"/>
  <c r="S30" i="42"/>
  <c r="N31" i="42"/>
  <c r="Q19" i="40"/>
  <c r="Q17" i="35"/>
  <c r="S27" i="46"/>
  <c r="S28" i="46" s="1"/>
  <c r="S29" i="46" s="1"/>
  <c r="Q18" i="26"/>
  <c r="K13" i="55"/>
  <c r="L13" i="55" s="1"/>
  <c r="T9" i="55" s="1"/>
  <c r="L11" i="55"/>
  <c r="K13" i="29"/>
  <c r="L13" i="29" s="1"/>
  <c r="T9" i="29" s="1"/>
  <c r="L11" i="29"/>
  <c r="K13" i="49"/>
  <c r="L13" i="49" s="1"/>
  <c r="T9" i="49" s="1"/>
  <c r="L11" i="49"/>
  <c r="K13" i="30"/>
  <c r="L13" i="30" s="1"/>
  <c r="T9" i="30" s="1"/>
  <c r="L11" i="30"/>
  <c r="K13" i="22"/>
  <c r="L13" i="22" s="1"/>
  <c r="T9" i="22" s="1"/>
  <c r="L11" i="22"/>
  <c r="K13" i="11"/>
  <c r="L13" i="11" s="1"/>
  <c r="T9" i="11" s="1"/>
  <c r="L11" i="11"/>
  <c r="S29" i="48"/>
  <c r="N30" i="48"/>
  <c r="N30" i="46"/>
  <c r="Q20" i="45"/>
  <c r="V20" i="45" s="1"/>
  <c r="B57" i="2" s="1"/>
  <c r="T10" i="40"/>
  <c r="T13" i="40"/>
  <c r="Q18" i="14"/>
  <c r="Q20" i="51"/>
  <c r="S22" i="9"/>
  <c r="S27" i="24"/>
  <c r="N28" i="24"/>
  <c r="Q21" i="41"/>
  <c r="V20" i="41"/>
  <c r="B53" i="2" s="1"/>
  <c r="K13" i="41"/>
  <c r="L13" i="41" s="1"/>
  <c r="T9" i="41" s="1"/>
  <c r="L11" i="41"/>
  <c r="K13" i="36"/>
  <c r="L13" i="36" s="1"/>
  <c r="T9" i="36" s="1"/>
  <c r="L11" i="36"/>
  <c r="K13" i="18"/>
  <c r="L13" i="18" s="1"/>
  <c r="T9" i="18" s="1"/>
  <c r="L11" i="18"/>
  <c r="K13" i="27"/>
  <c r="L13" i="27" s="1"/>
  <c r="T9" i="27" s="1"/>
  <c r="L11" i="27"/>
  <c r="K13" i="12"/>
  <c r="L13" i="12" s="1"/>
  <c r="T9" i="12" s="1"/>
  <c r="L11" i="12"/>
  <c r="K13" i="14"/>
  <c r="L13" i="14" s="1"/>
  <c r="T9" i="14" s="1"/>
  <c r="L11" i="14"/>
  <c r="N28" i="41"/>
  <c r="S27" i="41"/>
  <c r="Q16" i="11"/>
  <c r="F10" i="5"/>
  <c r="N28" i="45"/>
  <c r="S27" i="45"/>
  <c r="S28" i="37"/>
  <c r="X28" i="37" s="1"/>
  <c r="N29" i="37"/>
  <c r="N31" i="49"/>
  <c r="S27" i="20"/>
  <c r="N28" i="20"/>
  <c r="K13" i="21"/>
  <c r="L13" i="21" s="1"/>
  <c r="T9" i="21" s="1"/>
  <c r="L11" i="21"/>
  <c r="K13" i="15"/>
  <c r="L13" i="15" s="1"/>
  <c r="T9" i="15" s="1"/>
  <c r="L11" i="15"/>
  <c r="Q20" i="38"/>
  <c r="V20" i="38" s="1"/>
  <c r="B50" i="2" s="1"/>
  <c r="Q18" i="15"/>
  <c r="Q19" i="48"/>
  <c r="Q19" i="24"/>
  <c r="S31" i="51"/>
  <c r="N32" i="51"/>
  <c r="S28" i="50"/>
  <c r="X28" i="50" s="1"/>
  <c r="N29" i="50"/>
  <c r="N29" i="10"/>
  <c r="S28" i="10"/>
  <c r="X28" i="10" s="1"/>
  <c r="Q18" i="28"/>
  <c r="S22" i="14"/>
  <c r="S23" i="14" s="1"/>
  <c r="S24" i="14" s="1"/>
  <c r="S25" i="14" s="1"/>
  <c r="S29" i="23"/>
  <c r="N30" i="23"/>
  <c r="Q20" i="36"/>
  <c r="K13" i="42"/>
  <c r="L13" i="42" s="1"/>
  <c r="T9" i="42" s="1"/>
  <c r="L11" i="42"/>
  <c r="K13" i="38"/>
  <c r="L13" i="38" s="1"/>
  <c r="T9" i="38" s="1"/>
  <c r="L11" i="38"/>
  <c r="K13" i="50"/>
  <c r="L13" i="50" s="1"/>
  <c r="T9" i="50" s="1"/>
  <c r="L11" i="50"/>
  <c r="K13" i="37"/>
  <c r="L13" i="37" s="1"/>
  <c r="T9" i="37" s="1"/>
  <c r="L11" i="37"/>
  <c r="K13" i="10"/>
  <c r="L13" i="10" s="1"/>
  <c r="T9" i="10" s="1"/>
  <c r="L11" i="10"/>
  <c r="Q19" i="34"/>
  <c r="S29" i="17"/>
  <c r="N30" i="17"/>
  <c r="Q28" i="18"/>
  <c r="R28" i="18"/>
  <c r="S28" i="18"/>
  <c r="X28" i="18" s="1"/>
  <c r="N29" i="18"/>
  <c r="T28" i="18"/>
  <c r="R9" i="46"/>
  <c r="L15" i="46"/>
  <c r="AG10" i="46" s="1"/>
  <c r="Q19" i="16"/>
  <c r="K13" i="39"/>
  <c r="L13" i="39" s="1"/>
  <c r="T9" i="39" s="1"/>
  <c r="L11" i="39"/>
  <c r="Q20" i="54"/>
  <c r="V20" i="54" s="1"/>
  <c r="B66" i="2" s="1"/>
  <c r="S27" i="34"/>
  <c r="N28" i="34"/>
  <c r="Q20" i="30"/>
  <c r="S27" i="39"/>
  <c r="N28" i="39"/>
  <c r="Q18" i="39"/>
  <c r="S28" i="44"/>
  <c r="X28" i="44" s="1"/>
  <c r="N29" i="44"/>
  <c r="Q20" i="21"/>
  <c r="S28" i="35"/>
  <c r="X28" i="35" s="1"/>
  <c r="N29" i="35"/>
  <c r="Q20" i="46"/>
  <c r="V20" i="46" s="1"/>
  <c r="B58" i="2" s="1"/>
  <c r="Q17" i="27"/>
  <c r="X20" i="14"/>
  <c r="D15" i="2" s="1"/>
  <c r="D18" i="2" s="1"/>
  <c r="K13" i="54"/>
  <c r="L13" i="54" s="1"/>
  <c r="T9" i="54" s="1"/>
  <c r="L11" i="54"/>
  <c r="K13" i="48"/>
  <c r="L13" i="48" s="1"/>
  <c r="T9" i="48" s="1"/>
  <c r="L11" i="48"/>
  <c r="K13" i="52"/>
  <c r="L13" i="52" s="1"/>
  <c r="T9" i="52" s="1"/>
  <c r="L11" i="52"/>
  <c r="K13" i="44"/>
  <c r="L13" i="44" s="1"/>
  <c r="T9" i="44" s="1"/>
  <c r="L11" i="44"/>
  <c r="K13" i="13"/>
  <c r="L13" i="13" s="1"/>
  <c r="T9" i="13" s="1"/>
  <c r="L11" i="13"/>
  <c r="Q20" i="43"/>
  <c r="V20" i="43" s="1"/>
  <c r="B55" i="2" s="1"/>
  <c r="Q18" i="32"/>
  <c r="Q19" i="23"/>
  <c r="Q20" i="53"/>
  <c r="V20" i="53" s="1"/>
  <c r="B65" i="2" s="1"/>
  <c r="R9" i="43"/>
  <c r="L15" i="43"/>
  <c r="AG10" i="43" s="1"/>
  <c r="Q20" i="20"/>
  <c r="T10" i="46"/>
  <c r="T13" i="46"/>
  <c r="N29" i="26"/>
  <c r="S28" i="26"/>
  <c r="X28" i="26" s="1"/>
  <c r="S28" i="47"/>
  <c r="X28" i="47" s="1"/>
  <c r="N29" i="47"/>
  <c r="K13" i="19"/>
  <c r="L13" i="19" s="1"/>
  <c r="T9" i="19" s="1"/>
  <c r="L11" i="19"/>
  <c r="S28" i="36"/>
  <c r="X28" i="36" s="1"/>
  <c r="N29" i="36"/>
  <c r="Q14" i="13"/>
  <c r="S28" i="21"/>
  <c r="X28" i="21" s="1"/>
  <c r="N29" i="21"/>
  <c r="Q20" i="52"/>
  <c r="S27" i="38"/>
  <c r="N28" i="38"/>
  <c r="S28" i="54"/>
  <c r="X28" i="54" s="1"/>
  <c r="N29" i="54"/>
  <c r="Q14" i="18"/>
  <c r="AV87" i="5"/>
  <c r="F76" i="5"/>
  <c r="B84" i="5"/>
  <c r="N30" i="9"/>
  <c r="S28" i="27"/>
  <c r="X28" i="27" s="1"/>
  <c r="N29" i="27"/>
  <c r="S27" i="52"/>
  <c r="N28" i="52"/>
  <c r="S30" i="30"/>
  <c r="N31" i="30"/>
  <c r="K13" i="20"/>
  <c r="L13" i="20" s="1"/>
  <c r="T9" i="20" s="1"/>
  <c r="L11" i="20"/>
  <c r="K13" i="28"/>
  <c r="L13" i="28" s="1"/>
  <c r="T9" i="28" s="1"/>
  <c r="L11" i="28"/>
  <c r="K13" i="24"/>
  <c r="L13" i="24" s="1"/>
  <c r="T9" i="24" s="1"/>
  <c r="L11" i="24"/>
  <c r="K13" i="45"/>
  <c r="L13" i="45" s="1"/>
  <c r="T9" i="45" s="1"/>
  <c r="L11" i="45"/>
  <c r="K13" i="34"/>
  <c r="L13" i="34" s="1"/>
  <c r="T9" i="34" s="1"/>
  <c r="L11" i="34"/>
  <c r="T10" i="43"/>
  <c r="T13" i="43"/>
  <c r="R9" i="9"/>
  <c r="L15" i="9"/>
  <c r="AG10" i="9" s="1"/>
  <c r="M87" i="5"/>
  <c r="Q19" i="12"/>
  <c r="N30" i="28"/>
  <c r="S29" i="28"/>
  <c r="S27" i="43"/>
  <c r="N28" i="43"/>
  <c r="Q18" i="33"/>
  <c r="S28" i="19"/>
  <c r="X28" i="19" s="1"/>
  <c r="N29" i="19"/>
  <c r="Q20" i="42"/>
  <c r="V20" i="42" s="1"/>
  <c r="B54" i="2" s="1"/>
  <c r="Q21" i="49"/>
  <c r="T8" i="5"/>
  <c r="T12" i="5" s="1"/>
  <c r="T70" i="5" s="1"/>
  <c r="P12" i="5"/>
  <c r="P70" i="5" s="1"/>
  <c r="P87" i="5" s="1"/>
  <c r="B8" i="5"/>
  <c r="Q20" i="37"/>
  <c r="V20" i="37" s="1"/>
  <c r="B49" i="2" s="1"/>
  <c r="Q11" i="19"/>
  <c r="Q18" i="25"/>
  <c r="Q20" i="47"/>
  <c r="V20" i="47" s="1"/>
  <c r="B59" i="2" s="1"/>
  <c r="S27" i="22"/>
  <c r="N28" i="22"/>
  <c r="Q16" i="10"/>
  <c r="F9" i="5"/>
  <c r="K13" i="33"/>
  <c r="L13" i="33" s="1"/>
  <c r="T9" i="33" s="1"/>
  <c r="L11" i="33"/>
  <c r="K13" i="51"/>
  <c r="L13" i="51" s="1"/>
  <c r="T9" i="51" s="1"/>
  <c r="L11" i="51"/>
  <c r="K13" i="23"/>
  <c r="L13" i="23" s="1"/>
  <c r="T9" i="23" s="1"/>
  <c r="L11" i="23"/>
  <c r="K13" i="53"/>
  <c r="L13" i="53" s="1"/>
  <c r="T9" i="53" s="1"/>
  <c r="L11" i="53"/>
  <c r="K13" i="32"/>
  <c r="L13" i="32" s="1"/>
  <c r="T9" i="32" s="1"/>
  <c r="L11" i="32"/>
  <c r="Q18" i="17"/>
  <c r="N29" i="12"/>
  <c r="S28" i="12"/>
  <c r="X28" i="12" s="1"/>
  <c r="S27" i="25"/>
  <c r="N28" i="25"/>
  <c r="Q19" i="22"/>
  <c r="S28" i="31"/>
  <c r="X28" i="31" s="1"/>
  <c r="N29" i="31"/>
  <c r="T10" i="9"/>
  <c r="T13" i="9"/>
  <c r="S27" i="53"/>
  <c r="N28" i="53"/>
  <c r="S27" i="33"/>
  <c r="N28" i="33"/>
  <c r="Q20" i="44"/>
  <c r="V20" i="44" s="1"/>
  <c r="B56" i="2" s="1"/>
  <c r="K13" i="26"/>
  <c r="L13" i="26" s="1"/>
  <c r="T9" i="26" s="1"/>
  <c r="L11" i="26"/>
  <c r="N28" i="15"/>
  <c r="S27" i="15"/>
  <c r="Q18" i="50"/>
  <c r="Z16" i="19"/>
  <c r="AF10" i="19"/>
  <c r="S30" i="29"/>
  <c r="N31" i="29"/>
  <c r="S27" i="55"/>
  <c r="N28" i="55"/>
  <c r="K13" i="31"/>
  <c r="L13" i="31" s="1"/>
  <c r="T9" i="31" s="1"/>
  <c r="L11" i="31"/>
  <c r="K13" i="47"/>
  <c r="L13" i="47" s="1"/>
  <c r="T9" i="47" s="1"/>
  <c r="L11" i="47"/>
  <c r="K13" i="25"/>
  <c r="L13" i="25" s="1"/>
  <c r="T9" i="25" s="1"/>
  <c r="L11" i="25"/>
  <c r="K13" i="17"/>
  <c r="L13" i="17" s="1"/>
  <c r="T9" i="17" s="1"/>
  <c r="L11" i="17"/>
  <c r="K13" i="16"/>
  <c r="L13" i="16" s="1"/>
  <c r="T9" i="16" s="1"/>
  <c r="L11" i="16"/>
  <c r="K13" i="35"/>
  <c r="L13" i="35" s="1"/>
  <c r="T9" i="35" s="1"/>
  <c r="L11" i="35"/>
  <c r="S27" i="13"/>
  <c r="N28" i="13"/>
  <c r="S28" i="11"/>
  <c r="X28" i="11" s="1"/>
  <c r="N29" i="11"/>
  <c r="S28" i="16"/>
  <c r="X28" i="16" s="1"/>
  <c r="N29" i="16"/>
  <c r="R9" i="40"/>
  <c r="L15" i="40"/>
  <c r="AG10" i="40" s="1"/>
  <c r="Q18" i="29"/>
  <c r="N30" i="32"/>
  <c r="S29" i="32"/>
  <c r="T11" i="40" l="1"/>
  <c r="D70" i="2"/>
  <c r="D87" i="2" s="1"/>
  <c r="X24" i="14"/>
  <c r="T11" i="9"/>
  <c r="S29" i="16"/>
  <c r="N30" i="16"/>
  <c r="T10" i="16"/>
  <c r="T13" i="16"/>
  <c r="T10" i="30"/>
  <c r="T13" i="30"/>
  <c r="Q19" i="31"/>
  <c r="Q20" i="12"/>
  <c r="R9" i="28"/>
  <c r="L15" i="28"/>
  <c r="AG10" i="28" s="1"/>
  <c r="S29" i="36"/>
  <c r="N30" i="36"/>
  <c r="R9" i="13"/>
  <c r="L15" i="13"/>
  <c r="AG10" i="13" s="1"/>
  <c r="R9" i="54"/>
  <c r="L15" i="54"/>
  <c r="AG10" i="54" s="1"/>
  <c r="Q21" i="46"/>
  <c r="Q21" i="21"/>
  <c r="T10" i="39"/>
  <c r="T13" i="39"/>
  <c r="Q20" i="34"/>
  <c r="V20" i="34" s="1"/>
  <c r="B46" i="2" s="1"/>
  <c r="R9" i="50"/>
  <c r="L15" i="50"/>
  <c r="AG10" i="50" s="1"/>
  <c r="Q19" i="28"/>
  <c r="T10" i="12"/>
  <c r="T13" i="12"/>
  <c r="T10" i="41"/>
  <c r="T13" i="41"/>
  <c r="T14" i="40"/>
  <c r="T17" i="40" s="1"/>
  <c r="R9" i="49"/>
  <c r="L15" i="49"/>
  <c r="AG10" i="49" s="1"/>
  <c r="T10" i="37"/>
  <c r="T13" i="37"/>
  <c r="Q20" i="48"/>
  <c r="V20" i="48" s="1"/>
  <c r="B60" i="2" s="1"/>
  <c r="R9" i="41"/>
  <c r="L15" i="41"/>
  <c r="AG10" i="41" s="1"/>
  <c r="Q20" i="55"/>
  <c r="V20" i="55" s="1"/>
  <c r="B67" i="2" s="1"/>
  <c r="S29" i="11"/>
  <c r="N30" i="11"/>
  <c r="Q21" i="37"/>
  <c r="Q21" i="42"/>
  <c r="R9" i="34"/>
  <c r="L15" i="34"/>
  <c r="AG10" i="34" s="1"/>
  <c r="R9" i="20"/>
  <c r="L15" i="20"/>
  <c r="AG10" i="20" s="1"/>
  <c r="F84" i="5"/>
  <c r="R9" i="19"/>
  <c r="L15" i="19"/>
  <c r="AG10" i="19" s="1"/>
  <c r="T11" i="46"/>
  <c r="T14" i="46" s="1"/>
  <c r="T17" i="46" s="1"/>
  <c r="Q21" i="53"/>
  <c r="R9" i="44"/>
  <c r="L15" i="44"/>
  <c r="AG10" i="44" s="1"/>
  <c r="R9" i="38"/>
  <c r="L15" i="38"/>
  <c r="AG10" i="38" s="1"/>
  <c r="N30" i="50"/>
  <c r="S29" i="50"/>
  <c r="Q19" i="15"/>
  <c r="T10" i="27"/>
  <c r="T13" i="27"/>
  <c r="R9" i="11"/>
  <c r="L15" i="11"/>
  <c r="AG10" i="11" s="1"/>
  <c r="R9" i="29"/>
  <c r="L15" i="29"/>
  <c r="AG10" i="29" s="1"/>
  <c r="V20" i="21"/>
  <c r="B30" i="2" s="1"/>
  <c r="S29" i="31"/>
  <c r="N30" i="31"/>
  <c r="Q14" i="19"/>
  <c r="T10" i="24"/>
  <c r="T13" i="24"/>
  <c r="S29" i="21"/>
  <c r="N30" i="21"/>
  <c r="Q19" i="32"/>
  <c r="R9" i="17"/>
  <c r="L15" i="17"/>
  <c r="AG10" i="17" s="1"/>
  <c r="Q19" i="33"/>
  <c r="N30" i="54"/>
  <c r="S29" i="54"/>
  <c r="P28" i="18"/>
  <c r="Z28" i="18" s="1"/>
  <c r="Q21" i="51"/>
  <c r="S30" i="46"/>
  <c r="N31" i="46"/>
  <c r="T10" i="49"/>
  <c r="T13" i="49"/>
  <c r="Q18" i="35"/>
  <c r="R9" i="25"/>
  <c r="L15" i="25"/>
  <c r="AG10" i="25" s="1"/>
  <c r="S28" i="15"/>
  <c r="X28" i="15" s="1"/>
  <c r="N29" i="15"/>
  <c r="S28" i="33"/>
  <c r="N29" i="33"/>
  <c r="T10" i="23"/>
  <c r="T13" i="23"/>
  <c r="Q19" i="25"/>
  <c r="S30" i="32"/>
  <c r="N31" i="32"/>
  <c r="R10" i="40"/>
  <c r="R13" i="40"/>
  <c r="P9" i="40"/>
  <c r="P13" i="40" s="1"/>
  <c r="P52" i="40" s="1"/>
  <c r="P53" i="40" s="1"/>
  <c r="T10" i="25"/>
  <c r="T13" i="25"/>
  <c r="R9" i="26"/>
  <c r="L15" i="26"/>
  <c r="AG10" i="26" s="1"/>
  <c r="R9" i="51"/>
  <c r="L15" i="51"/>
  <c r="AG10" i="51" s="1"/>
  <c r="T10" i="34"/>
  <c r="T13" i="34"/>
  <c r="T10" i="20"/>
  <c r="T13" i="20"/>
  <c r="Q17" i="13"/>
  <c r="T10" i="19"/>
  <c r="T13" i="19"/>
  <c r="Q21" i="20"/>
  <c r="V20" i="20"/>
  <c r="B29" i="2" s="1"/>
  <c r="T10" i="44"/>
  <c r="T13" i="44"/>
  <c r="V20" i="51"/>
  <c r="B63" i="2" s="1"/>
  <c r="Q21" i="30"/>
  <c r="V20" i="30"/>
  <c r="B42" i="2" s="1"/>
  <c r="S30" i="17"/>
  <c r="N31" i="17"/>
  <c r="T10" i="38"/>
  <c r="T13" i="38"/>
  <c r="R9" i="15"/>
  <c r="L15" i="15"/>
  <c r="AG10" i="15" s="1"/>
  <c r="S28" i="41"/>
  <c r="X28" i="41" s="1"/>
  <c r="N29" i="41"/>
  <c r="R9" i="18"/>
  <c r="L15" i="18"/>
  <c r="AG10" i="18" s="1"/>
  <c r="Q22" i="41"/>
  <c r="Q19" i="14"/>
  <c r="T10" i="11"/>
  <c r="T13" i="11"/>
  <c r="T10" i="29"/>
  <c r="T13" i="29"/>
  <c r="Q20" i="40"/>
  <c r="S30" i="40"/>
  <c r="N31" i="40"/>
  <c r="S28" i="13"/>
  <c r="X28" i="13" s="1"/>
  <c r="N29" i="13"/>
  <c r="R9" i="39"/>
  <c r="L15" i="39"/>
  <c r="AG10" i="39" s="1"/>
  <c r="S28" i="20"/>
  <c r="X28" i="20" s="1"/>
  <c r="N29" i="20"/>
  <c r="R9" i="12"/>
  <c r="L15" i="12"/>
  <c r="AG10" i="12" s="1"/>
  <c r="P16" i="10"/>
  <c r="Q10" i="10"/>
  <c r="S28" i="55"/>
  <c r="X28" i="55" s="1"/>
  <c r="N29" i="55"/>
  <c r="N30" i="27"/>
  <c r="S29" i="27"/>
  <c r="T10" i="13"/>
  <c r="T13" i="13"/>
  <c r="Q19" i="39"/>
  <c r="R9" i="27"/>
  <c r="L15" i="27"/>
  <c r="AG10" i="27" s="1"/>
  <c r="R9" i="47"/>
  <c r="L15" i="47"/>
  <c r="AG10" i="47" s="1"/>
  <c r="T10" i="51"/>
  <c r="T13" i="51"/>
  <c r="F8" i="5"/>
  <c r="Q16" i="9"/>
  <c r="B12" i="5"/>
  <c r="B70" i="5" s="1"/>
  <c r="B87" i="5" s="1"/>
  <c r="R9" i="45"/>
  <c r="L15" i="45"/>
  <c r="AG10" i="45" s="1"/>
  <c r="N31" i="9"/>
  <c r="S28" i="38"/>
  <c r="X28" i="38" s="1"/>
  <c r="N29" i="38"/>
  <c r="N30" i="26"/>
  <c r="S29" i="26"/>
  <c r="Q20" i="23"/>
  <c r="V20" i="23" s="1"/>
  <c r="B32" i="2" s="1"/>
  <c r="R9" i="52"/>
  <c r="L15" i="52"/>
  <c r="AG10" i="52" s="1"/>
  <c r="Q18" i="27"/>
  <c r="R10" i="46"/>
  <c r="R13" i="46"/>
  <c r="P9" i="46"/>
  <c r="P13" i="46" s="1"/>
  <c r="P52" i="46" s="1"/>
  <c r="P53" i="46" s="1"/>
  <c r="R9" i="10"/>
  <c r="L15" i="10"/>
  <c r="AG10" i="10" s="1"/>
  <c r="R9" i="42"/>
  <c r="L15" i="42"/>
  <c r="AG10" i="42" s="1"/>
  <c r="Q20" i="24"/>
  <c r="T10" i="15"/>
  <c r="T13" i="15"/>
  <c r="S28" i="45"/>
  <c r="X28" i="45" s="1"/>
  <c r="N29" i="45"/>
  <c r="T10" i="18"/>
  <c r="T13" i="18"/>
  <c r="R9" i="22"/>
  <c r="L15" i="22"/>
  <c r="AG10" i="22" s="1"/>
  <c r="R9" i="55"/>
  <c r="L15" i="55"/>
  <c r="AG10" i="55" s="1"/>
  <c r="T10" i="31"/>
  <c r="T13" i="31"/>
  <c r="S28" i="53"/>
  <c r="X28" i="53" s="1"/>
  <c r="N29" i="53"/>
  <c r="S28" i="25"/>
  <c r="X28" i="25" s="1"/>
  <c r="N29" i="25"/>
  <c r="R9" i="53"/>
  <c r="L15" i="53"/>
  <c r="AG10" i="53" s="1"/>
  <c r="Q22" i="49"/>
  <c r="S30" i="28"/>
  <c r="N31" i="28"/>
  <c r="S29" i="47"/>
  <c r="N30" i="47"/>
  <c r="Q21" i="36"/>
  <c r="S32" i="51"/>
  <c r="X32" i="51" s="1"/>
  <c r="N33" i="51"/>
  <c r="S23" i="9"/>
  <c r="S24" i="9" s="1"/>
  <c r="S25" i="9" s="1"/>
  <c r="Q19" i="17"/>
  <c r="T11" i="43"/>
  <c r="T14" i="43" s="1"/>
  <c r="T17" i="43" s="1"/>
  <c r="R9" i="23"/>
  <c r="L15" i="23"/>
  <c r="AG10" i="23" s="1"/>
  <c r="S28" i="22"/>
  <c r="X28" i="22" s="1"/>
  <c r="N29" i="22"/>
  <c r="T10" i="54"/>
  <c r="T13" i="54"/>
  <c r="Q20" i="16"/>
  <c r="N31" i="23"/>
  <c r="S30" i="23"/>
  <c r="Q21" i="38"/>
  <c r="R9" i="35"/>
  <c r="L15" i="35"/>
  <c r="AG10" i="35" s="1"/>
  <c r="X28" i="33"/>
  <c r="Q20" i="22"/>
  <c r="V20" i="22" s="1"/>
  <c r="B31" i="2" s="1"/>
  <c r="Q19" i="29"/>
  <c r="T10" i="35"/>
  <c r="T13" i="35"/>
  <c r="T10" i="47"/>
  <c r="T13" i="47"/>
  <c r="T14" i="9"/>
  <c r="T17" i="9" s="1"/>
  <c r="R9" i="32"/>
  <c r="L15" i="32"/>
  <c r="AG10" i="32" s="1"/>
  <c r="R9" i="33"/>
  <c r="L15" i="33"/>
  <c r="AG10" i="33" s="1"/>
  <c r="R10" i="9"/>
  <c r="P9" i="9"/>
  <c r="P13" i="9" s="1"/>
  <c r="P52" i="9" s="1"/>
  <c r="P53" i="9" s="1"/>
  <c r="R13" i="9"/>
  <c r="T10" i="45"/>
  <c r="T13" i="45"/>
  <c r="S31" i="30"/>
  <c r="N32" i="30"/>
  <c r="S28" i="52"/>
  <c r="X28" i="52" s="1"/>
  <c r="N29" i="52"/>
  <c r="Q17" i="18"/>
  <c r="T10" i="52"/>
  <c r="T13" i="52"/>
  <c r="S29" i="35"/>
  <c r="N30" i="35"/>
  <c r="S29" i="44"/>
  <c r="N30" i="44"/>
  <c r="N29" i="34"/>
  <c r="S28" i="34"/>
  <c r="X28" i="34" s="1"/>
  <c r="Q21" i="54"/>
  <c r="T10" i="10"/>
  <c r="T13" i="10"/>
  <c r="T10" i="42"/>
  <c r="T13" i="42"/>
  <c r="R9" i="21"/>
  <c r="L15" i="21"/>
  <c r="AG10" i="21" s="1"/>
  <c r="S29" i="37"/>
  <c r="N30" i="37"/>
  <c r="R9" i="14"/>
  <c r="L15" i="14"/>
  <c r="AG10" i="14" s="1"/>
  <c r="R9" i="36"/>
  <c r="L15" i="36"/>
  <c r="AG10" i="36" s="1"/>
  <c r="X28" i="46"/>
  <c r="S30" i="48"/>
  <c r="N31" i="48"/>
  <c r="T10" i="22"/>
  <c r="T13" i="22"/>
  <c r="T10" i="55"/>
  <c r="T13" i="55"/>
  <c r="N30" i="14"/>
  <c r="R10" i="43"/>
  <c r="P9" i="43"/>
  <c r="P13" i="43" s="1"/>
  <c r="P52" i="43" s="1"/>
  <c r="P53" i="43" s="1"/>
  <c r="R13" i="43"/>
  <c r="T10" i="48"/>
  <c r="T13" i="48"/>
  <c r="Q21" i="44"/>
  <c r="T10" i="53"/>
  <c r="T13" i="53"/>
  <c r="Q21" i="47"/>
  <c r="T10" i="17"/>
  <c r="T13" i="17"/>
  <c r="Q19" i="50"/>
  <c r="S28" i="43"/>
  <c r="X28" i="43" s="1"/>
  <c r="N29" i="43"/>
  <c r="T10" i="28"/>
  <c r="T13" i="28"/>
  <c r="Q21" i="52"/>
  <c r="T10" i="50"/>
  <c r="T13" i="50"/>
  <c r="S28" i="24"/>
  <c r="X28" i="24" s="1"/>
  <c r="N29" i="24"/>
  <c r="T10" i="26"/>
  <c r="T13" i="26"/>
  <c r="V20" i="52"/>
  <c r="B64" i="2" s="1"/>
  <c r="S29" i="12"/>
  <c r="N30" i="12"/>
  <c r="R9" i="16"/>
  <c r="L15" i="16"/>
  <c r="AG10" i="16" s="1"/>
  <c r="R9" i="31"/>
  <c r="L15" i="31"/>
  <c r="AG10" i="31" s="1"/>
  <c r="S31" i="29"/>
  <c r="N32" i="29"/>
  <c r="T10" i="32"/>
  <c r="T13" i="32"/>
  <c r="T10" i="33"/>
  <c r="T13" i="33"/>
  <c r="T87" i="5"/>
  <c r="N30" i="19"/>
  <c r="S29" i="19"/>
  <c r="R9" i="24"/>
  <c r="L15" i="24"/>
  <c r="AG10" i="24" s="1"/>
  <c r="Q21" i="43"/>
  <c r="R9" i="48"/>
  <c r="L15" i="48"/>
  <c r="AG10" i="48" s="1"/>
  <c r="N29" i="39"/>
  <c r="S28" i="39"/>
  <c r="X28" i="39" s="1"/>
  <c r="R29" i="18"/>
  <c r="S29" i="18"/>
  <c r="T29" i="18"/>
  <c r="N30" i="18"/>
  <c r="Q29" i="18"/>
  <c r="R9" i="37"/>
  <c r="L15" i="37"/>
  <c r="AG10" i="37" s="1"/>
  <c r="V20" i="36"/>
  <c r="B48" i="2" s="1"/>
  <c r="S26" i="14"/>
  <c r="N30" i="10"/>
  <c r="S29" i="10"/>
  <c r="T10" i="21"/>
  <c r="T13" i="21"/>
  <c r="N32" i="49"/>
  <c r="S31" i="49"/>
  <c r="P16" i="11"/>
  <c r="Q10" i="11"/>
  <c r="T10" i="14"/>
  <c r="T13" i="14"/>
  <c r="T10" i="36"/>
  <c r="T13" i="36"/>
  <c r="V20" i="12"/>
  <c r="B11" i="2" s="1"/>
  <c r="Q21" i="45"/>
  <c r="R9" i="30"/>
  <c r="L15" i="30"/>
  <c r="AG10" i="30" s="1"/>
  <c r="Q19" i="26"/>
  <c r="S31" i="42"/>
  <c r="N32" i="42"/>
  <c r="T11" i="20" l="1"/>
  <c r="T14" i="20" s="1"/>
  <c r="T17" i="20" s="1"/>
  <c r="T11" i="25"/>
  <c r="T14" i="25" s="1"/>
  <c r="T17" i="25" s="1"/>
  <c r="T11" i="51"/>
  <c r="T14" i="51" s="1"/>
  <c r="T17" i="51" s="1"/>
  <c r="T11" i="11"/>
  <c r="T14" i="11" s="1"/>
  <c r="T17" i="11" s="1"/>
  <c r="T11" i="34"/>
  <c r="T11" i="53"/>
  <c r="T14" i="53" s="1"/>
  <c r="T17" i="53" s="1"/>
  <c r="T11" i="18"/>
  <c r="T11" i="55"/>
  <c r="T14" i="55" s="1"/>
  <c r="T17" i="55" s="1"/>
  <c r="T11" i="31"/>
  <c r="T14" i="31" s="1"/>
  <c r="T17" i="31" s="1"/>
  <c r="T11" i="44"/>
  <c r="T14" i="44" s="1"/>
  <c r="T17" i="44" s="1"/>
  <c r="T11" i="37"/>
  <c r="T14" i="37" s="1"/>
  <c r="T17" i="37" s="1"/>
  <c r="X24" i="9"/>
  <c r="T18" i="46"/>
  <c r="T19" i="46" s="1"/>
  <c r="T20" i="46" s="1"/>
  <c r="T21" i="46" s="1"/>
  <c r="S30" i="16"/>
  <c r="N31" i="16"/>
  <c r="T11" i="28"/>
  <c r="T14" i="28" s="1"/>
  <c r="T17" i="28" s="1"/>
  <c r="N32" i="48"/>
  <c r="S31" i="48"/>
  <c r="R10" i="37"/>
  <c r="R13" i="37"/>
  <c r="P9" i="37"/>
  <c r="P13" i="37" s="1"/>
  <c r="P52" i="37" s="1"/>
  <c r="P53" i="37" s="1"/>
  <c r="S29" i="39"/>
  <c r="N30" i="39"/>
  <c r="T11" i="33"/>
  <c r="T14" i="33" s="1"/>
  <c r="T17" i="33" s="1"/>
  <c r="Q22" i="52"/>
  <c r="R11" i="43"/>
  <c r="P11" i="43" s="1"/>
  <c r="P10" i="43"/>
  <c r="S30" i="44"/>
  <c r="N31" i="44"/>
  <c r="S29" i="52"/>
  <c r="N30" i="52"/>
  <c r="R10" i="33"/>
  <c r="P9" i="33"/>
  <c r="P13" i="33" s="1"/>
  <c r="P51" i="33" s="1"/>
  <c r="P52" i="33" s="1"/>
  <c r="R13" i="33"/>
  <c r="Q20" i="29"/>
  <c r="V20" i="29" s="1"/>
  <c r="B41" i="2" s="1"/>
  <c r="S29" i="22"/>
  <c r="N30" i="22"/>
  <c r="Q20" i="17"/>
  <c r="S31" i="28"/>
  <c r="N32" i="28"/>
  <c r="S29" i="45"/>
  <c r="N30" i="45"/>
  <c r="R11" i="46"/>
  <c r="P11" i="46" s="1"/>
  <c r="P10" i="46"/>
  <c r="R10" i="52"/>
  <c r="R13" i="52"/>
  <c r="P9" i="52"/>
  <c r="P13" i="52" s="1"/>
  <c r="P52" i="52" s="1"/>
  <c r="P53" i="52" s="1"/>
  <c r="R10" i="47"/>
  <c r="R13" i="47"/>
  <c r="P9" i="47"/>
  <c r="P13" i="47" s="1"/>
  <c r="P52" i="47" s="1"/>
  <c r="P53" i="47" s="1"/>
  <c r="R10" i="12"/>
  <c r="R13" i="12"/>
  <c r="P9" i="12"/>
  <c r="P13" i="12" s="1"/>
  <c r="P52" i="12" s="1"/>
  <c r="P53" i="12" s="1"/>
  <c r="Q18" i="13"/>
  <c r="S29" i="15"/>
  <c r="N30" i="15"/>
  <c r="Q19" i="35"/>
  <c r="R10" i="11"/>
  <c r="P10" i="11" s="1"/>
  <c r="AH10" i="11" s="1"/>
  <c r="R13" i="11"/>
  <c r="P9" i="11"/>
  <c r="P13" i="11" s="1"/>
  <c r="P40" i="11" s="1"/>
  <c r="P41" i="11" s="1"/>
  <c r="R10" i="44"/>
  <c r="R13" i="44"/>
  <c r="P9" i="44"/>
  <c r="P13" i="44" s="1"/>
  <c r="P52" i="44" s="1"/>
  <c r="P53" i="44" s="1"/>
  <c r="Q22" i="37"/>
  <c r="Q21" i="55"/>
  <c r="R10" i="28"/>
  <c r="R13" i="28"/>
  <c r="P9" i="28"/>
  <c r="P13" i="28" s="1"/>
  <c r="P52" i="28" s="1"/>
  <c r="P53" i="28" s="1"/>
  <c r="P29" i="18"/>
  <c r="T18" i="43"/>
  <c r="T19" i="43" s="1"/>
  <c r="T20" i="43" s="1"/>
  <c r="T21" i="43" s="1"/>
  <c r="Q22" i="54"/>
  <c r="R10" i="35"/>
  <c r="P9" i="35"/>
  <c r="P13" i="35" s="1"/>
  <c r="P52" i="35" s="1"/>
  <c r="P53" i="35" s="1"/>
  <c r="R13" i="35"/>
  <c r="Q21" i="16"/>
  <c r="Q22" i="36"/>
  <c r="N30" i="53"/>
  <c r="S29" i="53"/>
  <c r="S29" i="20"/>
  <c r="N30" i="20"/>
  <c r="R10" i="15"/>
  <c r="R13" i="15"/>
  <c r="P9" i="15"/>
  <c r="P13" i="15" s="1"/>
  <c r="P52" i="15" s="1"/>
  <c r="P53" i="15" s="1"/>
  <c r="R11" i="40"/>
  <c r="P11" i="40" s="1"/>
  <c r="P10" i="40"/>
  <c r="S30" i="50"/>
  <c r="N31" i="50"/>
  <c r="Q22" i="53"/>
  <c r="R10" i="20"/>
  <c r="R13" i="20"/>
  <c r="P9" i="20"/>
  <c r="P13" i="20" s="1"/>
  <c r="P60" i="20" s="1"/>
  <c r="P61" i="20" s="1"/>
  <c r="T11" i="12"/>
  <c r="T14" i="12" s="1"/>
  <c r="T17" i="12" s="1"/>
  <c r="T11" i="39"/>
  <c r="T14" i="39" s="1"/>
  <c r="T17" i="39" s="1"/>
  <c r="R10" i="13"/>
  <c r="P9" i="13"/>
  <c r="P13" i="13" s="1"/>
  <c r="P56" i="13" s="1"/>
  <c r="P57" i="13" s="1"/>
  <c r="R13" i="13"/>
  <c r="Q21" i="12"/>
  <c r="T11" i="16"/>
  <c r="T14" i="16" s="1"/>
  <c r="T17" i="16" s="1"/>
  <c r="S29" i="24"/>
  <c r="N30" i="24"/>
  <c r="Q20" i="26"/>
  <c r="V20" i="26" s="1"/>
  <c r="B38" i="2" s="1"/>
  <c r="R10" i="31"/>
  <c r="R13" i="31"/>
  <c r="P9" i="31"/>
  <c r="P13" i="31" s="1"/>
  <c r="P52" i="31" s="1"/>
  <c r="P53" i="31" s="1"/>
  <c r="T11" i="22"/>
  <c r="T14" i="22" s="1"/>
  <c r="T17" i="22" s="1"/>
  <c r="T11" i="45"/>
  <c r="T14" i="45" s="1"/>
  <c r="T17" i="45" s="1"/>
  <c r="R10" i="32"/>
  <c r="R13" i="32"/>
  <c r="P9" i="32"/>
  <c r="P13" i="32" s="1"/>
  <c r="P52" i="32" s="1"/>
  <c r="P53" i="32" s="1"/>
  <c r="Q19" i="27"/>
  <c r="B33" i="2"/>
  <c r="T11" i="23"/>
  <c r="T14" i="23" s="1"/>
  <c r="T17" i="23" s="1"/>
  <c r="R10" i="17"/>
  <c r="R13" i="17"/>
  <c r="P9" i="17"/>
  <c r="P13" i="17" s="1"/>
  <c r="P60" i="17" s="1"/>
  <c r="P61" i="17" s="1"/>
  <c r="T11" i="14"/>
  <c r="T14" i="14" s="1"/>
  <c r="T17" i="14" s="1"/>
  <c r="Q59" i="9"/>
  <c r="T11" i="54"/>
  <c r="T14" i="54" s="1"/>
  <c r="T17" i="54" s="1"/>
  <c r="R10" i="22"/>
  <c r="R13" i="22"/>
  <c r="P9" i="22"/>
  <c r="P13" i="22" s="1"/>
  <c r="P60" i="22" s="1"/>
  <c r="P61" i="22" s="1"/>
  <c r="Q21" i="23"/>
  <c r="F12" i="5"/>
  <c r="F70" i="5" s="1"/>
  <c r="Q20" i="39"/>
  <c r="AF10" i="10"/>
  <c r="Z16" i="10"/>
  <c r="Q21" i="40"/>
  <c r="V20" i="40"/>
  <c r="B52" i="2" s="1"/>
  <c r="Q22" i="20"/>
  <c r="R10" i="26"/>
  <c r="R13" i="26"/>
  <c r="P9" i="26"/>
  <c r="P13" i="26" s="1"/>
  <c r="P48" i="26" s="1"/>
  <c r="P49" i="26" s="1"/>
  <c r="Q22" i="51"/>
  <c r="Q17" i="19"/>
  <c r="Q20" i="15"/>
  <c r="V20" i="15" s="1"/>
  <c r="B16" i="2" s="1"/>
  <c r="R10" i="49"/>
  <c r="P9" i="49"/>
  <c r="P13" i="49" s="1"/>
  <c r="P52" i="49" s="1"/>
  <c r="P53" i="49" s="1"/>
  <c r="R13" i="49"/>
  <c r="Q22" i="46"/>
  <c r="S30" i="36"/>
  <c r="N31" i="36"/>
  <c r="T11" i="36"/>
  <c r="T14" i="36" s="1"/>
  <c r="T17" i="36" s="1"/>
  <c r="S30" i="18"/>
  <c r="T30" i="18"/>
  <c r="N31" i="18"/>
  <c r="Q30" i="18"/>
  <c r="R30" i="18"/>
  <c r="T11" i="32"/>
  <c r="T14" i="32" s="1"/>
  <c r="T17" i="32" s="1"/>
  <c r="R10" i="36"/>
  <c r="R13" i="36"/>
  <c r="P9" i="36"/>
  <c r="P13" i="36" s="1"/>
  <c r="P52" i="36" s="1"/>
  <c r="P53" i="36" s="1"/>
  <c r="R10" i="53"/>
  <c r="R13" i="53"/>
  <c r="P9" i="53"/>
  <c r="P13" i="53" s="1"/>
  <c r="P52" i="53" s="1"/>
  <c r="P53" i="53" s="1"/>
  <c r="N31" i="27"/>
  <c r="S30" i="27"/>
  <c r="S31" i="32"/>
  <c r="N32" i="32"/>
  <c r="Q20" i="28"/>
  <c r="P16" i="9"/>
  <c r="Q10" i="9"/>
  <c r="Q20" i="32"/>
  <c r="V20" i="32" s="1"/>
  <c r="B44" i="2" s="1"/>
  <c r="T11" i="27"/>
  <c r="T14" i="27" s="1"/>
  <c r="T17" i="27" s="1"/>
  <c r="Q30" i="11"/>
  <c r="R30" i="11"/>
  <c r="S30" i="11"/>
  <c r="N31" i="11"/>
  <c r="T30" i="11"/>
  <c r="R10" i="41"/>
  <c r="P9" i="41"/>
  <c r="P13" i="41" s="1"/>
  <c r="P52" i="41" s="1"/>
  <c r="P53" i="41" s="1"/>
  <c r="R13" i="41"/>
  <c r="Q20" i="31"/>
  <c r="V20" i="31" s="1"/>
  <c r="B43" i="2" s="1"/>
  <c r="S27" i="14"/>
  <c r="S28" i="14" s="1"/>
  <c r="S29" i="14" s="1"/>
  <c r="S30" i="14" s="1"/>
  <c r="R10" i="24"/>
  <c r="R13" i="24"/>
  <c r="P9" i="24"/>
  <c r="P13" i="24" s="1"/>
  <c r="P48" i="24" s="1"/>
  <c r="P49" i="24" s="1"/>
  <c r="S32" i="29"/>
  <c r="X32" i="29" s="1"/>
  <c r="N33" i="29"/>
  <c r="R10" i="16"/>
  <c r="R13" i="16"/>
  <c r="P9" i="16"/>
  <c r="P13" i="16" s="1"/>
  <c r="P64" i="16" s="1"/>
  <c r="P65" i="16" s="1"/>
  <c r="T11" i="50"/>
  <c r="T14" i="50" s="1"/>
  <c r="T17" i="50" s="1"/>
  <c r="S29" i="43"/>
  <c r="N30" i="43"/>
  <c r="R10" i="14"/>
  <c r="R13" i="14"/>
  <c r="P9" i="14"/>
  <c r="P13" i="14" s="1"/>
  <c r="P48" i="14" s="1"/>
  <c r="P49" i="14" s="1"/>
  <c r="S32" i="30"/>
  <c r="X32" i="30" s="1"/>
  <c r="N33" i="30"/>
  <c r="R10" i="23"/>
  <c r="R13" i="23"/>
  <c r="P9" i="23"/>
  <c r="P13" i="23" s="1"/>
  <c r="P60" i="23" s="1"/>
  <c r="P61" i="23" s="1"/>
  <c r="S32" i="42"/>
  <c r="X32" i="42" s="1"/>
  <c r="N33" i="42"/>
  <c r="R10" i="30"/>
  <c r="R13" i="30"/>
  <c r="P9" i="30"/>
  <c r="P13" i="30" s="1"/>
  <c r="P52" i="30" s="1"/>
  <c r="P53" i="30" s="1"/>
  <c r="Q11" i="11"/>
  <c r="T11" i="21"/>
  <c r="T14" i="21" s="1"/>
  <c r="T17" i="21" s="1"/>
  <c r="R10" i="48"/>
  <c r="R13" i="48"/>
  <c r="P9" i="48"/>
  <c r="P13" i="48" s="1"/>
  <c r="P52" i="48" s="1"/>
  <c r="P53" i="48" s="1"/>
  <c r="T11" i="26"/>
  <c r="T14" i="26" s="1"/>
  <c r="T17" i="26" s="1"/>
  <c r="T11" i="17"/>
  <c r="T14" i="17" s="1"/>
  <c r="T17" i="17" s="1"/>
  <c r="T11" i="48"/>
  <c r="T14" i="48" s="1"/>
  <c r="T17" i="48" s="1"/>
  <c r="N31" i="14"/>
  <c r="S30" i="37"/>
  <c r="N31" i="37"/>
  <c r="T11" i="42"/>
  <c r="T14" i="42" s="1"/>
  <c r="T17" i="42" s="1"/>
  <c r="N30" i="34"/>
  <c r="S29" i="34"/>
  <c r="S30" i="35"/>
  <c r="N31" i="35"/>
  <c r="Q18" i="18"/>
  <c r="R11" i="9"/>
  <c r="R14" i="9" s="1"/>
  <c r="R17" i="9" s="1"/>
  <c r="T11" i="47"/>
  <c r="T14" i="47" s="1"/>
  <c r="T17" i="47" s="1"/>
  <c r="Q21" i="22"/>
  <c r="S31" i="23"/>
  <c r="N32" i="23"/>
  <c r="Q23" i="49"/>
  <c r="N30" i="25"/>
  <c r="S29" i="25"/>
  <c r="T14" i="18"/>
  <c r="T17" i="18" s="1"/>
  <c r="T11" i="15"/>
  <c r="T14" i="15" s="1"/>
  <c r="T17" i="15" s="1"/>
  <c r="R10" i="10"/>
  <c r="P10" i="10" s="1"/>
  <c r="AH10" i="10" s="1"/>
  <c r="R13" i="10"/>
  <c r="P9" i="10"/>
  <c r="P13" i="10" s="1"/>
  <c r="P40" i="10" s="1"/>
  <c r="P41" i="10" s="1"/>
  <c r="S29" i="38"/>
  <c r="N30" i="38"/>
  <c r="N32" i="9"/>
  <c r="Q23" i="41"/>
  <c r="T11" i="38"/>
  <c r="T14" i="38" s="1"/>
  <c r="T17" i="38" s="1"/>
  <c r="Q22" i="30"/>
  <c r="S30" i="54"/>
  <c r="N31" i="54"/>
  <c r="R10" i="38"/>
  <c r="R13" i="38"/>
  <c r="P9" i="38"/>
  <c r="P13" i="38" s="1"/>
  <c r="P52" i="38" s="1"/>
  <c r="P53" i="38" s="1"/>
  <c r="R10" i="19"/>
  <c r="P9" i="19"/>
  <c r="P13" i="19" s="1"/>
  <c r="P60" i="19" s="1"/>
  <c r="P61" i="19" s="1"/>
  <c r="R13" i="19"/>
  <c r="Q21" i="48"/>
  <c r="T18" i="40"/>
  <c r="T19" i="40" s="1"/>
  <c r="T20" i="40" s="1"/>
  <c r="T21" i="40" s="1"/>
  <c r="R10" i="50"/>
  <c r="R13" i="50"/>
  <c r="P9" i="50"/>
  <c r="P13" i="50" s="1"/>
  <c r="P52" i="50" s="1"/>
  <c r="P53" i="50" s="1"/>
  <c r="V20" i="16"/>
  <c r="B17" i="2" s="1"/>
  <c r="S32" i="49"/>
  <c r="X32" i="49" s="1"/>
  <c r="N33" i="49"/>
  <c r="S30" i="19"/>
  <c r="N31" i="19"/>
  <c r="Q20" i="50"/>
  <c r="V20" i="50" s="1"/>
  <c r="B62" i="2" s="1"/>
  <c r="Q22" i="44"/>
  <c r="R10" i="55"/>
  <c r="R13" i="55"/>
  <c r="P9" i="55"/>
  <c r="P13" i="55" s="1"/>
  <c r="P52" i="55" s="1"/>
  <c r="P53" i="55" s="1"/>
  <c r="S29" i="13"/>
  <c r="N30" i="13"/>
  <c r="Q20" i="14"/>
  <c r="V20" i="14" s="1"/>
  <c r="B15" i="2" s="1"/>
  <c r="R10" i="18"/>
  <c r="R13" i="18"/>
  <c r="P9" i="18"/>
  <c r="P13" i="18" s="1"/>
  <c r="P40" i="18" s="1"/>
  <c r="P41" i="18" s="1"/>
  <c r="R10" i="51"/>
  <c r="P9" i="51"/>
  <c r="P13" i="51" s="1"/>
  <c r="P52" i="51" s="1"/>
  <c r="P53" i="51" s="1"/>
  <c r="R13" i="51"/>
  <c r="Q22" i="21"/>
  <c r="R10" i="21"/>
  <c r="R13" i="21"/>
  <c r="P9" i="21"/>
  <c r="P13" i="21" s="1"/>
  <c r="P60" i="21" s="1"/>
  <c r="P61" i="21" s="1"/>
  <c r="T11" i="52"/>
  <c r="T14" i="52" s="1"/>
  <c r="T17" i="52" s="1"/>
  <c r="T18" i="9"/>
  <c r="T19" i="9" s="1"/>
  <c r="T20" i="9" s="1"/>
  <c r="T21" i="9" s="1"/>
  <c r="S26" i="9"/>
  <c r="S30" i="47"/>
  <c r="N31" i="47"/>
  <c r="R10" i="42"/>
  <c r="R13" i="42"/>
  <c r="P9" i="42"/>
  <c r="P13" i="42" s="1"/>
  <c r="P52" i="42" s="1"/>
  <c r="P53" i="42" s="1"/>
  <c r="R10" i="27"/>
  <c r="R13" i="27"/>
  <c r="P9" i="27"/>
  <c r="P13" i="27" s="1"/>
  <c r="P52" i="27" s="1"/>
  <c r="P53" i="27" s="1"/>
  <c r="Q11" i="10"/>
  <c r="S29" i="41"/>
  <c r="N30" i="41"/>
  <c r="T11" i="24"/>
  <c r="T14" i="24" s="1"/>
  <c r="T17" i="24" s="1"/>
  <c r="R10" i="34"/>
  <c r="R13" i="34"/>
  <c r="P9" i="34"/>
  <c r="P13" i="34" s="1"/>
  <c r="P52" i="34" s="1"/>
  <c r="P53" i="34" s="1"/>
  <c r="Q22" i="45"/>
  <c r="AF10" i="11"/>
  <c r="Z16" i="11"/>
  <c r="Q22" i="43"/>
  <c r="Q22" i="47"/>
  <c r="Q21" i="24"/>
  <c r="Q59" i="46"/>
  <c r="N30" i="55"/>
  <c r="S29" i="55"/>
  <c r="S29" i="33"/>
  <c r="N30" i="33"/>
  <c r="R10" i="25"/>
  <c r="R13" i="25"/>
  <c r="P9" i="25"/>
  <c r="P13" i="25" s="1"/>
  <c r="P48" i="25" s="1"/>
  <c r="P49" i="25" s="1"/>
  <c r="T11" i="49"/>
  <c r="T14" i="49" s="1"/>
  <c r="T17" i="49" s="1"/>
  <c r="Q20" i="33"/>
  <c r="V20" i="33" s="1"/>
  <c r="B45" i="2" s="1"/>
  <c r="S30" i="21"/>
  <c r="N31" i="21"/>
  <c r="S30" i="31"/>
  <c r="N31" i="31"/>
  <c r="R10" i="29"/>
  <c r="R13" i="29"/>
  <c r="P9" i="29"/>
  <c r="P13" i="29" s="1"/>
  <c r="P52" i="29" s="1"/>
  <c r="P53" i="29" s="1"/>
  <c r="Q22" i="42"/>
  <c r="Q21" i="34"/>
  <c r="T11" i="30"/>
  <c r="T14" i="30" s="1"/>
  <c r="T17" i="30" s="1"/>
  <c r="Q30" i="10"/>
  <c r="R30" i="10"/>
  <c r="S30" i="10"/>
  <c r="T30" i="10"/>
  <c r="N31" i="10"/>
  <c r="Q22" i="38"/>
  <c r="S30" i="12"/>
  <c r="N31" i="12"/>
  <c r="Q59" i="43"/>
  <c r="T11" i="10"/>
  <c r="T14" i="10" s="1"/>
  <c r="T17" i="10" s="1"/>
  <c r="T11" i="35"/>
  <c r="T14" i="35" s="1"/>
  <c r="T17" i="35" s="1"/>
  <c r="S33" i="51"/>
  <c r="N34" i="51"/>
  <c r="S30" i="26"/>
  <c r="N31" i="26"/>
  <c r="R10" i="45"/>
  <c r="R13" i="45"/>
  <c r="P9" i="45"/>
  <c r="P13" i="45" s="1"/>
  <c r="P52" i="45" s="1"/>
  <c r="P53" i="45" s="1"/>
  <c r="T11" i="13"/>
  <c r="T14" i="13" s="1"/>
  <c r="T17" i="13" s="1"/>
  <c r="R10" i="39"/>
  <c r="R13" i="39"/>
  <c r="P9" i="39"/>
  <c r="P13" i="39" s="1"/>
  <c r="P52" i="39" s="1"/>
  <c r="P53" i="39" s="1"/>
  <c r="S31" i="40"/>
  <c r="N32" i="40"/>
  <c r="T11" i="29"/>
  <c r="T14" i="29" s="1"/>
  <c r="T17" i="29" s="1"/>
  <c r="S31" i="17"/>
  <c r="N32" i="17"/>
  <c r="T11" i="19"/>
  <c r="T14" i="19" s="1"/>
  <c r="T17" i="19" s="1"/>
  <c r="T14" i="34"/>
  <c r="T17" i="34" s="1"/>
  <c r="Q59" i="40"/>
  <c r="Q20" i="25"/>
  <c r="S31" i="46"/>
  <c r="N32" i="46"/>
  <c r="T11" i="41"/>
  <c r="T14" i="41" s="1"/>
  <c r="T17" i="41" s="1"/>
  <c r="R10" i="54"/>
  <c r="R13" i="54"/>
  <c r="P9" i="54"/>
  <c r="P13" i="54" s="1"/>
  <c r="P52" i="54" s="1"/>
  <c r="P53" i="54" s="1"/>
  <c r="V20" i="24"/>
  <c r="B36" i="2" s="1"/>
  <c r="R14" i="46" l="1"/>
  <c r="R14" i="43"/>
  <c r="R17" i="43" s="1"/>
  <c r="X28" i="14"/>
  <c r="Y20" i="9"/>
  <c r="E8" i="2" s="1"/>
  <c r="T18" i="10"/>
  <c r="T19" i="10" s="1"/>
  <c r="T20" i="10" s="1"/>
  <c r="T21" i="10" s="1"/>
  <c r="T18" i="15"/>
  <c r="T19" i="15" s="1"/>
  <c r="T20" i="15" s="1"/>
  <c r="T21" i="15" s="1"/>
  <c r="T18" i="27"/>
  <c r="T19" i="27" s="1"/>
  <c r="T20" i="27" s="1"/>
  <c r="T21" i="27" s="1"/>
  <c r="T18" i="47"/>
  <c r="T19" i="47" s="1"/>
  <c r="T20" i="47" s="1"/>
  <c r="T21" i="47" s="1"/>
  <c r="T18" i="50"/>
  <c r="T19" i="50" s="1"/>
  <c r="T20" i="50" s="1"/>
  <c r="T21" i="50" s="1"/>
  <c r="T18" i="14"/>
  <c r="T19" i="14" s="1"/>
  <c r="T20" i="14" s="1"/>
  <c r="T21" i="14" s="1"/>
  <c r="T18" i="28"/>
  <c r="T19" i="28" s="1"/>
  <c r="T20" i="28" s="1"/>
  <c r="T21" i="28" s="1"/>
  <c r="R18" i="9"/>
  <c r="R19" i="9" s="1"/>
  <c r="R20" i="9" s="1"/>
  <c r="R21" i="9" s="1"/>
  <c r="T18" i="30"/>
  <c r="T19" i="30" s="1"/>
  <c r="T20" i="30" s="1"/>
  <c r="T21" i="30" s="1"/>
  <c r="T18" i="52"/>
  <c r="T19" i="52" s="1"/>
  <c r="T20" i="52" s="1"/>
  <c r="T21" i="52" s="1"/>
  <c r="T18" i="41"/>
  <c r="T19" i="41" s="1"/>
  <c r="T20" i="41" s="1"/>
  <c r="T21" i="41" s="1"/>
  <c r="T18" i="19"/>
  <c r="T19" i="19" s="1"/>
  <c r="T20" i="19" s="1"/>
  <c r="T21" i="19" s="1"/>
  <c r="T18" i="21"/>
  <c r="T19" i="21" s="1"/>
  <c r="T20" i="21" s="1"/>
  <c r="T21" i="21" s="1"/>
  <c r="T18" i="17"/>
  <c r="T19" i="17" s="1"/>
  <c r="T20" i="17" s="1"/>
  <c r="T21" i="17" s="1"/>
  <c r="T18" i="36"/>
  <c r="T19" i="36" s="1"/>
  <c r="T20" i="36" s="1"/>
  <c r="T21" i="36" s="1"/>
  <c r="T18" i="35"/>
  <c r="T19" i="35" s="1"/>
  <c r="T20" i="35" s="1"/>
  <c r="T21" i="35" s="1"/>
  <c r="T18" i="49"/>
  <c r="T19" i="49" s="1"/>
  <c r="T20" i="49" s="1"/>
  <c r="T21" i="49" s="1"/>
  <c r="T18" i="38"/>
  <c r="T19" i="38" s="1"/>
  <c r="T20" i="38" s="1"/>
  <c r="T21" i="38" s="1"/>
  <c r="T18" i="26"/>
  <c r="T19" i="26" s="1"/>
  <c r="T20" i="26" s="1"/>
  <c r="T21" i="26" s="1"/>
  <c r="T18" i="23"/>
  <c r="T19" i="23" s="1"/>
  <c r="T20" i="23" s="1"/>
  <c r="T21" i="23" s="1"/>
  <c r="T18" i="16"/>
  <c r="T19" i="16" s="1"/>
  <c r="T20" i="16" s="1"/>
  <c r="T21" i="16" s="1"/>
  <c r="T18" i="13"/>
  <c r="T19" i="13" s="1"/>
  <c r="T20" i="13" s="1"/>
  <c r="T21" i="13" s="1"/>
  <c r="Q59" i="51"/>
  <c r="N32" i="36"/>
  <c r="S31" i="36"/>
  <c r="N32" i="50"/>
  <c r="S31" i="50"/>
  <c r="Q59" i="35"/>
  <c r="R11" i="28"/>
  <c r="P11" i="28" s="1"/>
  <c r="P10" i="28"/>
  <c r="Q23" i="37"/>
  <c r="R11" i="33"/>
  <c r="P11" i="33" s="1"/>
  <c r="P10" i="33"/>
  <c r="T18" i="29"/>
  <c r="T19" i="29" s="1"/>
  <c r="T20" i="29" s="1"/>
  <c r="T21" i="29" s="1"/>
  <c r="Q23" i="43"/>
  <c r="S31" i="47"/>
  <c r="N32" i="47"/>
  <c r="T18" i="32"/>
  <c r="T19" i="32" s="1"/>
  <c r="T20" i="32" s="1"/>
  <c r="T21" i="32" s="1"/>
  <c r="Q24" i="49"/>
  <c r="V24" i="49" s="1"/>
  <c r="N34" i="42"/>
  <c r="S33" i="42"/>
  <c r="T18" i="54"/>
  <c r="T19" i="54" s="1"/>
  <c r="T20" i="54" s="1"/>
  <c r="T21" i="54" s="1"/>
  <c r="Q59" i="32"/>
  <c r="S30" i="24"/>
  <c r="N31" i="24"/>
  <c r="Q59" i="15"/>
  <c r="Q23" i="36"/>
  <c r="Q21" i="25"/>
  <c r="V20" i="25"/>
  <c r="B37" i="2" s="1"/>
  <c r="Q59" i="45"/>
  <c r="P30" i="10"/>
  <c r="R11" i="29"/>
  <c r="P11" i="29" s="1"/>
  <c r="P10" i="29"/>
  <c r="R11" i="25"/>
  <c r="P11" i="25" s="1"/>
  <c r="P10" i="25"/>
  <c r="Q23" i="45"/>
  <c r="P42" i="10"/>
  <c r="P43" i="10" s="1"/>
  <c r="P45" i="10" s="1"/>
  <c r="P47" i="10" s="1"/>
  <c r="R11" i="51"/>
  <c r="P11" i="51" s="1"/>
  <c r="P10" i="51"/>
  <c r="R11" i="55"/>
  <c r="P11" i="55" s="1"/>
  <c r="P10" i="55"/>
  <c r="Q67" i="19"/>
  <c r="Q23" i="30"/>
  <c r="T18" i="51"/>
  <c r="T19" i="51" s="1"/>
  <c r="T20" i="51" s="1"/>
  <c r="T21" i="51" s="1"/>
  <c r="N31" i="38"/>
  <c r="S30" i="38"/>
  <c r="T18" i="18"/>
  <c r="T19" i="18" s="1"/>
  <c r="T20" i="18" s="1"/>
  <c r="T21" i="18" s="1"/>
  <c r="Q22" i="22"/>
  <c r="R11" i="14"/>
  <c r="P11" i="14" s="1"/>
  <c r="P10" i="14"/>
  <c r="Q71" i="16"/>
  <c r="Q59" i="41"/>
  <c r="Q21" i="32"/>
  <c r="Q59" i="53"/>
  <c r="P30" i="18"/>
  <c r="Q21" i="15"/>
  <c r="R11" i="17"/>
  <c r="P11" i="17" s="1"/>
  <c r="P10" i="17"/>
  <c r="R11" i="31"/>
  <c r="P11" i="31" s="1"/>
  <c r="P10" i="31"/>
  <c r="Q63" i="13"/>
  <c r="Q23" i="53"/>
  <c r="R11" i="35"/>
  <c r="P11" i="35" s="1"/>
  <c r="P10" i="35"/>
  <c r="Y20" i="43"/>
  <c r="E55" i="2" s="1"/>
  <c r="Q47" i="11"/>
  <c r="Q59" i="47"/>
  <c r="T22" i="46"/>
  <c r="T23" i="46" s="1"/>
  <c r="T24" i="46" s="1"/>
  <c r="T25" i="46" s="1"/>
  <c r="T18" i="37"/>
  <c r="T19" i="37" s="1"/>
  <c r="T20" i="37" s="1"/>
  <c r="T21" i="37" s="1"/>
  <c r="S31" i="12"/>
  <c r="N32" i="12"/>
  <c r="Q14" i="10"/>
  <c r="Q21" i="50"/>
  <c r="Q47" i="18"/>
  <c r="T18" i="31"/>
  <c r="T19" i="31" s="1"/>
  <c r="T20" i="31" s="1"/>
  <c r="T21" i="31" s="1"/>
  <c r="Q14" i="11"/>
  <c r="T31" i="18"/>
  <c r="N32" i="18"/>
  <c r="R31" i="18"/>
  <c r="Q31" i="18"/>
  <c r="S31" i="18"/>
  <c r="R11" i="45"/>
  <c r="P11" i="45" s="1"/>
  <c r="P10" i="45"/>
  <c r="N31" i="13"/>
  <c r="S30" i="13"/>
  <c r="T22" i="40"/>
  <c r="T23" i="40" s="1"/>
  <c r="T24" i="40" s="1"/>
  <c r="T25" i="40" s="1"/>
  <c r="N32" i="35"/>
  <c r="S31" i="35"/>
  <c r="N31" i="34"/>
  <c r="S30" i="34"/>
  <c r="P42" i="11"/>
  <c r="P43" i="11" s="1"/>
  <c r="P45" i="11" s="1"/>
  <c r="P47" i="11" s="1"/>
  <c r="N34" i="30"/>
  <c r="S33" i="30"/>
  <c r="R11" i="16"/>
  <c r="P11" i="16" s="1"/>
  <c r="P10" i="16"/>
  <c r="R11" i="53"/>
  <c r="P11" i="53" s="1"/>
  <c r="P10" i="53"/>
  <c r="R11" i="49"/>
  <c r="P11" i="49" s="1"/>
  <c r="P10" i="49"/>
  <c r="Q55" i="26"/>
  <c r="Q23" i="54"/>
  <c r="T18" i="12"/>
  <c r="T19" i="12" s="1"/>
  <c r="T20" i="12" s="1"/>
  <c r="T21" i="12" s="1"/>
  <c r="R11" i="11"/>
  <c r="R14" i="11" s="1"/>
  <c r="R17" i="11" s="1"/>
  <c r="R11" i="47"/>
  <c r="P11" i="47" s="1"/>
  <c r="P10" i="47"/>
  <c r="Q21" i="17"/>
  <c r="V20" i="17"/>
  <c r="B20" i="2" s="1"/>
  <c r="Q67" i="22"/>
  <c r="T18" i="45"/>
  <c r="T19" i="45" s="1"/>
  <c r="T20" i="45" s="1"/>
  <c r="T21" i="45" s="1"/>
  <c r="T18" i="44"/>
  <c r="T19" i="44" s="1"/>
  <c r="T20" i="44" s="1"/>
  <c r="T21" i="44" s="1"/>
  <c r="Q59" i="37"/>
  <c r="S34" i="51"/>
  <c r="N35" i="51"/>
  <c r="Q23" i="47"/>
  <c r="S30" i="41"/>
  <c r="N31" i="41"/>
  <c r="Q67" i="21"/>
  <c r="Q59" i="38"/>
  <c r="N33" i="9"/>
  <c r="Q59" i="54"/>
  <c r="S32" i="46"/>
  <c r="X32" i="46" s="1"/>
  <c r="N33" i="46"/>
  <c r="T18" i="55"/>
  <c r="T19" i="55" s="1"/>
  <c r="T20" i="55" s="1"/>
  <c r="T21" i="55" s="1"/>
  <c r="Q21" i="33"/>
  <c r="R11" i="27"/>
  <c r="P11" i="27" s="1"/>
  <c r="P10" i="27"/>
  <c r="R11" i="18"/>
  <c r="P11" i="18" s="1"/>
  <c r="P10" i="18"/>
  <c r="Q23" i="44"/>
  <c r="S31" i="19"/>
  <c r="N32" i="19"/>
  <c r="S33" i="49"/>
  <c r="N34" i="49"/>
  <c r="Q59" i="48"/>
  <c r="Q59" i="30"/>
  <c r="S30" i="43"/>
  <c r="N31" i="43"/>
  <c r="Q31" i="11"/>
  <c r="R31" i="11"/>
  <c r="S31" i="11"/>
  <c r="N32" i="11"/>
  <c r="T31" i="11"/>
  <c r="P10" i="9"/>
  <c r="Q11" i="9"/>
  <c r="Q21" i="28"/>
  <c r="Q59" i="36"/>
  <c r="Q23" i="46"/>
  <c r="Q18" i="19"/>
  <c r="F87" i="5"/>
  <c r="R11" i="22"/>
  <c r="P11" i="22" s="1"/>
  <c r="P10" i="22"/>
  <c r="Q21" i="26"/>
  <c r="R14" i="40"/>
  <c r="T18" i="11"/>
  <c r="T19" i="11" s="1"/>
  <c r="T20" i="11" s="1"/>
  <c r="T21" i="11" s="1"/>
  <c r="Q59" i="52"/>
  <c r="Q21" i="29"/>
  <c r="P54" i="43"/>
  <c r="P55" i="43" s="1"/>
  <c r="P57" i="43" s="1"/>
  <c r="P59" i="43" s="1"/>
  <c r="AH10" i="43"/>
  <c r="R11" i="37"/>
  <c r="P11" i="37" s="1"/>
  <c r="P10" i="37"/>
  <c r="Y20" i="46"/>
  <c r="E58" i="2" s="1"/>
  <c r="R11" i="34"/>
  <c r="P11" i="34" s="1"/>
  <c r="P10" i="34"/>
  <c r="R17" i="46"/>
  <c r="P14" i="46"/>
  <c r="S31" i="31"/>
  <c r="N32" i="31"/>
  <c r="R11" i="19"/>
  <c r="P11" i="19" s="1"/>
  <c r="P10" i="19"/>
  <c r="Q21" i="39"/>
  <c r="V20" i="39"/>
  <c r="B51" i="2" s="1"/>
  <c r="R11" i="32"/>
  <c r="P11" i="32" s="1"/>
  <c r="P10" i="32"/>
  <c r="R11" i="15"/>
  <c r="P11" i="15" s="1"/>
  <c r="P10" i="15"/>
  <c r="T18" i="39"/>
  <c r="T19" i="39" s="1"/>
  <c r="T20" i="39" s="1"/>
  <c r="T21" i="39" s="1"/>
  <c r="N31" i="45"/>
  <c r="S30" i="45"/>
  <c r="S30" i="52"/>
  <c r="N31" i="52"/>
  <c r="Q59" i="39"/>
  <c r="T18" i="34"/>
  <c r="T19" i="34" s="1"/>
  <c r="T20" i="34" s="1"/>
  <c r="T21" i="34" s="1"/>
  <c r="R11" i="39"/>
  <c r="P11" i="39" s="1"/>
  <c r="P10" i="39"/>
  <c r="S31" i="26"/>
  <c r="N32" i="26"/>
  <c r="R31" i="10"/>
  <c r="S31" i="10"/>
  <c r="T31" i="10"/>
  <c r="N32" i="10"/>
  <c r="Q31" i="10"/>
  <c r="Q59" i="42"/>
  <c r="S27" i="9"/>
  <c r="R11" i="21"/>
  <c r="P11" i="21" s="1"/>
  <c r="P10" i="21"/>
  <c r="Y20" i="40"/>
  <c r="E52" i="2" s="1"/>
  <c r="R11" i="38"/>
  <c r="P11" i="38" s="1"/>
  <c r="P10" i="38"/>
  <c r="Q47" i="10"/>
  <c r="S32" i="23"/>
  <c r="X32" i="23" s="1"/>
  <c r="N33" i="23"/>
  <c r="Q19" i="18"/>
  <c r="Q67" i="23"/>
  <c r="N34" i="29"/>
  <c r="S33" i="29"/>
  <c r="Q55" i="24"/>
  <c r="AF10" i="9"/>
  <c r="Z16" i="9"/>
  <c r="R11" i="26"/>
  <c r="P11" i="26" s="1"/>
  <c r="P10" i="26"/>
  <c r="Q67" i="20"/>
  <c r="P54" i="40"/>
  <c r="P55" i="40" s="1"/>
  <c r="P57" i="40" s="1"/>
  <c r="P59" i="40" s="1"/>
  <c r="AH10" i="40"/>
  <c r="S30" i="20"/>
  <c r="N31" i="20"/>
  <c r="N31" i="53"/>
  <c r="S30" i="53"/>
  <c r="Q22" i="16"/>
  <c r="Q22" i="55"/>
  <c r="Q59" i="44"/>
  <c r="Q20" i="35"/>
  <c r="V20" i="35" s="1"/>
  <c r="B47" i="2" s="1"/>
  <c r="Q19" i="13"/>
  <c r="Q59" i="12"/>
  <c r="S30" i="22"/>
  <c r="N31" i="22"/>
  <c r="S31" i="16"/>
  <c r="N32" i="16"/>
  <c r="V20" i="28"/>
  <c r="B40" i="2" s="1"/>
  <c r="Q59" i="27"/>
  <c r="Q23" i="21"/>
  <c r="R11" i="50"/>
  <c r="P11" i="50" s="1"/>
  <c r="P10" i="50"/>
  <c r="R11" i="54"/>
  <c r="P11" i="54" s="1"/>
  <c r="P10" i="54"/>
  <c r="S32" i="40"/>
  <c r="X32" i="40" s="1"/>
  <c r="N33" i="40"/>
  <c r="Q59" i="34"/>
  <c r="T18" i="24"/>
  <c r="T19" i="24" s="1"/>
  <c r="T20" i="24" s="1"/>
  <c r="T21" i="24" s="1"/>
  <c r="Q22" i="48"/>
  <c r="T18" i="25"/>
  <c r="T19" i="25" s="1"/>
  <c r="T20" i="25" s="1"/>
  <c r="T21" i="25" s="1"/>
  <c r="S31" i="37"/>
  <c r="N32" i="37"/>
  <c r="R11" i="48"/>
  <c r="P11" i="48" s="1"/>
  <c r="P10" i="48"/>
  <c r="R11" i="30"/>
  <c r="P11" i="30" s="1"/>
  <c r="P10" i="30"/>
  <c r="T18" i="42"/>
  <c r="T19" i="42" s="1"/>
  <c r="T20" i="42" s="1"/>
  <c r="T21" i="42" s="1"/>
  <c r="Q21" i="31"/>
  <c r="S32" i="32"/>
  <c r="X32" i="32" s="1"/>
  <c r="N33" i="32"/>
  <c r="R11" i="36"/>
  <c r="P11" i="36" s="1"/>
  <c r="P10" i="36"/>
  <c r="Q23" i="20"/>
  <c r="Q22" i="40"/>
  <c r="Q22" i="23"/>
  <c r="Q20" i="27"/>
  <c r="T18" i="22"/>
  <c r="T19" i="22" s="1"/>
  <c r="T20" i="22" s="1"/>
  <c r="T21" i="22" s="1"/>
  <c r="Q22" i="12"/>
  <c r="Q59" i="28"/>
  <c r="R11" i="52"/>
  <c r="P11" i="52" s="1"/>
  <c r="P10" i="52"/>
  <c r="S32" i="28"/>
  <c r="X32" i="28" s="1"/>
  <c r="N33" i="28"/>
  <c r="R14" i="33"/>
  <c r="T18" i="53"/>
  <c r="T19" i="53" s="1"/>
  <c r="T20" i="53" s="1"/>
  <c r="T21" i="53" s="1"/>
  <c r="S30" i="39"/>
  <c r="N31" i="39"/>
  <c r="Q59" i="50"/>
  <c r="S32" i="17"/>
  <c r="X32" i="17" s="1"/>
  <c r="N33" i="17"/>
  <c r="Q23" i="42"/>
  <c r="S30" i="33"/>
  <c r="N31" i="33"/>
  <c r="S31" i="14"/>
  <c r="N32" i="14"/>
  <c r="T18" i="48"/>
  <c r="T19" i="48" s="1"/>
  <c r="T20" i="48" s="1"/>
  <c r="T21" i="48" s="1"/>
  <c r="R11" i="41"/>
  <c r="P11" i="41" s="1"/>
  <c r="P10" i="41"/>
  <c r="Q59" i="49"/>
  <c r="R11" i="13"/>
  <c r="P11" i="13" s="1"/>
  <c r="P10" i="13"/>
  <c r="Q23" i="38"/>
  <c r="Q22" i="24"/>
  <c r="Q22" i="34"/>
  <c r="Q59" i="29"/>
  <c r="S31" i="21"/>
  <c r="N32" i="21"/>
  <c r="Q55" i="25"/>
  <c r="S30" i="55"/>
  <c r="N31" i="55"/>
  <c r="R11" i="42"/>
  <c r="P11" i="42" s="1"/>
  <c r="P10" i="42"/>
  <c r="T22" i="9"/>
  <c r="T23" i="9" s="1"/>
  <c r="T24" i="9" s="1"/>
  <c r="T25" i="9" s="1"/>
  <c r="Q21" i="14"/>
  <c r="Q59" i="55"/>
  <c r="N32" i="54"/>
  <c r="S31" i="54"/>
  <c r="T18" i="20"/>
  <c r="T19" i="20" s="1"/>
  <c r="T20" i="20" s="1"/>
  <c r="T21" i="20" s="1"/>
  <c r="Q24" i="41"/>
  <c r="V24" i="41" s="1"/>
  <c r="R11" i="10"/>
  <c r="P11" i="10" s="1"/>
  <c r="S30" i="25"/>
  <c r="N31" i="25"/>
  <c r="R11" i="23"/>
  <c r="P11" i="23" s="1"/>
  <c r="P10" i="23"/>
  <c r="Q55" i="14"/>
  <c r="R11" i="24"/>
  <c r="P11" i="24" s="1"/>
  <c r="P10" i="24"/>
  <c r="P30" i="11"/>
  <c r="S31" i="27"/>
  <c r="N32" i="27"/>
  <c r="Q23" i="51"/>
  <c r="Q67" i="17"/>
  <c r="Q59" i="31"/>
  <c r="R11" i="20"/>
  <c r="P11" i="20" s="1"/>
  <c r="P10" i="20"/>
  <c r="T22" i="43"/>
  <c r="R11" i="44"/>
  <c r="P11" i="44" s="1"/>
  <c r="P10" i="44"/>
  <c r="S30" i="15"/>
  <c r="N31" i="15"/>
  <c r="R11" i="12"/>
  <c r="P11" i="12" s="1"/>
  <c r="P10" i="12"/>
  <c r="P54" i="46"/>
  <c r="P55" i="46" s="1"/>
  <c r="P57" i="46" s="1"/>
  <c r="P59" i="46" s="1"/>
  <c r="AH10" i="46"/>
  <c r="Q58" i="33"/>
  <c r="S31" i="44"/>
  <c r="N32" i="44"/>
  <c r="Q23" i="52"/>
  <c r="T18" i="33"/>
  <c r="T19" i="33" s="1"/>
  <c r="T20" i="33" s="1"/>
  <c r="T21" i="33" s="1"/>
  <c r="S32" i="48"/>
  <c r="X32" i="48" s="1"/>
  <c r="N33" i="48"/>
  <c r="R14" i="35" l="1"/>
  <c r="R17" i="35" s="1"/>
  <c r="P14" i="43"/>
  <c r="R14" i="28"/>
  <c r="R14" i="16"/>
  <c r="R17" i="16" s="1"/>
  <c r="R14" i="51"/>
  <c r="R17" i="51" s="1"/>
  <c r="R14" i="12"/>
  <c r="R17" i="12" s="1"/>
  <c r="Y24" i="46"/>
  <c r="Y20" i="33"/>
  <c r="E45" i="2" s="1"/>
  <c r="R14" i="53"/>
  <c r="R14" i="26"/>
  <c r="R17" i="26" s="1"/>
  <c r="R14" i="45"/>
  <c r="R14" i="18"/>
  <c r="P14" i="18" s="1"/>
  <c r="R14" i="25"/>
  <c r="R17" i="25" s="1"/>
  <c r="Y20" i="16"/>
  <c r="E17" i="2" s="1"/>
  <c r="R14" i="39"/>
  <c r="R17" i="39" s="1"/>
  <c r="Y20" i="23"/>
  <c r="E32" i="2" s="1"/>
  <c r="R14" i="34"/>
  <c r="P14" i="34" s="1"/>
  <c r="R14" i="42"/>
  <c r="R17" i="42" s="1"/>
  <c r="Y20" i="11"/>
  <c r="E10" i="2" s="1"/>
  <c r="W20" i="9"/>
  <c r="C8" i="2" s="1"/>
  <c r="Y20" i="47"/>
  <c r="E59" i="2" s="1"/>
  <c r="Y20" i="32"/>
  <c r="E44" i="2" s="1"/>
  <c r="Y20" i="19"/>
  <c r="E26" i="2" s="1"/>
  <c r="R14" i="54"/>
  <c r="R17" i="54" s="1"/>
  <c r="Y20" i="28"/>
  <c r="E40" i="2" s="1"/>
  <c r="Y20" i="27"/>
  <c r="E39" i="2" s="1"/>
  <c r="P11" i="11"/>
  <c r="Y20" i="45"/>
  <c r="E57" i="2" s="1"/>
  <c r="Y20" i="12"/>
  <c r="E11" i="2" s="1"/>
  <c r="Y20" i="54"/>
  <c r="E66" i="2" s="1"/>
  <c r="Y20" i="13"/>
  <c r="E14" i="2" s="1"/>
  <c r="Y20" i="49"/>
  <c r="E61" i="2" s="1"/>
  <c r="Y24" i="40"/>
  <c r="R14" i="55"/>
  <c r="P14" i="55" s="1"/>
  <c r="R14" i="14"/>
  <c r="R17" i="14" s="1"/>
  <c r="Y20" i="52"/>
  <c r="E64" i="2" s="1"/>
  <c r="Y20" i="14"/>
  <c r="E15" i="2" s="1"/>
  <c r="Y20" i="15"/>
  <c r="E16" i="2" s="1"/>
  <c r="R14" i="30"/>
  <c r="R17" i="30" s="1"/>
  <c r="Y20" i="20"/>
  <c r="E29" i="2" s="1"/>
  <c r="Y20" i="48"/>
  <c r="E60" i="2" s="1"/>
  <c r="Y20" i="42"/>
  <c r="E54" i="2" s="1"/>
  <c r="R14" i="32"/>
  <c r="R17" i="32" s="1"/>
  <c r="Y20" i="25"/>
  <c r="E37" i="2" s="1"/>
  <c r="Y20" i="34"/>
  <c r="E46" i="2" s="1"/>
  <c r="Y20" i="39"/>
  <c r="E51" i="2" s="1"/>
  <c r="R14" i="29"/>
  <c r="R17" i="29" s="1"/>
  <c r="Y20" i="30"/>
  <c r="E42" i="2" s="1"/>
  <c r="Y20" i="50"/>
  <c r="E62" i="2" s="1"/>
  <c r="Y20" i="10"/>
  <c r="E9" i="2" s="1"/>
  <c r="Q23" i="23"/>
  <c r="R14" i="23"/>
  <c r="Q23" i="48"/>
  <c r="Y20" i="24"/>
  <c r="E36" i="2" s="1"/>
  <c r="P62" i="21"/>
  <c r="P63" i="21" s="1"/>
  <c r="P65" i="21" s="1"/>
  <c r="P67" i="21" s="1"/>
  <c r="AH10" i="21"/>
  <c r="P31" i="10"/>
  <c r="Q22" i="26"/>
  <c r="S34" i="49"/>
  <c r="N35" i="49"/>
  <c r="Y20" i="55"/>
  <c r="E67" i="2" s="1"/>
  <c r="R14" i="47"/>
  <c r="Q24" i="54"/>
  <c r="P54" i="53"/>
  <c r="P55" i="53" s="1"/>
  <c r="P57" i="53" s="1"/>
  <c r="P59" i="53" s="1"/>
  <c r="AH10" i="53"/>
  <c r="T26" i="40"/>
  <c r="R14" i="15"/>
  <c r="P62" i="17"/>
  <c r="P63" i="17" s="1"/>
  <c r="P65" i="17" s="1"/>
  <c r="P67" i="17" s="1"/>
  <c r="AH10" i="17"/>
  <c r="P50" i="14"/>
  <c r="P51" i="14" s="1"/>
  <c r="P53" i="14" s="1"/>
  <c r="P55" i="14" s="1"/>
  <c r="AH10" i="14"/>
  <c r="Y20" i="18"/>
  <c r="E21" i="2" s="1"/>
  <c r="R14" i="13"/>
  <c r="T22" i="32"/>
  <c r="Q24" i="43"/>
  <c r="T22" i="16"/>
  <c r="Y20" i="26"/>
  <c r="E38" i="2" s="1"/>
  <c r="Y20" i="35"/>
  <c r="E47" i="2" s="1"/>
  <c r="Y20" i="41"/>
  <c r="E53" i="2" s="1"/>
  <c r="T22" i="30"/>
  <c r="T22" i="28"/>
  <c r="T22" i="47"/>
  <c r="T22" i="15"/>
  <c r="R18" i="43"/>
  <c r="P17" i="43"/>
  <c r="N34" i="32"/>
  <c r="S33" i="32"/>
  <c r="Q19" i="19"/>
  <c r="Q22" i="17"/>
  <c r="Q22" i="50"/>
  <c r="T22" i="18"/>
  <c r="T23" i="18" s="1"/>
  <c r="T24" i="18" s="1"/>
  <c r="T25" i="18" s="1"/>
  <c r="P54" i="55"/>
  <c r="P55" i="55" s="1"/>
  <c r="P57" i="55" s="1"/>
  <c r="P59" i="55" s="1"/>
  <c r="AH10" i="55"/>
  <c r="T22" i="21"/>
  <c r="T23" i="21" s="1"/>
  <c r="T24" i="21" s="1"/>
  <c r="T25" i="21" s="1"/>
  <c r="S32" i="54"/>
  <c r="X32" i="54" s="1"/>
  <c r="N33" i="54"/>
  <c r="S33" i="17"/>
  <c r="N34" i="17"/>
  <c r="R17" i="33"/>
  <c r="P14" i="33"/>
  <c r="P14" i="35"/>
  <c r="Q25" i="41"/>
  <c r="Q23" i="24"/>
  <c r="Q23" i="55"/>
  <c r="R32" i="10"/>
  <c r="N33" i="10"/>
  <c r="S32" i="10"/>
  <c r="X32" i="10" s="1"/>
  <c r="T32" i="10"/>
  <c r="Q32" i="10"/>
  <c r="S31" i="45"/>
  <c r="N32" i="45"/>
  <c r="P62" i="19"/>
  <c r="P63" i="19" s="1"/>
  <c r="P65" i="19" s="1"/>
  <c r="P67" i="19" s="1"/>
  <c r="AH10" i="19"/>
  <c r="P54" i="37"/>
  <c r="P55" i="37" s="1"/>
  <c r="P57" i="37" s="1"/>
  <c r="P59" i="37" s="1"/>
  <c r="AH10" i="37"/>
  <c r="P31" i="11"/>
  <c r="S34" i="30"/>
  <c r="N35" i="30"/>
  <c r="R17" i="55"/>
  <c r="Q22" i="32"/>
  <c r="Y20" i="51"/>
  <c r="E63" i="2" s="1"/>
  <c r="P50" i="25"/>
  <c r="P51" i="25" s="1"/>
  <c r="P53" i="25" s="1"/>
  <c r="P55" i="25" s="1"/>
  <c r="AH10" i="25"/>
  <c r="R14" i="17"/>
  <c r="T22" i="38"/>
  <c r="T23" i="38" s="1"/>
  <c r="T24" i="38" s="1"/>
  <c r="T25" i="38" s="1"/>
  <c r="S31" i="25"/>
  <c r="N32" i="25"/>
  <c r="P54" i="42"/>
  <c r="P55" i="42" s="1"/>
  <c r="P57" i="42" s="1"/>
  <c r="P59" i="42" s="1"/>
  <c r="AH10" i="42"/>
  <c r="N32" i="39"/>
  <c r="S31" i="39"/>
  <c r="Q20" i="13"/>
  <c r="V20" i="13" s="1"/>
  <c r="B14" i="2" s="1"/>
  <c r="P50" i="26"/>
  <c r="P51" i="26" s="1"/>
  <c r="P53" i="26" s="1"/>
  <c r="P55" i="26" s="1"/>
  <c r="AH10" i="26"/>
  <c r="R14" i="48"/>
  <c r="P54" i="39"/>
  <c r="P55" i="39" s="1"/>
  <c r="P57" i="39" s="1"/>
  <c r="P59" i="39" s="1"/>
  <c r="AH10" i="39"/>
  <c r="P54" i="32"/>
  <c r="P55" i="32" s="1"/>
  <c r="P57" i="32" s="1"/>
  <c r="P59" i="32" s="1"/>
  <c r="AH10" i="32"/>
  <c r="P62" i="22"/>
  <c r="P63" i="22" s="1"/>
  <c r="P65" i="22" s="1"/>
  <c r="P67" i="22" s="1"/>
  <c r="AH10" i="22"/>
  <c r="S31" i="43"/>
  <c r="N32" i="43"/>
  <c r="Q24" i="44"/>
  <c r="V24" i="44" s="1"/>
  <c r="P31" i="18"/>
  <c r="Q17" i="10"/>
  <c r="P48" i="11"/>
  <c r="P49" i="11" s="1"/>
  <c r="P50" i="11" s="1"/>
  <c r="P51" i="11" s="1"/>
  <c r="P52" i="11" s="1"/>
  <c r="P53" i="11" s="1"/>
  <c r="P54" i="11" s="1"/>
  <c r="P55" i="11" s="1"/>
  <c r="P56" i="11" s="1"/>
  <c r="P57" i="11" s="1"/>
  <c r="P58" i="11" s="1"/>
  <c r="P59" i="11" s="1"/>
  <c r="P60" i="11" s="1"/>
  <c r="P61" i="11" s="1"/>
  <c r="P62" i="11" s="1"/>
  <c r="P63" i="11" s="1"/>
  <c r="P64" i="11" s="1"/>
  <c r="P65" i="11" s="1"/>
  <c r="P66" i="11" s="1"/>
  <c r="P67" i="11" s="1"/>
  <c r="P68" i="11" s="1"/>
  <c r="P69" i="11" s="1"/>
  <c r="P70" i="11" s="1"/>
  <c r="P71" i="11" s="1"/>
  <c r="P72" i="11" s="1"/>
  <c r="P73" i="11" s="1"/>
  <c r="P74" i="11" s="1"/>
  <c r="P75" i="11" s="1"/>
  <c r="P76" i="11" s="1"/>
  <c r="P77" i="11" s="1"/>
  <c r="P78" i="11" s="1"/>
  <c r="P79" i="11" s="1"/>
  <c r="P80" i="11" s="1"/>
  <c r="P81" i="11" s="1"/>
  <c r="P82" i="11" s="1"/>
  <c r="P83" i="11" s="1"/>
  <c r="P84" i="11" s="1"/>
  <c r="P85" i="11" s="1"/>
  <c r="P86" i="11" s="1"/>
  <c r="P87" i="11" s="1"/>
  <c r="P88" i="11" s="1"/>
  <c r="P89" i="11" s="1"/>
  <c r="P90" i="11" s="1"/>
  <c r="P91" i="11" s="1"/>
  <c r="P92" i="11" s="1"/>
  <c r="P93" i="11" s="1"/>
  <c r="P94" i="11" s="1"/>
  <c r="P95" i="11" s="1"/>
  <c r="P96" i="11" s="1"/>
  <c r="P97" i="11" s="1"/>
  <c r="P98" i="11" s="1"/>
  <c r="P99" i="11" s="1"/>
  <c r="P100" i="11" s="1"/>
  <c r="P101" i="11" s="1"/>
  <c r="P102" i="11" s="1"/>
  <c r="P103" i="11" s="1"/>
  <c r="P104" i="11" s="1"/>
  <c r="P105" i="11" s="1"/>
  <c r="P106" i="11" s="1"/>
  <c r="P107" i="11" s="1"/>
  <c r="P108" i="11" s="1"/>
  <c r="P109" i="11" s="1"/>
  <c r="P110" i="11" s="1"/>
  <c r="P111" i="11" s="1"/>
  <c r="P112" i="11" s="1"/>
  <c r="P113" i="11" s="1"/>
  <c r="P114" i="11" s="1"/>
  <c r="P115" i="11" s="1"/>
  <c r="P116" i="11" s="1"/>
  <c r="P117" i="11" s="1"/>
  <c r="P118" i="11" s="1"/>
  <c r="P119" i="11" s="1"/>
  <c r="P120" i="11" s="1"/>
  <c r="P121" i="11" s="1"/>
  <c r="P122" i="11" s="1"/>
  <c r="P123" i="11" s="1"/>
  <c r="P124" i="11" s="1"/>
  <c r="P125" i="11" s="1"/>
  <c r="P126" i="11" s="1"/>
  <c r="P127" i="11" s="1"/>
  <c r="P128" i="11" s="1"/>
  <c r="P129" i="11" s="1"/>
  <c r="P130" i="11" s="1"/>
  <c r="P131" i="11" s="1"/>
  <c r="P132" i="11" s="1"/>
  <c r="P133" i="11" s="1"/>
  <c r="P134" i="11" s="1"/>
  <c r="P135" i="11" s="1"/>
  <c r="P136" i="11" s="1"/>
  <c r="P137" i="11" s="1"/>
  <c r="P138" i="11" s="1"/>
  <c r="P139" i="11" s="1"/>
  <c r="P140" i="11" s="1"/>
  <c r="P141" i="11" s="1"/>
  <c r="P142" i="11" s="1"/>
  <c r="P143" i="11" s="1"/>
  <c r="P144" i="11" s="1"/>
  <c r="P145" i="11" s="1"/>
  <c r="P146" i="11" s="1"/>
  <c r="P147" i="11" s="1"/>
  <c r="P148" i="11" s="1"/>
  <c r="P149" i="11" s="1"/>
  <c r="P150" i="11" s="1"/>
  <c r="P151" i="11" s="1"/>
  <c r="P152" i="11" s="1"/>
  <c r="P153" i="11" s="1"/>
  <c r="P154" i="11" s="1"/>
  <c r="P155" i="11" s="1"/>
  <c r="P156" i="11" s="1"/>
  <c r="P157" i="11" s="1"/>
  <c r="P158" i="11" s="1"/>
  <c r="P159" i="11" s="1"/>
  <c r="P160" i="11" s="1"/>
  <c r="P161" i="11" s="1"/>
  <c r="P162" i="11" s="1"/>
  <c r="P163" i="11" s="1"/>
  <c r="P164" i="11" s="1"/>
  <c r="P165" i="11" s="1"/>
  <c r="P166" i="11" s="1"/>
  <c r="P167" i="11" s="1"/>
  <c r="P168" i="11" s="1"/>
  <c r="P169" i="11" s="1"/>
  <c r="P170" i="11" s="1"/>
  <c r="P171" i="11" s="1"/>
  <c r="P172" i="11" s="1"/>
  <c r="P173" i="11" s="1"/>
  <c r="P174" i="11" s="1"/>
  <c r="P175" i="11" s="1"/>
  <c r="P176" i="11" s="1"/>
  <c r="P177" i="11" s="1"/>
  <c r="P178" i="11" s="1"/>
  <c r="P179" i="11" s="1"/>
  <c r="P180" i="11" s="1"/>
  <c r="P181" i="11" s="1"/>
  <c r="P182" i="11" s="1"/>
  <c r="P183" i="11" s="1"/>
  <c r="P184" i="11" s="1"/>
  <c r="P185" i="11" s="1"/>
  <c r="P186" i="11" s="1"/>
  <c r="P187" i="11" s="1"/>
  <c r="P188" i="11" s="1"/>
  <c r="P189" i="11" s="1"/>
  <c r="P190" i="11" s="1"/>
  <c r="P191" i="11" s="1"/>
  <c r="P192" i="11" s="1"/>
  <c r="P193" i="11" s="1"/>
  <c r="P194" i="11" s="1"/>
  <c r="P195" i="11" s="1"/>
  <c r="P196" i="11" s="1"/>
  <c r="P197" i="11" s="1"/>
  <c r="P198" i="11" s="1"/>
  <c r="P199" i="11" s="1"/>
  <c r="P200" i="11" s="1"/>
  <c r="P201" i="11" s="1"/>
  <c r="P202" i="11" s="1"/>
  <c r="R47" i="11"/>
  <c r="O48" i="11" s="1"/>
  <c r="Q24" i="30"/>
  <c r="Q22" i="25"/>
  <c r="N32" i="24"/>
  <c r="S31" i="24"/>
  <c r="T22" i="29"/>
  <c r="T23" i="29" s="1"/>
  <c r="T24" i="29" s="1"/>
  <c r="T25" i="29" s="1"/>
  <c r="S32" i="36"/>
  <c r="X32" i="36" s="1"/>
  <c r="N33" i="36"/>
  <c r="Y20" i="38"/>
  <c r="E50" i="2" s="1"/>
  <c r="T22" i="17"/>
  <c r="T23" i="17" s="1"/>
  <c r="T24" i="17" s="1"/>
  <c r="T25" i="17" s="1"/>
  <c r="N34" i="40"/>
  <c r="S33" i="40"/>
  <c r="N34" i="23"/>
  <c r="S33" i="23"/>
  <c r="P54" i="15"/>
  <c r="P55" i="15" s="1"/>
  <c r="P57" i="15" s="1"/>
  <c r="P59" i="15" s="1"/>
  <c r="AH10" i="15"/>
  <c r="N36" i="51"/>
  <c r="S35" i="51"/>
  <c r="N32" i="34"/>
  <c r="S31" i="34"/>
  <c r="T22" i="41"/>
  <c r="T23" i="41" s="1"/>
  <c r="T24" i="41" s="1"/>
  <c r="T25" i="41" s="1"/>
  <c r="S31" i="15"/>
  <c r="N32" i="15"/>
  <c r="P58" i="13"/>
  <c r="P59" i="13" s="1"/>
  <c r="P61" i="13" s="1"/>
  <c r="P63" i="13" s="1"/>
  <c r="AH10" i="13"/>
  <c r="R18" i="46"/>
  <c r="P17" i="46"/>
  <c r="T22" i="31"/>
  <c r="T23" i="31" s="1"/>
  <c r="T24" i="31" s="1"/>
  <c r="T25" i="31" s="1"/>
  <c r="P54" i="51"/>
  <c r="P55" i="51" s="1"/>
  <c r="P57" i="51" s="1"/>
  <c r="P59" i="51" s="1"/>
  <c r="AH10" i="51"/>
  <c r="Y20" i="36"/>
  <c r="E48" i="2" s="1"/>
  <c r="Y20" i="21"/>
  <c r="E30" i="2" s="1"/>
  <c r="S32" i="14"/>
  <c r="X32" i="14" s="1"/>
  <c r="N33" i="14"/>
  <c r="T32" i="14"/>
  <c r="Q32" i="14"/>
  <c r="R32" i="14"/>
  <c r="T22" i="22"/>
  <c r="Q22" i="31"/>
  <c r="R59" i="46"/>
  <c r="O60" i="46" s="1"/>
  <c r="P60" i="46"/>
  <c r="P61" i="46" s="1"/>
  <c r="P62" i="46" s="1"/>
  <c r="P63" i="46" s="1"/>
  <c r="P64" i="46" s="1"/>
  <c r="P65" i="46" s="1"/>
  <c r="P66" i="46" s="1"/>
  <c r="P67" i="46" s="1"/>
  <c r="P68" i="46" s="1"/>
  <c r="P69" i="46" s="1"/>
  <c r="P70" i="46" s="1"/>
  <c r="P71" i="46" s="1"/>
  <c r="P72" i="46" s="1"/>
  <c r="P73" i="46" s="1"/>
  <c r="P74" i="46" s="1"/>
  <c r="P75" i="46" s="1"/>
  <c r="P76" i="46" s="1"/>
  <c r="P77" i="46" s="1"/>
  <c r="P78" i="46" s="1"/>
  <c r="P79" i="46" s="1"/>
  <c r="P80" i="46" s="1"/>
  <c r="P81" i="46" s="1"/>
  <c r="P82" i="46" s="1"/>
  <c r="P83" i="46" s="1"/>
  <c r="P84" i="46" s="1"/>
  <c r="P85" i="46" s="1"/>
  <c r="P86" i="46" s="1"/>
  <c r="P87" i="46" s="1"/>
  <c r="P88" i="46" s="1"/>
  <c r="P89" i="46" s="1"/>
  <c r="P90" i="46" s="1"/>
  <c r="P91" i="46" s="1"/>
  <c r="P92" i="46" s="1"/>
  <c r="P93" i="46" s="1"/>
  <c r="P94" i="46" s="1"/>
  <c r="P95" i="46" s="1"/>
  <c r="P96" i="46" s="1"/>
  <c r="P97" i="46" s="1"/>
  <c r="P98" i="46" s="1"/>
  <c r="P99" i="46" s="1"/>
  <c r="P100" i="46" s="1"/>
  <c r="P101" i="46" s="1"/>
  <c r="P102" i="46" s="1"/>
  <c r="P103" i="46" s="1"/>
  <c r="P104" i="46" s="1"/>
  <c r="P105" i="46" s="1"/>
  <c r="P106" i="46" s="1"/>
  <c r="P107" i="46" s="1"/>
  <c r="P108" i="46" s="1"/>
  <c r="P109" i="46" s="1"/>
  <c r="P110" i="46" s="1"/>
  <c r="P111" i="46" s="1"/>
  <c r="P112" i="46" s="1"/>
  <c r="P113" i="46" s="1"/>
  <c r="P114" i="46" s="1"/>
  <c r="P115" i="46" s="1"/>
  <c r="P116" i="46" s="1"/>
  <c r="P117" i="46" s="1"/>
  <c r="P118" i="46" s="1"/>
  <c r="P119" i="46" s="1"/>
  <c r="P120" i="46" s="1"/>
  <c r="P121" i="46" s="1"/>
  <c r="P122" i="46" s="1"/>
  <c r="P123" i="46" s="1"/>
  <c r="P124" i="46" s="1"/>
  <c r="P125" i="46" s="1"/>
  <c r="P126" i="46" s="1"/>
  <c r="P127" i="46" s="1"/>
  <c r="P128" i="46" s="1"/>
  <c r="P129" i="46" s="1"/>
  <c r="P130" i="46" s="1"/>
  <c r="P131" i="46" s="1"/>
  <c r="P132" i="46" s="1"/>
  <c r="P133" i="46" s="1"/>
  <c r="P134" i="46" s="1"/>
  <c r="P135" i="46" s="1"/>
  <c r="P136" i="46" s="1"/>
  <c r="P137" i="46" s="1"/>
  <c r="P138" i="46" s="1"/>
  <c r="P139" i="46" s="1"/>
  <c r="P140" i="46" s="1"/>
  <c r="P141" i="46" s="1"/>
  <c r="P142" i="46" s="1"/>
  <c r="P143" i="46" s="1"/>
  <c r="P144" i="46" s="1"/>
  <c r="P145" i="46" s="1"/>
  <c r="P146" i="46" s="1"/>
  <c r="P147" i="46" s="1"/>
  <c r="P148" i="46" s="1"/>
  <c r="P149" i="46" s="1"/>
  <c r="P150" i="46" s="1"/>
  <c r="P151" i="46" s="1"/>
  <c r="P152" i="46" s="1"/>
  <c r="P153" i="46" s="1"/>
  <c r="P154" i="46" s="1"/>
  <c r="P155" i="46" s="1"/>
  <c r="P156" i="46" s="1"/>
  <c r="P157" i="46" s="1"/>
  <c r="P158" i="46" s="1"/>
  <c r="P159" i="46" s="1"/>
  <c r="P160" i="46" s="1"/>
  <c r="P161" i="46" s="1"/>
  <c r="P162" i="46" s="1"/>
  <c r="P163" i="46" s="1"/>
  <c r="P164" i="46" s="1"/>
  <c r="P165" i="46" s="1"/>
  <c r="P166" i="46" s="1"/>
  <c r="P167" i="46" s="1"/>
  <c r="P168" i="46" s="1"/>
  <c r="P169" i="46" s="1"/>
  <c r="P170" i="46" s="1"/>
  <c r="P171" i="46" s="1"/>
  <c r="P172" i="46" s="1"/>
  <c r="P173" i="46" s="1"/>
  <c r="P174" i="46" s="1"/>
  <c r="P175" i="46" s="1"/>
  <c r="P176" i="46" s="1"/>
  <c r="P177" i="46" s="1"/>
  <c r="P178" i="46" s="1"/>
  <c r="P179" i="46" s="1"/>
  <c r="P180" i="46" s="1"/>
  <c r="P181" i="46" s="1"/>
  <c r="P182" i="46" s="1"/>
  <c r="P183" i="46" s="1"/>
  <c r="P184" i="46" s="1"/>
  <c r="P185" i="46" s="1"/>
  <c r="P186" i="46" s="1"/>
  <c r="P187" i="46" s="1"/>
  <c r="P188" i="46" s="1"/>
  <c r="P189" i="46" s="1"/>
  <c r="P190" i="46" s="1"/>
  <c r="P191" i="46" s="1"/>
  <c r="P192" i="46" s="1"/>
  <c r="P193" i="46" s="1"/>
  <c r="P194" i="46" s="1"/>
  <c r="P195" i="46" s="1"/>
  <c r="P196" i="46" s="1"/>
  <c r="P197" i="46" s="1"/>
  <c r="P198" i="46" s="1"/>
  <c r="P199" i="46" s="1"/>
  <c r="P200" i="46" s="1"/>
  <c r="P201" i="46" s="1"/>
  <c r="P202" i="46" s="1"/>
  <c r="P203" i="46" s="1"/>
  <c r="P204" i="46" s="1"/>
  <c r="P205" i="46" s="1"/>
  <c r="P206" i="46" s="1"/>
  <c r="P207" i="46" s="1"/>
  <c r="P208" i="46" s="1"/>
  <c r="P209" i="46" s="1"/>
  <c r="P210" i="46" s="1"/>
  <c r="P211" i="46" s="1"/>
  <c r="P212" i="46" s="1"/>
  <c r="P213" i="46" s="1"/>
  <c r="P214" i="46" s="1"/>
  <c r="P215" i="46" s="1"/>
  <c r="P216" i="46" s="1"/>
  <c r="P217" i="46" s="1"/>
  <c r="P218" i="46" s="1"/>
  <c r="P219" i="46" s="1"/>
  <c r="P220" i="46" s="1"/>
  <c r="P221" i="46" s="1"/>
  <c r="P222" i="46" s="1"/>
  <c r="P223" i="46" s="1"/>
  <c r="P224" i="46" s="1"/>
  <c r="P225" i="46" s="1"/>
  <c r="P226" i="46" s="1"/>
  <c r="P227" i="46" s="1"/>
  <c r="P228" i="46" s="1"/>
  <c r="P229" i="46" s="1"/>
  <c r="P230" i="46" s="1"/>
  <c r="P231" i="46" s="1"/>
  <c r="P232" i="46" s="1"/>
  <c r="P233" i="46" s="1"/>
  <c r="P234" i="46" s="1"/>
  <c r="P235" i="46" s="1"/>
  <c r="P236" i="46" s="1"/>
  <c r="P237" i="46" s="1"/>
  <c r="P238" i="46" s="1"/>
  <c r="P239" i="46" s="1"/>
  <c r="P240" i="46" s="1"/>
  <c r="P241" i="46" s="1"/>
  <c r="P242" i="46" s="1"/>
  <c r="P243" i="46" s="1"/>
  <c r="P244" i="46" s="1"/>
  <c r="P245" i="46" s="1"/>
  <c r="P246" i="46" s="1"/>
  <c r="P247" i="46" s="1"/>
  <c r="P248" i="46" s="1"/>
  <c r="P249" i="46" s="1"/>
  <c r="P250" i="46" s="1"/>
  <c r="P251" i="46" s="1"/>
  <c r="P252" i="46" s="1"/>
  <c r="P253" i="46" s="1"/>
  <c r="P254" i="46" s="1"/>
  <c r="P255" i="46" s="1"/>
  <c r="P256" i="46" s="1"/>
  <c r="P257" i="46" s="1"/>
  <c r="P258" i="46" s="1"/>
  <c r="P259" i="46" s="1"/>
  <c r="P260" i="46" s="1"/>
  <c r="P261" i="46" s="1"/>
  <c r="P262" i="46" s="1"/>
  <c r="P263" i="46" s="1"/>
  <c r="P264" i="46" s="1"/>
  <c r="P265" i="46" s="1"/>
  <c r="P266" i="46" s="1"/>
  <c r="P267" i="46" s="1"/>
  <c r="P268" i="46" s="1"/>
  <c r="P269" i="46" s="1"/>
  <c r="P270" i="46" s="1"/>
  <c r="P271" i="46" s="1"/>
  <c r="P272" i="46" s="1"/>
  <c r="P273" i="46" s="1"/>
  <c r="P274" i="46" s="1"/>
  <c r="P275" i="46" s="1"/>
  <c r="P276" i="46" s="1"/>
  <c r="P277" i="46" s="1"/>
  <c r="P278" i="46" s="1"/>
  <c r="P279" i="46" s="1"/>
  <c r="P280" i="46" s="1"/>
  <c r="P281" i="46" s="1"/>
  <c r="P282" i="46" s="1"/>
  <c r="P283" i="46" s="1"/>
  <c r="P284" i="46" s="1"/>
  <c r="P285" i="46" s="1"/>
  <c r="P286" i="46" s="1"/>
  <c r="P287" i="46" s="1"/>
  <c r="P288" i="46" s="1"/>
  <c r="P289" i="46" s="1"/>
  <c r="P290" i="46" s="1"/>
  <c r="P291" i="46" s="1"/>
  <c r="P292" i="46" s="1"/>
  <c r="P293" i="46" s="1"/>
  <c r="P294" i="46" s="1"/>
  <c r="P295" i="46" s="1"/>
  <c r="P296" i="46" s="1"/>
  <c r="P297" i="46" s="1"/>
  <c r="P298" i="46" s="1"/>
  <c r="P299" i="46" s="1"/>
  <c r="P300" i="46" s="1"/>
  <c r="P301" i="46" s="1"/>
  <c r="P302" i="46" s="1"/>
  <c r="P303" i="46" s="1"/>
  <c r="P304" i="46" s="1"/>
  <c r="P305" i="46" s="1"/>
  <c r="P306" i="46" s="1"/>
  <c r="P307" i="46" s="1"/>
  <c r="P308" i="46" s="1"/>
  <c r="P309" i="46" s="1"/>
  <c r="P310" i="46" s="1"/>
  <c r="P311" i="46" s="1"/>
  <c r="P312" i="46" s="1"/>
  <c r="P313" i="46" s="1"/>
  <c r="P314" i="46" s="1"/>
  <c r="P315" i="46" s="1"/>
  <c r="P316" i="46" s="1"/>
  <c r="P317" i="46" s="1"/>
  <c r="P318" i="46" s="1"/>
  <c r="P319" i="46" s="1"/>
  <c r="P320" i="46" s="1"/>
  <c r="P321" i="46" s="1"/>
  <c r="P322" i="46" s="1"/>
  <c r="P323" i="46" s="1"/>
  <c r="P324" i="46" s="1"/>
  <c r="P325" i="46" s="1"/>
  <c r="P326" i="46" s="1"/>
  <c r="P327" i="46" s="1"/>
  <c r="P328" i="46" s="1"/>
  <c r="P329" i="46" s="1"/>
  <c r="P330" i="46" s="1"/>
  <c r="P331" i="46" s="1"/>
  <c r="P332" i="46" s="1"/>
  <c r="P333" i="46" s="1"/>
  <c r="P334" i="46" s="1"/>
  <c r="P335" i="46" s="1"/>
  <c r="P336" i="46" s="1"/>
  <c r="P337" i="46" s="1"/>
  <c r="P338" i="46" s="1"/>
  <c r="P339" i="46" s="1"/>
  <c r="P340" i="46" s="1"/>
  <c r="P341" i="46" s="1"/>
  <c r="P342" i="46" s="1"/>
  <c r="P343" i="46" s="1"/>
  <c r="P344" i="46" s="1"/>
  <c r="P345" i="46" s="1"/>
  <c r="P346" i="46" s="1"/>
  <c r="P347" i="46" s="1"/>
  <c r="P348" i="46" s="1"/>
  <c r="P349" i="46" s="1"/>
  <c r="P350" i="46" s="1"/>
  <c r="P351" i="46" s="1"/>
  <c r="P352" i="46" s="1"/>
  <c r="P353" i="46" s="1"/>
  <c r="P354" i="46" s="1"/>
  <c r="P355" i="46" s="1"/>
  <c r="P356" i="46" s="1"/>
  <c r="P357" i="46" s="1"/>
  <c r="P358" i="46" s="1"/>
  <c r="P62" i="20"/>
  <c r="P63" i="20" s="1"/>
  <c r="P65" i="20" s="1"/>
  <c r="P67" i="20" s="1"/>
  <c r="AH10" i="20"/>
  <c r="Q24" i="51"/>
  <c r="V24" i="51" s="1"/>
  <c r="T22" i="20"/>
  <c r="S33" i="28"/>
  <c r="N34" i="28"/>
  <c r="Y20" i="22"/>
  <c r="E31" i="2" s="1"/>
  <c r="P54" i="36"/>
  <c r="P55" i="36" s="1"/>
  <c r="P57" i="36" s="1"/>
  <c r="P59" i="36" s="1"/>
  <c r="AH10" i="36"/>
  <c r="P54" i="48"/>
  <c r="P55" i="48" s="1"/>
  <c r="P57" i="48" s="1"/>
  <c r="P59" i="48" s="1"/>
  <c r="AH10" i="48"/>
  <c r="R14" i="10"/>
  <c r="R17" i="10" s="1"/>
  <c r="P54" i="54"/>
  <c r="P55" i="54" s="1"/>
  <c r="P57" i="54" s="1"/>
  <c r="P59" i="54" s="1"/>
  <c r="AH10" i="54"/>
  <c r="Q20" i="18"/>
  <c r="V20" i="18" s="1"/>
  <c r="B21" i="2" s="1"/>
  <c r="P48" i="10"/>
  <c r="P49" i="10" s="1"/>
  <c r="P50" i="10" s="1"/>
  <c r="P51" i="10" s="1"/>
  <c r="P52" i="10" s="1"/>
  <c r="P53" i="10" s="1"/>
  <c r="P54" i="10" s="1"/>
  <c r="P55" i="10" s="1"/>
  <c r="P56" i="10" s="1"/>
  <c r="P57" i="10" s="1"/>
  <c r="P58" i="10" s="1"/>
  <c r="P59" i="10" s="1"/>
  <c r="P60" i="10" s="1"/>
  <c r="P61" i="10" s="1"/>
  <c r="P62" i="10" s="1"/>
  <c r="P63" i="10" s="1"/>
  <c r="P64" i="10" s="1"/>
  <c r="P65" i="10" s="1"/>
  <c r="P66" i="10" s="1"/>
  <c r="P67" i="10" s="1"/>
  <c r="P68" i="10" s="1"/>
  <c r="P69" i="10" s="1"/>
  <c r="P70" i="10" s="1"/>
  <c r="P71" i="10" s="1"/>
  <c r="P72" i="10" s="1"/>
  <c r="P73" i="10" s="1"/>
  <c r="P74" i="10" s="1"/>
  <c r="P75" i="10" s="1"/>
  <c r="P76" i="10" s="1"/>
  <c r="P77" i="10" s="1"/>
  <c r="P78" i="10" s="1"/>
  <c r="P79" i="10" s="1"/>
  <c r="P80" i="10" s="1"/>
  <c r="P81" i="10" s="1"/>
  <c r="P82" i="10" s="1"/>
  <c r="P83" i="10" s="1"/>
  <c r="P84" i="10" s="1"/>
  <c r="P85" i="10" s="1"/>
  <c r="P86" i="10" s="1"/>
  <c r="P87" i="10" s="1"/>
  <c r="P88" i="10" s="1"/>
  <c r="P89" i="10" s="1"/>
  <c r="P90" i="10" s="1"/>
  <c r="P91" i="10" s="1"/>
  <c r="P92" i="10" s="1"/>
  <c r="P93" i="10" s="1"/>
  <c r="P94" i="10" s="1"/>
  <c r="P95" i="10" s="1"/>
  <c r="P96" i="10" s="1"/>
  <c r="P97" i="10" s="1"/>
  <c r="P98" i="10" s="1"/>
  <c r="P99" i="10" s="1"/>
  <c r="P100" i="10" s="1"/>
  <c r="P101" i="10" s="1"/>
  <c r="P102" i="10" s="1"/>
  <c r="P103" i="10" s="1"/>
  <c r="P104" i="10" s="1"/>
  <c r="P105" i="10" s="1"/>
  <c r="P106" i="10" s="1"/>
  <c r="P107" i="10" s="1"/>
  <c r="P108" i="10" s="1"/>
  <c r="P109" i="10" s="1"/>
  <c r="P110" i="10" s="1"/>
  <c r="P111" i="10" s="1"/>
  <c r="P112" i="10" s="1"/>
  <c r="P113" i="10" s="1"/>
  <c r="P114" i="10" s="1"/>
  <c r="P115" i="10" s="1"/>
  <c r="P116" i="10" s="1"/>
  <c r="P117" i="10" s="1"/>
  <c r="P118" i="10" s="1"/>
  <c r="P119" i="10" s="1"/>
  <c r="P120" i="10" s="1"/>
  <c r="P121" i="10" s="1"/>
  <c r="P122" i="10" s="1"/>
  <c r="P123" i="10" s="1"/>
  <c r="P124" i="10" s="1"/>
  <c r="P125" i="10" s="1"/>
  <c r="P126" i="10" s="1"/>
  <c r="P127" i="10" s="1"/>
  <c r="P128" i="10" s="1"/>
  <c r="P129" i="10" s="1"/>
  <c r="P130" i="10" s="1"/>
  <c r="P131" i="10" s="1"/>
  <c r="P132" i="10" s="1"/>
  <c r="P133" i="10" s="1"/>
  <c r="P134" i="10" s="1"/>
  <c r="P135" i="10" s="1"/>
  <c r="P136" i="10" s="1"/>
  <c r="P137" i="10" s="1"/>
  <c r="P138" i="10" s="1"/>
  <c r="P139" i="10" s="1"/>
  <c r="P140" i="10" s="1"/>
  <c r="P141" i="10" s="1"/>
  <c r="P142" i="10" s="1"/>
  <c r="P143" i="10" s="1"/>
  <c r="P144" i="10" s="1"/>
  <c r="P145" i="10" s="1"/>
  <c r="P146" i="10" s="1"/>
  <c r="P147" i="10" s="1"/>
  <c r="P148" i="10" s="1"/>
  <c r="P149" i="10" s="1"/>
  <c r="P150" i="10" s="1"/>
  <c r="P151" i="10" s="1"/>
  <c r="P152" i="10" s="1"/>
  <c r="P153" i="10" s="1"/>
  <c r="P154" i="10" s="1"/>
  <c r="P155" i="10" s="1"/>
  <c r="P156" i="10" s="1"/>
  <c r="P157" i="10" s="1"/>
  <c r="P158" i="10" s="1"/>
  <c r="P159" i="10" s="1"/>
  <c r="P160" i="10" s="1"/>
  <c r="P161" i="10" s="1"/>
  <c r="P162" i="10" s="1"/>
  <c r="P163" i="10" s="1"/>
  <c r="P164" i="10" s="1"/>
  <c r="P165" i="10" s="1"/>
  <c r="P166" i="10" s="1"/>
  <c r="P167" i="10" s="1"/>
  <c r="P168" i="10" s="1"/>
  <c r="P169" i="10" s="1"/>
  <c r="P170" i="10" s="1"/>
  <c r="P171" i="10" s="1"/>
  <c r="P172" i="10" s="1"/>
  <c r="P173" i="10" s="1"/>
  <c r="P174" i="10" s="1"/>
  <c r="P175" i="10" s="1"/>
  <c r="P176" i="10" s="1"/>
  <c r="P177" i="10" s="1"/>
  <c r="P178" i="10" s="1"/>
  <c r="P179" i="10" s="1"/>
  <c r="P180" i="10" s="1"/>
  <c r="P181" i="10" s="1"/>
  <c r="P182" i="10" s="1"/>
  <c r="P183" i="10" s="1"/>
  <c r="P184" i="10" s="1"/>
  <c r="P185" i="10" s="1"/>
  <c r="P186" i="10" s="1"/>
  <c r="P187" i="10" s="1"/>
  <c r="P188" i="10" s="1"/>
  <c r="P189" i="10" s="1"/>
  <c r="P190" i="10" s="1"/>
  <c r="P191" i="10" s="1"/>
  <c r="P192" i="10" s="1"/>
  <c r="P193" i="10" s="1"/>
  <c r="P194" i="10" s="1"/>
  <c r="P195" i="10" s="1"/>
  <c r="P196" i="10" s="1"/>
  <c r="P197" i="10" s="1"/>
  <c r="P198" i="10" s="1"/>
  <c r="P199" i="10" s="1"/>
  <c r="P200" i="10" s="1"/>
  <c r="P201" i="10" s="1"/>
  <c r="P202" i="10" s="1"/>
  <c r="R47" i="10"/>
  <c r="O48" i="10" s="1"/>
  <c r="S28" i="9"/>
  <c r="S31" i="52"/>
  <c r="N32" i="52"/>
  <c r="T22" i="11"/>
  <c r="P11" i="9"/>
  <c r="Q14" i="9"/>
  <c r="Y20" i="44"/>
  <c r="E56" i="2" s="1"/>
  <c r="R14" i="22"/>
  <c r="P66" i="16"/>
  <c r="P67" i="16" s="1"/>
  <c r="P69" i="16" s="1"/>
  <c r="P71" i="16" s="1"/>
  <c r="AH10" i="16"/>
  <c r="Y20" i="31"/>
  <c r="E43" i="2" s="1"/>
  <c r="Y20" i="37"/>
  <c r="E49" i="2" s="1"/>
  <c r="Q22" i="15"/>
  <c r="Q23" i="22"/>
  <c r="P54" i="29"/>
  <c r="P55" i="29" s="1"/>
  <c r="P57" i="29" s="1"/>
  <c r="P59" i="29" s="1"/>
  <c r="AH10" i="29"/>
  <c r="T22" i="54"/>
  <c r="N35" i="42"/>
  <c r="S34" i="42"/>
  <c r="Q24" i="37"/>
  <c r="S32" i="50"/>
  <c r="X32" i="50" s="1"/>
  <c r="N33" i="50"/>
  <c r="T22" i="23"/>
  <c r="V20" i="27"/>
  <c r="B39" i="2" s="1"/>
  <c r="R17" i="53"/>
  <c r="P14" i="53"/>
  <c r="P54" i="27"/>
  <c r="P55" i="27" s="1"/>
  <c r="P57" i="27" s="1"/>
  <c r="P59" i="27" s="1"/>
  <c r="AH10" i="27"/>
  <c r="P54" i="45"/>
  <c r="P55" i="45" s="1"/>
  <c r="P57" i="45" s="1"/>
  <c r="P59" i="45" s="1"/>
  <c r="AH10" i="45"/>
  <c r="Q24" i="45"/>
  <c r="V24" i="45" s="1"/>
  <c r="P53" i="33"/>
  <c r="P54" i="33" s="1"/>
  <c r="P56" i="33" s="1"/>
  <c r="P58" i="33" s="1"/>
  <c r="AH10" i="33"/>
  <c r="T22" i="36"/>
  <c r="T23" i="36" s="1"/>
  <c r="T24" i="36" s="1"/>
  <c r="T25" i="36" s="1"/>
  <c r="P62" i="23"/>
  <c r="P63" i="23" s="1"/>
  <c r="P65" i="23" s="1"/>
  <c r="P67" i="23" s="1"/>
  <c r="AH10" i="23"/>
  <c r="T26" i="9"/>
  <c r="T27" i="9" s="1"/>
  <c r="T28" i="9" s="1"/>
  <c r="T29" i="9" s="1"/>
  <c r="Q24" i="52"/>
  <c r="V24" i="52" s="1"/>
  <c r="Y24" i="9"/>
  <c r="N32" i="33"/>
  <c r="S31" i="33"/>
  <c r="R14" i="44"/>
  <c r="Q24" i="20"/>
  <c r="V24" i="20" s="1"/>
  <c r="P54" i="30"/>
  <c r="P55" i="30" s="1"/>
  <c r="P57" i="30" s="1"/>
  <c r="P59" i="30" s="1"/>
  <c r="AH10" i="30"/>
  <c r="N32" i="20"/>
  <c r="S31" i="20"/>
  <c r="Q22" i="28"/>
  <c r="R17" i="18"/>
  <c r="T22" i="44"/>
  <c r="T23" i="44" s="1"/>
  <c r="T24" i="44" s="1"/>
  <c r="T25" i="44" s="1"/>
  <c r="P54" i="47"/>
  <c r="P55" i="47" s="1"/>
  <c r="P57" i="47" s="1"/>
  <c r="P59" i="47" s="1"/>
  <c r="AH10" i="47"/>
  <c r="T22" i="37"/>
  <c r="T23" i="37" s="1"/>
  <c r="T24" i="37" s="1"/>
  <c r="T25" i="37" s="1"/>
  <c r="Q24" i="53"/>
  <c r="S33" i="48"/>
  <c r="N34" i="48"/>
  <c r="S32" i="44"/>
  <c r="X32" i="44" s="1"/>
  <c r="N33" i="44"/>
  <c r="P54" i="44"/>
  <c r="P55" i="44" s="1"/>
  <c r="P57" i="44" s="1"/>
  <c r="P59" i="44" s="1"/>
  <c r="AH10" i="44"/>
  <c r="P50" i="24"/>
  <c r="P51" i="24" s="1"/>
  <c r="P53" i="24" s="1"/>
  <c r="P55" i="24" s="1"/>
  <c r="AH10" i="24"/>
  <c r="R17" i="34"/>
  <c r="Q23" i="34"/>
  <c r="P54" i="41"/>
  <c r="P55" i="41" s="1"/>
  <c r="P57" i="41" s="1"/>
  <c r="P59" i="41" s="1"/>
  <c r="AH10" i="41"/>
  <c r="R14" i="20"/>
  <c r="Q23" i="40"/>
  <c r="R14" i="24"/>
  <c r="T22" i="25"/>
  <c r="N32" i="22"/>
  <c r="S31" i="22"/>
  <c r="R14" i="36"/>
  <c r="N35" i="29"/>
  <c r="S34" i="29"/>
  <c r="P54" i="38"/>
  <c r="P55" i="38" s="1"/>
  <c r="P57" i="38" s="1"/>
  <c r="P59" i="38" s="1"/>
  <c r="AH10" i="38"/>
  <c r="T22" i="34"/>
  <c r="T22" i="39"/>
  <c r="S32" i="31"/>
  <c r="X32" i="31" s="1"/>
  <c r="N33" i="31"/>
  <c r="R14" i="19"/>
  <c r="R59" i="43"/>
  <c r="O60" i="43" s="1"/>
  <c r="P60" i="43"/>
  <c r="P61" i="43" s="1"/>
  <c r="P62" i="43" s="1"/>
  <c r="P63" i="43" s="1"/>
  <c r="P64" i="43" s="1"/>
  <c r="P65" i="43" s="1"/>
  <c r="P66" i="43" s="1"/>
  <c r="P67" i="43" s="1"/>
  <c r="P68" i="43" s="1"/>
  <c r="P69" i="43" s="1"/>
  <c r="P70" i="43" s="1"/>
  <c r="P71" i="43" s="1"/>
  <c r="P72" i="43" s="1"/>
  <c r="P73" i="43" s="1"/>
  <c r="P74" i="43" s="1"/>
  <c r="P75" i="43" s="1"/>
  <c r="P76" i="43" s="1"/>
  <c r="P77" i="43" s="1"/>
  <c r="P78" i="43" s="1"/>
  <c r="P79" i="43" s="1"/>
  <c r="P80" i="43" s="1"/>
  <c r="P81" i="43" s="1"/>
  <c r="P82" i="43" s="1"/>
  <c r="P83" i="43" s="1"/>
  <c r="P84" i="43" s="1"/>
  <c r="P85" i="43" s="1"/>
  <c r="P86" i="43" s="1"/>
  <c r="P87" i="43" s="1"/>
  <c r="P88" i="43" s="1"/>
  <c r="P89" i="43" s="1"/>
  <c r="P90" i="43" s="1"/>
  <c r="P91" i="43" s="1"/>
  <c r="P92" i="43" s="1"/>
  <c r="P93" i="43" s="1"/>
  <c r="P94" i="43" s="1"/>
  <c r="P95" i="43" s="1"/>
  <c r="P96" i="43" s="1"/>
  <c r="P97" i="43" s="1"/>
  <c r="P98" i="43" s="1"/>
  <c r="P99" i="43" s="1"/>
  <c r="P100" i="43" s="1"/>
  <c r="P101" i="43" s="1"/>
  <c r="P102" i="43" s="1"/>
  <c r="P103" i="43" s="1"/>
  <c r="P104" i="43" s="1"/>
  <c r="P105" i="43" s="1"/>
  <c r="P106" i="43" s="1"/>
  <c r="P107" i="43" s="1"/>
  <c r="P108" i="43" s="1"/>
  <c r="P109" i="43" s="1"/>
  <c r="P110" i="43" s="1"/>
  <c r="P111" i="43" s="1"/>
  <c r="P112" i="43" s="1"/>
  <c r="P113" i="43" s="1"/>
  <c r="P114" i="43" s="1"/>
  <c r="P115" i="43" s="1"/>
  <c r="P116" i="43" s="1"/>
  <c r="P117" i="43" s="1"/>
  <c r="P118" i="43" s="1"/>
  <c r="P119" i="43" s="1"/>
  <c r="P120" i="43" s="1"/>
  <c r="P121" i="43" s="1"/>
  <c r="P122" i="43" s="1"/>
  <c r="P123" i="43" s="1"/>
  <c r="P124" i="43" s="1"/>
  <c r="P125" i="43" s="1"/>
  <c r="P126" i="43" s="1"/>
  <c r="P127" i="43" s="1"/>
  <c r="P128" i="43" s="1"/>
  <c r="P129" i="43" s="1"/>
  <c r="P130" i="43" s="1"/>
  <c r="P131" i="43" s="1"/>
  <c r="P132" i="43" s="1"/>
  <c r="P133" i="43" s="1"/>
  <c r="P134" i="43" s="1"/>
  <c r="P135" i="43" s="1"/>
  <c r="P136" i="43" s="1"/>
  <c r="P137" i="43" s="1"/>
  <c r="P138" i="43" s="1"/>
  <c r="P139" i="43" s="1"/>
  <c r="P140" i="43" s="1"/>
  <c r="P141" i="43" s="1"/>
  <c r="P142" i="43" s="1"/>
  <c r="P143" i="43" s="1"/>
  <c r="P144" i="43" s="1"/>
  <c r="P145" i="43" s="1"/>
  <c r="P146" i="43" s="1"/>
  <c r="P147" i="43" s="1"/>
  <c r="P148" i="43" s="1"/>
  <c r="P149" i="43" s="1"/>
  <c r="P150" i="43" s="1"/>
  <c r="P151" i="43" s="1"/>
  <c r="P152" i="43" s="1"/>
  <c r="P153" i="43" s="1"/>
  <c r="P154" i="43" s="1"/>
  <c r="P155" i="43" s="1"/>
  <c r="P156" i="43" s="1"/>
  <c r="P157" i="43" s="1"/>
  <c r="P158" i="43" s="1"/>
  <c r="P159" i="43" s="1"/>
  <c r="P160" i="43" s="1"/>
  <c r="P161" i="43" s="1"/>
  <c r="P162" i="43" s="1"/>
  <c r="P163" i="43" s="1"/>
  <c r="P164" i="43" s="1"/>
  <c r="P165" i="43" s="1"/>
  <c r="P166" i="43" s="1"/>
  <c r="P167" i="43" s="1"/>
  <c r="P168" i="43" s="1"/>
  <c r="P169" i="43" s="1"/>
  <c r="P170" i="43" s="1"/>
  <c r="P171" i="43" s="1"/>
  <c r="P172" i="43" s="1"/>
  <c r="P173" i="43" s="1"/>
  <c r="P174" i="43" s="1"/>
  <c r="P175" i="43" s="1"/>
  <c r="P176" i="43" s="1"/>
  <c r="P177" i="43" s="1"/>
  <c r="P178" i="43" s="1"/>
  <c r="P179" i="43" s="1"/>
  <c r="P180" i="43" s="1"/>
  <c r="P181" i="43" s="1"/>
  <c r="P182" i="43" s="1"/>
  <c r="P183" i="43" s="1"/>
  <c r="P184" i="43" s="1"/>
  <c r="P185" i="43" s="1"/>
  <c r="P186" i="43" s="1"/>
  <c r="P187" i="43" s="1"/>
  <c r="P188" i="43" s="1"/>
  <c r="P189" i="43" s="1"/>
  <c r="P190" i="43" s="1"/>
  <c r="P191" i="43" s="1"/>
  <c r="P192" i="43" s="1"/>
  <c r="P193" i="43" s="1"/>
  <c r="P194" i="43" s="1"/>
  <c r="P195" i="43" s="1"/>
  <c r="P196" i="43" s="1"/>
  <c r="P197" i="43" s="1"/>
  <c r="P198" i="43" s="1"/>
  <c r="P199" i="43" s="1"/>
  <c r="P200" i="43" s="1"/>
  <c r="P201" i="43" s="1"/>
  <c r="P202" i="43" s="1"/>
  <c r="P203" i="43" s="1"/>
  <c r="P204" i="43" s="1"/>
  <c r="P205" i="43" s="1"/>
  <c r="P206" i="43" s="1"/>
  <c r="P207" i="43" s="1"/>
  <c r="P208" i="43" s="1"/>
  <c r="P209" i="43" s="1"/>
  <c r="P210" i="43" s="1"/>
  <c r="P211" i="43" s="1"/>
  <c r="P212" i="43" s="1"/>
  <c r="P213" i="43" s="1"/>
  <c r="P214" i="43" s="1"/>
  <c r="P215" i="43" s="1"/>
  <c r="P216" i="43" s="1"/>
  <c r="P217" i="43" s="1"/>
  <c r="P218" i="43" s="1"/>
  <c r="P219" i="43" s="1"/>
  <c r="P220" i="43" s="1"/>
  <c r="P221" i="43" s="1"/>
  <c r="P222" i="43" s="1"/>
  <c r="P223" i="43" s="1"/>
  <c r="P224" i="43" s="1"/>
  <c r="P225" i="43" s="1"/>
  <c r="P226" i="43" s="1"/>
  <c r="P227" i="43" s="1"/>
  <c r="P228" i="43" s="1"/>
  <c r="P229" i="43" s="1"/>
  <c r="P230" i="43" s="1"/>
  <c r="P231" i="43" s="1"/>
  <c r="P232" i="43" s="1"/>
  <c r="P233" i="43" s="1"/>
  <c r="P234" i="43" s="1"/>
  <c r="P235" i="43" s="1"/>
  <c r="P236" i="43" s="1"/>
  <c r="P237" i="43" s="1"/>
  <c r="P238" i="43" s="1"/>
  <c r="P239" i="43" s="1"/>
  <c r="P240" i="43" s="1"/>
  <c r="P241" i="43" s="1"/>
  <c r="P242" i="43" s="1"/>
  <c r="P243" i="43" s="1"/>
  <c r="P244" i="43" s="1"/>
  <c r="P245" i="43" s="1"/>
  <c r="P246" i="43" s="1"/>
  <c r="P247" i="43" s="1"/>
  <c r="P248" i="43" s="1"/>
  <c r="P249" i="43" s="1"/>
  <c r="P250" i="43" s="1"/>
  <c r="P251" i="43" s="1"/>
  <c r="P252" i="43" s="1"/>
  <c r="P253" i="43" s="1"/>
  <c r="P254" i="43" s="1"/>
  <c r="P255" i="43" s="1"/>
  <c r="P256" i="43" s="1"/>
  <c r="P257" i="43" s="1"/>
  <c r="P258" i="43" s="1"/>
  <c r="P259" i="43" s="1"/>
  <c r="P260" i="43" s="1"/>
  <c r="P261" i="43" s="1"/>
  <c r="P262" i="43" s="1"/>
  <c r="P263" i="43" s="1"/>
  <c r="P264" i="43" s="1"/>
  <c r="P265" i="43" s="1"/>
  <c r="P266" i="43" s="1"/>
  <c r="P267" i="43" s="1"/>
  <c r="P268" i="43" s="1"/>
  <c r="P269" i="43" s="1"/>
  <c r="P270" i="43" s="1"/>
  <c r="P271" i="43" s="1"/>
  <c r="P272" i="43" s="1"/>
  <c r="P273" i="43" s="1"/>
  <c r="P274" i="43" s="1"/>
  <c r="P275" i="43" s="1"/>
  <c r="P276" i="43" s="1"/>
  <c r="P277" i="43" s="1"/>
  <c r="P278" i="43" s="1"/>
  <c r="P279" i="43" s="1"/>
  <c r="P280" i="43" s="1"/>
  <c r="P281" i="43" s="1"/>
  <c r="P282" i="43" s="1"/>
  <c r="P283" i="43" s="1"/>
  <c r="P284" i="43" s="1"/>
  <c r="P285" i="43" s="1"/>
  <c r="P286" i="43" s="1"/>
  <c r="P287" i="43" s="1"/>
  <c r="P288" i="43" s="1"/>
  <c r="P289" i="43" s="1"/>
  <c r="P290" i="43" s="1"/>
  <c r="P291" i="43" s="1"/>
  <c r="P292" i="43" s="1"/>
  <c r="P293" i="43" s="1"/>
  <c r="P294" i="43" s="1"/>
  <c r="P295" i="43" s="1"/>
  <c r="P296" i="43" s="1"/>
  <c r="P297" i="43" s="1"/>
  <c r="P298" i="43" s="1"/>
  <c r="P299" i="43" s="1"/>
  <c r="P300" i="43" s="1"/>
  <c r="P301" i="43" s="1"/>
  <c r="P302" i="43" s="1"/>
  <c r="P303" i="43" s="1"/>
  <c r="P304" i="43" s="1"/>
  <c r="P305" i="43" s="1"/>
  <c r="P306" i="43" s="1"/>
  <c r="P307" i="43" s="1"/>
  <c r="P308" i="43" s="1"/>
  <c r="P309" i="43" s="1"/>
  <c r="P310" i="43" s="1"/>
  <c r="P311" i="43" s="1"/>
  <c r="P312" i="43" s="1"/>
  <c r="P313" i="43" s="1"/>
  <c r="P314" i="43" s="1"/>
  <c r="P315" i="43" s="1"/>
  <c r="P316" i="43" s="1"/>
  <c r="P317" i="43" s="1"/>
  <c r="P318" i="43" s="1"/>
  <c r="P319" i="43" s="1"/>
  <c r="P320" i="43" s="1"/>
  <c r="P321" i="43" s="1"/>
  <c r="P322" i="43" s="1"/>
  <c r="P323" i="43" s="1"/>
  <c r="P324" i="43" s="1"/>
  <c r="P325" i="43" s="1"/>
  <c r="P326" i="43" s="1"/>
  <c r="P327" i="43" s="1"/>
  <c r="P328" i="43" s="1"/>
  <c r="P329" i="43" s="1"/>
  <c r="P330" i="43" s="1"/>
  <c r="P331" i="43" s="1"/>
  <c r="P332" i="43" s="1"/>
  <c r="P333" i="43" s="1"/>
  <c r="P334" i="43" s="1"/>
  <c r="P335" i="43" s="1"/>
  <c r="P336" i="43" s="1"/>
  <c r="P337" i="43" s="1"/>
  <c r="P338" i="43" s="1"/>
  <c r="P339" i="43" s="1"/>
  <c r="P340" i="43" s="1"/>
  <c r="P341" i="43" s="1"/>
  <c r="P342" i="43" s="1"/>
  <c r="P343" i="43" s="1"/>
  <c r="P344" i="43" s="1"/>
  <c r="P345" i="43" s="1"/>
  <c r="P346" i="43" s="1"/>
  <c r="P347" i="43" s="1"/>
  <c r="P348" i="43" s="1"/>
  <c r="P349" i="43" s="1"/>
  <c r="P350" i="43" s="1"/>
  <c r="P351" i="43" s="1"/>
  <c r="P352" i="43" s="1"/>
  <c r="P353" i="43" s="1"/>
  <c r="P354" i="43" s="1"/>
  <c r="P355" i="43" s="1"/>
  <c r="P356" i="43" s="1"/>
  <c r="P357" i="43" s="1"/>
  <c r="P358" i="43" s="1"/>
  <c r="P359" i="43" s="1"/>
  <c r="P360" i="43" s="1"/>
  <c r="P361" i="43" s="1"/>
  <c r="P362" i="43" s="1"/>
  <c r="P363" i="43" s="1"/>
  <c r="P364" i="43" s="1"/>
  <c r="P365" i="43" s="1"/>
  <c r="P366" i="43" s="1"/>
  <c r="P367" i="43" s="1"/>
  <c r="P368" i="43" s="1"/>
  <c r="P369" i="43" s="1"/>
  <c r="P370" i="43" s="1"/>
  <c r="P54" i="9"/>
  <c r="P55" i="9" s="1"/>
  <c r="P57" i="9" s="1"/>
  <c r="P59" i="9" s="1"/>
  <c r="AH10" i="9"/>
  <c r="P42" i="18"/>
  <c r="P43" i="18" s="1"/>
  <c r="P45" i="18" s="1"/>
  <c r="P47" i="18" s="1"/>
  <c r="AH10" i="18"/>
  <c r="Q22" i="33"/>
  <c r="N34" i="9"/>
  <c r="R14" i="27"/>
  <c r="Q24" i="47"/>
  <c r="R18" i="11"/>
  <c r="R19" i="11" s="1"/>
  <c r="R20" i="11" s="1"/>
  <c r="R21" i="11" s="1"/>
  <c r="R14" i="37"/>
  <c r="T22" i="12"/>
  <c r="N32" i="13"/>
  <c r="S31" i="13"/>
  <c r="Q32" i="18"/>
  <c r="S32" i="18"/>
  <c r="X32" i="18" s="1"/>
  <c r="N33" i="18"/>
  <c r="R32" i="18"/>
  <c r="W32" i="18" s="1"/>
  <c r="T32" i="18"/>
  <c r="Y32" i="18" s="1"/>
  <c r="T26" i="46"/>
  <c r="T27" i="46" s="1"/>
  <c r="T28" i="46" s="1"/>
  <c r="T29" i="46" s="1"/>
  <c r="Q24" i="36"/>
  <c r="S32" i="47"/>
  <c r="X32" i="47" s="1"/>
  <c r="N33" i="47"/>
  <c r="Y20" i="29"/>
  <c r="E41" i="2" s="1"/>
  <c r="T22" i="49"/>
  <c r="Y20" i="17"/>
  <c r="E20" i="2" s="1"/>
  <c r="T22" i="19"/>
  <c r="R22" i="9"/>
  <c r="T22" i="14"/>
  <c r="T22" i="10"/>
  <c r="Q24" i="21"/>
  <c r="R14" i="52"/>
  <c r="T22" i="51"/>
  <c r="T23" i="51" s="1"/>
  <c r="T24" i="51" s="1"/>
  <c r="T25" i="51" s="1"/>
  <c r="P54" i="12"/>
  <c r="P55" i="12" s="1"/>
  <c r="P57" i="12" s="1"/>
  <c r="P59" i="12" s="1"/>
  <c r="AH10" i="12"/>
  <c r="Q24" i="42"/>
  <c r="T22" i="53"/>
  <c r="Q21" i="27"/>
  <c r="T22" i="42"/>
  <c r="T23" i="42" s="1"/>
  <c r="T24" i="42" s="1"/>
  <c r="T25" i="42" s="1"/>
  <c r="P54" i="50"/>
  <c r="P55" i="50" s="1"/>
  <c r="P57" i="50" s="1"/>
  <c r="P59" i="50" s="1"/>
  <c r="AH10" i="50"/>
  <c r="Q21" i="35"/>
  <c r="R59" i="40"/>
  <c r="O60" i="40" s="1"/>
  <c r="P60" i="40"/>
  <c r="P61" i="40" s="1"/>
  <c r="P62" i="40" s="1"/>
  <c r="P63" i="40" s="1"/>
  <c r="P64" i="40" s="1"/>
  <c r="P65" i="40" s="1"/>
  <c r="P66" i="40" s="1"/>
  <c r="P67" i="40" s="1"/>
  <c r="P68" i="40" s="1"/>
  <c r="P69" i="40" s="1"/>
  <c r="P70" i="40" s="1"/>
  <c r="P71" i="40" s="1"/>
  <c r="P72" i="40" s="1"/>
  <c r="P73" i="40" s="1"/>
  <c r="P74" i="40" s="1"/>
  <c r="P75" i="40" s="1"/>
  <c r="P76" i="40" s="1"/>
  <c r="P77" i="40" s="1"/>
  <c r="P78" i="40" s="1"/>
  <c r="P79" i="40" s="1"/>
  <c r="P80" i="40" s="1"/>
  <c r="P81" i="40" s="1"/>
  <c r="P82" i="40" s="1"/>
  <c r="P83" i="40" s="1"/>
  <c r="P84" i="40" s="1"/>
  <c r="P85" i="40" s="1"/>
  <c r="P86" i="40" s="1"/>
  <c r="P87" i="40" s="1"/>
  <c r="P88" i="40" s="1"/>
  <c r="P89" i="40" s="1"/>
  <c r="P90" i="40" s="1"/>
  <c r="P91" i="40" s="1"/>
  <c r="P92" i="40" s="1"/>
  <c r="P93" i="40" s="1"/>
  <c r="P94" i="40" s="1"/>
  <c r="P95" i="40" s="1"/>
  <c r="P96" i="40" s="1"/>
  <c r="P97" i="40" s="1"/>
  <c r="P98" i="40" s="1"/>
  <c r="P99" i="40" s="1"/>
  <c r="P100" i="40" s="1"/>
  <c r="P101" i="40" s="1"/>
  <c r="P102" i="40" s="1"/>
  <c r="P103" i="40" s="1"/>
  <c r="P104" i="40" s="1"/>
  <c r="P105" i="40" s="1"/>
  <c r="P106" i="40" s="1"/>
  <c r="P107" i="40" s="1"/>
  <c r="P108" i="40" s="1"/>
  <c r="P109" i="40" s="1"/>
  <c r="P110" i="40" s="1"/>
  <c r="P111" i="40" s="1"/>
  <c r="P112" i="40" s="1"/>
  <c r="P113" i="40" s="1"/>
  <c r="P114" i="40" s="1"/>
  <c r="P115" i="40" s="1"/>
  <c r="P116" i="40" s="1"/>
  <c r="P117" i="40" s="1"/>
  <c r="P118" i="40" s="1"/>
  <c r="P119" i="40" s="1"/>
  <c r="P120" i="40" s="1"/>
  <c r="P121" i="40" s="1"/>
  <c r="P122" i="40" s="1"/>
  <c r="P123" i="40" s="1"/>
  <c r="P124" i="40" s="1"/>
  <c r="P125" i="40" s="1"/>
  <c r="P126" i="40" s="1"/>
  <c r="P127" i="40" s="1"/>
  <c r="P128" i="40" s="1"/>
  <c r="P129" i="40" s="1"/>
  <c r="P130" i="40" s="1"/>
  <c r="P131" i="40" s="1"/>
  <c r="P132" i="40" s="1"/>
  <c r="P133" i="40" s="1"/>
  <c r="P134" i="40" s="1"/>
  <c r="P135" i="40" s="1"/>
  <c r="P136" i="40" s="1"/>
  <c r="P137" i="40" s="1"/>
  <c r="P138" i="40" s="1"/>
  <c r="P139" i="40" s="1"/>
  <c r="P140" i="40" s="1"/>
  <c r="P141" i="40" s="1"/>
  <c r="P142" i="40" s="1"/>
  <c r="P143" i="40" s="1"/>
  <c r="P144" i="40" s="1"/>
  <c r="P145" i="40" s="1"/>
  <c r="P146" i="40" s="1"/>
  <c r="P147" i="40" s="1"/>
  <c r="P148" i="40" s="1"/>
  <c r="P149" i="40" s="1"/>
  <c r="P150" i="40" s="1"/>
  <c r="P151" i="40" s="1"/>
  <c r="P152" i="40" s="1"/>
  <c r="P153" i="40" s="1"/>
  <c r="P154" i="40" s="1"/>
  <c r="P155" i="40" s="1"/>
  <c r="P156" i="40" s="1"/>
  <c r="P157" i="40" s="1"/>
  <c r="P158" i="40" s="1"/>
  <c r="P159" i="40" s="1"/>
  <c r="P160" i="40" s="1"/>
  <c r="P161" i="40" s="1"/>
  <c r="P162" i="40" s="1"/>
  <c r="P163" i="40" s="1"/>
  <c r="P164" i="40" s="1"/>
  <c r="P165" i="40" s="1"/>
  <c r="P166" i="40" s="1"/>
  <c r="P167" i="40" s="1"/>
  <c r="P168" i="40" s="1"/>
  <c r="P169" i="40" s="1"/>
  <c r="P170" i="40" s="1"/>
  <c r="P171" i="40" s="1"/>
  <c r="P172" i="40" s="1"/>
  <c r="P173" i="40" s="1"/>
  <c r="P174" i="40" s="1"/>
  <c r="P175" i="40" s="1"/>
  <c r="P176" i="40" s="1"/>
  <c r="P177" i="40" s="1"/>
  <c r="P178" i="40" s="1"/>
  <c r="P179" i="40" s="1"/>
  <c r="P180" i="40" s="1"/>
  <c r="P181" i="40" s="1"/>
  <c r="P182" i="40" s="1"/>
  <c r="P183" i="40" s="1"/>
  <c r="P184" i="40" s="1"/>
  <c r="P185" i="40" s="1"/>
  <c r="P186" i="40" s="1"/>
  <c r="P187" i="40" s="1"/>
  <c r="P188" i="40" s="1"/>
  <c r="P189" i="40" s="1"/>
  <c r="P190" i="40" s="1"/>
  <c r="P191" i="40" s="1"/>
  <c r="P192" i="40" s="1"/>
  <c r="P193" i="40" s="1"/>
  <c r="P194" i="40" s="1"/>
  <c r="P195" i="40" s="1"/>
  <c r="P196" i="40" s="1"/>
  <c r="P197" i="40" s="1"/>
  <c r="P198" i="40" s="1"/>
  <c r="P199" i="40" s="1"/>
  <c r="P200" i="40" s="1"/>
  <c r="P201" i="40" s="1"/>
  <c r="P202" i="40" s="1"/>
  <c r="P203" i="40" s="1"/>
  <c r="P204" i="40" s="1"/>
  <c r="P205" i="40" s="1"/>
  <c r="P206" i="40" s="1"/>
  <c r="P207" i="40" s="1"/>
  <c r="P208" i="40" s="1"/>
  <c r="P209" i="40" s="1"/>
  <c r="P210" i="40" s="1"/>
  <c r="P211" i="40" s="1"/>
  <c r="P212" i="40" s="1"/>
  <c r="P213" i="40" s="1"/>
  <c r="P214" i="40" s="1"/>
  <c r="P215" i="40" s="1"/>
  <c r="P216" i="40" s="1"/>
  <c r="P217" i="40" s="1"/>
  <c r="P218" i="40" s="1"/>
  <c r="P219" i="40" s="1"/>
  <c r="P220" i="40" s="1"/>
  <c r="P221" i="40" s="1"/>
  <c r="P222" i="40" s="1"/>
  <c r="P223" i="40" s="1"/>
  <c r="P224" i="40" s="1"/>
  <c r="P225" i="40" s="1"/>
  <c r="P226" i="40" s="1"/>
  <c r="P227" i="40" s="1"/>
  <c r="P228" i="40" s="1"/>
  <c r="P229" i="40" s="1"/>
  <c r="P230" i="40" s="1"/>
  <c r="P231" i="40" s="1"/>
  <c r="P232" i="40" s="1"/>
  <c r="P233" i="40" s="1"/>
  <c r="P234" i="40" s="1"/>
  <c r="P235" i="40" s="1"/>
  <c r="P236" i="40" s="1"/>
  <c r="P237" i="40" s="1"/>
  <c r="P238" i="40" s="1"/>
  <c r="P239" i="40" s="1"/>
  <c r="P240" i="40" s="1"/>
  <c r="P241" i="40" s="1"/>
  <c r="P242" i="40" s="1"/>
  <c r="P243" i="40" s="1"/>
  <c r="P244" i="40" s="1"/>
  <c r="P245" i="40" s="1"/>
  <c r="P246" i="40" s="1"/>
  <c r="P247" i="40" s="1"/>
  <c r="P248" i="40" s="1"/>
  <c r="P249" i="40" s="1"/>
  <c r="P250" i="40" s="1"/>
  <c r="P251" i="40" s="1"/>
  <c r="P252" i="40" s="1"/>
  <c r="P253" i="40" s="1"/>
  <c r="P254" i="40" s="1"/>
  <c r="P255" i="40" s="1"/>
  <c r="P256" i="40" s="1"/>
  <c r="P257" i="40" s="1"/>
  <c r="P258" i="40" s="1"/>
  <c r="P259" i="40" s="1"/>
  <c r="P260" i="40" s="1"/>
  <c r="P261" i="40" s="1"/>
  <c r="P262" i="40" s="1"/>
  <c r="P263" i="40" s="1"/>
  <c r="P264" i="40" s="1"/>
  <c r="P265" i="40" s="1"/>
  <c r="P266" i="40" s="1"/>
  <c r="P267" i="40" s="1"/>
  <c r="P268" i="40" s="1"/>
  <c r="P269" i="40" s="1"/>
  <c r="P270" i="40" s="1"/>
  <c r="P271" i="40" s="1"/>
  <c r="P272" i="40" s="1"/>
  <c r="P273" i="40" s="1"/>
  <c r="P274" i="40" s="1"/>
  <c r="P275" i="40" s="1"/>
  <c r="P276" i="40" s="1"/>
  <c r="P277" i="40" s="1"/>
  <c r="P278" i="40" s="1"/>
  <c r="P279" i="40" s="1"/>
  <c r="P280" i="40" s="1"/>
  <c r="P281" i="40" s="1"/>
  <c r="P282" i="40" s="1"/>
  <c r="P283" i="40" s="1"/>
  <c r="P284" i="40" s="1"/>
  <c r="P285" i="40" s="1"/>
  <c r="P286" i="40" s="1"/>
  <c r="P287" i="40" s="1"/>
  <c r="P288" i="40" s="1"/>
  <c r="P289" i="40" s="1"/>
  <c r="P290" i="40" s="1"/>
  <c r="P291" i="40" s="1"/>
  <c r="P292" i="40" s="1"/>
  <c r="P293" i="40" s="1"/>
  <c r="P294" i="40" s="1"/>
  <c r="P295" i="40" s="1"/>
  <c r="P296" i="40" s="1"/>
  <c r="P297" i="40" s="1"/>
  <c r="P298" i="40" s="1"/>
  <c r="P299" i="40" s="1"/>
  <c r="P300" i="40" s="1"/>
  <c r="P301" i="40" s="1"/>
  <c r="P302" i="40" s="1"/>
  <c r="P303" i="40" s="1"/>
  <c r="P304" i="40" s="1"/>
  <c r="P305" i="40" s="1"/>
  <c r="P306" i="40" s="1"/>
  <c r="P307" i="40" s="1"/>
  <c r="P308" i="40" s="1"/>
  <c r="P309" i="40" s="1"/>
  <c r="P310" i="40" s="1"/>
  <c r="P311" i="40" s="1"/>
  <c r="P312" i="40" s="1"/>
  <c r="P313" i="40" s="1"/>
  <c r="P314" i="40" s="1"/>
  <c r="P315" i="40" s="1"/>
  <c r="P316" i="40" s="1"/>
  <c r="P317" i="40" s="1"/>
  <c r="P318" i="40" s="1"/>
  <c r="P319" i="40" s="1"/>
  <c r="P320" i="40" s="1"/>
  <c r="P321" i="40" s="1"/>
  <c r="P322" i="40" s="1"/>
  <c r="P323" i="40" s="1"/>
  <c r="P324" i="40" s="1"/>
  <c r="P325" i="40" s="1"/>
  <c r="P326" i="40" s="1"/>
  <c r="P327" i="40" s="1"/>
  <c r="P328" i="40" s="1"/>
  <c r="P329" i="40" s="1"/>
  <c r="P330" i="40" s="1"/>
  <c r="P331" i="40" s="1"/>
  <c r="P332" i="40" s="1"/>
  <c r="P333" i="40" s="1"/>
  <c r="P334" i="40" s="1"/>
  <c r="P335" i="40" s="1"/>
  <c r="P336" i="40" s="1"/>
  <c r="P337" i="40" s="1"/>
  <c r="P338" i="40" s="1"/>
  <c r="P339" i="40" s="1"/>
  <c r="P340" i="40" s="1"/>
  <c r="P341" i="40" s="1"/>
  <c r="P342" i="40" s="1"/>
  <c r="P343" i="40" s="1"/>
  <c r="P344" i="40" s="1"/>
  <c r="P345" i="40" s="1"/>
  <c r="P346" i="40" s="1"/>
  <c r="P347" i="40" s="1"/>
  <c r="P348" i="40" s="1"/>
  <c r="P349" i="40" s="1"/>
  <c r="P350" i="40" s="1"/>
  <c r="P351" i="40" s="1"/>
  <c r="P352" i="40" s="1"/>
  <c r="P353" i="40" s="1"/>
  <c r="P354" i="40" s="1"/>
  <c r="P355" i="40" s="1"/>
  <c r="P356" i="40" s="1"/>
  <c r="P357" i="40" s="1"/>
  <c r="P358" i="40" s="1"/>
  <c r="P359" i="40" s="1"/>
  <c r="P360" i="40" s="1"/>
  <c r="P361" i="40" s="1"/>
  <c r="P362" i="40" s="1"/>
  <c r="P363" i="40" s="1"/>
  <c r="P364" i="40" s="1"/>
  <c r="P365" i="40" s="1"/>
  <c r="P366" i="40" s="1"/>
  <c r="P367" i="40" s="1"/>
  <c r="P368" i="40" s="1"/>
  <c r="P369" i="40" s="1"/>
  <c r="P370" i="40" s="1"/>
  <c r="P371" i="40" s="1"/>
  <c r="P372" i="40" s="1"/>
  <c r="P373" i="40" s="1"/>
  <c r="P374" i="40" s="1"/>
  <c r="P375" i="40" s="1"/>
  <c r="P376" i="40" s="1"/>
  <c r="P377" i="40" s="1"/>
  <c r="P378" i="40" s="1"/>
  <c r="P379" i="40" s="1"/>
  <c r="P380" i="40" s="1"/>
  <c r="P381" i="40" s="1"/>
  <c r="P382" i="40" s="1"/>
  <c r="P383" i="40" s="1"/>
  <c r="P384" i="40" s="1"/>
  <c r="P385" i="40" s="1"/>
  <c r="P386" i="40" s="1"/>
  <c r="P387" i="40" s="1"/>
  <c r="P388" i="40" s="1"/>
  <c r="P389" i="40" s="1"/>
  <c r="P390" i="40" s="1"/>
  <c r="P391" i="40" s="1"/>
  <c r="P392" i="40" s="1"/>
  <c r="P393" i="40" s="1"/>
  <c r="P394" i="40" s="1"/>
  <c r="P395" i="40" s="1"/>
  <c r="P396" i="40" s="1"/>
  <c r="P397" i="40" s="1"/>
  <c r="P398" i="40" s="1"/>
  <c r="P399" i="40" s="1"/>
  <c r="P400" i="40" s="1"/>
  <c r="P401" i="40" s="1"/>
  <c r="P402" i="40" s="1"/>
  <c r="P403" i="40" s="1"/>
  <c r="P404" i="40" s="1"/>
  <c r="P405" i="40" s="1"/>
  <c r="P406" i="40" s="1"/>
  <c r="S32" i="26"/>
  <c r="X32" i="26" s="1"/>
  <c r="N33" i="26"/>
  <c r="Q22" i="39"/>
  <c r="P54" i="34"/>
  <c r="P55" i="34" s="1"/>
  <c r="P57" i="34" s="1"/>
  <c r="P59" i="34" s="1"/>
  <c r="AH10" i="34"/>
  <c r="Q24" i="46"/>
  <c r="V24" i="46" s="1"/>
  <c r="S32" i="19"/>
  <c r="X32" i="19" s="1"/>
  <c r="N33" i="19"/>
  <c r="N34" i="46"/>
  <c r="S33" i="46"/>
  <c r="T22" i="45"/>
  <c r="S32" i="35"/>
  <c r="X32" i="35" s="1"/>
  <c r="N33" i="35"/>
  <c r="N33" i="12"/>
  <c r="S32" i="12"/>
  <c r="X32" i="12" s="1"/>
  <c r="P54" i="35"/>
  <c r="P55" i="35" s="1"/>
  <c r="P57" i="35" s="1"/>
  <c r="P59" i="35" s="1"/>
  <c r="AH10" i="35"/>
  <c r="P54" i="31"/>
  <c r="P55" i="31" s="1"/>
  <c r="P57" i="31" s="1"/>
  <c r="P59" i="31" s="1"/>
  <c r="AH10" i="31"/>
  <c r="R14" i="49"/>
  <c r="N32" i="38"/>
  <c r="S31" i="38"/>
  <c r="P14" i="29"/>
  <c r="P54" i="28"/>
  <c r="P55" i="28" s="1"/>
  <c r="P57" i="28" s="1"/>
  <c r="P59" i="28" s="1"/>
  <c r="AH10" i="28"/>
  <c r="T22" i="13"/>
  <c r="T22" i="52"/>
  <c r="T22" i="50"/>
  <c r="T22" i="27"/>
  <c r="T23" i="43"/>
  <c r="T24" i="43" s="1"/>
  <c r="T25" i="43" s="1"/>
  <c r="T22" i="35"/>
  <c r="T23" i="35" s="1"/>
  <c r="T24" i="35" s="1"/>
  <c r="T25" i="35" s="1"/>
  <c r="S32" i="27"/>
  <c r="X32" i="27" s="1"/>
  <c r="N33" i="27"/>
  <c r="Q22" i="14"/>
  <c r="T22" i="33"/>
  <c r="R17" i="28"/>
  <c r="P14" i="28"/>
  <c r="S31" i="55"/>
  <c r="N32" i="55"/>
  <c r="S32" i="21"/>
  <c r="X32" i="21" s="1"/>
  <c r="N33" i="21"/>
  <c r="Q24" i="38"/>
  <c r="T22" i="48"/>
  <c r="Y20" i="53"/>
  <c r="E65" i="2" s="1"/>
  <c r="P54" i="52"/>
  <c r="P55" i="52" s="1"/>
  <c r="P57" i="52" s="1"/>
  <c r="P59" i="52" s="1"/>
  <c r="AH10" i="52"/>
  <c r="Q23" i="12"/>
  <c r="S32" i="37"/>
  <c r="X32" i="37" s="1"/>
  <c r="N33" i="37"/>
  <c r="T22" i="24"/>
  <c r="S32" i="16"/>
  <c r="X32" i="16" s="1"/>
  <c r="N33" i="16"/>
  <c r="Q23" i="16"/>
  <c r="S31" i="53"/>
  <c r="N32" i="53"/>
  <c r="Q22" i="29"/>
  <c r="R17" i="40"/>
  <c r="P14" i="40"/>
  <c r="Q32" i="11"/>
  <c r="R32" i="11"/>
  <c r="N33" i="11"/>
  <c r="S32" i="11"/>
  <c r="X32" i="11" s="1"/>
  <c r="T32" i="11"/>
  <c r="R14" i="38"/>
  <c r="R14" i="21"/>
  <c r="T22" i="55"/>
  <c r="S31" i="41"/>
  <c r="N32" i="41"/>
  <c r="P54" i="49"/>
  <c r="P55" i="49" s="1"/>
  <c r="P57" i="49" s="1"/>
  <c r="P59" i="49" s="1"/>
  <c r="AH10" i="49"/>
  <c r="P14" i="11"/>
  <c r="Q17" i="11"/>
  <c r="R17" i="45"/>
  <c r="P14" i="45"/>
  <c r="R14" i="50"/>
  <c r="R14" i="31"/>
  <c r="R14" i="41"/>
  <c r="Q25" i="49"/>
  <c r="T22" i="26"/>
  <c r="P14" i="39" l="1"/>
  <c r="P14" i="30"/>
  <c r="P14" i="16"/>
  <c r="P14" i="51"/>
  <c r="E27" i="2"/>
  <c r="P14" i="12"/>
  <c r="P14" i="14"/>
  <c r="P14" i="42"/>
  <c r="P14" i="26"/>
  <c r="Y24" i="36"/>
  <c r="P14" i="25"/>
  <c r="E12" i="2"/>
  <c r="P14" i="32"/>
  <c r="Y24" i="38"/>
  <c r="Y24" i="51"/>
  <c r="Y24" i="44"/>
  <c r="E33" i="2"/>
  <c r="Y24" i="31"/>
  <c r="P360" i="46"/>
  <c r="P32" i="14"/>
  <c r="Z32" i="14" s="1"/>
  <c r="Y24" i="29"/>
  <c r="E18" i="2"/>
  <c r="P14" i="54"/>
  <c r="Y24" i="35"/>
  <c r="P408" i="40"/>
  <c r="Y24" i="41"/>
  <c r="Y24" i="17"/>
  <c r="P204" i="10"/>
  <c r="Y24" i="21"/>
  <c r="T23" i="48"/>
  <c r="T24" i="48" s="1"/>
  <c r="T25" i="48" s="1"/>
  <c r="T23" i="27"/>
  <c r="T24" i="27" s="1"/>
  <c r="T25" i="27" s="1"/>
  <c r="S33" i="35"/>
  <c r="N34" i="35"/>
  <c r="Q23" i="39"/>
  <c r="R22" i="11"/>
  <c r="R23" i="11" s="1"/>
  <c r="R24" i="11" s="1"/>
  <c r="R25" i="11" s="1"/>
  <c r="S33" i="10"/>
  <c r="Q33" i="10"/>
  <c r="R33" i="10"/>
  <c r="T33" i="10"/>
  <c r="N34" i="10"/>
  <c r="T26" i="18"/>
  <c r="T27" i="18" s="1"/>
  <c r="R17" i="15"/>
  <c r="P14" i="15"/>
  <c r="R17" i="47"/>
  <c r="P14" i="47"/>
  <c r="R17" i="50"/>
  <c r="P14" i="50"/>
  <c r="N34" i="11"/>
  <c r="Q33" i="11"/>
  <c r="R33" i="11"/>
  <c r="S33" i="11"/>
  <c r="T33" i="11"/>
  <c r="Q23" i="29"/>
  <c r="T23" i="24"/>
  <c r="Q24" i="12"/>
  <c r="V24" i="12" s="1"/>
  <c r="S32" i="55"/>
  <c r="X32" i="55" s="1"/>
  <c r="N33" i="55"/>
  <c r="T23" i="33"/>
  <c r="R59" i="35"/>
  <c r="O60" i="35" s="1"/>
  <c r="P60" i="35"/>
  <c r="P61" i="35" s="1"/>
  <c r="P62" i="35" s="1"/>
  <c r="P63" i="35" s="1"/>
  <c r="P64" i="35" s="1"/>
  <c r="P65" i="35" s="1"/>
  <c r="P66" i="35" s="1"/>
  <c r="P67" i="35" s="1"/>
  <c r="P68" i="35" s="1"/>
  <c r="P69" i="35" s="1"/>
  <c r="P70" i="35" s="1"/>
  <c r="P71" i="35" s="1"/>
  <c r="P72" i="35" s="1"/>
  <c r="P73" i="35" s="1"/>
  <c r="P74" i="35" s="1"/>
  <c r="P75" i="35" s="1"/>
  <c r="P76" i="35" s="1"/>
  <c r="P77" i="35" s="1"/>
  <c r="P78" i="35" s="1"/>
  <c r="P79" i="35" s="1"/>
  <c r="P80" i="35" s="1"/>
  <c r="P81" i="35" s="1"/>
  <c r="P82" i="35" s="1"/>
  <c r="P83" i="35" s="1"/>
  <c r="P84" i="35" s="1"/>
  <c r="P85" i="35" s="1"/>
  <c r="P86" i="35" s="1"/>
  <c r="P87" i="35" s="1"/>
  <c r="P88" i="35" s="1"/>
  <c r="P89" i="35" s="1"/>
  <c r="P90" i="35" s="1"/>
  <c r="P91" i="35" s="1"/>
  <c r="P92" i="35" s="1"/>
  <c r="P93" i="35" s="1"/>
  <c r="P94" i="35" s="1"/>
  <c r="P95" i="35" s="1"/>
  <c r="P96" i="35" s="1"/>
  <c r="P97" i="35" s="1"/>
  <c r="P98" i="35" s="1"/>
  <c r="P99" i="35" s="1"/>
  <c r="P100" i="35" s="1"/>
  <c r="P101" i="35" s="1"/>
  <c r="P102" i="35" s="1"/>
  <c r="P103" i="35" s="1"/>
  <c r="P104" i="35" s="1"/>
  <c r="P105" i="35" s="1"/>
  <c r="P106" i="35" s="1"/>
  <c r="P107" i="35" s="1"/>
  <c r="P108" i="35" s="1"/>
  <c r="P109" i="35" s="1"/>
  <c r="P110" i="35" s="1"/>
  <c r="P111" i="35" s="1"/>
  <c r="P112" i="35" s="1"/>
  <c r="P113" i="35" s="1"/>
  <c r="P114" i="35" s="1"/>
  <c r="P115" i="35" s="1"/>
  <c r="P116" i="35" s="1"/>
  <c r="P117" i="35" s="1"/>
  <c r="P118" i="35" s="1"/>
  <c r="P119" i="35" s="1"/>
  <c r="P120" i="35" s="1"/>
  <c r="P121" i="35" s="1"/>
  <c r="P122" i="35" s="1"/>
  <c r="P123" i="35" s="1"/>
  <c r="P124" i="35" s="1"/>
  <c r="P125" i="35" s="1"/>
  <c r="P126" i="35" s="1"/>
  <c r="P127" i="35" s="1"/>
  <c r="P128" i="35" s="1"/>
  <c r="P129" i="35" s="1"/>
  <c r="P130" i="35" s="1"/>
  <c r="P131" i="35" s="1"/>
  <c r="P132" i="35" s="1"/>
  <c r="P133" i="35" s="1"/>
  <c r="P134" i="35" s="1"/>
  <c r="P135" i="35" s="1"/>
  <c r="P136" i="35" s="1"/>
  <c r="P137" i="35" s="1"/>
  <c r="P138" i="35" s="1"/>
  <c r="P139" i="35" s="1"/>
  <c r="P140" i="35" s="1"/>
  <c r="P141" i="35" s="1"/>
  <c r="P142" i="35" s="1"/>
  <c r="P143" i="35" s="1"/>
  <c r="P144" i="35" s="1"/>
  <c r="P145" i="35" s="1"/>
  <c r="P146" i="35" s="1"/>
  <c r="P147" i="35" s="1"/>
  <c r="P148" i="35" s="1"/>
  <c r="P149" i="35" s="1"/>
  <c r="P150" i="35" s="1"/>
  <c r="P151" i="35" s="1"/>
  <c r="P152" i="35" s="1"/>
  <c r="P153" i="35" s="1"/>
  <c r="P154" i="35" s="1"/>
  <c r="P155" i="35" s="1"/>
  <c r="P156" i="35" s="1"/>
  <c r="P157" i="35" s="1"/>
  <c r="P158" i="35" s="1"/>
  <c r="P159" i="35" s="1"/>
  <c r="P160" i="35" s="1"/>
  <c r="P161" i="35" s="1"/>
  <c r="P162" i="35" s="1"/>
  <c r="P163" i="35" s="1"/>
  <c r="P164" i="35" s="1"/>
  <c r="P165" i="35" s="1"/>
  <c r="P166" i="35" s="1"/>
  <c r="P167" i="35" s="1"/>
  <c r="P168" i="35" s="1"/>
  <c r="P169" i="35" s="1"/>
  <c r="P170" i="35" s="1"/>
  <c r="P171" i="35" s="1"/>
  <c r="P172" i="35" s="1"/>
  <c r="P173" i="35" s="1"/>
  <c r="P174" i="35" s="1"/>
  <c r="P175" i="35" s="1"/>
  <c r="P176" i="35" s="1"/>
  <c r="P177" i="35" s="1"/>
  <c r="P178" i="35" s="1"/>
  <c r="P179" i="35" s="1"/>
  <c r="P180" i="35" s="1"/>
  <c r="P181" i="35" s="1"/>
  <c r="P182" i="35" s="1"/>
  <c r="P183" i="35" s="1"/>
  <c r="P184" i="35" s="1"/>
  <c r="P185" i="35" s="1"/>
  <c r="P186" i="35" s="1"/>
  <c r="P187" i="35" s="1"/>
  <c r="P188" i="35" s="1"/>
  <c r="P189" i="35" s="1"/>
  <c r="P190" i="35" s="1"/>
  <c r="P191" i="35" s="1"/>
  <c r="P192" i="35" s="1"/>
  <c r="P193" i="35" s="1"/>
  <c r="P194" i="35" s="1"/>
  <c r="P195" i="35" s="1"/>
  <c r="P196" i="35" s="1"/>
  <c r="P197" i="35" s="1"/>
  <c r="P198" i="35" s="1"/>
  <c r="P199" i="35" s="1"/>
  <c r="P200" i="35" s="1"/>
  <c r="P201" i="35" s="1"/>
  <c r="P202" i="35" s="1"/>
  <c r="P203" i="35" s="1"/>
  <c r="P204" i="35" s="1"/>
  <c r="P205" i="35" s="1"/>
  <c r="P206" i="35" s="1"/>
  <c r="P207" i="35" s="1"/>
  <c r="P208" i="35" s="1"/>
  <c r="P209" i="35" s="1"/>
  <c r="P210" i="35" s="1"/>
  <c r="P211" i="35" s="1"/>
  <c r="P212" i="35" s="1"/>
  <c r="P213" i="35" s="1"/>
  <c r="P214" i="35" s="1"/>
  <c r="P215" i="35" s="1"/>
  <c r="P216" i="35" s="1"/>
  <c r="P217" i="35" s="1"/>
  <c r="P218" i="35" s="1"/>
  <c r="P219" i="35" s="1"/>
  <c r="P220" i="35" s="1"/>
  <c r="P221" i="35" s="1"/>
  <c r="P222" i="35" s="1"/>
  <c r="P223" i="35" s="1"/>
  <c r="P224" i="35" s="1"/>
  <c r="P225" i="35" s="1"/>
  <c r="P226" i="35" s="1"/>
  <c r="P227" i="35" s="1"/>
  <c r="P228" i="35" s="1"/>
  <c r="P229" i="35" s="1"/>
  <c r="P230" i="35" s="1"/>
  <c r="P231" i="35" s="1"/>
  <c r="P232" i="35" s="1"/>
  <c r="P233" i="35" s="1"/>
  <c r="P234" i="35" s="1"/>
  <c r="P235" i="35" s="1"/>
  <c r="P236" i="35" s="1"/>
  <c r="P237" i="35" s="1"/>
  <c r="P238" i="35" s="1"/>
  <c r="P239" i="35" s="1"/>
  <c r="P240" i="35" s="1"/>
  <c r="P241" i="35" s="1"/>
  <c r="P242" i="35" s="1"/>
  <c r="P243" i="35" s="1"/>
  <c r="P244" i="35" s="1"/>
  <c r="P245" i="35" s="1"/>
  <c r="P246" i="35" s="1"/>
  <c r="P247" i="35" s="1"/>
  <c r="P248" i="35" s="1"/>
  <c r="P249" i="35" s="1"/>
  <c r="P250" i="35" s="1"/>
  <c r="P251" i="35" s="1"/>
  <c r="P252" i="35" s="1"/>
  <c r="P253" i="35" s="1"/>
  <c r="P254" i="35" s="1"/>
  <c r="P255" i="35" s="1"/>
  <c r="P256" i="35" s="1"/>
  <c r="P257" i="35" s="1"/>
  <c r="P258" i="35" s="1"/>
  <c r="P259" i="35" s="1"/>
  <c r="P260" i="35" s="1"/>
  <c r="P261" i="35" s="1"/>
  <c r="P262" i="35" s="1"/>
  <c r="P263" i="35" s="1"/>
  <c r="P264" i="35" s="1"/>
  <c r="P265" i="35" s="1"/>
  <c r="P266" i="35" s="1"/>
  <c r="P267" i="35" s="1"/>
  <c r="P268" i="35" s="1"/>
  <c r="P269" i="35" s="1"/>
  <c r="P270" i="35" s="1"/>
  <c r="P271" i="35" s="1"/>
  <c r="P272" i="35" s="1"/>
  <c r="P273" i="35" s="1"/>
  <c r="P274" i="35" s="1"/>
  <c r="P275" i="35" s="1"/>
  <c r="P276" i="35" s="1"/>
  <c r="P277" i="35" s="1"/>
  <c r="P278" i="35" s="1"/>
  <c r="P279" i="35" s="1"/>
  <c r="P280" i="35" s="1"/>
  <c r="P281" i="35" s="1"/>
  <c r="P282" i="35" s="1"/>
  <c r="P283" i="35" s="1"/>
  <c r="P284" i="35" s="1"/>
  <c r="P285" i="35" s="1"/>
  <c r="P286" i="35" s="1"/>
  <c r="P287" i="35" s="1"/>
  <c r="P288" i="35" s="1"/>
  <c r="P289" i="35" s="1"/>
  <c r="P290" i="35" s="1"/>
  <c r="P291" i="35" s="1"/>
  <c r="P292" i="35" s="1"/>
  <c r="P293" i="35" s="1"/>
  <c r="P294" i="35" s="1"/>
  <c r="P295" i="35" s="1"/>
  <c r="P296" i="35" s="1"/>
  <c r="P297" i="35" s="1"/>
  <c r="P298" i="35" s="1"/>
  <c r="P299" i="35" s="1"/>
  <c r="P300" i="35" s="1"/>
  <c r="P301" i="35" s="1"/>
  <c r="P302" i="35" s="1"/>
  <c r="P303" i="35" s="1"/>
  <c r="P304" i="35" s="1"/>
  <c r="P305" i="35" s="1"/>
  <c r="P306" i="35" s="1"/>
  <c r="P307" i="35" s="1"/>
  <c r="P308" i="35" s="1"/>
  <c r="P309" i="35" s="1"/>
  <c r="P310" i="35" s="1"/>
  <c r="P311" i="35" s="1"/>
  <c r="P312" i="35" s="1"/>
  <c r="P313" i="35" s="1"/>
  <c r="P314" i="35" s="1"/>
  <c r="P315" i="35" s="1"/>
  <c r="P316" i="35" s="1"/>
  <c r="P317" i="35" s="1"/>
  <c r="P318" i="35" s="1"/>
  <c r="P319" i="35" s="1"/>
  <c r="P320" i="35" s="1"/>
  <c r="P321" i="35" s="1"/>
  <c r="P322" i="35" s="1"/>
  <c r="P323" i="35" s="1"/>
  <c r="P324" i="35" s="1"/>
  <c r="P325" i="35" s="1"/>
  <c r="P326" i="35" s="1"/>
  <c r="P327" i="35" s="1"/>
  <c r="P328" i="35" s="1"/>
  <c r="P329" i="35" s="1"/>
  <c r="P330" i="35" s="1"/>
  <c r="P331" i="35" s="1"/>
  <c r="P332" i="35" s="1"/>
  <c r="P333" i="35" s="1"/>
  <c r="P334" i="35" s="1"/>
  <c r="P335" i="35" s="1"/>
  <c r="P336" i="35" s="1"/>
  <c r="P337" i="35" s="1"/>
  <c r="P338" i="35" s="1"/>
  <c r="P339" i="35" s="1"/>
  <c r="P340" i="35" s="1"/>
  <c r="P341" i="35" s="1"/>
  <c r="P342" i="35" s="1"/>
  <c r="P343" i="35" s="1"/>
  <c r="P344" i="35" s="1"/>
  <c r="P345" i="35" s="1"/>
  <c r="P346" i="35" s="1"/>
  <c r="P347" i="35" s="1"/>
  <c r="P348" i="35" s="1"/>
  <c r="P349" i="35" s="1"/>
  <c r="P350" i="35" s="1"/>
  <c r="P351" i="35" s="1"/>
  <c r="P352" i="35" s="1"/>
  <c r="P353" i="35" s="1"/>
  <c r="P354" i="35" s="1"/>
  <c r="P355" i="35" s="1"/>
  <c r="P356" i="35" s="1"/>
  <c r="P357" i="35" s="1"/>
  <c r="P358" i="35" s="1"/>
  <c r="S33" i="47"/>
  <c r="N34" i="47"/>
  <c r="Y28" i="46"/>
  <c r="P372" i="43"/>
  <c r="R59" i="38"/>
  <c r="O60" i="38" s="1"/>
  <c r="P60" i="38"/>
  <c r="P61" i="38" s="1"/>
  <c r="P62" i="38" s="1"/>
  <c r="P63" i="38" s="1"/>
  <c r="P64" i="38" s="1"/>
  <c r="P65" i="38" s="1"/>
  <c r="P66" i="38" s="1"/>
  <c r="P67" i="38" s="1"/>
  <c r="P68" i="38" s="1"/>
  <c r="P69" i="38" s="1"/>
  <c r="P70" i="38" s="1"/>
  <c r="P71" i="38" s="1"/>
  <c r="P72" i="38" s="1"/>
  <c r="P73" i="38" s="1"/>
  <c r="P74" i="38" s="1"/>
  <c r="P75" i="38" s="1"/>
  <c r="P76" i="38" s="1"/>
  <c r="P77" i="38" s="1"/>
  <c r="P78" i="38" s="1"/>
  <c r="P79" i="38" s="1"/>
  <c r="P80" i="38" s="1"/>
  <c r="P81" i="38" s="1"/>
  <c r="P82" i="38" s="1"/>
  <c r="P83" i="38" s="1"/>
  <c r="P84" i="38" s="1"/>
  <c r="P85" i="38" s="1"/>
  <c r="P86" i="38" s="1"/>
  <c r="P87" i="38" s="1"/>
  <c r="P88" i="38" s="1"/>
  <c r="P89" i="38" s="1"/>
  <c r="P90" i="38" s="1"/>
  <c r="P91" i="38" s="1"/>
  <c r="P92" i="38" s="1"/>
  <c r="P93" i="38" s="1"/>
  <c r="P94" i="38" s="1"/>
  <c r="P95" i="38" s="1"/>
  <c r="P96" i="38" s="1"/>
  <c r="P97" i="38" s="1"/>
  <c r="P98" i="38" s="1"/>
  <c r="P99" i="38" s="1"/>
  <c r="P100" i="38" s="1"/>
  <c r="P101" i="38" s="1"/>
  <c r="P102" i="38" s="1"/>
  <c r="P103" i="38" s="1"/>
  <c r="P104" i="38" s="1"/>
  <c r="P105" i="38" s="1"/>
  <c r="P106" i="38" s="1"/>
  <c r="P107" i="38" s="1"/>
  <c r="P108" i="38" s="1"/>
  <c r="P109" i="38" s="1"/>
  <c r="P110" i="38" s="1"/>
  <c r="P111" i="38" s="1"/>
  <c r="P112" i="38" s="1"/>
  <c r="P113" i="38" s="1"/>
  <c r="P114" i="38" s="1"/>
  <c r="P115" i="38" s="1"/>
  <c r="P116" i="38" s="1"/>
  <c r="P117" i="38" s="1"/>
  <c r="P118" i="38" s="1"/>
  <c r="P119" i="38" s="1"/>
  <c r="P120" i="38" s="1"/>
  <c r="P121" i="38" s="1"/>
  <c r="P122" i="38" s="1"/>
  <c r="P123" i="38" s="1"/>
  <c r="P124" i="38" s="1"/>
  <c r="P125" i="38" s="1"/>
  <c r="P126" i="38" s="1"/>
  <c r="P127" i="38" s="1"/>
  <c r="P128" i="38" s="1"/>
  <c r="P129" i="38" s="1"/>
  <c r="P130" i="38" s="1"/>
  <c r="P131" i="38" s="1"/>
  <c r="P132" i="38" s="1"/>
  <c r="P133" i="38" s="1"/>
  <c r="P134" i="38" s="1"/>
  <c r="P135" i="38" s="1"/>
  <c r="P136" i="38" s="1"/>
  <c r="P137" i="38" s="1"/>
  <c r="P138" i="38" s="1"/>
  <c r="P139" i="38" s="1"/>
  <c r="P140" i="38" s="1"/>
  <c r="P141" i="38" s="1"/>
  <c r="P142" i="38" s="1"/>
  <c r="P143" i="38" s="1"/>
  <c r="P144" i="38" s="1"/>
  <c r="P145" i="38" s="1"/>
  <c r="P146" i="38" s="1"/>
  <c r="P147" i="38" s="1"/>
  <c r="P148" i="38" s="1"/>
  <c r="P149" i="38" s="1"/>
  <c r="P150" i="38" s="1"/>
  <c r="P151" i="38" s="1"/>
  <c r="P152" i="38" s="1"/>
  <c r="P153" i="38" s="1"/>
  <c r="P154" i="38" s="1"/>
  <c r="P155" i="38" s="1"/>
  <c r="P156" i="38" s="1"/>
  <c r="P157" i="38" s="1"/>
  <c r="P158" i="38" s="1"/>
  <c r="P159" i="38" s="1"/>
  <c r="P160" i="38" s="1"/>
  <c r="P161" i="38" s="1"/>
  <c r="P162" i="38" s="1"/>
  <c r="P163" i="38" s="1"/>
  <c r="P164" i="38" s="1"/>
  <c r="P165" i="38" s="1"/>
  <c r="P166" i="38" s="1"/>
  <c r="P167" i="38" s="1"/>
  <c r="P168" i="38" s="1"/>
  <c r="P169" i="38" s="1"/>
  <c r="P170" i="38" s="1"/>
  <c r="P171" i="38" s="1"/>
  <c r="P172" i="38" s="1"/>
  <c r="P173" i="38" s="1"/>
  <c r="P174" i="38" s="1"/>
  <c r="P175" i="38" s="1"/>
  <c r="P176" i="38" s="1"/>
  <c r="P177" i="38" s="1"/>
  <c r="P178" i="38" s="1"/>
  <c r="P179" i="38" s="1"/>
  <c r="P180" i="38" s="1"/>
  <c r="P181" i="38" s="1"/>
  <c r="P182" i="38" s="1"/>
  <c r="P183" i="38" s="1"/>
  <c r="P184" i="38" s="1"/>
  <c r="P185" i="38" s="1"/>
  <c r="P186" i="38" s="1"/>
  <c r="P187" i="38" s="1"/>
  <c r="P188" i="38" s="1"/>
  <c r="P189" i="38" s="1"/>
  <c r="P190" i="38" s="1"/>
  <c r="P191" i="38" s="1"/>
  <c r="P192" i="38" s="1"/>
  <c r="P193" i="38" s="1"/>
  <c r="P194" i="38" s="1"/>
  <c r="P195" i="38" s="1"/>
  <c r="P196" i="38" s="1"/>
  <c r="P197" i="38" s="1"/>
  <c r="P198" i="38" s="1"/>
  <c r="P199" i="38" s="1"/>
  <c r="P200" i="38" s="1"/>
  <c r="P201" i="38" s="1"/>
  <c r="P202" i="38" s="1"/>
  <c r="P203" i="38" s="1"/>
  <c r="P204" i="38" s="1"/>
  <c r="P205" i="38" s="1"/>
  <c r="P206" i="38" s="1"/>
  <c r="P207" i="38" s="1"/>
  <c r="P208" i="38" s="1"/>
  <c r="P209" i="38" s="1"/>
  <c r="P210" i="38" s="1"/>
  <c r="P211" i="38" s="1"/>
  <c r="P212" i="38" s="1"/>
  <c r="P213" i="38" s="1"/>
  <c r="P214" i="38" s="1"/>
  <c r="P215" i="38" s="1"/>
  <c r="P216" i="38" s="1"/>
  <c r="P217" i="38" s="1"/>
  <c r="P218" i="38" s="1"/>
  <c r="P219" i="38" s="1"/>
  <c r="P220" i="38" s="1"/>
  <c r="P221" i="38" s="1"/>
  <c r="P222" i="38" s="1"/>
  <c r="P223" i="38" s="1"/>
  <c r="P224" i="38" s="1"/>
  <c r="P225" i="38" s="1"/>
  <c r="P226" i="38" s="1"/>
  <c r="P227" i="38" s="1"/>
  <c r="P228" i="38" s="1"/>
  <c r="P229" i="38" s="1"/>
  <c r="P230" i="38" s="1"/>
  <c r="P231" i="38" s="1"/>
  <c r="P232" i="38" s="1"/>
  <c r="P233" i="38" s="1"/>
  <c r="P234" i="38" s="1"/>
  <c r="P235" i="38" s="1"/>
  <c r="P236" i="38" s="1"/>
  <c r="P237" i="38" s="1"/>
  <c r="P238" i="38" s="1"/>
  <c r="P239" i="38" s="1"/>
  <c r="P240" i="38" s="1"/>
  <c r="P241" i="38" s="1"/>
  <c r="P242" i="38" s="1"/>
  <c r="P243" i="38" s="1"/>
  <c r="P244" i="38" s="1"/>
  <c r="P245" i="38" s="1"/>
  <c r="P246" i="38" s="1"/>
  <c r="P247" i="38" s="1"/>
  <c r="P248" i="38" s="1"/>
  <c r="P249" i="38" s="1"/>
  <c r="P250" i="38" s="1"/>
  <c r="P251" i="38" s="1"/>
  <c r="P252" i="38" s="1"/>
  <c r="P253" i="38" s="1"/>
  <c r="P254" i="38" s="1"/>
  <c r="P255" i="38" s="1"/>
  <c r="P256" i="38" s="1"/>
  <c r="P257" i="38" s="1"/>
  <c r="P258" i="38" s="1"/>
  <c r="P259" i="38" s="1"/>
  <c r="P260" i="38" s="1"/>
  <c r="P261" i="38" s="1"/>
  <c r="P262" i="38" s="1"/>
  <c r="P263" i="38" s="1"/>
  <c r="P264" i="38" s="1"/>
  <c r="P265" i="38" s="1"/>
  <c r="P266" i="38" s="1"/>
  <c r="P267" i="38" s="1"/>
  <c r="P268" i="38" s="1"/>
  <c r="P269" i="38" s="1"/>
  <c r="P270" i="38" s="1"/>
  <c r="P271" i="38" s="1"/>
  <c r="P272" i="38" s="1"/>
  <c r="P273" i="38" s="1"/>
  <c r="P274" i="38" s="1"/>
  <c r="P275" i="38" s="1"/>
  <c r="P276" i="38" s="1"/>
  <c r="P277" i="38" s="1"/>
  <c r="P278" i="38" s="1"/>
  <c r="P279" i="38" s="1"/>
  <c r="P280" i="38" s="1"/>
  <c r="P281" i="38" s="1"/>
  <c r="P282" i="38" s="1"/>
  <c r="P283" i="38" s="1"/>
  <c r="P284" i="38" s="1"/>
  <c r="P285" i="38" s="1"/>
  <c r="P286" i="38" s="1"/>
  <c r="P287" i="38" s="1"/>
  <c r="P288" i="38" s="1"/>
  <c r="P289" i="38" s="1"/>
  <c r="P290" i="38" s="1"/>
  <c r="P291" i="38" s="1"/>
  <c r="P292" i="38" s="1"/>
  <c r="P293" i="38" s="1"/>
  <c r="P294" i="38" s="1"/>
  <c r="P295" i="38" s="1"/>
  <c r="P296" i="38" s="1"/>
  <c r="P297" i="38" s="1"/>
  <c r="P298" i="38" s="1"/>
  <c r="P299" i="38" s="1"/>
  <c r="P300" i="38" s="1"/>
  <c r="P301" i="38" s="1"/>
  <c r="P302" i="38" s="1"/>
  <c r="P303" i="38" s="1"/>
  <c r="P304" i="38" s="1"/>
  <c r="P305" i="38" s="1"/>
  <c r="P306" i="38" s="1"/>
  <c r="P307" i="38" s="1"/>
  <c r="P308" i="38" s="1"/>
  <c r="P309" i="38" s="1"/>
  <c r="P310" i="38" s="1"/>
  <c r="P311" i="38" s="1"/>
  <c r="P312" i="38" s="1"/>
  <c r="P313" i="38" s="1"/>
  <c r="P314" i="38" s="1"/>
  <c r="P315" i="38" s="1"/>
  <c r="P316" i="38" s="1"/>
  <c r="P317" i="38" s="1"/>
  <c r="P318" i="38" s="1"/>
  <c r="P319" i="38" s="1"/>
  <c r="P320" i="38" s="1"/>
  <c r="P321" i="38" s="1"/>
  <c r="P322" i="38" s="1"/>
  <c r="P323" i="38" s="1"/>
  <c r="P324" i="38" s="1"/>
  <c r="P325" i="38" s="1"/>
  <c r="P326" i="38" s="1"/>
  <c r="P327" i="38" s="1"/>
  <c r="P328" i="38" s="1"/>
  <c r="P329" i="38" s="1"/>
  <c r="P330" i="38" s="1"/>
  <c r="P331" i="38" s="1"/>
  <c r="P332" i="38" s="1"/>
  <c r="P333" i="38" s="1"/>
  <c r="P334" i="38" s="1"/>
  <c r="P335" i="38" s="1"/>
  <c r="P336" i="38" s="1"/>
  <c r="P337" i="38" s="1"/>
  <c r="P338" i="38" s="1"/>
  <c r="P339" i="38" s="1"/>
  <c r="P340" i="38" s="1"/>
  <c r="P341" i="38" s="1"/>
  <c r="P342" i="38" s="1"/>
  <c r="P343" i="38" s="1"/>
  <c r="P344" i="38" s="1"/>
  <c r="P345" i="38" s="1"/>
  <c r="P346" i="38" s="1"/>
  <c r="P347" i="38" s="1"/>
  <c r="P348" i="38" s="1"/>
  <c r="P349" i="38" s="1"/>
  <c r="P350" i="38" s="1"/>
  <c r="P351" i="38" s="1"/>
  <c r="P352" i="38" s="1"/>
  <c r="P353" i="38" s="1"/>
  <c r="P354" i="38" s="1"/>
  <c r="P355" i="38" s="1"/>
  <c r="P356" i="38" s="1"/>
  <c r="P357" i="38" s="1"/>
  <c r="P358" i="38" s="1"/>
  <c r="P359" i="38" s="1"/>
  <c r="P360" i="38" s="1"/>
  <c r="P361" i="38" s="1"/>
  <c r="P362" i="38" s="1"/>
  <c r="P363" i="38" s="1"/>
  <c r="P364" i="38" s="1"/>
  <c r="P365" i="38" s="1"/>
  <c r="P366" i="38" s="1"/>
  <c r="P367" i="38" s="1"/>
  <c r="P368" i="38" s="1"/>
  <c r="P369" i="38" s="1"/>
  <c r="P370" i="38" s="1"/>
  <c r="P371" i="38" s="1"/>
  <c r="P372" i="38" s="1"/>
  <c r="P373" i="38" s="1"/>
  <c r="P374" i="38" s="1"/>
  <c r="P375" i="38" s="1"/>
  <c r="P376" i="38" s="1"/>
  <c r="P377" i="38" s="1"/>
  <c r="P378" i="38" s="1"/>
  <c r="P379" i="38" s="1"/>
  <c r="P380" i="38" s="1"/>
  <c r="P381" i="38" s="1"/>
  <c r="P382" i="38" s="1"/>
  <c r="Q24" i="40"/>
  <c r="V24" i="40" s="1"/>
  <c r="Q24" i="34"/>
  <c r="V24" i="34" s="1"/>
  <c r="R18" i="30"/>
  <c r="P17" i="30"/>
  <c r="R59" i="30"/>
  <c r="O60" i="30" s="1"/>
  <c r="P60" i="30"/>
  <c r="P61" i="30" s="1"/>
  <c r="P62" i="30" s="1"/>
  <c r="P63" i="30" s="1"/>
  <c r="P64" i="30" s="1"/>
  <c r="P65" i="30" s="1"/>
  <c r="P66" i="30" s="1"/>
  <c r="P67" i="30" s="1"/>
  <c r="P68" i="30" s="1"/>
  <c r="P69" i="30" s="1"/>
  <c r="P70" i="30" s="1"/>
  <c r="P71" i="30" s="1"/>
  <c r="P72" i="30" s="1"/>
  <c r="P73" i="30" s="1"/>
  <c r="P74" i="30" s="1"/>
  <c r="P75" i="30" s="1"/>
  <c r="P76" i="30" s="1"/>
  <c r="P77" i="30" s="1"/>
  <c r="P78" i="30" s="1"/>
  <c r="P79" i="30" s="1"/>
  <c r="P80" i="30" s="1"/>
  <c r="P81" i="30" s="1"/>
  <c r="P82" i="30" s="1"/>
  <c r="P83" i="30" s="1"/>
  <c r="P84" i="30" s="1"/>
  <c r="P85" i="30" s="1"/>
  <c r="P86" i="30" s="1"/>
  <c r="P87" i="30" s="1"/>
  <c r="P88" i="30" s="1"/>
  <c r="P89" i="30" s="1"/>
  <c r="P90" i="30" s="1"/>
  <c r="P91" i="30" s="1"/>
  <c r="P92" i="30" s="1"/>
  <c r="P93" i="30" s="1"/>
  <c r="P94" i="30" s="1"/>
  <c r="P95" i="30" s="1"/>
  <c r="P96" i="30" s="1"/>
  <c r="P97" i="30" s="1"/>
  <c r="P98" i="30" s="1"/>
  <c r="P99" i="30" s="1"/>
  <c r="P100" i="30" s="1"/>
  <c r="P101" i="30" s="1"/>
  <c r="P102" i="30" s="1"/>
  <c r="P103" i="30" s="1"/>
  <c r="P104" i="30" s="1"/>
  <c r="P105" i="30" s="1"/>
  <c r="P106" i="30" s="1"/>
  <c r="P107" i="30" s="1"/>
  <c r="P108" i="30" s="1"/>
  <c r="P109" i="30" s="1"/>
  <c r="P110" i="30" s="1"/>
  <c r="P111" i="30" s="1"/>
  <c r="P112" i="30" s="1"/>
  <c r="P113" i="30" s="1"/>
  <c r="P114" i="30" s="1"/>
  <c r="P115" i="30" s="1"/>
  <c r="P116" i="30" s="1"/>
  <c r="P117" i="30" s="1"/>
  <c r="P118" i="30" s="1"/>
  <c r="P119" i="30" s="1"/>
  <c r="P120" i="30" s="1"/>
  <c r="P121" i="30" s="1"/>
  <c r="P122" i="30" s="1"/>
  <c r="P123" i="30" s="1"/>
  <c r="P124" i="30" s="1"/>
  <c r="P125" i="30" s="1"/>
  <c r="P126" i="30" s="1"/>
  <c r="P127" i="30" s="1"/>
  <c r="P128" i="30" s="1"/>
  <c r="P129" i="30" s="1"/>
  <c r="P130" i="30" s="1"/>
  <c r="P131" i="30" s="1"/>
  <c r="P132" i="30" s="1"/>
  <c r="P133" i="30" s="1"/>
  <c r="P134" i="30" s="1"/>
  <c r="P135" i="30" s="1"/>
  <c r="P136" i="30" s="1"/>
  <c r="P137" i="30" s="1"/>
  <c r="P138" i="30" s="1"/>
  <c r="P139" i="30" s="1"/>
  <c r="P140" i="30" s="1"/>
  <c r="P141" i="30" s="1"/>
  <c r="P142" i="30" s="1"/>
  <c r="P143" i="30" s="1"/>
  <c r="P144" i="30" s="1"/>
  <c r="P145" i="30" s="1"/>
  <c r="P146" i="30" s="1"/>
  <c r="P147" i="30" s="1"/>
  <c r="P148" i="30" s="1"/>
  <c r="P149" i="30" s="1"/>
  <c r="P150" i="30" s="1"/>
  <c r="P151" i="30" s="1"/>
  <c r="P152" i="30" s="1"/>
  <c r="P153" i="30" s="1"/>
  <c r="P154" i="30" s="1"/>
  <c r="P155" i="30" s="1"/>
  <c r="P156" i="30" s="1"/>
  <c r="P157" i="30" s="1"/>
  <c r="P158" i="30" s="1"/>
  <c r="P159" i="30" s="1"/>
  <c r="P160" i="30" s="1"/>
  <c r="P161" i="30" s="1"/>
  <c r="P162" i="30" s="1"/>
  <c r="P163" i="30" s="1"/>
  <c r="P164" i="30" s="1"/>
  <c r="P165" i="30" s="1"/>
  <c r="P166" i="30" s="1"/>
  <c r="P167" i="30" s="1"/>
  <c r="P168" i="30" s="1"/>
  <c r="P169" i="30" s="1"/>
  <c r="P170" i="30" s="1"/>
  <c r="P171" i="30" s="1"/>
  <c r="P172" i="30" s="1"/>
  <c r="P173" i="30" s="1"/>
  <c r="P174" i="30" s="1"/>
  <c r="P175" i="30" s="1"/>
  <c r="P176" i="30" s="1"/>
  <c r="P177" i="30" s="1"/>
  <c r="P178" i="30" s="1"/>
  <c r="P179" i="30" s="1"/>
  <c r="P180" i="30" s="1"/>
  <c r="P181" i="30" s="1"/>
  <c r="P182" i="30" s="1"/>
  <c r="P183" i="30" s="1"/>
  <c r="P184" i="30" s="1"/>
  <c r="P185" i="30" s="1"/>
  <c r="P186" i="30" s="1"/>
  <c r="P187" i="30" s="1"/>
  <c r="P188" i="30" s="1"/>
  <c r="P189" i="30" s="1"/>
  <c r="P190" i="30" s="1"/>
  <c r="P191" i="30" s="1"/>
  <c r="P192" i="30" s="1"/>
  <c r="P193" i="30" s="1"/>
  <c r="P194" i="30" s="1"/>
  <c r="P195" i="30" s="1"/>
  <c r="P196" i="30" s="1"/>
  <c r="P197" i="30" s="1"/>
  <c r="P198" i="30" s="1"/>
  <c r="P199" i="30" s="1"/>
  <c r="P200" i="30" s="1"/>
  <c r="P201" i="30" s="1"/>
  <c r="P202" i="30" s="1"/>
  <c r="P203" i="30" s="1"/>
  <c r="P204" i="30" s="1"/>
  <c r="P205" i="30" s="1"/>
  <c r="P206" i="30" s="1"/>
  <c r="P207" i="30" s="1"/>
  <c r="P208" i="30" s="1"/>
  <c r="P209" i="30" s="1"/>
  <c r="P210" i="30" s="1"/>
  <c r="P211" i="30" s="1"/>
  <c r="P212" i="30" s="1"/>
  <c r="P213" i="30" s="1"/>
  <c r="P214" i="30" s="1"/>
  <c r="P215" i="30" s="1"/>
  <c r="P216" i="30" s="1"/>
  <c r="P217" i="30" s="1"/>
  <c r="P218" i="30" s="1"/>
  <c r="P219" i="30" s="1"/>
  <c r="P220" i="30" s="1"/>
  <c r="P221" i="30" s="1"/>
  <c r="P222" i="30" s="1"/>
  <c r="P223" i="30" s="1"/>
  <c r="P224" i="30" s="1"/>
  <c r="P225" i="30" s="1"/>
  <c r="P226" i="30" s="1"/>
  <c r="P227" i="30" s="1"/>
  <c r="P228" i="30" s="1"/>
  <c r="P229" i="30" s="1"/>
  <c r="P230" i="30" s="1"/>
  <c r="P231" i="30" s="1"/>
  <c r="P232" i="30" s="1"/>
  <c r="P233" i="30" s="1"/>
  <c r="P234" i="30" s="1"/>
  <c r="P235" i="30" s="1"/>
  <c r="P236" i="30" s="1"/>
  <c r="P237" i="30" s="1"/>
  <c r="P238" i="30" s="1"/>
  <c r="P239" i="30" s="1"/>
  <c r="P240" i="30" s="1"/>
  <c r="P241" i="30" s="1"/>
  <c r="P242" i="30" s="1"/>
  <c r="P243" i="30" s="1"/>
  <c r="P244" i="30" s="1"/>
  <c r="P245" i="30" s="1"/>
  <c r="P246" i="30" s="1"/>
  <c r="P247" i="30" s="1"/>
  <c r="P248" i="30" s="1"/>
  <c r="P249" i="30" s="1"/>
  <c r="P250" i="30" s="1"/>
  <c r="P251" i="30" s="1"/>
  <c r="P252" i="30" s="1"/>
  <c r="P253" i="30" s="1"/>
  <c r="P254" i="30" s="1"/>
  <c r="P255" i="30" s="1"/>
  <c r="P256" i="30" s="1"/>
  <c r="P257" i="30" s="1"/>
  <c r="P258" i="30" s="1"/>
  <c r="P259" i="30" s="1"/>
  <c r="P260" i="30" s="1"/>
  <c r="P261" i="30" s="1"/>
  <c r="P262" i="30" s="1"/>
  <c r="P263" i="30" s="1"/>
  <c r="P264" i="30" s="1"/>
  <c r="P265" i="30" s="1"/>
  <c r="P266" i="30" s="1"/>
  <c r="P267" i="30" s="1"/>
  <c r="P268" i="30" s="1"/>
  <c r="P269" i="30" s="1"/>
  <c r="P270" i="30" s="1"/>
  <c r="P271" i="30" s="1"/>
  <c r="P272" i="30" s="1"/>
  <c r="P273" i="30" s="1"/>
  <c r="P274" i="30" s="1"/>
  <c r="P275" i="30" s="1"/>
  <c r="P276" i="30" s="1"/>
  <c r="P277" i="30" s="1"/>
  <c r="P278" i="30" s="1"/>
  <c r="P279" i="30" s="1"/>
  <c r="P280" i="30" s="1"/>
  <c r="P281" i="30" s="1"/>
  <c r="P282" i="30" s="1"/>
  <c r="P283" i="30" s="1"/>
  <c r="P284" i="30" s="1"/>
  <c r="P285" i="30" s="1"/>
  <c r="P286" i="30" s="1"/>
  <c r="P287" i="30" s="1"/>
  <c r="P288" i="30" s="1"/>
  <c r="P289" i="30" s="1"/>
  <c r="P290" i="30" s="1"/>
  <c r="P291" i="30" s="1"/>
  <c r="P292" i="30" s="1"/>
  <c r="P293" i="30" s="1"/>
  <c r="P294" i="30" s="1"/>
  <c r="P295" i="30" s="1"/>
  <c r="P296" i="30" s="1"/>
  <c r="P297" i="30" s="1"/>
  <c r="P298" i="30" s="1"/>
  <c r="P299" i="30" s="1"/>
  <c r="P300" i="30" s="1"/>
  <c r="P301" i="30" s="1"/>
  <c r="P302" i="30" s="1"/>
  <c r="P303" i="30" s="1"/>
  <c r="P304" i="30" s="1"/>
  <c r="P305" i="30" s="1"/>
  <c r="P306" i="30" s="1"/>
  <c r="P307" i="30" s="1"/>
  <c r="P308" i="30" s="1"/>
  <c r="P309" i="30" s="1"/>
  <c r="P310" i="30" s="1"/>
  <c r="P311" i="30" s="1"/>
  <c r="P312" i="30" s="1"/>
  <c r="P313" i="30" s="1"/>
  <c r="P314" i="30" s="1"/>
  <c r="P315" i="30" s="1"/>
  <c r="P316" i="30" s="1"/>
  <c r="P317" i="30" s="1"/>
  <c r="P318" i="30" s="1"/>
  <c r="P319" i="30" s="1"/>
  <c r="P320" i="30" s="1"/>
  <c r="P321" i="30" s="1"/>
  <c r="P322" i="30" s="1"/>
  <c r="P323" i="30" s="1"/>
  <c r="P324" i="30" s="1"/>
  <c r="P325" i="30" s="1"/>
  <c r="P326" i="30" s="1"/>
  <c r="P327" i="30" s="1"/>
  <c r="P328" i="30" s="1"/>
  <c r="P329" i="30" s="1"/>
  <c r="P330" i="30" s="1"/>
  <c r="P331" i="30" s="1"/>
  <c r="P332" i="30" s="1"/>
  <c r="P333" i="30" s="1"/>
  <c r="P334" i="30" s="1"/>
  <c r="P335" i="30" s="1"/>
  <c r="P336" i="30" s="1"/>
  <c r="P337" i="30" s="1"/>
  <c r="P338" i="30" s="1"/>
  <c r="P339" i="30" s="1"/>
  <c r="P340" i="30" s="1"/>
  <c r="P341" i="30" s="1"/>
  <c r="P342" i="30" s="1"/>
  <c r="P343" i="30" s="1"/>
  <c r="P344" i="30" s="1"/>
  <c r="P345" i="30" s="1"/>
  <c r="P346" i="30" s="1"/>
  <c r="N36" i="42"/>
  <c r="S35" i="42"/>
  <c r="Q23" i="15"/>
  <c r="Q48" i="10"/>
  <c r="R48" i="10" s="1"/>
  <c r="O49" i="10" s="1"/>
  <c r="Q25" i="51"/>
  <c r="P60" i="15"/>
  <c r="P61" i="15" s="1"/>
  <c r="P62" i="15" s="1"/>
  <c r="P63" i="15" s="1"/>
  <c r="P64" i="15" s="1"/>
  <c r="P65" i="15" s="1"/>
  <c r="P66" i="15" s="1"/>
  <c r="P67" i="15" s="1"/>
  <c r="P68" i="15" s="1"/>
  <c r="P69" i="15" s="1"/>
  <c r="P70" i="15" s="1"/>
  <c r="P71" i="15" s="1"/>
  <c r="P72" i="15" s="1"/>
  <c r="P73" i="15" s="1"/>
  <c r="P74" i="15" s="1"/>
  <c r="P75" i="15" s="1"/>
  <c r="P76" i="15" s="1"/>
  <c r="P77" i="15" s="1"/>
  <c r="P78" i="15" s="1"/>
  <c r="P79" i="15" s="1"/>
  <c r="P80" i="15" s="1"/>
  <c r="P81" i="15" s="1"/>
  <c r="P82" i="15" s="1"/>
  <c r="P83" i="15" s="1"/>
  <c r="P84" i="15" s="1"/>
  <c r="P85" i="15" s="1"/>
  <c r="P86" i="15" s="1"/>
  <c r="P87" i="15" s="1"/>
  <c r="P88" i="15" s="1"/>
  <c r="P89" i="15" s="1"/>
  <c r="P90" i="15" s="1"/>
  <c r="P91" i="15" s="1"/>
  <c r="P92" i="15" s="1"/>
  <c r="P93" i="15" s="1"/>
  <c r="P94" i="15" s="1"/>
  <c r="P95" i="15" s="1"/>
  <c r="P96" i="15" s="1"/>
  <c r="P97" i="15" s="1"/>
  <c r="P98" i="15" s="1"/>
  <c r="P99" i="15" s="1"/>
  <c r="P100" i="15" s="1"/>
  <c r="P101" i="15" s="1"/>
  <c r="P102" i="15" s="1"/>
  <c r="P103" i="15" s="1"/>
  <c r="P104" i="15" s="1"/>
  <c r="P105" i="15" s="1"/>
  <c r="P106" i="15" s="1"/>
  <c r="P107" i="15" s="1"/>
  <c r="P108" i="15" s="1"/>
  <c r="P109" i="15" s="1"/>
  <c r="P110" i="15" s="1"/>
  <c r="P111" i="15" s="1"/>
  <c r="P112" i="15" s="1"/>
  <c r="P113" i="15" s="1"/>
  <c r="P114" i="15" s="1"/>
  <c r="P115" i="15" s="1"/>
  <c r="P116" i="15" s="1"/>
  <c r="P117" i="15" s="1"/>
  <c r="P118" i="15" s="1"/>
  <c r="P119" i="15" s="1"/>
  <c r="P120" i="15" s="1"/>
  <c r="P121" i="15" s="1"/>
  <c r="P122" i="15" s="1"/>
  <c r="P123" i="15" s="1"/>
  <c r="P124" i="15" s="1"/>
  <c r="P125" i="15" s="1"/>
  <c r="P126" i="15" s="1"/>
  <c r="P127" i="15" s="1"/>
  <c r="P128" i="15" s="1"/>
  <c r="P129" i="15" s="1"/>
  <c r="P130" i="15" s="1"/>
  <c r="P131" i="15" s="1"/>
  <c r="P132" i="15" s="1"/>
  <c r="P133" i="15" s="1"/>
  <c r="P134" i="15" s="1"/>
  <c r="P135" i="15" s="1"/>
  <c r="P136" i="15" s="1"/>
  <c r="P137" i="15" s="1"/>
  <c r="P138" i="15" s="1"/>
  <c r="P139" i="15" s="1"/>
  <c r="P140" i="15" s="1"/>
  <c r="P141" i="15" s="1"/>
  <c r="P142" i="15" s="1"/>
  <c r="P143" i="15" s="1"/>
  <c r="P144" i="15" s="1"/>
  <c r="P145" i="15" s="1"/>
  <c r="P146" i="15" s="1"/>
  <c r="P147" i="15" s="1"/>
  <c r="P148" i="15" s="1"/>
  <c r="P149" i="15" s="1"/>
  <c r="P150" i="15" s="1"/>
  <c r="P151" i="15" s="1"/>
  <c r="P152" i="15" s="1"/>
  <c r="P153" i="15" s="1"/>
  <c r="P154" i="15" s="1"/>
  <c r="P155" i="15" s="1"/>
  <c r="P156" i="15" s="1"/>
  <c r="P157" i="15" s="1"/>
  <c r="P158" i="15" s="1"/>
  <c r="P159" i="15" s="1"/>
  <c r="P160" i="15" s="1"/>
  <c r="P161" i="15" s="1"/>
  <c r="P162" i="15" s="1"/>
  <c r="P163" i="15" s="1"/>
  <c r="P164" i="15" s="1"/>
  <c r="P165" i="15" s="1"/>
  <c r="P166" i="15" s="1"/>
  <c r="P167" i="15" s="1"/>
  <c r="P168" i="15" s="1"/>
  <c r="P169" i="15" s="1"/>
  <c r="P170" i="15" s="1"/>
  <c r="P171" i="15" s="1"/>
  <c r="P172" i="15" s="1"/>
  <c r="P173" i="15" s="1"/>
  <c r="P174" i="15" s="1"/>
  <c r="P175" i="15" s="1"/>
  <c r="P176" i="15" s="1"/>
  <c r="P177" i="15" s="1"/>
  <c r="P178" i="15" s="1"/>
  <c r="P179" i="15" s="1"/>
  <c r="P180" i="15" s="1"/>
  <c r="P181" i="15" s="1"/>
  <c r="P182" i="15" s="1"/>
  <c r="P183" i="15" s="1"/>
  <c r="P184" i="15" s="1"/>
  <c r="P185" i="15" s="1"/>
  <c r="P186" i="15" s="1"/>
  <c r="P187" i="15" s="1"/>
  <c r="P188" i="15" s="1"/>
  <c r="P189" i="15" s="1"/>
  <c r="P190" i="15" s="1"/>
  <c r="P191" i="15" s="1"/>
  <c r="P192" i="15" s="1"/>
  <c r="P193" i="15" s="1"/>
  <c r="P194" i="15" s="1"/>
  <c r="P195" i="15" s="1"/>
  <c r="P196" i="15" s="1"/>
  <c r="P197" i="15" s="1"/>
  <c r="P198" i="15" s="1"/>
  <c r="P199" i="15" s="1"/>
  <c r="P200" i="15" s="1"/>
  <c r="P201" i="15" s="1"/>
  <c r="P202" i="15" s="1"/>
  <c r="P203" i="15" s="1"/>
  <c r="P204" i="15" s="1"/>
  <c r="P205" i="15" s="1"/>
  <c r="P206" i="15" s="1"/>
  <c r="P207" i="15" s="1"/>
  <c r="P208" i="15" s="1"/>
  <c r="P209" i="15" s="1"/>
  <c r="P210" i="15" s="1"/>
  <c r="P211" i="15" s="1"/>
  <c r="P212" i="15" s="1"/>
  <c r="P213" i="15" s="1"/>
  <c r="P214" i="15" s="1"/>
  <c r="P215" i="15" s="1"/>
  <c r="P216" i="15" s="1"/>
  <c r="P217" i="15" s="1"/>
  <c r="P218" i="15" s="1"/>
  <c r="P219" i="15" s="1"/>
  <c r="P220" i="15" s="1"/>
  <c r="P221" i="15" s="1"/>
  <c r="P222" i="15" s="1"/>
  <c r="P223" i="15" s="1"/>
  <c r="P224" i="15" s="1"/>
  <c r="P225" i="15" s="1"/>
  <c r="P226" i="15" s="1"/>
  <c r="P227" i="15" s="1"/>
  <c r="P228" i="15" s="1"/>
  <c r="P229" i="15" s="1"/>
  <c r="P230" i="15" s="1"/>
  <c r="P231" i="15" s="1"/>
  <c r="P232" i="15" s="1"/>
  <c r="P233" i="15" s="1"/>
  <c r="P234" i="15" s="1"/>
  <c r="P235" i="15" s="1"/>
  <c r="P236" i="15" s="1"/>
  <c r="P237" i="15" s="1"/>
  <c r="P238" i="15" s="1"/>
  <c r="P239" i="15" s="1"/>
  <c r="P240" i="15" s="1"/>
  <c r="P241" i="15" s="1"/>
  <c r="P242" i="15" s="1"/>
  <c r="P243" i="15" s="1"/>
  <c r="P244" i="15" s="1"/>
  <c r="P245" i="15" s="1"/>
  <c r="P246" i="15" s="1"/>
  <c r="P247" i="15" s="1"/>
  <c r="P248" i="15" s="1"/>
  <c r="P249" i="15" s="1"/>
  <c r="P250" i="15" s="1"/>
  <c r="P251" i="15" s="1"/>
  <c r="P252" i="15" s="1"/>
  <c r="P253" i="15" s="1"/>
  <c r="P254" i="15" s="1"/>
  <c r="P255" i="15" s="1"/>
  <c r="P256" i="15" s="1"/>
  <c r="P257" i="15" s="1"/>
  <c r="P258" i="15" s="1"/>
  <c r="P259" i="15" s="1"/>
  <c r="P260" i="15" s="1"/>
  <c r="P261" i="15" s="1"/>
  <c r="P262" i="15" s="1"/>
  <c r="P263" i="15" s="1"/>
  <c r="P264" i="15" s="1"/>
  <c r="P265" i="15" s="1"/>
  <c r="P266" i="15" s="1"/>
  <c r="P267" i="15" s="1"/>
  <c r="P268" i="15" s="1"/>
  <c r="P269" i="15" s="1"/>
  <c r="P270" i="15" s="1"/>
  <c r="P271" i="15" s="1"/>
  <c r="P272" i="15" s="1"/>
  <c r="P273" i="15" s="1"/>
  <c r="P274" i="15" s="1"/>
  <c r="P275" i="15" s="1"/>
  <c r="P276" i="15" s="1"/>
  <c r="P277" i="15" s="1"/>
  <c r="P278" i="15" s="1"/>
  <c r="P279" i="15" s="1"/>
  <c r="P280" i="15" s="1"/>
  <c r="P281" i="15" s="1"/>
  <c r="P282" i="15" s="1"/>
  <c r="P283" i="15" s="1"/>
  <c r="P284" i="15" s="1"/>
  <c r="P285" i="15" s="1"/>
  <c r="P286" i="15" s="1"/>
  <c r="P287" i="15" s="1"/>
  <c r="P288" i="15" s="1"/>
  <c r="P289" i="15" s="1"/>
  <c r="P290" i="15" s="1"/>
  <c r="P291" i="15" s="1"/>
  <c r="P292" i="15" s="1"/>
  <c r="P293" i="15" s="1"/>
  <c r="P294" i="15" s="1"/>
  <c r="P295" i="15" s="1"/>
  <c r="P296" i="15" s="1"/>
  <c r="P297" i="15" s="1"/>
  <c r="P298" i="15" s="1"/>
  <c r="P299" i="15" s="1"/>
  <c r="P300" i="15" s="1"/>
  <c r="P301" i="15" s="1"/>
  <c r="P302" i="15" s="1"/>
  <c r="P303" i="15" s="1"/>
  <c r="P304" i="15" s="1"/>
  <c r="P305" i="15" s="1"/>
  <c r="P306" i="15" s="1"/>
  <c r="P307" i="15" s="1"/>
  <c r="P308" i="15" s="1"/>
  <c r="P309" i="15" s="1"/>
  <c r="P310" i="15" s="1"/>
  <c r="P311" i="15" s="1"/>
  <c r="P312" i="15" s="1"/>
  <c r="P313" i="15" s="1"/>
  <c r="P314" i="15" s="1"/>
  <c r="P315" i="15" s="1"/>
  <c r="P316" i="15" s="1"/>
  <c r="P317" i="15" s="1"/>
  <c r="P318" i="15" s="1"/>
  <c r="P319" i="15" s="1"/>
  <c r="P320" i="15" s="1"/>
  <c r="P321" i="15" s="1"/>
  <c r="P322" i="15" s="1"/>
  <c r="P323" i="15" s="1"/>
  <c r="P324" i="15" s="1"/>
  <c r="P325" i="15" s="1"/>
  <c r="P326" i="15" s="1"/>
  <c r="P327" i="15" s="1"/>
  <c r="P328" i="15" s="1"/>
  <c r="P329" i="15" s="1"/>
  <c r="P330" i="15" s="1"/>
  <c r="P331" i="15" s="1"/>
  <c r="P332" i="15" s="1"/>
  <c r="P333" i="15" s="1"/>
  <c r="P334" i="15" s="1"/>
  <c r="P335" i="15" s="1"/>
  <c r="P336" i="15" s="1"/>
  <c r="P337" i="15" s="1"/>
  <c r="P338" i="15" s="1"/>
  <c r="P339" i="15" s="1"/>
  <c r="P340" i="15" s="1"/>
  <c r="P341" i="15" s="1"/>
  <c r="P342" i="15" s="1"/>
  <c r="P343" i="15" s="1"/>
  <c r="P344" i="15" s="1"/>
  <c r="P345" i="15" s="1"/>
  <c r="P346" i="15" s="1"/>
  <c r="R59" i="15"/>
  <c r="O60" i="15" s="1"/>
  <c r="T26" i="17"/>
  <c r="T26" i="29"/>
  <c r="T27" i="29" s="1"/>
  <c r="T28" i="29" s="1"/>
  <c r="T29" i="29" s="1"/>
  <c r="R18" i="39"/>
  <c r="P17" i="39"/>
  <c r="R59" i="32"/>
  <c r="O60" i="32" s="1"/>
  <c r="P60" i="32"/>
  <c r="P61" i="32" s="1"/>
  <c r="P62" i="32" s="1"/>
  <c r="P63" i="32" s="1"/>
  <c r="P64" i="32" s="1"/>
  <c r="P65" i="32" s="1"/>
  <c r="P66" i="32" s="1"/>
  <c r="P67" i="32" s="1"/>
  <c r="P68" i="32" s="1"/>
  <c r="P69" i="32" s="1"/>
  <c r="P70" i="32" s="1"/>
  <c r="P71" i="32" s="1"/>
  <c r="P72" i="32" s="1"/>
  <c r="P73" i="32" s="1"/>
  <c r="P74" i="32" s="1"/>
  <c r="P75" i="32" s="1"/>
  <c r="P76" i="32" s="1"/>
  <c r="P77" i="32" s="1"/>
  <c r="P78" i="32" s="1"/>
  <c r="P79" i="32" s="1"/>
  <c r="P80" i="32" s="1"/>
  <c r="P81" i="32" s="1"/>
  <c r="P82" i="32" s="1"/>
  <c r="P83" i="32" s="1"/>
  <c r="P84" i="32" s="1"/>
  <c r="P85" i="32" s="1"/>
  <c r="P86" i="32" s="1"/>
  <c r="P87" i="32" s="1"/>
  <c r="P88" i="32" s="1"/>
  <c r="P89" i="32" s="1"/>
  <c r="P90" i="32" s="1"/>
  <c r="P91" i="32" s="1"/>
  <c r="P92" i="32" s="1"/>
  <c r="P93" i="32" s="1"/>
  <c r="P94" i="32" s="1"/>
  <c r="P95" i="32" s="1"/>
  <c r="P96" i="32" s="1"/>
  <c r="P97" i="32" s="1"/>
  <c r="P98" i="32" s="1"/>
  <c r="P99" i="32" s="1"/>
  <c r="P100" i="32" s="1"/>
  <c r="P101" i="32" s="1"/>
  <c r="P102" i="32" s="1"/>
  <c r="P103" i="32" s="1"/>
  <c r="P104" i="32" s="1"/>
  <c r="P105" i="32" s="1"/>
  <c r="P106" i="32" s="1"/>
  <c r="P107" i="32" s="1"/>
  <c r="P108" i="32" s="1"/>
  <c r="P109" i="32" s="1"/>
  <c r="P110" i="32" s="1"/>
  <c r="P111" i="32" s="1"/>
  <c r="P112" i="32" s="1"/>
  <c r="P113" i="32" s="1"/>
  <c r="P114" i="32" s="1"/>
  <c r="P115" i="32" s="1"/>
  <c r="P116" i="32" s="1"/>
  <c r="P117" i="32" s="1"/>
  <c r="P118" i="32" s="1"/>
  <c r="P119" i="32" s="1"/>
  <c r="P120" i="32" s="1"/>
  <c r="P121" i="32" s="1"/>
  <c r="P122" i="32" s="1"/>
  <c r="P123" i="32" s="1"/>
  <c r="P124" i="32" s="1"/>
  <c r="P125" i="32" s="1"/>
  <c r="P126" i="32" s="1"/>
  <c r="P127" i="32" s="1"/>
  <c r="P128" i="32" s="1"/>
  <c r="P129" i="32" s="1"/>
  <c r="P130" i="32" s="1"/>
  <c r="P131" i="32" s="1"/>
  <c r="P132" i="32" s="1"/>
  <c r="P133" i="32" s="1"/>
  <c r="P134" i="32" s="1"/>
  <c r="P135" i="32" s="1"/>
  <c r="P136" i="32" s="1"/>
  <c r="P137" i="32" s="1"/>
  <c r="P138" i="32" s="1"/>
  <c r="P139" i="32" s="1"/>
  <c r="P140" i="32" s="1"/>
  <c r="P141" i="32" s="1"/>
  <c r="P142" i="32" s="1"/>
  <c r="P143" i="32" s="1"/>
  <c r="P144" i="32" s="1"/>
  <c r="P145" i="32" s="1"/>
  <c r="P146" i="32" s="1"/>
  <c r="P147" i="32" s="1"/>
  <c r="P148" i="32" s="1"/>
  <c r="P149" i="32" s="1"/>
  <c r="P150" i="32" s="1"/>
  <c r="P151" i="32" s="1"/>
  <c r="P152" i="32" s="1"/>
  <c r="P153" i="32" s="1"/>
  <c r="P154" i="32" s="1"/>
  <c r="P155" i="32" s="1"/>
  <c r="P156" i="32" s="1"/>
  <c r="P157" i="32" s="1"/>
  <c r="P158" i="32" s="1"/>
  <c r="P159" i="32" s="1"/>
  <c r="P160" i="32" s="1"/>
  <c r="P161" i="32" s="1"/>
  <c r="P162" i="32" s="1"/>
  <c r="P163" i="32" s="1"/>
  <c r="P164" i="32" s="1"/>
  <c r="P165" i="32" s="1"/>
  <c r="P166" i="32" s="1"/>
  <c r="P167" i="32" s="1"/>
  <c r="P168" i="32" s="1"/>
  <c r="P169" i="32" s="1"/>
  <c r="P170" i="32" s="1"/>
  <c r="P171" i="32" s="1"/>
  <c r="P172" i="32" s="1"/>
  <c r="P173" i="32" s="1"/>
  <c r="P174" i="32" s="1"/>
  <c r="P175" i="32" s="1"/>
  <c r="P176" i="32" s="1"/>
  <c r="P177" i="32" s="1"/>
  <c r="P178" i="32" s="1"/>
  <c r="P179" i="32" s="1"/>
  <c r="P180" i="32" s="1"/>
  <c r="P181" i="32" s="1"/>
  <c r="P182" i="32" s="1"/>
  <c r="P183" i="32" s="1"/>
  <c r="P184" i="32" s="1"/>
  <c r="P185" i="32" s="1"/>
  <c r="P186" i="32" s="1"/>
  <c r="P187" i="32" s="1"/>
  <c r="P188" i="32" s="1"/>
  <c r="P189" i="32" s="1"/>
  <c r="P190" i="32" s="1"/>
  <c r="P191" i="32" s="1"/>
  <c r="P192" i="32" s="1"/>
  <c r="P193" i="32" s="1"/>
  <c r="P194" i="32" s="1"/>
  <c r="P195" i="32" s="1"/>
  <c r="P196" i="32" s="1"/>
  <c r="P197" i="32" s="1"/>
  <c r="P198" i="32" s="1"/>
  <c r="P199" i="32" s="1"/>
  <c r="P200" i="32" s="1"/>
  <c r="P201" i="32" s="1"/>
  <c r="P202" i="32" s="1"/>
  <c r="P203" i="32" s="1"/>
  <c r="P204" i="32" s="1"/>
  <c r="P205" i="32" s="1"/>
  <c r="P206" i="32" s="1"/>
  <c r="P207" i="32" s="1"/>
  <c r="P208" i="32" s="1"/>
  <c r="P209" i="32" s="1"/>
  <c r="P210" i="32" s="1"/>
  <c r="P211" i="32" s="1"/>
  <c r="P212" i="32" s="1"/>
  <c r="P213" i="32" s="1"/>
  <c r="P214" i="32" s="1"/>
  <c r="P215" i="32" s="1"/>
  <c r="P216" i="32" s="1"/>
  <c r="P217" i="32" s="1"/>
  <c r="P218" i="32" s="1"/>
  <c r="P219" i="32" s="1"/>
  <c r="P220" i="32" s="1"/>
  <c r="P221" i="32" s="1"/>
  <c r="P222" i="32" s="1"/>
  <c r="P223" i="32" s="1"/>
  <c r="P224" i="32" s="1"/>
  <c r="P225" i="32" s="1"/>
  <c r="P226" i="32" s="1"/>
  <c r="P227" i="32" s="1"/>
  <c r="P228" i="32" s="1"/>
  <c r="P229" i="32" s="1"/>
  <c r="P230" i="32" s="1"/>
  <c r="P231" i="32" s="1"/>
  <c r="P232" i="32" s="1"/>
  <c r="P233" i="32" s="1"/>
  <c r="P234" i="32" s="1"/>
  <c r="P235" i="32" s="1"/>
  <c r="P236" i="32" s="1"/>
  <c r="P237" i="32" s="1"/>
  <c r="P238" i="32" s="1"/>
  <c r="P239" i="32" s="1"/>
  <c r="P240" i="32" s="1"/>
  <c r="P241" i="32" s="1"/>
  <c r="P242" i="32" s="1"/>
  <c r="P243" i="32" s="1"/>
  <c r="P244" i="32" s="1"/>
  <c r="P245" i="32" s="1"/>
  <c r="P246" i="32" s="1"/>
  <c r="P247" i="32" s="1"/>
  <c r="P248" i="32" s="1"/>
  <c r="P249" i="32" s="1"/>
  <c r="P250" i="32" s="1"/>
  <c r="P251" i="32" s="1"/>
  <c r="P252" i="32" s="1"/>
  <c r="P253" i="32" s="1"/>
  <c r="P254" i="32" s="1"/>
  <c r="P255" i="32" s="1"/>
  <c r="P256" i="32" s="1"/>
  <c r="P257" i="32" s="1"/>
  <c r="P258" i="32" s="1"/>
  <c r="P259" i="32" s="1"/>
  <c r="P260" i="32" s="1"/>
  <c r="P261" i="32" s="1"/>
  <c r="P262" i="32" s="1"/>
  <c r="P263" i="32" s="1"/>
  <c r="P264" i="32" s="1"/>
  <c r="P265" i="32" s="1"/>
  <c r="P266" i="32" s="1"/>
  <c r="P267" i="32" s="1"/>
  <c r="P268" i="32" s="1"/>
  <c r="P269" i="32" s="1"/>
  <c r="P270" i="32" s="1"/>
  <c r="P271" i="32" s="1"/>
  <c r="P272" i="32" s="1"/>
  <c r="P273" i="32" s="1"/>
  <c r="P274" i="32" s="1"/>
  <c r="P275" i="32" s="1"/>
  <c r="P276" i="32" s="1"/>
  <c r="P277" i="32" s="1"/>
  <c r="P278" i="32" s="1"/>
  <c r="P279" i="32" s="1"/>
  <c r="P280" i="32" s="1"/>
  <c r="P281" i="32" s="1"/>
  <c r="P282" i="32" s="1"/>
  <c r="P283" i="32" s="1"/>
  <c r="P284" i="32" s="1"/>
  <c r="P285" i="32" s="1"/>
  <c r="P286" i="32" s="1"/>
  <c r="P287" i="32" s="1"/>
  <c r="P288" i="32" s="1"/>
  <c r="P289" i="32" s="1"/>
  <c r="P290" i="32" s="1"/>
  <c r="P291" i="32" s="1"/>
  <c r="P292" i="32" s="1"/>
  <c r="P293" i="32" s="1"/>
  <c r="P294" i="32" s="1"/>
  <c r="P295" i="32" s="1"/>
  <c r="P296" i="32" s="1"/>
  <c r="P297" i="32" s="1"/>
  <c r="P298" i="32" s="1"/>
  <c r="P299" i="32" s="1"/>
  <c r="P300" i="32" s="1"/>
  <c r="P301" i="32" s="1"/>
  <c r="P302" i="32" s="1"/>
  <c r="P303" i="32" s="1"/>
  <c r="P304" i="32" s="1"/>
  <c r="P305" i="32" s="1"/>
  <c r="P306" i="32" s="1"/>
  <c r="P307" i="32" s="1"/>
  <c r="P308" i="32" s="1"/>
  <c r="P309" i="32" s="1"/>
  <c r="P310" i="32" s="1"/>
  <c r="P311" i="32" s="1"/>
  <c r="P312" i="32" s="1"/>
  <c r="P313" i="32" s="1"/>
  <c r="P314" i="32" s="1"/>
  <c r="P315" i="32" s="1"/>
  <c r="P316" i="32" s="1"/>
  <c r="P317" i="32" s="1"/>
  <c r="P318" i="32" s="1"/>
  <c r="P319" i="32" s="1"/>
  <c r="P320" i="32" s="1"/>
  <c r="P321" i="32" s="1"/>
  <c r="P322" i="32" s="1"/>
  <c r="P323" i="32" s="1"/>
  <c r="P324" i="32" s="1"/>
  <c r="P325" i="32" s="1"/>
  <c r="P326" i="32" s="1"/>
  <c r="P327" i="32" s="1"/>
  <c r="P328" i="32" s="1"/>
  <c r="P329" i="32" s="1"/>
  <c r="P330" i="32" s="1"/>
  <c r="P331" i="32" s="1"/>
  <c r="P332" i="32" s="1"/>
  <c r="P333" i="32" s="1"/>
  <c r="P334" i="32" s="1"/>
  <c r="P335" i="32" s="1"/>
  <c r="P336" i="32" s="1"/>
  <c r="P337" i="32" s="1"/>
  <c r="P338" i="32" s="1"/>
  <c r="P339" i="32" s="1"/>
  <c r="P340" i="32" s="1"/>
  <c r="P341" i="32" s="1"/>
  <c r="P342" i="32" s="1"/>
  <c r="P343" i="32" s="1"/>
  <c r="P344" i="32" s="1"/>
  <c r="P345" i="32" s="1"/>
  <c r="P346" i="32" s="1"/>
  <c r="P347" i="32" s="1"/>
  <c r="P348" i="32" s="1"/>
  <c r="P349" i="32" s="1"/>
  <c r="P350" i="32" s="1"/>
  <c r="P351" i="32" s="1"/>
  <c r="P352" i="32" s="1"/>
  <c r="P353" i="32" s="1"/>
  <c r="P354" i="32" s="1"/>
  <c r="P355" i="32" s="1"/>
  <c r="P356" i="32" s="1"/>
  <c r="P357" i="32" s="1"/>
  <c r="P358" i="32" s="1"/>
  <c r="R55" i="26"/>
  <c r="O56" i="26" s="1"/>
  <c r="P56" i="26"/>
  <c r="P57" i="26" s="1"/>
  <c r="P58" i="26" s="1"/>
  <c r="P59" i="26" s="1"/>
  <c r="P60" i="26" s="1"/>
  <c r="P61" i="26" s="1"/>
  <c r="P62" i="26" s="1"/>
  <c r="P63" i="26" s="1"/>
  <c r="P64" i="26" s="1"/>
  <c r="P65" i="26" s="1"/>
  <c r="P66" i="26" s="1"/>
  <c r="P67" i="26" s="1"/>
  <c r="P68" i="26" s="1"/>
  <c r="P69" i="26" s="1"/>
  <c r="P70" i="26" s="1"/>
  <c r="P71" i="26" s="1"/>
  <c r="P72" i="26" s="1"/>
  <c r="P73" i="26" s="1"/>
  <c r="P74" i="26" s="1"/>
  <c r="P75" i="26" s="1"/>
  <c r="P76" i="26" s="1"/>
  <c r="P77" i="26" s="1"/>
  <c r="P78" i="26" s="1"/>
  <c r="P79" i="26" s="1"/>
  <c r="P80" i="26" s="1"/>
  <c r="P81" i="26" s="1"/>
  <c r="P82" i="26" s="1"/>
  <c r="P83" i="26" s="1"/>
  <c r="P84" i="26" s="1"/>
  <c r="P85" i="26" s="1"/>
  <c r="P86" i="26" s="1"/>
  <c r="P87" i="26" s="1"/>
  <c r="P88" i="26" s="1"/>
  <c r="P89" i="26" s="1"/>
  <c r="P90" i="26" s="1"/>
  <c r="P91" i="26" s="1"/>
  <c r="P92" i="26" s="1"/>
  <c r="P93" i="26" s="1"/>
  <c r="P94" i="26" s="1"/>
  <c r="P95" i="26" s="1"/>
  <c r="P96" i="26" s="1"/>
  <c r="P97" i="26" s="1"/>
  <c r="P98" i="26" s="1"/>
  <c r="P99" i="26" s="1"/>
  <c r="P100" i="26" s="1"/>
  <c r="P101" i="26" s="1"/>
  <c r="P102" i="26" s="1"/>
  <c r="P103" i="26" s="1"/>
  <c r="P104" i="26" s="1"/>
  <c r="P105" i="26" s="1"/>
  <c r="P106" i="26" s="1"/>
  <c r="P107" i="26" s="1"/>
  <c r="P108" i="26" s="1"/>
  <c r="P109" i="26" s="1"/>
  <c r="P110" i="26" s="1"/>
  <c r="P111" i="26" s="1"/>
  <c r="P112" i="26" s="1"/>
  <c r="P113" i="26" s="1"/>
  <c r="P114" i="26" s="1"/>
  <c r="P115" i="26" s="1"/>
  <c r="P116" i="26" s="1"/>
  <c r="P117" i="26" s="1"/>
  <c r="P118" i="26" s="1"/>
  <c r="P119" i="26" s="1"/>
  <c r="P120" i="26" s="1"/>
  <c r="P121" i="26" s="1"/>
  <c r="P122" i="26" s="1"/>
  <c r="P123" i="26" s="1"/>
  <c r="P124" i="26" s="1"/>
  <c r="P125" i="26" s="1"/>
  <c r="P126" i="26" s="1"/>
  <c r="P127" i="26" s="1"/>
  <c r="P128" i="26" s="1"/>
  <c r="P129" i="26" s="1"/>
  <c r="P130" i="26" s="1"/>
  <c r="P131" i="26" s="1"/>
  <c r="P132" i="26" s="1"/>
  <c r="P133" i="26" s="1"/>
  <c r="P134" i="26" s="1"/>
  <c r="P135" i="26" s="1"/>
  <c r="P136" i="26" s="1"/>
  <c r="P137" i="26" s="1"/>
  <c r="P138" i="26" s="1"/>
  <c r="P139" i="26" s="1"/>
  <c r="P140" i="26" s="1"/>
  <c r="P141" i="26" s="1"/>
  <c r="P142" i="26" s="1"/>
  <c r="P143" i="26" s="1"/>
  <c r="P144" i="26" s="1"/>
  <c r="P145" i="26" s="1"/>
  <c r="P146" i="26" s="1"/>
  <c r="P147" i="26" s="1"/>
  <c r="P148" i="26" s="1"/>
  <c r="P149" i="26" s="1"/>
  <c r="P150" i="26" s="1"/>
  <c r="P151" i="26" s="1"/>
  <c r="P152" i="26" s="1"/>
  <c r="P153" i="26" s="1"/>
  <c r="P154" i="26" s="1"/>
  <c r="P155" i="26" s="1"/>
  <c r="P156" i="26" s="1"/>
  <c r="P157" i="26" s="1"/>
  <c r="P158" i="26" s="1"/>
  <c r="P159" i="26" s="1"/>
  <c r="P160" i="26" s="1"/>
  <c r="P161" i="26" s="1"/>
  <c r="P162" i="26" s="1"/>
  <c r="P163" i="26" s="1"/>
  <c r="P164" i="26" s="1"/>
  <c r="P165" i="26" s="1"/>
  <c r="P166" i="26" s="1"/>
  <c r="P167" i="26" s="1"/>
  <c r="P168" i="26" s="1"/>
  <c r="P169" i="26" s="1"/>
  <c r="P170" i="26" s="1"/>
  <c r="P171" i="26" s="1"/>
  <c r="P172" i="26" s="1"/>
  <c r="P173" i="26" s="1"/>
  <c r="P174" i="26" s="1"/>
  <c r="P175" i="26" s="1"/>
  <c r="P176" i="26" s="1"/>
  <c r="P177" i="26" s="1"/>
  <c r="P178" i="26" s="1"/>
  <c r="P179" i="26" s="1"/>
  <c r="P180" i="26" s="1"/>
  <c r="P181" i="26" s="1"/>
  <c r="P182" i="26" s="1"/>
  <c r="P183" i="26" s="1"/>
  <c r="P184" i="26" s="1"/>
  <c r="P185" i="26" s="1"/>
  <c r="P186" i="26" s="1"/>
  <c r="P187" i="26" s="1"/>
  <c r="P188" i="26" s="1"/>
  <c r="P189" i="26" s="1"/>
  <c r="P190" i="26" s="1"/>
  <c r="P191" i="26" s="1"/>
  <c r="P192" i="26" s="1"/>
  <c r="P193" i="26" s="1"/>
  <c r="P194" i="26" s="1"/>
  <c r="P195" i="26" s="1"/>
  <c r="P196" i="26" s="1"/>
  <c r="P197" i="26" s="1"/>
  <c r="P198" i="26" s="1"/>
  <c r="P199" i="26" s="1"/>
  <c r="P200" i="26" s="1"/>
  <c r="P201" i="26" s="1"/>
  <c r="P202" i="26" s="1"/>
  <c r="P203" i="26" s="1"/>
  <c r="P204" i="26" s="1"/>
  <c r="P205" i="26" s="1"/>
  <c r="P206" i="26" s="1"/>
  <c r="P207" i="26" s="1"/>
  <c r="P208" i="26" s="1"/>
  <c r="P209" i="26" s="1"/>
  <c r="P210" i="26" s="1"/>
  <c r="P211" i="26" s="1"/>
  <c r="P212" i="26" s="1"/>
  <c r="P213" i="26" s="1"/>
  <c r="P214" i="26" s="1"/>
  <c r="P215" i="26" s="1"/>
  <c r="P216" i="26" s="1"/>
  <c r="P217" i="26" s="1"/>
  <c r="P218" i="26" s="1"/>
  <c r="P219" i="26" s="1"/>
  <c r="P220" i="26" s="1"/>
  <c r="P221" i="26" s="1"/>
  <c r="P222" i="26" s="1"/>
  <c r="P223" i="26" s="1"/>
  <c r="P224" i="26" s="1"/>
  <c r="P225" i="26" s="1"/>
  <c r="P226" i="26" s="1"/>
  <c r="P227" i="26" s="1"/>
  <c r="P228" i="26" s="1"/>
  <c r="P229" i="26" s="1"/>
  <c r="P230" i="26" s="1"/>
  <c r="P231" i="26" s="1"/>
  <c r="P232" i="26" s="1"/>
  <c r="P233" i="26" s="1"/>
  <c r="P234" i="26" s="1"/>
  <c r="P235" i="26" s="1"/>
  <c r="P236" i="26" s="1"/>
  <c r="P237" i="26" s="1"/>
  <c r="P238" i="26" s="1"/>
  <c r="P239" i="26" s="1"/>
  <c r="P240" i="26" s="1"/>
  <c r="P241" i="26" s="1"/>
  <c r="P242" i="26" s="1"/>
  <c r="P243" i="26" s="1"/>
  <c r="P244" i="26" s="1"/>
  <c r="P245" i="26" s="1"/>
  <c r="P246" i="26" s="1"/>
  <c r="P247" i="26" s="1"/>
  <c r="P248" i="26" s="1"/>
  <c r="P249" i="26" s="1"/>
  <c r="P250" i="26" s="1"/>
  <c r="P251" i="26" s="1"/>
  <c r="P252" i="26" s="1"/>
  <c r="P253" i="26" s="1"/>
  <c r="P254" i="26" s="1"/>
  <c r="P255" i="26" s="1"/>
  <c r="P256" i="26" s="1"/>
  <c r="P257" i="26" s="1"/>
  <c r="P258" i="26" s="1"/>
  <c r="P259" i="26" s="1"/>
  <c r="P260" i="26" s="1"/>
  <c r="P261" i="26" s="1"/>
  <c r="P262" i="26" s="1"/>
  <c r="P263" i="26" s="1"/>
  <c r="P264" i="26" s="1"/>
  <c r="P265" i="26" s="1"/>
  <c r="P266" i="26" s="1"/>
  <c r="P267" i="26" s="1"/>
  <c r="P268" i="26" s="1"/>
  <c r="P269" i="26" s="1"/>
  <c r="P270" i="26" s="1"/>
  <c r="P271" i="26" s="1"/>
  <c r="P272" i="26" s="1"/>
  <c r="P273" i="26" s="1"/>
  <c r="P274" i="26" s="1"/>
  <c r="P275" i="26" s="1"/>
  <c r="P276" i="26" s="1"/>
  <c r="P277" i="26" s="1"/>
  <c r="P278" i="26" s="1"/>
  <c r="P279" i="26" s="1"/>
  <c r="P280" i="26" s="1"/>
  <c r="P281" i="26" s="1"/>
  <c r="P282" i="26" s="1"/>
  <c r="P283" i="26" s="1"/>
  <c r="P284" i="26" s="1"/>
  <c r="P285" i="26" s="1"/>
  <c r="P286" i="26" s="1"/>
  <c r="P287" i="26" s="1"/>
  <c r="P288" i="26" s="1"/>
  <c r="P289" i="26" s="1"/>
  <c r="P290" i="26" s="1"/>
  <c r="P291" i="26" s="1"/>
  <c r="P292" i="26" s="1"/>
  <c r="P293" i="26" s="1"/>
  <c r="P294" i="26" s="1"/>
  <c r="P295" i="26" s="1"/>
  <c r="P296" i="26" s="1"/>
  <c r="P297" i="26" s="1"/>
  <c r="P298" i="26" s="1"/>
  <c r="P299" i="26" s="1"/>
  <c r="P300" i="26" s="1"/>
  <c r="P301" i="26" s="1"/>
  <c r="P302" i="26" s="1"/>
  <c r="P303" i="26" s="1"/>
  <c r="P304" i="26" s="1"/>
  <c r="P305" i="26" s="1"/>
  <c r="P306" i="26" s="1"/>
  <c r="S32" i="25"/>
  <c r="X32" i="25" s="1"/>
  <c r="N33" i="25"/>
  <c r="Q23" i="32"/>
  <c r="T26" i="21"/>
  <c r="Y24" i="18"/>
  <c r="T23" i="15"/>
  <c r="Q25" i="43"/>
  <c r="V24" i="43"/>
  <c r="T27" i="40"/>
  <c r="Q23" i="26"/>
  <c r="Y24" i="43"/>
  <c r="B68" i="2"/>
  <c r="R71" i="16"/>
  <c r="O72" i="16" s="1"/>
  <c r="P72" i="16"/>
  <c r="P73" i="16" s="1"/>
  <c r="P74" i="16" s="1"/>
  <c r="P75" i="16" s="1"/>
  <c r="P76" i="16" s="1"/>
  <c r="P77" i="16" s="1"/>
  <c r="P78" i="16" s="1"/>
  <c r="P79" i="16" s="1"/>
  <c r="P80" i="16" s="1"/>
  <c r="P81" i="16" s="1"/>
  <c r="P82" i="16" s="1"/>
  <c r="P83" i="16" s="1"/>
  <c r="P84" i="16" s="1"/>
  <c r="P85" i="16" s="1"/>
  <c r="P86" i="16" s="1"/>
  <c r="P87" i="16" s="1"/>
  <c r="P88" i="16" s="1"/>
  <c r="P89" i="16" s="1"/>
  <c r="P90" i="16" s="1"/>
  <c r="P91" i="16" s="1"/>
  <c r="P92" i="16" s="1"/>
  <c r="P93" i="16" s="1"/>
  <c r="P94" i="16" s="1"/>
  <c r="P95" i="16" s="1"/>
  <c r="P96" i="16" s="1"/>
  <c r="P97" i="16" s="1"/>
  <c r="P98" i="16" s="1"/>
  <c r="P99" i="16" s="1"/>
  <c r="P100" i="16" s="1"/>
  <c r="P101" i="16" s="1"/>
  <c r="P102" i="16" s="1"/>
  <c r="P103" i="16" s="1"/>
  <c r="P104" i="16" s="1"/>
  <c r="P105" i="16" s="1"/>
  <c r="P106" i="16" s="1"/>
  <c r="P107" i="16" s="1"/>
  <c r="P108" i="16" s="1"/>
  <c r="P109" i="16" s="1"/>
  <c r="P110" i="16" s="1"/>
  <c r="P111" i="16" s="1"/>
  <c r="P112" i="16" s="1"/>
  <c r="P113" i="16" s="1"/>
  <c r="P114" i="16" s="1"/>
  <c r="P115" i="16" s="1"/>
  <c r="P116" i="16" s="1"/>
  <c r="P117" i="16" s="1"/>
  <c r="P118" i="16" s="1"/>
  <c r="P119" i="16" s="1"/>
  <c r="P120" i="16" s="1"/>
  <c r="P121" i="16" s="1"/>
  <c r="P122" i="16" s="1"/>
  <c r="P123" i="16" s="1"/>
  <c r="P124" i="16" s="1"/>
  <c r="P125" i="16" s="1"/>
  <c r="P126" i="16" s="1"/>
  <c r="P127" i="16" s="1"/>
  <c r="P128" i="16" s="1"/>
  <c r="P129" i="16" s="1"/>
  <c r="P130" i="16" s="1"/>
  <c r="P131" i="16" s="1"/>
  <c r="P132" i="16" s="1"/>
  <c r="P133" i="16" s="1"/>
  <c r="P134" i="16" s="1"/>
  <c r="P135" i="16" s="1"/>
  <c r="P136" i="16" s="1"/>
  <c r="P137" i="16" s="1"/>
  <c r="P138" i="16" s="1"/>
  <c r="P139" i="16" s="1"/>
  <c r="P140" i="16" s="1"/>
  <c r="P141" i="16" s="1"/>
  <c r="P142" i="16" s="1"/>
  <c r="P143" i="16" s="1"/>
  <c r="P144" i="16" s="1"/>
  <c r="P145" i="16" s="1"/>
  <c r="P146" i="16" s="1"/>
  <c r="P147" i="16" s="1"/>
  <c r="P148" i="16" s="1"/>
  <c r="P149" i="16" s="1"/>
  <c r="P150" i="16" s="1"/>
  <c r="P151" i="16" s="1"/>
  <c r="P152" i="16" s="1"/>
  <c r="P153" i="16" s="1"/>
  <c r="P154" i="16" s="1"/>
  <c r="P155" i="16" s="1"/>
  <c r="P156" i="16" s="1"/>
  <c r="P157" i="16" s="1"/>
  <c r="P158" i="16" s="1"/>
  <c r="P159" i="16" s="1"/>
  <c r="P160" i="16" s="1"/>
  <c r="P161" i="16" s="1"/>
  <c r="P162" i="16" s="1"/>
  <c r="P163" i="16" s="1"/>
  <c r="P164" i="16" s="1"/>
  <c r="P165" i="16" s="1"/>
  <c r="P166" i="16" s="1"/>
  <c r="P167" i="16" s="1"/>
  <c r="P168" i="16" s="1"/>
  <c r="P169" i="16" s="1"/>
  <c r="P170" i="16" s="1"/>
  <c r="P171" i="16" s="1"/>
  <c r="P172" i="16" s="1"/>
  <c r="P173" i="16" s="1"/>
  <c r="P174" i="16" s="1"/>
  <c r="P175" i="16" s="1"/>
  <c r="P176" i="16" s="1"/>
  <c r="P177" i="16" s="1"/>
  <c r="P178" i="16" s="1"/>
  <c r="P179" i="16" s="1"/>
  <c r="P180" i="16" s="1"/>
  <c r="P181" i="16" s="1"/>
  <c r="P182" i="16" s="1"/>
  <c r="P183" i="16" s="1"/>
  <c r="P184" i="16" s="1"/>
  <c r="P185" i="16" s="1"/>
  <c r="P186" i="16" s="1"/>
  <c r="P187" i="16" s="1"/>
  <c r="P188" i="16" s="1"/>
  <c r="P189" i="16" s="1"/>
  <c r="P190" i="16" s="1"/>
  <c r="P191" i="16" s="1"/>
  <c r="P192" i="16" s="1"/>
  <c r="P193" i="16" s="1"/>
  <c r="P194" i="16" s="1"/>
  <c r="P195" i="16" s="1"/>
  <c r="P196" i="16" s="1"/>
  <c r="P197" i="16" s="1"/>
  <c r="P198" i="16" s="1"/>
  <c r="P199" i="16" s="1"/>
  <c r="P200" i="16" s="1"/>
  <c r="P201" i="16" s="1"/>
  <c r="P202" i="16" s="1"/>
  <c r="P203" i="16" s="1"/>
  <c r="P204" i="16" s="1"/>
  <c r="P205" i="16" s="1"/>
  <c r="P206" i="16" s="1"/>
  <c r="P207" i="16" s="1"/>
  <c r="P208" i="16" s="1"/>
  <c r="P209" i="16" s="1"/>
  <c r="P210" i="16" s="1"/>
  <c r="P211" i="16" s="1"/>
  <c r="P212" i="16" s="1"/>
  <c r="P213" i="16" s="1"/>
  <c r="P214" i="16" s="1"/>
  <c r="P215" i="16" s="1"/>
  <c r="P216" i="16" s="1"/>
  <c r="P217" i="16" s="1"/>
  <c r="P218" i="16" s="1"/>
  <c r="P219" i="16" s="1"/>
  <c r="P220" i="16" s="1"/>
  <c r="P221" i="16" s="1"/>
  <c r="P222" i="16" s="1"/>
  <c r="P223" i="16" s="1"/>
  <c r="P224" i="16" s="1"/>
  <c r="P225" i="16" s="1"/>
  <c r="P226" i="16" s="1"/>
  <c r="P227" i="16" s="1"/>
  <c r="P228" i="16" s="1"/>
  <c r="P229" i="16" s="1"/>
  <c r="P230" i="16" s="1"/>
  <c r="P231" i="16" s="1"/>
  <c r="P232" i="16" s="1"/>
  <c r="P233" i="16" s="1"/>
  <c r="P234" i="16" s="1"/>
  <c r="P235" i="16" s="1"/>
  <c r="P236" i="16" s="1"/>
  <c r="P237" i="16" s="1"/>
  <c r="P238" i="16" s="1"/>
  <c r="P239" i="16" s="1"/>
  <c r="P240" i="16" s="1"/>
  <c r="P241" i="16" s="1"/>
  <c r="P242" i="16" s="1"/>
  <c r="P243" i="16" s="1"/>
  <c r="P244" i="16" s="1"/>
  <c r="P245" i="16" s="1"/>
  <c r="P246" i="16" s="1"/>
  <c r="P247" i="16" s="1"/>
  <c r="P248" i="16" s="1"/>
  <c r="P249" i="16" s="1"/>
  <c r="P250" i="16" s="1"/>
  <c r="P251" i="16" s="1"/>
  <c r="P252" i="16" s="1"/>
  <c r="P253" i="16" s="1"/>
  <c r="P254" i="16" s="1"/>
  <c r="P255" i="16" s="1"/>
  <c r="P256" i="16" s="1"/>
  <c r="P257" i="16" s="1"/>
  <c r="P258" i="16" s="1"/>
  <c r="P259" i="16" s="1"/>
  <c r="P260" i="16" s="1"/>
  <c r="P261" i="16" s="1"/>
  <c r="P262" i="16" s="1"/>
  <c r="P263" i="16" s="1"/>
  <c r="P264" i="16" s="1"/>
  <c r="P265" i="16" s="1"/>
  <c r="P266" i="16" s="1"/>
  <c r="P267" i="16" s="1"/>
  <c r="P268" i="16" s="1"/>
  <c r="P269" i="16" s="1"/>
  <c r="P270" i="16" s="1"/>
  <c r="P271" i="16" s="1"/>
  <c r="P272" i="16" s="1"/>
  <c r="P273" i="16" s="1"/>
  <c r="P274" i="16" s="1"/>
  <c r="P275" i="16" s="1"/>
  <c r="P276" i="16" s="1"/>
  <c r="P277" i="16" s="1"/>
  <c r="P278" i="16" s="1"/>
  <c r="P279" i="16" s="1"/>
  <c r="P280" i="16" s="1"/>
  <c r="P281" i="16" s="1"/>
  <c r="P282" i="16" s="1"/>
  <c r="P283" i="16" s="1"/>
  <c r="P284" i="16" s="1"/>
  <c r="P285" i="16" s="1"/>
  <c r="P286" i="16" s="1"/>
  <c r="P287" i="16" s="1"/>
  <c r="P288" i="16" s="1"/>
  <c r="P289" i="16" s="1"/>
  <c r="P290" i="16" s="1"/>
  <c r="P291" i="16" s="1"/>
  <c r="P292" i="16" s="1"/>
  <c r="P293" i="16" s="1"/>
  <c r="P294" i="16" s="1"/>
  <c r="P295" i="16" s="1"/>
  <c r="P296" i="16" s="1"/>
  <c r="P297" i="16" s="1"/>
  <c r="P298" i="16" s="1"/>
  <c r="P299" i="16" s="1"/>
  <c r="P300" i="16" s="1"/>
  <c r="P301" i="16" s="1"/>
  <c r="P302" i="16" s="1"/>
  <c r="P303" i="16" s="1"/>
  <c r="P304" i="16" s="1"/>
  <c r="P305" i="16" s="1"/>
  <c r="P306" i="16" s="1"/>
  <c r="P307" i="16" s="1"/>
  <c r="P308" i="16" s="1"/>
  <c r="P309" i="16" s="1"/>
  <c r="P310" i="16" s="1"/>
  <c r="P311" i="16" s="1"/>
  <c r="P312" i="16" s="1"/>
  <c r="P313" i="16" s="1"/>
  <c r="P314" i="16" s="1"/>
  <c r="P315" i="16" s="1"/>
  <c r="P316" i="16" s="1"/>
  <c r="P317" i="16" s="1"/>
  <c r="P318" i="16" s="1"/>
  <c r="P319" i="16" s="1"/>
  <c r="P320" i="16" s="1"/>
  <c r="P321" i="16" s="1"/>
  <c r="P322" i="16" s="1"/>
  <c r="P323" i="16" s="1"/>
  <c r="P324" i="16" s="1"/>
  <c r="P325" i="16" s="1"/>
  <c r="P326" i="16" s="1"/>
  <c r="P327" i="16" s="1"/>
  <c r="P328" i="16" s="1"/>
  <c r="P329" i="16" s="1"/>
  <c r="P330" i="16" s="1"/>
  <c r="P331" i="16" s="1"/>
  <c r="P332" i="16" s="1"/>
  <c r="P333" i="16" s="1"/>
  <c r="P334" i="16" s="1"/>
  <c r="P335" i="16" s="1"/>
  <c r="P336" i="16" s="1"/>
  <c r="P337" i="16" s="1"/>
  <c r="P338" i="16" s="1"/>
  <c r="P339" i="16" s="1"/>
  <c r="P340" i="16" s="1"/>
  <c r="P341" i="16" s="1"/>
  <c r="P342" i="16" s="1"/>
  <c r="P343" i="16" s="1"/>
  <c r="P344" i="16" s="1"/>
  <c r="P345" i="16" s="1"/>
  <c r="P346" i="16" s="1"/>
  <c r="P347" i="16" s="1"/>
  <c r="P348" i="16" s="1"/>
  <c r="P349" i="16" s="1"/>
  <c r="P350" i="16" s="1"/>
  <c r="P351" i="16" s="1"/>
  <c r="P352" i="16" s="1"/>
  <c r="P353" i="16" s="1"/>
  <c r="P354" i="16" s="1"/>
  <c r="P355" i="16" s="1"/>
  <c r="P356" i="16" s="1"/>
  <c r="P357" i="16" s="1"/>
  <c r="P358" i="16" s="1"/>
  <c r="P359" i="16" s="1"/>
  <c r="P360" i="16" s="1"/>
  <c r="P361" i="16" s="1"/>
  <c r="P362" i="16" s="1"/>
  <c r="P363" i="16" s="1"/>
  <c r="P364" i="16" s="1"/>
  <c r="P365" i="16" s="1"/>
  <c r="P366" i="16" s="1"/>
  <c r="P367" i="16" s="1"/>
  <c r="P368" i="16" s="1"/>
  <c r="P369" i="16" s="1"/>
  <c r="P370" i="16" s="1"/>
  <c r="P371" i="16" s="1"/>
  <c r="P372" i="16" s="1"/>
  <c r="P373" i="16" s="1"/>
  <c r="P374" i="16" s="1"/>
  <c r="P375" i="16" s="1"/>
  <c r="P376" i="16" s="1"/>
  <c r="P377" i="16" s="1"/>
  <c r="P378" i="16" s="1"/>
  <c r="P379" i="16" s="1"/>
  <c r="P380" i="16" s="1"/>
  <c r="P381" i="16" s="1"/>
  <c r="P382" i="16" s="1"/>
  <c r="P383" i="16" s="1"/>
  <c r="P384" i="16" s="1"/>
  <c r="P385" i="16" s="1"/>
  <c r="P386" i="16" s="1"/>
  <c r="P387" i="16" s="1"/>
  <c r="P388" i="16" s="1"/>
  <c r="P389" i="16" s="1"/>
  <c r="P390" i="16" s="1"/>
  <c r="P391" i="16" s="1"/>
  <c r="P392" i="16" s="1"/>
  <c r="P393" i="16" s="1"/>
  <c r="P394" i="16" s="1"/>
  <c r="P395" i="16" s="1"/>
  <c r="P396" i="16" s="1"/>
  <c r="P397" i="16" s="1"/>
  <c r="P398" i="16" s="1"/>
  <c r="P399" i="16" s="1"/>
  <c r="P400" i="16" s="1"/>
  <c r="P401" i="16" s="1"/>
  <c r="P402" i="16" s="1"/>
  <c r="P403" i="16" s="1"/>
  <c r="P404" i="16" s="1"/>
  <c r="P405" i="16" s="1"/>
  <c r="P406" i="16" s="1"/>
  <c r="P407" i="16" s="1"/>
  <c r="P408" i="16" s="1"/>
  <c r="P409" i="16" s="1"/>
  <c r="P410" i="16" s="1"/>
  <c r="P411" i="16" s="1"/>
  <c r="P412" i="16" s="1"/>
  <c r="P413" i="16" s="1"/>
  <c r="P414" i="16" s="1"/>
  <c r="P415" i="16" s="1"/>
  <c r="P416" i="16" s="1"/>
  <c r="P417" i="16" s="1"/>
  <c r="P418" i="16" s="1"/>
  <c r="P419" i="16" s="1"/>
  <c r="P420" i="16" s="1"/>
  <c r="P421" i="16" s="1"/>
  <c r="P422" i="16" s="1"/>
  <c r="P423" i="16" s="1"/>
  <c r="P424" i="16" s="1"/>
  <c r="P425" i="16" s="1"/>
  <c r="P426" i="16" s="1"/>
  <c r="P427" i="16" s="1"/>
  <c r="P428" i="16" s="1"/>
  <c r="P429" i="16" s="1"/>
  <c r="P430" i="16" s="1"/>
  <c r="P431" i="16" s="1"/>
  <c r="P432" i="16" s="1"/>
  <c r="P433" i="16" s="1"/>
  <c r="P434" i="16" s="1"/>
  <c r="P435" i="16" s="1"/>
  <c r="P436" i="16" s="1"/>
  <c r="P437" i="16" s="1"/>
  <c r="P438" i="16" s="1"/>
  <c r="P439" i="16" s="1"/>
  <c r="P440" i="16" s="1"/>
  <c r="P441" i="16" s="1"/>
  <c r="P442" i="16" s="1"/>
  <c r="P443" i="16" s="1"/>
  <c r="P444" i="16" s="1"/>
  <c r="P445" i="16" s="1"/>
  <c r="P446" i="16" s="1"/>
  <c r="P447" i="16" s="1"/>
  <c r="P448" i="16" s="1"/>
  <c r="P449" i="16" s="1"/>
  <c r="P450" i="16" s="1"/>
  <c r="P451" i="16" s="1"/>
  <c r="P452" i="16" s="1"/>
  <c r="P453" i="16" s="1"/>
  <c r="P454" i="16" s="1"/>
  <c r="P455" i="16" s="1"/>
  <c r="P456" i="16" s="1"/>
  <c r="P457" i="16" s="1"/>
  <c r="P458" i="16" s="1"/>
  <c r="P459" i="16" s="1"/>
  <c r="P460" i="16" s="1"/>
  <c r="P461" i="16" s="1"/>
  <c r="P462" i="16" s="1"/>
  <c r="P463" i="16" s="1"/>
  <c r="P464" i="16" s="1"/>
  <c r="P465" i="16" s="1"/>
  <c r="P466" i="16" s="1"/>
  <c r="P467" i="16" s="1"/>
  <c r="P468" i="16" s="1"/>
  <c r="P469" i="16" s="1"/>
  <c r="P470" i="16" s="1"/>
  <c r="P471" i="16" s="1"/>
  <c r="P472" i="16" s="1"/>
  <c r="P473" i="16" s="1"/>
  <c r="P474" i="16" s="1"/>
  <c r="P475" i="16" s="1"/>
  <c r="P476" i="16" s="1"/>
  <c r="P477" i="16" s="1"/>
  <c r="P478" i="16" s="1"/>
  <c r="P479" i="16" s="1"/>
  <c r="P480" i="16" s="1"/>
  <c r="P481" i="16" s="1"/>
  <c r="P482" i="16" s="1"/>
  <c r="P483" i="16" s="1"/>
  <c r="P484" i="16" s="1"/>
  <c r="P485" i="16" s="1"/>
  <c r="P486" i="16" s="1"/>
  <c r="P487" i="16" s="1"/>
  <c r="P488" i="16" s="1"/>
  <c r="P489" i="16" s="1"/>
  <c r="P490" i="16" s="1"/>
  <c r="P491" i="16" s="1"/>
  <c r="P492" i="16" s="1"/>
  <c r="P493" i="16" s="1"/>
  <c r="P494" i="16" s="1"/>
  <c r="P495" i="16" s="1"/>
  <c r="P496" i="16" s="1"/>
  <c r="P497" i="16" s="1"/>
  <c r="P498" i="16" s="1"/>
  <c r="P499" i="16" s="1"/>
  <c r="P500" i="16" s="1"/>
  <c r="P501" i="16" s="1"/>
  <c r="P502" i="16" s="1"/>
  <c r="S29" i="9"/>
  <c r="Q60" i="46"/>
  <c r="R60" i="46" s="1"/>
  <c r="O61" i="46" s="1"/>
  <c r="R19" i="46"/>
  <c r="P18" i="46"/>
  <c r="S32" i="34"/>
  <c r="X32" i="34" s="1"/>
  <c r="N33" i="34"/>
  <c r="T23" i="50"/>
  <c r="T24" i="50" s="1"/>
  <c r="T25" i="50" s="1"/>
  <c r="T23" i="14"/>
  <c r="T24" i="14" s="1"/>
  <c r="T25" i="14" s="1"/>
  <c r="R59" i="44"/>
  <c r="O60" i="44" s="1"/>
  <c r="P60" i="44"/>
  <c r="P61" i="44" s="1"/>
  <c r="P62" i="44" s="1"/>
  <c r="P63" i="44" s="1"/>
  <c r="P64" i="44" s="1"/>
  <c r="P65" i="44" s="1"/>
  <c r="P66" i="44" s="1"/>
  <c r="P67" i="44" s="1"/>
  <c r="P68" i="44" s="1"/>
  <c r="P69" i="44" s="1"/>
  <c r="P70" i="44" s="1"/>
  <c r="P71" i="44" s="1"/>
  <c r="P72" i="44" s="1"/>
  <c r="P73" i="44" s="1"/>
  <c r="P74" i="44" s="1"/>
  <c r="P75" i="44" s="1"/>
  <c r="P76" i="44" s="1"/>
  <c r="P77" i="44" s="1"/>
  <c r="P78" i="44" s="1"/>
  <c r="P79" i="44" s="1"/>
  <c r="P80" i="44" s="1"/>
  <c r="P81" i="44" s="1"/>
  <c r="P82" i="44" s="1"/>
  <c r="P83" i="44" s="1"/>
  <c r="P84" i="44" s="1"/>
  <c r="P85" i="44" s="1"/>
  <c r="P86" i="44" s="1"/>
  <c r="P87" i="44" s="1"/>
  <c r="P88" i="44" s="1"/>
  <c r="P89" i="44" s="1"/>
  <c r="P90" i="44" s="1"/>
  <c r="P91" i="44" s="1"/>
  <c r="P92" i="44" s="1"/>
  <c r="P93" i="44" s="1"/>
  <c r="P94" i="44" s="1"/>
  <c r="P95" i="44" s="1"/>
  <c r="P96" i="44" s="1"/>
  <c r="P97" i="44" s="1"/>
  <c r="P98" i="44" s="1"/>
  <c r="P99" i="44" s="1"/>
  <c r="P100" i="44" s="1"/>
  <c r="P101" i="44" s="1"/>
  <c r="P102" i="44" s="1"/>
  <c r="P103" i="44" s="1"/>
  <c r="P104" i="44" s="1"/>
  <c r="P105" i="44" s="1"/>
  <c r="P106" i="44" s="1"/>
  <c r="P107" i="44" s="1"/>
  <c r="P108" i="44" s="1"/>
  <c r="P109" i="44" s="1"/>
  <c r="P110" i="44" s="1"/>
  <c r="P111" i="44" s="1"/>
  <c r="P112" i="44" s="1"/>
  <c r="P113" i="44" s="1"/>
  <c r="P114" i="44" s="1"/>
  <c r="P115" i="44" s="1"/>
  <c r="P116" i="44" s="1"/>
  <c r="P117" i="44" s="1"/>
  <c r="P118" i="44" s="1"/>
  <c r="P119" i="44" s="1"/>
  <c r="P120" i="44" s="1"/>
  <c r="P121" i="44" s="1"/>
  <c r="P122" i="44" s="1"/>
  <c r="P123" i="44" s="1"/>
  <c r="P124" i="44" s="1"/>
  <c r="P125" i="44" s="1"/>
  <c r="P126" i="44" s="1"/>
  <c r="P127" i="44" s="1"/>
  <c r="P128" i="44" s="1"/>
  <c r="P129" i="44" s="1"/>
  <c r="P130" i="44" s="1"/>
  <c r="P131" i="44" s="1"/>
  <c r="P132" i="44" s="1"/>
  <c r="P133" i="44" s="1"/>
  <c r="P134" i="44" s="1"/>
  <c r="P135" i="44" s="1"/>
  <c r="P136" i="44" s="1"/>
  <c r="P137" i="44" s="1"/>
  <c r="P138" i="44" s="1"/>
  <c r="P139" i="44" s="1"/>
  <c r="P140" i="44" s="1"/>
  <c r="P141" i="44" s="1"/>
  <c r="P142" i="44" s="1"/>
  <c r="P143" i="44" s="1"/>
  <c r="P144" i="44" s="1"/>
  <c r="P145" i="44" s="1"/>
  <c r="P146" i="44" s="1"/>
  <c r="P147" i="44" s="1"/>
  <c r="P148" i="44" s="1"/>
  <c r="P149" i="44" s="1"/>
  <c r="P150" i="44" s="1"/>
  <c r="P151" i="44" s="1"/>
  <c r="P152" i="44" s="1"/>
  <c r="P153" i="44" s="1"/>
  <c r="P154" i="44" s="1"/>
  <c r="P155" i="44" s="1"/>
  <c r="P156" i="44" s="1"/>
  <c r="P157" i="44" s="1"/>
  <c r="P158" i="44" s="1"/>
  <c r="P159" i="44" s="1"/>
  <c r="P160" i="44" s="1"/>
  <c r="P161" i="44" s="1"/>
  <c r="P162" i="44" s="1"/>
  <c r="P163" i="44" s="1"/>
  <c r="P164" i="44" s="1"/>
  <c r="P165" i="44" s="1"/>
  <c r="P166" i="44" s="1"/>
  <c r="P167" i="44" s="1"/>
  <c r="P168" i="44" s="1"/>
  <c r="P169" i="44" s="1"/>
  <c r="P170" i="44" s="1"/>
  <c r="P171" i="44" s="1"/>
  <c r="P172" i="44" s="1"/>
  <c r="P173" i="44" s="1"/>
  <c r="P174" i="44" s="1"/>
  <c r="P175" i="44" s="1"/>
  <c r="P176" i="44" s="1"/>
  <c r="P177" i="44" s="1"/>
  <c r="P178" i="44" s="1"/>
  <c r="P179" i="44" s="1"/>
  <c r="P180" i="44" s="1"/>
  <c r="P181" i="44" s="1"/>
  <c r="P182" i="44" s="1"/>
  <c r="P183" i="44" s="1"/>
  <c r="P184" i="44" s="1"/>
  <c r="P185" i="44" s="1"/>
  <c r="P186" i="44" s="1"/>
  <c r="P187" i="44" s="1"/>
  <c r="P188" i="44" s="1"/>
  <c r="P189" i="44" s="1"/>
  <c r="P190" i="44" s="1"/>
  <c r="P191" i="44" s="1"/>
  <c r="P192" i="44" s="1"/>
  <c r="P193" i="44" s="1"/>
  <c r="P194" i="44" s="1"/>
  <c r="P195" i="44" s="1"/>
  <c r="P196" i="44" s="1"/>
  <c r="P197" i="44" s="1"/>
  <c r="P198" i="44" s="1"/>
  <c r="P199" i="44" s="1"/>
  <c r="P200" i="44" s="1"/>
  <c r="P201" i="44" s="1"/>
  <c r="P202" i="44" s="1"/>
  <c r="P203" i="44" s="1"/>
  <c r="P204" i="44" s="1"/>
  <c r="P205" i="44" s="1"/>
  <c r="P206" i="44" s="1"/>
  <c r="P207" i="44" s="1"/>
  <c r="P208" i="44" s="1"/>
  <c r="P209" i="44" s="1"/>
  <c r="P210" i="44" s="1"/>
  <c r="P211" i="44" s="1"/>
  <c r="P212" i="44" s="1"/>
  <c r="P213" i="44" s="1"/>
  <c r="P214" i="44" s="1"/>
  <c r="P215" i="44" s="1"/>
  <c r="P216" i="44" s="1"/>
  <c r="P217" i="44" s="1"/>
  <c r="P218" i="44" s="1"/>
  <c r="P219" i="44" s="1"/>
  <c r="P220" i="44" s="1"/>
  <c r="P221" i="44" s="1"/>
  <c r="P222" i="44" s="1"/>
  <c r="P223" i="44" s="1"/>
  <c r="P224" i="44" s="1"/>
  <c r="P225" i="44" s="1"/>
  <c r="P226" i="44" s="1"/>
  <c r="P227" i="44" s="1"/>
  <c r="P228" i="44" s="1"/>
  <c r="P229" i="44" s="1"/>
  <c r="P230" i="44" s="1"/>
  <c r="P231" i="44" s="1"/>
  <c r="P232" i="44" s="1"/>
  <c r="P233" i="44" s="1"/>
  <c r="P234" i="44" s="1"/>
  <c r="P235" i="44" s="1"/>
  <c r="P236" i="44" s="1"/>
  <c r="P237" i="44" s="1"/>
  <c r="P238" i="44" s="1"/>
  <c r="P239" i="44" s="1"/>
  <c r="P240" i="44" s="1"/>
  <c r="P241" i="44" s="1"/>
  <c r="P242" i="44" s="1"/>
  <c r="P243" i="44" s="1"/>
  <c r="P244" i="44" s="1"/>
  <c r="P245" i="44" s="1"/>
  <c r="P246" i="44" s="1"/>
  <c r="P247" i="44" s="1"/>
  <c r="P248" i="44" s="1"/>
  <c r="P249" i="44" s="1"/>
  <c r="P250" i="44" s="1"/>
  <c r="P251" i="44" s="1"/>
  <c r="P252" i="44" s="1"/>
  <c r="P253" i="44" s="1"/>
  <c r="P254" i="44" s="1"/>
  <c r="P255" i="44" s="1"/>
  <c r="P256" i="44" s="1"/>
  <c r="P257" i="44" s="1"/>
  <c r="P258" i="44" s="1"/>
  <c r="P259" i="44" s="1"/>
  <c r="P260" i="44" s="1"/>
  <c r="P261" i="44" s="1"/>
  <c r="P262" i="44" s="1"/>
  <c r="P263" i="44" s="1"/>
  <c r="P264" i="44" s="1"/>
  <c r="P265" i="44" s="1"/>
  <c r="P266" i="44" s="1"/>
  <c r="P267" i="44" s="1"/>
  <c r="P268" i="44" s="1"/>
  <c r="P269" i="44" s="1"/>
  <c r="P270" i="44" s="1"/>
  <c r="P271" i="44" s="1"/>
  <c r="P272" i="44" s="1"/>
  <c r="P273" i="44" s="1"/>
  <c r="P274" i="44" s="1"/>
  <c r="P275" i="44" s="1"/>
  <c r="P276" i="44" s="1"/>
  <c r="P277" i="44" s="1"/>
  <c r="P278" i="44" s="1"/>
  <c r="P279" i="44" s="1"/>
  <c r="P280" i="44" s="1"/>
  <c r="P281" i="44" s="1"/>
  <c r="P282" i="44" s="1"/>
  <c r="P283" i="44" s="1"/>
  <c r="P284" i="44" s="1"/>
  <c r="P285" i="44" s="1"/>
  <c r="P286" i="44" s="1"/>
  <c r="P287" i="44" s="1"/>
  <c r="P288" i="44" s="1"/>
  <c r="P289" i="44" s="1"/>
  <c r="P290" i="44" s="1"/>
  <c r="P291" i="44" s="1"/>
  <c r="P292" i="44" s="1"/>
  <c r="P293" i="44" s="1"/>
  <c r="P294" i="44" s="1"/>
  <c r="P295" i="44" s="1"/>
  <c r="P296" i="44" s="1"/>
  <c r="P297" i="44" s="1"/>
  <c r="P298" i="44" s="1"/>
  <c r="P299" i="44" s="1"/>
  <c r="P300" i="44" s="1"/>
  <c r="P301" i="44" s="1"/>
  <c r="P302" i="44" s="1"/>
  <c r="P303" i="44" s="1"/>
  <c r="P304" i="44" s="1"/>
  <c r="P305" i="44" s="1"/>
  <c r="P306" i="44" s="1"/>
  <c r="P307" i="44" s="1"/>
  <c r="P308" i="44" s="1"/>
  <c r="P309" i="44" s="1"/>
  <c r="P310" i="44" s="1"/>
  <c r="P311" i="44" s="1"/>
  <c r="P312" i="44" s="1"/>
  <c r="P313" i="44" s="1"/>
  <c r="P314" i="44" s="1"/>
  <c r="P315" i="44" s="1"/>
  <c r="P316" i="44" s="1"/>
  <c r="P317" i="44" s="1"/>
  <c r="P318" i="44" s="1"/>
  <c r="P319" i="44" s="1"/>
  <c r="P320" i="44" s="1"/>
  <c r="P321" i="44" s="1"/>
  <c r="P322" i="44" s="1"/>
  <c r="P323" i="44" s="1"/>
  <c r="P324" i="44" s="1"/>
  <c r="P325" i="44" s="1"/>
  <c r="P326" i="44" s="1"/>
  <c r="P327" i="44" s="1"/>
  <c r="P328" i="44" s="1"/>
  <c r="P329" i="44" s="1"/>
  <c r="P330" i="44" s="1"/>
  <c r="P331" i="44" s="1"/>
  <c r="P332" i="44" s="1"/>
  <c r="P333" i="44" s="1"/>
  <c r="P334" i="44" s="1"/>
  <c r="P335" i="44" s="1"/>
  <c r="P336" i="44" s="1"/>
  <c r="P337" i="44" s="1"/>
  <c r="P338" i="44" s="1"/>
  <c r="P339" i="44" s="1"/>
  <c r="P340" i="44" s="1"/>
  <c r="P341" i="44" s="1"/>
  <c r="P342" i="44" s="1"/>
  <c r="P343" i="44" s="1"/>
  <c r="P344" i="44" s="1"/>
  <c r="P345" i="44" s="1"/>
  <c r="P346" i="44" s="1"/>
  <c r="P347" i="44" s="1"/>
  <c r="P348" i="44" s="1"/>
  <c r="P349" i="44" s="1"/>
  <c r="P350" i="44" s="1"/>
  <c r="P351" i="44" s="1"/>
  <c r="P352" i="44" s="1"/>
  <c r="P353" i="44" s="1"/>
  <c r="P354" i="44" s="1"/>
  <c r="P355" i="44" s="1"/>
  <c r="P356" i="44" s="1"/>
  <c r="P357" i="44" s="1"/>
  <c r="P358" i="44" s="1"/>
  <c r="P359" i="44" s="1"/>
  <c r="P360" i="44" s="1"/>
  <c r="P361" i="44" s="1"/>
  <c r="P362" i="44" s="1"/>
  <c r="P363" i="44" s="1"/>
  <c r="P364" i="44" s="1"/>
  <c r="P365" i="44" s="1"/>
  <c r="P366" i="44" s="1"/>
  <c r="P367" i="44" s="1"/>
  <c r="P368" i="44" s="1"/>
  <c r="P369" i="44" s="1"/>
  <c r="P370" i="44" s="1"/>
  <c r="P371" i="44" s="1"/>
  <c r="P372" i="44" s="1"/>
  <c r="P373" i="44" s="1"/>
  <c r="P374" i="44" s="1"/>
  <c r="P375" i="44" s="1"/>
  <c r="P376" i="44" s="1"/>
  <c r="P377" i="44" s="1"/>
  <c r="P378" i="44" s="1"/>
  <c r="P379" i="44" s="1"/>
  <c r="P380" i="44" s="1"/>
  <c r="P381" i="44" s="1"/>
  <c r="P382" i="44" s="1"/>
  <c r="P383" i="44" s="1"/>
  <c r="P384" i="44" s="1"/>
  <c r="P385" i="44" s="1"/>
  <c r="P386" i="44" s="1"/>
  <c r="P387" i="44" s="1"/>
  <c r="P388" i="44" s="1"/>
  <c r="P389" i="44" s="1"/>
  <c r="P390" i="44" s="1"/>
  <c r="P391" i="44" s="1"/>
  <c r="P392" i="44" s="1"/>
  <c r="P393" i="44" s="1"/>
  <c r="P394" i="44" s="1"/>
  <c r="R18" i="18"/>
  <c r="P17" i="18"/>
  <c r="N33" i="33"/>
  <c r="S32" i="33"/>
  <c r="X32" i="33" s="1"/>
  <c r="R18" i="25"/>
  <c r="P17" i="25"/>
  <c r="R59" i="51"/>
  <c r="O60" i="51" s="1"/>
  <c r="P60" i="51"/>
  <c r="P61" i="51" s="1"/>
  <c r="P62" i="51" s="1"/>
  <c r="P63" i="51" s="1"/>
  <c r="P64" i="51" s="1"/>
  <c r="P65" i="51" s="1"/>
  <c r="P66" i="51" s="1"/>
  <c r="P67" i="51" s="1"/>
  <c r="P68" i="51" s="1"/>
  <c r="P69" i="51" s="1"/>
  <c r="P70" i="51" s="1"/>
  <c r="P71" i="51" s="1"/>
  <c r="P72" i="51" s="1"/>
  <c r="P73" i="51" s="1"/>
  <c r="P74" i="51" s="1"/>
  <c r="P75" i="51" s="1"/>
  <c r="P76" i="51" s="1"/>
  <c r="P77" i="51" s="1"/>
  <c r="P78" i="51" s="1"/>
  <c r="P79" i="51" s="1"/>
  <c r="P80" i="51" s="1"/>
  <c r="P81" i="51" s="1"/>
  <c r="P82" i="51" s="1"/>
  <c r="P83" i="51" s="1"/>
  <c r="P84" i="51" s="1"/>
  <c r="P85" i="51" s="1"/>
  <c r="P86" i="51" s="1"/>
  <c r="P87" i="51" s="1"/>
  <c r="P88" i="51" s="1"/>
  <c r="P89" i="51" s="1"/>
  <c r="P90" i="51" s="1"/>
  <c r="P91" i="51" s="1"/>
  <c r="P92" i="51" s="1"/>
  <c r="P93" i="51" s="1"/>
  <c r="P94" i="51" s="1"/>
  <c r="P95" i="51" s="1"/>
  <c r="P96" i="51" s="1"/>
  <c r="P97" i="51" s="1"/>
  <c r="P98" i="51" s="1"/>
  <c r="P99" i="51" s="1"/>
  <c r="P100" i="51" s="1"/>
  <c r="P101" i="51" s="1"/>
  <c r="P102" i="51" s="1"/>
  <c r="P103" i="51" s="1"/>
  <c r="P104" i="51" s="1"/>
  <c r="P105" i="51" s="1"/>
  <c r="P106" i="51" s="1"/>
  <c r="P107" i="51" s="1"/>
  <c r="P108" i="51" s="1"/>
  <c r="P109" i="51" s="1"/>
  <c r="P110" i="51" s="1"/>
  <c r="P111" i="51" s="1"/>
  <c r="P112" i="51" s="1"/>
  <c r="P113" i="51" s="1"/>
  <c r="P114" i="51" s="1"/>
  <c r="P115" i="51" s="1"/>
  <c r="P116" i="51" s="1"/>
  <c r="P117" i="51" s="1"/>
  <c r="P118" i="51" s="1"/>
  <c r="P119" i="51" s="1"/>
  <c r="P120" i="51" s="1"/>
  <c r="P121" i="51" s="1"/>
  <c r="P122" i="51" s="1"/>
  <c r="P123" i="51" s="1"/>
  <c r="P124" i="51" s="1"/>
  <c r="P125" i="51" s="1"/>
  <c r="P126" i="51" s="1"/>
  <c r="P127" i="51" s="1"/>
  <c r="P128" i="51" s="1"/>
  <c r="P129" i="51" s="1"/>
  <c r="P130" i="51" s="1"/>
  <c r="P131" i="51" s="1"/>
  <c r="P132" i="51" s="1"/>
  <c r="P133" i="51" s="1"/>
  <c r="P134" i="51" s="1"/>
  <c r="P135" i="51" s="1"/>
  <c r="P136" i="51" s="1"/>
  <c r="P137" i="51" s="1"/>
  <c r="P138" i="51" s="1"/>
  <c r="P139" i="51" s="1"/>
  <c r="P140" i="51" s="1"/>
  <c r="P141" i="51" s="1"/>
  <c r="P142" i="51" s="1"/>
  <c r="P143" i="51" s="1"/>
  <c r="P144" i="51" s="1"/>
  <c r="P145" i="51" s="1"/>
  <c r="P146" i="51" s="1"/>
  <c r="P147" i="51" s="1"/>
  <c r="P148" i="51" s="1"/>
  <c r="P149" i="51" s="1"/>
  <c r="P150" i="51" s="1"/>
  <c r="P151" i="51" s="1"/>
  <c r="P152" i="51" s="1"/>
  <c r="P153" i="51" s="1"/>
  <c r="P154" i="51" s="1"/>
  <c r="P155" i="51" s="1"/>
  <c r="P156" i="51" s="1"/>
  <c r="P157" i="51" s="1"/>
  <c r="P158" i="51" s="1"/>
  <c r="P159" i="51" s="1"/>
  <c r="P160" i="51" s="1"/>
  <c r="P161" i="51" s="1"/>
  <c r="P162" i="51" s="1"/>
  <c r="P163" i="51" s="1"/>
  <c r="P164" i="51" s="1"/>
  <c r="P165" i="51" s="1"/>
  <c r="P166" i="51" s="1"/>
  <c r="P167" i="51" s="1"/>
  <c r="P168" i="51" s="1"/>
  <c r="P169" i="51" s="1"/>
  <c r="P170" i="51" s="1"/>
  <c r="P171" i="51" s="1"/>
  <c r="P172" i="51" s="1"/>
  <c r="P173" i="51" s="1"/>
  <c r="P174" i="51" s="1"/>
  <c r="P175" i="51" s="1"/>
  <c r="P176" i="51" s="1"/>
  <c r="P177" i="51" s="1"/>
  <c r="P178" i="51" s="1"/>
  <c r="P179" i="51" s="1"/>
  <c r="P180" i="51" s="1"/>
  <c r="P181" i="51" s="1"/>
  <c r="P182" i="51" s="1"/>
  <c r="P183" i="51" s="1"/>
  <c r="P184" i="51" s="1"/>
  <c r="P185" i="51" s="1"/>
  <c r="P186" i="51" s="1"/>
  <c r="P187" i="51" s="1"/>
  <c r="P188" i="51" s="1"/>
  <c r="P189" i="51" s="1"/>
  <c r="P190" i="51" s="1"/>
  <c r="P191" i="51" s="1"/>
  <c r="P192" i="51" s="1"/>
  <c r="P193" i="51" s="1"/>
  <c r="P194" i="51" s="1"/>
  <c r="P195" i="51" s="1"/>
  <c r="P196" i="51" s="1"/>
  <c r="P197" i="51" s="1"/>
  <c r="P198" i="51" s="1"/>
  <c r="P199" i="51" s="1"/>
  <c r="P200" i="51" s="1"/>
  <c r="P201" i="51" s="1"/>
  <c r="P202" i="51" s="1"/>
  <c r="P203" i="51" s="1"/>
  <c r="P204" i="51" s="1"/>
  <c r="P205" i="51" s="1"/>
  <c r="P206" i="51" s="1"/>
  <c r="P207" i="51" s="1"/>
  <c r="P208" i="51" s="1"/>
  <c r="P209" i="51" s="1"/>
  <c r="P210" i="51" s="1"/>
  <c r="P211" i="51" s="1"/>
  <c r="P212" i="51" s="1"/>
  <c r="P213" i="51" s="1"/>
  <c r="P214" i="51" s="1"/>
  <c r="P215" i="51" s="1"/>
  <c r="P216" i="51" s="1"/>
  <c r="P217" i="51" s="1"/>
  <c r="P218" i="51" s="1"/>
  <c r="P219" i="51" s="1"/>
  <c r="P220" i="51" s="1"/>
  <c r="P221" i="51" s="1"/>
  <c r="P222" i="51" s="1"/>
  <c r="P223" i="51" s="1"/>
  <c r="P224" i="51" s="1"/>
  <c r="P225" i="51" s="1"/>
  <c r="P226" i="51" s="1"/>
  <c r="P227" i="51" s="1"/>
  <c r="P228" i="51" s="1"/>
  <c r="P229" i="51" s="1"/>
  <c r="P230" i="51" s="1"/>
  <c r="P231" i="51" s="1"/>
  <c r="P232" i="51" s="1"/>
  <c r="P233" i="51" s="1"/>
  <c r="P234" i="51" s="1"/>
  <c r="P235" i="51" s="1"/>
  <c r="P236" i="51" s="1"/>
  <c r="P237" i="51" s="1"/>
  <c r="P238" i="51" s="1"/>
  <c r="P239" i="51" s="1"/>
  <c r="P240" i="51" s="1"/>
  <c r="P241" i="51" s="1"/>
  <c r="P242" i="51" s="1"/>
  <c r="P243" i="51" s="1"/>
  <c r="P244" i="51" s="1"/>
  <c r="P245" i="51" s="1"/>
  <c r="P246" i="51" s="1"/>
  <c r="P247" i="51" s="1"/>
  <c r="P248" i="51" s="1"/>
  <c r="P249" i="51" s="1"/>
  <c r="P250" i="51" s="1"/>
  <c r="P251" i="51" s="1"/>
  <c r="P252" i="51" s="1"/>
  <c r="P253" i="51" s="1"/>
  <c r="P254" i="51" s="1"/>
  <c r="P255" i="51" s="1"/>
  <c r="P256" i="51" s="1"/>
  <c r="P257" i="51" s="1"/>
  <c r="P258" i="51" s="1"/>
  <c r="P259" i="51" s="1"/>
  <c r="P260" i="51" s="1"/>
  <c r="P261" i="51" s="1"/>
  <c r="P262" i="51" s="1"/>
  <c r="P263" i="51" s="1"/>
  <c r="P264" i="51" s="1"/>
  <c r="P265" i="51" s="1"/>
  <c r="P266" i="51" s="1"/>
  <c r="P267" i="51" s="1"/>
  <c r="P268" i="51" s="1"/>
  <c r="P269" i="51" s="1"/>
  <c r="P270" i="51" s="1"/>
  <c r="P271" i="51" s="1"/>
  <c r="P272" i="51" s="1"/>
  <c r="P273" i="51" s="1"/>
  <c r="P274" i="51" s="1"/>
  <c r="P275" i="51" s="1"/>
  <c r="P276" i="51" s="1"/>
  <c r="P277" i="51" s="1"/>
  <c r="P278" i="51" s="1"/>
  <c r="P279" i="51" s="1"/>
  <c r="P280" i="51" s="1"/>
  <c r="P281" i="51" s="1"/>
  <c r="P282" i="51" s="1"/>
  <c r="P283" i="51" s="1"/>
  <c r="P284" i="51" s="1"/>
  <c r="P285" i="51" s="1"/>
  <c r="P286" i="51" s="1"/>
  <c r="P287" i="51" s="1"/>
  <c r="P288" i="51" s="1"/>
  <c r="P289" i="51" s="1"/>
  <c r="P290" i="51" s="1"/>
  <c r="P291" i="51" s="1"/>
  <c r="P292" i="51" s="1"/>
  <c r="P293" i="51" s="1"/>
  <c r="P294" i="51" s="1"/>
  <c r="P295" i="51" s="1"/>
  <c r="P296" i="51" s="1"/>
  <c r="P297" i="51" s="1"/>
  <c r="P298" i="51" s="1"/>
  <c r="P299" i="51" s="1"/>
  <c r="P300" i="51" s="1"/>
  <c r="P301" i="51" s="1"/>
  <c r="P302" i="51" s="1"/>
  <c r="P303" i="51" s="1"/>
  <c r="P304" i="51" s="1"/>
  <c r="P305" i="51" s="1"/>
  <c r="P306" i="51" s="1"/>
  <c r="P307" i="51" s="1"/>
  <c r="P308" i="51" s="1"/>
  <c r="P309" i="51" s="1"/>
  <c r="P310" i="51" s="1"/>
  <c r="P311" i="51" s="1"/>
  <c r="P312" i="51" s="1"/>
  <c r="P313" i="51" s="1"/>
  <c r="P314" i="51" s="1"/>
  <c r="P315" i="51" s="1"/>
  <c r="P316" i="51" s="1"/>
  <c r="P317" i="51" s="1"/>
  <c r="P318" i="51" s="1"/>
  <c r="P319" i="51" s="1"/>
  <c r="P320" i="51" s="1"/>
  <c r="P321" i="51" s="1"/>
  <c r="P322" i="51" s="1"/>
  <c r="P323" i="51" s="1"/>
  <c r="P324" i="51" s="1"/>
  <c r="P325" i="51" s="1"/>
  <c r="P326" i="51" s="1"/>
  <c r="P327" i="51" s="1"/>
  <c r="P328" i="51" s="1"/>
  <c r="P329" i="51" s="1"/>
  <c r="P330" i="51" s="1"/>
  <c r="P331" i="51" s="1"/>
  <c r="P332" i="51" s="1"/>
  <c r="P333" i="51" s="1"/>
  <c r="P334" i="51" s="1"/>
  <c r="P335" i="51" s="1"/>
  <c r="P336" i="51" s="1"/>
  <c r="P337" i="51" s="1"/>
  <c r="P338" i="51" s="1"/>
  <c r="P339" i="51" s="1"/>
  <c r="P340" i="51" s="1"/>
  <c r="P341" i="51" s="1"/>
  <c r="P342" i="51" s="1"/>
  <c r="P343" i="51" s="1"/>
  <c r="P344" i="51" s="1"/>
  <c r="P345" i="51" s="1"/>
  <c r="P346" i="51" s="1"/>
  <c r="P347" i="51" s="1"/>
  <c r="P348" i="51" s="1"/>
  <c r="P349" i="51" s="1"/>
  <c r="P350" i="51" s="1"/>
  <c r="P351" i="51" s="1"/>
  <c r="P352" i="51" s="1"/>
  <c r="P353" i="51" s="1"/>
  <c r="P354" i="51" s="1"/>
  <c r="P355" i="51" s="1"/>
  <c r="P356" i="51" s="1"/>
  <c r="P357" i="51" s="1"/>
  <c r="P358" i="51" s="1"/>
  <c r="P359" i="51" s="1"/>
  <c r="P360" i="51" s="1"/>
  <c r="P361" i="51" s="1"/>
  <c r="P362" i="51" s="1"/>
  <c r="P363" i="51" s="1"/>
  <c r="P364" i="51" s="1"/>
  <c r="P365" i="51" s="1"/>
  <c r="P366" i="51" s="1"/>
  <c r="P367" i="51" s="1"/>
  <c r="P368" i="51" s="1"/>
  <c r="P369" i="51" s="1"/>
  <c r="P370" i="51" s="1"/>
  <c r="P371" i="51" s="1"/>
  <c r="P372" i="51" s="1"/>
  <c r="P373" i="51" s="1"/>
  <c r="P374" i="51" s="1"/>
  <c r="P375" i="51" s="1"/>
  <c r="P376" i="51" s="1"/>
  <c r="P377" i="51" s="1"/>
  <c r="P378" i="51" s="1"/>
  <c r="P379" i="51" s="1"/>
  <c r="P380" i="51" s="1"/>
  <c r="P381" i="51" s="1"/>
  <c r="P382" i="51" s="1"/>
  <c r="P383" i="51" s="1"/>
  <c r="P384" i="51" s="1"/>
  <c r="P385" i="51" s="1"/>
  <c r="P386" i="51" s="1"/>
  <c r="P387" i="51" s="1"/>
  <c r="P388" i="51" s="1"/>
  <c r="P389" i="51" s="1"/>
  <c r="P390" i="51" s="1"/>
  <c r="P391" i="51" s="1"/>
  <c r="P392" i="51" s="1"/>
  <c r="P393" i="51" s="1"/>
  <c r="P394" i="51" s="1"/>
  <c r="P395" i="51" s="1"/>
  <c r="P396" i="51" s="1"/>
  <c r="P397" i="51" s="1"/>
  <c r="P398" i="51" s="1"/>
  <c r="P399" i="51" s="1"/>
  <c r="P400" i="51" s="1"/>
  <c r="P401" i="51" s="1"/>
  <c r="P402" i="51" s="1"/>
  <c r="P403" i="51" s="1"/>
  <c r="P404" i="51" s="1"/>
  <c r="P405" i="51" s="1"/>
  <c r="P406" i="51" s="1"/>
  <c r="R18" i="14"/>
  <c r="P17" i="14"/>
  <c r="P17" i="10"/>
  <c r="Q18" i="10"/>
  <c r="R17" i="17"/>
  <c r="P14" i="17"/>
  <c r="Q23" i="50"/>
  <c r="S34" i="32"/>
  <c r="N35" i="32"/>
  <c r="R17" i="23"/>
  <c r="P14" i="23"/>
  <c r="R18" i="45"/>
  <c r="P17" i="45"/>
  <c r="P32" i="11"/>
  <c r="Q23" i="14"/>
  <c r="P60" i="28"/>
  <c r="P61" i="28" s="1"/>
  <c r="P62" i="28" s="1"/>
  <c r="P63" i="28" s="1"/>
  <c r="P64" i="28" s="1"/>
  <c r="P65" i="28" s="1"/>
  <c r="P66" i="28" s="1"/>
  <c r="P67" i="28" s="1"/>
  <c r="P68" i="28" s="1"/>
  <c r="P69" i="28" s="1"/>
  <c r="P70" i="28" s="1"/>
  <c r="P71" i="28" s="1"/>
  <c r="P72" i="28" s="1"/>
  <c r="P73" i="28" s="1"/>
  <c r="P74" i="28" s="1"/>
  <c r="P75" i="28" s="1"/>
  <c r="P76" i="28" s="1"/>
  <c r="P77" i="28" s="1"/>
  <c r="P78" i="28" s="1"/>
  <c r="P79" i="28" s="1"/>
  <c r="P80" i="28" s="1"/>
  <c r="P81" i="28" s="1"/>
  <c r="P82" i="28" s="1"/>
  <c r="P83" i="28" s="1"/>
  <c r="P84" i="28" s="1"/>
  <c r="P85" i="28" s="1"/>
  <c r="P86" i="28" s="1"/>
  <c r="P87" i="28" s="1"/>
  <c r="P88" i="28" s="1"/>
  <c r="P89" i="28" s="1"/>
  <c r="P90" i="28" s="1"/>
  <c r="P91" i="28" s="1"/>
  <c r="P92" i="28" s="1"/>
  <c r="P93" i="28" s="1"/>
  <c r="P94" i="28" s="1"/>
  <c r="P95" i="28" s="1"/>
  <c r="P96" i="28" s="1"/>
  <c r="P97" i="28" s="1"/>
  <c r="P98" i="28" s="1"/>
  <c r="P99" i="28" s="1"/>
  <c r="P100" i="28" s="1"/>
  <c r="P101" i="28" s="1"/>
  <c r="P102" i="28" s="1"/>
  <c r="P103" i="28" s="1"/>
  <c r="P104" i="28" s="1"/>
  <c r="P105" i="28" s="1"/>
  <c r="P106" i="28" s="1"/>
  <c r="P107" i="28" s="1"/>
  <c r="P108" i="28" s="1"/>
  <c r="P109" i="28" s="1"/>
  <c r="P110" i="28" s="1"/>
  <c r="P111" i="28" s="1"/>
  <c r="P112" i="28" s="1"/>
  <c r="P113" i="28" s="1"/>
  <c r="P114" i="28" s="1"/>
  <c r="P115" i="28" s="1"/>
  <c r="P116" i="28" s="1"/>
  <c r="P117" i="28" s="1"/>
  <c r="P118" i="28" s="1"/>
  <c r="P119" i="28" s="1"/>
  <c r="P120" i="28" s="1"/>
  <c r="P121" i="28" s="1"/>
  <c r="P122" i="28" s="1"/>
  <c r="P123" i="28" s="1"/>
  <c r="P124" i="28" s="1"/>
  <c r="P125" i="28" s="1"/>
  <c r="P126" i="28" s="1"/>
  <c r="P127" i="28" s="1"/>
  <c r="P128" i="28" s="1"/>
  <c r="P129" i="28" s="1"/>
  <c r="P130" i="28" s="1"/>
  <c r="P131" i="28" s="1"/>
  <c r="P132" i="28" s="1"/>
  <c r="P133" i="28" s="1"/>
  <c r="P134" i="28" s="1"/>
  <c r="P135" i="28" s="1"/>
  <c r="P136" i="28" s="1"/>
  <c r="P137" i="28" s="1"/>
  <c r="P138" i="28" s="1"/>
  <c r="P139" i="28" s="1"/>
  <c r="P140" i="28" s="1"/>
  <c r="P141" i="28" s="1"/>
  <c r="P142" i="28" s="1"/>
  <c r="P143" i="28" s="1"/>
  <c r="P144" i="28" s="1"/>
  <c r="P145" i="28" s="1"/>
  <c r="P146" i="28" s="1"/>
  <c r="P147" i="28" s="1"/>
  <c r="P148" i="28" s="1"/>
  <c r="P149" i="28" s="1"/>
  <c r="P150" i="28" s="1"/>
  <c r="P151" i="28" s="1"/>
  <c r="P152" i="28" s="1"/>
  <c r="P153" i="28" s="1"/>
  <c r="P154" i="28" s="1"/>
  <c r="P155" i="28" s="1"/>
  <c r="P156" i="28" s="1"/>
  <c r="P157" i="28" s="1"/>
  <c r="P158" i="28" s="1"/>
  <c r="P159" i="28" s="1"/>
  <c r="P160" i="28" s="1"/>
  <c r="P161" i="28" s="1"/>
  <c r="P162" i="28" s="1"/>
  <c r="P163" i="28" s="1"/>
  <c r="P164" i="28" s="1"/>
  <c r="P165" i="28" s="1"/>
  <c r="P166" i="28" s="1"/>
  <c r="P167" i="28" s="1"/>
  <c r="P168" i="28" s="1"/>
  <c r="P169" i="28" s="1"/>
  <c r="P170" i="28" s="1"/>
  <c r="P171" i="28" s="1"/>
  <c r="P172" i="28" s="1"/>
  <c r="P173" i="28" s="1"/>
  <c r="P174" i="28" s="1"/>
  <c r="P175" i="28" s="1"/>
  <c r="P176" i="28" s="1"/>
  <c r="P177" i="28" s="1"/>
  <c r="P178" i="28" s="1"/>
  <c r="P179" i="28" s="1"/>
  <c r="P180" i="28" s="1"/>
  <c r="P181" i="28" s="1"/>
  <c r="P182" i="28" s="1"/>
  <c r="P183" i="28" s="1"/>
  <c r="P184" i="28" s="1"/>
  <c r="P185" i="28" s="1"/>
  <c r="P186" i="28" s="1"/>
  <c r="P187" i="28" s="1"/>
  <c r="P188" i="28" s="1"/>
  <c r="P189" i="28" s="1"/>
  <c r="P190" i="28" s="1"/>
  <c r="P191" i="28" s="1"/>
  <c r="P192" i="28" s="1"/>
  <c r="P193" i="28" s="1"/>
  <c r="P194" i="28" s="1"/>
  <c r="P195" i="28" s="1"/>
  <c r="P196" i="28" s="1"/>
  <c r="P197" i="28" s="1"/>
  <c r="P198" i="28" s="1"/>
  <c r="P199" i="28" s="1"/>
  <c r="P200" i="28" s="1"/>
  <c r="P201" i="28" s="1"/>
  <c r="P202" i="28" s="1"/>
  <c r="P203" i="28" s="1"/>
  <c r="P204" i="28" s="1"/>
  <c r="P205" i="28" s="1"/>
  <c r="P206" i="28" s="1"/>
  <c r="P207" i="28" s="1"/>
  <c r="P208" i="28" s="1"/>
  <c r="P209" i="28" s="1"/>
  <c r="P210" i="28" s="1"/>
  <c r="P211" i="28" s="1"/>
  <c r="P212" i="28" s="1"/>
  <c r="P213" i="28" s="1"/>
  <c r="P214" i="28" s="1"/>
  <c r="P215" i="28" s="1"/>
  <c r="P216" i="28" s="1"/>
  <c r="P217" i="28" s="1"/>
  <c r="P218" i="28" s="1"/>
  <c r="P219" i="28" s="1"/>
  <c r="P220" i="28" s="1"/>
  <c r="P221" i="28" s="1"/>
  <c r="P222" i="28" s="1"/>
  <c r="P223" i="28" s="1"/>
  <c r="P224" i="28" s="1"/>
  <c r="P225" i="28" s="1"/>
  <c r="P226" i="28" s="1"/>
  <c r="P227" i="28" s="1"/>
  <c r="P228" i="28" s="1"/>
  <c r="P229" i="28" s="1"/>
  <c r="P230" i="28" s="1"/>
  <c r="P231" i="28" s="1"/>
  <c r="P232" i="28" s="1"/>
  <c r="P233" i="28" s="1"/>
  <c r="P234" i="28" s="1"/>
  <c r="P235" i="28" s="1"/>
  <c r="P236" i="28" s="1"/>
  <c r="P237" i="28" s="1"/>
  <c r="P238" i="28" s="1"/>
  <c r="P239" i="28" s="1"/>
  <c r="P240" i="28" s="1"/>
  <c r="P241" i="28" s="1"/>
  <c r="P242" i="28" s="1"/>
  <c r="P243" i="28" s="1"/>
  <c r="P244" i="28" s="1"/>
  <c r="P245" i="28" s="1"/>
  <c r="P246" i="28" s="1"/>
  <c r="P247" i="28" s="1"/>
  <c r="P248" i="28" s="1"/>
  <c r="P249" i="28" s="1"/>
  <c r="P250" i="28" s="1"/>
  <c r="P251" i="28" s="1"/>
  <c r="P252" i="28" s="1"/>
  <c r="P253" i="28" s="1"/>
  <c r="P254" i="28" s="1"/>
  <c r="P255" i="28" s="1"/>
  <c r="P256" i="28" s="1"/>
  <c r="P257" i="28" s="1"/>
  <c r="P258" i="28" s="1"/>
  <c r="P259" i="28" s="1"/>
  <c r="P260" i="28" s="1"/>
  <c r="P261" i="28" s="1"/>
  <c r="P262" i="28" s="1"/>
  <c r="P263" i="28" s="1"/>
  <c r="P264" i="28" s="1"/>
  <c r="P265" i="28" s="1"/>
  <c r="P266" i="28" s="1"/>
  <c r="P267" i="28" s="1"/>
  <c r="P268" i="28" s="1"/>
  <c r="P269" i="28" s="1"/>
  <c r="P270" i="28" s="1"/>
  <c r="P271" i="28" s="1"/>
  <c r="P272" i="28" s="1"/>
  <c r="P273" i="28" s="1"/>
  <c r="P274" i="28" s="1"/>
  <c r="P275" i="28" s="1"/>
  <c r="P276" i="28" s="1"/>
  <c r="P277" i="28" s="1"/>
  <c r="P278" i="28" s="1"/>
  <c r="P279" i="28" s="1"/>
  <c r="P280" i="28" s="1"/>
  <c r="P281" i="28" s="1"/>
  <c r="P282" i="28" s="1"/>
  <c r="P283" i="28" s="1"/>
  <c r="P284" i="28" s="1"/>
  <c r="P285" i="28" s="1"/>
  <c r="P286" i="28" s="1"/>
  <c r="P287" i="28" s="1"/>
  <c r="P288" i="28" s="1"/>
  <c r="P289" i="28" s="1"/>
  <c r="P290" i="28" s="1"/>
  <c r="P291" i="28" s="1"/>
  <c r="P292" i="28" s="1"/>
  <c r="P293" i="28" s="1"/>
  <c r="P294" i="28" s="1"/>
  <c r="P295" i="28" s="1"/>
  <c r="P296" i="28" s="1"/>
  <c r="P297" i="28" s="1"/>
  <c r="P298" i="28" s="1"/>
  <c r="P299" i="28" s="1"/>
  <c r="P300" i="28" s="1"/>
  <c r="P301" i="28" s="1"/>
  <c r="P302" i="28" s="1"/>
  <c r="P303" i="28" s="1"/>
  <c r="P304" i="28" s="1"/>
  <c r="P305" i="28" s="1"/>
  <c r="P306" i="28" s="1"/>
  <c r="P307" i="28" s="1"/>
  <c r="P308" i="28" s="1"/>
  <c r="P309" i="28" s="1"/>
  <c r="P310" i="28" s="1"/>
  <c r="P311" i="28" s="1"/>
  <c r="P312" i="28" s="1"/>
  <c r="P313" i="28" s="1"/>
  <c r="P314" i="28" s="1"/>
  <c r="P315" i="28" s="1"/>
  <c r="P316" i="28" s="1"/>
  <c r="P317" i="28" s="1"/>
  <c r="P318" i="28" s="1"/>
  <c r="P319" i="28" s="1"/>
  <c r="P320" i="28" s="1"/>
  <c r="P321" i="28" s="1"/>
  <c r="P322" i="28" s="1"/>
  <c r="P323" i="28" s="1"/>
  <c r="P324" i="28" s="1"/>
  <c r="P325" i="28" s="1"/>
  <c r="P326" i="28" s="1"/>
  <c r="P327" i="28" s="1"/>
  <c r="P328" i="28" s="1"/>
  <c r="P329" i="28" s="1"/>
  <c r="P330" i="28" s="1"/>
  <c r="P331" i="28" s="1"/>
  <c r="P332" i="28" s="1"/>
  <c r="P333" i="28" s="1"/>
  <c r="P334" i="28" s="1"/>
  <c r="P335" i="28" s="1"/>
  <c r="P336" i="28" s="1"/>
  <c r="P337" i="28" s="1"/>
  <c r="P338" i="28" s="1"/>
  <c r="P339" i="28" s="1"/>
  <c r="P340" i="28" s="1"/>
  <c r="P341" i="28" s="1"/>
  <c r="P342" i="28" s="1"/>
  <c r="P343" i="28" s="1"/>
  <c r="P344" i="28" s="1"/>
  <c r="P345" i="28" s="1"/>
  <c r="P346" i="28" s="1"/>
  <c r="R59" i="28"/>
  <c r="O60" i="28" s="1"/>
  <c r="S32" i="38"/>
  <c r="X32" i="38" s="1"/>
  <c r="N33" i="38"/>
  <c r="Q25" i="46"/>
  <c r="Q60" i="40"/>
  <c r="Y24" i="42"/>
  <c r="Q25" i="21"/>
  <c r="Q25" i="36"/>
  <c r="V24" i="36"/>
  <c r="Q25" i="47"/>
  <c r="V24" i="47"/>
  <c r="Q23" i="33"/>
  <c r="R59" i="9"/>
  <c r="O60" i="9" s="1"/>
  <c r="P60" i="9"/>
  <c r="P61" i="9" s="1"/>
  <c r="P62" i="9" s="1"/>
  <c r="P63" i="9" s="1"/>
  <c r="P64" i="9" s="1"/>
  <c r="P65" i="9" s="1"/>
  <c r="P66" i="9" s="1"/>
  <c r="P67" i="9" s="1"/>
  <c r="P68" i="9" s="1"/>
  <c r="P69" i="9" s="1"/>
  <c r="P70" i="9" s="1"/>
  <c r="P71" i="9" s="1"/>
  <c r="P72" i="9" s="1"/>
  <c r="P73" i="9" s="1"/>
  <c r="P74" i="9" s="1"/>
  <c r="P75" i="9" s="1"/>
  <c r="P76" i="9" s="1"/>
  <c r="P77" i="9" s="1"/>
  <c r="P78" i="9" s="1"/>
  <c r="P79" i="9" s="1"/>
  <c r="P80" i="9" s="1"/>
  <c r="P81" i="9" s="1"/>
  <c r="P82" i="9" s="1"/>
  <c r="P83" i="9" s="1"/>
  <c r="P84" i="9" s="1"/>
  <c r="P85" i="9" s="1"/>
  <c r="P86" i="9" s="1"/>
  <c r="P87" i="9" s="1"/>
  <c r="P88" i="9" s="1"/>
  <c r="P89" i="9" s="1"/>
  <c r="P90" i="9" s="1"/>
  <c r="P91" i="9" s="1"/>
  <c r="P92" i="9" s="1"/>
  <c r="P93" i="9" s="1"/>
  <c r="P94" i="9" s="1"/>
  <c r="P95" i="9" s="1"/>
  <c r="P96" i="9" s="1"/>
  <c r="P97" i="9" s="1"/>
  <c r="P98" i="9" s="1"/>
  <c r="P99" i="9" s="1"/>
  <c r="P100" i="9" s="1"/>
  <c r="P101" i="9" s="1"/>
  <c r="P102" i="9" s="1"/>
  <c r="P103" i="9" s="1"/>
  <c r="P104" i="9" s="1"/>
  <c r="P105" i="9" s="1"/>
  <c r="P106" i="9" s="1"/>
  <c r="P107" i="9" s="1"/>
  <c r="P108" i="9" s="1"/>
  <c r="P109" i="9" s="1"/>
  <c r="P110" i="9" s="1"/>
  <c r="P111" i="9" s="1"/>
  <c r="P112" i="9" s="1"/>
  <c r="P113" i="9" s="1"/>
  <c r="P114" i="9" s="1"/>
  <c r="P115" i="9" s="1"/>
  <c r="P116" i="9" s="1"/>
  <c r="P117" i="9" s="1"/>
  <c r="P118" i="9" s="1"/>
  <c r="P119" i="9" s="1"/>
  <c r="P120" i="9" s="1"/>
  <c r="P121" i="9" s="1"/>
  <c r="P122" i="9" s="1"/>
  <c r="P123" i="9" s="1"/>
  <c r="P124" i="9" s="1"/>
  <c r="P125" i="9" s="1"/>
  <c r="P126" i="9" s="1"/>
  <c r="P127" i="9" s="1"/>
  <c r="P128" i="9" s="1"/>
  <c r="P129" i="9" s="1"/>
  <c r="P130" i="9" s="1"/>
  <c r="P131" i="9" s="1"/>
  <c r="P132" i="9" s="1"/>
  <c r="P133" i="9" s="1"/>
  <c r="P134" i="9" s="1"/>
  <c r="P135" i="9" s="1"/>
  <c r="P136" i="9" s="1"/>
  <c r="P137" i="9" s="1"/>
  <c r="P138" i="9" s="1"/>
  <c r="P139" i="9" s="1"/>
  <c r="P140" i="9" s="1"/>
  <c r="P141" i="9" s="1"/>
  <c r="P142" i="9" s="1"/>
  <c r="P143" i="9" s="1"/>
  <c r="P144" i="9" s="1"/>
  <c r="P145" i="9" s="1"/>
  <c r="P146" i="9" s="1"/>
  <c r="P147" i="9" s="1"/>
  <c r="P148" i="9" s="1"/>
  <c r="P149" i="9" s="1"/>
  <c r="P150" i="9" s="1"/>
  <c r="P151" i="9" s="1"/>
  <c r="P152" i="9" s="1"/>
  <c r="P153" i="9" s="1"/>
  <c r="P154" i="9" s="1"/>
  <c r="P155" i="9" s="1"/>
  <c r="P156" i="9" s="1"/>
  <c r="P157" i="9" s="1"/>
  <c r="P158" i="9" s="1"/>
  <c r="P159" i="9" s="1"/>
  <c r="P160" i="9" s="1"/>
  <c r="P161" i="9" s="1"/>
  <c r="P162" i="9" s="1"/>
  <c r="P163" i="9" s="1"/>
  <c r="P164" i="9" s="1"/>
  <c r="P165" i="9" s="1"/>
  <c r="P166" i="9" s="1"/>
  <c r="P167" i="9" s="1"/>
  <c r="P168" i="9" s="1"/>
  <c r="P169" i="9" s="1"/>
  <c r="P170" i="9" s="1"/>
  <c r="P171" i="9" s="1"/>
  <c r="P172" i="9" s="1"/>
  <c r="P173" i="9" s="1"/>
  <c r="P174" i="9" s="1"/>
  <c r="P175" i="9" s="1"/>
  <c r="P176" i="9" s="1"/>
  <c r="P177" i="9" s="1"/>
  <c r="P178" i="9" s="1"/>
  <c r="P179" i="9" s="1"/>
  <c r="P180" i="9" s="1"/>
  <c r="P181" i="9" s="1"/>
  <c r="P182" i="9" s="1"/>
  <c r="P183" i="9" s="1"/>
  <c r="P184" i="9" s="1"/>
  <c r="P185" i="9" s="1"/>
  <c r="P186" i="9" s="1"/>
  <c r="P187" i="9" s="1"/>
  <c r="P188" i="9" s="1"/>
  <c r="P189" i="9" s="1"/>
  <c r="P190" i="9" s="1"/>
  <c r="P191" i="9" s="1"/>
  <c r="P192" i="9" s="1"/>
  <c r="P193" i="9" s="1"/>
  <c r="P194" i="9" s="1"/>
  <c r="P195" i="9" s="1"/>
  <c r="P196" i="9" s="1"/>
  <c r="P197" i="9" s="1"/>
  <c r="P198" i="9" s="1"/>
  <c r="P199" i="9" s="1"/>
  <c r="P200" i="9" s="1"/>
  <c r="P201" i="9" s="1"/>
  <c r="P202" i="9" s="1"/>
  <c r="P203" i="9" s="1"/>
  <c r="P204" i="9" s="1"/>
  <c r="P205" i="9" s="1"/>
  <c r="P206" i="9" s="1"/>
  <c r="P207" i="9" s="1"/>
  <c r="P208" i="9" s="1"/>
  <c r="P209" i="9" s="1"/>
  <c r="P210" i="9" s="1"/>
  <c r="P211" i="9" s="1"/>
  <c r="P212" i="9" s="1"/>
  <c r="P213" i="9" s="1"/>
  <c r="P214" i="9" s="1"/>
  <c r="P215" i="9" s="1"/>
  <c r="P216" i="9" s="1"/>
  <c r="P217" i="9" s="1"/>
  <c r="P218" i="9" s="1"/>
  <c r="P219" i="9" s="1"/>
  <c r="P220" i="9" s="1"/>
  <c r="P221" i="9" s="1"/>
  <c r="P222" i="9" s="1"/>
  <c r="P223" i="9" s="1"/>
  <c r="P224" i="9" s="1"/>
  <c r="P225" i="9" s="1"/>
  <c r="P226" i="9" s="1"/>
  <c r="P227" i="9" s="1"/>
  <c r="P228" i="9" s="1"/>
  <c r="P229" i="9" s="1"/>
  <c r="P230" i="9" s="1"/>
  <c r="P231" i="9" s="1"/>
  <c r="P232" i="9" s="1"/>
  <c r="P233" i="9" s="1"/>
  <c r="P234" i="9" s="1"/>
  <c r="P235" i="9" s="1"/>
  <c r="P236" i="9" s="1"/>
  <c r="P237" i="9" s="1"/>
  <c r="P238" i="9" s="1"/>
  <c r="P239" i="9" s="1"/>
  <c r="P240" i="9" s="1"/>
  <c r="P241" i="9" s="1"/>
  <c r="P242" i="9" s="1"/>
  <c r="P243" i="9" s="1"/>
  <c r="P244" i="9" s="1"/>
  <c r="P245" i="9" s="1"/>
  <c r="P246" i="9" s="1"/>
  <c r="P247" i="9" s="1"/>
  <c r="P248" i="9" s="1"/>
  <c r="P249" i="9" s="1"/>
  <c r="P250" i="9" s="1"/>
  <c r="P251" i="9" s="1"/>
  <c r="P252" i="9" s="1"/>
  <c r="P253" i="9" s="1"/>
  <c r="P254" i="9" s="1"/>
  <c r="P255" i="9" s="1"/>
  <c r="P256" i="9" s="1"/>
  <c r="P257" i="9" s="1"/>
  <c r="P258" i="9" s="1"/>
  <c r="P259" i="9" s="1"/>
  <c r="P260" i="9" s="1"/>
  <c r="P261" i="9" s="1"/>
  <c r="P262" i="9" s="1"/>
  <c r="P263" i="9" s="1"/>
  <c r="P264" i="9" s="1"/>
  <c r="P265" i="9" s="1"/>
  <c r="P266" i="9" s="1"/>
  <c r="P267" i="9" s="1"/>
  <c r="P268" i="9" s="1"/>
  <c r="P269" i="9" s="1"/>
  <c r="P270" i="9" s="1"/>
  <c r="P271" i="9" s="1"/>
  <c r="P272" i="9" s="1"/>
  <c r="P273" i="9" s="1"/>
  <c r="P274" i="9" s="1"/>
  <c r="P275" i="9" s="1"/>
  <c r="P276" i="9" s="1"/>
  <c r="P277" i="9" s="1"/>
  <c r="P278" i="9" s="1"/>
  <c r="P279" i="9" s="1"/>
  <c r="P280" i="9" s="1"/>
  <c r="P281" i="9" s="1"/>
  <c r="P282" i="9" s="1"/>
  <c r="P283" i="9" s="1"/>
  <c r="P284" i="9" s="1"/>
  <c r="P285" i="9" s="1"/>
  <c r="P286" i="9" s="1"/>
  <c r="P287" i="9" s="1"/>
  <c r="P288" i="9" s="1"/>
  <c r="P289" i="9" s="1"/>
  <c r="P290" i="9" s="1"/>
  <c r="P291" i="9" s="1"/>
  <c r="P292" i="9" s="1"/>
  <c r="P293" i="9" s="1"/>
  <c r="P294" i="9" s="1"/>
  <c r="P295" i="9" s="1"/>
  <c r="P296" i="9" s="1"/>
  <c r="P297" i="9" s="1"/>
  <c r="P298" i="9" s="1"/>
  <c r="P299" i="9" s="1"/>
  <c r="P300" i="9" s="1"/>
  <c r="P301" i="9" s="1"/>
  <c r="P302" i="9" s="1"/>
  <c r="P303" i="9" s="1"/>
  <c r="P304" i="9" s="1"/>
  <c r="P305" i="9" s="1"/>
  <c r="P306" i="9" s="1"/>
  <c r="P307" i="9" s="1"/>
  <c r="P308" i="9" s="1"/>
  <c r="P309" i="9" s="1"/>
  <c r="P310" i="9" s="1"/>
  <c r="P311" i="9" s="1"/>
  <c r="P312" i="9" s="1"/>
  <c r="P313" i="9" s="1"/>
  <c r="P314" i="9" s="1"/>
  <c r="P315" i="9" s="1"/>
  <c r="P316" i="9" s="1"/>
  <c r="P317" i="9" s="1"/>
  <c r="P318" i="9" s="1"/>
  <c r="P319" i="9" s="1"/>
  <c r="P320" i="9" s="1"/>
  <c r="P321" i="9" s="1"/>
  <c r="P322" i="9" s="1"/>
  <c r="P323" i="9" s="1"/>
  <c r="P324" i="9" s="1"/>
  <c r="P325" i="9" s="1"/>
  <c r="P326" i="9" s="1"/>
  <c r="P327" i="9" s="1"/>
  <c r="P328" i="9" s="1"/>
  <c r="P329" i="9" s="1"/>
  <c r="P330" i="9" s="1"/>
  <c r="P331" i="9" s="1"/>
  <c r="P332" i="9" s="1"/>
  <c r="P333" i="9" s="1"/>
  <c r="P334" i="9" s="1"/>
  <c r="P335" i="9" s="1"/>
  <c r="P336" i="9" s="1"/>
  <c r="P337" i="9" s="1"/>
  <c r="P338" i="9" s="1"/>
  <c r="P339" i="9" s="1"/>
  <c r="P340" i="9" s="1"/>
  <c r="P341" i="9" s="1"/>
  <c r="P342" i="9" s="1"/>
  <c r="P343" i="9" s="1"/>
  <c r="P344" i="9" s="1"/>
  <c r="P345" i="9" s="1"/>
  <c r="P346" i="9" s="1"/>
  <c r="R17" i="19"/>
  <c r="P14" i="19"/>
  <c r="N33" i="22"/>
  <c r="S32" i="22"/>
  <c r="X32" i="22" s="1"/>
  <c r="R17" i="20"/>
  <c r="P14" i="20"/>
  <c r="Y24" i="37"/>
  <c r="Y28" i="9"/>
  <c r="P59" i="33"/>
  <c r="P60" i="33" s="1"/>
  <c r="P61" i="33" s="1"/>
  <c r="P62" i="33" s="1"/>
  <c r="P63" i="33" s="1"/>
  <c r="P64" i="33" s="1"/>
  <c r="P65" i="33" s="1"/>
  <c r="P66" i="33" s="1"/>
  <c r="P67" i="33" s="1"/>
  <c r="P68" i="33" s="1"/>
  <c r="P69" i="33" s="1"/>
  <c r="P70" i="33" s="1"/>
  <c r="P71" i="33" s="1"/>
  <c r="P72" i="33" s="1"/>
  <c r="P73" i="33" s="1"/>
  <c r="P74" i="33" s="1"/>
  <c r="P75" i="33" s="1"/>
  <c r="P76" i="33" s="1"/>
  <c r="P77" i="33" s="1"/>
  <c r="P78" i="33" s="1"/>
  <c r="P79" i="33" s="1"/>
  <c r="P80" i="33" s="1"/>
  <c r="P81" i="33" s="1"/>
  <c r="P82" i="33" s="1"/>
  <c r="P83" i="33" s="1"/>
  <c r="P84" i="33" s="1"/>
  <c r="P85" i="33" s="1"/>
  <c r="P86" i="33" s="1"/>
  <c r="P87" i="33" s="1"/>
  <c r="P88" i="33" s="1"/>
  <c r="P89" i="33" s="1"/>
  <c r="P90" i="33" s="1"/>
  <c r="P91" i="33" s="1"/>
  <c r="P92" i="33" s="1"/>
  <c r="P93" i="33" s="1"/>
  <c r="P94" i="33" s="1"/>
  <c r="P95" i="33" s="1"/>
  <c r="P96" i="33" s="1"/>
  <c r="P97" i="33" s="1"/>
  <c r="P98" i="33" s="1"/>
  <c r="P99" i="33" s="1"/>
  <c r="P100" i="33" s="1"/>
  <c r="P101" i="33" s="1"/>
  <c r="P102" i="33" s="1"/>
  <c r="P103" i="33" s="1"/>
  <c r="P104" i="33" s="1"/>
  <c r="P105" i="33" s="1"/>
  <c r="P106" i="33" s="1"/>
  <c r="P107" i="33" s="1"/>
  <c r="P108" i="33" s="1"/>
  <c r="P109" i="33" s="1"/>
  <c r="P110" i="33" s="1"/>
  <c r="P111" i="33" s="1"/>
  <c r="P112" i="33" s="1"/>
  <c r="P113" i="33" s="1"/>
  <c r="P114" i="33" s="1"/>
  <c r="P115" i="33" s="1"/>
  <c r="P116" i="33" s="1"/>
  <c r="P117" i="33" s="1"/>
  <c r="P118" i="33" s="1"/>
  <c r="P119" i="33" s="1"/>
  <c r="P120" i="33" s="1"/>
  <c r="P121" i="33" s="1"/>
  <c r="P122" i="33" s="1"/>
  <c r="P123" i="33" s="1"/>
  <c r="P124" i="33" s="1"/>
  <c r="P125" i="33" s="1"/>
  <c r="P126" i="33" s="1"/>
  <c r="P127" i="33" s="1"/>
  <c r="P128" i="33" s="1"/>
  <c r="P129" i="33" s="1"/>
  <c r="P130" i="33" s="1"/>
  <c r="P131" i="33" s="1"/>
  <c r="P132" i="33" s="1"/>
  <c r="P133" i="33" s="1"/>
  <c r="P134" i="33" s="1"/>
  <c r="P135" i="33" s="1"/>
  <c r="P136" i="33" s="1"/>
  <c r="P137" i="33" s="1"/>
  <c r="P138" i="33" s="1"/>
  <c r="P139" i="33" s="1"/>
  <c r="P140" i="33" s="1"/>
  <c r="P141" i="33" s="1"/>
  <c r="P142" i="33" s="1"/>
  <c r="P143" i="33" s="1"/>
  <c r="P144" i="33" s="1"/>
  <c r="P145" i="33" s="1"/>
  <c r="P146" i="33" s="1"/>
  <c r="P147" i="33" s="1"/>
  <c r="P148" i="33" s="1"/>
  <c r="P149" i="33" s="1"/>
  <c r="P150" i="33" s="1"/>
  <c r="P151" i="33" s="1"/>
  <c r="P152" i="33" s="1"/>
  <c r="P153" i="33" s="1"/>
  <c r="P154" i="33" s="1"/>
  <c r="P155" i="33" s="1"/>
  <c r="P156" i="33" s="1"/>
  <c r="P157" i="33" s="1"/>
  <c r="P158" i="33" s="1"/>
  <c r="P159" i="33" s="1"/>
  <c r="P160" i="33" s="1"/>
  <c r="P161" i="33" s="1"/>
  <c r="P162" i="33" s="1"/>
  <c r="P163" i="33" s="1"/>
  <c r="P164" i="33" s="1"/>
  <c r="P165" i="33" s="1"/>
  <c r="P166" i="33" s="1"/>
  <c r="P167" i="33" s="1"/>
  <c r="P168" i="33" s="1"/>
  <c r="P169" i="33" s="1"/>
  <c r="P170" i="33" s="1"/>
  <c r="P171" i="33" s="1"/>
  <c r="P172" i="33" s="1"/>
  <c r="P173" i="33" s="1"/>
  <c r="P174" i="33" s="1"/>
  <c r="P175" i="33" s="1"/>
  <c r="P176" i="33" s="1"/>
  <c r="P177" i="33" s="1"/>
  <c r="P178" i="33" s="1"/>
  <c r="P179" i="33" s="1"/>
  <c r="P180" i="33" s="1"/>
  <c r="P181" i="33" s="1"/>
  <c r="P182" i="33" s="1"/>
  <c r="P183" i="33" s="1"/>
  <c r="P184" i="33" s="1"/>
  <c r="P185" i="33" s="1"/>
  <c r="P186" i="33" s="1"/>
  <c r="P187" i="33" s="1"/>
  <c r="P188" i="33" s="1"/>
  <c r="P189" i="33" s="1"/>
  <c r="P190" i="33" s="1"/>
  <c r="P191" i="33" s="1"/>
  <c r="P192" i="33" s="1"/>
  <c r="P193" i="33" s="1"/>
  <c r="P194" i="33" s="1"/>
  <c r="P195" i="33" s="1"/>
  <c r="P196" i="33" s="1"/>
  <c r="P197" i="33" s="1"/>
  <c r="P198" i="33" s="1"/>
  <c r="P199" i="33" s="1"/>
  <c r="P200" i="33" s="1"/>
  <c r="P201" i="33" s="1"/>
  <c r="P202" i="33" s="1"/>
  <c r="P203" i="33" s="1"/>
  <c r="P204" i="33" s="1"/>
  <c r="P205" i="33" s="1"/>
  <c r="P206" i="33" s="1"/>
  <c r="P207" i="33" s="1"/>
  <c r="P208" i="33" s="1"/>
  <c r="P209" i="33" s="1"/>
  <c r="P210" i="33" s="1"/>
  <c r="P211" i="33" s="1"/>
  <c r="P212" i="33" s="1"/>
  <c r="P213" i="33" s="1"/>
  <c r="P214" i="33" s="1"/>
  <c r="P215" i="33" s="1"/>
  <c r="P216" i="33" s="1"/>
  <c r="P217" i="33" s="1"/>
  <c r="P218" i="33" s="1"/>
  <c r="P219" i="33" s="1"/>
  <c r="P220" i="33" s="1"/>
  <c r="P221" i="33" s="1"/>
  <c r="P222" i="33" s="1"/>
  <c r="P223" i="33" s="1"/>
  <c r="P224" i="33" s="1"/>
  <c r="P225" i="33" s="1"/>
  <c r="P226" i="33" s="1"/>
  <c r="P227" i="33" s="1"/>
  <c r="P228" i="33" s="1"/>
  <c r="P229" i="33" s="1"/>
  <c r="P230" i="33" s="1"/>
  <c r="P231" i="33" s="1"/>
  <c r="P232" i="33" s="1"/>
  <c r="P233" i="33" s="1"/>
  <c r="P234" i="33" s="1"/>
  <c r="P235" i="33" s="1"/>
  <c r="P236" i="33" s="1"/>
  <c r="P237" i="33" s="1"/>
  <c r="P238" i="33" s="1"/>
  <c r="P239" i="33" s="1"/>
  <c r="P240" i="33" s="1"/>
  <c r="P241" i="33" s="1"/>
  <c r="P242" i="33" s="1"/>
  <c r="P243" i="33" s="1"/>
  <c r="P244" i="33" s="1"/>
  <c r="P245" i="33" s="1"/>
  <c r="P246" i="33" s="1"/>
  <c r="P247" i="33" s="1"/>
  <c r="P248" i="33" s="1"/>
  <c r="P249" i="33" s="1"/>
  <c r="P250" i="33" s="1"/>
  <c r="P251" i="33" s="1"/>
  <c r="P252" i="33" s="1"/>
  <c r="P253" i="33" s="1"/>
  <c r="P254" i="33" s="1"/>
  <c r="P255" i="33" s="1"/>
  <c r="P256" i="33" s="1"/>
  <c r="P257" i="33" s="1"/>
  <c r="P258" i="33" s="1"/>
  <c r="P259" i="33" s="1"/>
  <c r="P260" i="33" s="1"/>
  <c r="P261" i="33" s="1"/>
  <c r="P262" i="33" s="1"/>
  <c r="P263" i="33" s="1"/>
  <c r="P264" i="33" s="1"/>
  <c r="P265" i="33" s="1"/>
  <c r="P266" i="33" s="1"/>
  <c r="P267" i="33" s="1"/>
  <c r="P268" i="33" s="1"/>
  <c r="P269" i="33" s="1"/>
  <c r="P270" i="33" s="1"/>
  <c r="P271" i="33" s="1"/>
  <c r="P272" i="33" s="1"/>
  <c r="P273" i="33" s="1"/>
  <c r="P274" i="33" s="1"/>
  <c r="P275" i="33" s="1"/>
  <c r="P276" i="33" s="1"/>
  <c r="P277" i="33" s="1"/>
  <c r="P278" i="33" s="1"/>
  <c r="P279" i="33" s="1"/>
  <c r="P280" i="33" s="1"/>
  <c r="P281" i="33" s="1"/>
  <c r="P282" i="33" s="1"/>
  <c r="P283" i="33" s="1"/>
  <c r="P284" i="33" s="1"/>
  <c r="P285" i="33" s="1"/>
  <c r="P286" i="33" s="1"/>
  <c r="P287" i="33" s="1"/>
  <c r="P288" i="33" s="1"/>
  <c r="P289" i="33" s="1"/>
  <c r="P290" i="33" s="1"/>
  <c r="P291" i="33" s="1"/>
  <c r="P292" i="33" s="1"/>
  <c r="P293" i="33" s="1"/>
  <c r="P294" i="33" s="1"/>
  <c r="P295" i="33" s="1"/>
  <c r="P296" i="33" s="1"/>
  <c r="P297" i="33" s="1"/>
  <c r="P298" i="33" s="1"/>
  <c r="P299" i="33" s="1"/>
  <c r="P300" i="33" s="1"/>
  <c r="P301" i="33" s="1"/>
  <c r="P302" i="33" s="1"/>
  <c r="P303" i="33" s="1"/>
  <c r="P304" i="33" s="1"/>
  <c r="P305" i="33" s="1"/>
  <c r="P306" i="33" s="1"/>
  <c r="P307" i="33" s="1"/>
  <c r="P308" i="33" s="1"/>
  <c r="P309" i="33" s="1"/>
  <c r="P310" i="33" s="1"/>
  <c r="P311" i="33" s="1"/>
  <c r="P312" i="33" s="1"/>
  <c r="P313" i="33" s="1"/>
  <c r="P314" i="33" s="1"/>
  <c r="P315" i="33" s="1"/>
  <c r="P316" i="33" s="1"/>
  <c r="P317" i="33" s="1"/>
  <c r="P318" i="33" s="1"/>
  <c r="P319" i="33" s="1"/>
  <c r="P320" i="33" s="1"/>
  <c r="P321" i="33" s="1"/>
  <c r="P322" i="33" s="1"/>
  <c r="P323" i="33" s="1"/>
  <c r="P324" i="33" s="1"/>
  <c r="P325" i="33" s="1"/>
  <c r="P326" i="33" s="1"/>
  <c r="P327" i="33" s="1"/>
  <c r="P328" i="33" s="1"/>
  <c r="P329" i="33" s="1"/>
  <c r="P330" i="33" s="1"/>
  <c r="P331" i="33" s="1"/>
  <c r="P332" i="33" s="1"/>
  <c r="P333" i="33" s="1"/>
  <c r="R58" i="33"/>
  <c r="O59" i="33" s="1"/>
  <c r="R18" i="53"/>
  <c r="P17" i="53"/>
  <c r="T23" i="23"/>
  <c r="T24" i="23" s="1"/>
  <c r="T25" i="23" s="1"/>
  <c r="N33" i="52"/>
  <c r="S32" i="52"/>
  <c r="X32" i="52" s="1"/>
  <c r="P14" i="10"/>
  <c r="Q25" i="44"/>
  <c r="B18" i="2"/>
  <c r="Q24" i="55"/>
  <c r="R18" i="35"/>
  <c r="P17" i="35"/>
  <c r="Q20" i="19"/>
  <c r="T23" i="47"/>
  <c r="T24" i="47" s="1"/>
  <c r="T25" i="47" s="1"/>
  <c r="T23" i="32"/>
  <c r="T24" i="32" s="1"/>
  <c r="T25" i="32" s="1"/>
  <c r="R55" i="14"/>
  <c r="O56" i="14" s="1"/>
  <c r="P56" i="14"/>
  <c r="P57" i="14" s="1"/>
  <c r="P58" i="14" s="1"/>
  <c r="P59" i="14" s="1"/>
  <c r="P60" i="14" s="1"/>
  <c r="P61" i="14" s="1"/>
  <c r="P62" i="14" s="1"/>
  <c r="P63" i="14" s="1"/>
  <c r="P64" i="14" s="1"/>
  <c r="P65" i="14" s="1"/>
  <c r="P66" i="14" s="1"/>
  <c r="P67" i="14" s="1"/>
  <c r="P68" i="14" s="1"/>
  <c r="P69" i="14" s="1"/>
  <c r="P70" i="14" s="1"/>
  <c r="P71" i="14" s="1"/>
  <c r="P72" i="14" s="1"/>
  <c r="P73" i="14" s="1"/>
  <c r="P74" i="14" s="1"/>
  <c r="P75" i="14" s="1"/>
  <c r="P76" i="14" s="1"/>
  <c r="P77" i="14" s="1"/>
  <c r="P78" i="14" s="1"/>
  <c r="P79" i="14" s="1"/>
  <c r="P80" i="14" s="1"/>
  <c r="P81" i="14" s="1"/>
  <c r="P82" i="14" s="1"/>
  <c r="P83" i="14" s="1"/>
  <c r="P84" i="14" s="1"/>
  <c r="P85" i="14" s="1"/>
  <c r="P86" i="14" s="1"/>
  <c r="P87" i="14" s="1"/>
  <c r="P88" i="14" s="1"/>
  <c r="P89" i="14" s="1"/>
  <c r="P90" i="14" s="1"/>
  <c r="P91" i="14" s="1"/>
  <c r="P92" i="14" s="1"/>
  <c r="P93" i="14" s="1"/>
  <c r="P94" i="14" s="1"/>
  <c r="P95" i="14" s="1"/>
  <c r="P96" i="14" s="1"/>
  <c r="P97" i="14" s="1"/>
  <c r="P98" i="14" s="1"/>
  <c r="P99" i="14" s="1"/>
  <c r="P100" i="14" s="1"/>
  <c r="P101" i="14" s="1"/>
  <c r="P102" i="14" s="1"/>
  <c r="P103" i="14" s="1"/>
  <c r="P104" i="14" s="1"/>
  <c r="P105" i="14" s="1"/>
  <c r="P106" i="14" s="1"/>
  <c r="P107" i="14" s="1"/>
  <c r="P108" i="14" s="1"/>
  <c r="P109" i="14" s="1"/>
  <c r="P110" i="14" s="1"/>
  <c r="P111" i="14" s="1"/>
  <c r="P112" i="14" s="1"/>
  <c r="P113" i="14" s="1"/>
  <c r="P114" i="14" s="1"/>
  <c r="P115" i="14" s="1"/>
  <c r="P116" i="14" s="1"/>
  <c r="P117" i="14" s="1"/>
  <c r="P118" i="14" s="1"/>
  <c r="P119" i="14" s="1"/>
  <c r="P120" i="14" s="1"/>
  <c r="P121" i="14" s="1"/>
  <c r="P122" i="14" s="1"/>
  <c r="P123" i="14" s="1"/>
  <c r="P124" i="14" s="1"/>
  <c r="P125" i="14" s="1"/>
  <c r="P126" i="14" s="1"/>
  <c r="P127" i="14" s="1"/>
  <c r="P128" i="14" s="1"/>
  <c r="P129" i="14" s="1"/>
  <c r="P130" i="14" s="1"/>
  <c r="P131" i="14" s="1"/>
  <c r="P132" i="14" s="1"/>
  <c r="P133" i="14" s="1"/>
  <c r="P134" i="14" s="1"/>
  <c r="P135" i="14" s="1"/>
  <c r="P136" i="14" s="1"/>
  <c r="P137" i="14" s="1"/>
  <c r="P138" i="14" s="1"/>
  <c r="P139" i="14" s="1"/>
  <c r="P140" i="14" s="1"/>
  <c r="P141" i="14" s="1"/>
  <c r="P142" i="14" s="1"/>
  <c r="P143" i="14" s="1"/>
  <c r="P144" i="14" s="1"/>
  <c r="P145" i="14" s="1"/>
  <c r="P146" i="14" s="1"/>
  <c r="P147" i="14" s="1"/>
  <c r="P148" i="14" s="1"/>
  <c r="P149" i="14" s="1"/>
  <c r="P150" i="14" s="1"/>
  <c r="P151" i="14" s="1"/>
  <c r="P152" i="14" s="1"/>
  <c r="P153" i="14" s="1"/>
  <c r="P154" i="14" s="1"/>
  <c r="P155" i="14" s="1"/>
  <c r="P156" i="14" s="1"/>
  <c r="P157" i="14" s="1"/>
  <c r="P158" i="14" s="1"/>
  <c r="P159" i="14" s="1"/>
  <c r="P160" i="14" s="1"/>
  <c r="P161" i="14" s="1"/>
  <c r="P162" i="14" s="1"/>
  <c r="P163" i="14" s="1"/>
  <c r="P164" i="14" s="1"/>
  <c r="P165" i="14" s="1"/>
  <c r="P166" i="14" s="1"/>
  <c r="P167" i="14" s="1"/>
  <c r="P168" i="14" s="1"/>
  <c r="P169" i="14" s="1"/>
  <c r="P170" i="14" s="1"/>
  <c r="P171" i="14" s="1"/>
  <c r="P172" i="14" s="1"/>
  <c r="P173" i="14" s="1"/>
  <c r="P174" i="14" s="1"/>
  <c r="P175" i="14" s="1"/>
  <c r="P176" i="14" s="1"/>
  <c r="P177" i="14" s="1"/>
  <c r="P178" i="14" s="1"/>
  <c r="P179" i="14" s="1"/>
  <c r="P180" i="14" s="1"/>
  <c r="P181" i="14" s="1"/>
  <c r="P182" i="14" s="1"/>
  <c r="P183" i="14" s="1"/>
  <c r="P184" i="14" s="1"/>
  <c r="P185" i="14" s="1"/>
  <c r="P186" i="14" s="1"/>
  <c r="P187" i="14" s="1"/>
  <c r="P188" i="14" s="1"/>
  <c r="P189" i="14" s="1"/>
  <c r="P190" i="14" s="1"/>
  <c r="P191" i="14" s="1"/>
  <c r="P192" i="14" s="1"/>
  <c r="P193" i="14" s="1"/>
  <c r="P194" i="14" s="1"/>
  <c r="P195" i="14" s="1"/>
  <c r="P196" i="14" s="1"/>
  <c r="P197" i="14" s="1"/>
  <c r="P198" i="14" s="1"/>
  <c r="P199" i="14" s="1"/>
  <c r="P200" i="14" s="1"/>
  <c r="P201" i="14" s="1"/>
  <c r="P202" i="14" s="1"/>
  <c r="P203" i="14" s="1"/>
  <c r="P204" i="14" s="1"/>
  <c r="P205" i="14" s="1"/>
  <c r="P206" i="14" s="1"/>
  <c r="P207" i="14" s="1"/>
  <c r="P208" i="14" s="1"/>
  <c r="P209" i="14" s="1"/>
  <c r="P210" i="14" s="1"/>
  <c r="P211" i="14" s="1"/>
  <c r="P212" i="14" s="1"/>
  <c r="P213" i="14" s="1"/>
  <c r="P214" i="14" s="1"/>
  <c r="P215" i="14" s="1"/>
  <c r="P216" i="14" s="1"/>
  <c r="P217" i="14" s="1"/>
  <c r="P218" i="14" s="1"/>
  <c r="P219" i="14" s="1"/>
  <c r="P220" i="14" s="1"/>
  <c r="P221" i="14" s="1"/>
  <c r="P222" i="14" s="1"/>
  <c r="P223" i="14" s="1"/>
  <c r="P224" i="14" s="1"/>
  <c r="P225" i="14" s="1"/>
  <c r="P226" i="14" s="1"/>
  <c r="P227" i="14" s="1"/>
  <c r="P228" i="14" s="1"/>
  <c r="P229" i="14" s="1"/>
  <c r="P230" i="14" s="1"/>
  <c r="P231" i="14" s="1"/>
  <c r="P232" i="14" s="1"/>
  <c r="P233" i="14" s="1"/>
  <c r="P234" i="14" s="1"/>
  <c r="S35" i="49"/>
  <c r="N36" i="49"/>
  <c r="P68" i="21"/>
  <c r="P69" i="21" s="1"/>
  <c r="P70" i="21" s="1"/>
  <c r="P71" i="21" s="1"/>
  <c r="P72" i="21" s="1"/>
  <c r="P73" i="21" s="1"/>
  <c r="P74" i="21" s="1"/>
  <c r="P75" i="21" s="1"/>
  <c r="P76" i="21" s="1"/>
  <c r="P77" i="21" s="1"/>
  <c r="P78" i="21" s="1"/>
  <c r="P79" i="21" s="1"/>
  <c r="P80" i="21" s="1"/>
  <c r="P81" i="21" s="1"/>
  <c r="P82" i="21" s="1"/>
  <c r="P83" i="21" s="1"/>
  <c r="P84" i="21" s="1"/>
  <c r="P85" i="21" s="1"/>
  <c r="P86" i="21" s="1"/>
  <c r="P87" i="21" s="1"/>
  <c r="P88" i="21" s="1"/>
  <c r="P89" i="21" s="1"/>
  <c r="P90" i="21" s="1"/>
  <c r="P91" i="21" s="1"/>
  <c r="P92" i="21" s="1"/>
  <c r="P93" i="21" s="1"/>
  <c r="P94" i="21" s="1"/>
  <c r="P95" i="21" s="1"/>
  <c r="P96" i="21" s="1"/>
  <c r="P97" i="21" s="1"/>
  <c r="P98" i="21" s="1"/>
  <c r="P99" i="21" s="1"/>
  <c r="P100" i="21" s="1"/>
  <c r="P101" i="21" s="1"/>
  <c r="P102" i="21" s="1"/>
  <c r="P103" i="21" s="1"/>
  <c r="P104" i="21" s="1"/>
  <c r="P105" i="21" s="1"/>
  <c r="P106" i="21" s="1"/>
  <c r="P107" i="21" s="1"/>
  <c r="P108" i="21" s="1"/>
  <c r="P109" i="21" s="1"/>
  <c r="P110" i="21" s="1"/>
  <c r="P111" i="21" s="1"/>
  <c r="P112" i="21" s="1"/>
  <c r="P113" i="21" s="1"/>
  <c r="P114" i="21" s="1"/>
  <c r="P115" i="21" s="1"/>
  <c r="P116" i="21" s="1"/>
  <c r="P117" i="21" s="1"/>
  <c r="P118" i="21" s="1"/>
  <c r="P119" i="21" s="1"/>
  <c r="P120" i="21" s="1"/>
  <c r="P121" i="21" s="1"/>
  <c r="P122" i="21" s="1"/>
  <c r="P123" i="21" s="1"/>
  <c r="P124" i="21" s="1"/>
  <c r="P125" i="21" s="1"/>
  <c r="P126" i="21" s="1"/>
  <c r="P127" i="21" s="1"/>
  <c r="P128" i="21" s="1"/>
  <c r="P129" i="21" s="1"/>
  <c r="P130" i="21" s="1"/>
  <c r="P131" i="21" s="1"/>
  <c r="P132" i="21" s="1"/>
  <c r="P133" i="21" s="1"/>
  <c r="P134" i="21" s="1"/>
  <c r="P135" i="21" s="1"/>
  <c r="P136" i="21" s="1"/>
  <c r="P137" i="21" s="1"/>
  <c r="P138" i="21" s="1"/>
  <c r="P139" i="21" s="1"/>
  <c r="P140" i="21" s="1"/>
  <c r="P141" i="21" s="1"/>
  <c r="P142" i="21" s="1"/>
  <c r="P143" i="21" s="1"/>
  <c r="P144" i="21" s="1"/>
  <c r="P145" i="21" s="1"/>
  <c r="P146" i="21" s="1"/>
  <c r="P147" i="21" s="1"/>
  <c r="P148" i="21" s="1"/>
  <c r="P149" i="21" s="1"/>
  <c r="P150" i="21" s="1"/>
  <c r="P151" i="21" s="1"/>
  <c r="P152" i="21" s="1"/>
  <c r="P153" i="21" s="1"/>
  <c r="P154" i="21" s="1"/>
  <c r="P155" i="21" s="1"/>
  <c r="P156" i="21" s="1"/>
  <c r="P157" i="21" s="1"/>
  <c r="P158" i="21" s="1"/>
  <c r="P159" i="21" s="1"/>
  <c r="P160" i="21" s="1"/>
  <c r="P161" i="21" s="1"/>
  <c r="P162" i="21" s="1"/>
  <c r="P163" i="21" s="1"/>
  <c r="P164" i="21" s="1"/>
  <c r="P165" i="21" s="1"/>
  <c r="P166" i="21" s="1"/>
  <c r="P167" i="21" s="1"/>
  <c r="P168" i="21" s="1"/>
  <c r="P169" i="21" s="1"/>
  <c r="P170" i="21" s="1"/>
  <c r="P171" i="21" s="1"/>
  <c r="P172" i="21" s="1"/>
  <c r="P173" i="21" s="1"/>
  <c r="P174" i="21" s="1"/>
  <c r="P175" i="21" s="1"/>
  <c r="P176" i="21" s="1"/>
  <c r="P177" i="21" s="1"/>
  <c r="P178" i="21" s="1"/>
  <c r="P179" i="21" s="1"/>
  <c r="P180" i="21" s="1"/>
  <c r="P181" i="21" s="1"/>
  <c r="P182" i="21" s="1"/>
  <c r="P183" i="21" s="1"/>
  <c r="P184" i="21" s="1"/>
  <c r="P185" i="21" s="1"/>
  <c r="P186" i="21" s="1"/>
  <c r="P187" i="21" s="1"/>
  <c r="P188" i="21" s="1"/>
  <c r="P189" i="21" s="1"/>
  <c r="P190" i="21" s="1"/>
  <c r="P191" i="21" s="1"/>
  <c r="P192" i="21" s="1"/>
  <c r="P193" i="21" s="1"/>
  <c r="P194" i="21" s="1"/>
  <c r="P195" i="21" s="1"/>
  <c r="P196" i="21" s="1"/>
  <c r="P197" i="21" s="1"/>
  <c r="P198" i="21" s="1"/>
  <c r="P199" i="21" s="1"/>
  <c r="P200" i="21" s="1"/>
  <c r="P201" i="21" s="1"/>
  <c r="P202" i="21" s="1"/>
  <c r="P203" i="21" s="1"/>
  <c r="P204" i="21" s="1"/>
  <c r="P205" i="21" s="1"/>
  <c r="P206" i="21" s="1"/>
  <c r="P207" i="21" s="1"/>
  <c r="P208" i="21" s="1"/>
  <c r="P209" i="21" s="1"/>
  <c r="P210" i="21" s="1"/>
  <c r="P211" i="21" s="1"/>
  <c r="P212" i="21" s="1"/>
  <c r="P213" i="21" s="1"/>
  <c r="P214" i="21" s="1"/>
  <c r="P215" i="21" s="1"/>
  <c r="P216" i="21" s="1"/>
  <c r="P217" i="21" s="1"/>
  <c r="P218" i="21" s="1"/>
  <c r="P219" i="21" s="1"/>
  <c r="P220" i="21" s="1"/>
  <c r="P221" i="21" s="1"/>
  <c r="P222" i="21" s="1"/>
  <c r="P223" i="21" s="1"/>
  <c r="P224" i="21" s="1"/>
  <c r="P225" i="21" s="1"/>
  <c r="P226" i="21" s="1"/>
  <c r="P227" i="21" s="1"/>
  <c r="P228" i="21" s="1"/>
  <c r="P229" i="21" s="1"/>
  <c r="P230" i="21" s="1"/>
  <c r="P231" i="21" s="1"/>
  <c r="P232" i="21" s="1"/>
  <c r="P233" i="21" s="1"/>
  <c r="P234" i="21" s="1"/>
  <c r="P235" i="21" s="1"/>
  <c r="P236" i="21" s="1"/>
  <c r="P237" i="21" s="1"/>
  <c r="P238" i="21" s="1"/>
  <c r="P239" i="21" s="1"/>
  <c r="P240" i="21" s="1"/>
  <c r="P241" i="21" s="1"/>
  <c r="P242" i="21" s="1"/>
  <c r="P243" i="21" s="1"/>
  <c r="P244" i="21" s="1"/>
  <c r="P245" i="21" s="1"/>
  <c r="P246" i="21" s="1"/>
  <c r="P247" i="21" s="1"/>
  <c r="P248" i="21" s="1"/>
  <c r="P249" i="21" s="1"/>
  <c r="P250" i="21" s="1"/>
  <c r="P251" i="21" s="1"/>
  <c r="P252" i="21" s="1"/>
  <c r="P253" i="21" s="1"/>
  <c r="P254" i="21" s="1"/>
  <c r="P255" i="21" s="1"/>
  <c r="P256" i="21" s="1"/>
  <c r="P257" i="21" s="1"/>
  <c r="P258" i="21" s="1"/>
  <c r="P259" i="21" s="1"/>
  <c r="P260" i="21" s="1"/>
  <c r="P261" i="21" s="1"/>
  <c r="P262" i="21" s="1"/>
  <c r="P263" i="21" s="1"/>
  <c r="P264" i="21" s="1"/>
  <c r="P265" i="21" s="1"/>
  <c r="P266" i="21" s="1"/>
  <c r="P267" i="21" s="1"/>
  <c r="P268" i="21" s="1"/>
  <c r="P269" i="21" s="1"/>
  <c r="P270" i="21" s="1"/>
  <c r="P271" i="21" s="1"/>
  <c r="P272" i="21" s="1"/>
  <c r="P273" i="21" s="1"/>
  <c r="P274" i="21" s="1"/>
  <c r="P275" i="21" s="1"/>
  <c r="P276" i="21" s="1"/>
  <c r="P277" i="21" s="1"/>
  <c r="P278" i="21" s="1"/>
  <c r="P279" i="21" s="1"/>
  <c r="P280" i="21" s="1"/>
  <c r="P281" i="21" s="1"/>
  <c r="P282" i="21" s="1"/>
  <c r="P283" i="21" s="1"/>
  <c r="P284" i="21" s="1"/>
  <c r="P285" i="21" s="1"/>
  <c r="P286" i="21" s="1"/>
  <c r="P287" i="21" s="1"/>
  <c r="P288" i="21" s="1"/>
  <c r="P289" i="21" s="1"/>
  <c r="P290" i="21" s="1"/>
  <c r="P291" i="21" s="1"/>
  <c r="P292" i="21" s="1"/>
  <c r="P293" i="21" s="1"/>
  <c r="P294" i="21" s="1"/>
  <c r="P295" i="21" s="1"/>
  <c r="P296" i="21" s="1"/>
  <c r="P297" i="21" s="1"/>
  <c r="P298" i="21" s="1"/>
  <c r="P299" i="21" s="1"/>
  <c r="P300" i="21" s="1"/>
  <c r="P301" i="21" s="1"/>
  <c r="P302" i="21" s="1"/>
  <c r="P303" i="21" s="1"/>
  <c r="P304" i="21" s="1"/>
  <c r="P305" i="21" s="1"/>
  <c r="P306" i="21" s="1"/>
  <c r="P307" i="21" s="1"/>
  <c r="P308" i="21" s="1"/>
  <c r="P309" i="21" s="1"/>
  <c r="P310" i="21" s="1"/>
  <c r="P311" i="21" s="1"/>
  <c r="P312" i="21" s="1"/>
  <c r="P313" i="21" s="1"/>
  <c r="P314" i="21" s="1"/>
  <c r="P315" i="21" s="1"/>
  <c r="P316" i="21" s="1"/>
  <c r="P317" i="21" s="1"/>
  <c r="P318" i="21" s="1"/>
  <c r="P319" i="21" s="1"/>
  <c r="P320" i="21" s="1"/>
  <c r="P321" i="21" s="1"/>
  <c r="P322" i="21" s="1"/>
  <c r="P323" i="21" s="1"/>
  <c r="P324" i="21" s="1"/>
  <c r="P325" i="21" s="1"/>
  <c r="P326" i="21" s="1"/>
  <c r="P327" i="21" s="1"/>
  <c r="P328" i="21" s="1"/>
  <c r="P329" i="21" s="1"/>
  <c r="P330" i="21" s="1"/>
  <c r="P331" i="21" s="1"/>
  <c r="P332" i="21" s="1"/>
  <c r="P333" i="21" s="1"/>
  <c r="P334" i="21" s="1"/>
  <c r="P335" i="21" s="1"/>
  <c r="P336" i="21" s="1"/>
  <c r="P337" i="21" s="1"/>
  <c r="P338" i="21" s="1"/>
  <c r="P339" i="21" s="1"/>
  <c r="P340" i="21" s="1"/>
  <c r="P341" i="21" s="1"/>
  <c r="P342" i="21" s="1"/>
  <c r="P343" i="21" s="1"/>
  <c r="P344" i="21" s="1"/>
  <c r="P345" i="21" s="1"/>
  <c r="P346" i="21" s="1"/>
  <c r="P347" i="21" s="1"/>
  <c r="P348" i="21" s="1"/>
  <c r="P349" i="21" s="1"/>
  <c r="P350" i="21" s="1"/>
  <c r="P351" i="21" s="1"/>
  <c r="P352" i="21" s="1"/>
  <c r="P353" i="21" s="1"/>
  <c r="P354" i="21" s="1"/>
  <c r="P355" i="21" s="1"/>
  <c r="P356" i="21" s="1"/>
  <c r="P357" i="21" s="1"/>
  <c r="P358" i="21" s="1"/>
  <c r="P359" i="21" s="1"/>
  <c r="P360" i="21" s="1"/>
  <c r="P361" i="21" s="1"/>
  <c r="P362" i="21" s="1"/>
  <c r="P363" i="21" s="1"/>
  <c r="P364" i="21" s="1"/>
  <c r="P365" i="21" s="1"/>
  <c r="P366" i="21" s="1"/>
  <c r="P367" i="21" s="1"/>
  <c r="P368" i="21" s="1"/>
  <c r="P369" i="21" s="1"/>
  <c r="P370" i="21" s="1"/>
  <c r="P371" i="21" s="1"/>
  <c r="P372" i="21" s="1"/>
  <c r="P373" i="21" s="1"/>
  <c r="P374" i="21" s="1"/>
  <c r="P375" i="21" s="1"/>
  <c r="P376" i="21" s="1"/>
  <c r="P377" i="21" s="1"/>
  <c r="P378" i="21" s="1"/>
  <c r="P379" i="21" s="1"/>
  <c r="P380" i="21" s="1"/>
  <c r="P381" i="21" s="1"/>
  <c r="P382" i="21" s="1"/>
  <c r="P383" i="21" s="1"/>
  <c r="P384" i="21" s="1"/>
  <c r="P385" i="21" s="1"/>
  <c r="P386" i="21" s="1"/>
  <c r="P387" i="21" s="1"/>
  <c r="P388" i="21" s="1"/>
  <c r="P389" i="21" s="1"/>
  <c r="P390" i="21" s="1"/>
  <c r="P391" i="21" s="1"/>
  <c r="P392" i="21" s="1"/>
  <c r="P393" i="21" s="1"/>
  <c r="P394" i="21" s="1"/>
  <c r="P395" i="21" s="1"/>
  <c r="P396" i="21" s="1"/>
  <c r="P397" i="21" s="1"/>
  <c r="P398" i="21" s="1"/>
  <c r="P399" i="21" s="1"/>
  <c r="P400" i="21" s="1"/>
  <c r="P401" i="21" s="1"/>
  <c r="P402" i="21" s="1"/>
  <c r="P403" i="21" s="1"/>
  <c r="P404" i="21" s="1"/>
  <c r="P405" i="21" s="1"/>
  <c r="P406" i="21" s="1"/>
  <c r="P407" i="21" s="1"/>
  <c r="P408" i="21" s="1"/>
  <c r="P409" i="21" s="1"/>
  <c r="P410" i="21" s="1"/>
  <c r="P411" i="21" s="1"/>
  <c r="P412" i="21" s="1"/>
  <c r="P413" i="21" s="1"/>
  <c r="P414" i="21" s="1"/>
  <c r="P415" i="21" s="1"/>
  <c r="P416" i="21" s="1"/>
  <c r="P417" i="21" s="1"/>
  <c r="P418" i="21" s="1"/>
  <c r="P419" i="21" s="1"/>
  <c r="P420" i="21" s="1"/>
  <c r="P421" i="21" s="1"/>
  <c r="P422" i="21" s="1"/>
  <c r="P423" i="21" s="1"/>
  <c r="P424" i="21" s="1"/>
  <c r="P425" i="21" s="1"/>
  <c r="P426" i="21" s="1"/>
  <c r="R67" i="21"/>
  <c r="O68" i="21" s="1"/>
  <c r="Q24" i="23"/>
  <c r="R59" i="49"/>
  <c r="O60" i="49" s="1"/>
  <c r="P60" i="49"/>
  <c r="P61" i="49" s="1"/>
  <c r="P62" i="49" s="1"/>
  <c r="P63" i="49" s="1"/>
  <c r="P64" i="49" s="1"/>
  <c r="P65" i="49" s="1"/>
  <c r="P66" i="49" s="1"/>
  <c r="P67" i="49" s="1"/>
  <c r="P68" i="49" s="1"/>
  <c r="P69" i="49" s="1"/>
  <c r="P70" i="49" s="1"/>
  <c r="P71" i="49" s="1"/>
  <c r="P72" i="49" s="1"/>
  <c r="P73" i="49" s="1"/>
  <c r="P74" i="49" s="1"/>
  <c r="P75" i="49" s="1"/>
  <c r="P76" i="49" s="1"/>
  <c r="P77" i="49" s="1"/>
  <c r="P78" i="49" s="1"/>
  <c r="P79" i="49" s="1"/>
  <c r="P80" i="49" s="1"/>
  <c r="P81" i="49" s="1"/>
  <c r="P82" i="49" s="1"/>
  <c r="P83" i="49" s="1"/>
  <c r="P84" i="49" s="1"/>
  <c r="P85" i="49" s="1"/>
  <c r="P86" i="49" s="1"/>
  <c r="P87" i="49" s="1"/>
  <c r="P88" i="49" s="1"/>
  <c r="P89" i="49" s="1"/>
  <c r="P90" i="49" s="1"/>
  <c r="P91" i="49" s="1"/>
  <c r="P92" i="49" s="1"/>
  <c r="P93" i="49" s="1"/>
  <c r="P94" i="49" s="1"/>
  <c r="P95" i="49" s="1"/>
  <c r="P96" i="49" s="1"/>
  <c r="P97" i="49" s="1"/>
  <c r="P98" i="49" s="1"/>
  <c r="P99" i="49" s="1"/>
  <c r="P100" i="49" s="1"/>
  <c r="P101" i="49" s="1"/>
  <c r="P102" i="49" s="1"/>
  <c r="P103" i="49" s="1"/>
  <c r="P104" i="49" s="1"/>
  <c r="P105" i="49" s="1"/>
  <c r="P106" i="49" s="1"/>
  <c r="P107" i="49" s="1"/>
  <c r="P108" i="49" s="1"/>
  <c r="P109" i="49" s="1"/>
  <c r="P110" i="49" s="1"/>
  <c r="P111" i="49" s="1"/>
  <c r="P112" i="49" s="1"/>
  <c r="P113" i="49" s="1"/>
  <c r="P114" i="49" s="1"/>
  <c r="P115" i="49" s="1"/>
  <c r="P116" i="49" s="1"/>
  <c r="P117" i="49" s="1"/>
  <c r="P118" i="49" s="1"/>
  <c r="P119" i="49" s="1"/>
  <c r="P120" i="49" s="1"/>
  <c r="P121" i="49" s="1"/>
  <c r="P122" i="49" s="1"/>
  <c r="P123" i="49" s="1"/>
  <c r="P124" i="49" s="1"/>
  <c r="P125" i="49" s="1"/>
  <c r="P126" i="49" s="1"/>
  <c r="P127" i="49" s="1"/>
  <c r="P128" i="49" s="1"/>
  <c r="P129" i="49" s="1"/>
  <c r="P130" i="49" s="1"/>
  <c r="P131" i="49" s="1"/>
  <c r="P132" i="49" s="1"/>
  <c r="P133" i="49" s="1"/>
  <c r="P134" i="49" s="1"/>
  <c r="P135" i="49" s="1"/>
  <c r="P136" i="49" s="1"/>
  <c r="P137" i="49" s="1"/>
  <c r="P138" i="49" s="1"/>
  <c r="P139" i="49" s="1"/>
  <c r="P140" i="49" s="1"/>
  <c r="P141" i="49" s="1"/>
  <c r="P142" i="49" s="1"/>
  <c r="P143" i="49" s="1"/>
  <c r="P144" i="49" s="1"/>
  <c r="P145" i="49" s="1"/>
  <c r="P146" i="49" s="1"/>
  <c r="P147" i="49" s="1"/>
  <c r="P148" i="49" s="1"/>
  <c r="P149" i="49" s="1"/>
  <c r="P150" i="49" s="1"/>
  <c r="P151" i="49" s="1"/>
  <c r="P152" i="49" s="1"/>
  <c r="P153" i="49" s="1"/>
  <c r="P154" i="49" s="1"/>
  <c r="P155" i="49" s="1"/>
  <c r="P156" i="49" s="1"/>
  <c r="P157" i="49" s="1"/>
  <c r="P158" i="49" s="1"/>
  <c r="P159" i="49" s="1"/>
  <c r="P160" i="49" s="1"/>
  <c r="P161" i="49" s="1"/>
  <c r="P162" i="49" s="1"/>
  <c r="P163" i="49" s="1"/>
  <c r="P164" i="49" s="1"/>
  <c r="P165" i="49" s="1"/>
  <c r="P166" i="49" s="1"/>
  <c r="P167" i="49" s="1"/>
  <c r="P168" i="49" s="1"/>
  <c r="P169" i="49" s="1"/>
  <c r="P170" i="49" s="1"/>
  <c r="P171" i="49" s="1"/>
  <c r="P172" i="49" s="1"/>
  <c r="P173" i="49" s="1"/>
  <c r="P174" i="49" s="1"/>
  <c r="P175" i="49" s="1"/>
  <c r="P176" i="49" s="1"/>
  <c r="P177" i="49" s="1"/>
  <c r="P178" i="49" s="1"/>
  <c r="P179" i="49" s="1"/>
  <c r="P180" i="49" s="1"/>
  <c r="P181" i="49" s="1"/>
  <c r="P182" i="49" s="1"/>
  <c r="P183" i="49" s="1"/>
  <c r="P184" i="49" s="1"/>
  <c r="P185" i="49" s="1"/>
  <c r="P186" i="49" s="1"/>
  <c r="P187" i="49" s="1"/>
  <c r="P188" i="49" s="1"/>
  <c r="P189" i="49" s="1"/>
  <c r="P190" i="49" s="1"/>
  <c r="P191" i="49" s="1"/>
  <c r="P192" i="49" s="1"/>
  <c r="P193" i="49" s="1"/>
  <c r="P194" i="49" s="1"/>
  <c r="P195" i="49" s="1"/>
  <c r="P196" i="49" s="1"/>
  <c r="P197" i="49" s="1"/>
  <c r="P198" i="49" s="1"/>
  <c r="P199" i="49" s="1"/>
  <c r="P200" i="49" s="1"/>
  <c r="P201" i="49" s="1"/>
  <c r="P202" i="49" s="1"/>
  <c r="P203" i="49" s="1"/>
  <c r="P204" i="49" s="1"/>
  <c r="P205" i="49" s="1"/>
  <c r="P206" i="49" s="1"/>
  <c r="P207" i="49" s="1"/>
  <c r="P208" i="49" s="1"/>
  <c r="P209" i="49" s="1"/>
  <c r="P210" i="49" s="1"/>
  <c r="P211" i="49" s="1"/>
  <c r="P212" i="49" s="1"/>
  <c r="P213" i="49" s="1"/>
  <c r="P214" i="49" s="1"/>
  <c r="P215" i="49" s="1"/>
  <c r="P216" i="49" s="1"/>
  <c r="P217" i="49" s="1"/>
  <c r="P218" i="49" s="1"/>
  <c r="P219" i="49" s="1"/>
  <c r="P220" i="49" s="1"/>
  <c r="P221" i="49" s="1"/>
  <c r="P222" i="49" s="1"/>
  <c r="P223" i="49" s="1"/>
  <c r="P224" i="49" s="1"/>
  <c r="P225" i="49" s="1"/>
  <c r="P226" i="49" s="1"/>
  <c r="P227" i="49" s="1"/>
  <c r="P228" i="49" s="1"/>
  <c r="P229" i="49" s="1"/>
  <c r="P230" i="49" s="1"/>
  <c r="P231" i="49" s="1"/>
  <c r="P232" i="49" s="1"/>
  <c r="P233" i="49" s="1"/>
  <c r="P234" i="49" s="1"/>
  <c r="P235" i="49" s="1"/>
  <c r="P236" i="49" s="1"/>
  <c r="P237" i="49" s="1"/>
  <c r="P238" i="49" s="1"/>
  <c r="P239" i="49" s="1"/>
  <c r="P240" i="49" s="1"/>
  <c r="P241" i="49" s="1"/>
  <c r="P242" i="49" s="1"/>
  <c r="P243" i="49" s="1"/>
  <c r="P244" i="49" s="1"/>
  <c r="P245" i="49" s="1"/>
  <c r="P246" i="49" s="1"/>
  <c r="P247" i="49" s="1"/>
  <c r="P248" i="49" s="1"/>
  <c r="P249" i="49" s="1"/>
  <c r="P250" i="49" s="1"/>
  <c r="P251" i="49" s="1"/>
  <c r="P252" i="49" s="1"/>
  <c r="P253" i="49" s="1"/>
  <c r="P254" i="49" s="1"/>
  <c r="P255" i="49" s="1"/>
  <c r="P256" i="49" s="1"/>
  <c r="P257" i="49" s="1"/>
  <c r="P258" i="49" s="1"/>
  <c r="P259" i="49" s="1"/>
  <c r="P260" i="49" s="1"/>
  <c r="P261" i="49" s="1"/>
  <c r="P262" i="49" s="1"/>
  <c r="P263" i="49" s="1"/>
  <c r="P264" i="49" s="1"/>
  <c r="P265" i="49" s="1"/>
  <c r="P266" i="49" s="1"/>
  <c r="P267" i="49" s="1"/>
  <c r="P268" i="49" s="1"/>
  <c r="P269" i="49" s="1"/>
  <c r="P270" i="49" s="1"/>
  <c r="P271" i="49" s="1"/>
  <c r="P272" i="49" s="1"/>
  <c r="P273" i="49" s="1"/>
  <c r="P274" i="49" s="1"/>
  <c r="P275" i="49" s="1"/>
  <c r="P276" i="49" s="1"/>
  <c r="P277" i="49" s="1"/>
  <c r="P278" i="49" s="1"/>
  <c r="P279" i="49" s="1"/>
  <c r="P280" i="49" s="1"/>
  <c r="P281" i="49" s="1"/>
  <c r="P282" i="49" s="1"/>
  <c r="P283" i="49" s="1"/>
  <c r="P284" i="49" s="1"/>
  <c r="P285" i="49" s="1"/>
  <c r="P286" i="49" s="1"/>
  <c r="P287" i="49" s="1"/>
  <c r="P288" i="49" s="1"/>
  <c r="P289" i="49" s="1"/>
  <c r="P290" i="49" s="1"/>
  <c r="P291" i="49" s="1"/>
  <c r="P292" i="49" s="1"/>
  <c r="P293" i="49" s="1"/>
  <c r="P294" i="49" s="1"/>
  <c r="P295" i="49" s="1"/>
  <c r="P296" i="49" s="1"/>
  <c r="P297" i="49" s="1"/>
  <c r="P298" i="49" s="1"/>
  <c r="P299" i="49" s="1"/>
  <c r="P300" i="49" s="1"/>
  <c r="P301" i="49" s="1"/>
  <c r="P302" i="49" s="1"/>
  <c r="P303" i="49" s="1"/>
  <c r="P304" i="49" s="1"/>
  <c r="P305" i="49" s="1"/>
  <c r="P306" i="49" s="1"/>
  <c r="P307" i="49" s="1"/>
  <c r="P308" i="49" s="1"/>
  <c r="P309" i="49" s="1"/>
  <c r="P310" i="49" s="1"/>
  <c r="P311" i="49" s="1"/>
  <c r="P312" i="49" s="1"/>
  <c r="P313" i="49" s="1"/>
  <c r="P314" i="49" s="1"/>
  <c r="P315" i="49" s="1"/>
  <c r="P316" i="49" s="1"/>
  <c r="P317" i="49" s="1"/>
  <c r="P318" i="49" s="1"/>
  <c r="P319" i="49" s="1"/>
  <c r="P320" i="49" s="1"/>
  <c r="P321" i="49" s="1"/>
  <c r="P322" i="49" s="1"/>
  <c r="P323" i="49" s="1"/>
  <c r="P324" i="49" s="1"/>
  <c r="P325" i="49" s="1"/>
  <c r="P326" i="49" s="1"/>
  <c r="P327" i="49" s="1"/>
  <c r="P328" i="49" s="1"/>
  <c r="P329" i="49" s="1"/>
  <c r="P330" i="49" s="1"/>
  <c r="P331" i="49" s="1"/>
  <c r="P332" i="49" s="1"/>
  <c r="P333" i="49" s="1"/>
  <c r="P334" i="49" s="1"/>
  <c r="P335" i="49" s="1"/>
  <c r="P336" i="49" s="1"/>
  <c r="P337" i="49" s="1"/>
  <c r="P338" i="49" s="1"/>
  <c r="P339" i="49" s="1"/>
  <c r="P340" i="49" s="1"/>
  <c r="P341" i="49" s="1"/>
  <c r="P342" i="49" s="1"/>
  <c r="P343" i="49" s="1"/>
  <c r="P344" i="49" s="1"/>
  <c r="P345" i="49" s="1"/>
  <c r="P346" i="49" s="1"/>
  <c r="P347" i="49" s="1"/>
  <c r="P348" i="49" s="1"/>
  <c r="P349" i="49" s="1"/>
  <c r="P350" i="49" s="1"/>
  <c r="P351" i="49" s="1"/>
  <c r="P352" i="49" s="1"/>
  <c r="P353" i="49" s="1"/>
  <c r="P354" i="49" s="1"/>
  <c r="P355" i="49" s="1"/>
  <c r="P356" i="49" s="1"/>
  <c r="P357" i="49" s="1"/>
  <c r="P358" i="49" s="1"/>
  <c r="P359" i="49" s="1"/>
  <c r="P360" i="49" s="1"/>
  <c r="P361" i="49" s="1"/>
  <c r="P362" i="49" s="1"/>
  <c r="P363" i="49" s="1"/>
  <c r="P364" i="49" s="1"/>
  <c r="P365" i="49" s="1"/>
  <c r="P366" i="49" s="1"/>
  <c r="P367" i="49" s="1"/>
  <c r="P368" i="49" s="1"/>
  <c r="P369" i="49" s="1"/>
  <c r="P370" i="49" s="1"/>
  <c r="P371" i="49" s="1"/>
  <c r="P372" i="49" s="1"/>
  <c r="P373" i="49" s="1"/>
  <c r="P374" i="49" s="1"/>
  <c r="P375" i="49" s="1"/>
  <c r="P376" i="49" s="1"/>
  <c r="P377" i="49" s="1"/>
  <c r="P378" i="49" s="1"/>
  <c r="P379" i="49" s="1"/>
  <c r="P380" i="49" s="1"/>
  <c r="P381" i="49" s="1"/>
  <c r="P382" i="49" s="1"/>
  <c r="N34" i="27"/>
  <c r="S33" i="27"/>
  <c r="R59" i="50"/>
  <c r="O60" i="50" s="1"/>
  <c r="P60" i="50"/>
  <c r="P61" i="50" s="1"/>
  <c r="P62" i="50" s="1"/>
  <c r="P63" i="50" s="1"/>
  <c r="P64" i="50" s="1"/>
  <c r="P65" i="50" s="1"/>
  <c r="P66" i="50" s="1"/>
  <c r="P67" i="50" s="1"/>
  <c r="P68" i="50" s="1"/>
  <c r="P69" i="50" s="1"/>
  <c r="P70" i="50" s="1"/>
  <c r="P71" i="50" s="1"/>
  <c r="P72" i="50" s="1"/>
  <c r="P73" i="50" s="1"/>
  <c r="P74" i="50" s="1"/>
  <c r="P75" i="50" s="1"/>
  <c r="P76" i="50" s="1"/>
  <c r="P77" i="50" s="1"/>
  <c r="P78" i="50" s="1"/>
  <c r="P79" i="50" s="1"/>
  <c r="P80" i="50" s="1"/>
  <c r="P81" i="50" s="1"/>
  <c r="P82" i="50" s="1"/>
  <c r="P83" i="50" s="1"/>
  <c r="P84" i="50" s="1"/>
  <c r="P85" i="50" s="1"/>
  <c r="P86" i="50" s="1"/>
  <c r="P87" i="50" s="1"/>
  <c r="P88" i="50" s="1"/>
  <c r="P89" i="50" s="1"/>
  <c r="P90" i="50" s="1"/>
  <c r="P91" i="50" s="1"/>
  <c r="P92" i="50" s="1"/>
  <c r="P93" i="50" s="1"/>
  <c r="P94" i="50" s="1"/>
  <c r="P95" i="50" s="1"/>
  <c r="P96" i="50" s="1"/>
  <c r="P97" i="50" s="1"/>
  <c r="P98" i="50" s="1"/>
  <c r="P99" i="50" s="1"/>
  <c r="P100" i="50" s="1"/>
  <c r="P101" i="50" s="1"/>
  <c r="P102" i="50" s="1"/>
  <c r="P103" i="50" s="1"/>
  <c r="P104" i="50" s="1"/>
  <c r="P105" i="50" s="1"/>
  <c r="P106" i="50" s="1"/>
  <c r="P107" i="50" s="1"/>
  <c r="P108" i="50" s="1"/>
  <c r="P109" i="50" s="1"/>
  <c r="P110" i="50" s="1"/>
  <c r="P111" i="50" s="1"/>
  <c r="P112" i="50" s="1"/>
  <c r="P113" i="50" s="1"/>
  <c r="P114" i="50" s="1"/>
  <c r="P115" i="50" s="1"/>
  <c r="P116" i="50" s="1"/>
  <c r="P117" i="50" s="1"/>
  <c r="P118" i="50" s="1"/>
  <c r="P119" i="50" s="1"/>
  <c r="P120" i="50" s="1"/>
  <c r="P121" i="50" s="1"/>
  <c r="P122" i="50" s="1"/>
  <c r="P123" i="50" s="1"/>
  <c r="P124" i="50" s="1"/>
  <c r="P125" i="50" s="1"/>
  <c r="P126" i="50" s="1"/>
  <c r="P127" i="50" s="1"/>
  <c r="P128" i="50" s="1"/>
  <c r="P129" i="50" s="1"/>
  <c r="P130" i="50" s="1"/>
  <c r="P131" i="50" s="1"/>
  <c r="P132" i="50" s="1"/>
  <c r="P133" i="50" s="1"/>
  <c r="P134" i="50" s="1"/>
  <c r="P135" i="50" s="1"/>
  <c r="P136" i="50" s="1"/>
  <c r="P137" i="50" s="1"/>
  <c r="P138" i="50" s="1"/>
  <c r="P139" i="50" s="1"/>
  <c r="P140" i="50" s="1"/>
  <c r="P141" i="50" s="1"/>
  <c r="P142" i="50" s="1"/>
  <c r="P143" i="50" s="1"/>
  <c r="P144" i="50" s="1"/>
  <c r="P145" i="50" s="1"/>
  <c r="P146" i="50" s="1"/>
  <c r="P147" i="50" s="1"/>
  <c r="P148" i="50" s="1"/>
  <c r="P149" i="50" s="1"/>
  <c r="P150" i="50" s="1"/>
  <c r="P151" i="50" s="1"/>
  <c r="P152" i="50" s="1"/>
  <c r="P153" i="50" s="1"/>
  <c r="P154" i="50" s="1"/>
  <c r="P155" i="50" s="1"/>
  <c r="P156" i="50" s="1"/>
  <c r="P157" i="50" s="1"/>
  <c r="P158" i="50" s="1"/>
  <c r="P159" i="50" s="1"/>
  <c r="P160" i="50" s="1"/>
  <c r="P161" i="50" s="1"/>
  <c r="P162" i="50" s="1"/>
  <c r="P163" i="50" s="1"/>
  <c r="P164" i="50" s="1"/>
  <c r="P165" i="50" s="1"/>
  <c r="P166" i="50" s="1"/>
  <c r="P167" i="50" s="1"/>
  <c r="P168" i="50" s="1"/>
  <c r="P169" i="50" s="1"/>
  <c r="P170" i="50" s="1"/>
  <c r="P171" i="50" s="1"/>
  <c r="P172" i="50" s="1"/>
  <c r="P173" i="50" s="1"/>
  <c r="P174" i="50" s="1"/>
  <c r="P175" i="50" s="1"/>
  <c r="P176" i="50" s="1"/>
  <c r="P177" i="50" s="1"/>
  <c r="P178" i="50" s="1"/>
  <c r="P179" i="50" s="1"/>
  <c r="P180" i="50" s="1"/>
  <c r="P181" i="50" s="1"/>
  <c r="P182" i="50" s="1"/>
  <c r="P183" i="50" s="1"/>
  <c r="P184" i="50" s="1"/>
  <c r="P185" i="50" s="1"/>
  <c r="P186" i="50" s="1"/>
  <c r="P187" i="50" s="1"/>
  <c r="P188" i="50" s="1"/>
  <c r="P189" i="50" s="1"/>
  <c r="P190" i="50" s="1"/>
  <c r="P191" i="50" s="1"/>
  <c r="P192" i="50" s="1"/>
  <c r="P193" i="50" s="1"/>
  <c r="P194" i="50" s="1"/>
  <c r="P195" i="50" s="1"/>
  <c r="P196" i="50" s="1"/>
  <c r="P197" i="50" s="1"/>
  <c r="P198" i="50" s="1"/>
  <c r="P199" i="50" s="1"/>
  <c r="P200" i="50" s="1"/>
  <c r="P201" i="50" s="1"/>
  <c r="P202" i="50" s="1"/>
  <c r="P203" i="50" s="1"/>
  <c r="P204" i="50" s="1"/>
  <c r="P205" i="50" s="1"/>
  <c r="P206" i="50" s="1"/>
  <c r="P207" i="50" s="1"/>
  <c r="P208" i="50" s="1"/>
  <c r="P209" i="50" s="1"/>
  <c r="P210" i="50" s="1"/>
  <c r="P211" i="50" s="1"/>
  <c r="P212" i="50" s="1"/>
  <c r="P213" i="50" s="1"/>
  <c r="P214" i="50" s="1"/>
  <c r="P215" i="50" s="1"/>
  <c r="P216" i="50" s="1"/>
  <c r="P217" i="50" s="1"/>
  <c r="P218" i="50" s="1"/>
  <c r="P219" i="50" s="1"/>
  <c r="P220" i="50" s="1"/>
  <c r="P221" i="50" s="1"/>
  <c r="P222" i="50" s="1"/>
  <c r="P223" i="50" s="1"/>
  <c r="P224" i="50" s="1"/>
  <c r="P225" i="50" s="1"/>
  <c r="P226" i="50" s="1"/>
  <c r="P227" i="50" s="1"/>
  <c r="P228" i="50" s="1"/>
  <c r="P229" i="50" s="1"/>
  <c r="P230" i="50" s="1"/>
  <c r="P231" i="50" s="1"/>
  <c r="P232" i="50" s="1"/>
  <c r="P233" i="50" s="1"/>
  <c r="P234" i="50" s="1"/>
  <c r="P235" i="50" s="1"/>
  <c r="P236" i="50" s="1"/>
  <c r="P237" i="50" s="1"/>
  <c r="P238" i="50" s="1"/>
  <c r="P239" i="50" s="1"/>
  <c r="P240" i="50" s="1"/>
  <c r="P241" i="50" s="1"/>
  <c r="P242" i="50" s="1"/>
  <c r="P243" i="50" s="1"/>
  <c r="P244" i="50" s="1"/>
  <c r="P245" i="50" s="1"/>
  <c r="P246" i="50" s="1"/>
  <c r="P247" i="50" s="1"/>
  <c r="P248" i="50" s="1"/>
  <c r="P249" i="50" s="1"/>
  <c r="P250" i="50" s="1"/>
  <c r="P251" i="50" s="1"/>
  <c r="P252" i="50" s="1"/>
  <c r="P253" i="50" s="1"/>
  <c r="P254" i="50" s="1"/>
  <c r="P255" i="50" s="1"/>
  <c r="P256" i="50" s="1"/>
  <c r="P257" i="50" s="1"/>
  <c r="P258" i="50" s="1"/>
  <c r="P259" i="50" s="1"/>
  <c r="P260" i="50" s="1"/>
  <c r="P261" i="50" s="1"/>
  <c r="P262" i="50" s="1"/>
  <c r="P263" i="50" s="1"/>
  <c r="P264" i="50" s="1"/>
  <c r="P265" i="50" s="1"/>
  <c r="P266" i="50" s="1"/>
  <c r="P267" i="50" s="1"/>
  <c r="P268" i="50" s="1"/>
  <c r="P269" i="50" s="1"/>
  <c r="P270" i="50" s="1"/>
  <c r="P271" i="50" s="1"/>
  <c r="P272" i="50" s="1"/>
  <c r="P273" i="50" s="1"/>
  <c r="P274" i="50" s="1"/>
  <c r="P275" i="50" s="1"/>
  <c r="P276" i="50" s="1"/>
  <c r="P277" i="50" s="1"/>
  <c r="P278" i="50" s="1"/>
  <c r="P279" i="50" s="1"/>
  <c r="P280" i="50" s="1"/>
  <c r="P281" i="50" s="1"/>
  <c r="P282" i="50" s="1"/>
  <c r="P283" i="50" s="1"/>
  <c r="P284" i="50" s="1"/>
  <c r="P285" i="50" s="1"/>
  <c r="P286" i="50" s="1"/>
  <c r="P287" i="50" s="1"/>
  <c r="P288" i="50" s="1"/>
  <c r="P289" i="50" s="1"/>
  <c r="P290" i="50" s="1"/>
  <c r="P291" i="50" s="1"/>
  <c r="P292" i="50" s="1"/>
  <c r="P293" i="50" s="1"/>
  <c r="P294" i="50" s="1"/>
  <c r="P295" i="50" s="1"/>
  <c r="P296" i="50" s="1"/>
  <c r="P297" i="50" s="1"/>
  <c r="P298" i="50" s="1"/>
  <c r="P299" i="50" s="1"/>
  <c r="P300" i="50" s="1"/>
  <c r="P301" i="50" s="1"/>
  <c r="P302" i="50" s="1"/>
  <c r="P303" i="50" s="1"/>
  <c r="P304" i="50" s="1"/>
  <c r="P305" i="50" s="1"/>
  <c r="P306" i="50" s="1"/>
  <c r="P307" i="50" s="1"/>
  <c r="P308" i="50" s="1"/>
  <c r="P309" i="50" s="1"/>
  <c r="P310" i="50" s="1"/>
  <c r="P311" i="50" s="1"/>
  <c r="P312" i="50" s="1"/>
  <c r="P313" i="50" s="1"/>
  <c r="P314" i="50" s="1"/>
  <c r="P315" i="50" s="1"/>
  <c r="P316" i="50" s="1"/>
  <c r="P317" i="50" s="1"/>
  <c r="P318" i="50" s="1"/>
  <c r="P319" i="50" s="1"/>
  <c r="P320" i="50" s="1"/>
  <c r="P321" i="50" s="1"/>
  <c r="P322" i="50" s="1"/>
  <c r="P323" i="50" s="1"/>
  <c r="P324" i="50" s="1"/>
  <c r="P325" i="50" s="1"/>
  <c r="P326" i="50" s="1"/>
  <c r="P327" i="50" s="1"/>
  <c r="P328" i="50" s="1"/>
  <c r="P329" i="50" s="1"/>
  <c r="P330" i="50" s="1"/>
  <c r="P331" i="50" s="1"/>
  <c r="P332" i="50" s="1"/>
  <c r="P333" i="50" s="1"/>
  <c r="P334" i="50" s="1"/>
  <c r="P335" i="50" s="1"/>
  <c r="P336" i="50" s="1"/>
  <c r="P337" i="50" s="1"/>
  <c r="P338" i="50" s="1"/>
  <c r="P339" i="50" s="1"/>
  <c r="P340" i="50" s="1"/>
  <c r="P341" i="50" s="1"/>
  <c r="P342" i="50" s="1"/>
  <c r="P343" i="50" s="1"/>
  <c r="P344" i="50" s="1"/>
  <c r="P345" i="50" s="1"/>
  <c r="P346" i="50" s="1"/>
  <c r="P347" i="50" s="1"/>
  <c r="P348" i="50" s="1"/>
  <c r="P349" i="50" s="1"/>
  <c r="P350" i="50" s="1"/>
  <c r="P351" i="50" s="1"/>
  <c r="P352" i="50" s="1"/>
  <c r="P353" i="50" s="1"/>
  <c r="P354" i="50" s="1"/>
  <c r="P355" i="50" s="1"/>
  <c r="P356" i="50" s="1"/>
  <c r="P357" i="50" s="1"/>
  <c r="P358" i="50" s="1"/>
  <c r="P359" i="50" s="1"/>
  <c r="P360" i="50" s="1"/>
  <c r="P361" i="50" s="1"/>
  <c r="P362" i="50" s="1"/>
  <c r="P363" i="50" s="1"/>
  <c r="P364" i="50" s="1"/>
  <c r="P365" i="50" s="1"/>
  <c r="P366" i="50" s="1"/>
  <c r="P367" i="50" s="1"/>
  <c r="P368" i="50" s="1"/>
  <c r="P369" i="50" s="1"/>
  <c r="P370" i="50" s="1"/>
  <c r="P371" i="50" s="1"/>
  <c r="P372" i="50" s="1"/>
  <c r="P373" i="50" s="1"/>
  <c r="P374" i="50" s="1"/>
  <c r="P375" i="50" s="1"/>
  <c r="P376" i="50" s="1"/>
  <c r="P377" i="50" s="1"/>
  <c r="P378" i="50" s="1"/>
  <c r="P379" i="50" s="1"/>
  <c r="P380" i="50" s="1"/>
  <c r="P381" i="50" s="1"/>
  <c r="P382" i="50" s="1"/>
  <c r="P383" i="50" s="1"/>
  <c r="P384" i="50" s="1"/>
  <c r="P385" i="50" s="1"/>
  <c r="P386" i="50" s="1"/>
  <c r="P387" i="50" s="1"/>
  <c r="P388" i="50" s="1"/>
  <c r="P389" i="50" s="1"/>
  <c r="P390" i="50" s="1"/>
  <c r="P391" i="50" s="1"/>
  <c r="P392" i="50" s="1"/>
  <c r="P393" i="50" s="1"/>
  <c r="P394" i="50" s="1"/>
  <c r="P395" i="50" s="1"/>
  <c r="P396" i="50" s="1"/>
  <c r="P397" i="50" s="1"/>
  <c r="P398" i="50" s="1"/>
  <c r="P399" i="50" s="1"/>
  <c r="P400" i="50" s="1"/>
  <c r="P401" i="50" s="1"/>
  <c r="P402" i="50" s="1"/>
  <c r="P403" i="50" s="1"/>
  <c r="P404" i="50" s="1"/>
  <c r="P405" i="50" s="1"/>
  <c r="P406" i="50" s="1"/>
  <c r="T30" i="46"/>
  <c r="T31" i="46" s="1"/>
  <c r="T32" i="46" s="1"/>
  <c r="T33" i="46" s="1"/>
  <c r="T34" i="46" s="1"/>
  <c r="R17" i="24"/>
  <c r="P14" i="24"/>
  <c r="S33" i="50"/>
  <c r="N34" i="50"/>
  <c r="R17" i="52"/>
  <c r="P14" i="52"/>
  <c r="Q60" i="43"/>
  <c r="R60" i="43" s="1"/>
  <c r="O61" i="43" s="1"/>
  <c r="S34" i="28"/>
  <c r="N35" i="28"/>
  <c r="N33" i="39"/>
  <c r="S32" i="39"/>
  <c r="X32" i="39" s="1"/>
  <c r="S35" i="30"/>
  <c r="N36" i="30"/>
  <c r="N33" i="45"/>
  <c r="S32" i="45"/>
  <c r="X32" i="45" s="1"/>
  <c r="Q26" i="49"/>
  <c r="P17" i="11"/>
  <c r="Q18" i="11"/>
  <c r="R17" i="21"/>
  <c r="P14" i="21"/>
  <c r="T26" i="35"/>
  <c r="T23" i="52"/>
  <c r="R17" i="49"/>
  <c r="P14" i="49"/>
  <c r="S34" i="46"/>
  <c r="N35" i="46"/>
  <c r="Q22" i="27"/>
  <c r="R59" i="12"/>
  <c r="O60" i="12" s="1"/>
  <c r="P60" i="12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R23" i="9"/>
  <c r="S32" i="13"/>
  <c r="X32" i="13" s="1"/>
  <c r="N33" i="13"/>
  <c r="T23" i="34"/>
  <c r="R18" i="34"/>
  <c r="P17" i="34"/>
  <c r="Q23" i="28"/>
  <c r="Q25" i="20"/>
  <c r="R59" i="36"/>
  <c r="O60" i="36" s="1"/>
  <c r="P60" i="36"/>
  <c r="P61" i="36" s="1"/>
  <c r="P62" i="36" s="1"/>
  <c r="P63" i="36" s="1"/>
  <c r="P64" i="36" s="1"/>
  <c r="P65" i="36" s="1"/>
  <c r="P66" i="36" s="1"/>
  <c r="P67" i="36" s="1"/>
  <c r="P68" i="36" s="1"/>
  <c r="P69" i="36" s="1"/>
  <c r="P70" i="36" s="1"/>
  <c r="P71" i="36" s="1"/>
  <c r="P72" i="36" s="1"/>
  <c r="P73" i="36" s="1"/>
  <c r="P74" i="36" s="1"/>
  <c r="P75" i="36" s="1"/>
  <c r="P76" i="36" s="1"/>
  <c r="P77" i="36" s="1"/>
  <c r="P78" i="36" s="1"/>
  <c r="P79" i="36" s="1"/>
  <c r="P80" i="36" s="1"/>
  <c r="P81" i="36" s="1"/>
  <c r="P82" i="36" s="1"/>
  <c r="P83" i="36" s="1"/>
  <c r="P84" i="36" s="1"/>
  <c r="P85" i="36" s="1"/>
  <c r="P86" i="36" s="1"/>
  <c r="P87" i="36" s="1"/>
  <c r="P88" i="36" s="1"/>
  <c r="P89" i="36" s="1"/>
  <c r="P90" i="36" s="1"/>
  <c r="P91" i="36" s="1"/>
  <c r="P92" i="36" s="1"/>
  <c r="P93" i="36" s="1"/>
  <c r="P94" i="36" s="1"/>
  <c r="P95" i="36" s="1"/>
  <c r="P96" i="36" s="1"/>
  <c r="P97" i="36" s="1"/>
  <c r="P98" i="36" s="1"/>
  <c r="P99" i="36" s="1"/>
  <c r="P100" i="36" s="1"/>
  <c r="P101" i="36" s="1"/>
  <c r="P102" i="36" s="1"/>
  <c r="P103" i="36" s="1"/>
  <c r="P104" i="36" s="1"/>
  <c r="P105" i="36" s="1"/>
  <c r="P106" i="36" s="1"/>
  <c r="P107" i="36" s="1"/>
  <c r="P108" i="36" s="1"/>
  <c r="P109" i="36" s="1"/>
  <c r="P110" i="36" s="1"/>
  <c r="P111" i="36" s="1"/>
  <c r="P112" i="36" s="1"/>
  <c r="P113" i="36" s="1"/>
  <c r="P114" i="36" s="1"/>
  <c r="P115" i="36" s="1"/>
  <c r="P116" i="36" s="1"/>
  <c r="P117" i="36" s="1"/>
  <c r="P118" i="36" s="1"/>
  <c r="P119" i="36" s="1"/>
  <c r="P120" i="36" s="1"/>
  <c r="P121" i="36" s="1"/>
  <c r="P122" i="36" s="1"/>
  <c r="P123" i="36" s="1"/>
  <c r="P124" i="36" s="1"/>
  <c r="P125" i="36" s="1"/>
  <c r="P126" i="36" s="1"/>
  <c r="P127" i="36" s="1"/>
  <c r="P128" i="36" s="1"/>
  <c r="P129" i="36" s="1"/>
  <c r="P130" i="36" s="1"/>
  <c r="P131" i="36" s="1"/>
  <c r="P132" i="36" s="1"/>
  <c r="P133" i="36" s="1"/>
  <c r="P134" i="36" s="1"/>
  <c r="P135" i="36" s="1"/>
  <c r="P136" i="36" s="1"/>
  <c r="P137" i="36" s="1"/>
  <c r="P138" i="36" s="1"/>
  <c r="P139" i="36" s="1"/>
  <c r="P140" i="36" s="1"/>
  <c r="P141" i="36" s="1"/>
  <c r="P142" i="36" s="1"/>
  <c r="P143" i="36" s="1"/>
  <c r="P144" i="36" s="1"/>
  <c r="P145" i="36" s="1"/>
  <c r="P146" i="36" s="1"/>
  <c r="P147" i="36" s="1"/>
  <c r="P148" i="36" s="1"/>
  <c r="P149" i="36" s="1"/>
  <c r="P150" i="36" s="1"/>
  <c r="P151" i="36" s="1"/>
  <c r="P152" i="36" s="1"/>
  <c r="P153" i="36" s="1"/>
  <c r="P154" i="36" s="1"/>
  <c r="P155" i="36" s="1"/>
  <c r="P156" i="36" s="1"/>
  <c r="P157" i="36" s="1"/>
  <c r="P158" i="36" s="1"/>
  <c r="P159" i="36" s="1"/>
  <c r="P160" i="36" s="1"/>
  <c r="P161" i="36" s="1"/>
  <c r="P162" i="36" s="1"/>
  <c r="P163" i="36" s="1"/>
  <c r="P164" i="36" s="1"/>
  <c r="P165" i="36" s="1"/>
  <c r="P166" i="36" s="1"/>
  <c r="P167" i="36" s="1"/>
  <c r="P168" i="36" s="1"/>
  <c r="P169" i="36" s="1"/>
  <c r="P170" i="36" s="1"/>
  <c r="P171" i="36" s="1"/>
  <c r="P172" i="36" s="1"/>
  <c r="P173" i="36" s="1"/>
  <c r="P174" i="36" s="1"/>
  <c r="P175" i="36" s="1"/>
  <c r="P176" i="36" s="1"/>
  <c r="P177" i="36" s="1"/>
  <c r="P178" i="36" s="1"/>
  <c r="P179" i="36" s="1"/>
  <c r="P180" i="36" s="1"/>
  <c r="P181" i="36" s="1"/>
  <c r="P182" i="36" s="1"/>
  <c r="P183" i="36" s="1"/>
  <c r="P184" i="36" s="1"/>
  <c r="P185" i="36" s="1"/>
  <c r="P186" i="36" s="1"/>
  <c r="P187" i="36" s="1"/>
  <c r="P188" i="36" s="1"/>
  <c r="P189" i="36" s="1"/>
  <c r="P190" i="36" s="1"/>
  <c r="P191" i="36" s="1"/>
  <c r="P192" i="36" s="1"/>
  <c r="P193" i="36" s="1"/>
  <c r="P194" i="36" s="1"/>
  <c r="P195" i="36" s="1"/>
  <c r="P196" i="36" s="1"/>
  <c r="P197" i="36" s="1"/>
  <c r="P198" i="36" s="1"/>
  <c r="P199" i="36" s="1"/>
  <c r="P200" i="36" s="1"/>
  <c r="P201" i="36" s="1"/>
  <c r="P202" i="36" s="1"/>
  <c r="P203" i="36" s="1"/>
  <c r="P204" i="36" s="1"/>
  <c r="P205" i="36" s="1"/>
  <c r="P206" i="36" s="1"/>
  <c r="P207" i="36" s="1"/>
  <c r="P208" i="36" s="1"/>
  <c r="P209" i="36" s="1"/>
  <c r="P210" i="36" s="1"/>
  <c r="P211" i="36" s="1"/>
  <c r="P212" i="36" s="1"/>
  <c r="P213" i="36" s="1"/>
  <c r="P214" i="36" s="1"/>
  <c r="P215" i="36" s="1"/>
  <c r="P216" i="36" s="1"/>
  <c r="P217" i="36" s="1"/>
  <c r="P218" i="36" s="1"/>
  <c r="P219" i="36" s="1"/>
  <c r="P220" i="36" s="1"/>
  <c r="P221" i="36" s="1"/>
  <c r="P222" i="36" s="1"/>
  <c r="P223" i="36" s="1"/>
  <c r="P224" i="36" s="1"/>
  <c r="P225" i="36" s="1"/>
  <c r="P226" i="36" s="1"/>
  <c r="P227" i="36" s="1"/>
  <c r="P228" i="36" s="1"/>
  <c r="P229" i="36" s="1"/>
  <c r="P230" i="36" s="1"/>
  <c r="P231" i="36" s="1"/>
  <c r="P232" i="36" s="1"/>
  <c r="P233" i="36" s="1"/>
  <c r="P234" i="36" s="1"/>
  <c r="P235" i="36" s="1"/>
  <c r="P236" i="36" s="1"/>
  <c r="P237" i="36" s="1"/>
  <c r="P238" i="36" s="1"/>
  <c r="P239" i="36" s="1"/>
  <c r="P240" i="36" s="1"/>
  <c r="P241" i="36" s="1"/>
  <c r="P242" i="36" s="1"/>
  <c r="P243" i="36" s="1"/>
  <c r="P244" i="36" s="1"/>
  <c r="P245" i="36" s="1"/>
  <c r="P246" i="36" s="1"/>
  <c r="P247" i="36" s="1"/>
  <c r="P248" i="36" s="1"/>
  <c r="P249" i="36" s="1"/>
  <c r="P250" i="36" s="1"/>
  <c r="P251" i="36" s="1"/>
  <c r="P252" i="36" s="1"/>
  <c r="P253" i="36" s="1"/>
  <c r="P254" i="36" s="1"/>
  <c r="P255" i="36" s="1"/>
  <c r="P256" i="36" s="1"/>
  <c r="P257" i="36" s="1"/>
  <c r="P258" i="36" s="1"/>
  <c r="P259" i="36" s="1"/>
  <c r="P260" i="36" s="1"/>
  <c r="P261" i="36" s="1"/>
  <c r="P262" i="36" s="1"/>
  <c r="P263" i="36" s="1"/>
  <c r="P264" i="36" s="1"/>
  <c r="P265" i="36" s="1"/>
  <c r="P266" i="36" s="1"/>
  <c r="P267" i="36" s="1"/>
  <c r="P268" i="36" s="1"/>
  <c r="P269" i="36" s="1"/>
  <c r="P270" i="36" s="1"/>
  <c r="P271" i="36" s="1"/>
  <c r="P272" i="36" s="1"/>
  <c r="P273" i="36" s="1"/>
  <c r="P274" i="36" s="1"/>
  <c r="P275" i="36" s="1"/>
  <c r="P276" i="36" s="1"/>
  <c r="P277" i="36" s="1"/>
  <c r="P278" i="36" s="1"/>
  <c r="P279" i="36" s="1"/>
  <c r="P280" i="36" s="1"/>
  <c r="P281" i="36" s="1"/>
  <c r="P282" i="36" s="1"/>
  <c r="P283" i="36" s="1"/>
  <c r="P284" i="36" s="1"/>
  <c r="P285" i="36" s="1"/>
  <c r="P286" i="36" s="1"/>
  <c r="P287" i="36" s="1"/>
  <c r="P288" i="36" s="1"/>
  <c r="P289" i="36" s="1"/>
  <c r="P290" i="36" s="1"/>
  <c r="P291" i="36" s="1"/>
  <c r="P292" i="36" s="1"/>
  <c r="P293" i="36" s="1"/>
  <c r="P294" i="36" s="1"/>
  <c r="P295" i="36" s="1"/>
  <c r="P296" i="36" s="1"/>
  <c r="P297" i="36" s="1"/>
  <c r="P298" i="36" s="1"/>
  <c r="P299" i="36" s="1"/>
  <c r="P300" i="36" s="1"/>
  <c r="P301" i="36" s="1"/>
  <c r="P302" i="36" s="1"/>
  <c r="P303" i="36" s="1"/>
  <c r="P304" i="36" s="1"/>
  <c r="P305" i="36" s="1"/>
  <c r="P306" i="36" s="1"/>
  <c r="P307" i="36" s="1"/>
  <c r="P308" i="36" s="1"/>
  <c r="P309" i="36" s="1"/>
  <c r="P310" i="36" s="1"/>
  <c r="P311" i="36" s="1"/>
  <c r="P312" i="36" s="1"/>
  <c r="P313" i="36" s="1"/>
  <c r="P314" i="36" s="1"/>
  <c r="P315" i="36" s="1"/>
  <c r="P316" i="36" s="1"/>
  <c r="P317" i="36" s="1"/>
  <c r="P318" i="36" s="1"/>
  <c r="P319" i="36" s="1"/>
  <c r="P320" i="36" s="1"/>
  <c r="P321" i="36" s="1"/>
  <c r="P322" i="36" s="1"/>
  <c r="P323" i="36" s="1"/>
  <c r="P324" i="36" s="1"/>
  <c r="P325" i="36" s="1"/>
  <c r="P326" i="36" s="1"/>
  <c r="P327" i="36" s="1"/>
  <c r="P328" i="36" s="1"/>
  <c r="P329" i="36" s="1"/>
  <c r="P330" i="36" s="1"/>
  <c r="P331" i="36" s="1"/>
  <c r="P332" i="36" s="1"/>
  <c r="P333" i="36" s="1"/>
  <c r="P334" i="36" s="1"/>
  <c r="P335" i="36" s="1"/>
  <c r="P336" i="36" s="1"/>
  <c r="P337" i="36" s="1"/>
  <c r="P338" i="36" s="1"/>
  <c r="P339" i="36" s="1"/>
  <c r="P340" i="36" s="1"/>
  <c r="P341" i="36" s="1"/>
  <c r="P342" i="36" s="1"/>
  <c r="P343" i="36" s="1"/>
  <c r="P344" i="36" s="1"/>
  <c r="P345" i="36" s="1"/>
  <c r="P346" i="36" s="1"/>
  <c r="P347" i="36" s="1"/>
  <c r="P348" i="36" s="1"/>
  <c r="P349" i="36" s="1"/>
  <c r="P350" i="36" s="1"/>
  <c r="P351" i="36" s="1"/>
  <c r="P352" i="36" s="1"/>
  <c r="P353" i="36" s="1"/>
  <c r="P354" i="36" s="1"/>
  <c r="P355" i="36" s="1"/>
  <c r="P356" i="36" s="1"/>
  <c r="P357" i="36" s="1"/>
  <c r="P358" i="36" s="1"/>
  <c r="P359" i="36" s="1"/>
  <c r="P360" i="36" s="1"/>
  <c r="P361" i="36" s="1"/>
  <c r="P362" i="36" s="1"/>
  <c r="P363" i="36" s="1"/>
  <c r="P364" i="36" s="1"/>
  <c r="P365" i="36" s="1"/>
  <c r="P366" i="36" s="1"/>
  <c r="P367" i="36" s="1"/>
  <c r="P368" i="36" s="1"/>
  <c r="P369" i="36" s="1"/>
  <c r="P370" i="36" s="1"/>
  <c r="P371" i="36" s="1"/>
  <c r="P372" i="36" s="1"/>
  <c r="P373" i="36" s="1"/>
  <c r="P374" i="36" s="1"/>
  <c r="P375" i="36" s="1"/>
  <c r="P376" i="36" s="1"/>
  <c r="P377" i="36" s="1"/>
  <c r="P378" i="36" s="1"/>
  <c r="P379" i="36" s="1"/>
  <c r="P380" i="36" s="1"/>
  <c r="P381" i="36" s="1"/>
  <c r="P382" i="36" s="1"/>
  <c r="P68" i="20"/>
  <c r="P69" i="20" s="1"/>
  <c r="P70" i="20" s="1"/>
  <c r="P71" i="20" s="1"/>
  <c r="P72" i="20" s="1"/>
  <c r="P73" i="20" s="1"/>
  <c r="P74" i="20" s="1"/>
  <c r="P75" i="20" s="1"/>
  <c r="P76" i="20" s="1"/>
  <c r="P77" i="20" s="1"/>
  <c r="P78" i="20" s="1"/>
  <c r="P79" i="20" s="1"/>
  <c r="P80" i="20" s="1"/>
  <c r="P81" i="20" s="1"/>
  <c r="P82" i="20" s="1"/>
  <c r="P83" i="20" s="1"/>
  <c r="P84" i="20" s="1"/>
  <c r="P85" i="20" s="1"/>
  <c r="P86" i="20" s="1"/>
  <c r="P87" i="20" s="1"/>
  <c r="P88" i="20" s="1"/>
  <c r="P89" i="20" s="1"/>
  <c r="P90" i="20" s="1"/>
  <c r="P91" i="20" s="1"/>
  <c r="P92" i="20" s="1"/>
  <c r="P93" i="20" s="1"/>
  <c r="P94" i="20" s="1"/>
  <c r="P95" i="20" s="1"/>
  <c r="P96" i="20" s="1"/>
  <c r="P97" i="20" s="1"/>
  <c r="P98" i="20" s="1"/>
  <c r="P99" i="20" s="1"/>
  <c r="P100" i="20" s="1"/>
  <c r="P101" i="20" s="1"/>
  <c r="P102" i="20" s="1"/>
  <c r="P103" i="20" s="1"/>
  <c r="P104" i="20" s="1"/>
  <c r="P105" i="20" s="1"/>
  <c r="P106" i="20" s="1"/>
  <c r="P107" i="20" s="1"/>
  <c r="P108" i="20" s="1"/>
  <c r="P109" i="20" s="1"/>
  <c r="P110" i="20" s="1"/>
  <c r="P111" i="20" s="1"/>
  <c r="P112" i="20" s="1"/>
  <c r="P113" i="20" s="1"/>
  <c r="P114" i="20" s="1"/>
  <c r="P115" i="20" s="1"/>
  <c r="P116" i="20" s="1"/>
  <c r="P117" i="20" s="1"/>
  <c r="P118" i="20" s="1"/>
  <c r="P119" i="20" s="1"/>
  <c r="P120" i="20" s="1"/>
  <c r="P121" i="20" s="1"/>
  <c r="P122" i="20" s="1"/>
  <c r="P123" i="20" s="1"/>
  <c r="P124" i="20" s="1"/>
  <c r="P125" i="20" s="1"/>
  <c r="P126" i="20" s="1"/>
  <c r="P127" i="20" s="1"/>
  <c r="P128" i="20" s="1"/>
  <c r="P129" i="20" s="1"/>
  <c r="P130" i="20" s="1"/>
  <c r="P131" i="20" s="1"/>
  <c r="P132" i="20" s="1"/>
  <c r="P133" i="20" s="1"/>
  <c r="P134" i="20" s="1"/>
  <c r="P135" i="20" s="1"/>
  <c r="P136" i="20" s="1"/>
  <c r="P137" i="20" s="1"/>
  <c r="P138" i="20" s="1"/>
  <c r="P139" i="20" s="1"/>
  <c r="P140" i="20" s="1"/>
  <c r="P141" i="20" s="1"/>
  <c r="P142" i="20" s="1"/>
  <c r="P143" i="20" s="1"/>
  <c r="P144" i="20" s="1"/>
  <c r="P145" i="20" s="1"/>
  <c r="P146" i="20" s="1"/>
  <c r="P147" i="20" s="1"/>
  <c r="P148" i="20" s="1"/>
  <c r="P149" i="20" s="1"/>
  <c r="P150" i="20" s="1"/>
  <c r="P151" i="20" s="1"/>
  <c r="P152" i="20" s="1"/>
  <c r="P153" i="20" s="1"/>
  <c r="P154" i="20" s="1"/>
  <c r="P155" i="20" s="1"/>
  <c r="P156" i="20" s="1"/>
  <c r="P157" i="20" s="1"/>
  <c r="P158" i="20" s="1"/>
  <c r="P159" i="20" s="1"/>
  <c r="P160" i="20" s="1"/>
  <c r="P161" i="20" s="1"/>
  <c r="P162" i="20" s="1"/>
  <c r="P163" i="20" s="1"/>
  <c r="P164" i="20" s="1"/>
  <c r="P165" i="20" s="1"/>
  <c r="P166" i="20" s="1"/>
  <c r="P167" i="20" s="1"/>
  <c r="P168" i="20" s="1"/>
  <c r="P169" i="20" s="1"/>
  <c r="P170" i="20" s="1"/>
  <c r="P171" i="20" s="1"/>
  <c r="P172" i="20" s="1"/>
  <c r="P173" i="20" s="1"/>
  <c r="P174" i="20" s="1"/>
  <c r="P175" i="20" s="1"/>
  <c r="P176" i="20" s="1"/>
  <c r="P177" i="20" s="1"/>
  <c r="P178" i="20" s="1"/>
  <c r="P179" i="20" s="1"/>
  <c r="P180" i="20" s="1"/>
  <c r="P181" i="20" s="1"/>
  <c r="P182" i="20" s="1"/>
  <c r="P183" i="20" s="1"/>
  <c r="P184" i="20" s="1"/>
  <c r="P185" i="20" s="1"/>
  <c r="P186" i="20" s="1"/>
  <c r="P187" i="20" s="1"/>
  <c r="P188" i="20" s="1"/>
  <c r="P189" i="20" s="1"/>
  <c r="P190" i="20" s="1"/>
  <c r="P191" i="20" s="1"/>
  <c r="P192" i="20" s="1"/>
  <c r="P193" i="20" s="1"/>
  <c r="P194" i="20" s="1"/>
  <c r="P195" i="20" s="1"/>
  <c r="P196" i="20" s="1"/>
  <c r="P197" i="20" s="1"/>
  <c r="P198" i="20" s="1"/>
  <c r="P199" i="20" s="1"/>
  <c r="P200" i="20" s="1"/>
  <c r="P201" i="20" s="1"/>
  <c r="P202" i="20" s="1"/>
  <c r="P203" i="20" s="1"/>
  <c r="P204" i="20" s="1"/>
  <c r="P205" i="20" s="1"/>
  <c r="P206" i="20" s="1"/>
  <c r="P207" i="20" s="1"/>
  <c r="P208" i="20" s="1"/>
  <c r="P209" i="20" s="1"/>
  <c r="P210" i="20" s="1"/>
  <c r="P211" i="20" s="1"/>
  <c r="P212" i="20" s="1"/>
  <c r="P213" i="20" s="1"/>
  <c r="P214" i="20" s="1"/>
  <c r="P215" i="20" s="1"/>
  <c r="P216" i="20" s="1"/>
  <c r="P217" i="20" s="1"/>
  <c r="P218" i="20" s="1"/>
  <c r="P219" i="20" s="1"/>
  <c r="P220" i="20" s="1"/>
  <c r="P221" i="20" s="1"/>
  <c r="P222" i="20" s="1"/>
  <c r="P223" i="20" s="1"/>
  <c r="P224" i="20" s="1"/>
  <c r="P225" i="20" s="1"/>
  <c r="P226" i="20" s="1"/>
  <c r="P227" i="20" s="1"/>
  <c r="P228" i="20" s="1"/>
  <c r="P229" i="20" s="1"/>
  <c r="P230" i="20" s="1"/>
  <c r="P231" i="20" s="1"/>
  <c r="P232" i="20" s="1"/>
  <c r="P233" i="20" s="1"/>
  <c r="P234" i="20" s="1"/>
  <c r="P235" i="20" s="1"/>
  <c r="P236" i="20" s="1"/>
  <c r="P237" i="20" s="1"/>
  <c r="P238" i="20" s="1"/>
  <c r="P239" i="20" s="1"/>
  <c r="P240" i="20" s="1"/>
  <c r="P241" i="20" s="1"/>
  <c r="P242" i="20" s="1"/>
  <c r="P243" i="20" s="1"/>
  <c r="P244" i="20" s="1"/>
  <c r="P245" i="20" s="1"/>
  <c r="P246" i="20" s="1"/>
  <c r="P247" i="20" s="1"/>
  <c r="P248" i="20" s="1"/>
  <c r="P249" i="20" s="1"/>
  <c r="P250" i="20" s="1"/>
  <c r="P251" i="20" s="1"/>
  <c r="P252" i="20" s="1"/>
  <c r="P253" i="20" s="1"/>
  <c r="P254" i="20" s="1"/>
  <c r="P255" i="20" s="1"/>
  <c r="P256" i="20" s="1"/>
  <c r="P257" i="20" s="1"/>
  <c r="P258" i="20" s="1"/>
  <c r="P259" i="20" s="1"/>
  <c r="P260" i="20" s="1"/>
  <c r="P261" i="20" s="1"/>
  <c r="P262" i="20" s="1"/>
  <c r="P263" i="20" s="1"/>
  <c r="P264" i="20" s="1"/>
  <c r="P265" i="20" s="1"/>
  <c r="P266" i="20" s="1"/>
  <c r="P267" i="20" s="1"/>
  <c r="P268" i="20" s="1"/>
  <c r="P269" i="20" s="1"/>
  <c r="P270" i="20" s="1"/>
  <c r="P271" i="20" s="1"/>
  <c r="P272" i="20" s="1"/>
  <c r="P273" i="20" s="1"/>
  <c r="P274" i="20" s="1"/>
  <c r="P275" i="20" s="1"/>
  <c r="P276" i="20" s="1"/>
  <c r="P277" i="20" s="1"/>
  <c r="P278" i="20" s="1"/>
  <c r="P279" i="20" s="1"/>
  <c r="P280" i="20" s="1"/>
  <c r="P281" i="20" s="1"/>
  <c r="P282" i="20" s="1"/>
  <c r="P283" i="20" s="1"/>
  <c r="P284" i="20" s="1"/>
  <c r="P285" i="20" s="1"/>
  <c r="P286" i="20" s="1"/>
  <c r="P287" i="20" s="1"/>
  <c r="P288" i="20" s="1"/>
  <c r="P289" i="20" s="1"/>
  <c r="P290" i="20" s="1"/>
  <c r="P291" i="20" s="1"/>
  <c r="P292" i="20" s="1"/>
  <c r="P293" i="20" s="1"/>
  <c r="P294" i="20" s="1"/>
  <c r="P295" i="20" s="1"/>
  <c r="P296" i="20" s="1"/>
  <c r="P297" i="20" s="1"/>
  <c r="P298" i="20" s="1"/>
  <c r="P299" i="20" s="1"/>
  <c r="P300" i="20" s="1"/>
  <c r="P301" i="20" s="1"/>
  <c r="P302" i="20" s="1"/>
  <c r="P303" i="20" s="1"/>
  <c r="P304" i="20" s="1"/>
  <c r="P305" i="20" s="1"/>
  <c r="P306" i="20" s="1"/>
  <c r="P307" i="20" s="1"/>
  <c r="P308" i="20" s="1"/>
  <c r="P309" i="20" s="1"/>
  <c r="P310" i="20" s="1"/>
  <c r="P311" i="20" s="1"/>
  <c r="P312" i="20" s="1"/>
  <c r="P313" i="20" s="1"/>
  <c r="P314" i="20" s="1"/>
  <c r="P315" i="20" s="1"/>
  <c r="P316" i="20" s="1"/>
  <c r="P317" i="20" s="1"/>
  <c r="P318" i="20" s="1"/>
  <c r="P319" i="20" s="1"/>
  <c r="P320" i="20" s="1"/>
  <c r="P321" i="20" s="1"/>
  <c r="P322" i="20" s="1"/>
  <c r="P323" i="20" s="1"/>
  <c r="P324" i="20" s="1"/>
  <c r="P325" i="20" s="1"/>
  <c r="P326" i="20" s="1"/>
  <c r="P327" i="20" s="1"/>
  <c r="P328" i="20" s="1"/>
  <c r="P329" i="20" s="1"/>
  <c r="P330" i="20" s="1"/>
  <c r="P331" i="20" s="1"/>
  <c r="P332" i="20" s="1"/>
  <c r="P333" i="20" s="1"/>
  <c r="P334" i="20" s="1"/>
  <c r="P335" i="20" s="1"/>
  <c r="P336" i="20" s="1"/>
  <c r="P337" i="20" s="1"/>
  <c r="P338" i="20" s="1"/>
  <c r="P339" i="20" s="1"/>
  <c r="P340" i="20" s="1"/>
  <c r="P341" i="20" s="1"/>
  <c r="P342" i="20" s="1"/>
  <c r="P343" i="20" s="1"/>
  <c r="P344" i="20" s="1"/>
  <c r="P345" i="20" s="1"/>
  <c r="P346" i="20" s="1"/>
  <c r="P347" i="20" s="1"/>
  <c r="P348" i="20" s="1"/>
  <c r="P349" i="20" s="1"/>
  <c r="P350" i="20" s="1"/>
  <c r="P351" i="20" s="1"/>
  <c r="P352" i="20" s="1"/>
  <c r="P353" i="20" s="1"/>
  <c r="P354" i="20" s="1"/>
  <c r="P355" i="20" s="1"/>
  <c r="P356" i="20" s="1"/>
  <c r="P357" i="20" s="1"/>
  <c r="P358" i="20" s="1"/>
  <c r="P359" i="20" s="1"/>
  <c r="P360" i="20" s="1"/>
  <c r="P361" i="20" s="1"/>
  <c r="P362" i="20" s="1"/>
  <c r="P363" i="20" s="1"/>
  <c r="P364" i="20" s="1"/>
  <c r="P365" i="20" s="1"/>
  <c r="P366" i="20" s="1"/>
  <c r="P367" i="20" s="1"/>
  <c r="P368" i="20" s="1"/>
  <c r="P369" i="20" s="1"/>
  <c r="P370" i="20" s="1"/>
  <c r="P371" i="20" s="1"/>
  <c r="P372" i="20" s="1"/>
  <c r="P373" i="20" s="1"/>
  <c r="P374" i="20" s="1"/>
  <c r="P375" i="20" s="1"/>
  <c r="P376" i="20" s="1"/>
  <c r="P377" i="20" s="1"/>
  <c r="P378" i="20" s="1"/>
  <c r="P379" i="20" s="1"/>
  <c r="P380" i="20" s="1"/>
  <c r="P381" i="20" s="1"/>
  <c r="P382" i="20" s="1"/>
  <c r="P383" i="20" s="1"/>
  <c r="P384" i="20" s="1"/>
  <c r="P385" i="20" s="1"/>
  <c r="P386" i="20" s="1"/>
  <c r="P387" i="20" s="1"/>
  <c r="P388" i="20" s="1"/>
  <c r="P389" i="20" s="1"/>
  <c r="P390" i="20" s="1"/>
  <c r="P391" i="20" s="1"/>
  <c r="P392" i="20" s="1"/>
  <c r="P393" i="20" s="1"/>
  <c r="P394" i="20" s="1"/>
  <c r="P395" i="20" s="1"/>
  <c r="P396" i="20" s="1"/>
  <c r="P397" i="20" s="1"/>
  <c r="P398" i="20" s="1"/>
  <c r="P399" i="20" s="1"/>
  <c r="P400" i="20" s="1"/>
  <c r="P401" i="20" s="1"/>
  <c r="P402" i="20" s="1"/>
  <c r="P403" i="20" s="1"/>
  <c r="P404" i="20" s="1"/>
  <c r="P405" i="20" s="1"/>
  <c r="P406" i="20" s="1"/>
  <c r="P407" i="20" s="1"/>
  <c r="P408" i="20" s="1"/>
  <c r="P409" i="20" s="1"/>
  <c r="P410" i="20" s="1"/>
  <c r="P411" i="20" s="1"/>
  <c r="P412" i="20" s="1"/>
  <c r="P413" i="20" s="1"/>
  <c r="P414" i="20" s="1"/>
  <c r="P415" i="20" s="1"/>
  <c r="P416" i="20" s="1"/>
  <c r="P417" i="20" s="1"/>
  <c r="P418" i="20" s="1"/>
  <c r="P419" i="20" s="1"/>
  <c r="P420" i="20" s="1"/>
  <c r="P421" i="20" s="1"/>
  <c r="P422" i="20" s="1"/>
  <c r="P423" i="20" s="1"/>
  <c r="P424" i="20" s="1"/>
  <c r="P425" i="20" s="1"/>
  <c r="P426" i="20" s="1"/>
  <c r="R67" i="20"/>
  <c r="O68" i="20" s="1"/>
  <c r="S33" i="14"/>
  <c r="Q33" i="14"/>
  <c r="R33" i="14"/>
  <c r="T33" i="14"/>
  <c r="N34" i="14"/>
  <c r="T26" i="31"/>
  <c r="T27" i="31" s="1"/>
  <c r="T28" i="31" s="1"/>
  <c r="T29" i="31" s="1"/>
  <c r="R18" i="42"/>
  <c r="P17" i="42"/>
  <c r="N33" i="15"/>
  <c r="S32" i="15"/>
  <c r="X32" i="15" s="1"/>
  <c r="S32" i="24"/>
  <c r="X32" i="24" s="1"/>
  <c r="N33" i="24"/>
  <c r="Q25" i="30"/>
  <c r="V24" i="30"/>
  <c r="R59" i="39"/>
  <c r="O60" i="39" s="1"/>
  <c r="P60" i="39"/>
  <c r="P61" i="39" s="1"/>
  <c r="P62" i="39" s="1"/>
  <c r="P63" i="39" s="1"/>
  <c r="P64" i="39" s="1"/>
  <c r="P65" i="39" s="1"/>
  <c r="P66" i="39" s="1"/>
  <c r="P67" i="39" s="1"/>
  <c r="P68" i="39" s="1"/>
  <c r="P69" i="39" s="1"/>
  <c r="P70" i="39" s="1"/>
  <c r="P71" i="39" s="1"/>
  <c r="P72" i="39" s="1"/>
  <c r="P73" i="39" s="1"/>
  <c r="P74" i="39" s="1"/>
  <c r="P75" i="39" s="1"/>
  <c r="P76" i="39" s="1"/>
  <c r="P77" i="39" s="1"/>
  <c r="P78" i="39" s="1"/>
  <c r="P79" i="39" s="1"/>
  <c r="P80" i="39" s="1"/>
  <c r="P81" i="39" s="1"/>
  <c r="P82" i="39" s="1"/>
  <c r="P83" i="39" s="1"/>
  <c r="P84" i="39" s="1"/>
  <c r="P85" i="39" s="1"/>
  <c r="P86" i="39" s="1"/>
  <c r="P87" i="39" s="1"/>
  <c r="P88" i="39" s="1"/>
  <c r="P89" i="39" s="1"/>
  <c r="P90" i="39" s="1"/>
  <c r="P91" i="39" s="1"/>
  <c r="P92" i="39" s="1"/>
  <c r="P93" i="39" s="1"/>
  <c r="P94" i="39" s="1"/>
  <c r="P95" i="39" s="1"/>
  <c r="P96" i="39" s="1"/>
  <c r="P97" i="39" s="1"/>
  <c r="P98" i="39" s="1"/>
  <c r="P99" i="39" s="1"/>
  <c r="P100" i="39" s="1"/>
  <c r="P101" i="39" s="1"/>
  <c r="P102" i="39" s="1"/>
  <c r="P103" i="39" s="1"/>
  <c r="P104" i="39" s="1"/>
  <c r="P105" i="39" s="1"/>
  <c r="P106" i="39" s="1"/>
  <c r="P107" i="39" s="1"/>
  <c r="P108" i="39" s="1"/>
  <c r="P109" i="39" s="1"/>
  <c r="P110" i="39" s="1"/>
  <c r="P111" i="39" s="1"/>
  <c r="P112" i="39" s="1"/>
  <c r="P113" i="39" s="1"/>
  <c r="P114" i="39" s="1"/>
  <c r="P115" i="39" s="1"/>
  <c r="P116" i="39" s="1"/>
  <c r="P117" i="39" s="1"/>
  <c r="P118" i="39" s="1"/>
  <c r="P119" i="39" s="1"/>
  <c r="P120" i="39" s="1"/>
  <c r="P121" i="39" s="1"/>
  <c r="P122" i="39" s="1"/>
  <c r="P123" i="39" s="1"/>
  <c r="P124" i="39" s="1"/>
  <c r="P125" i="39" s="1"/>
  <c r="P126" i="39" s="1"/>
  <c r="P127" i="39" s="1"/>
  <c r="P128" i="39" s="1"/>
  <c r="P129" i="39" s="1"/>
  <c r="P130" i="39" s="1"/>
  <c r="P131" i="39" s="1"/>
  <c r="P132" i="39" s="1"/>
  <c r="P133" i="39" s="1"/>
  <c r="P134" i="39" s="1"/>
  <c r="P135" i="39" s="1"/>
  <c r="P136" i="39" s="1"/>
  <c r="P137" i="39" s="1"/>
  <c r="P138" i="39" s="1"/>
  <c r="P139" i="39" s="1"/>
  <c r="P140" i="39" s="1"/>
  <c r="P141" i="39" s="1"/>
  <c r="P142" i="39" s="1"/>
  <c r="P143" i="39" s="1"/>
  <c r="P144" i="39" s="1"/>
  <c r="P145" i="39" s="1"/>
  <c r="P146" i="39" s="1"/>
  <c r="P147" i="39" s="1"/>
  <c r="P148" i="39" s="1"/>
  <c r="P149" i="39" s="1"/>
  <c r="P150" i="39" s="1"/>
  <c r="P151" i="39" s="1"/>
  <c r="P152" i="39" s="1"/>
  <c r="P153" i="39" s="1"/>
  <c r="P154" i="39" s="1"/>
  <c r="P155" i="39" s="1"/>
  <c r="P156" i="39" s="1"/>
  <c r="P157" i="39" s="1"/>
  <c r="P158" i="39" s="1"/>
  <c r="P159" i="39" s="1"/>
  <c r="P160" i="39" s="1"/>
  <c r="P161" i="39" s="1"/>
  <c r="P162" i="39" s="1"/>
  <c r="P163" i="39" s="1"/>
  <c r="P164" i="39" s="1"/>
  <c r="P165" i="39" s="1"/>
  <c r="P166" i="39" s="1"/>
  <c r="P167" i="39" s="1"/>
  <c r="P168" i="39" s="1"/>
  <c r="P169" i="39" s="1"/>
  <c r="P170" i="39" s="1"/>
  <c r="P171" i="39" s="1"/>
  <c r="P172" i="39" s="1"/>
  <c r="P173" i="39" s="1"/>
  <c r="P174" i="39" s="1"/>
  <c r="P175" i="39" s="1"/>
  <c r="P176" i="39" s="1"/>
  <c r="P177" i="39" s="1"/>
  <c r="P178" i="39" s="1"/>
  <c r="P179" i="39" s="1"/>
  <c r="P180" i="39" s="1"/>
  <c r="P181" i="39" s="1"/>
  <c r="P182" i="39" s="1"/>
  <c r="P183" i="39" s="1"/>
  <c r="P184" i="39" s="1"/>
  <c r="P185" i="39" s="1"/>
  <c r="P186" i="39" s="1"/>
  <c r="P187" i="39" s="1"/>
  <c r="P188" i="39" s="1"/>
  <c r="P189" i="39" s="1"/>
  <c r="P190" i="39" s="1"/>
  <c r="P191" i="39" s="1"/>
  <c r="P192" i="39" s="1"/>
  <c r="P193" i="39" s="1"/>
  <c r="P194" i="39" s="1"/>
  <c r="P195" i="39" s="1"/>
  <c r="P196" i="39" s="1"/>
  <c r="P197" i="39" s="1"/>
  <c r="P198" i="39" s="1"/>
  <c r="P199" i="39" s="1"/>
  <c r="P200" i="39" s="1"/>
  <c r="P201" i="39" s="1"/>
  <c r="P202" i="39" s="1"/>
  <c r="P203" i="39" s="1"/>
  <c r="P204" i="39" s="1"/>
  <c r="P205" i="39" s="1"/>
  <c r="P206" i="39" s="1"/>
  <c r="P207" i="39" s="1"/>
  <c r="P208" i="39" s="1"/>
  <c r="P209" i="39" s="1"/>
  <c r="P210" i="39" s="1"/>
  <c r="P211" i="39" s="1"/>
  <c r="P212" i="39" s="1"/>
  <c r="P213" i="39" s="1"/>
  <c r="P214" i="39" s="1"/>
  <c r="P215" i="39" s="1"/>
  <c r="P216" i="39" s="1"/>
  <c r="P217" i="39" s="1"/>
  <c r="P218" i="39" s="1"/>
  <c r="P219" i="39" s="1"/>
  <c r="P220" i="39" s="1"/>
  <c r="P221" i="39" s="1"/>
  <c r="P222" i="39" s="1"/>
  <c r="P223" i="39" s="1"/>
  <c r="P224" i="39" s="1"/>
  <c r="P225" i="39" s="1"/>
  <c r="P226" i="39" s="1"/>
  <c r="P227" i="39" s="1"/>
  <c r="P228" i="39" s="1"/>
  <c r="P229" i="39" s="1"/>
  <c r="P230" i="39" s="1"/>
  <c r="P231" i="39" s="1"/>
  <c r="P232" i="39" s="1"/>
  <c r="P233" i="39" s="1"/>
  <c r="P234" i="39" s="1"/>
  <c r="P235" i="39" s="1"/>
  <c r="P236" i="39" s="1"/>
  <c r="P237" i="39" s="1"/>
  <c r="P238" i="39" s="1"/>
  <c r="P239" i="39" s="1"/>
  <c r="P240" i="39" s="1"/>
  <c r="P241" i="39" s="1"/>
  <c r="P242" i="39" s="1"/>
  <c r="P243" i="39" s="1"/>
  <c r="P244" i="39" s="1"/>
  <c r="P245" i="39" s="1"/>
  <c r="P246" i="39" s="1"/>
  <c r="P247" i="39" s="1"/>
  <c r="P248" i="39" s="1"/>
  <c r="P249" i="39" s="1"/>
  <c r="P250" i="39" s="1"/>
  <c r="P251" i="39" s="1"/>
  <c r="P252" i="39" s="1"/>
  <c r="P253" i="39" s="1"/>
  <c r="P254" i="39" s="1"/>
  <c r="P255" i="39" s="1"/>
  <c r="P256" i="39" s="1"/>
  <c r="P257" i="39" s="1"/>
  <c r="P258" i="39" s="1"/>
  <c r="P259" i="39" s="1"/>
  <c r="P260" i="39" s="1"/>
  <c r="P261" i="39" s="1"/>
  <c r="P262" i="39" s="1"/>
  <c r="P263" i="39" s="1"/>
  <c r="P264" i="39" s="1"/>
  <c r="P265" i="39" s="1"/>
  <c r="P266" i="39" s="1"/>
  <c r="P267" i="39" s="1"/>
  <c r="P268" i="39" s="1"/>
  <c r="P269" i="39" s="1"/>
  <c r="P270" i="39" s="1"/>
  <c r="P271" i="39" s="1"/>
  <c r="P272" i="39" s="1"/>
  <c r="P273" i="39" s="1"/>
  <c r="P274" i="39" s="1"/>
  <c r="P275" i="39" s="1"/>
  <c r="P276" i="39" s="1"/>
  <c r="P277" i="39" s="1"/>
  <c r="P278" i="39" s="1"/>
  <c r="P279" i="39" s="1"/>
  <c r="P280" i="39" s="1"/>
  <c r="P281" i="39" s="1"/>
  <c r="P282" i="39" s="1"/>
  <c r="P283" i="39" s="1"/>
  <c r="P284" i="39" s="1"/>
  <c r="P285" i="39" s="1"/>
  <c r="P286" i="39" s="1"/>
  <c r="P287" i="39" s="1"/>
  <c r="P288" i="39" s="1"/>
  <c r="P289" i="39" s="1"/>
  <c r="P290" i="39" s="1"/>
  <c r="P291" i="39" s="1"/>
  <c r="P292" i="39" s="1"/>
  <c r="P293" i="39" s="1"/>
  <c r="P294" i="39" s="1"/>
  <c r="P295" i="39" s="1"/>
  <c r="P296" i="39" s="1"/>
  <c r="P297" i="39" s="1"/>
  <c r="P298" i="39" s="1"/>
  <c r="P299" i="39" s="1"/>
  <c r="P300" i="39" s="1"/>
  <c r="P301" i="39" s="1"/>
  <c r="P302" i="39" s="1"/>
  <c r="P303" i="39" s="1"/>
  <c r="P304" i="39" s="1"/>
  <c r="P305" i="39" s="1"/>
  <c r="P306" i="39" s="1"/>
  <c r="P307" i="39" s="1"/>
  <c r="P308" i="39" s="1"/>
  <c r="P309" i="39" s="1"/>
  <c r="P310" i="39" s="1"/>
  <c r="P311" i="39" s="1"/>
  <c r="P312" i="39" s="1"/>
  <c r="P313" i="39" s="1"/>
  <c r="P314" i="39" s="1"/>
  <c r="P315" i="39" s="1"/>
  <c r="P316" i="39" s="1"/>
  <c r="P317" i="39" s="1"/>
  <c r="P318" i="39" s="1"/>
  <c r="P319" i="39" s="1"/>
  <c r="P320" i="39" s="1"/>
  <c r="P321" i="39" s="1"/>
  <c r="P322" i="39" s="1"/>
  <c r="P323" i="39" s="1"/>
  <c r="P324" i="39" s="1"/>
  <c r="P325" i="39" s="1"/>
  <c r="P326" i="39" s="1"/>
  <c r="P327" i="39" s="1"/>
  <c r="P328" i="39" s="1"/>
  <c r="P329" i="39" s="1"/>
  <c r="P330" i="39" s="1"/>
  <c r="P331" i="39" s="1"/>
  <c r="P332" i="39" s="1"/>
  <c r="P333" i="39" s="1"/>
  <c r="P334" i="39" s="1"/>
  <c r="P335" i="39" s="1"/>
  <c r="P336" i="39" s="1"/>
  <c r="P337" i="39" s="1"/>
  <c r="P338" i="39" s="1"/>
  <c r="P339" i="39" s="1"/>
  <c r="P340" i="39" s="1"/>
  <c r="P341" i="39" s="1"/>
  <c r="P342" i="39" s="1"/>
  <c r="P343" i="39" s="1"/>
  <c r="P344" i="39" s="1"/>
  <c r="P345" i="39" s="1"/>
  <c r="P346" i="39" s="1"/>
  <c r="P347" i="39" s="1"/>
  <c r="P348" i="39" s="1"/>
  <c r="P349" i="39" s="1"/>
  <c r="P350" i="39" s="1"/>
  <c r="P351" i="39" s="1"/>
  <c r="P352" i="39" s="1"/>
  <c r="P353" i="39" s="1"/>
  <c r="P354" i="39" s="1"/>
  <c r="P355" i="39" s="1"/>
  <c r="P356" i="39" s="1"/>
  <c r="P357" i="39" s="1"/>
  <c r="P358" i="39" s="1"/>
  <c r="P359" i="39" s="1"/>
  <c r="P360" i="39" s="1"/>
  <c r="P361" i="39" s="1"/>
  <c r="P362" i="39" s="1"/>
  <c r="P363" i="39" s="1"/>
  <c r="P364" i="39" s="1"/>
  <c r="P365" i="39" s="1"/>
  <c r="P366" i="39" s="1"/>
  <c r="P367" i="39" s="1"/>
  <c r="P368" i="39" s="1"/>
  <c r="P369" i="39" s="1"/>
  <c r="P370" i="39" s="1"/>
  <c r="P371" i="39" s="1"/>
  <c r="P372" i="39" s="1"/>
  <c r="P373" i="39" s="1"/>
  <c r="P374" i="39" s="1"/>
  <c r="P375" i="39" s="1"/>
  <c r="P376" i="39" s="1"/>
  <c r="P377" i="39" s="1"/>
  <c r="P378" i="39" s="1"/>
  <c r="P379" i="39" s="1"/>
  <c r="P380" i="39" s="1"/>
  <c r="P381" i="39" s="1"/>
  <c r="P382" i="39" s="1"/>
  <c r="Q21" i="13"/>
  <c r="R55" i="25"/>
  <c r="O56" i="25" s="1"/>
  <c r="P56" i="25"/>
  <c r="P57" i="25" s="1"/>
  <c r="P58" i="25" s="1"/>
  <c r="P59" i="25" s="1"/>
  <c r="P60" i="25" s="1"/>
  <c r="P61" i="25" s="1"/>
  <c r="P62" i="25" s="1"/>
  <c r="P63" i="25" s="1"/>
  <c r="P64" i="25" s="1"/>
  <c r="P65" i="25" s="1"/>
  <c r="P66" i="25" s="1"/>
  <c r="P67" i="25" s="1"/>
  <c r="P68" i="25" s="1"/>
  <c r="P69" i="25" s="1"/>
  <c r="P70" i="25" s="1"/>
  <c r="P71" i="25" s="1"/>
  <c r="P72" i="25" s="1"/>
  <c r="P73" i="25" s="1"/>
  <c r="P74" i="25" s="1"/>
  <c r="P75" i="25" s="1"/>
  <c r="P76" i="25" s="1"/>
  <c r="P77" i="25" s="1"/>
  <c r="P78" i="25" s="1"/>
  <c r="P79" i="25" s="1"/>
  <c r="P80" i="25" s="1"/>
  <c r="P81" i="25" s="1"/>
  <c r="P82" i="25" s="1"/>
  <c r="P83" i="25" s="1"/>
  <c r="P84" i="25" s="1"/>
  <c r="P85" i="25" s="1"/>
  <c r="P86" i="25" s="1"/>
  <c r="P87" i="25" s="1"/>
  <c r="P88" i="25" s="1"/>
  <c r="P89" i="25" s="1"/>
  <c r="P90" i="25" s="1"/>
  <c r="P91" i="25" s="1"/>
  <c r="P92" i="25" s="1"/>
  <c r="P93" i="25" s="1"/>
  <c r="P94" i="25" s="1"/>
  <c r="P95" i="25" s="1"/>
  <c r="P96" i="25" s="1"/>
  <c r="P97" i="25" s="1"/>
  <c r="P98" i="25" s="1"/>
  <c r="P99" i="25" s="1"/>
  <c r="P100" i="25" s="1"/>
  <c r="P101" i="25" s="1"/>
  <c r="P102" i="25" s="1"/>
  <c r="P103" i="25" s="1"/>
  <c r="P104" i="25" s="1"/>
  <c r="P105" i="25" s="1"/>
  <c r="P106" i="25" s="1"/>
  <c r="P107" i="25" s="1"/>
  <c r="P108" i="25" s="1"/>
  <c r="P109" i="25" s="1"/>
  <c r="P110" i="25" s="1"/>
  <c r="P111" i="25" s="1"/>
  <c r="P112" i="25" s="1"/>
  <c r="P113" i="25" s="1"/>
  <c r="P114" i="25" s="1"/>
  <c r="P115" i="25" s="1"/>
  <c r="P116" i="25" s="1"/>
  <c r="P117" i="25" s="1"/>
  <c r="P118" i="25" s="1"/>
  <c r="P119" i="25" s="1"/>
  <c r="P120" i="25" s="1"/>
  <c r="P121" i="25" s="1"/>
  <c r="P122" i="25" s="1"/>
  <c r="P123" i="25" s="1"/>
  <c r="P124" i="25" s="1"/>
  <c r="P125" i="25" s="1"/>
  <c r="P126" i="25" s="1"/>
  <c r="P127" i="25" s="1"/>
  <c r="P128" i="25" s="1"/>
  <c r="P129" i="25" s="1"/>
  <c r="P130" i="25" s="1"/>
  <c r="P131" i="25" s="1"/>
  <c r="P132" i="25" s="1"/>
  <c r="P133" i="25" s="1"/>
  <c r="P134" i="25" s="1"/>
  <c r="P135" i="25" s="1"/>
  <c r="P136" i="25" s="1"/>
  <c r="P137" i="25" s="1"/>
  <c r="P138" i="25" s="1"/>
  <c r="P139" i="25" s="1"/>
  <c r="P140" i="25" s="1"/>
  <c r="P141" i="25" s="1"/>
  <c r="P142" i="25" s="1"/>
  <c r="P143" i="25" s="1"/>
  <c r="P144" i="25" s="1"/>
  <c r="P145" i="25" s="1"/>
  <c r="P146" i="25" s="1"/>
  <c r="P147" i="25" s="1"/>
  <c r="P148" i="25" s="1"/>
  <c r="P149" i="25" s="1"/>
  <c r="P150" i="25" s="1"/>
  <c r="P151" i="25" s="1"/>
  <c r="P152" i="25" s="1"/>
  <c r="P153" i="25" s="1"/>
  <c r="P154" i="25" s="1"/>
  <c r="P155" i="25" s="1"/>
  <c r="P156" i="25" s="1"/>
  <c r="P157" i="25" s="1"/>
  <c r="P158" i="25" s="1"/>
  <c r="P159" i="25" s="1"/>
  <c r="P160" i="25" s="1"/>
  <c r="P161" i="25" s="1"/>
  <c r="P162" i="25" s="1"/>
  <c r="P163" i="25" s="1"/>
  <c r="P164" i="25" s="1"/>
  <c r="P165" i="25" s="1"/>
  <c r="P166" i="25" s="1"/>
  <c r="P167" i="25" s="1"/>
  <c r="P168" i="25" s="1"/>
  <c r="P169" i="25" s="1"/>
  <c r="P170" i="25" s="1"/>
  <c r="P171" i="25" s="1"/>
  <c r="P172" i="25" s="1"/>
  <c r="P173" i="25" s="1"/>
  <c r="P174" i="25" s="1"/>
  <c r="P175" i="25" s="1"/>
  <c r="P176" i="25" s="1"/>
  <c r="P177" i="25" s="1"/>
  <c r="P178" i="25" s="1"/>
  <c r="P179" i="25" s="1"/>
  <c r="P180" i="25" s="1"/>
  <c r="P181" i="25" s="1"/>
  <c r="P182" i="25" s="1"/>
  <c r="P183" i="25" s="1"/>
  <c r="P184" i="25" s="1"/>
  <c r="P185" i="25" s="1"/>
  <c r="P186" i="25" s="1"/>
  <c r="P187" i="25" s="1"/>
  <c r="P188" i="25" s="1"/>
  <c r="P189" i="25" s="1"/>
  <c r="P190" i="25" s="1"/>
  <c r="P191" i="25" s="1"/>
  <c r="P192" i="25" s="1"/>
  <c r="P193" i="25" s="1"/>
  <c r="P194" i="25" s="1"/>
  <c r="P195" i="25" s="1"/>
  <c r="P196" i="25" s="1"/>
  <c r="P197" i="25" s="1"/>
  <c r="P198" i="25" s="1"/>
  <c r="P199" i="25" s="1"/>
  <c r="P200" i="25" s="1"/>
  <c r="P201" i="25" s="1"/>
  <c r="P202" i="25" s="1"/>
  <c r="P203" i="25" s="1"/>
  <c r="P204" i="25" s="1"/>
  <c r="P205" i="25" s="1"/>
  <c r="P206" i="25" s="1"/>
  <c r="P207" i="25" s="1"/>
  <c r="P208" i="25" s="1"/>
  <c r="P209" i="25" s="1"/>
  <c r="P210" i="25" s="1"/>
  <c r="P211" i="25" s="1"/>
  <c r="P212" i="25" s="1"/>
  <c r="P213" i="25" s="1"/>
  <c r="P214" i="25" s="1"/>
  <c r="P215" i="25" s="1"/>
  <c r="P216" i="25" s="1"/>
  <c r="P217" i="25" s="1"/>
  <c r="P218" i="25" s="1"/>
  <c r="P219" i="25" s="1"/>
  <c r="P220" i="25" s="1"/>
  <c r="P221" i="25" s="1"/>
  <c r="P222" i="25" s="1"/>
  <c r="P223" i="25" s="1"/>
  <c r="P224" i="25" s="1"/>
  <c r="P225" i="25" s="1"/>
  <c r="P226" i="25" s="1"/>
  <c r="P227" i="25" s="1"/>
  <c r="P228" i="25" s="1"/>
  <c r="P229" i="25" s="1"/>
  <c r="P230" i="25" s="1"/>
  <c r="P231" i="25" s="1"/>
  <c r="P232" i="25" s="1"/>
  <c r="P233" i="25" s="1"/>
  <c r="P234" i="25" s="1"/>
  <c r="P235" i="25" s="1"/>
  <c r="P236" i="25" s="1"/>
  <c r="P237" i="25" s="1"/>
  <c r="P238" i="25" s="1"/>
  <c r="P239" i="25" s="1"/>
  <c r="P240" i="25" s="1"/>
  <c r="P241" i="25" s="1"/>
  <c r="P242" i="25" s="1"/>
  <c r="P243" i="25" s="1"/>
  <c r="P244" i="25" s="1"/>
  <c r="P245" i="25" s="1"/>
  <c r="P246" i="25" s="1"/>
  <c r="P247" i="25" s="1"/>
  <c r="P248" i="25" s="1"/>
  <c r="P249" i="25" s="1"/>
  <c r="P250" i="25" s="1"/>
  <c r="P251" i="25" s="1"/>
  <c r="P252" i="25" s="1"/>
  <c r="P253" i="25" s="1"/>
  <c r="P254" i="25" s="1"/>
  <c r="P255" i="25" s="1"/>
  <c r="P256" i="25" s="1"/>
  <c r="P257" i="25" s="1"/>
  <c r="P258" i="25" s="1"/>
  <c r="P259" i="25" s="1"/>
  <c r="P260" i="25" s="1"/>
  <c r="P261" i="25" s="1"/>
  <c r="P262" i="25" s="1"/>
  <c r="P263" i="25" s="1"/>
  <c r="P264" i="25" s="1"/>
  <c r="P265" i="25" s="1"/>
  <c r="P266" i="25" s="1"/>
  <c r="P267" i="25" s="1"/>
  <c r="P268" i="25" s="1"/>
  <c r="P269" i="25" s="1"/>
  <c r="P270" i="25" s="1"/>
  <c r="P271" i="25" s="1"/>
  <c r="P272" i="25" s="1"/>
  <c r="P273" i="25" s="1"/>
  <c r="P274" i="25" s="1"/>
  <c r="P275" i="25" s="1"/>
  <c r="P276" i="25" s="1"/>
  <c r="P277" i="25" s="1"/>
  <c r="P278" i="25" s="1"/>
  <c r="P279" i="25" s="1"/>
  <c r="P280" i="25" s="1"/>
  <c r="P281" i="25" s="1"/>
  <c r="P282" i="25" s="1"/>
  <c r="P283" i="25" s="1"/>
  <c r="P284" i="25" s="1"/>
  <c r="P285" i="25" s="1"/>
  <c r="P286" i="25" s="1"/>
  <c r="P287" i="25" s="1"/>
  <c r="P288" i="25" s="1"/>
  <c r="P289" i="25" s="1"/>
  <c r="P290" i="25" s="1"/>
  <c r="P291" i="25" s="1"/>
  <c r="P292" i="25" s="1"/>
  <c r="P293" i="25" s="1"/>
  <c r="P294" i="25" s="1"/>
  <c r="P295" i="25" s="1"/>
  <c r="P296" i="25" s="1"/>
  <c r="P297" i="25" s="1"/>
  <c r="P298" i="25" s="1"/>
  <c r="P299" i="25" s="1"/>
  <c r="P300" i="25" s="1"/>
  <c r="P301" i="25" s="1"/>
  <c r="P302" i="25" s="1"/>
  <c r="P303" i="25" s="1"/>
  <c r="P304" i="25" s="1"/>
  <c r="P305" i="25" s="1"/>
  <c r="P306" i="25" s="1"/>
  <c r="P307" i="25" s="1"/>
  <c r="P308" i="25" s="1"/>
  <c r="P309" i="25" s="1"/>
  <c r="P310" i="25" s="1"/>
  <c r="P311" i="25" s="1"/>
  <c r="P312" i="25" s="1"/>
  <c r="P313" i="25" s="1"/>
  <c r="P314" i="25" s="1"/>
  <c r="P315" i="25" s="1"/>
  <c r="P316" i="25" s="1"/>
  <c r="P317" i="25" s="1"/>
  <c r="P318" i="25" s="1"/>
  <c r="S33" i="54"/>
  <c r="N34" i="54"/>
  <c r="R17" i="27"/>
  <c r="P14" i="27"/>
  <c r="R59" i="45"/>
  <c r="O60" i="45" s="1"/>
  <c r="P60" i="45"/>
  <c r="P61" i="45" s="1"/>
  <c r="P62" i="45" s="1"/>
  <c r="P63" i="45" s="1"/>
  <c r="P64" i="45" s="1"/>
  <c r="P65" i="45" s="1"/>
  <c r="P66" i="45" s="1"/>
  <c r="P67" i="45" s="1"/>
  <c r="P68" i="45" s="1"/>
  <c r="P69" i="45" s="1"/>
  <c r="P70" i="45" s="1"/>
  <c r="P71" i="45" s="1"/>
  <c r="P72" i="45" s="1"/>
  <c r="P73" i="45" s="1"/>
  <c r="P74" i="45" s="1"/>
  <c r="P75" i="45" s="1"/>
  <c r="P76" i="45" s="1"/>
  <c r="P77" i="45" s="1"/>
  <c r="P78" i="45" s="1"/>
  <c r="P79" i="45" s="1"/>
  <c r="P80" i="45" s="1"/>
  <c r="P81" i="45" s="1"/>
  <c r="P82" i="45" s="1"/>
  <c r="P83" i="45" s="1"/>
  <c r="P84" i="45" s="1"/>
  <c r="P85" i="45" s="1"/>
  <c r="P86" i="45" s="1"/>
  <c r="P87" i="45" s="1"/>
  <c r="P88" i="45" s="1"/>
  <c r="P89" i="45" s="1"/>
  <c r="P90" i="45" s="1"/>
  <c r="P91" i="45" s="1"/>
  <c r="P92" i="45" s="1"/>
  <c r="P93" i="45" s="1"/>
  <c r="P94" i="45" s="1"/>
  <c r="P95" i="45" s="1"/>
  <c r="P96" i="45" s="1"/>
  <c r="P97" i="45" s="1"/>
  <c r="P98" i="45" s="1"/>
  <c r="P99" i="45" s="1"/>
  <c r="P100" i="45" s="1"/>
  <c r="P101" i="45" s="1"/>
  <c r="P102" i="45" s="1"/>
  <c r="P103" i="45" s="1"/>
  <c r="P104" i="45" s="1"/>
  <c r="P105" i="45" s="1"/>
  <c r="P106" i="45" s="1"/>
  <c r="P107" i="45" s="1"/>
  <c r="P108" i="45" s="1"/>
  <c r="P109" i="45" s="1"/>
  <c r="P110" i="45" s="1"/>
  <c r="P111" i="45" s="1"/>
  <c r="P112" i="45" s="1"/>
  <c r="P113" i="45" s="1"/>
  <c r="P114" i="45" s="1"/>
  <c r="P115" i="45" s="1"/>
  <c r="P116" i="45" s="1"/>
  <c r="P117" i="45" s="1"/>
  <c r="P118" i="45" s="1"/>
  <c r="P119" i="45" s="1"/>
  <c r="P120" i="45" s="1"/>
  <c r="P121" i="45" s="1"/>
  <c r="P122" i="45" s="1"/>
  <c r="P123" i="45" s="1"/>
  <c r="P124" i="45" s="1"/>
  <c r="P125" i="45" s="1"/>
  <c r="P126" i="45" s="1"/>
  <c r="P127" i="45" s="1"/>
  <c r="P128" i="45" s="1"/>
  <c r="P129" i="45" s="1"/>
  <c r="P130" i="45" s="1"/>
  <c r="P131" i="45" s="1"/>
  <c r="P132" i="45" s="1"/>
  <c r="P133" i="45" s="1"/>
  <c r="P134" i="45" s="1"/>
  <c r="P135" i="45" s="1"/>
  <c r="P136" i="45" s="1"/>
  <c r="P137" i="45" s="1"/>
  <c r="P138" i="45" s="1"/>
  <c r="P139" i="45" s="1"/>
  <c r="P140" i="45" s="1"/>
  <c r="P141" i="45" s="1"/>
  <c r="P142" i="45" s="1"/>
  <c r="P143" i="45" s="1"/>
  <c r="P144" i="45" s="1"/>
  <c r="P145" i="45" s="1"/>
  <c r="P146" i="45" s="1"/>
  <c r="P147" i="45" s="1"/>
  <c r="P148" i="45" s="1"/>
  <c r="P149" i="45" s="1"/>
  <c r="P150" i="45" s="1"/>
  <c r="P151" i="45" s="1"/>
  <c r="P152" i="45" s="1"/>
  <c r="P153" i="45" s="1"/>
  <c r="P154" i="45" s="1"/>
  <c r="P155" i="45" s="1"/>
  <c r="P156" i="45" s="1"/>
  <c r="P157" i="45" s="1"/>
  <c r="P158" i="45" s="1"/>
  <c r="P159" i="45" s="1"/>
  <c r="P160" i="45" s="1"/>
  <c r="P161" i="45" s="1"/>
  <c r="P162" i="45" s="1"/>
  <c r="P163" i="45" s="1"/>
  <c r="P164" i="45" s="1"/>
  <c r="P165" i="45" s="1"/>
  <c r="P166" i="45" s="1"/>
  <c r="P167" i="45" s="1"/>
  <c r="P168" i="45" s="1"/>
  <c r="P169" i="45" s="1"/>
  <c r="P170" i="45" s="1"/>
  <c r="P171" i="45" s="1"/>
  <c r="P172" i="45" s="1"/>
  <c r="P173" i="45" s="1"/>
  <c r="P174" i="45" s="1"/>
  <c r="P175" i="45" s="1"/>
  <c r="P176" i="45" s="1"/>
  <c r="P177" i="45" s="1"/>
  <c r="P178" i="45" s="1"/>
  <c r="P179" i="45" s="1"/>
  <c r="P180" i="45" s="1"/>
  <c r="P181" i="45" s="1"/>
  <c r="P182" i="45" s="1"/>
  <c r="P183" i="45" s="1"/>
  <c r="P184" i="45" s="1"/>
  <c r="P185" i="45" s="1"/>
  <c r="P186" i="45" s="1"/>
  <c r="P187" i="45" s="1"/>
  <c r="P188" i="45" s="1"/>
  <c r="P189" i="45" s="1"/>
  <c r="P190" i="45" s="1"/>
  <c r="P191" i="45" s="1"/>
  <c r="P192" i="45" s="1"/>
  <c r="P193" i="45" s="1"/>
  <c r="P194" i="45" s="1"/>
  <c r="P195" i="45" s="1"/>
  <c r="P196" i="45" s="1"/>
  <c r="P197" i="45" s="1"/>
  <c r="P198" i="45" s="1"/>
  <c r="P199" i="45" s="1"/>
  <c r="P200" i="45" s="1"/>
  <c r="P201" i="45" s="1"/>
  <c r="P202" i="45" s="1"/>
  <c r="P203" i="45" s="1"/>
  <c r="P204" i="45" s="1"/>
  <c r="P205" i="45" s="1"/>
  <c r="P206" i="45" s="1"/>
  <c r="P207" i="45" s="1"/>
  <c r="P208" i="45" s="1"/>
  <c r="P209" i="45" s="1"/>
  <c r="P210" i="45" s="1"/>
  <c r="P211" i="45" s="1"/>
  <c r="P212" i="45" s="1"/>
  <c r="P213" i="45" s="1"/>
  <c r="P214" i="45" s="1"/>
  <c r="P215" i="45" s="1"/>
  <c r="P216" i="45" s="1"/>
  <c r="P217" i="45" s="1"/>
  <c r="P218" i="45" s="1"/>
  <c r="P219" i="45" s="1"/>
  <c r="P220" i="45" s="1"/>
  <c r="P221" i="45" s="1"/>
  <c r="P222" i="45" s="1"/>
  <c r="P223" i="45" s="1"/>
  <c r="P224" i="45" s="1"/>
  <c r="P225" i="45" s="1"/>
  <c r="P226" i="45" s="1"/>
  <c r="P227" i="45" s="1"/>
  <c r="P228" i="45" s="1"/>
  <c r="P229" i="45" s="1"/>
  <c r="P230" i="45" s="1"/>
  <c r="P231" i="45" s="1"/>
  <c r="P232" i="45" s="1"/>
  <c r="P233" i="45" s="1"/>
  <c r="P234" i="45" s="1"/>
  <c r="P235" i="45" s="1"/>
  <c r="P236" i="45" s="1"/>
  <c r="P237" i="45" s="1"/>
  <c r="P238" i="45" s="1"/>
  <c r="P239" i="45" s="1"/>
  <c r="P240" i="45" s="1"/>
  <c r="P241" i="45" s="1"/>
  <c r="P242" i="45" s="1"/>
  <c r="P243" i="45" s="1"/>
  <c r="P244" i="45" s="1"/>
  <c r="P245" i="45" s="1"/>
  <c r="P246" i="45" s="1"/>
  <c r="P247" i="45" s="1"/>
  <c r="P248" i="45" s="1"/>
  <c r="P249" i="45" s="1"/>
  <c r="P250" i="45" s="1"/>
  <c r="P251" i="45" s="1"/>
  <c r="P252" i="45" s="1"/>
  <c r="P253" i="45" s="1"/>
  <c r="P254" i="45" s="1"/>
  <c r="P255" i="45" s="1"/>
  <c r="P256" i="45" s="1"/>
  <c r="P257" i="45" s="1"/>
  <c r="P258" i="45" s="1"/>
  <c r="P259" i="45" s="1"/>
  <c r="P260" i="45" s="1"/>
  <c r="P261" i="45" s="1"/>
  <c r="P262" i="45" s="1"/>
  <c r="P263" i="45" s="1"/>
  <c r="P264" i="45" s="1"/>
  <c r="P265" i="45" s="1"/>
  <c r="P266" i="45" s="1"/>
  <c r="P267" i="45" s="1"/>
  <c r="P268" i="45" s="1"/>
  <c r="P269" i="45" s="1"/>
  <c r="P270" i="45" s="1"/>
  <c r="P271" i="45" s="1"/>
  <c r="P272" i="45" s="1"/>
  <c r="P273" i="45" s="1"/>
  <c r="P274" i="45" s="1"/>
  <c r="P275" i="45" s="1"/>
  <c r="P276" i="45" s="1"/>
  <c r="P277" i="45" s="1"/>
  <c r="P278" i="45" s="1"/>
  <c r="P279" i="45" s="1"/>
  <c r="P280" i="45" s="1"/>
  <c r="P281" i="45" s="1"/>
  <c r="P282" i="45" s="1"/>
  <c r="P283" i="45" s="1"/>
  <c r="P284" i="45" s="1"/>
  <c r="P285" i="45" s="1"/>
  <c r="P286" i="45" s="1"/>
  <c r="P287" i="45" s="1"/>
  <c r="P288" i="45" s="1"/>
  <c r="P289" i="45" s="1"/>
  <c r="P290" i="45" s="1"/>
  <c r="P291" i="45" s="1"/>
  <c r="P292" i="45" s="1"/>
  <c r="P293" i="45" s="1"/>
  <c r="P294" i="45" s="1"/>
  <c r="P295" i="45" s="1"/>
  <c r="P296" i="45" s="1"/>
  <c r="P297" i="45" s="1"/>
  <c r="P298" i="45" s="1"/>
  <c r="P299" i="45" s="1"/>
  <c r="P300" i="45" s="1"/>
  <c r="P301" i="45" s="1"/>
  <c r="P302" i="45" s="1"/>
  <c r="P303" i="45" s="1"/>
  <c r="P304" i="45" s="1"/>
  <c r="P305" i="45" s="1"/>
  <c r="P306" i="45" s="1"/>
  <c r="P307" i="45" s="1"/>
  <c r="P308" i="45" s="1"/>
  <c r="P309" i="45" s="1"/>
  <c r="P310" i="45" s="1"/>
  <c r="P311" i="45" s="1"/>
  <c r="P312" i="45" s="1"/>
  <c r="P313" i="45" s="1"/>
  <c r="P314" i="45" s="1"/>
  <c r="P315" i="45" s="1"/>
  <c r="P316" i="45" s="1"/>
  <c r="P317" i="45" s="1"/>
  <c r="P318" i="45" s="1"/>
  <c r="P319" i="45" s="1"/>
  <c r="P320" i="45" s="1"/>
  <c r="P321" i="45" s="1"/>
  <c r="P322" i="45" s="1"/>
  <c r="P323" i="45" s="1"/>
  <c r="P324" i="45" s="1"/>
  <c r="P325" i="45" s="1"/>
  <c r="P326" i="45" s="1"/>
  <c r="P327" i="45" s="1"/>
  <c r="P328" i="45" s="1"/>
  <c r="P329" i="45" s="1"/>
  <c r="P330" i="45" s="1"/>
  <c r="P331" i="45" s="1"/>
  <c r="P332" i="45" s="1"/>
  <c r="P333" i="45" s="1"/>
  <c r="P334" i="45" s="1"/>
  <c r="P335" i="45" s="1"/>
  <c r="P336" i="45" s="1"/>
  <c r="P337" i="45" s="1"/>
  <c r="P338" i="45" s="1"/>
  <c r="P339" i="45" s="1"/>
  <c r="P340" i="45" s="1"/>
  <c r="P341" i="45" s="1"/>
  <c r="P342" i="45" s="1"/>
  <c r="P343" i="45" s="1"/>
  <c r="P344" i="45" s="1"/>
  <c r="P345" i="45" s="1"/>
  <c r="P346" i="45" s="1"/>
  <c r="P347" i="45" s="1"/>
  <c r="P348" i="45" s="1"/>
  <c r="P349" i="45" s="1"/>
  <c r="P350" i="45" s="1"/>
  <c r="P351" i="45" s="1"/>
  <c r="P352" i="45" s="1"/>
  <c r="P353" i="45" s="1"/>
  <c r="P354" i="45" s="1"/>
  <c r="P355" i="45" s="1"/>
  <c r="P356" i="45" s="1"/>
  <c r="P357" i="45" s="1"/>
  <c r="P358" i="45" s="1"/>
  <c r="P359" i="45" s="1"/>
  <c r="P360" i="45" s="1"/>
  <c r="P361" i="45" s="1"/>
  <c r="P362" i="45" s="1"/>
  <c r="P363" i="45" s="1"/>
  <c r="P364" i="45" s="1"/>
  <c r="P365" i="45" s="1"/>
  <c r="P366" i="45" s="1"/>
  <c r="P367" i="45" s="1"/>
  <c r="P368" i="45" s="1"/>
  <c r="P369" i="45" s="1"/>
  <c r="P370" i="45" s="1"/>
  <c r="P371" i="45" s="1"/>
  <c r="P372" i="45" s="1"/>
  <c r="P373" i="45" s="1"/>
  <c r="P374" i="45" s="1"/>
  <c r="P375" i="45" s="1"/>
  <c r="P376" i="45" s="1"/>
  <c r="P377" i="45" s="1"/>
  <c r="P378" i="45" s="1"/>
  <c r="P379" i="45" s="1"/>
  <c r="P380" i="45" s="1"/>
  <c r="P381" i="45" s="1"/>
  <c r="P382" i="45" s="1"/>
  <c r="P383" i="45" s="1"/>
  <c r="P384" i="45" s="1"/>
  <c r="P385" i="45" s="1"/>
  <c r="P386" i="45" s="1"/>
  <c r="P387" i="45" s="1"/>
  <c r="P388" i="45" s="1"/>
  <c r="P389" i="45" s="1"/>
  <c r="P390" i="45" s="1"/>
  <c r="P391" i="45" s="1"/>
  <c r="P392" i="45" s="1"/>
  <c r="P393" i="45" s="1"/>
  <c r="P394" i="45" s="1"/>
  <c r="P395" i="45" s="1"/>
  <c r="P396" i="45" s="1"/>
  <c r="P397" i="45" s="1"/>
  <c r="P398" i="45" s="1"/>
  <c r="P399" i="45" s="1"/>
  <c r="P400" i="45" s="1"/>
  <c r="P401" i="45" s="1"/>
  <c r="P402" i="45" s="1"/>
  <c r="P403" i="45" s="1"/>
  <c r="P404" i="45" s="1"/>
  <c r="P405" i="45" s="1"/>
  <c r="P406" i="45" s="1"/>
  <c r="R18" i="54"/>
  <c r="P17" i="54"/>
  <c r="P60" i="29"/>
  <c r="P61" i="29" s="1"/>
  <c r="P62" i="29" s="1"/>
  <c r="P63" i="29" s="1"/>
  <c r="P64" i="29" s="1"/>
  <c r="P65" i="29" s="1"/>
  <c r="P66" i="29" s="1"/>
  <c r="P67" i="29" s="1"/>
  <c r="P68" i="29" s="1"/>
  <c r="P69" i="29" s="1"/>
  <c r="P70" i="29" s="1"/>
  <c r="P71" i="29" s="1"/>
  <c r="P72" i="29" s="1"/>
  <c r="P73" i="29" s="1"/>
  <c r="P74" i="29" s="1"/>
  <c r="P75" i="29" s="1"/>
  <c r="P76" i="29" s="1"/>
  <c r="P77" i="29" s="1"/>
  <c r="P78" i="29" s="1"/>
  <c r="P79" i="29" s="1"/>
  <c r="P80" i="29" s="1"/>
  <c r="P81" i="29" s="1"/>
  <c r="P82" i="29" s="1"/>
  <c r="P83" i="29" s="1"/>
  <c r="P84" i="29" s="1"/>
  <c r="P85" i="29" s="1"/>
  <c r="P86" i="29" s="1"/>
  <c r="P87" i="29" s="1"/>
  <c r="P88" i="29" s="1"/>
  <c r="P89" i="29" s="1"/>
  <c r="P90" i="29" s="1"/>
  <c r="P91" i="29" s="1"/>
  <c r="P92" i="29" s="1"/>
  <c r="P93" i="29" s="1"/>
  <c r="P94" i="29" s="1"/>
  <c r="P95" i="29" s="1"/>
  <c r="P96" i="29" s="1"/>
  <c r="P97" i="29" s="1"/>
  <c r="P98" i="29" s="1"/>
  <c r="P99" i="29" s="1"/>
  <c r="P100" i="29" s="1"/>
  <c r="P101" i="29" s="1"/>
  <c r="P102" i="29" s="1"/>
  <c r="P103" i="29" s="1"/>
  <c r="P104" i="29" s="1"/>
  <c r="P105" i="29" s="1"/>
  <c r="P106" i="29" s="1"/>
  <c r="P107" i="29" s="1"/>
  <c r="P108" i="29" s="1"/>
  <c r="P109" i="29" s="1"/>
  <c r="P110" i="29" s="1"/>
  <c r="P111" i="29" s="1"/>
  <c r="P112" i="29" s="1"/>
  <c r="P113" i="29" s="1"/>
  <c r="P114" i="29" s="1"/>
  <c r="P115" i="29" s="1"/>
  <c r="P116" i="29" s="1"/>
  <c r="P117" i="29" s="1"/>
  <c r="P118" i="29" s="1"/>
  <c r="P119" i="29" s="1"/>
  <c r="P120" i="29" s="1"/>
  <c r="P121" i="29" s="1"/>
  <c r="P122" i="29" s="1"/>
  <c r="P123" i="29" s="1"/>
  <c r="P124" i="29" s="1"/>
  <c r="P125" i="29" s="1"/>
  <c r="P126" i="29" s="1"/>
  <c r="P127" i="29" s="1"/>
  <c r="P128" i="29" s="1"/>
  <c r="P129" i="29" s="1"/>
  <c r="P130" i="29" s="1"/>
  <c r="P131" i="29" s="1"/>
  <c r="P132" i="29" s="1"/>
  <c r="P133" i="29" s="1"/>
  <c r="P134" i="29" s="1"/>
  <c r="P135" i="29" s="1"/>
  <c r="P136" i="29" s="1"/>
  <c r="P137" i="29" s="1"/>
  <c r="P138" i="29" s="1"/>
  <c r="P139" i="29" s="1"/>
  <c r="P140" i="29" s="1"/>
  <c r="P141" i="29" s="1"/>
  <c r="P142" i="29" s="1"/>
  <c r="P143" i="29" s="1"/>
  <c r="P144" i="29" s="1"/>
  <c r="P145" i="29" s="1"/>
  <c r="P146" i="29" s="1"/>
  <c r="P147" i="29" s="1"/>
  <c r="P148" i="29" s="1"/>
  <c r="P149" i="29" s="1"/>
  <c r="P150" i="29" s="1"/>
  <c r="P151" i="29" s="1"/>
  <c r="P152" i="29" s="1"/>
  <c r="P153" i="29" s="1"/>
  <c r="P154" i="29" s="1"/>
  <c r="P155" i="29" s="1"/>
  <c r="P156" i="29" s="1"/>
  <c r="P157" i="29" s="1"/>
  <c r="P158" i="29" s="1"/>
  <c r="P159" i="29" s="1"/>
  <c r="P160" i="29" s="1"/>
  <c r="P161" i="29" s="1"/>
  <c r="P162" i="29" s="1"/>
  <c r="P163" i="29" s="1"/>
  <c r="P164" i="29" s="1"/>
  <c r="P165" i="29" s="1"/>
  <c r="P166" i="29" s="1"/>
  <c r="P167" i="29" s="1"/>
  <c r="P168" i="29" s="1"/>
  <c r="P169" i="29" s="1"/>
  <c r="P170" i="29" s="1"/>
  <c r="P171" i="29" s="1"/>
  <c r="P172" i="29" s="1"/>
  <c r="P173" i="29" s="1"/>
  <c r="P174" i="29" s="1"/>
  <c r="P175" i="29" s="1"/>
  <c r="P176" i="29" s="1"/>
  <c r="P177" i="29" s="1"/>
  <c r="P178" i="29" s="1"/>
  <c r="P179" i="29" s="1"/>
  <c r="P180" i="29" s="1"/>
  <c r="P181" i="29" s="1"/>
  <c r="P182" i="29" s="1"/>
  <c r="P183" i="29" s="1"/>
  <c r="P184" i="29" s="1"/>
  <c r="P185" i="29" s="1"/>
  <c r="P186" i="29" s="1"/>
  <c r="P187" i="29" s="1"/>
  <c r="P188" i="29" s="1"/>
  <c r="P189" i="29" s="1"/>
  <c r="P190" i="29" s="1"/>
  <c r="P191" i="29" s="1"/>
  <c r="P192" i="29" s="1"/>
  <c r="P193" i="29" s="1"/>
  <c r="P194" i="29" s="1"/>
  <c r="P195" i="29" s="1"/>
  <c r="P196" i="29" s="1"/>
  <c r="P197" i="29" s="1"/>
  <c r="P198" i="29" s="1"/>
  <c r="P199" i="29" s="1"/>
  <c r="P200" i="29" s="1"/>
  <c r="P201" i="29" s="1"/>
  <c r="P202" i="29" s="1"/>
  <c r="P203" i="29" s="1"/>
  <c r="P204" i="29" s="1"/>
  <c r="P205" i="29" s="1"/>
  <c r="P206" i="29" s="1"/>
  <c r="P207" i="29" s="1"/>
  <c r="P208" i="29" s="1"/>
  <c r="P209" i="29" s="1"/>
  <c r="P210" i="29" s="1"/>
  <c r="P211" i="29" s="1"/>
  <c r="P212" i="29" s="1"/>
  <c r="P213" i="29" s="1"/>
  <c r="P214" i="29" s="1"/>
  <c r="P215" i="29" s="1"/>
  <c r="P216" i="29" s="1"/>
  <c r="P217" i="29" s="1"/>
  <c r="P218" i="29" s="1"/>
  <c r="P219" i="29" s="1"/>
  <c r="P220" i="29" s="1"/>
  <c r="P221" i="29" s="1"/>
  <c r="P222" i="29" s="1"/>
  <c r="P223" i="29" s="1"/>
  <c r="P224" i="29" s="1"/>
  <c r="P225" i="29" s="1"/>
  <c r="P226" i="29" s="1"/>
  <c r="P227" i="29" s="1"/>
  <c r="P228" i="29" s="1"/>
  <c r="P229" i="29" s="1"/>
  <c r="P230" i="29" s="1"/>
  <c r="P231" i="29" s="1"/>
  <c r="P232" i="29" s="1"/>
  <c r="P233" i="29" s="1"/>
  <c r="P234" i="29" s="1"/>
  <c r="P235" i="29" s="1"/>
  <c r="P236" i="29" s="1"/>
  <c r="P237" i="29" s="1"/>
  <c r="P238" i="29" s="1"/>
  <c r="P239" i="29" s="1"/>
  <c r="P240" i="29" s="1"/>
  <c r="P241" i="29" s="1"/>
  <c r="P242" i="29" s="1"/>
  <c r="P243" i="29" s="1"/>
  <c r="P244" i="29" s="1"/>
  <c r="P245" i="29" s="1"/>
  <c r="P246" i="29" s="1"/>
  <c r="P247" i="29" s="1"/>
  <c r="P248" i="29" s="1"/>
  <c r="P249" i="29" s="1"/>
  <c r="P250" i="29" s="1"/>
  <c r="P251" i="29" s="1"/>
  <c r="P252" i="29" s="1"/>
  <c r="P253" i="29" s="1"/>
  <c r="P254" i="29" s="1"/>
  <c r="P255" i="29" s="1"/>
  <c r="P256" i="29" s="1"/>
  <c r="P257" i="29" s="1"/>
  <c r="P258" i="29" s="1"/>
  <c r="P259" i="29" s="1"/>
  <c r="P260" i="29" s="1"/>
  <c r="P261" i="29" s="1"/>
  <c r="P262" i="29" s="1"/>
  <c r="P263" i="29" s="1"/>
  <c r="P264" i="29" s="1"/>
  <c r="P265" i="29" s="1"/>
  <c r="P266" i="29" s="1"/>
  <c r="P267" i="29" s="1"/>
  <c r="P268" i="29" s="1"/>
  <c r="P269" i="29" s="1"/>
  <c r="P270" i="29" s="1"/>
  <c r="P271" i="29" s="1"/>
  <c r="P272" i="29" s="1"/>
  <c r="P273" i="29" s="1"/>
  <c r="P274" i="29" s="1"/>
  <c r="P275" i="29" s="1"/>
  <c r="P276" i="29" s="1"/>
  <c r="P277" i="29" s="1"/>
  <c r="P278" i="29" s="1"/>
  <c r="P279" i="29" s="1"/>
  <c r="P280" i="29" s="1"/>
  <c r="P281" i="29" s="1"/>
  <c r="P282" i="29" s="1"/>
  <c r="P283" i="29" s="1"/>
  <c r="P284" i="29" s="1"/>
  <c r="P285" i="29" s="1"/>
  <c r="P286" i="29" s="1"/>
  <c r="P287" i="29" s="1"/>
  <c r="P288" i="29" s="1"/>
  <c r="P289" i="29" s="1"/>
  <c r="P290" i="29" s="1"/>
  <c r="P291" i="29" s="1"/>
  <c r="P292" i="29" s="1"/>
  <c r="P293" i="29" s="1"/>
  <c r="P294" i="29" s="1"/>
  <c r="P295" i="29" s="1"/>
  <c r="P296" i="29" s="1"/>
  <c r="P297" i="29" s="1"/>
  <c r="P298" i="29" s="1"/>
  <c r="P299" i="29" s="1"/>
  <c r="P300" i="29" s="1"/>
  <c r="P301" i="29" s="1"/>
  <c r="P302" i="29" s="1"/>
  <c r="P303" i="29" s="1"/>
  <c r="P304" i="29" s="1"/>
  <c r="P305" i="29" s="1"/>
  <c r="P306" i="29" s="1"/>
  <c r="P307" i="29" s="1"/>
  <c r="P308" i="29" s="1"/>
  <c r="P309" i="29" s="1"/>
  <c r="P310" i="29" s="1"/>
  <c r="P311" i="29" s="1"/>
  <c r="P312" i="29" s="1"/>
  <c r="P313" i="29" s="1"/>
  <c r="P314" i="29" s="1"/>
  <c r="P315" i="29" s="1"/>
  <c r="P316" i="29" s="1"/>
  <c r="P317" i="29" s="1"/>
  <c r="P318" i="29" s="1"/>
  <c r="P319" i="29" s="1"/>
  <c r="P320" i="29" s="1"/>
  <c r="P321" i="29" s="1"/>
  <c r="P322" i="29" s="1"/>
  <c r="P323" i="29" s="1"/>
  <c r="P324" i="29" s="1"/>
  <c r="P325" i="29" s="1"/>
  <c r="P326" i="29" s="1"/>
  <c r="P327" i="29" s="1"/>
  <c r="P328" i="29" s="1"/>
  <c r="P329" i="29" s="1"/>
  <c r="P330" i="29" s="1"/>
  <c r="P331" i="29" s="1"/>
  <c r="P332" i="29" s="1"/>
  <c r="P333" i="29" s="1"/>
  <c r="P334" i="29" s="1"/>
  <c r="P335" i="29" s="1"/>
  <c r="P336" i="29" s="1"/>
  <c r="P337" i="29" s="1"/>
  <c r="P338" i="29" s="1"/>
  <c r="P339" i="29" s="1"/>
  <c r="P340" i="29" s="1"/>
  <c r="P341" i="29" s="1"/>
  <c r="P342" i="29" s="1"/>
  <c r="P343" i="29" s="1"/>
  <c r="P344" i="29" s="1"/>
  <c r="P345" i="29" s="1"/>
  <c r="P346" i="29" s="1"/>
  <c r="R59" i="29"/>
  <c r="O60" i="29" s="1"/>
  <c r="P14" i="9"/>
  <c r="Q17" i="9"/>
  <c r="P60" i="54"/>
  <c r="P61" i="54" s="1"/>
  <c r="P62" i="54" s="1"/>
  <c r="P63" i="54" s="1"/>
  <c r="P64" i="54" s="1"/>
  <c r="P65" i="54" s="1"/>
  <c r="P66" i="54" s="1"/>
  <c r="P67" i="54" s="1"/>
  <c r="P68" i="54" s="1"/>
  <c r="P69" i="54" s="1"/>
  <c r="P70" i="54" s="1"/>
  <c r="P71" i="54" s="1"/>
  <c r="P72" i="54" s="1"/>
  <c r="P73" i="54" s="1"/>
  <c r="P74" i="54" s="1"/>
  <c r="P75" i="54" s="1"/>
  <c r="P76" i="54" s="1"/>
  <c r="P77" i="54" s="1"/>
  <c r="P78" i="54" s="1"/>
  <c r="P79" i="54" s="1"/>
  <c r="P80" i="54" s="1"/>
  <c r="P81" i="54" s="1"/>
  <c r="P82" i="54" s="1"/>
  <c r="P83" i="54" s="1"/>
  <c r="P84" i="54" s="1"/>
  <c r="P85" i="54" s="1"/>
  <c r="P86" i="54" s="1"/>
  <c r="P87" i="54" s="1"/>
  <c r="P88" i="54" s="1"/>
  <c r="P89" i="54" s="1"/>
  <c r="P90" i="54" s="1"/>
  <c r="P91" i="54" s="1"/>
  <c r="P92" i="54" s="1"/>
  <c r="P93" i="54" s="1"/>
  <c r="P94" i="54" s="1"/>
  <c r="P95" i="54" s="1"/>
  <c r="P96" i="54" s="1"/>
  <c r="P97" i="54" s="1"/>
  <c r="P98" i="54" s="1"/>
  <c r="P99" i="54" s="1"/>
  <c r="P100" i="54" s="1"/>
  <c r="P101" i="54" s="1"/>
  <c r="P102" i="54" s="1"/>
  <c r="P103" i="54" s="1"/>
  <c r="P104" i="54" s="1"/>
  <c r="P105" i="54" s="1"/>
  <c r="P106" i="54" s="1"/>
  <c r="P107" i="54" s="1"/>
  <c r="P108" i="54" s="1"/>
  <c r="P109" i="54" s="1"/>
  <c r="P110" i="54" s="1"/>
  <c r="P111" i="54" s="1"/>
  <c r="P112" i="54" s="1"/>
  <c r="P113" i="54" s="1"/>
  <c r="P114" i="54" s="1"/>
  <c r="P115" i="54" s="1"/>
  <c r="P116" i="54" s="1"/>
  <c r="P117" i="54" s="1"/>
  <c r="P118" i="54" s="1"/>
  <c r="P119" i="54" s="1"/>
  <c r="P120" i="54" s="1"/>
  <c r="P121" i="54" s="1"/>
  <c r="P122" i="54" s="1"/>
  <c r="P123" i="54" s="1"/>
  <c r="P124" i="54" s="1"/>
  <c r="P125" i="54" s="1"/>
  <c r="P126" i="54" s="1"/>
  <c r="P127" i="54" s="1"/>
  <c r="P128" i="54" s="1"/>
  <c r="P129" i="54" s="1"/>
  <c r="P130" i="54" s="1"/>
  <c r="P131" i="54" s="1"/>
  <c r="P132" i="54" s="1"/>
  <c r="P133" i="54" s="1"/>
  <c r="P134" i="54" s="1"/>
  <c r="P135" i="54" s="1"/>
  <c r="P136" i="54" s="1"/>
  <c r="P137" i="54" s="1"/>
  <c r="P138" i="54" s="1"/>
  <c r="P139" i="54" s="1"/>
  <c r="P140" i="54" s="1"/>
  <c r="P141" i="54" s="1"/>
  <c r="P142" i="54" s="1"/>
  <c r="P143" i="54" s="1"/>
  <c r="P144" i="54" s="1"/>
  <c r="P145" i="54" s="1"/>
  <c r="P146" i="54" s="1"/>
  <c r="P147" i="54" s="1"/>
  <c r="P148" i="54" s="1"/>
  <c r="P149" i="54" s="1"/>
  <c r="P150" i="54" s="1"/>
  <c r="P151" i="54" s="1"/>
  <c r="P152" i="54" s="1"/>
  <c r="P153" i="54" s="1"/>
  <c r="P154" i="54" s="1"/>
  <c r="P155" i="54" s="1"/>
  <c r="P156" i="54" s="1"/>
  <c r="P157" i="54" s="1"/>
  <c r="P158" i="54" s="1"/>
  <c r="P159" i="54" s="1"/>
  <c r="P160" i="54" s="1"/>
  <c r="P161" i="54" s="1"/>
  <c r="P162" i="54" s="1"/>
  <c r="P163" i="54" s="1"/>
  <c r="P164" i="54" s="1"/>
  <c r="P165" i="54" s="1"/>
  <c r="P166" i="54" s="1"/>
  <c r="P167" i="54" s="1"/>
  <c r="P168" i="54" s="1"/>
  <c r="P169" i="54" s="1"/>
  <c r="P170" i="54" s="1"/>
  <c r="P171" i="54" s="1"/>
  <c r="P172" i="54" s="1"/>
  <c r="P173" i="54" s="1"/>
  <c r="P174" i="54" s="1"/>
  <c r="P175" i="54" s="1"/>
  <c r="P176" i="54" s="1"/>
  <c r="P177" i="54" s="1"/>
  <c r="P178" i="54" s="1"/>
  <c r="P179" i="54" s="1"/>
  <c r="P180" i="54" s="1"/>
  <c r="P181" i="54" s="1"/>
  <c r="P182" i="54" s="1"/>
  <c r="P183" i="54" s="1"/>
  <c r="P184" i="54" s="1"/>
  <c r="P185" i="54" s="1"/>
  <c r="P186" i="54" s="1"/>
  <c r="P187" i="54" s="1"/>
  <c r="P188" i="54" s="1"/>
  <c r="P189" i="54" s="1"/>
  <c r="P190" i="54" s="1"/>
  <c r="P191" i="54" s="1"/>
  <c r="P192" i="54" s="1"/>
  <c r="P193" i="54" s="1"/>
  <c r="P194" i="54" s="1"/>
  <c r="P195" i="54" s="1"/>
  <c r="P196" i="54" s="1"/>
  <c r="P197" i="54" s="1"/>
  <c r="P198" i="54" s="1"/>
  <c r="P199" i="54" s="1"/>
  <c r="P200" i="54" s="1"/>
  <c r="P201" i="54" s="1"/>
  <c r="P202" i="54" s="1"/>
  <c r="P203" i="54" s="1"/>
  <c r="P204" i="54" s="1"/>
  <c r="P205" i="54" s="1"/>
  <c r="P206" i="54" s="1"/>
  <c r="P207" i="54" s="1"/>
  <c r="P208" i="54" s="1"/>
  <c r="P209" i="54" s="1"/>
  <c r="P210" i="54" s="1"/>
  <c r="P211" i="54" s="1"/>
  <c r="P212" i="54" s="1"/>
  <c r="P213" i="54" s="1"/>
  <c r="P214" i="54" s="1"/>
  <c r="P215" i="54" s="1"/>
  <c r="P216" i="54" s="1"/>
  <c r="P217" i="54" s="1"/>
  <c r="P218" i="54" s="1"/>
  <c r="P219" i="54" s="1"/>
  <c r="P220" i="54" s="1"/>
  <c r="P221" i="54" s="1"/>
  <c r="P222" i="54" s="1"/>
  <c r="P223" i="54" s="1"/>
  <c r="P224" i="54" s="1"/>
  <c r="P225" i="54" s="1"/>
  <c r="P226" i="54" s="1"/>
  <c r="P227" i="54" s="1"/>
  <c r="P228" i="54" s="1"/>
  <c r="P229" i="54" s="1"/>
  <c r="P230" i="54" s="1"/>
  <c r="P231" i="54" s="1"/>
  <c r="P232" i="54" s="1"/>
  <c r="P233" i="54" s="1"/>
  <c r="P234" i="54" s="1"/>
  <c r="P235" i="54" s="1"/>
  <c r="P236" i="54" s="1"/>
  <c r="P237" i="54" s="1"/>
  <c r="P238" i="54" s="1"/>
  <c r="P239" i="54" s="1"/>
  <c r="P240" i="54" s="1"/>
  <c r="P241" i="54" s="1"/>
  <c r="P242" i="54" s="1"/>
  <c r="P243" i="54" s="1"/>
  <c r="P244" i="54" s="1"/>
  <c r="P245" i="54" s="1"/>
  <c r="P246" i="54" s="1"/>
  <c r="P247" i="54" s="1"/>
  <c r="P248" i="54" s="1"/>
  <c r="P249" i="54" s="1"/>
  <c r="P250" i="54" s="1"/>
  <c r="P251" i="54" s="1"/>
  <c r="P252" i="54" s="1"/>
  <c r="P253" i="54" s="1"/>
  <c r="P254" i="54" s="1"/>
  <c r="P255" i="54" s="1"/>
  <c r="P256" i="54" s="1"/>
  <c r="P257" i="54" s="1"/>
  <c r="P258" i="54" s="1"/>
  <c r="P259" i="54" s="1"/>
  <c r="P260" i="54" s="1"/>
  <c r="P261" i="54" s="1"/>
  <c r="P262" i="54" s="1"/>
  <c r="P263" i="54" s="1"/>
  <c r="P264" i="54" s="1"/>
  <c r="P265" i="54" s="1"/>
  <c r="P266" i="54" s="1"/>
  <c r="P267" i="54" s="1"/>
  <c r="P268" i="54" s="1"/>
  <c r="P269" i="54" s="1"/>
  <c r="P270" i="54" s="1"/>
  <c r="P271" i="54" s="1"/>
  <c r="P272" i="54" s="1"/>
  <c r="P273" i="54" s="1"/>
  <c r="P274" i="54" s="1"/>
  <c r="P275" i="54" s="1"/>
  <c r="P276" i="54" s="1"/>
  <c r="P277" i="54" s="1"/>
  <c r="P278" i="54" s="1"/>
  <c r="P279" i="54" s="1"/>
  <c r="P280" i="54" s="1"/>
  <c r="P281" i="54" s="1"/>
  <c r="P282" i="54" s="1"/>
  <c r="P283" i="54" s="1"/>
  <c r="P284" i="54" s="1"/>
  <c r="P285" i="54" s="1"/>
  <c r="P286" i="54" s="1"/>
  <c r="P287" i="54" s="1"/>
  <c r="P288" i="54" s="1"/>
  <c r="P289" i="54" s="1"/>
  <c r="P290" i="54" s="1"/>
  <c r="P291" i="54" s="1"/>
  <c r="P292" i="54" s="1"/>
  <c r="P293" i="54" s="1"/>
  <c r="P294" i="54" s="1"/>
  <c r="P295" i="54" s="1"/>
  <c r="P296" i="54" s="1"/>
  <c r="P297" i="54" s="1"/>
  <c r="P298" i="54" s="1"/>
  <c r="P299" i="54" s="1"/>
  <c r="P300" i="54" s="1"/>
  <c r="P301" i="54" s="1"/>
  <c r="P302" i="54" s="1"/>
  <c r="P303" i="54" s="1"/>
  <c r="P304" i="54" s="1"/>
  <c r="P305" i="54" s="1"/>
  <c r="P306" i="54" s="1"/>
  <c r="P307" i="54" s="1"/>
  <c r="P308" i="54" s="1"/>
  <c r="P309" i="54" s="1"/>
  <c r="P310" i="54" s="1"/>
  <c r="P311" i="54" s="1"/>
  <c r="P312" i="54" s="1"/>
  <c r="P313" i="54" s="1"/>
  <c r="P314" i="54" s="1"/>
  <c r="P315" i="54" s="1"/>
  <c r="P316" i="54" s="1"/>
  <c r="P317" i="54" s="1"/>
  <c r="P318" i="54" s="1"/>
  <c r="P319" i="54" s="1"/>
  <c r="P320" i="54" s="1"/>
  <c r="P321" i="54" s="1"/>
  <c r="P322" i="54" s="1"/>
  <c r="P323" i="54" s="1"/>
  <c r="P324" i="54" s="1"/>
  <c r="P325" i="54" s="1"/>
  <c r="P326" i="54" s="1"/>
  <c r="P327" i="54" s="1"/>
  <c r="P328" i="54" s="1"/>
  <c r="P329" i="54" s="1"/>
  <c r="P330" i="54" s="1"/>
  <c r="P331" i="54" s="1"/>
  <c r="P332" i="54" s="1"/>
  <c r="P333" i="54" s="1"/>
  <c r="P334" i="54" s="1"/>
  <c r="P335" i="54" s="1"/>
  <c r="P336" i="54" s="1"/>
  <c r="P337" i="54" s="1"/>
  <c r="P338" i="54" s="1"/>
  <c r="P339" i="54" s="1"/>
  <c r="P340" i="54" s="1"/>
  <c r="P341" i="54" s="1"/>
  <c r="P342" i="54" s="1"/>
  <c r="P343" i="54" s="1"/>
  <c r="P344" i="54" s="1"/>
  <c r="P345" i="54" s="1"/>
  <c r="P346" i="54" s="1"/>
  <c r="P347" i="54" s="1"/>
  <c r="P348" i="54" s="1"/>
  <c r="P349" i="54" s="1"/>
  <c r="P350" i="54" s="1"/>
  <c r="P351" i="54" s="1"/>
  <c r="P352" i="54" s="1"/>
  <c r="P353" i="54" s="1"/>
  <c r="P354" i="54" s="1"/>
  <c r="P355" i="54" s="1"/>
  <c r="P356" i="54" s="1"/>
  <c r="P357" i="54" s="1"/>
  <c r="P358" i="54" s="1"/>
  <c r="P359" i="54" s="1"/>
  <c r="P360" i="54" s="1"/>
  <c r="P361" i="54" s="1"/>
  <c r="P362" i="54" s="1"/>
  <c r="P363" i="54" s="1"/>
  <c r="P364" i="54" s="1"/>
  <c r="P365" i="54" s="1"/>
  <c r="P366" i="54" s="1"/>
  <c r="P367" i="54" s="1"/>
  <c r="P368" i="54" s="1"/>
  <c r="P369" i="54" s="1"/>
  <c r="P370" i="54" s="1"/>
  <c r="P371" i="54" s="1"/>
  <c r="P372" i="54" s="1"/>
  <c r="P373" i="54" s="1"/>
  <c r="P374" i="54" s="1"/>
  <c r="P375" i="54" s="1"/>
  <c r="P376" i="54" s="1"/>
  <c r="P377" i="54" s="1"/>
  <c r="P378" i="54" s="1"/>
  <c r="P379" i="54" s="1"/>
  <c r="P380" i="54" s="1"/>
  <c r="P381" i="54" s="1"/>
  <c r="P382" i="54" s="1"/>
  <c r="R59" i="54"/>
  <c r="O60" i="54" s="1"/>
  <c r="R18" i="32"/>
  <c r="P17" i="32"/>
  <c r="N37" i="51"/>
  <c r="S36" i="51"/>
  <c r="X36" i="51" s="1"/>
  <c r="N34" i="36"/>
  <c r="S33" i="36"/>
  <c r="P68" i="22"/>
  <c r="P69" i="22" s="1"/>
  <c r="P70" i="22" s="1"/>
  <c r="P71" i="22" s="1"/>
  <c r="P72" i="22" s="1"/>
  <c r="P73" i="22" s="1"/>
  <c r="P74" i="22" s="1"/>
  <c r="P75" i="22" s="1"/>
  <c r="P76" i="22" s="1"/>
  <c r="P77" i="22" s="1"/>
  <c r="P78" i="22" s="1"/>
  <c r="P79" i="22" s="1"/>
  <c r="P80" i="22" s="1"/>
  <c r="P81" i="22" s="1"/>
  <c r="P82" i="22" s="1"/>
  <c r="P83" i="22" s="1"/>
  <c r="P84" i="22" s="1"/>
  <c r="P85" i="22" s="1"/>
  <c r="P86" i="22" s="1"/>
  <c r="P87" i="22" s="1"/>
  <c r="P88" i="22" s="1"/>
  <c r="P89" i="22" s="1"/>
  <c r="P90" i="22" s="1"/>
  <c r="P91" i="22" s="1"/>
  <c r="P92" i="22" s="1"/>
  <c r="P93" i="22" s="1"/>
  <c r="P94" i="22" s="1"/>
  <c r="P95" i="22" s="1"/>
  <c r="P96" i="22" s="1"/>
  <c r="P97" i="22" s="1"/>
  <c r="P98" i="22" s="1"/>
  <c r="P99" i="22" s="1"/>
  <c r="P100" i="22" s="1"/>
  <c r="P101" i="22" s="1"/>
  <c r="P102" i="22" s="1"/>
  <c r="P103" i="22" s="1"/>
  <c r="P104" i="22" s="1"/>
  <c r="P105" i="22" s="1"/>
  <c r="P106" i="22" s="1"/>
  <c r="P107" i="22" s="1"/>
  <c r="P108" i="22" s="1"/>
  <c r="P109" i="22" s="1"/>
  <c r="P110" i="22" s="1"/>
  <c r="P111" i="22" s="1"/>
  <c r="P112" i="22" s="1"/>
  <c r="P113" i="22" s="1"/>
  <c r="P114" i="22" s="1"/>
  <c r="P115" i="22" s="1"/>
  <c r="P116" i="22" s="1"/>
  <c r="P117" i="22" s="1"/>
  <c r="P118" i="22" s="1"/>
  <c r="P119" i="22" s="1"/>
  <c r="P120" i="22" s="1"/>
  <c r="P121" i="22" s="1"/>
  <c r="P122" i="22" s="1"/>
  <c r="P123" i="22" s="1"/>
  <c r="P124" i="22" s="1"/>
  <c r="P125" i="22" s="1"/>
  <c r="P126" i="22" s="1"/>
  <c r="P127" i="22" s="1"/>
  <c r="P128" i="22" s="1"/>
  <c r="P129" i="22" s="1"/>
  <c r="P130" i="22" s="1"/>
  <c r="P131" i="22" s="1"/>
  <c r="P132" i="22" s="1"/>
  <c r="P133" i="22" s="1"/>
  <c r="P134" i="22" s="1"/>
  <c r="P135" i="22" s="1"/>
  <c r="P136" i="22" s="1"/>
  <c r="P137" i="22" s="1"/>
  <c r="P138" i="22" s="1"/>
  <c r="P139" i="22" s="1"/>
  <c r="P140" i="22" s="1"/>
  <c r="P141" i="22" s="1"/>
  <c r="P142" i="22" s="1"/>
  <c r="P143" i="22" s="1"/>
  <c r="P144" i="22" s="1"/>
  <c r="P145" i="22" s="1"/>
  <c r="P146" i="22" s="1"/>
  <c r="P147" i="22" s="1"/>
  <c r="P148" i="22" s="1"/>
  <c r="P149" i="22" s="1"/>
  <c r="P150" i="22" s="1"/>
  <c r="P151" i="22" s="1"/>
  <c r="P152" i="22" s="1"/>
  <c r="P153" i="22" s="1"/>
  <c r="P154" i="22" s="1"/>
  <c r="P155" i="22" s="1"/>
  <c r="P156" i="22" s="1"/>
  <c r="P157" i="22" s="1"/>
  <c r="P158" i="22" s="1"/>
  <c r="P159" i="22" s="1"/>
  <c r="P160" i="22" s="1"/>
  <c r="P161" i="22" s="1"/>
  <c r="P162" i="22" s="1"/>
  <c r="P163" i="22" s="1"/>
  <c r="P164" i="22" s="1"/>
  <c r="P165" i="22" s="1"/>
  <c r="P166" i="22" s="1"/>
  <c r="P167" i="22" s="1"/>
  <c r="P168" i="22" s="1"/>
  <c r="P169" i="22" s="1"/>
  <c r="P170" i="22" s="1"/>
  <c r="P171" i="22" s="1"/>
  <c r="P172" i="22" s="1"/>
  <c r="P173" i="22" s="1"/>
  <c r="P174" i="22" s="1"/>
  <c r="P175" i="22" s="1"/>
  <c r="P176" i="22" s="1"/>
  <c r="P177" i="22" s="1"/>
  <c r="P178" i="22" s="1"/>
  <c r="P179" i="22" s="1"/>
  <c r="P180" i="22" s="1"/>
  <c r="P181" i="22" s="1"/>
  <c r="P182" i="22" s="1"/>
  <c r="P183" i="22" s="1"/>
  <c r="P184" i="22" s="1"/>
  <c r="P185" i="22" s="1"/>
  <c r="P186" i="22" s="1"/>
  <c r="P187" i="22" s="1"/>
  <c r="P188" i="22" s="1"/>
  <c r="P189" i="22" s="1"/>
  <c r="P190" i="22" s="1"/>
  <c r="P191" i="22" s="1"/>
  <c r="P192" i="22" s="1"/>
  <c r="P193" i="22" s="1"/>
  <c r="P194" i="22" s="1"/>
  <c r="P195" i="22" s="1"/>
  <c r="P196" i="22" s="1"/>
  <c r="P197" i="22" s="1"/>
  <c r="P198" i="22" s="1"/>
  <c r="P199" i="22" s="1"/>
  <c r="P200" i="22" s="1"/>
  <c r="P201" i="22" s="1"/>
  <c r="P202" i="22" s="1"/>
  <c r="P203" i="22" s="1"/>
  <c r="P204" i="22" s="1"/>
  <c r="P205" i="22" s="1"/>
  <c r="P206" i="22" s="1"/>
  <c r="P207" i="22" s="1"/>
  <c r="P208" i="22" s="1"/>
  <c r="P209" i="22" s="1"/>
  <c r="P210" i="22" s="1"/>
  <c r="P211" i="22" s="1"/>
  <c r="P212" i="22" s="1"/>
  <c r="P213" i="22" s="1"/>
  <c r="P214" i="22" s="1"/>
  <c r="P215" i="22" s="1"/>
  <c r="P216" i="22" s="1"/>
  <c r="P217" i="22" s="1"/>
  <c r="P218" i="22" s="1"/>
  <c r="P219" i="22" s="1"/>
  <c r="P220" i="22" s="1"/>
  <c r="P221" i="22" s="1"/>
  <c r="P222" i="22" s="1"/>
  <c r="P223" i="22" s="1"/>
  <c r="P224" i="22" s="1"/>
  <c r="P225" i="22" s="1"/>
  <c r="P226" i="22" s="1"/>
  <c r="P227" i="22" s="1"/>
  <c r="P228" i="22" s="1"/>
  <c r="P229" i="22" s="1"/>
  <c r="P230" i="22" s="1"/>
  <c r="P231" i="22" s="1"/>
  <c r="P232" i="22" s="1"/>
  <c r="P233" i="22" s="1"/>
  <c r="P234" i="22" s="1"/>
  <c r="P235" i="22" s="1"/>
  <c r="P236" i="22" s="1"/>
  <c r="P237" i="22" s="1"/>
  <c r="P238" i="22" s="1"/>
  <c r="P239" i="22" s="1"/>
  <c r="P240" i="22" s="1"/>
  <c r="P241" i="22" s="1"/>
  <c r="P242" i="22" s="1"/>
  <c r="P243" i="22" s="1"/>
  <c r="P244" i="22" s="1"/>
  <c r="P245" i="22" s="1"/>
  <c r="P246" i="22" s="1"/>
  <c r="P247" i="22" s="1"/>
  <c r="P248" i="22" s="1"/>
  <c r="P249" i="22" s="1"/>
  <c r="P250" i="22" s="1"/>
  <c r="P251" i="22" s="1"/>
  <c r="P252" i="22" s="1"/>
  <c r="P253" i="22" s="1"/>
  <c r="P254" i="22" s="1"/>
  <c r="P255" i="22" s="1"/>
  <c r="P256" i="22" s="1"/>
  <c r="P257" i="22" s="1"/>
  <c r="P258" i="22" s="1"/>
  <c r="P259" i="22" s="1"/>
  <c r="P260" i="22" s="1"/>
  <c r="P261" i="22" s="1"/>
  <c r="P262" i="22" s="1"/>
  <c r="P263" i="22" s="1"/>
  <c r="P264" i="22" s="1"/>
  <c r="P265" i="22" s="1"/>
  <c r="P266" i="22" s="1"/>
  <c r="P267" i="22" s="1"/>
  <c r="P268" i="22" s="1"/>
  <c r="P269" i="22" s="1"/>
  <c r="P270" i="22" s="1"/>
  <c r="P271" i="22" s="1"/>
  <c r="P272" i="22" s="1"/>
  <c r="P273" i="22" s="1"/>
  <c r="P274" i="22" s="1"/>
  <c r="P275" i="22" s="1"/>
  <c r="P276" i="22" s="1"/>
  <c r="P277" i="22" s="1"/>
  <c r="P278" i="22" s="1"/>
  <c r="P279" i="22" s="1"/>
  <c r="P280" i="22" s="1"/>
  <c r="P281" i="22" s="1"/>
  <c r="P282" i="22" s="1"/>
  <c r="P283" i="22" s="1"/>
  <c r="P284" i="22" s="1"/>
  <c r="P285" i="22" s="1"/>
  <c r="P286" i="22" s="1"/>
  <c r="P287" i="22" s="1"/>
  <c r="P288" i="22" s="1"/>
  <c r="P289" i="22" s="1"/>
  <c r="P290" i="22" s="1"/>
  <c r="P291" i="22" s="1"/>
  <c r="P292" i="22" s="1"/>
  <c r="P293" i="22" s="1"/>
  <c r="P294" i="22" s="1"/>
  <c r="P295" i="22" s="1"/>
  <c r="P296" i="22" s="1"/>
  <c r="P297" i="22" s="1"/>
  <c r="P298" i="22" s="1"/>
  <c r="P299" i="22" s="1"/>
  <c r="P300" i="22" s="1"/>
  <c r="P301" i="22" s="1"/>
  <c r="P302" i="22" s="1"/>
  <c r="P303" i="22" s="1"/>
  <c r="P304" i="22" s="1"/>
  <c r="P305" i="22" s="1"/>
  <c r="P306" i="22" s="1"/>
  <c r="P307" i="22" s="1"/>
  <c r="P308" i="22" s="1"/>
  <c r="P309" i="22" s="1"/>
  <c r="P310" i="22" s="1"/>
  <c r="P311" i="22" s="1"/>
  <c r="P312" i="22" s="1"/>
  <c r="P313" i="22" s="1"/>
  <c r="P314" i="22" s="1"/>
  <c r="P315" i="22" s="1"/>
  <c r="P316" i="22" s="1"/>
  <c r="P317" i="22" s="1"/>
  <c r="P318" i="22" s="1"/>
  <c r="P319" i="22" s="1"/>
  <c r="P320" i="22" s="1"/>
  <c r="P321" i="22" s="1"/>
  <c r="P322" i="22" s="1"/>
  <c r="P323" i="22" s="1"/>
  <c r="P324" i="22" s="1"/>
  <c r="P325" i="22" s="1"/>
  <c r="P326" i="22" s="1"/>
  <c r="P327" i="22" s="1"/>
  <c r="P328" i="22" s="1"/>
  <c r="P329" i="22" s="1"/>
  <c r="P330" i="22" s="1"/>
  <c r="P331" i="22" s="1"/>
  <c r="P332" i="22" s="1"/>
  <c r="P333" i="22" s="1"/>
  <c r="P334" i="22" s="1"/>
  <c r="P335" i="22" s="1"/>
  <c r="P336" i="22" s="1"/>
  <c r="P337" i="22" s="1"/>
  <c r="P338" i="22" s="1"/>
  <c r="P339" i="22" s="1"/>
  <c r="P340" i="22" s="1"/>
  <c r="P341" i="22" s="1"/>
  <c r="P342" i="22" s="1"/>
  <c r="P343" i="22" s="1"/>
  <c r="P344" i="22" s="1"/>
  <c r="P345" i="22" s="1"/>
  <c r="P346" i="22" s="1"/>
  <c r="P347" i="22" s="1"/>
  <c r="P348" i="22" s="1"/>
  <c r="P349" i="22" s="1"/>
  <c r="P350" i="22" s="1"/>
  <c r="P351" i="22" s="1"/>
  <c r="P352" i="22" s="1"/>
  <c r="P353" i="22" s="1"/>
  <c r="P354" i="22" s="1"/>
  <c r="P355" i="22" s="1"/>
  <c r="P356" i="22" s="1"/>
  <c r="P357" i="22" s="1"/>
  <c r="P358" i="22" s="1"/>
  <c r="P359" i="22" s="1"/>
  <c r="P360" i="22" s="1"/>
  <c r="P361" i="22" s="1"/>
  <c r="P362" i="22" s="1"/>
  <c r="P363" i="22" s="1"/>
  <c r="P364" i="22" s="1"/>
  <c r="P365" i="22" s="1"/>
  <c r="P366" i="22" s="1"/>
  <c r="P367" i="22" s="1"/>
  <c r="P368" i="22" s="1"/>
  <c r="P369" i="22" s="1"/>
  <c r="P370" i="22" s="1"/>
  <c r="P371" i="22" s="1"/>
  <c r="P372" i="22" s="1"/>
  <c r="P373" i="22" s="1"/>
  <c r="P374" i="22" s="1"/>
  <c r="P375" i="22" s="1"/>
  <c r="P376" i="22" s="1"/>
  <c r="P377" i="22" s="1"/>
  <c r="P378" i="22" s="1"/>
  <c r="P379" i="22" s="1"/>
  <c r="P380" i="22" s="1"/>
  <c r="P381" i="22" s="1"/>
  <c r="P382" i="22" s="1"/>
  <c r="P383" i="22" s="1"/>
  <c r="P384" i="22" s="1"/>
  <c r="P385" i="22" s="1"/>
  <c r="P386" i="22" s="1"/>
  <c r="P387" i="22" s="1"/>
  <c r="P388" i="22" s="1"/>
  <c r="P389" i="22" s="1"/>
  <c r="P390" i="22" s="1"/>
  <c r="P391" i="22" s="1"/>
  <c r="P392" i="22" s="1"/>
  <c r="P393" i="22" s="1"/>
  <c r="P394" i="22" s="1"/>
  <c r="P395" i="22" s="1"/>
  <c r="P396" i="22" s="1"/>
  <c r="P397" i="22" s="1"/>
  <c r="P398" i="22" s="1"/>
  <c r="P399" i="22" s="1"/>
  <c r="P400" i="22" s="1"/>
  <c r="P401" i="22" s="1"/>
  <c r="P402" i="22" s="1"/>
  <c r="P403" i="22" s="1"/>
  <c r="P404" i="22" s="1"/>
  <c r="P405" i="22" s="1"/>
  <c r="P406" i="22" s="1"/>
  <c r="P407" i="22" s="1"/>
  <c r="P408" i="22" s="1"/>
  <c r="P409" i="22" s="1"/>
  <c r="P410" i="22" s="1"/>
  <c r="P411" i="22" s="1"/>
  <c r="P412" i="22" s="1"/>
  <c r="P413" i="22" s="1"/>
  <c r="P414" i="22" s="1"/>
  <c r="P415" i="22" s="1"/>
  <c r="P416" i="22" s="1"/>
  <c r="P417" i="22" s="1"/>
  <c r="P418" i="22" s="1"/>
  <c r="P419" i="22" s="1"/>
  <c r="P420" i="22" s="1"/>
  <c r="P421" i="22" s="1"/>
  <c r="P422" i="22" s="1"/>
  <c r="P423" i="22" s="1"/>
  <c r="P424" i="22" s="1"/>
  <c r="P425" i="22" s="1"/>
  <c r="P426" i="22" s="1"/>
  <c r="R67" i="22"/>
  <c r="O68" i="22" s="1"/>
  <c r="P68" i="19"/>
  <c r="P69" i="19" s="1"/>
  <c r="P70" i="19" s="1"/>
  <c r="P71" i="19" s="1"/>
  <c r="P72" i="19" s="1"/>
  <c r="P73" i="19" s="1"/>
  <c r="P74" i="19" s="1"/>
  <c r="P75" i="19" s="1"/>
  <c r="P76" i="19" s="1"/>
  <c r="P77" i="19" s="1"/>
  <c r="P78" i="19" s="1"/>
  <c r="P79" i="19" s="1"/>
  <c r="P80" i="19" s="1"/>
  <c r="P81" i="19" s="1"/>
  <c r="P82" i="19" s="1"/>
  <c r="P83" i="19" s="1"/>
  <c r="P84" i="19" s="1"/>
  <c r="P85" i="19" s="1"/>
  <c r="P86" i="19" s="1"/>
  <c r="P87" i="19" s="1"/>
  <c r="P88" i="19" s="1"/>
  <c r="P89" i="19" s="1"/>
  <c r="P90" i="19" s="1"/>
  <c r="P91" i="19" s="1"/>
  <c r="P92" i="19" s="1"/>
  <c r="P93" i="19" s="1"/>
  <c r="P94" i="19" s="1"/>
  <c r="P95" i="19" s="1"/>
  <c r="P96" i="19" s="1"/>
  <c r="P97" i="19" s="1"/>
  <c r="P98" i="19" s="1"/>
  <c r="P99" i="19" s="1"/>
  <c r="P100" i="19" s="1"/>
  <c r="P101" i="19" s="1"/>
  <c r="P102" i="19" s="1"/>
  <c r="P103" i="19" s="1"/>
  <c r="P104" i="19" s="1"/>
  <c r="P105" i="19" s="1"/>
  <c r="P106" i="19" s="1"/>
  <c r="P107" i="19" s="1"/>
  <c r="P108" i="19" s="1"/>
  <c r="P109" i="19" s="1"/>
  <c r="P110" i="19" s="1"/>
  <c r="P111" i="19" s="1"/>
  <c r="P112" i="19" s="1"/>
  <c r="P113" i="19" s="1"/>
  <c r="P114" i="19" s="1"/>
  <c r="P115" i="19" s="1"/>
  <c r="P116" i="19" s="1"/>
  <c r="P117" i="19" s="1"/>
  <c r="P118" i="19" s="1"/>
  <c r="P119" i="19" s="1"/>
  <c r="P120" i="19" s="1"/>
  <c r="P121" i="19" s="1"/>
  <c r="P122" i="19" s="1"/>
  <c r="P123" i="19" s="1"/>
  <c r="P124" i="19" s="1"/>
  <c r="P125" i="19" s="1"/>
  <c r="P126" i="19" s="1"/>
  <c r="P127" i="19" s="1"/>
  <c r="P128" i="19" s="1"/>
  <c r="P129" i="19" s="1"/>
  <c r="P130" i="19" s="1"/>
  <c r="P131" i="19" s="1"/>
  <c r="P132" i="19" s="1"/>
  <c r="P133" i="19" s="1"/>
  <c r="P134" i="19" s="1"/>
  <c r="P135" i="19" s="1"/>
  <c r="P136" i="19" s="1"/>
  <c r="P137" i="19" s="1"/>
  <c r="P138" i="19" s="1"/>
  <c r="P139" i="19" s="1"/>
  <c r="P140" i="19" s="1"/>
  <c r="P141" i="19" s="1"/>
  <c r="P142" i="19" s="1"/>
  <c r="P143" i="19" s="1"/>
  <c r="P144" i="19" s="1"/>
  <c r="P145" i="19" s="1"/>
  <c r="P146" i="19" s="1"/>
  <c r="P147" i="19" s="1"/>
  <c r="P148" i="19" s="1"/>
  <c r="P149" i="19" s="1"/>
  <c r="P150" i="19" s="1"/>
  <c r="P151" i="19" s="1"/>
  <c r="P152" i="19" s="1"/>
  <c r="P153" i="19" s="1"/>
  <c r="P154" i="19" s="1"/>
  <c r="P155" i="19" s="1"/>
  <c r="P156" i="19" s="1"/>
  <c r="P157" i="19" s="1"/>
  <c r="P158" i="19" s="1"/>
  <c r="P159" i="19" s="1"/>
  <c r="P160" i="19" s="1"/>
  <c r="P161" i="19" s="1"/>
  <c r="P162" i="19" s="1"/>
  <c r="P163" i="19" s="1"/>
  <c r="P164" i="19" s="1"/>
  <c r="P165" i="19" s="1"/>
  <c r="P166" i="19" s="1"/>
  <c r="P167" i="19" s="1"/>
  <c r="P168" i="19" s="1"/>
  <c r="P169" i="19" s="1"/>
  <c r="P170" i="19" s="1"/>
  <c r="P171" i="19" s="1"/>
  <c r="P172" i="19" s="1"/>
  <c r="P173" i="19" s="1"/>
  <c r="P174" i="19" s="1"/>
  <c r="P175" i="19" s="1"/>
  <c r="P176" i="19" s="1"/>
  <c r="P177" i="19" s="1"/>
  <c r="P178" i="19" s="1"/>
  <c r="P179" i="19" s="1"/>
  <c r="P180" i="19" s="1"/>
  <c r="P181" i="19" s="1"/>
  <c r="P182" i="19" s="1"/>
  <c r="P183" i="19" s="1"/>
  <c r="P184" i="19" s="1"/>
  <c r="P185" i="19" s="1"/>
  <c r="P186" i="19" s="1"/>
  <c r="P187" i="19" s="1"/>
  <c r="P188" i="19" s="1"/>
  <c r="P189" i="19" s="1"/>
  <c r="P190" i="19" s="1"/>
  <c r="P191" i="19" s="1"/>
  <c r="P192" i="19" s="1"/>
  <c r="P193" i="19" s="1"/>
  <c r="P194" i="19" s="1"/>
  <c r="P195" i="19" s="1"/>
  <c r="P196" i="19" s="1"/>
  <c r="P197" i="19" s="1"/>
  <c r="P198" i="19" s="1"/>
  <c r="P199" i="19" s="1"/>
  <c r="P200" i="19" s="1"/>
  <c r="P201" i="19" s="1"/>
  <c r="P202" i="19" s="1"/>
  <c r="P203" i="19" s="1"/>
  <c r="P204" i="19" s="1"/>
  <c r="P205" i="19" s="1"/>
  <c r="P206" i="19" s="1"/>
  <c r="P207" i="19" s="1"/>
  <c r="P208" i="19" s="1"/>
  <c r="P209" i="19" s="1"/>
  <c r="P210" i="19" s="1"/>
  <c r="P211" i="19" s="1"/>
  <c r="P212" i="19" s="1"/>
  <c r="P213" i="19" s="1"/>
  <c r="P214" i="19" s="1"/>
  <c r="P215" i="19" s="1"/>
  <c r="P216" i="19" s="1"/>
  <c r="P217" i="19" s="1"/>
  <c r="P218" i="19" s="1"/>
  <c r="P219" i="19" s="1"/>
  <c r="P220" i="19" s="1"/>
  <c r="P221" i="19" s="1"/>
  <c r="P222" i="19" s="1"/>
  <c r="P223" i="19" s="1"/>
  <c r="P224" i="19" s="1"/>
  <c r="P225" i="19" s="1"/>
  <c r="P226" i="19" s="1"/>
  <c r="P227" i="19" s="1"/>
  <c r="P228" i="19" s="1"/>
  <c r="P229" i="19" s="1"/>
  <c r="P230" i="19" s="1"/>
  <c r="P231" i="19" s="1"/>
  <c r="P232" i="19" s="1"/>
  <c r="P233" i="19" s="1"/>
  <c r="P234" i="19" s="1"/>
  <c r="P235" i="19" s="1"/>
  <c r="P236" i="19" s="1"/>
  <c r="P237" i="19" s="1"/>
  <c r="P238" i="19" s="1"/>
  <c r="P239" i="19" s="1"/>
  <c r="P240" i="19" s="1"/>
  <c r="P241" i="19" s="1"/>
  <c r="P242" i="19" s="1"/>
  <c r="P243" i="19" s="1"/>
  <c r="P244" i="19" s="1"/>
  <c r="P245" i="19" s="1"/>
  <c r="P246" i="19" s="1"/>
  <c r="P247" i="19" s="1"/>
  <c r="P248" i="19" s="1"/>
  <c r="P249" i="19" s="1"/>
  <c r="P250" i="19" s="1"/>
  <c r="P251" i="19" s="1"/>
  <c r="P252" i="19" s="1"/>
  <c r="P253" i="19" s="1"/>
  <c r="P254" i="19" s="1"/>
  <c r="P255" i="19" s="1"/>
  <c r="P256" i="19" s="1"/>
  <c r="P257" i="19" s="1"/>
  <c r="P258" i="19" s="1"/>
  <c r="P259" i="19" s="1"/>
  <c r="P260" i="19" s="1"/>
  <c r="P261" i="19" s="1"/>
  <c r="P262" i="19" s="1"/>
  <c r="P263" i="19" s="1"/>
  <c r="P264" i="19" s="1"/>
  <c r="P265" i="19" s="1"/>
  <c r="P266" i="19" s="1"/>
  <c r="P267" i="19" s="1"/>
  <c r="P268" i="19" s="1"/>
  <c r="P269" i="19" s="1"/>
  <c r="P270" i="19" s="1"/>
  <c r="P271" i="19" s="1"/>
  <c r="P272" i="19" s="1"/>
  <c r="P273" i="19" s="1"/>
  <c r="P274" i="19" s="1"/>
  <c r="P275" i="19" s="1"/>
  <c r="P276" i="19" s="1"/>
  <c r="P277" i="19" s="1"/>
  <c r="P278" i="19" s="1"/>
  <c r="P279" i="19" s="1"/>
  <c r="P280" i="19" s="1"/>
  <c r="P281" i="19" s="1"/>
  <c r="P282" i="19" s="1"/>
  <c r="P283" i="19" s="1"/>
  <c r="P284" i="19" s="1"/>
  <c r="P285" i="19" s="1"/>
  <c r="P286" i="19" s="1"/>
  <c r="P287" i="19" s="1"/>
  <c r="P288" i="19" s="1"/>
  <c r="P289" i="19" s="1"/>
  <c r="P290" i="19" s="1"/>
  <c r="P291" i="19" s="1"/>
  <c r="P292" i="19" s="1"/>
  <c r="P293" i="19" s="1"/>
  <c r="P294" i="19" s="1"/>
  <c r="P295" i="19" s="1"/>
  <c r="P296" i="19" s="1"/>
  <c r="P297" i="19" s="1"/>
  <c r="P298" i="19" s="1"/>
  <c r="P299" i="19" s="1"/>
  <c r="P300" i="19" s="1"/>
  <c r="P301" i="19" s="1"/>
  <c r="P302" i="19" s="1"/>
  <c r="P303" i="19" s="1"/>
  <c r="P304" i="19" s="1"/>
  <c r="P305" i="19" s="1"/>
  <c r="P306" i="19" s="1"/>
  <c r="P307" i="19" s="1"/>
  <c r="P308" i="19" s="1"/>
  <c r="P309" i="19" s="1"/>
  <c r="P310" i="19" s="1"/>
  <c r="P311" i="19" s="1"/>
  <c r="P312" i="19" s="1"/>
  <c r="P313" i="19" s="1"/>
  <c r="P314" i="19" s="1"/>
  <c r="P315" i="19" s="1"/>
  <c r="P316" i="19" s="1"/>
  <c r="P317" i="19" s="1"/>
  <c r="P318" i="19" s="1"/>
  <c r="P319" i="19" s="1"/>
  <c r="P320" i="19" s="1"/>
  <c r="P321" i="19" s="1"/>
  <c r="P322" i="19" s="1"/>
  <c r="P323" i="19" s="1"/>
  <c r="P324" i="19" s="1"/>
  <c r="P325" i="19" s="1"/>
  <c r="P326" i="19" s="1"/>
  <c r="P327" i="19" s="1"/>
  <c r="P328" i="19" s="1"/>
  <c r="P329" i="19" s="1"/>
  <c r="P330" i="19" s="1"/>
  <c r="P331" i="19" s="1"/>
  <c r="P332" i="19" s="1"/>
  <c r="P333" i="19" s="1"/>
  <c r="P334" i="19" s="1"/>
  <c r="P335" i="19" s="1"/>
  <c r="P336" i="19" s="1"/>
  <c r="P337" i="19" s="1"/>
  <c r="P338" i="19" s="1"/>
  <c r="P339" i="19" s="1"/>
  <c r="P340" i="19" s="1"/>
  <c r="P341" i="19" s="1"/>
  <c r="P342" i="19" s="1"/>
  <c r="P343" i="19" s="1"/>
  <c r="P344" i="19" s="1"/>
  <c r="P345" i="19" s="1"/>
  <c r="P346" i="19" s="1"/>
  <c r="P347" i="19" s="1"/>
  <c r="P348" i="19" s="1"/>
  <c r="P349" i="19" s="1"/>
  <c r="P350" i="19" s="1"/>
  <c r="P351" i="19" s="1"/>
  <c r="P352" i="19" s="1"/>
  <c r="P353" i="19" s="1"/>
  <c r="P354" i="19" s="1"/>
  <c r="P355" i="19" s="1"/>
  <c r="P356" i="19" s="1"/>
  <c r="P357" i="19" s="1"/>
  <c r="P358" i="19" s="1"/>
  <c r="P359" i="19" s="1"/>
  <c r="P360" i="19" s="1"/>
  <c r="P361" i="19" s="1"/>
  <c r="P362" i="19" s="1"/>
  <c r="P363" i="19" s="1"/>
  <c r="P364" i="19" s="1"/>
  <c r="P365" i="19" s="1"/>
  <c r="P366" i="19" s="1"/>
  <c r="P367" i="19" s="1"/>
  <c r="P368" i="19" s="1"/>
  <c r="P369" i="19" s="1"/>
  <c r="P370" i="19" s="1"/>
  <c r="P371" i="19" s="1"/>
  <c r="P372" i="19" s="1"/>
  <c r="P373" i="19" s="1"/>
  <c r="P374" i="19" s="1"/>
  <c r="P375" i="19" s="1"/>
  <c r="P376" i="19" s="1"/>
  <c r="P377" i="19" s="1"/>
  <c r="P378" i="19" s="1"/>
  <c r="P379" i="19" s="1"/>
  <c r="P380" i="19" s="1"/>
  <c r="P381" i="19" s="1"/>
  <c r="P382" i="19" s="1"/>
  <c r="P383" i="19" s="1"/>
  <c r="P384" i="19" s="1"/>
  <c r="P385" i="19" s="1"/>
  <c r="P386" i="19" s="1"/>
  <c r="P387" i="19" s="1"/>
  <c r="P388" i="19" s="1"/>
  <c r="P389" i="19" s="1"/>
  <c r="P390" i="19" s="1"/>
  <c r="R67" i="19"/>
  <c r="O68" i="19" s="1"/>
  <c r="P32" i="10"/>
  <c r="Q24" i="24"/>
  <c r="R18" i="33"/>
  <c r="P17" i="33"/>
  <c r="R19" i="43"/>
  <c r="P18" i="43"/>
  <c r="T23" i="28"/>
  <c r="T24" i="28" s="1"/>
  <c r="T25" i="28" s="1"/>
  <c r="P60" i="53"/>
  <c r="P61" i="53" s="1"/>
  <c r="P62" i="53" s="1"/>
  <c r="P63" i="53" s="1"/>
  <c r="P64" i="53" s="1"/>
  <c r="P65" i="53" s="1"/>
  <c r="P66" i="53" s="1"/>
  <c r="P67" i="53" s="1"/>
  <c r="P68" i="53" s="1"/>
  <c r="P69" i="53" s="1"/>
  <c r="P70" i="53" s="1"/>
  <c r="P71" i="53" s="1"/>
  <c r="P72" i="53" s="1"/>
  <c r="P73" i="53" s="1"/>
  <c r="P74" i="53" s="1"/>
  <c r="P75" i="53" s="1"/>
  <c r="P76" i="53" s="1"/>
  <c r="P77" i="53" s="1"/>
  <c r="P78" i="53" s="1"/>
  <c r="P79" i="53" s="1"/>
  <c r="P80" i="53" s="1"/>
  <c r="P81" i="53" s="1"/>
  <c r="P82" i="53" s="1"/>
  <c r="P83" i="53" s="1"/>
  <c r="P84" i="53" s="1"/>
  <c r="P85" i="53" s="1"/>
  <c r="P86" i="53" s="1"/>
  <c r="P87" i="53" s="1"/>
  <c r="P88" i="53" s="1"/>
  <c r="P89" i="53" s="1"/>
  <c r="P90" i="53" s="1"/>
  <c r="P91" i="53" s="1"/>
  <c r="P92" i="53" s="1"/>
  <c r="P93" i="53" s="1"/>
  <c r="P94" i="53" s="1"/>
  <c r="P95" i="53" s="1"/>
  <c r="P96" i="53" s="1"/>
  <c r="P97" i="53" s="1"/>
  <c r="P98" i="53" s="1"/>
  <c r="P99" i="53" s="1"/>
  <c r="P100" i="53" s="1"/>
  <c r="P101" i="53" s="1"/>
  <c r="P102" i="53" s="1"/>
  <c r="P103" i="53" s="1"/>
  <c r="P104" i="53" s="1"/>
  <c r="P105" i="53" s="1"/>
  <c r="P106" i="53" s="1"/>
  <c r="P107" i="53" s="1"/>
  <c r="P108" i="53" s="1"/>
  <c r="P109" i="53" s="1"/>
  <c r="P110" i="53" s="1"/>
  <c r="P111" i="53" s="1"/>
  <c r="P112" i="53" s="1"/>
  <c r="P113" i="53" s="1"/>
  <c r="P114" i="53" s="1"/>
  <c r="P115" i="53" s="1"/>
  <c r="P116" i="53" s="1"/>
  <c r="P117" i="53" s="1"/>
  <c r="P118" i="53" s="1"/>
  <c r="P119" i="53" s="1"/>
  <c r="P120" i="53" s="1"/>
  <c r="P121" i="53" s="1"/>
  <c r="P122" i="53" s="1"/>
  <c r="P123" i="53" s="1"/>
  <c r="P124" i="53" s="1"/>
  <c r="P125" i="53" s="1"/>
  <c r="P126" i="53" s="1"/>
  <c r="P127" i="53" s="1"/>
  <c r="P128" i="53" s="1"/>
  <c r="P129" i="53" s="1"/>
  <c r="P130" i="53" s="1"/>
  <c r="P131" i="53" s="1"/>
  <c r="P132" i="53" s="1"/>
  <c r="P133" i="53" s="1"/>
  <c r="P134" i="53" s="1"/>
  <c r="P135" i="53" s="1"/>
  <c r="P136" i="53" s="1"/>
  <c r="P137" i="53" s="1"/>
  <c r="P138" i="53" s="1"/>
  <c r="P139" i="53" s="1"/>
  <c r="P140" i="53" s="1"/>
  <c r="P141" i="53" s="1"/>
  <c r="P142" i="53" s="1"/>
  <c r="P143" i="53" s="1"/>
  <c r="P144" i="53" s="1"/>
  <c r="P145" i="53" s="1"/>
  <c r="P146" i="53" s="1"/>
  <c r="P147" i="53" s="1"/>
  <c r="P148" i="53" s="1"/>
  <c r="P149" i="53" s="1"/>
  <c r="P150" i="53" s="1"/>
  <c r="P151" i="53" s="1"/>
  <c r="P152" i="53" s="1"/>
  <c r="P153" i="53" s="1"/>
  <c r="P154" i="53" s="1"/>
  <c r="P155" i="53" s="1"/>
  <c r="P156" i="53" s="1"/>
  <c r="P157" i="53" s="1"/>
  <c r="P158" i="53" s="1"/>
  <c r="P159" i="53" s="1"/>
  <c r="P160" i="53" s="1"/>
  <c r="P161" i="53" s="1"/>
  <c r="P162" i="53" s="1"/>
  <c r="P163" i="53" s="1"/>
  <c r="P164" i="53" s="1"/>
  <c r="P165" i="53" s="1"/>
  <c r="P166" i="53" s="1"/>
  <c r="P167" i="53" s="1"/>
  <c r="P168" i="53" s="1"/>
  <c r="P169" i="53" s="1"/>
  <c r="P170" i="53" s="1"/>
  <c r="P171" i="53" s="1"/>
  <c r="P172" i="53" s="1"/>
  <c r="P173" i="53" s="1"/>
  <c r="P174" i="53" s="1"/>
  <c r="P175" i="53" s="1"/>
  <c r="P176" i="53" s="1"/>
  <c r="P177" i="53" s="1"/>
  <c r="P178" i="53" s="1"/>
  <c r="P179" i="53" s="1"/>
  <c r="P180" i="53" s="1"/>
  <c r="P181" i="53" s="1"/>
  <c r="P182" i="53" s="1"/>
  <c r="P183" i="53" s="1"/>
  <c r="P184" i="53" s="1"/>
  <c r="P185" i="53" s="1"/>
  <c r="P186" i="53" s="1"/>
  <c r="P187" i="53" s="1"/>
  <c r="P188" i="53" s="1"/>
  <c r="P189" i="53" s="1"/>
  <c r="P190" i="53" s="1"/>
  <c r="P191" i="53" s="1"/>
  <c r="P192" i="53" s="1"/>
  <c r="P193" i="53" s="1"/>
  <c r="P194" i="53" s="1"/>
  <c r="P195" i="53" s="1"/>
  <c r="P196" i="53" s="1"/>
  <c r="P197" i="53" s="1"/>
  <c r="P198" i="53" s="1"/>
  <c r="P199" i="53" s="1"/>
  <c r="P200" i="53" s="1"/>
  <c r="P201" i="53" s="1"/>
  <c r="P202" i="53" s="1"/>
  <c r="P203" i="53" s="1"/>
  <c r="P204" i="53" s="1"/>
  <c r="P205" i="53" s="1"/>
  <c r="P206" i="53" s="1"/>
  <c r="P207" i="53" s="1"/>
  <c r="P208" i="53" s="1"/>
  <c r="P209" i="53" s="1"/>
  <c r="P210" i="53" s="1"/>
  <c r="P211" i="53" s="1"/>
  <c r="P212" i="53" s="1"/>
  <c r="P213" i="53" s="1"/>
  <c r="P214" i="53" s="1"/>
  <c r="P215" i="53" s="1"/>
  <c r="P216" i="53" s="1"/>
  <c r="P217" i="53" s="1"/>
  <c r="P218" i="53" s="1"/>
  <c r="P219" i="53" s="1"/>
  <c r="P220" i="53" s="1"/>
  <c r="P221" i="53" s="1"/>
  <c r="P222" i="53" s="1"/>
  <c r="P223" i="53" s="1"/>
  <c r="P224" i="53" s="1"/>
  <c r="P225" i="53" s="1"/>
  <c r="P226" i="53" s="1"/>
  <c r="P227" i="53" s="1"/>
  <c r="P228" i="53" s="1"/>
  <c r="P229" i="53" s="1"/>
  <c r="P230" i="53" s="1"/>
  <c r="P231" i="53" s="1"/>
  <c r="P232" i="53" s="1"/>
  <c r="P233" i="53" s="1"/>
  <c r="P234" i="53" s="1"/>
  <c r="P235" i="53" s="1"/>
  <c r="P236" i="53" s="1"/>
  <c r="P237" i="53" s="1"/>
  <c r="P238" i="53" s="1"/>
  <c r="P239" i="53" s="1"/>
  <c r="P240" i="53" s="1"/>
  <c r="P241" i="53" s="1"/>
  <c r="P242" i="53" s="1"/>
  <c r="P243" i="53" s="1"/>
  <c r="P244" i="53" s="1"/>
  <c r="P245" i="53" s="1"/>
  <c r="P246" i="53" s="1"/>
  <c r="P247" i="53" s="1"/>
  <c r="P248" i="53" s="1"/>
  <c r="P249" i="53" s="1"/>
  <c r="P250" i="53" s="1"/>
  <c r="P251" i="53" s="1"/>
  <c r="P252" i="53" s="1"/>
  <c r="P253" i="53" s="1"/>
  <c r="P254" i="53" s="1"/>
  <c r="P255" i="53" s="1"/>
  <c r="P256" i="53" s="1"/>
  <c r="P257" i="53" s="1"/>
  <c r="P258" i="53" s="1"/>
  <c r="P259" i="53" s="1"/>
  <c r="P260" i="53" s="1"/>
  <c r="P261" i="53" s="1"/>
  <c r="P262" i="53" s="1"/>
  <c r="P263" i="53" s="1"/>
  <c r="P264" i="53" s="1"/>
  <c r="P265" i="53" s="1"/>
  <c r="P266" i="53" s="1"/>
  <c r="P267" i="53" s="1"/>
  <c r="P268" i="53" s="1"/>
  <c r="P269" i="53" s="1"/>
  <c r="P270" i="53" s="1"/>
  <c r="P271" i="53" s="1"/>
  <c r="P272" i="53" s="1"/>
  <c r="P273" i="53" s="1"/>
  <c r="P274" i="53" s="1"/>
  <c r="P275" i="53" s="1"/>
  <c r="P276" i="53" s="1"/>
  <c r="P277" i="53" s="1"/>
  <c r="P278" i="53" s="1"/>
  <c r="P279" i="53" s="1"/>
  <c r="P280" i="53" s="1"/>
  <c r="P281" i="53" s="1"/>
  <c r="P282" i="53" s="1"/>
  <c r="P283" i="53" s="1"/>
  <c r="P284" i="53" s="1"/>
  <c r="P285" i="53" s="1"/>
  <c r="P286" i="53" s="1"/>
  <c r="P287" i="53" s="1"/>
  <c r="P288" i="53" s="1"/>
  <c r="P289" i="53" s="1"/>
  <c r="P290" i="53" s="1"/>
  <c r="P291" i="53" s="1"/>
  <c r="P292" i="53" s="1"/>
  <c r="P293" i="53" s="1"/>
  <c r="P294" i="53" s="1"/>
  <c r="P295" i="53" s="1"/>
  <c r="P296" i="53" s="1"/>
  <c r="P297" i="53" s="1"/>
  <c r="P298" i="53" s="1"/>
  <c r="P299" i="53" s="1"/>
  <c r="P300" i="53" s="1"/>
  <c r="P301" i="53" s="1"/>
  <c r="P302" i="53" s="1"/>
  <c r="P303" i="53" s="1"/>
  <c r="P304" i="53" s="1"/>
  <c r="P305" i="53" s="1"/>
  <c r="P306" i="53" s="1"/>
  <c r="P307" i="53" s="1"/>
  <c r="P308" i="53" s="1"/>
  <c r="P309" i="53" s="1"/>
  <c r="P310" i="53" s="1"/>
  <c r="P311" i="53" s="1"/>
  <c r="P312" i="53" s="1"/>
  <c r="P313" i="53" s="1"/>
  <c r="P314" i="53" s="1"/>
  <c r="P315" i="53" s="1"/>
  <c r="P316" i="53" s="1"/>
  <c r="P317" i="53" s="1"/>
  <c r="P318" i="53" s="1"/>
  <c r="P319" i="53" s="1"/>
  <c r="P320" i="53" s="1"/>
  <c r="P321" i="53" s="1"/>
  <c r="P322" i="53" s="1"/>
  <c r="P323" i="53" s="1"/>
  <c r="P324" i="53" s="1"/>
  <c r="P325" i="53" s="1"/>
  <c r="P326" i="53" s="1"/>
  <c r="P327" i="53" s="1"/>
  <c r="P328" i="53" s="1"/>
  <c r="P329" i="53" s="1"/>
  <c r="P330" i="53" s="1"/>
  <c r="P331" i="53" s="1"/>
  <c r="P332" i="53" s="1"/>
  <c r="P333" i="53" s="1"/>
  <c r="P334" i="53" s="1"/>
  <c r="P335" i="53" s="1"/>
  <c r="P336" i="53" s="1"/>
  <c r="P337" i="53" s="1"/>
  <c r="P338" i="53" s="1"/>
  <c r="P339" i="53" s="1"/>
  <c r="P340" i="53" s="1"/>
  <c r="P341" i="53" s="1"/>
  <c r="P342" i="53" s="1"/>
  <c r="P343" i="53" s="1"/>
  <c r="P344" i="53" s="1"/>
  <c r="P345" i="53" s="1"/>
  <c r="P346" i="53" s="1"/>
  <c r="P347" i="53" s="1"/>
  <c r="P348" i="53" s="1"/>
  <c r="P349" i="53" s="1"/>
  <c r="P350" i="53" s="1"/>
  <c r="P351" i="53" s="1"/>
  <c r="P352" i="53" s="1"/>
  <c r="P353" i="53" s="1"/>
  <c r="P354" i="53" s="1"/>
  <c r="P355" i="53" s="1"/>
  <c r="P356" i="53" s="1"/>
  <c r="P357" i="53" s="1"/>
  <c r="P358" i="53" s="1"/>
  <c r="P359" i="53" s="1"/>
  <c r="P360" i="53" s="1"/>
  <c r="P361" i="53" s="1"/>
  <c r="P362" i="53" s="1"/>
  <c r="P363" i="53" s="1"/>
  <c r="P364" i="53" s="1"/>
  <c r="P365" i="53" s="1"/>
  <c r="P366" i="53" s="1"/>
  <c r="P367" i="53" s="1"/>
  <c r="P368" i="53" s="1"/>
  <c r="P369" i="53" s="1"/>
  <c r="P370" i="53" s="1"/>
  <c r="P371" i="53" s="1"/>
  <c r="P372" i="53" s="1"/>
  <c r="P373" i="53" s="1"/>
  <c r="P374" i="53" s="1"/>
  <c r="P375" i="53" s="1"/>
  <c r="P376" i="53" s="1"/>
  <c r="P377" i="53" s="1"/>
  <c r="P378" i="53" s="1"/>
  <c r="P379" i="53" s="1"/>
  <c r="P380" i="53" s="1"/>
  <c r="P381" i="53" s="1"/>
  <c r="P382" i="53" s="1"/>
  <c r="R59" i="53"/>
  <c r="O60" i="53" s="1"/>
  <c r="Q25" i="42"/>
  <c r="R47" i="18"/>
  <c r="O48" i="18" s="1"/>
  <c r="P48" i="18"/>
  <c r="P49" i="18" s="1"/>
  <c r="P50" i="18" s="1"/>
  <c r="P51" i="18" s="1"/>
  <c r="P52" i="18" s="1"/>
  <c r="P53" i="18" s="1"/>
  <c r="P54" i="18" s="1"/>
  <c r="P55" i="18" s="1"/>
  <c r="P56" i="18" s="1"/>
  <c r="P57" i="18" s="1"/>
  <c r="P58" i="18" s="1"/>
  <c r="P59" i="18" s="1"/>
  <c r="P60" i="18" s="1"/>
  <c r="P61" i="18" s="1"/>
  <c r="P62" i="18" s="1"/>
  <c r="P63" i="18" s="1"/>
  <c r="P64" i="18" s="1"/>
  <c r="P65" i="18" s="1"/>
  <c r="P66" i="18" s="1"/>
  <c r="P67" i="18" s="1"/>
  <c r="P68" i="18" s="1"/>
  <c r="P69" i="18" s="1"/>
  <c r="P70" i="18" s="1"/>
  <c r="P71" i="18" s="1"/>
  <c r="P72" i="18" s="1"/>
  <c r="P73" i="18" s="1"/>
  <c r="P74" i="18" s="1"/>
  <c r="P75" i="18" s="1"/>
  <c r="P76" i="18" s="1"/>
  <c r="P77" i="18" s="1"/>
  <c r="P78" i="18" s="1"/>
  <c r="P79" i="18" s="1"/>
  <c r="P80" i="18" s="1"/>
  <c r="P81" i="18" s="1"/>
  <c r="P82" i="18" s="1"/>
  <c r="P83" i="18" s="1"/>
  <c r="P84" i="18" s="1"/>
  <c r="P85" i="18" s="1"/>
  <c r="P86" i="18" s="1"/>
  <c r="P87" i="18" s="1"/>
  <c r="P88" i="18" s="1"/>
  <c r="P89" i="18" s="1"/>
  <c r="P90" i="18" s="1"/>
  <c r="P91" i="18" s="1"/>
  <c r="P92" i="18" s="1"/>
  <c r="P93" i="18" s="1"/>
  <c r="P94" i="18" s="1"/>
  <c r="P95" i="18" s="1"/>
  <c r="P96" i="18" s="1"/>
  <c r="P97" i="18" s="1"/>
  <c r="P98" i="18" s="1"/>
  <c r="P99" i="18" s="1"/>
  <c r="P100" i="18" s="1"/>
  <c r="P101" i="18" s="1"/>
  <c r="P102" i="18" s="1"/>
  <c r="P103" i="18" s="1"/>
  <c r="P104" i="18" s="1"/>
  <c r="P105" i="18" s="1"/>
  <c r="P106" i="18" s="1"/>
  <c r="P107" i="18" s="1"/>
  <c r="P108" i="18" s="1"/>
  <c r="P109" i="18" s="1"/>
  <c r="P110" i="18" s="1"/>
  <c r="P111" i="18" s="1"/>
  <c r="P112" i="18" s="1"/>
  <c r="P113" i="18" s="1"/>
  <c r="P114" i="18" s="1"/>
  <c r="P115" i="18" s="1"/>
  <c r="P116" i="18" s="1"/>
  <c r="P117" i="18" s="1"/>
  <c r="P118" i="18" s="1"/>
  <c r="P119" i="18" s="1"/>
  <c r="P120" i="18" s="1"/>
  <c r="P121" i="18" s="1"/>
  <c r="P122" i="18" s="1"/>
  <c r="P123" i="18" s="1"/>
  <c r="P124" i="18" s="1"/>
  <c r="P125" i="18" s="1"/>
  <c r="P126" i="18" s="1"/>
  <c r="P127" i="18" s="1"/>
  <c r="P128" i="18" s="1"/>
  <c r="P129" i="18" s="1"/>
  <c r="P130" i="18" s="1"/>
  <c r="P131" i="18" s="1"/>
  <c r="P132" i="18" s="1"/>
  <c r="P133" i="18" s="1"/>
  <c r="P134" i="18" s="1"/>
  <c r="P135" i="18" s="1"/>
  <c r="P136" i="18" s="1"/>
  <c r="P137" i="18" s="1"/>
  <c r="P138" i="18" s="1"/>
  <c r="P139" i="18" s="1"/>
  <c r="P140" i="18" s="1"/>
  <c r="P141" i="18" s="1"/>
  <c r="P142" i="18" s="1"/>
  <c r="P143" i="18" s="1"/>
  <c r="P144" i="18" s="1"/>
  <c r="P145" i="18" s="1"/>
  <c r="P146" i="18" s="1"/>
  <c r="P147" i="18" s="1"/>
  <c r="P148" i="18" s="1"/>
  <c r="P149" i="18" s="1"/>
  <c r="P150" i="18" s="1"/>
  <c r="P151" i="18" s="1"/>
  <c r="P152" i="18" s="1"/>
  <c r="P153" i="18" s="1"/>
  <c r="P154" i="18" s="1"/>
  <c r="P155" i="18" s="1"/>
  <c r="P156" i="18" s="1"/>
  <c r="P157" i="18" s="1"/>
  <c r="P158" i="18" s="1"/>
  <c r="P159" i="18" s="1"/>
  <c r="P160" i="18" s="1"/>
  <c r="P161" i="18" s="1"/>
  <c r="P162" i="18" s="1"/>
  <c r="P163" i="18" s="1"/>
  <c r="P164" i="18" s="1"/>
  <c r="P165" i="18" s="1"/>
  <c r="P166" i="18" s="1"/>
  <c r="P167" i="18" s="1"/>
  <c r="P168" i="18" s="1"/>
  <c r="P169" i="18" s="1"/>
  <c r="P170" i="18" s="1"/>
  <c r="P171" i="18" s="1"/>
  <c r="P172" i="18" s="1"/>
  <c r="P173" i="18" s="1"/>
  <c r="P174" i="18" s="1"/>
  <c r="P175" i="18" s="1"/>
  <c r="P176" i="18" s="1"/>
  <c r="P177" i="18" s="1"/>
  <c r="P178" i="18" s="1"/>
  <c r="T23" i="11"/>
  <c r="T24" i="11" s="1"/>
  <c r="T25" i="11" s="1"/>
  <c r="R59" i="48"/>
  <c r="O60" i="48" s="1"/>
  <c r="P60" i="48"/>
  <c r="P61" i="48" s="1"/>
  <c r="P62" i="48" s="1"/>
  <c r="P63" i="48" s="1"/>
  <c r="P64" i="48" s="1"/>
  <c r="P65" i="48" s="1"/>
  <c r="P66" i="48" s="1"/>
  <c r="P67" i="48" s="1"/>
  <c r="P68" i="48" s="1"/>
  <c r="P69" i="48" s="1"/>
  <c r="P70" i="48" s="1"/>
  <c r="P71" i="48" s="1"/>
  <c r="P72" i="48" s="1"/>
  <c r="P73" i="48" s="1"/>
  <c r="P74" i="48" s="1"/>
  <c r="P75" i="48" s="1"/>
  <c r="P76" i="48" s="1"/>
  <c r="P77" i="48" s="1"/>
  <c r="P78" i="48" s="1"/>
  <c r="P79" i="48" s="1"/>
  <c r="P80" i="48" s="1"/>
  <c r="P81" i="48" s="1"/>
  <c r="P82" i="48" s="1"/>
  <c r="P83" i="48" s="1"/>
  <c r="P84" i="48" s="1"/>
  <c r="P85" i="48" s="1"/>
  <c r="P86" i="48" s="1"/>
  <c r="P87" i="48" s="1"/>
  <c r="P88" i="48" s="1"/>
  <c r="P89" i="48" s="1"/>
  <c r="P90" i="48" s="1"/>
  <c r="P91" i="48" s="1"/>
  <c r="P92" i="48" s="1"/>
  <c r="P93" i="48" s="1"/>
  <c r="P94" i="48" s="1"/>
  <c r="P95" i="48" s="1"/>
  <c r="P96" i="48" s="1"/>
  <c r="P97" i="48" s="1"/>
  <c r="P98" i="48" s="1"/>
  <c r="P99" i="48" s="1"/>
  <c r="P100" i="48" s="1"/>
  <c r="P101" i="48" s="1"/>
  <c r="P102" i="48" s="1"/>
  <c r="P103" i="48" s="1"/>
  <c r="P104" i="48" s="1"/>
  <c r="P105" i="48" s="1"/>
  <c r="P106" i="48" s="1"/>
  <c r="P107" i="48" s="1"/>
  <c r="P108" i="48" s="1"/>
  <c r="P109" i="48" s="1"/>
  <c r="P110" i="48" s="1"/>
  <c r="P111" i="48" s="1"/>
  <c r="P112" i="48" s="1"/>
  <c r="P113" i="48" s="1"/>
  <c r="P114" i="48" s="1"/>
  <c r="P115" i="48" s="1"/>
  <c r="P116" i="48" s="1"/>
  <c r="P117" i="48" s="1"/>
  <c r="P118" i="48" s="1"/>
  <c r="P119" i="48" s="1"/>
  <c r="P120" i="48" s="1"/>
  <c r="P121" i="48" s="1"/>
  <c r="P122" i="48" s="1"/>
  <c r="P123" i="48" s="1"/>
  <c r="P124" i="48" s="1"/>
  <c r="P125" i="48" s="1"/>
  <c r="P126" i="48" s="1"/>
  <c r="P127" i="48" s="1"/>
  <c r="P128" i="48" s="1"/>
  <c r="P129" i="48" s="1"/>
  <c r="P130" i="48" s="1"/>
  <c r="P131" i="48" s="1"/>
  <c r="P132" i="48" s="1"/>
  <c r="P133" i="48" s="1"/>
  <c r="P134" i="48" s="1"/>
  <c r="P135" i="48" s="1"/>
  <c r="P136" i="48" s="1"/>
  <c r="P137" i="48" s="1"/>
  <c r="P138" i="48" s="1"/>
  <c r="P139" i="48" s="1"/>
  <c r="P140" i="48" s="1"/>
  <c r="P141" i="48" s="1"/>
  <c r="P142" i="48" s="1"/>
  <c r="P143" i="48" s="1"/>
  <c r="P144" i="48" s="1"/>
  <c r="P145" i="48" s="1"/>
  <c r="P146" i="48" s="1"/>
  <c r="P147" i="48" s="1"/>
  <c r="P148" i="48" s="1"/>
  <c r="P149" i="48" s="1"/>
  <c r="P150" i="48" s="1"/>
  <c r="P151" i="48" s="1"/>
  <c r="P152" i="48" s="1"/>
  <c r="P153" i="48" s="1"/>
  <c r="P154" i="48" s="1"/>
  <c r="P155" i="48" s="1"/>
  <c r="P156" i="48" s="1"/>
  <c r="P157" i="48" s="1"/>
  <c r="P158" i="48" s="1"/>
  <c r="P159" i="48" s="1"/>
  <c r="P160" i="48" s="1"/>
  <c r="P161" i="48" s="1"/>
  <c r="P162" i="48" s="1"/>
  <c r="P163" i="48" s="1"/>
  <c r="P164" i="48" s="1"/>
  <c r="P165" i="48" s="1"/>
  <c r="P166" i="48" s="1"/>
  <c r="P167" i="48" s="1"/>
  <c r="P168" i="48" s="1"/>
  <c r="P169" i="48" s="1"/>
  <c r="P170" i="48" s="1"/>
  <c r="P171" i="48" s="1"/>
  <c r="P172" i="48" s="1"/>
  <c r="P173" i="48" s="1"/>
  <c r="P174" i="48" s="1"/>
  <c r="P175" i="48" s="1"/>
  <c r="P176" i="48" s="1"/>
  <c r="P177" i="48" s="1"/>
  <c r="P178" i="48" s="1"/>
  <c r="P179" i="48" s="1"/>
  <c r="P180" i="48" s="1"/>
  <c r="P181" i="48" s="1"/>
  <c r="P182" i="48" s="1"/>
  <c r="P183" i="48" s="1"/>
  <c r="P184" i="48" s="1"/>
  <c r="P185" i="48" s="1"/>
  <c r="P186" i="48" s="1"/>
  <c r="P187" i="48" s="1"/>
  <c r="P188" i="48" s="1"/>
  <c r="P189" i="48" s="1"/>
  <c r="P190" i="48" s="1"/>
  <c r="P191" i="48" s="1"/>
  <c r="P192" i="48" s="1"/>
  <c r="P193" i="48" s="1"/>
  <c r="P194" i="48" s="1"/>
  <c r="P195" i="48" s="1"/>
  <c r="P196" i="48" s="1"/>
  <c r="P197" i="48" s="1"/>
  <c r="P198" i="48" s="1"/>
  <c r="P199" i="48" s="1"/>
  <c r="P200" i="48" s="1"/>
  <c r="P201" i="48" s="1"/>
  <c r="P202" i="48" s="1"/>
  <c r="P203" i="48" s="1"/>
  <c r="P204" i="48" s="1"/>
  <c r="P205" i="48" s="1"/>
  <c r="P206" i="48" s="1"/>
  <c r="P207" i="48" s="1"/>
  <c r="P208" i="48" s="1"/>
  <c r="P209" i="48" s="1"/>
  <c r="P210" i="48" s="1"/>
  <c r="P211" i="48" s="1"/>
  <c r="P212" i="48" s="1"/>
  <c r="P213" i="48" s="1"/>
  <c r="P214" i="48" s="1"/>
  <c r="P215" i="48" s="1"/>
  <c r="P216" i="48" s="1"/>
  <c r="P217" i="48" s="1"/>
  <c r="P218" i="48" s="1"/>
  <c r="P219" i="48" s="1"/>
  <c r="P220" i="48" s="1"/>
  <c r="P221" i="48" s="1"/>
  <c r="P222" i="48" s="1"/>
  <c r="P223" i="48" s="1"/>
  <c r="P224" i="48" s="1"/>
  <c r="P225" i="48" s="1"/>
  <c r="P226" i="48" s="1"/>
  <c r="P227" i="48" s="1"/>
  <c r="P228" i="48" s="1"/>
  <c r="P229" i="48" s="1"/>
  <c r="P230" i="48" s="1"/>
  <c r="P231" i="48" s="1"/>
  <c r="P232" i="48" s="1"/>
  <c r="P233" i="48" s="1"/>
  <c r="P234" i="48" s="1"/>
  <c r="P235" i="48" s="1"/>
  <c r="P236" i="48" s="1"/>
  <c r="P237" i="48" s="1"/>
  <c r="P238" i="48" s="1"/>
  <c r="P239" i="48" s="1"/>
  <c r="P240" i="48" s="1"/>
  <c r="P241" i="48" s="1"/>
  <c r="P242" i="48" s="1"/>
  <c r="P243" i="48" s="1"/>
  <c r="P244" i="48" s="1"/>
  <c r="P245" i="48" s="1"/>
  <c r="P246" i="48" s="1"/>
  <c r="P247" i="48" s="1"/>
  <c r="P248" i="48" s="1"/>
  <c r="P249" i="48" s="1"/>
  <c r="P250" i="48" s="1"/>
  <c r="P251" i="48" s="1"/>
  <c r="P252" i="48" s="1"/>
  <c r="P253" i="48" s="1"/>
  <c r="P254" i="48" s="1"/>
  <c r="P255" i="48" s="1"/>
  <c r="P256" i="48" s="1"/>
  <c r="P257" i="48" s="1"/>
  <c r="P258" i="48" s="1"/>
  <c r="P259" i="48" s="1"/>
  <c r="P260" i="48" s="1"/>
  <c r="P261" i="48" s="1"/>
  <c r="P262" i="48" s="1"/>
  <c r="P263" i="48" s="1"/>
  <c r="P264" i="48" s="1"/>
  <c r="P265" i="48" s="1"/>
  <c r="P266" i="48" s="1"/>
  <c r="P267" i="48" s="1"/>
  <c r="P268" i="48" s="1"/>
  <c r="P269" i="48" s="1"/>
  <c r="P270" i="48" s="1"/>
  <c r="P271" i="48" s="1"/>
  <c r="P272" i="48" s="1"/>
  <c r="P273" i="48" s="1"/>
  <c r="P274" i="48" s="1"/>
  <c r="P275" i="48" s="1"/>
  <c r="P276" i="48" s="1"/>
  <c r="P277" i="48" s="1"/>
  <c r="P278" i="48" s="1"/>
  <c r="P279" i="48" s="1"/>
  <c r="P280" i="48" s="1"/>
  <c r="P281" i="48" s="1"/>
  <c r="P282" i="48" s="1"/>
  <c r="P283" i="48" s="1"/>
  <c r="P284" i="48" s="1"/>
  <c r="P285" i="48" s="1"/>
  <c r="P286" i="48" s="1"/>
  <c r="P287" i="48" s="1"/>
  <c r="P288" i="48" s="1"/>
  <c r="P289" i="48" s="1"/>
  <c r="P290" i="48" s="1"/>
  <c r="P291" i="48" s="1"/>
  <c r="P292" i="48" s="1"/>
  <c r="P293" i="48" s="1"/>
  <c r="P294" i="48" s="1"/>
  <c r="P295" i="48" s="1"/>
  <c r="P296" i="48" s="1"/>
  <c r="P297" i="48" s="1"/>
  <c r="P298" i="48" s="1"/>
  <c r="P299" i="48" s="1"/>
  <c r="P300" i="48" s="1"/>
  <c r="P301" i="48" s="1"/>
  <c r="P302" i="48" s="1"/>
  <c r="P303" i="48" s="1"/>
  <c r="P304" i="48" s="1"/>
  <c r="P305" i="48" s="1"/>
  <c r="P306" i="48" s="1"/>
  <c r="P307" i="48" s="1"/>
  <c r="P308" i="48" s="1"/>
  <c r="P309" i="48" s="1"/>
  <c r="P310" i="48" s="1"/>
  <c r="P311" i="48" s="1"/>
  <c r="P312" i="48" s="1"/>
  <c r="P313" i="48" s="1"/>
  <c r="P314" i="48" s="1"/>
  <c r="P315" i="48" s="1"/>
  <c r="P316" i="48" s="1"/>
  <c r="P317" i="48" s="1"/>
  <c r="P318" i="48" s="1"/>
  <c r="P319" i="48" s="1"/>
  <c r="P320" i="48" s="1"/>
  <c r="P321" i="48" s="1"/>
  <c r="P322" i="48" s="1"/>
  <c r="P323" i="48" s="1"/>
  <c r="P324" i="48" s="1"/>
  <c r="P325" i="48" s="1"/>
  <c r="P326" i="48" s="1"/>
  <c r="P327" i="48" s="1"/>
  <c r="P328" i="48" s="1"/>
  <c r="P329" i="48" s="1"/>
  <c r="P330" i="48" s="1"/>
  <c r="P331" i="48" s="1"/>
  <c r="P332" i="48" s="1"/>
  <c r="P333" i="48" s="1"/>
  <c r="P334" i="48" s="1"/>
  <c r="P335" i="48" s="1"/>
  <c r="P336" i="48" s="1"/>
  <c r="P337" i="48" s="1"/>
  <c r="P338" i="48" s="1"/>
  <c r="P339" i="48" s="1"/>
  <c r="P340" i="48" s="1"/>
  <c r="P341" i="48" s="1"/>
  <c r="P342" i="48" s="1"/>
  <c r="P343" i="48" s="1"/>
  <c r="P344" i="48" s="1"/>
  <c r="P345" i="48" s="1"/>
  <c r="P346" i="48" s="1"/>
  <c r="P347" i="48" s="1"/>
  <c r="P348" i="48" s="1"/>
  <c r="P349" i="48" s="1"/>
  <c r="P350" i="48" s="1"/>
  <c r="P351" i="48" s="1"/>
  <c r="P352" i="48" s="1"/>
  <c r="P353" i="48" s="1"/>
  <c r="P354" i="48" s="1"/>
  <c r="P355" i="48" s="1"/>
  <c r="P356" i="48" s="1"/>
  <c r="P357" i="48" s="1"/>
  <c r="P358" i="48" s="1"/>
  <c r="P359" i="48" s="1"/>
  <c r="P360" i="48" s="1"/>
  <c r="P361" i="48" s="1"/>
  <c r="P362" i="48" s="1"/>
  <c r="P363" i="48" s="1"/>
  <c r="P364" i="48" s="1"/>
  <c r="P365" i="48" s="1"/>
  <c r="P366" i="48" s="1"/>
  <c r="P367" i="48" s="1"/>
  <c r="P368" i="48" s="1"/>
  <c r="P369" i="48" s="1"/>
  <c r="P370" i="48" s="1"/>
  <c r="P371" i="48" s="1"/>
  <c r="P372" i="48" s="1"/>
  <c r="P373" i="48" s="1"/>
  <c r="P374" i="48" s="1"/>
  <c r="P375" i="48" s="1"/>
  <c r="P376" i="48" s="1"/>
  <c r="P377" i="48" s="1"/>
  <c r="P378" i="48" s="1"/>
  <c r="P379" i="48" s="1"/>
  <c r="P380" i="48" s="1"/>
  <c r="P381" i="48" s="1"/>
  <c r="P382" i="48" s="1"/>
  <c r="P383" i="48" s="1"/>
  <c r="P384" i="48" s="1"/>
  <c r="P385" i="48" s="1"/>
  <c r="P386" i="48" s="1"/>
  <c r="P387" i="48" s="1"/>
  <c r="P388" i="48" s="1"/>
  <c r="P389" i="48" s="1"/>
  <c r="P390" i="48" s="1"/>
  <c r="P391" i="48" s="1"/>
  <c r="P392" i="48" s="1"/>
  <c r="P393" i="48" s="1"/>
  <c r="P394" i="48" s="1"/>
  <c r="P395" i="48" s="1"/>
  <c r="P396" i="48" s="1"/>
  <c r="P397" i="48" s="1"/>
  <c r="P398" i="48" s="1"/>
  <c r="P399" i="48" s="1"/>
  <c r="P400" i="48" s="1"/>
  <c r="P401" i="48" s="1"/>
  <c r="P402" i="48" s="1"/>
  <c r="P403" i="48" s="1"/>
  <c r="P404" i="48" s="1"/>
  <c r="P405" i="48" s="1"/>
  <c r="P406" i="48" s="1"/>
  <c r="P407" i="48" s="1"/>
  <c r="P408" i="48" s="1"/>
  <c r="P409" i="48" s="1"/>
  <c r="P410" i="48" s="1"/>
  <c r="P411" i="48" s="1"/>
  <c r="P412" i="48" s="1"/>
  <c r="P413" i="48" s="1"/>
  <c r="P414" i="48" s="1"/>
  <c r="P415" i="48" s="1"/>
  <c r="P416" i="48" s="1"/>
  <c r="P417" i="48" s="1"/>
  <c r="P418" i="48" s="1"/>
  <c r="P64" i="13"/>
  <c r="P65" i="13" s="1"/>
  <c r="P66" i="13" s="1"/>
  <c r="P67" i="13" s="1"/>
  <c r="P68" i="13" s="1"/>
  <c r="P69" i="13" s="1"/>
  <c r="P70" i="13" s="1"/>
  <c r="P71" i="13" s="1"/>
  <c r="P72" i="13" s="1"/>
  <c r="P73" i="13" s="1"/>
  <c r="P74" i="13" s="1"/>
  <c r="P75" i="13" s="1"/>
  <c r="P76" i="13" s="1"/>
  <c r="P77" i="13" s="1"/>
  <c r="P78" i="13" s="1"/>
  <c r="P79" i="13" s="1"/>
  <c r="P80" i="13" s="1"/>
  <c r="P81" i="13" s="1"/>
  <c r="P82" i="13" s="1"/>
  <c r="P83" i="13" s="1"/>
  <c r="P84" i="13" s="1"/>
  <c r="P85" i="13" s="1"/>
  <c r="P86" i="13" s="1"/>
  <c r="P87" i="13" s="1"/>
  <c r="P88" i="13" s="1"/>
  <c r="P89" i="13" s="1"/>
  <c r="P90" i="13" s="1"/>
  <c r="P91" i="13" s="1"/>
  <c r="P92" i="13" s="1"/>
  <c r="P93" i="13" s="1"/>
  <c r="P94" i="13" s="1"/>
  <c r="P95" i="13" s="1"/>
  <c r="P96" i="13" s="1"/>
  <c r="P97" i="13" s="1"/>
  <c r="P98" i="13" s="1"/>
  <c r="P99" i="13" s="1"/>
  <c r="P100" i="13" s="1"/>
  <c r="P101" i="13" s="1"/>
  <c r="P102" i="13" s="1"/>
  <c r="P103" i="13" s="1"/>
  <c r="P104" i="13" s="1"/>
  <c r="P105" i="13" s="1"/>
  <c r="P106" i="13" s="1"/>
  <c r="P107" i="13" s="1"/>
  <c r="P108" i="13" s="1"/>
  <c r="P109" i="13" s="1"/>
  <c r="P110" i="13" s="1"/>
  <c r="P111" i="13" s="1"/>
  <c r="P112" i="13" s="1"/>
  <c r="P113" i="13" s="1"/>
  <c r="P114" i="13" s="1"/>
  <c r="P115" i="13" s="1"/>
  <c r="P116" i="13" s="1"/>
  <c r="P117" i="13" s="1"/>
  <c r="P118" i="13" s="1"/>
  <c r="P119" i="13" s="1"/>
  <c r="P120" i="13" s="1"/>
  <c r="P121" i="13" s="1"/>
  <c r="P122" i="13" s="1"/>
  <c r="P123" i="13" s="1"/>
  <c r="P124" i="13" s="1"/>
  <c r="P125" i="13" s="1"/>
  <c r="P126" i="13" s="1"/>
  <c r="P127" i="13" s="1"/>
  <c r="P128" i="13" s="1"/>
  <c r="P129" i="13" s="1"/>
  <c r="P130" i="13" s="1"/>
  <c r="P131" i="13" s="1"/>
  <c r="P132" i="13" s="1"/>
  <c r="P133" i="13" s="1"/>
  <c r="P134" i="13" s="1"/>
  <c r="P135" i="13" s="1"/>
  <c r="P136" i="13" s="1"/>
  <c r="P137" i="13" s="1"/>
  <c r="P138" i="13" s="1"/>
  <c r="P139" i="13" s="1"/>
  <c r="P140" i="13" s="1"/>
  <c r="P141" i="13" s="1"/>
  <c r="P142" i="13" s="1"/>
  <c r="P143" i="13" s="1"/>
  <c r="P144" i="13" s="1"/>
  <c r="P145" i="13" s="1"/>
  <c r="P146" i="13" s="1"/>
  <c r="P147" i="13" s="1"/>
  <c r="P148" i="13" s="1"/>
  <c r="P149" i="13" s="1"/>
  <c r="P150" i="13" s="1"/>
  <c r="P151" i="13" s="1"/>
  <c r="P152" i="13" s="1"/>
  <c r="P153" i="13" s="1"/>
  <c r="P154" i="13" s="1"/>
  <c r="P155" i="13" s="1"/>
  <c r="P156" i="13" s="1"/>
  <c r="P157" i="13" s="1"/>
  <c r="P158" i="13" s="1"/>
  <c r="P159" i="13" s="1"/>
  <c r="P160" i="13" s="1"/>
  <c r="P161" i="13" s="1"/>
  <c r="P162" i="13" s="1"/>
  <c r="P163" i="13" s="1"/>
  <c r="P164" i="13" s="1"/>
  <c r="P165" i="13" s="1"/>
  <c r="P166" i="13" s="1"/>
  <c r="P167" i="13" s="1"/>
  <c r="P168" i="13" s="1"/>
  <c r="P169" i="13" s="1"/>
  <c r="P170" i="13" s="1"/>
  <c r="P171" i="13" s="1"/>
  <c r="P172" i="13" s="1"/>
  <c r="P173" i="13" s="1"/>
  <c r="P174" i="13" s="1"/>
  <c r="P175" i="13" s="1"/>
  <c r="P176" i="13" s="1"/>
  <c r="P177" i="13" s="1"/>
  <c r="P178" i="13" s="1"/>
  <c r="P179" i="13" s="1"/>
  <c r="P180" i="13" s="1"/>
  <c r="P181" i="13" s="1"/>
  <c r="P182" i="13" s="1"/>
  <c r="P183" i="13" s="1"/>
  <c r="P184" i="13" s="1"/>
  <c r="P185" i="13" s="1"/>
  <c r="P186" i="13" s="1"/>
  <c r="P187" i="13" s="1"/>
  <c r="P188" i="13" s="1"/>
  <c r="P189" i="13" s="1"/>
  <c r="P190" i="13" s="1"/>
  <c r="P191" i="13" s="1"/>
  <c r="P192" i="13" s="1"/>
  <c r="P193" i="13" s="1"/>
  <c r="P194" i="13" s="1"/>
  <c r="P195" i="13" s="1"/>
  <c r="P196" i="13" s="1"/>
  <c r="P197" i="13" s="1"/>
  <c r="P198" i="13" s="1"/>
  <c r="P199" i="13" s="1"/>
  <c r="P200" i="13" s="1"/>
  <c r="P201" i="13" s="1"/>
  <c r="P202" i="13" s="1"/>
  <c r="P203" i="13" s="1"/>
  <c r="P204" i="13" s="1"/>
  <c r="P205" i="13" s="1"/>
  <c r="P206" i="13" s="1"/>
  <c r="P207" i="13" s="1"/>
  <c r="P208" i="13" s="1"/>
  <c r="P209" i="13" s="1"/>
  <c r="P210" i="13" s="1"/>
  <c r="P211" i="13" s="1"/>
  <c r="P212" i="13" s="1"/>
  <c r="P213" i="13" s="1"/>
  <c r="P214" i="13" s="1"/>
  <c r="P215" i="13" s="1"/>
  <c r="P216" i="13" s="1"/>
  <c r="P217" i="13" s="1"/>
  <c r="P218" i="13" s="1"/>
  <c r="P219" i="13" s="1"/>
  <c r="P220" i="13" s="1"/>
  <c r="P221" i="13" s="1"/>
  <c r="P222" i="13" s="1"/>
  <c r="P223" i="13" s="1"/>
  <c r="P224" i="13" s="1"/>
  <c r="P225" i="13" s="1"/>
  <c r="P226" i="13" s="1"/>
  <c r="P227" i="13" s="1"/>
  <c r="P228" i="13" s="1"/>
  <c r="P229" i="13" s="1"/>
  <c r="P230" i="13" s="1"/>
  <c r="P231" i="13" s="1"/>
  <c r="P232" i="13" s="1"/>
  <c r="P233" i="13" s="1"/>
  <c r="P234" i="13" s="1"/>
  <c r="P235" i="13" s="1"/>
  <c r="P236" i="13" s="1"/>
  <c r="P237" i="13" s="1"/>
  <c r="P238" i="13" s="1"/>
  <c r="P239" i="13" s="1"/>
  <c r="P240" i="13" s="1"/>
  <c r="P241" i="13" s="1"/>
  <c r="P242" i="13" s="1"/>
  <c r="P243" i="13" s="1"/>
  <c r="P244" i="13" s="1"/>
  <c r="P245" i="13" s="1"/>
  <c r="P246" i="13" s="1"/>
  <c r="P247" i="13" s="1"/>
  <c r="P248" i="13" s="1"/>
  <c r="P249" i="13" s="1"/>
  <c r="P250" i="13" s="1"/>
  <c r="P251" i="13" s="1"/>
  <c r="P252" i="13" s="1"/>
  <c r="P253" i="13" s="1"/>
  <c r="P254" i="13" s="1"/>
  <c r="P255" i="13" s="1"/>
  <c r="P256" i="13" s="1"/>
  <c r="P257" i="13" s="1"/>
  <c r="P258" i="13" s="1"/>
  <c r="P259" i="13" s="1"/>
  <c r="P260" i="13" s="1"/>
  <c r="P261" i="13" s="1"/>
  <c r="P262" i="13" s="1"/>
  <c r="P263" i="13" s="1"/>
  <c r="P264" i="13" s="1"/>
  <c r="P265" i="13" s="1"/>
  <c r="P266" i="13" s="1"/>
  <c r="P267" i="13" s="1"/>
  <c r="P268" i="13" s="1"/>
  <c r="P269" i="13" s="1"/>
  <c r="P270" i="13" s="1"/>
  <c r="P271" i="13" s="1"/>
  <c r="P272" i="13" s="1"/>
  <c r="P273" i="13" s="1"/>
  <c r="P274" i="13" s="1"/>
  <c r="P275" i="13" s="1"/>
  <c r="P276" i="13" s="1"/>
  <c r="P277" i="13" s="1"/>
  <c r="P278" i="13" s="1"/>
  <c r="P279" i="13" s="1"/>
  <c r="P280" i="13" s="1"/>
  <c r="P281" i="13" s="1"/>
  <c r="P282" i="13" s="1"/>
  <c r="P283" i="13" s="1"/>
  <c r="P284" i="13" s="1"/>
  <c r="P285" i="13" s="1"/>
  <c r="P286" i="13" s="1"/>
  <c r="P287" i="13" s="1"/>
  <c r="P288" i="13" s="1"/>
  <c r="P289" i="13" s="1"/>
  <c r="P290" i="13" s="1"/>
  <c r="P291" i="13" s="1"/>
  <c r="P292" i="13" s="1"/>
  <c r="P293" i="13" s="1"/>
  <c r="P294" i="13" s="1"/>
  <c r="P295" i="13" s="1"/>
  <c r="P296" i="13" s="1"/>
  <c r="P297" i="13" s="1"/>
  <c r="P298" i="13" s="1"/>
  <c r="P299" i="13" s="1"/>
  <c r="P300" i="13" s="1"/>
  <c r="P301" i="13" s="1"/>
  <c r="P302" i="13" s="1"/>
  <c r="P303" i="13" s="1"/>
  <c r="P304" i="13" s="1"/>
  <c r="P305" i="13" s="1"/>
  <c r="P306" i="13" s="1"/>
  <c r="P307" i="13" s="1"/>
  <c r="P308" i="13" s="1"/>
  <c r="P309" i="13" s="1"/>
  <c r="P310" i="13" s="1"/>
  <c r="P311" i="13" s="1"/>
  <c r="P312" i="13" s="1"/>
  <c r="P313" i="13" s="1"/>
  <c r="P314" i="13" s="1"/>
  <c r="P315" i="13" s="1"/>
  <c r="P316" i="13" s="1"/>
  <c r="P317" i="13" s="1"/>
  <c r="P318" i="13" s="1"/>
  <c r="P319" i="13" s="1"/>
  <c r="P320" i="13" s="1"/>
  <c r="P321" i="13" s="1"/>
  <c r="P322" i="13" s="1"/>
  <c r="P323" i="13" s="1"/>
  <c r="P324" i="13" s="1"/>
  <c r="P325" i="13" s="1"/>
  <c r="P326" i="13" s="1"/>
  <c r="P327" i="13" s="1"/>
  <c r="P328" i="13" s="1"/>
  <c r="P329" i="13" s="1"/>
  <c r="P330" i="13" s="1"/>
  <c r="P331" i="13" s="1"/>
  <c r="P332" i="13" s="1"/>
  <c r="P333" i="13" s="1"/>
  <c r="P334" i="13" s="1"/>
  <c r="P335" i="13" s="1"/>
  <c r="P336" i="13" s="1"/>
  <c r="P337" i="13" s="1"/>
  <c r="P338" i="13" s="1"/>
  <c r="P339" i="13" s="1"/>
  <c r="P340" i="13" s="1"/>
  <c r="P341" i="13" s="1"/>
  <c r="P342" i="13" s="1"/>
  <c r="P343" i="13" s="1"/>
  <c r="P344" i="13" s="1"/>
  <c r="P345" i="13" s="1"/>
  <c r="P346" i="13" s="1"/>
  <c r="P347" i="13" s="1"/>
  <c r="P348" i="13" s="1"/>
  <c r="P349" i="13" s="1"/>
  <c r="P350" i="13" s="1"/>
  <c r="P351" i="13" s="1"/>
  <c r="P352" i="13" s="1"/>
  <c r="P353" i="13" s="1"/>
  <c r="P354" i="13" s="1"/>
  <c r="P355" i="13" s="1"/>
  <c r="P356" i="13" s="1"/>
  <c r="P357" i="13" s="1"/>
  <c r="P358" i="13" s="1"/>
  <c r="P359" i="13" s="1"/>
  <c r="P360" i="13" s="1"/>
  <c r="P361" i="13" s="1"/>
  <c r="P362" i="13" s="1"/>
  <c r="P363" i="13" s="1"/>
  <c r="P364" i="13" s="1"/>
  <c r="P365" i="13" s="1"/>
  <c r="P366" i="13" s="1"/>
  <c r="P367" i="13" s="1"/>
  <c r="P368" i="13" s="1"/>
  <c r="P369" i="13" s="1"/>
  <c r="P370" i="13" s="1"/>
  <c r="P371" i="13" s="1"/>
  <c r="P372" i="13" s="1"/>
  <c r="P373" i="13" s="1"/>
  <c r="P374" i="13" s="1"/>
  <c r="P375" i="13" s="1"/>
  <c r="P376" i="13" s="1"/>
  <c r="P377" i="13" s="1"/>
  <c r="P378" i="13" s="1"/>
  <c r="P379" i="13" s="1"/>
  <c r="P380" i="13" s="1"/>
  <c r="P381" i="13" s="1"/>
  <c r="P382" i="13" s="1"/>
  <c r="P383" i="13" s="1"/>
  <c r="P384" i="13" s="1"/>
  <c r="P385" i="13" s="1"/>
  <c r="P386" i="13" s="1"/>
  <c r="P387" i="13" s="1"/>
  <c r="P388" i="13" s="1"/>
  <c r="P389" i="13" s="1"/>
  <c r="P390" i="13" s="1"/>
  <c r="P391" i="13" s="1"/>
  <c r="P392" i="13" s="1"/>
  <c r="P393" i="13" s="1"/>
  <c r="P394" i="13" s="1"/>
  <c r="P395" i="13" s="1"/>
  <c r="P396" i="13" s="1"/>
  <c r="P397" i="13" s="1"/>
  <c r="P398" i="13" s="1"/>
  <c r="P399" i="13" s="1"/>
  <c r="P400" i="13" s="1"/>
  <c r="P401" i="13" s="1"/>
  <c r="P402" i="13" s="1"/>
  <c r="P403" i="13" s="1"/>
  <c r="P404" i="13" s="1"/>
  <c r="P405" i="13" s="1"/>
  <c r="P406" i="13" s="1"/>
  <c r="P407" i="13" s="1"/>
  <c r="P408" i="13" s="1"/>
  <c r="P409" i="13" s="1"/>
  <c r="P410" i="13" s="1"/>
  <c r="P411" i="13" s="1"/>
  <c r="P412" i="13" s="1"/>
  <c r="P413" i="13" s="1"/>
  <c r="P414" i="13" s="1"/>
  <c r="P415" i="13" s="1"/>
  <c r="P416" i="13" s="1"/>
  <c r="P417" i="13" s="1"/>
  <c r="P418" i="13" s="1"/>
  <c r="P419" i="13" s="1"/>
  <c r="P420" i="13" s="1"/>
  <c r="P421" i="13" s="1"/>
  <c r="P422" i="13" s="1"/>
  <c r="P423" i="13" s="1"/>
  <c r="P424" i="13" s="1"/>
  <c r="P425" i="13" s="1"/>
  <c r="P426" i="13" s="1"/>
  <c r="P427" i="13" s="1"/>
  <c r="P428" i="13" s="1"/>
  <c r="P429" i="13" s="1"/>
  <c r="P430" i="13" s="1"/>
  <c r="P431" i="13" s="1"/>
  <c r="P432" i="13" s="1"/>
  <c r="P433" i="13" s="1"/>
  <c r="P434" i="13" s="1"/>
  <c r="P435" i="13" s="1"/>
  <c r="P436" i="13" s="1"/>
  <c r="P437" i="13" s="1"/>
  <c r="P438" i="13" s="1"/>
  <c r="P439" i="13" s="1"/>
  <c r="P440" i="13" s="1"/>
  <c r="P441" i="13" s="1"/>
  <c r="P442" i="13" s="1"/>
  <c r="P443" i="13" s="1"/>
  <c r="P444" i="13" s="1"/>
  <c r="P445" i="13" s="1"/>
  <c r="P446" i="13" s="1"/>
  <c r="R63" i="13"/>
  <c r="O64" i="13" s="1"/>
  <c r="Q23" i="25"/>
  <c r="Q26" i="41"/>
  <c r="T23" i="26"/>
  <c r="T24" i="26" s="1"/>
  <c r="T25" i="26" s="1"/>
  <c r="T23" i="55"/>
  <c r="T24" i="55" s="1"/>
  <c r="T25" i="55" s="1"/>
  <c r="Q24" i="16"/>
  <c r="V24" i="16" s="1"/>
  <c r="Q25" i="38"/>
  <c r="V24" i="38"/>
  <c r="W20" i="11"/>
  <c r="C10" i="2" s="1"/>
  <c r="N35" i="48"/>
  <c r="S34" i="48"/>
  <c r="T30" i="9"/>
  <c r="T31" i="9" s="1"/>
  <c r="T32" i="9" s="1"/>
  <c r="T33" i="9" s="1"/>
  <c r="T34" i="9" s="1"/>
  <c r="Q25" i="37"/>
  <c r="V24" i="37"/>
  <c r="R17" i="22"/>
  <c r="P14" i="22"/>
  <c r="P60" i="37"/>
  <c r="P61" i="37" s="1"/>
  <c r="P62" i="37" s="1"/>
  <c r="P63" i="37" s="1"/>
  <c r="P64" i="37" s="1"/>
  <c r="P65" i="37" s="1"/>
  <c r="P66" i="37" s="1"/>
  <c r="P67" i="37" s="1"/>
  <c r="P68" i="37" s="1"/>
  <c r="P69" i="37" s="1"/>
  <c r="P70" i="37" s="1"/>
  <c r="P71" i="37" s="1"/>
  <c r="P72" i="37" s="1"/>
  <c r="P73" i="37" s="1"/>
  <c r="P74" i="37" s="1"/>
  <c r="P75" i="37" s="1"/>
  <c r="P76" i="37" s="1"/>
  <c r="P77" i="37" s="1"/>
  <c r="P78" i="37" s="1"/>
  <c r="P79" i="37" s="1"/>
  <c r="P80" i="37" s="1"/>
  <c r="P81" i="37" s="1"/>
  <c r="P82" i="37" s="1"/>
  <c r="P83" i="37" s="1"/>
  <c r="P84" i="37" s="1"/>
  <c r="P85" i="37" s="1"/>
  <c r="P86" i="37" s="1"/>
  <c r="P87" i="37" s="1"/>
  <c r="P88" i="37" s="1"/>
  <c r="P89" i="37" s="1"/>
  <c r="P90" i="37" s="1"/>
  <c r="P91" i="37" s="1"/>
  <c r="P92" i="37" s="1"/>
  <c r="P93" i="37" s="1"/>
  <c r="P94" i="37" s="1"/>
  <c r="P95" i="37" s="1"/>
  <c r="P96" i="37" s="1"/>
  <c r="P97" i="37" s="1"/>
  <c r="P98" i="37" s="1"/>
  <c r="P99" i="37" s="1"/>
  <c r="P100" i="37" s="1"/>
  <c r="P101" i="37" s="1"/>
  <c r="P102" i="37" s="1"/>
  <c r="P103" i="37" s="1"/>
  <c r="P104" i="37" s="1"/>
  <c r="P105" i="37" s="1"/>
  <c r="P106" i="37" s="1"/>
  <c r="P107" i="37" s="1"/>
  <c r="P108" i="37" s="1"/>
  <c r="P109" i="37" s="1"/>
  <c r="P110" i="37" s="1"/>
  <c r="P111" i="37" s="1"/>
  <c r="P112" i="37" s="1"/>
  <c r="P113" i="37" s="1"/>
  <c r="P114" i="37" s="1"/>
  <c r="P115" i="37" s="1"/>
  <c r="P116" i="37" s="1"/>
  <c r="P117" i="37" s="1"/>
  <c r="P118" i="37" s="1"/>
  <c r="P119" i="37" s="1"/>
  <c r="P120" i="37" s="1"/>
  <c r="P121" i="37" s="1"/>
  <c r="P122" i="37" s="1"/>
  <c r="P123" i="37" s="1"/>
  <c r="P124" i="37" s="1"/>
  <c r="P125" i="37" s="1"/>
  <c r="P126" i="37" s="1"/>
  <c r="P127" i="37" s="1"/>
  <c r="P128" i="37" s="1"/>
  <c r="P129" i="37" s="1"/>
  <c r="P130" i="37" s="1"/>
  <c r="P131" i="37" s="1"/>
  <c r="P132" i="37" s="1"/>
  <c r="P133" i="37" s="1"/>
  <c r="P134" i="37" s="1"/>
  <c r="P135" i="37" s="1"/>
  <c r="P136" i="37" s="1"/>
  <c r="P137" i="37" s="1"/>
  <c r="P138" i="37" s="1"/>
  <c r="P139" i="37" s="1"/>
  <c r="P140" i="37" s="1"/>
  <c r="P141" i="37" s="1"/>
  <c r="P142" i="37" s="1"/>
  <c r="P143" i="37" s="1"/>
  <c r="P144" i="37" s="1"/>
  <c r="P145" i="37" s="1"/>
  <c r="P146" i="37" s="1"/>
  <c r="P147" i="37" s="1"/>
  <c r="P148" i="37" s="1"/>
  <c r="P149" i="37" s="1"/>
  <c r="P150" i="37" s="1"/>
  <c r="P151" i="37" s="1"/>
  <c r="P152" i="37" s="1"/>
  <c r="P153" i="37" s="1"/>
  <c r="P154" i="37" s="1"/>
  <c r="P155" i="37" s="1"/>
  <c r="P156" i="37" s="1"/>
  <c r="P157" i="37" s="1"/>
  <c r="P158" i="37" s="1"/>
  <c r="P159" i="37" s="1"/>
  <c r="P160" i="37" s="1"/>
  <c r="P161" i="37" s="1"/>
  <c r="P162" i="37" s="1"/>
  <c r="P163" i="37" s="1"/>
  <c r="P164" i="37" s="1"/>
  <c r="P165" i="37" s="1"/>
  <c r="P166" i="37" s="1"/>
  <c r="P167" i="37" s="1"/>
  <c r="P168" i="37" s="1"/>
  <c r="P169" i="37" s="1"/>
  <c r="P170" i="37" s="1"/>
  <c r="P171" i="37" s="1"/>
  <c r="P172" i="37" s="1"/>
  <c r="P173" i="37" s="1"/>
  <c r="P174" i="37" s="1"/>
  <c r="P175" i="37" s="1"/>
  <c r="P176" i="37" s="1"/>
  <c r="P177" i="37" s="1"/>
  <c r="P178" i="37" s="1"/>
  <c r="P179" i="37" s="1"/>
  <c r="P180" i="37" s="1"/>
  <c r="P181" i="37" s="1"/>
  <c r="P182" i="37" s="1"/>
  <c r="P183" i="37" s="1"/>
  <c r="P184" i="37" s="1"/>
  <c r="P185" i="37" s="1"/>
  <c r="P186" i="37" s="1"/>
  <c r="P187" i="37" s="1"/>
  <c r="P188" i="37" s="1"/>
  <c r="P189" i="37" s="1"/>
  <c r="P190" i="37" s="1"/>
  <c r="P191" i="37" s="1"/>
  <c r="P192" i="37" s="1"/>
  <c r="P193" i="37" s="1"/>
  <c r="P194" i="37" s="1"/>
  <c r="P195" i="37" s="1"/>
  <c r="P196" i="37" s="1"/>
  <c r="P197" i="37" s="1"/>
  <c r="P198" i="37" s="1"/>
  <c r="P199" i="37" s="1"/>
  <c r="P200" i="37" s="1"/>
  <c r="P201" i="37" s="1"/>
  <c r="P202" i="37" s="1"/>
  <c r="P203" i="37" s="1"/>
  <c r="P204" i="37" s="1"/>
  <c r="P205" i="37" s="1"/>
  <c r="P206" i="37" s="1"/>
  <c r="P207" i="37" s="1"/>
  <c r="P208" i="37" s="1"/>
  <c r="P209" i="37" s="1"/>
  <c r="P210" i="37" s="1"/>
  <c r="P211" i="37" s="1"/>
  <c r="P212" i="37" s="1"/>
  <c r="P213" i="37" s="1"/>
  <c r="P214" i="37" s="1"/>
  <c r="P215" i="37" s="1"/>
  <c r="P216" i="37" s="1"/>
  <c r="P217" i="37" s="1"/>
  <c r="P218" i="37" s="1"/>
  <c r="P219" i="37" s="1"/>
  <c r="P220" i="37" s="1"/>
  <c r="P221" i="37" s="1"/>
  <c r="P222" i="37" s="1"/>
  <c r="P223" i="37" s="1"/>
  <c r="P224" i="37" s="1"/>
  <c r="P225" i="37" s="1"/>
  <c r="P226" i="37" s="1"/>
  <c r="P227" i="37" s="1"/>
  <c r="P228" i="37" s="1"/>
  <c r="P229" i="37" s="1"/>
  <c r="P230" i="37" s="1"/>
  <c r="P231" i="37" s="1"/>
  <c r="P232" i="37" s="1"/>
  <c r="P233" i="37" s="1"/>
  <c r="P234" i="37" s="1"/>
  <c r="P235" i="37" s="1"/>
  <c r="P236" i="37" s="1"/>
  <c r="P237" i="37" s="1"/>
  <c r="P238" i="37" s="1"/>
  <c r="P239" i="37" s="1"/>
  <c r="P240" i="37" s="1"/>
  <c r="P241" i="37" s="1"/>
  <c r="P242" i="37" s="1"/>
  <c r="P243" i="37" s="1"/>
  <c r="P244" i="37" s="1"/>
  <c r="P245" i="37" s="1"/>
  <c r="P246" i="37" s="1"/>
  <c r="P247" i="37" s="1"/>
  <c r="P248" i="37" s="1"/>
  <c r="P249" i="37" s="1"/>
  <c r="P250" i="37" s="1"/>
  <c r="P251" i="37" s="1"/>
  <c r="P252" i="37" s="1"/>
  <c r="P253" i="37" s="1"/>
  <c r="P254" i="37" s="1"/>
  <c r="P255" i="37" s="1"/>
  <c r="P256" i="37" s="1"/>
  <c r="P257" i="37" s="1"/>
  <c r="P258" i="37" s="1"/>
  <c r="P259" i="37" s="1"/>
  <c r="P260" i="37" s="1"/>
  <c r="P261" i="37" s="1"/>
  <c r="P262" i="37" s="1"/>
  <c r="P263" i="37" s="1"/>
  <c r="P264" i="37" s="1"/>
  <c r="P265" i="37" s="1"/>
  <c r="P266" i="37" s="1"/>
  <c r="P267" i="37" s="1"/>
  <c r="P268" i="37" s="1"/>
  <c r="P269" i="37" s="1"/>
  <c r="P270" i="37" s="1"/>
  <c r="P271" i="37" s="1"/>
  <c r="P272" i="37" s="1"/>
  <c r="P273" i="37" s="1"/>
  <c r="P274" i="37" s="1"/>
  <c r="P275" i="37" s="1"/>
  <c r="P276" i="37" s="1"/>
  <c r="P277" i="37" s="1"/>
  <c r="P278" i="37" s="1"/>
  <c r="P279" i="37" s="1"/>
  <c r="P280" i="37" s="1"/>
  <c r="P281" i="37" s="1"/>
  <c r="P282" i="37" s="1"/>
  <c r="P283" i="37" s="1"/>
  <c r="P284" i="37" s="1"/>
  <c r="P285" i="37" s="1"/>
  <c r="P286" i="37" s="1"/>
  <c r="P287" i="37" s="1"/>
  <c r="P288" i="37" s="1"/>
  <c r="P289" i="37" s="1"/>
  <c r="P290" i="37" s="1"/>
  <c r="P291" i="37" s="1"/>
  <c r="P292" i="37" s="1"/>
  <c r="P293" i="37" s="1"/>
  <c r="P294" i="37" s="1"/>
  <c r="P295" i="37" s="1"/>
  <c r="P296" i="37" s="1"/>
  <c r="P297" i="37" s="1"/>
  <c r="P298" i="37" s="1"/>
  <c r="P299" i="37" s="1"/>
  <c r="P300" i="37" s="1"/>
  <c r="P301" i="37" s="1"/>
  <c r="P302" i="37" s="1"/>
  <c r="P303" i="37" s="1"/>
  <c r="P304" i="37" s="1"/>
  <c r="P305" i="37" s="1"/>
  <c r="P306" i="37" s="1"/>
  <c r="P307" i="37" s="1"/>
  <c r="P308" i="37" s="1"/>
  <c r="P309" i="37" s="1"/>
  <c r="P310" i="37" s="1"/>
  <c r="P311" i="37" s="1"/>
  <c r="P312" i="37" s="1"/>
  <c r="P313" i="37" s="1"/>
  <c r="P314" i="37" s="1"/>
  <c r="P315" i="37" s="1"/>
  <c r="P316" i="37" s="1"/>
  <c r="P317" i="37" s="1"/>
  <c r="P318" i="37" s="1"/>
  <c r="P319" i="37" s="1"/>
  <c r="P320" i="37" s="1"/>
  <c r="P321" i="37" s="1"/>
  <c r="P322" i="37" s="1"/>
  <c r="P323" i="37" s="1"/>
  <c r="P324" i="37" s="1"/>
  <c r="P325" i="37" s="1"/>
  <c r="P326" i="37" s="1"/>
  <c r="P327" i="37" s="1"/>
  <c r="P328" i="37" s="1"/>
  <c r="P329" i="37" s="1"/>
  <c r="P330" i="37" s="1"/>
  <c r="P331" i="37" s="1"/>
  <c r="P332" i="37" s="1"/>
  <c r="P333" i="37" s="1"/>
  <c r="P334" i="37" s="1"/>
  <c r="P335" i="37" s="1"/>
  <c r="P336" i="37" s="1"/>
  <c r="P337" i="37" s="1"/>
  <c r="P338" i="37" s="1"/>
  <c r="P339" i="37" s="1"/>
  <c r="P340" i="37" s="1"/>
  <c r="P341" i="37" s="1"/>
  <c r="P342" i="37" s="1"/>
  <c r="P343" i="37" s="1"/>
  <c r="P344" i="37" s="1"/>
  <c r="P345" i="37" s="1"/>
  <c r="P346" i="37" s="1"/>
  <c r="P347" i="37" s="1"/>
  <c r="P348" i="37" s="1"/>
  <c r="P349" i="37" s="1"/>
  <c r="P350" i="37" s="1"/>
  <c r="P351" i="37" s="1"/>
  <c r="P352" i="37" s="1"/>
  <c r="P353" i="37" s="1"/>
  <c r="P354" i="37" s="1"/>
  <c r="P355" i="37" s="1"/>
  <c r="P356" i="37" s="1"/>
  <c r="P357" i="37" s="1"/>
  <c r="P358" i="37" s="1"/>
  <c r="P359" i="37" s="1"/>
  <c r="P360" i="37" s="1"/>
  <c r="P361" i="37" s="1"/>
  <c r="P362" i="37" s="1"/>
  <c r="P363" i="37" s="1"/>
  <c r="P364" i="37" s="1"/>
  <c r="P365" i="37" s="1"/>
  <c r="P366" i="37" s="1"/>
  <c r="P367" i="37" s="1"/>
  <c r="P368" i="37" s="1"/>
  <c r="P369" i="37" s="1"/>
  <c r="P370" i="37" s="1"/>
  <c r="P371" i="37" s="1"/>
  <c r="P372" i="37" s="1"/>
  <c r="P373" i="37" s="1"/>
  <c r="P374" i="37" s="1"/>
  <c r="P375" i="37" s="1"/>
  <c r="P376" i="37" s="1"/>
  <c r="P377" i="37" s="1"/>
  <c r="P378" i="37" s="1"/>
  <c r="P379" i="37" s="1"/>
  <c r="P380" i="37" s="1"/>
  <c r="P381" i="37" s="1"/>
  <c r="P382" i="37" s="1"/>
  <c r="P383" i="37" s="1"/>
  <c r="P384" i="37" s="1"/>
  <c r="P385" i="37" s="1"/>
  <c r="P386" i="37" s="1"/>
  <c r="P387" i="37" s="1"/>
  <c r="P388" i="37" s="1"/>
  <c r="P389" i="37" s="1"/>
  <c r="P390" i="37" s="1"/>
  <c r="P391" i="37" s="1"/>
  <c r="P392" i="37" s="1"/>
  <c r="P393" i="37" s="1"/>
  <c r="P394" i="37" s="1"/>
  <c r="R59" i="37"/>
  <c r="O60" i="37" s="1"/>
  <c r="R18" i="26"/>
  <c r="P17" i="26"/>
  <c r="S32" i="53"/>
  <c r="X32" i="53" s="1"/>
  <c r="N33" i="53"/>
  <c r="P60" i="52"/>
  <c r="P61" i="52" s="1"/>
  <c r="P62" i="52" s="1"/>
  <c r="P63" i="52" s="1"/>
  <c r="P64" i="52" s="1"/>
  <c r="P65" i="52" s="1"/>
  <c r="P66" i="52" s="1"/>
  <c r="P67" i="52" s="1"/>
  <c r="P68" i="52" s="1"/>
  <c r="P69" i="52" s="1"/>
  <c r="P70" i="52" s="1"/>
  <c r="P71" i="52" s="1"/>
  <c r="P72" i="52" s="1"/>
  <c r="P73" i="52" s="1"/>
  <c r="P74" i="52" s="1"/>
  <c r="P75" i="52" s="1"/>
  <c r="P76" i="52" s="1"/>
  <c r="P77" i="52" s="1"/>
  <c r="P78" i="52" s="1"/>
  <c r="P79" i="52" s="1"/>
  <c r="P80" i="52" s="1"/>
  <c r="P81" i="52" s="1"/>
  <c r="P82" i="52" s="1"/>
  <c r="P83" i="52" s="1"/>
  <c r="P84" i="52" s="1"/>
  <c r="P85" i="52" s="1"/>
  <c r="P86" i="52" s="1"/>
  <c r="P87" i="52" s="1"/>
  <c r="P88" i="52" s="1"/>
  <c r="P89" i="52" s="1"/>
  <c r="P90" i="52" s="1"/>
  <c r="P91" i="52" s="1"/>
  <c r="P92" i="52" s="1"/>
  <c r="P93" i="52" s="1"/>
  <c r="P94" i="52" s="1"/>
  <c r="P95" i="52" s="1"/>
  <c r="P96" i="52" s="1"/>
  <c r="P97" i="52" s="1"/>
  <c r="P98" i="52" s="1"/>
  <c r="P99" i="52" s="1"/>
  <c r="P100" i="52" s="1"/>
  <c r="P101" i="52" s="1"/>
  <c r="P102" i="52" s="1"/>
  <c r="P103" i="52" s="1"/>
  <c r="P104" i="52" s="1"/>
  <c r="P105" i="52" s="1"/>
  <c r="P106" i="52" s="1"/>
  <c r="P107" i="52" s="1"/>
  <c r="P108" i="52" s="1"/>
  <c r="P109" i="52" s="1"/>
  <c r="P110" i="52" s="1"/>
  <c r="P111" i="52" s="1"/>
  <c r="P112" i="52" s="1"/>
  <c r="P113" i="52" s="1"/>
  <c r="P114" i="52" s="1"/>
  <c r="P115" i="52" s="1"/>
  <c r="P116" i="52" s="1"/>
  <c r="P117" i="52" s="1"/>
  <c r="P118" i="52" s="1"/>
  <c r="P119" i="52" s="1"/>
  <c r="P120" i="52" s="1"/>
  <c r="P121" i="52" s="1"/>
  <c r="P122" i="52" s="1"/>
  <c r="P123" i="52" s="1"/>
  <c r="P124" i="52" s="1"/>
  <c r="P125" i="52" s="1"/>
  <c r="P126" i="52" s="1"/>
  <c r="P127" i="52" s="1"/>
  <c r="P128" i="52" s="1"/>
  <c r="P129" i="52" s="1"/>
  <c r="P130" i="52" s="1"/>
  <c r="P131" i="52" s="1"/>
  <c r="P132" i="52" s="1"/>
  <c r="P133" i="52" s="1"/>
  <c r="P134" i="52" s="1"/>
  <c r="P135" i="52" s="1"/>
  <c r="P136" i="52" s="1"/>
  <c r="P137" i="52" s="1"/>
  <c r="P138" i="52" s="1"/>
  <c r="P139" i="52" s="1"/>
  <c r="P140" i="52" s="1"/>
  <c r="P141" i="52" s="1"/>
  <c r="P142" i="52" s="1"/>
  <c r="P143" i="52" s="1"/>
  <c r="P144" i="52" s="1"/>
  <c r="P145" i="52" s="1"/>
  <c r="P146" i="52" s="1"/>
  <c r="P147" i="52" s="1"/>
  <c r="P148" i="52" s="1"/>
  <c r="P149" i="52" s="1"/>
  <c r="P150" i="52" s="1"/>
  <c r="P151" i="52" s="1"/>
  <c r="P152" i="52" s="1"/>
  <c r="P153" i="52" s="1"/>
  <c r="P154" i="52" s="1"/>
  <c r="P155" i="52" s="1"/>
  <c r="P156" i="52" s="1"/>
  <c r="P157" i="52" s="1"/>
  <c r="P158" i="52" s="1"/>
  <c r="P159" i="52" s="1"/>
  <c r="P160" i="52" s="1"/>
  <c r="P161" i="52" s="1"/>
  <c r="P162" i="52" s="1"/>
  <c r="P163" i="52" s="1"/>
  <c r="P164" i="52" s="1"/>
  <c r="P165" i="52" s="1"/>
  <c r="P166" i="52" s="1"/>
  <c r="P167" i="52" s="1"/>
  <c r="P168" i="52" s="1"/>
  <c r="P169" i="52" s="1"/>
  <c r="P170" i="52" s="1"/>
  <c r="P171" i="52" s="1"/>
  <c r="P172" i="52" s="1"/>
  <c r="P173" i="52" s="1"/>
  <c r="P174" i="52" s="1"/>
  <c r="P175" i="52" s="1"/>
  <c r="P176" i="52" s="1"/>
  <c r="P177" i="52" s="1"/>
  <c r="P178" i="52" s="1"/>
  <c r="P179" i="52" s="1"/>
  <c r="P180" i="52" s="1"/>
  <c r="P181" i="52" s="1"/>
  <c r="P182" i="52" s="1"/>
  <c r="P183" i="52" s="1"/>
  <c r="P184" i="52" s="1"/>
  <c r="P185" i="52" s="1"/>
  <c r="P186" i="52" s="1"/>
  <c r="P187" i="52" s="1"/>
  <c r="P188" i="52" s="1"/>
  <c r="P189" i="52" s="1"/>
  <c r="P190" i="52" s="1"/>
  <c r="P191" i="52" s="1"/>
  <c r="P192" i="52" s="1"/>
  <c r="P193" i="52" s="1"/>
  <c r="P194" i="52" s="1"/>
  <c r="P195" i="52" s="1"/>
  <c r="P196" i="52" s="1"/>
  <c r="P197" i="52" s="1"/>
  <c r="P198" i="52" s="1"/>
  <c r="P199" i="52" s="1"/>
  <c r="P200" i="52" s="1"/>
  <c r="P201" i="52" s="1"/>
  <c r="P202" i="52" s="1"/>
  <c r="P203" i="52" s="1"/>
  <c r="P204" i="52" s="1"/>
  <c r="P205" i="52" s="1"/>
  <c r="P206" i="52" s="1"/>
  <c r="P207" i="52" s="1"/>
  <c r="P208" i="52" s="1"/>
  <c r="P209" i="52" s="1"/>
  <c r="P210" i="52" s="1"/>
  <c r="P211" i="52" s="1"/>
  <c r="P212" i="52" s="1"/>
  <c r="P213" i="52" s="1"/>
  <c r="P214" i="52" s="1"/>
  <c r="P215" i="52" s="1"/>
  <c r="P216" i="52" s="1"/>
  <c r="P217" i="52" s="1"/>
  <c r="P218" i="52" s="1"/>
  <c r="P219" i="52" s="1"/>
  <c r="P220" i="52" s="1"/>
  <c r="P221" i="52" s="1"/>
  <c r="P222" i="52" s="1"/>
  <c r="P223" i="52" s="1"/>
  <c r="P224" i="52" s="1"/>
  <c r="P225" i="52" s="1"/>
  <c r="P226" i="52" s="1"/>
  <c r="P227" i="52" s="1"/>
  <c r="P228" i="52" s="1"/>
  <c r="P229" i="52" s="1"/>
  <c r="P230" i="52" s="1"/>
  <c r="P231" i="52" s="1"/>
  <c r="P232" i="52" s="1"/>
  <c r="P233" i="52" s="1"/>
  <c r="P234" i="52" s="1"/>
  <c r="P235" i="52" s="1"/>
  <c r="P236" i="52" s="1"/>
  <c r="P237" i="52" s="1"/>
  <c r="P238" i="52" s="1"/>
  <c r="P239" i="52" s="1"/>
  <c r="P240" i="52" s="1"/>
  <c r="P241" i="52" s="1"/>
  <c r="P242" i="52" s="1"/>
  <c r="P243" i="52" s="1"/>
  <c r="P244" i="52" s="1"/>
  <c r="P245" i="52" s="1"/>
  <c r="P246" i="52" s="1"/>
  <c r="P247" i="52" s="1"/>
  <c r="P248" i="52" s="1"/>
  <c r="P249" i="52" s="1"/>
  <c r="P250" i="52" s="1"/>
  <c r="P251" i="52" s="1"/>
  <c r="P252" i="52" s="1"/>
  <c r="P253" i="52" s="1"/>
  <c r="P254" i="52" s="1"/>
  <c r="P255" i="52" s="1"/>
  <c r="P256" i="52" s="1"/>
  <c r="P257" i="52" s="1"/>
  <c r="P258" i="52" s="1"/>
  <c r="P259" i="52" s="1"/>
  <c r="P260" i="52" s="1"/>
  <c r="P261" i="52" s="1"/>
  <c r="P262" i="52" s="1"/>
  <c r="P263" i="52" s="1"/>
  <c r="P264" i="52" s="1"/>
  <c r="P265" i="52" s="1"/>
  <c r="P266" i="52" s="1"/>
  <c r="P267" i="52" s="1"/>
  <c r="P268" i="52" s="1"/>
  <c r="P269" i="52" s="1"/>
  <c r="P270" i="52" s="1"/>
  <c r="P271" i="52" s="1"/>
  <c r="P272" i="52" s="1"/>
  <c r="P273" i="52" s="1"/>
  <c r="P274" i="52" s="1"/>
  <c r="P275" i="52" s="1"/>
  <c r="P276" i="52" s="1"/>
  <c r="P277" i="52" s="1"/>
  <c r="P278" i="52" s="1"/>
  <c r="P279" i="52" s="1"/>
  <c r="P280" i="52" s="1"/>
  <c r="P281" i="52" s="1"/>
  <c r="P282" i="52" s="1"/>
  <c r="P283" i="52" s="1"/>
  <c r="P284" i="52" s="1"/>
  <c r="P285" i="52" s="1"/>
  <c r="P286" i="52" s="1"/>
  <c r="P287" i="52" s="1"/>
  <c r="P288" i="52" s="1"/>
  <c r="P289" i="52" s="1"/>
  <c r="P290" i="52" s="1"/>
  <c r="P291" i="52" s="1"/>
  <c r="P292" i="52" s="1"/>
  <c r="P293" i="52" s="1"/>
  <c r="P294" i="52" s="1"/>
  <c r="P295" i="52" s="1"/>
  <c r="P296" i="52" s="1"/>
  <c r="P297" i="52" s="1"/>
  <c r="P298" i="52" s="1"/>
  <c r="P299" i="52" s="1"/>
  <c r="P300" i="52" s="1"/>
  <c r="P301" i="52" s="1"/>
  <c r="P302" i="52" s="1"/>
  <c r="P303" i="52" s="1"/>
  <c r="P304" i="52" s="1"/>
  <c r="P305" i="52" s="1"/>
  <c r="P306" i="52" s="1"/>
  <c r="P307" i="52" s="1"/>
  <c r="P308" i="52" s="1"/>
  <c r="P309" i="52" s="1"/>
  <c r="P310" i="52" s="1"/>
  <c r="P311" i="52" s="1"/>
  <c r="P312" i="52" s="1"/>
  <c r="P313" i="52" s="1"/>
  <c r="P314" i="52" s="1"/>
  <c r="P315" i="52" s="1"/>
  <c r="P316" i="52" s="1"/>
  <c r="P317" i="52" s="1"/>
  <c r="P318" i="52" s="1"/>
  <c r="P319" i="52" s="1"/>
  <c r="P320" i="52" s="1"/>
  <c r="P321" i="52" s="1"/>
  <c r="P322" i="52" s="1"/>
  <c r="P323" i="52" s="1"/>
  <c r="P324" i="52" s="1"/>
  <c r="P325" i="52" s="1"/>
  <c r="P326" i="52" s="1"/>
  <c r="P327" i="52" s="1"/>
  <c r="P328" i="52" s="1"/>
  <c r="P329" i="52" s="1"/>
  <c r="P330" i="52" s="1"/>
  <c r="P331" i="52" s="1"/>
  <c r="P332" i="52" s="1"/>
  <c r="P333" i="52" s="1"/>
  <c r="P334" i="52" s="1"/>
  <c r="P335" i="52" s="1"/>
  <c r="P336" i="52" s="1"/>
  <c r="P337" i="52" s="1"/>
  <c r="P338" i="52" s="1"/>
  <c r="P339" i="52" s="1"/>
  <c r="P340" i="52" s="1"/>
  <c r="P341" i="52" s="1"/>
  <c r="P342" i="52" s="1"/>
  <c r="P343" i="52" s="1"/>
  <c r="P344" i="52" s="1"/>
  <c r="P345" i="52" s="1"/>
  <c r="P346" i="52" s="1"/>
  <c r="P347" i="52" s="1"/>
  <c r="P348" i="52" s="1"/>
  <c r="P349" i="52" s="1"/>
  <c r="P350" i="52" s="1"/>
  <c r="P351" i="52" s="1"/>
  <c r="P352" i="52" s="1"/>
  <c r="P353" i="52" s="1"/>
  <c r="P354" i="52" s="1"/>
  <c r="P355" i="52" s="1"/>
  <c r="P356" i="52" s="1"/>
  <c r="P357" i="52" s="1"/>
  <c r="P358" i="52" s="1"/>
  <c r="P359" i="52" s="1"/>
  <c r="P360" i="52" s="1"/>
  <c r="P361" i="52" s="1"/>
  <c r="P362" i="52" s="1"/>
  <c r="P363" i="52" s="1"/>
  <c r="P364" i="52" s="1"/>
  <c r="P365" i="52" s="1"/>
  <c r="P366" i="52" s="1"/>
  <c r="P367" i="52" s="1"/>
  <c r="P368" i="52" s="1"/>
  <c r="P369" i="52" s="1"/>
  <c r="P370" i="52" s="1"/>
  <c r="P371" i="52" s="1"/>
  <c r="P372" i="52" s="1"/>
  <c r="P373" i="52" s="1"/>
  <c r="P374" i="52" s="1"/>
  <c r="P375" i="52" s="1"/>
  <c r="P376" i="52" s="1"/>
  <c r="P377" i="52" s="1"/>
  <c r="P378" i="52" s="1"/>
  <c r="P379" i="52" s="1"/>
  <c r="P380" i="52" s="1"/>
  <c r="P381" i="52" s="1"/>
  <c r="P382" i="52" s="1"/>
  <c r="R59" i="52"/>
  <c r="O60" i="52" s="1"/>
  <c r="R18" i="29"/>
  <c r="P17" i="29"/>
  <c r="Q22" i="35"/>
  <c r="Q33" i="18"/>
  <c r="R33" i="18"/>
  <c r="S33" i="18"/>
  <c r="T33" i="18"/>
  <c r="N34" i="18"/>
  <c r="T23" i="12"/>
  <c r="T24" i="12" s="1"/>
  <c r="T25" i="12" s="1"/>
  <c r="R59" i="47"/>
  <c r="O60" i="47" s="1"/>
  <c r="P60" i="47"/>
  <c r="P61" i="47" s="1"/>
  <c r="P62" i="47" s="1"/>
  <c r="P63" i="47" s="1"/>
  <c r="P64" i="47" s="1"/>
  <c r="P65" i="47" s="1"/>
  <c r="P66" i="47" s="1"/>
  <c r="P67" i="47" s="1"/>
  <c r="P68" i="47" s="1"/>
  <c r="P69" i="47" s="1"/>
  <c r="P70" i="47" s="1"/>
  <c r="P71" i="47" s="1"/>
  <c r="P72" i="47" s="1"/>
  <c r="P73" i="47" s="1"/>
  <c r="P74" i="47" s="1"/>
  <c r="P75" i="47" s="1"/>
  <c r="P76" i="47" s="1"/>
  <c r="P77" i="47" s="1"/>
  <c r="P78" i="47" s="1"/>
  <c r="P79" i="47" s="1"/>
  <c r="P80" i="47" s="1"/>
  <c r="P81" i="47" s="1"/>
  <c r="P82" i="47" s="1"/>
  <c r="P83" i="47" s="1"/>
  <c r="P84" i="47" s="1"/>
  <c r="P85" i="47" s="1"/>
  <c r="P86" i="47" s="1"/>
  <c r="P87" i="47" s="1"/>
  <c r="P88" i="47" s="1"/>
  <c r="P89" i="47" s="1"/>
  <c r="P90" i="47" s="1"/>
  <c r="P91" i="47" s="1"/>
  <c r="P92" i="47" s="1"/>
  <c r="P93" i="47" s="1"/>
  <c r="P94" i="47" s="1"/>
  <c r="P95" i="47" s="1"/>
  <c r="P96" i="47" s="1"/>
  <c r="P97" i="47" s="1"/>
  <c r="P98" i="47" s="1"/>
  <c r="P99" i="47" s="1"/>
  <c r="P100" i="47" s="1"/>
  <c r="P101" i="47" s="1"/>
  <c r="P102" i="47" s="1"/>
  <c r="P103" i="47" s="1"/>
  <c r="P104" i="47" s="1"/>
  <c r="P105" i="47" s="1"/>
  <c r="P106" i="47" s="1"/>
  <c r="P107" i="47" s="1"/>
  <c r="P108" i="47" s="1"/>
  <c r="P109" i="47" s="1"/>
  <c r="P110" i="47" s="1"/>
  <c r="P111" i="47" s="1"/>
  <c r="P112" i="47" s="1"/>
  <c r="P113" i="47" s="1"/>
  <c r="P114" i="47" s="1"/>
  <c r="P115" i="47" s="1"/>
  <c r="P116" i="47" s="1"/>
  <c r="P117" i="47" s="1"/>
  <c r="P118" i="47" s="1"/>
  <c r="P119" i="47" s="1"/>
  <c r="P120" i="47" s="1"/>
  <c r="P121" i="47" s="1"/>
  <c r="P122" i="47" s="1"/>
  <c r="P123" i="47" s="1"/>
  <c r="P124" i="47" s="1"/>
  <c r="P125" i="47" s="1"/>
  <c r="P126" i="47" s="1"/>
  <c r="P127" i="47" s="1"/>
  <c r="P128" i="47" s="1"/>
  <c r="P129" i="47" s="1"/>
  <c r="P130" i="47" s="1"/>
  <c r="P131" i="47" s="1"/>
  <c r="P132" i="47" s="1"/>
  <c r="P133" i="47" s="1"/>
  <c r="P134" i="47" s="1"/>
  <c r="P135" i="47" s="1"/>
  <c r="P136" i="47" s="1"/>
  <c r="P137" i="47" s="1"/>
  <c r="P138" i="47" s="1"/>
  <c r="P139" i="47" s="1"/>
  <c r="P140" i="47" s="1"/>
  <c r="P141" i="47" s="1"/>
  <c r="P142" i="47" s="1"/>
  <c r="P143" i="47" s="1"/>
  <c r="P144" i="47" s="1"/>
  <c r="P145" i="47" s="1"/>
  <c r="P146" i="47" s="1"/>
  <c r="P147" i="47" s="1"/>
  <c r="P148" i="47" s="1"/>
  <c r="P149" i="47" s="1"/>
  <c r="P150" i="47" s="1"/>
  <c r="P151" i="47" s="1"/>
  <c r="P152" i="47" s="1"/>
  <c r="P153" i="47" s="1"/>
  <c r="P154" i="47" s="1"/>
  <c r="P155" i="47" s="1"/>
  <c r="P156" i="47" s="1"/>
  <c r="P157" i="47" s="1"/>
  <c r="P158" i="47" s="1"/>
  <c r="P159" i="47" s="1"/>
  <c r="P160" i="47" s="1"/>
  <c r="P161" i="47" s="1"/>
  <c r="P162" i="47" s="1"/>
  <c r="P163" i="47" s="1"/>
  <c r="P164" i="47" s="1"/>
  <c r="P165" i="47" s="1"/>
  <c r="P166" i="47" s="1"/>
  <c r="P167" i="47" s="1"/>
  <c r="P168" i="47" s="1"/>
  <c r="P169" i="47" s="1"/>
  <c r="P170" i="47" s="1"/>
  <c r="P171" i="47" s="1"/>
  <c r="P172" i="47" s="1"/>
  <c r="P173" i="47" s="1"/>
  <c r="P174" i="47" s="1"/>
  <c r="P175" i="47" s="1"/>
  <c r="P176" i="47" s="1"/>
  <c r="P177" i="47" s="1"/>
  <c r="P178" i="47" s="1"/>
  <c r="P179" i="47" s="1"/>
  <c r="P180" i="47" s="1"/>
  <c r="P181" i="47" s="1"/>
  <c r="P182" i="47" s="1"/>
  <c r="P183" i="47" s="1"/>
  <c r="P184" i="47" s="1"/>
  <c r="P185" i="47" s="1"/>
  <c r="P186" i="47" s="1"/>
  <c r="P187" i="47" s="1"/>
  <c r="P188" i="47" s="1"/>
  <c r="P189" i="47" s="1"/>
  <c r="P190" i="47" s="1"/>
  <c r="P191" i="47" s="1"/>
  <c r="P192" i="47" s="1"/>
  <c r="P193" i="47" s="1"/>
  <c r="P194" i="47" s="1"/>
  <c r="P195" i="47" s="1"/>
  <c r="P196" i="47" s="1"/>
  <c r="P197" i="47" s="1"/>
  <c r="P198" i="47" s="1"/>
  <c r="P199" i="47" s="1"/>
  <c r="P200" i="47" s="1"/>
  <c r="P201" i="47" s="1"/>
  <c r="P202" i="47" s="1"/>
  <c r="P203" i="47" s="1"/>
  <c r="P204" i="47" s="1"/>
  <c r="P205" i="47" s="1"/>
  <c r="P206" i="47" s="1"/>
  <c r="P207" i="47" s="1"/>
  <c r="P208" i="47" s="1"/>
  <c r="P209" i="47" s="1"/>
  <c r="P210" i="47" s="1"/>
  <c r="P211" i="47" s="1"/>
  <c r="P212" i="47" s="1"/>
  <c r="P213" i="47" s="1"/>
  <c r="P214" i="47" s="1"/>
  <c r="P215" i="47" s="1"/>
  <c r="P216" i="47" s="1"/>
  <c r="P217" i="47" s="1"/>
  <c r="P218" i="47" s="1"/>
  <c r="P219" i="47" s="1"/>
  <c r="P220" i="47" s="1"/>
  <c r="P221" i="47" s="1"/>
  <c r="P222" i="47" s="1"/>
  <c r="P223" i="47" s="1"/>
  <c r="P224" i="47" s="1"/>
  <c r="P225" i="47" s="1"/>
  <c r="P226" i="47" s="1"/>
  <c r="P227" i="47" s="1"/>
  <c r="P228" i="47" s="1"/>
  <c r="P229" i="47" s="1"/>
  <c r="P230" i="47" s="1"/>
  <c r="P231" i="47" s="1"/>
  <c r="P232" i="47" s="1"/>
  <c r="P233" i="47" s="1"/>
  <c r="P234" i="47" s="1"/>
  <c r="P235" i="47" s="1"/>
  <c r="P236" i="47" s="1"/>
  <c r="P237" i="47" s="1"/>
  <c r="P238" i="47" s="1"/>
  <c r="P239" i="47" s="1"/>
  <c r="P240" i="47" s="1"/>
  <c r="P241" i="47" s="1"/>
  <c r="P242" i="47" s="1"/>
  <c r="P243" i="47" s="1"/>
  <c r="P244" i="47" s="1"/>
  <c r="P245" i="47" s="1"/>
  <c r="P246" i="47" s="1"/>
  <c r="P247" i="47" s="1"/>
  <c r="P248" i="47" s="1"/>
  <c r="P249" i="47" s="1"/>
  <c r="P250" i="47" s="1"/>
  <c r="P251" i="47" s="1"/>
  <c r="P252" i="47" s="1"/>
  <c r="P253" i="47" s="1"/>
  <c r="P254" i="47" s="1"/>
  <c r="P255" i="47" s="1"/>
  <c r="P256" i="47" s="1"/>
  <c r="P257" i="47" s="1"/>
  <c r="P258" i="47" s="1"/>
  <c r="P259" i="47" s="1"/>
  <c r="P260" i="47" s="1"/>
  <c r="P261" i="47" s="1"/>
  <c r="P262" i="47" s="1"/>
  <c r="P263" i="47" s="1"/>
  <c r="P264" i="47" s="1"/>
  <c r="P265" i="47" s="1"/>
  <c r="P266" i="47" s="1"/>
  <c r="P267" i="47" s="1"/>
  <c r="P268" i="47" s="1"/>
  <c r="P269" i="47" s="1"/>
  <c r="P270" i="47" s="1"/>
  <c r="P271" i="47" s="1"/>
  <c r="P272" i="47" s="1"/>
  <c r="P273" i="47" s="1"/>
  <c r="P274" i="47" s="1"/>
  <c r="P275" i="47" s="1"/>
  <c r="P276" i="47" s="1"/>
  <c r="P277" i="47" s="1"/>
  <c r="P278" i="47" s="1"/>
  <c r="P279" i="47" s="1"/>
  <c r="P280" i="47" s="1"/>
  <c r="P281" i="47" s="1"/>
  <c r="P282" i="47" s="1"/>
  <c r="P283" i="47" s="1"/>
  <c r="P284" i="47" s="1"/>
  <c r="P285" i="47" s="1"/>
  <c r="P286" i="47" s="1"/>
  <c r="P287" i="47" s="1"/>
  <c r="P288" i="47" s="1"/>
  <c r="P289" i="47" s="1"/>
  <c r="P290" i="47" s="1"/>
  <c r="P291" i="47" s="1"/>
  <c r="P292" i="47" s="1"/>
  <c r="P293" i="47" s="1"/>
  <c r="P294" i="47" s="1"/>
  <c r="P295" i="47" s="1"/>
  <c r="P296" i="47" s="1"/>
  <c r="P297" i="47" s="1"/>
  <c r="P298" i="47" s="1"/>
  <c r="P299" i="47" s="1"/>
  <c r="P300" i="47" s="1"/>
  <c r="P301" i="47" s="1"/>
  <c r="P302" i="47" s="1"/>
  <c r="P303" i="47" s="1"/>
  <c r="P304" i="47" s="1"/>
  <c r="P305" i="47" s="1"/>
  <c r="P306" i="47" s="1"/>
  <c r="P307" i="47" s="1"/>
  <c r="P308" i="47" s="1"/>
  <c r="P309" i="47" s="1"/>
  <c r="P310" i="47" s="1"/>
  <c r="P311" i="47" s="1"/>
  <c r="P312" i="47" s="1"/>
  <c r="P313" i="47" s="1"/>
  <c r="P314" i="47" s="1"/>
  <c r="P315" i="47" s="1"/>
  <c r="P316" i="47" s="1"/>
  <c r="P317" i="47" s="1"/>
  <c r="P318" i="47" s="1"/>
  <c r="P319" i="47" s="1"/>
  <c r="P320" i="47" s="1"/>
  <c r="P321" i="47" s="1"/>
  <c r="P322" i="47" s="1"/>
  <c r="P323" i="47" s="1"/>
  <c r="P324" i="47" s="1"/>
  <c r="P325" i="47" s="1"/>
  <c r="P326" i="47" s="1"/>
  <c r="P327" i="47" s="1"/>
  <c r="P328" i="47" s="1"/>
  <c r="P329" i="47" s="1"/>
  <c r="P330" i="47" s="1"/>
  <c r="P331" i="47" s="1"/>
  <c r="P332" i="47" s="1"/>
  <c r="P333" i="47" s="1"/>
  <c r="P334" i="47" s="1"/>
  <c r="P335" i="47" s="1"/>
  <c r="P336" i="47" s="1"/>
  <c r="P337" i="47" s="1"/>
  <c r="P338" i="47" s="1"/>
  <c r="P339" i="47" s="1"/>
  <c r="P340" i="47" s="1"/>
  <c r="P341" i="47" s="1"/>
  <c r="P342" i="47" s="1"/>
  <c r="P343" i="47" s="1"/>
  <c r="P344" i="47" s="1"/>
  <c r="P345" i="47" s="1"/>
  <c r="P346" i="47" s="1"/>
  <c r="P347" i="47" s="1"/>
  <c r="P348" i="47" s="1"/>
  <c r="P349" i="47" s="1"/>
  <c r="P350" i="47" s="1"/>
  <c r="P351" i="47" s="1"/>
  <c r="P352" i="47" s="1"/>
  <c r="P353" i="47" s="1"/>
  <c r="P354" i="47" s="1"/>
  <c r="P355" i="47" s="1"/>
  <c r="P356" i="47" s="1"/>
  <c r="P357" i="47" s="1"/>
  <c r="P358" i="47" s="1"/>
  <c r="P359" i="47" s="1"/>
  <c r="P360" i="47" s="1"/>
  <c r="P361" i="47" s="1"/>
  <c r="P362" i="47" s="1"/>
  <c r="P363" i="47" s="1"/>
  <c r="P364" i="47" s="1"/>
  <c r="P365" i="47" s="1"/>
  <c r="P366" i="47" s="1"/>
  <c r="P367" i="47" s="1"/>
  <c r="P368" i="47" s="1"/>
  <c r="P369" i="47" s="1"/>
  <c r="P370" i="47" s="1"/>
  <c r="P371" i="47" s="1"/>
  <c r="P372" i="47" s="1"/>
  <c r="P373" i="47" s="1"/>
  <c r="P374" i="47" s="1"/>
  <c r="P375" i="47" s="1"/>
  <c r="P376" i="47" s="1"/>
  <c r="P377" i="47" s="1"/>
  <c r="P378" i="47" s="1"/>
  <c r="P379" i="47" s="1"/>
  <c r="P380" i="47" s="1"/>
  <c r="P381" i="47" s="1"/>
  <c r="P382" i="47" s="1"/>
  <c r="P383" i="47" s="1"/>
  <c r="P384" i="47" s="1"/>
  <c r="P385" i="47" s="1"/>
  <c r="P386" i="47" s="1"/>
  <c r="P387" i="47" s="1"/>
  <c r="P388" i="47" s="1"/>
  <c r="P389" i="47" s="1"/>
  <c r="P390" i="47" s="1"/>
  <c r="P391" i="47" s="1"/>
  <c r="P392" i="47" s="1"/>
  <c r="P393" i="47" s="1"/>
  <c r="P394" i="47" s="1"/>
  <c r="P395" i="47" s="1"/>
  <c r="P396" i="47" s="1"/>
  <c r="P397" i="47" s="1"/>
  <c r="P398" i="47" s="1"/>
  <c r="P399" i="47" s="1"/>
  <c r="P400" i="47" s="1"/>
  <c r="P401" i="47" s="1"/>
  <c r="P402" i="47" s="1"/>
  <c r="P403" i="47" s="1"/>
  <c r="P404" i="47" s="1"/>
  <c r="P405" i="47" s="1"/>
  <c r="P406" i="47" s="1"/>
  <c r="P407" i="47" s="1"/>
  <c r="P408" i="47" s="1"/>
  <c r="P409" i="47" s="1"/>
  <c r="P410" i="47" s="1"/>
  <c r="P411" i="47" s="1"/>
  <c r="P412" i="47" s="1"/>
  <c r="P413" i="47" s="1"/>
  <c r="P414" i="47" s="1"/>
  <c r="P415" i="47" s="1"/>
  <c r="P416" i="47" s="1"/>
  <c r="P417" i="47" s="1"/>
  <c r="P418" i="47" s="1"/>
  <c r="S32" i="20"/>
  <c r="X32" i="20" s="1"/>
  <c r="N33" i="20"/>
  <c r="R17" i="41"/>
  <c r="P14" i="41"/>
  <c r="R17" i="38"/>
  <c r="P14" i="38"/>
  <c r="V24" i="42"/>
  <c r="R59" i="31"/>
  <c r="O60" i="31" s="1"/>
  <c r="P60" i="31"/>
  <c r="P61" i="31" s="1"/>
  <c r="P62" i="31" s="1"/>
  <c r="P63" i="31" s="1"/>
  <c r="P64" i="31" s="1"/>
  <c r="P65" i="31" s="1"/>
  <c r="P66" i="31" s="1"/>
  <c r="P67" i="31" s="1"/>
  <c r="P68" i="31" s="1"/>
  <c r="P69" i="31" s="1"/>
  <c r="P70" i="31" s="1"/>
  <c r="P71" i="31" s="1"/>
  <c r="P72" i="31" s="1"/>
  <c r="P73" i="31" s="1"/>
  <c r="P74" i="31" s="1"/>
  <c r="P75" i="31" s="1"/>
  <c r="P76" i="31" s="1"/>
  <c r="P77" i="31" s="1"/>
  <c r="P78" i="31" s="1"/>
  <c r="P79" i="31" s="1"/>
  <c r="P80" i="31" s="1"/>
  <c r="P81" i="31" s="1"/>
  <c r="P82" i="31" s="1"/>
  <c r="P83" i="31" s="1"/>
  <c r="P84" i="31" s="1"/>
  <c r="P85" i="31" s="1"/>
  <c r="P86" i="31" s="1"/>
  <c r="P87" i="31" s="1"/>
  <c r="P88" i="31" s="1"/>
  <c r="P89" i="31" s="1"/>
  <c r="P90" i="31" s="1"/>
  <c r="P91" i="31" s="1"/>
  <c r="P92" i="31" s="1"/>
  <c r="P93" i="31" s="1"/>
  <c r="P94" i="31" s="1"/>
  <c r="P95" i="31" s="1"/>
  <c r="P96" i="31" s="1"/>
  <c r="P97" i="31" s="1"/>
  <c r="P98" i="31" s="1"/>
  <c r="P99" i="31" s="1"/>
  <c r="P100" i="31" s="1"/>
  <c r="P101" i="31" s="1"/>
  <c r="P102" i="31" s="1"/>
  <c r="P103" i="31" s="1"/>
  <c r="P104" i="31" s="1"/>
  <c r="P105" i="31" s="1"/>
  <c r="P106" i="31" s="1"/>
  <c r="P107" i="31" s="1"/>
  <c r="P108" i="31" s="1"/>
  <c r="P109" i="31" s="1"/>
  <c r="P110" i="31" s="1"/>
  <c r="P111" i="31" s="1"/>
  <c r="P112" i="31" s="1"/>
  <c r="P113" i="31" s="1"/>
  <c r="P114" i="31" s="1"/>
  <c r="P115" i="31" s="1"/>
  <c r="P116" i="31" s="1"/>
  <c r="P117" i="31" s="1"/>
  <c r="P118" i="31" s="1"/>
  <c r="P119" i="31" s="1"/>
  <c r="P120" i="31" s="1"/>
  <c r="P121" i="31" s="1"/>
  <c r="P122" i="31" s="1"/>
  <c r="P123" i="31" s="1"/>
  <c r="P124" i="31" s="1"/>
  <c r="P125" i="31" s="1"/>
  <c r="P126" i="31" s="1"/>
  <c r="P127" i="31" s="1"/>
  <c r="P128" i="31" s="1"/>
  <c r="P129" i="31" s="1"/>
  <c r="P130" i="31" s="1"/>
  <c r="P131" i="31" s="1"/>
  <c r="P132" i="31" s="1"/>
  <c r="P133" i="31" s="1"/>
  <c r="P134" i="31" s="1"/>
  <c r="P135" i="31" s="1"/>
  <c r="P136" i="31" s="1"/>
  <c r="P137" i="31" s="1"/>
  <c r="P138" i="31" s="1"/>
  <c r="P139" i="31" s="1"/>
  <c r="P140" i="31" s="1"/>
  <c r="P141" i="31" s="1"/>
  <c r="P142" i="31" s="1"/>
  <c r="P143" i="31" s="1"/>
  <c r="P144" i="31" s="1"/>
  <c r="P145" i="31" s="1"/>
  <c r="P146" i="31" s="1"/>
  <c r="P147" i="31" s="1"/>
  <c r="P148" i="31" s="1"/>
  <c r="P149" i="31" s="1"/>
  <c r="P150" i="31" s="1"/>
  <c r="P151" i="31" s="1"/>
  <c r="P152" i="31" s="1"/>
  <c r="P153" i="31" s="1"/>
  <c r="P154" i="31" s="1"/>
  <c r="P155" i="31" s="1"/>
  <c r="P156" i="31" s="1"/>
  <c r="P157" i="31" s="1"/>
  <c r="P158" i="31" s="1"/>
  <c r="P159" i="31" s="1"/>
  <c r="P160" i="31" s="1"/>
  <c r="P161" i="31" s="1"/>
  <c r="P162" i="31" s="1"/>
  <c r="P163" i="31" s="1"/>
  <c r="P164" i="31" s="1"/>
  <c r="P165" i="31" s="1"/>
  <c r="P166" i="31" s="1"/>
  <c r="P167" i="31" s="1"/>
  <c r="P168" i="31" s="1"/>
  <c r="P169" i="31" s="1"/>
  <c r="P170" i="31" s="1"/>
  <c r="P171" i="31" s="1"/>
  <c r="P172" i="31" s="1"/>
  <c r="P173" i="31" s="1"/>
  <c r="P174" i="31" s="1"/>
  <c r="P175" i="31" s="1"/>
  <c r="P176" i="31" s="1"/>
  <c r="P177" i="31" s="1"/>
  <c r="P178" i="31" s="1"/>
  <c r="P179" i="31" s="1"/>
  <c r="P180" i="31" s="1"/>
  <c r="P181" i="31" s="1"/>
  <c r="P182" i="31" s="1"/>
  <c r="P183" i="31" s="1"/>
  <c r="P184" i="31" s="1"/>
  <c r="P185" i="31" s="1"/>
  <c r="P186" i="31" s="1"/>
  <c r="P187" i="31" s="1"/>
  <c r="P188" i="31" s="1"/>
  <c r="P189" i="31" s="1"/>
  <c r="P190" i="31" s="1"/>
  <c r="P191" i="31" s="1"/>
  <c r="P192" i="31" s="1"/>
  <c r="P193" i="31" s="1"/>
  <c r="P194" i="31" s="1"/>
  <c r="P195" i="31" s="1"/>
  <c r="P196" i="31" s="1"/>
  <c r="P197" i="31" s="1"/>
  <c r="P198" i="31" s="1"/>
  <c r="P199" i="31" s="1"/>
  <c r="P200" i="31" s="1"/>
  <c r="P201" i="31" s="1"/>
  <c r="P202" i="31" s="1"/>
  <c r="P203" i="31" s="1"/>
  <c r="P204" i="31" s="1"/>
  <c r="P205" i="31" s="1"/>
  <c r="P206" i="31" s="1"/>
  <c r="P207" i="31" s="1"/>
  <c r="P208" i="31" s="1"/>
  <c r="P209" i="31" s="1"/>
  <c r="P210" i="31" s="1"/>
  <c r="P211" i="31" s="1"/>
  <c r="P212" i="31" s="1"/>
  <c r="P213" i="31" s="1"/>
  <c r="P214" i="31" s="1"/>
  <c r="P215" i="31" s="1"/>
  <c r="P216" i="31" s="1"/>
  <c r="P217" i="31" s="1"/>
  <c r="P218" i="31" s="1"/>
  <c r="P219" i="31" s="1"/>
  <c r="P220" i="31" s="1"/>
  <c r="P221" i="31" s="1"/>
  <c r="P222" i="31" s="1"/>
  <c r="P223" i="31" s="1"/>
  <c r="P224" i="31" s="1"/>
  <c r="P225" i="31" s="1"/>
  <c r="P226" i="31" s="1"/>
  <c r="P227" i="31" s="1"/>
  <c r="P228" i="31" s="1"/>
  <c r="P229" i="31" s="1"/>
  <c r="P230" i="31" s="1"/>
  <c r="P231" i="31" s="1"/>
  <c r="P232" i="31" s="1"/>
  <c r="P233" i="31" s="1"/>
  <c r="P234" i="31" s="1"/>
  <c r="P235" i="31" s="1"/>
  <c r="P236" i="31" s="1"/>
  <c r="P237" i="31" s="1"/>
  <c r="P238" i="31" s="1"/>
  <c r="P239" i="31" s="1"/>
  <c r="P240" i="31" s="1"/>
  <c r="P241" i="31" s="1"/>
  <c r="P242" i="31" s="1"/>
  <c r="P243" i="31" s="1"/>
  <c r="P244" i="31" s="1"/>
  <c r="P245" i="31" s="1"/>
  <c r="P246" i="31" s="1"/>
  <c r="P247" i="31" s="1"/>
  <c r="P248" i="31" s="1"/>
  <c r="P249" i="31" s="1"/>
  <c r="P250" i="31" s="1"/>
  <c r="P251" i="31" s="1"/>
  <c r="P252" i="31" s="1"/>
  <c r="P253" i="31" s="1"/>
  <c r="P254" i="31" s="1"/>
  <c r="P255" i="31" s="1"/>
  <c r="P256" i="31" s="1"/>
  <c r="P257" i="31" s="1"/>
  <c r="P258" i="31" s="1"/>
  <c r="P259" i="31" s="1"/>
  <c r="P260" i="31" s="1"/>
  <c r="P261" i="31" s="1"/>
  <c r="P262" i="31" s="1"/>
  <c r="P263" i="31" s="1"/>
  <c r="P264" i="31" s="1"/>
  <c r="P265" i="31" s="1"/>
  <c r="P266" i="31" s="1"/>
  <c r="P267" i="31" s="1"/>
  <c r="P268" i="31" s="1"/>
  <c r="P269" i="31" s="1"/>
  <c r="P270" i="31" s="1"/>
  <c r="P271" i="31" s="1"/>
  <c r="P272" i="31" s="1"/>
  <c r="P273" i="31" s="1"/>
  <c r="P274" i="31" s="1"/>
  <c r="P275" i="31" s="1"/>
  <c r="P276" i="31" s="1"/>
  <c r="P277" i="31" s="1"/>
  <c r="P278" i="31" s="1"/>
  <c r="P279" i="31" s="1"/>
  <c r="P280" i="31" s="1"/>
  <c r="P281" i="31" s="1"/>
  <c r="P282" i="31" s="1"/>
  <c r="P283" i="31" s="1"/>
  <c r="P284" i="31" s="1"/>
  <c r="P285" i="31" s="1"/>
  <c r="P286" i="31" s="1"/>
  <c r="P287" i="31" s="1"/>
  <c r="P288" i="31" s="1"/>
  <c r="P289" i="31" s="1"/>
  <c r="P290" i="31" s="1"/>
  <c r="P291" i="31" s="1"/>
  <c r="P292" i="31" s="1"/>
  <c r="P293" i="31" s="1"/>
  <c r="P294" i="31" s="1"/>
  <c r="P295" i="31" s="1"/>
  <c r="P296" i="31" s="1"/>
  <c r="P297" i="31" s="1"/>
  <c r="P298" i="31" s="1"/>
  <c r="P299" i="31" s="1"/>
  <c r="P300" i="31" s="1"/>
  <c r="P301" i="31" s="1"/>
  <c r="P302" i="31" s="1"/>
  <c r="P303" i="31" s="1"/>
  <c r="P304" i="31" s="1"/>
  <c r="P305" i="31" s="1"/>
  <c r="P306" i="31" s="1"/>
  <c r="P307" i="31" s="1"/>
  <c r="P308" i="31" s="1"/>
  <c r="P309" i="31" s="1"/>
  <c r="P310" i="31" s="1"/>
  <c r="P311" i="31" s="1"/>
  <c r="P312" i="31" s="1"/>
  <c r="P313" i="31" s="1"/>
  <c r="P314" i="31" s="1"/>
  <c r="P315" i="31" s="1"/>
  <c r="P316" i="31" s="1"/>
  <c r="P317" i="31" s="1"/>
  <c r="P318" i="31" s="1"/>
  <c r="P319" i="31" s="1"/>
  <c r="P320" i="31" s="1"/>
  <c r="P321" i="31" s="1"/>
  <c r="P322" i="31" s="1"/>
  <c r="P323" i="31" s="1"/>
  <c r="P324" i="31" s="1"/>
  <c r="P325" i="31" s="1"/>
  <c r="P326" i="31" s="1"/>
  <c r="P327" i="31" s="1"/>
  <c r="P328" i="31" s="1"/>
  <c r="P329" i="31" s="1"/>
  <c r="P330" i="31" s="1"/>
  <c r="P331" i="31" s="1"/>
  <c r="P332" i="31" s="1"/>
  <c r="P333" i="31" s="1"/>
  <c r="P334" i="31" s="1"/>
  <c r="P335" i="31" s="1"/>
  <c r="P336" i="31" s="1"/>
  <c r="P337" i="31" s="1"/>
  <c r="P338" i="31" s="1"/>
  <c r="P339" i="31" s="1"/>
  <c r="P340" i="31" s="1"/>
  <c r="P341" i="31" s="1"/>
  <c r="P342" i="31" s="1"/>
  <c r="P343" i="31" s="1"/>
  <c r="P344" i="31" s="1"/>
  <c r="P345" i="31" s="1"/>
  <c r="P346" i="31" s="1"/>
  <c r="S33" i="12"/>
  <c r="N34" i="12"/>
  <c r="T23" i="45"/>
  <c r="T23" i="53"/>
  <c r="T26" i="51"/>
  <c r="R18" i="51"/>
  <c r="P17" i="51"/>
  <c r="T23" i="19"/>
  <c r="S35" i="29"/>
  <c r="N36" i="29"/>
  <c r="T23" i="25"/>
  <c r="R59" i="41"/>
  <c r="O60" i="41" s="1"/>
  <c r="P60" i="41"/>
  <c r="P61" i="41" s="1"/>
  <c r="P62" i="41" s="1"/>
  <c r="P63" i="41" s="1"/>
  <c r="P64" i="41" s="1"/>
  <c r="P65" i="41" s="1"/>
  <c r="P66" i="41" s="1"/>
  <c r="P67" i="41" s="1"/>
  <c r="P68" i="41" s="1"/>
  <c r="P69" i="41" s="1"/>
  <c r="P70" i="41" s="1"/>
  <c r="P71" i="41" s="1"/>
  <c r="P72" i="41" s="1"/>
  <c r="P73" i="41" s="1"/>
  <c r="P74" i="41" s="1"/>
  <c r="P75" i="41" s="1"/>
  <c r="P76" i="41" s="1"/>
  <c r="P77" i="41" s="1"/>
  <c r="P78" i="41" s="1"/>
  <c r="P79" i="41" s="1"/>
  <c r="P80" i="41" s="1"/>
  <c r="P81" i="41" s="1"/>
  <c r="P82" i="41" s="1"/>
  <c r="P83" i="41" s="1"/>
  <c r="P84" i="41" s="1"/>
  <c r="P85" i="41" s="1"/>
  <c r="P86" i="41" s="1"/>
  <c r="P87" i="41" s="1"/>
  <c r="P88" i="41" s="1"/>
  <c r="P89" i="41" s="1"/>
  <c r="P90" i="41" s="1"/>
  <c r="P91" i="41" s="1"/>
  <c r="P92" i="41" s="1"/>
  <c r="P93" i="41" s="1"/>
  <c r="P94" i="41" s="1"/>
  <c r="P95" i="41" s="1"/>
  <c r="P96" i="41" s="1"/>
  <c r="P97" i="41" s="1"/>
  <c r="P98" i="41" s="1"/>
  <c r="P99" i="41" s="1"/>
  <c r="P100" i="41" s="1"/>
  <c r="P101" i="41" s="1"/>
  <c r="P102" i="41" s="1"/>
  <c r="P103" i="41" s="1"/>
  <c r="P104" i="41" s="1"/>
  <c r="P105" i="41" s="1"/>
  <c r="P106" i="41" s="1"/>
  <c r="P107" i="41" s="1"/>
  <c r="P108" i="41" s="1"/>
  <c r="P109" i="41" s="1"/>
  <c r="P110" i="41" s="1"/>
  <c r="P111" i="41" s="1"/>
  <c r="P112" i="41" s="1"/>
  <c r="P113" i="41" s="1"/>
  <c r="P114" i="41" s="1"/>
  <c r="P115" i="41" s="1"/>
  <c r="P116" i="41" s="1"/>
  <c r="P117" i="41" s="1"/>
  <c r="P118" i="41" s="1"/>
  <c r="P119" i="41" s="1"/>
  <c r="P120" i="41" s="1"/>
  <c r="P121" i="41" s="1"/>
  <c r="P122" i="41" s="1"/>
  <c r="P123" i="41" s="1"/>
  <c r="P124" i="41" s="1"/>
  <c r="P125" i="41" s="1"/>
  <c r="P126" i="41" s="1"/>
  <c r="P127" i="41" s="1"/>
  <c r="P128" i="41" s="1"/>
  <c r="P129" i="41" s="1"/>
  <c r="P130" i="41" s="1"/>
  <c r="P131" i="41" s="1"/>
  <c r="P132" i="41" s="1"/>
  <c r="P133" i="41" s="1"/>
  <c r="P134" i="41" s="1"/>
  <c r="P135" i="41" s="1"/>
  <c r="P136" i="41" s="1"/>
  <c r="P137" i="41" s="1"/>
  <c r="P138" i="41" s="1"/>
  <c r="P139" i="41" s="1"/>
  <c r="P140" i="41" s="1"/>
  <c r="P141" i="41" s="1"/>
  <c r="P142" i="41" s="1"/>
  <c r="P143" i="41" s="1"/>
  <c r="P144" i="41" s="1"/>
  <c r="P145" i="41" s="1"/>
  <c r="P146" i="41" s="1"/>
  <c r="P147" i="41" s="1"/>
  <c r="P148" i="41" s="1"/>
  <c r="P149" i="41" s="1"/>
  <c r="P150" i="41" s="1"/>
  <c r="P151" i="41" s="1"/>
  <c r="P152" i="41" s="1"/>
  <c r="P153" i="41" s="1"/>
  <c r="P154" i="41" s="1"/>
  <c r="P155" i="41" s="1"/>
  <c r="P156" i="41" s="1"/>
  <c r="P157" i="41" s="1"/>
  <c r="P158" i="41" s="1"/>
  <c r="P159" i="41" s="1"/>
  <c r="P160" i="41" s="1"/>
  <c r="P161" i="41" s="1"/>
  <c r="P162" i="41" s="1"/>
  <c r="P163" i="41" s="1"/>
  <c r="P164" i="41" s="1"/>
  <c r="P165" i="41" s="1"/>
  <c r="P166" i="41" s="1"/>
  <c r="P167" i="41" s="1"/>
  <c r="P168" i="41" s="1"/>
  <c r="P169" i="41" s="1"/>
  <c r="P170" i="41" s="1"/>
  <c r="P171" i="41" s="1"/>
  <c r="P172" i="41" s="1"/>
  <c r="P173" i="41" s="1"/>
  <c r="P174" i="41" s="1"/>
  <c r="P175" i="41" s="1"/>
  <c r="P176" i="41" s="1"/>
  <c r="P177" i="41" s="1"/>
  <c r="P178" i="41" s="1"/>
  <c r="P179" i="41" s="1"/>
  <c r="P180" i="41" s="1"/>
  <c r="P181" i="41" s="1"/>
  <c r="P182" i="41" s="1"/>
  <c r="P183" i="41" s="1"/>
  <c r="P184" i="41" s="1"/>
  <c r="P185" i="41" s="1"/>
  <c r="P186" i="41" s="1"/>
  <c r="P187" i="41" s="1"/>
  <c r="P188" i="41" s="1"/>
  <c r="P189" i="41" s="1"/>
  <c r="P190" i="41" s="1"/>
  <c r="P191" i="41" s="1"/>
  <c r="P192" i="41" s="1"/>
  <c r="P193" i="41" s="1"/>
  <c r="P194" i="41" s="1"/>
  <c r="P195" i="41" s="1"/>
  <c r="P196" i="41" s="1"/>
  <c r="P197" i="41" s="1"/>
  <c r="P198" i="41" s="1"/>
  <c r="P199" i="41" s="1"/>
  <c r="P200" i="41" s="1"/>
  <c r="P201" i="41" s="1"/>
  <c r="P202" i="41" s="1"/>
  <c r="P203" i="41" s="1"/>
  <c r="P204" i="41" s="1"/>
  <c r="P205" i="41" s="1"/>
  <c r="P206" i="41" s="1"/>
  <c r="P207" i="41" s="1"/>
  <c r="P208" i="41" s="1"/>
  <c r="P209" i="41" s="1"/>
  <c r="P210" i="41" s="1"/>
  <c r="P211" i="41" s="1"/>
  <c r="P212" i="41" s="1"/>
  <c r="P213" i="41" s="1"/>
  <c r="P214" i="41" s="1"/>
  <c r="P215" i="41" s="1"/>
  <c r="P216" i="41" s="1"/>
  <c r="P217" i="41" s="1"/>
  <c r="P218" i="41" s="1"/>
  <c r="P219" i="41" s="1"/>
  <c r="P220" i="41" s="1"/>
  <c r="P221" i="41" s="1"/>
  <c r="P222" i="41" s="1"/>
  <c r="P223" i="41" s="1"/>
  <c r="P224" i="41" s="1"/>
  <c r="P225" i="41" s="1"/>
  <c r="P226" i="41" s="1"/>
  <c r="P227" i="41" s="1"/>
  <c r="P228" i="41" s="1"/>
  <c r="P229" i="41" s="1"/>
  <c r="P230" i="41" s="1"/>
  <c r="P231" i="41" s="1"/>
  <c r="P232" i="41" s="1"/>
  <c r="P233" i="41" s="1"/>
  <c r="P234" i="41" s="1"/>
  <c r="P235" i="41" s="1"/>
  <c r="P236" i="41" s="1"/>
  <c r="P237" i="41" s="1"/>
  <c r="P238" i="41" s="1"/>
  <c r="P239" i="41" s="1"/>
  <c r="P240" i="41" s="1"/>
  <c r="P241" i="41" s="1"/>
  <c r="P242" i="41" s="1"/>
  <c r="P243" i="41" s="1"/>
  <c r="P244" i="41" s="1"/>
  <c r="P245" i="41" s="1"/>
  <c r="P246" i="41" s="1"/>
  <c r="P247" i="41" s="1"/>
  <c r="P248" i="41" s="1"/>
  <c r="P249" i="41" s="1"/>
  <c r="P250" i="41" s="1"/>
  <c r="P251" i="41" s="1"/>
  <c r="P252" i="41" s="1"/>
  <c r="P253" i="41" s="1"/>
  <c r="P254" i="41" s="1"/>
  <c r="P255" i="41" s="1"/>
  <c r="P256" i="41" s="1"/>
  <c r="P257" i="41" s="1"/>
  <c r="P258" i="41" s="1"/>
  <c r="P259" i="41" s="1"/>
  <c r="P260" i="41" s="1"/>
  <c r="P261" i="41" s="1"/>
  <c r="P262" i="41" s="1"/>
  <c r="P263" i="41" s="1"/>
  <c r="P264" i="41" s="1"/>
  <c r="P265" i="41" s="1"/>
  <c r="P266" i="41" s="1"/>
  <c r="P267" i="41" s="1"/>
  <c r="P268" i="41" s="1"/>
  <c r="P269" i="41" s="1"/>
  <c r="P270" i="41" s="1"/>
  <c r="P271" i="41" s="1"/>
  <c r="P272" i="41" s="1"/>
  <c r="P273" i="41" s="1"/>
  <c r="P274" i="41" s="1"/>
  <c r="P275" i="41" s="1"/>
  <c r="P276" i="41" s="1"/>
  <c r="P277" i="41" s="1"/>
  <c r="P278" i="41" s="1"/>
  <c r="P279" i="41" s="1"/>
  <c r="P280" i="41" s="1"/>
  <c r="P281" i="41" s="1"/>
  <c r="P282" i="41" s="1"/>
  <c r="P283" i="41" s="1"/>
  <c r="P284" i="41" s="1"/>
  <c r="P285" i="41" s="1"/>
  <c r="P286" i="41" s="1"/>
  <c r="P287" i="41" s="1"/>
  <c r="P288" i="41" s="1"/>
  <c r="P289" i="41" s="1"/>
  <c r="P290" i="41" s="1"/>
  <c r="P291" i="41" s="1"/>
  <c r="P292" i="41" s="1"/>
  <c r="P293" i="41" s="1"/>
  <c r="P294" i="41" s="1"/>
  <c r="P295" i="41" s="1"/>
  <c r="P296" i="41" s="1"/>
  <c r="P297" i="41" s="1"/>
  <c r="P298" i="41" s="1"/>
  <c r="P299" i="41" s="1"/>
  <c r="P300" i="41" s="1"/>
  <c r="P301" i="41" s="1"/>
  <c r="P302" i="41" s="1"/>
  <c r="P303" i="41" s="1"/>
  <c r="P304" i="41" s="1"/>
  <c r="P305" i="41" s="1"/>
  <c r="P306" i="41" s="1"/>
  <c r="P307" i="41" s="1"/>
  <c r="P308" i="41" s="1"/>
  <c r="P309" i="41" s="1"/>
  <c r="P310" i="41" s="1"/>
  <c r="P311" i="41" s="1"/>
  <c r="P312" i="41" s="1"/>
  <c r="P313" i="41" s="1"/>
  <c r="P314" i="41" s="1"/>
  <c r="P315" i="41" s="1"/>
  <c r="P316" i="41" s="1"/>
  <c r="P317" i="41" s="1"/>
  <c r="P318" i="41" s="1"/>
  <c r="P319" i="41" s="1"/>
  <c r="P320" i="41" s="1"/>
  <c r="P321" i="41" s="1"/>
  <c r="P322" i="41" s="1"/>
  <c r="P323" i="41" s="1"/>
  <c r="P324" i="41" s="1"/>
  <c r="P325" i="41" s="1"/>
  <c r="P326" i="41" s="1"/>
  <c r="P327" i="41" s="1"/>
  <c r="P328" i="41" s="1"/>
  <c r="P329" i="41" s="1"/>
  <c r="P330" i="41" s="1"/>
  <c r="P331" i="41" s="1"/>
  <c r="P332" i="41" s="1"/>
  <c r="P333" i="41" s="1"/>
  <c r="P334" i="41" s="1"/>
  <c r="P335" i="41" s="1"/>
  <c r="P336" i="41" s="1"/>
  <c r="P337" i="41" s="1"/>
  <c r="P338" i="41" s="1"/>
  <c r="P339" i="41" s="1"/>
  <c r="P340" i="41" s="1"/>
  <c r="P341" i="41" s="1"/>
  <c r="P342" i="41" s="1"/>
  <c r="P343" i="41" s="1"/>
  <c r="P344" i="41" s="1"/>
  <c r="P345" i="41" s="1"/>
  <c r="P346" i="41" s="1"/>
  <c r="P347" i="41" s="1"/>
  <c r="P348" i="41" s="1"/>
  <c r="P349" i="41" s="1"/>
  <c r="P350" i="41" s="1"/>
  <c r="P351" i="41" s="1"/>
  <c r="P352" i="41" s="1"/>
  <c r="P353" i="41" s="1"/>
  <c r="P354" i="41" s="1"/>
  <c r="P355" i="41" s="1"/>
  <c r="P356" i="41" s="1"/>
  <c r="P357" i="41" s="1"/>
  <c r="P358" i="41" s="1"/>
  <c r="P359" i="41" s="1"/>
  <c r="P360" i="41" s="1"/>
  <c r="P361" i="41" s="1"/>
  <c r="P362" i="41" s="1"/>
  <c r="P363" i="41" s="1"/>
  <c r="P364" i="41" s="1"/>
  <c r="P365" i="41" s="1"/>
  <c r="P366" i="41" s="1"/>
  <c r="P367" i="41" s="1"/>
  <c r="P368" i="41" s="1"/>
  <c r="P369" i="41" s="1"/>
  <c r="P370" i="41" s="1"/>
  <c r="P371" i="41" s="1"/>
  <c r="P372" i="41" s="1"/>
  <c r="P373" i="41" s="1"/>
  <c r="P374" i="41" s="1"/>
  <c r="P375" i="41" s="1"/>
  <c r="P376" i="41" s="1"/>
  <c r="P377" i="41" s="1"/>
  <c r="P378" i="41" s="1"/>
  <c r="P379" i="41" s="1"/>
  <c r="P380" i="41" s="1"/>
  <c r="P381" i="41" s="1"/>
  <c r="P382" i="41" s="1"/>
  <c r="P383" i="41" s="1"/>
  <c r="P384" i="41" s="1"/>
  <c r="P385" i="41" s="1"/>
  <c r="P386" i="41" s="1"/>
  <c r="P387" i="41" s="1"/>
  <c r="P388" i="41" s="1"/>
  <c r="P389" i="41" s="1"/>
  <c r="P390" i="41" s="1"/>
  <c r="P391" i="41" s="1"/>
  <c r="P392" i="41" s="1"/>
  <c r="P393" i="41" s="1"/>
  <c r="P394" i="41" s="1"/>
  <c r="P395" i="41" s="1"/>
  <c r="P396" i="41" s="1"/>
  <c r="P397" i="41" s="1"/>
  <c r="P398" i="41" s="1"/>
  <c r="P399" i="41" s="1"/>
  <c r="P400" i="41" s="1"/>
  <c r="P401" i="41" s="1"/>
  <c r="P402" i="41" s="1"/>
  <c r="P403" i="41" s="1"/>
  <c r="P404" i="41" s="1"/>
  <c r="P405" i="41" s="1"/>
  <c r="P406" i="41" s="1"/>
  <c r="R17" i="44"/>
  <c r="P14" i="44"/>
  <c r="R67" i="23"/>
  <c r="O68" i="23" s="1"/>
  <c r="P68" i="23"/>
  <c r="P69" i="23" s="1"/>
  <c r="P70" i="23" s="1"/>
  <c r="P71" i="23" s="1"/>
  <c r="P72" i="23" s="1"/>
  <c r="P73" i="23" s="1"/>
  <c r="P74" i="23" s="1"/>
  <c r="P75" i="23" s="1"/>
  <c r="P76" i="23" s="1"/>
  <c r="P77" i="23" s="1"/>
  <c r="P78" i="23" s="1"/>
  <c r="P79" i="23" s="1"/>
  <c r="P80" i="23" s="1"/>
  <c r="P81" i="23" s="1"/>
  <c r="P82" i="23" s="1"/>
  <c r="P83" i="23" s="1"/>
  <c r="P84" i="23" s="1"/>
  <c r="P85" i="23" s="1"/>
  <c r="P86" i="23" s="1"/>
  <c r="P87" i="23" s="1"/>
  <c r="P88" i="23" s="1"/>
  <c r="P89" i="23" s="1"/>
  <c r="P90" i="23" s="1"/>
  <c r="P91" i="23" s="1"/>
  <c r="P92" i="23" s="1"/>
  <c r="P93" i="23" s="1"/>
  <c r="P94" i="23" s="1"/>
  <c r="P95" i="23" s="1"/>
  <c r="P96" i="23" s="1"/>
  <c r="P97" i="23" s="1"/>
  <c r="P98" i="23" s="1"/>
  <c r="P99" i="23" s="1"/>
  <c r="P100" i="23" s="1"/>
  <c r="P101" i="23" s="1"/>
  <c r="P102" i="23" s="1"/>
  <c r="P103" i="23" s="1"/>
  <c r="P104" i="23" s="1"/>
  <c r="P105" i="23" s="1"/>
  <c r="P106" i="23" s="1"/>
  <c r="P107" i="23" s="1"/>
  <c r="P108" i="23" s="1"/>
  <c r="P109" i="23" s="1"/>
  <c r="P110" i="23" s="1"/>
  <c r="P111" i="23" s="1"/>
  <c r="P112" i="23" s="1"/>
  <c r="P113" i="23" s="1"/>
  <c r="P114" i="23" s="1"/>
  <c r="P115" i="23" s="1"/>
  <c r="P116" i="23" s="1"/>
  <c r="P117" i="23" s="1"/>
  <c r="P118" i="23" s="1"/>
  <c r="P119" i="23" s="1"/>
  <c r="P120" i="23" s="1"/>
  <c r="P121" i="23" s="1"/>
  <c r="P122" i="23" s="1"/>
  <c r="P123" i="23" s="1"/>
  <c r="P124" i="23" s="1"/>
  <c r="P125" i="23" s="1"/>
  <c r="P126" i="23" s="1"/>
  <c r="P127" i="23" s="1"/>
  <c r="P128" i="23" s="1"/>
  <c r="P129" i="23" s="1"/>
  <c r="P130" i="23" s="1"/>
  <c r="P131" i="23" s="1"/>
  <c r="P132" i="23" s="1"/>
  <c r="P133" i="23" s="1"/>
  <c r="P134" i="23" s="1"/>
  <c r="P135" i="23" s="1"/>
  <c r="P136" i="23" s="1"/>
  <c r="P137" i="23" s="1"/>
  <c r="P138" i="23" s="1"/>
  <c r="P139" i="23" s="1"/>
  <c r="P140" i="23" s="1"/>
  <c r="P141" i="23" s="1"/>
  <c r="P142" i="23" s="1"/>
  <c r="P143" i="23" s="1"/>
  <c r="P144" i="23" s="1"/>
  <c r="P145" i="23" s="1"/>
  <c r="P146" i="23" s="1"/>
  <c r="P147" i="23" s="1"/>
  <c r="P148" i="23" s="1"/>
  <c r="P149" i="23" s="1"/>
  <c r="P150" i="23" s="1"/>
  <c r="P151" i="23" s="1"/>
  <c r="P152" i="23" s="1"/>
  <c r="P153" i="23" s="1"/>
  <c r="P154" i="23" s="1"/>
  <c r="P155" i="23" s="1"/>
  <c r="P156" i="23" s="1"/>
  <c r="P157" i="23" s="1"/>
  <c r="P158" i="23" s="1"/>
  <c r="P159" i="23" s="1"/>
  <c r="P160" i="23" s="1"/>
  <c r="P161" i="23" s="1"/>
  <c r="P162" i="23" s="1"/>
  <c r="P163" i="23" s="1"/>
  <c r="P164" i="23" s="1"/>
  <c r="P165" i="23" s="1"/>
  <c r="P166" i="23" s="1"/>
  <c r="P167" i="23" s="1"/>
  <c r="P168" i="23" s="1"/>
  <c r="P169" i="23" s="1"/>
  <c r="P170" i="23" s="1"/>
  <c r="P171" i="23" s="1"/>
  <c r="P172" i="23" s="1"/>
  <c r="P173" i="23" s="1"/>
  <c r="P174" i="23" s="1"/>
  <c r="P175" i="23" s="1"/>
  <c r="P176" i="23" s="1"/>
  <c r="P177" i="23" s="1"/>
  <c r="P178" i="23" s="1"/>
  <c r="P179" i="23" s="1"/>
  <c r="P180" i="23" s="1"/>
  <c r="P181" i="23" s="1"/>
  <c r="P182" i="23" s="1"/>
  <c r="P183" i="23" s="1"/>
  <c r="P184" i="23" s="1"/>
  <c r="P185" i="23" s="1"/>
  <c r="P186" i="23" s="1"/>
  <c r="P187" i="23" s="1"/>
  <c r="P188" i="23" s="1"/>
  <c r="P189" i="23" s="1"/>
  <c r="P190" i="23" s="1"/>
  <c r="P191" i="23" s="1"/>
  <c r="P192" i="23" s="1"/>
  <c r="P193" i="23" s="1"/>
  <c r="P194" i="23" s="1"/>
  <c r="P195" i="23" s="1"/>
  <c r="P196" i="23" s="1"/>
  <c r="P197" i="23" s="1"/>
  <c r="P198" i="23" s="1"/>
  <c r="P199" i="23" s="1"/>
  <c r="P200" i="23" s="1"/>
  <c r="P201" i="23" s="1"/>
  <c r="P202" i="23" s="1"/>
  <c r="P203" i="23" s="1"/>
  <c r="P204" i="23" s="1"/>
  <c r="P205" i="23" s="1"/>
  <c r="P206" i="23" s="1"/>
  <c r="P207" i="23" s="1"/>
  <c r="P208" i="23" s="1"/>
  <c r="P209" i="23" s="1"/>
  <c r="P210" i="23" s="1"/>
  <c r="P211" i="23" s="1"/>
  <c r="P212" i="23" s="1"/>
  <c r="P213" i="23" s="1"/>
  <c r="P214" i="23" s="1"/>
  <c r="P215" i="23" s="1"/>
  <c r="P216" i="23" s="1"/>
  <c r="P217" i="23" s="1"/>
  <c r="P218" i="23" s="1"/>
  <c r="P219" i="23" s="1"/>
  <c r="P220" i="23" s="1"/>
  <c r="P221" i="23" s="1"/>
  <c r="P222" i="23" s="1"/>
  <c r="P223" i="23" s="1"/>
  <c r="P224" i="23" s="1"/>
  <c r="P225" i="23" s="1"/>
  <c r="P226" i="23" s="1"/>
  <c r="P227" i="23" s="1"/>
  <c r="P228" i="23" s="1"/>
  <c r="P229" i="23" s="1"/>
  <c r="P230" i="23" s="1"/>
  <c r="P231" i="23" s="1"/>
  <c r="P232" i="23" s="1"/>
  <c r="P233" i="23" s="1"/>
  <c r="P234" i="23" s="1"/>
  <c r="P235" i="23" s="1"/>
  <c r="P236" i="23" s="1"/>
  <c r="P237" i="23" s="1"/>
  <c r="P238" i="23" s="1"/>
  <c r="P239" i="23" s="1"/>
  <c r="P240" i="23" s="1"/>
  <c r="P241" i="23" s="1"/>
  <c r="P242" i="23" s="1"/>
  <c r="P243" i="23" s="1"/>
  <c r="P244" i="23" s="1"/>
  <c r="P245" i="23" s="1"/>
  <c r="P246" i="23" s="1"/>
  <c r="P247" i="23" s="1"/>
  <c r="P248" i="23" s="1"/>
  <c r="P249" i="23" s="1"/>
  <c r="P250" i="23" s="1"/>
  <c r="P251" i="23" s="1"/>
  <c r="P252" i="23" s="1"/>
  <c r="P253" i="23" s="1"/>
  <c r="P254" i="23" s="1"/>
  <c r="P255" i="23" s="1"/>
  <c r="P256" i="23" s="1"/>
  <c r="P257" i="23" s="1"/>
  <c r="P258" i="23" s="1"/>
  <c r="P259" i="23" s="1"/>
  <c r="P260" i="23" s="1"/>
  <c r="P261" i="23" s="1"/>
  <c r="P262" i="23" s="1"/>
  <c r="P263" i="23" s="1"/>
  <c r="P264" i="23" s="1"/>
  <c r="P265" i="23" s="1"/>
  <c r="P266" i="23" s="1"/>
  <c r="P267" i="23" s="1"/>
  <c r="P268" i="23" s="1"/>
  <c r="P269" i="23" s="1"/>
  <c r="P270" i="23" s="1"/>
  <c r="P271" i="23" s="1"/>
  <c r="P272" i="23" s="1"/>
  <c r="P273" i="23" s="1"/>
  <c r="P274" i="23" s="1"/>
  <c r="P275" i="23" s="1"/>
  <c r="P276" i="23" s="1"/>
  <c r="P277" i="23" s="1"/>
  <c r="P278" i="23" s="1"/>
  <c r="P279" i="23" s="1"/>
  <c r="P280" i="23" s="1"/>
  <c r="P281" i="23" s="1"/>
  <c r="P282" i="23" s="1"/>
  <c r="P283" i="23" s="1"/>
  <c r="P284" i="23" s="1"/>
  <c r="P285" i="23" s="1"/>
  <c r="P286" i="23" s="1"/>
  <c r="P287" i="23" s="1"/>
  <c r="P288" i="23" s="1"/>
  <c r="P289" i="23" s="1"/>
  <c r="P290" i="23" s="1"/>
  <c r="P291" i="23" s="1"/>
  <c r="P292" i="23" s="1"/>
  <c r="P293" i="23" s="1"/>
  <c r="P294" i="23" s="1"/>
  <c r="P295" i="23" s="1"/>
  <c r="P296" i="23" s="1"/>
  <c r="P297" i="23" s="1"/>
  <c r="P298" i="23" s="1"/>
  <c r="P299" i="23" s="1"/>
  <c r="P300" i="23" s="1"/>
  <c r="P301" i="23" s="1"/>
  <c r="P302" i="23" s="1"/>
  <c r="P303" i="23" s="1"/>
  <c r="P304" i="23" s="1"/>
  <c r="P305" i="23" s="1"/>
  <c r="P306" i="23" s="1"/>
  <c r="P307" i="23" s="1"/>
  <c r="P308" i="23" s="1"/>
  <c r="P309" i="23" s="1"/>
  <c r="P310" i="23" s="1"/>
  <c r="P311" i="23" s="1"/>
  <c r="P312" i="23" s="1"/>
  <c r="P313" i="23" s="1"/>
  <c r="P314" i="23" s="1"/>
  <c r="P315" i="23" s="1"/>
  <c r="P316" i="23" s="1"/>
  <c r="P317" i="23" s="1"/>
  <c r="P318" i="23" s="1"/>
  <c r="P319" i="23" s="1"/>
  <c r="P320" i="23" s="1"/>
  <c r="P321" i="23" s="1"/>
  <c r="P322" i="23" s="1"/>
  <c r="P323" i="23" s="1"/>
  <c r="P324" i="23" s="1"/>
  <c r="P325" i="23" s="1"/>
  <c r="P326" i="23" s="1"/>
  <c r="P327" i="23" s="1"/>
  <c r="P328" i="23" s="1"/>
  <c r="P329" i="23" s="1"/>
  <c r="P330" i="23" s="1"/>
  <c r="P331" i="23" s="1"/>
  <c r="P332" i="23" s="1"/>
  <c r="P333" i="23" s="1"/>
  <c r="P334" i="23" s="1"/>
  <c r="P335" i="23" s="1"/>
  <c r="P336" i="23" s="1"/>
  <c r="P337" i="23" s="1"/>
  <c r="P338" i="23" s="1"/>
  <c r="P339" i="23" s="1"/>
  <c r="P340" i="23" s="1"/>
  <c r="P341" i="23" s="1"/>
  <c r="P342" i="23" s="1"/>
  <c r="P343" i="23" s="1"/>
  <c r="P344" i="23" s="1"/>
  <c r="P345" i="23" s="1"/>
  <c r="P346" i="23" s="1"/>
  <c r="P347" i="23" s="1"/>
  <c r="P348" i="23" s="1"/>
  <c r="P349" i="23" s="1"/>
  <c r="P350" i="23" s="1"/>
  <c r="P351" i="23" s="1"/>
  <c r="P352" i="23" s="1"/>
  <c r="P353" i="23" s="1"/>
  <c r="P354" i="23" s="1"/>
  <c r="P355" i="23" s="1"/>
  <c r="P356" i="23" s="1"/>
  <c r="P357" i="23" s="1"/>
  <c r="P358" i="23" s="1"/>
  <c r="P359" i="23" s="1"/>
  <c r="P360" i="23" s="1"/>
  <c r="P361" i="23" s="1"/>
  <c r="P362" i="23" s="1"/>
  <c r="P363" i="23" s="1"/>
  <c r="P364" i="23" s="1"/>
  <c r="P365" i="23" s="1"/>
  <c r="P366" i="23" s="1"/>
  <c r="P367" i="23" s="1"/>
  <c r="P368" i="23" s="1"/>
  <c r="P369" i="23" s="1"/>
  <c r="P370" i="23" s="1"/>
  <c r="P371" i="23" s="1"/>
  <c r="P372" i="23" s="1"/>
  <c r="P373" i="23" s="1"/>
  <c r="P374" i="23" s="1"/>
  <c r="P375" i="23" s="1"/>
  <c r="P376" i="23" s="1"/>
  <c r="P377" i="23" s="1"/>
  <c r="P378" i="23" s="1"/>
  <c r="P379" i="23" s="1"/>
  <c r="P380" i="23" s="1"/>
  <c r="P381" i="23" s="1"/>
  <c r="P382" i="23" s="1"/>
  <c r="P383" i="23" s="1"/>
  <c r="P384" i="23" s="1"/>
  <c r="P385" i="23" s="1"/>
  <c r="P386" i="23" s="1"/>
  <c r="P387" i="23" s="1"/>
  <c r="P388" i="23" s="1"/>
  <c r="P389" i="23" s="1"/>
  <c r="P390" i="23" s="1"/>
  <c r="P391" i="23" s="1"/>
  <c r="P392" i="23" s="1"/>
  <c r="P393" i="23" s="1"/>
  <c r="P394" i="23" s="1"/>
  <c r="P395" i="23" s="1"/>
  <c r="P396" i="23" s="1"/>
  <c r="P397" i="23" s="1"/>
  <c r="P398" i="23" s="1"/>
  <c r="P399" i="23" s="1"/>
  <c r="P400" i="23" s="1"/>
  <c r="P401" i="23" s="1"/>
  <c r="P402" i="23" s="1"/>
  <c r="P403" i="23" s="1"/>
  <c r="P404" i="23" s="1"/>
  <c r="P405" i="23" s="1"/>
  <c r="P406" i="23" s="1"/>
  <c r="P407" i="23" s="1"/>
  <c r="P408" i="23" s="1"/>
  <c r="P409" i="23" s="1"/>
  <c r="P410" i="23" s="1"/>
  <c r="P411" i="23" s="1"/>
  <c r="P412" i="23" s="1"/>
  <c r="P413" i="23" s="1"/>
  <c r="P414" i="23" s="1"/>
  <c r="P415" i="23" s="1"/>
  <c r="P416" i="23" s="1"/>
  <c r="P417" i="23" s="1"/>
  <c r="P418" i="23" s="1"/>
  <c r="P419" i="23" s="1"/>
  <c r="P420" i="23" s="1"/>
  <c r="P421" i="23" s="1"/>
  <c r="P422" i="23" s="1"/>
  <c r="P423" i="23" s="1"/>
  <c r="P424" i="23" s="1"/>
  <c r="P425" i="23" s="1"/>
  <c r="P426" i="23" s="1"/>
  <c r="Q21" i="18"/>
  <c r="R18" i="10"/>
  <c r="R19" i="10" s="1"/>
  <c r="R20" i="10" s="1"/>
  <c r="R21" i="10" s="1"/>
  <c r="T23" i="22"/>
  <c r="R18" i="12"/>
  <c r="P17" i="12"/>
  <c r="S34" i="40"/>
  <c r="N35" i="40"/>
  <c r="P204" i="11"/>
  <c r="T23" i="16"/>
  <c r="T24" i="16" s="1"/>
  <c r="T25" i="16" s="1"/>
  <c r="R17" i="13"/>
  <c r="P14" i="13"/>
  <c r="Q25" i="54"/>
  <c r="V24" i="54"/>
  <c r="R18" i="16"/>
  <c r="P17" i="16"/>
  <c r="E68" i="2"/>
  <c r="V24" i="21"/>
  <c r="Q25" i="53"/>
  <c r="T26" i="42"/>
  <c r="T23" i="49"/>
  <c r="T24" i="49" s="1"/>
  <c r="T25" i="49" s="1"/>
  <c r="N35" i="9"/>
  <c r="T23" i="39"/>
  <c r="T24" i="39" s="1"/>
  <c r="T25" i="39" s="1"/>
  <c r="T26" i="37"/>
  <c r="T27" i="37" s="1"/>
  <c r="T28" i="37" s="1"/>
  <c r="T29" i="37" s="1"/>
  <c r="T23" i="54"/>
  <c r="T24" i="54" s="1"/>
  <c r="T25" i="54" s="1"/>
  <c r="Q23" i="31"/>
  <c r="S33" i="37"/>
  <c r="N34" i="37"/>
  <c r="R17" i="31"/>
  <c r="P14" i="31"/>
  <c r="N33" i="41"/>
  <c r="S32" i="41"/>
  <c r="X32" i="41" s="1"/>
  <c r="R18" i="40"/>
  <c r="P17" i="40"/>
  <c r="S33" i="16"/>
  <c r="N34" i="16"/>
  <c r="S33" i="21"/>
  <c r="N34" i="21"/>
  <c r="R18" i="28"/>
  <c r="P17" i="28"/>
  <c r="T26" i="43"/>
  <c r="T27" i="43" s="1"/>
  <c r="T28" i="43" s="1"/>
  <c r="T29" i="43" s="1"/>
  <c r="T23" i="13"/>
  <c r="S33" i="19"/>
  <c r="N34" i="19"/>
  <c r="R59" i="34"/>
  <c r="O60" i="34" s="1"/>
  <c r="P60" i="34"/>
  <c r="P61" i="34" s="1"/>
  <c r="P62" i="34" s="1"/>
  <c r="P63" i="34" s="1"/>
  <c r="P64" i="34" s="1"/>
  <c r="P65" i="34" s="1"/>
  <c r="P66" i="34" s="1"/>
  <c r="P67" i="34" s="1"/>
  <c r="P68" i="34" s="1"/>
  <c r="P69" i="34" s="1"/>
  <c r="P70" i="34" s="1"/>
  <c r="P71" i="34" s="1"/>
  <c r="P72" i="34" s="1"/>
  <c r="P73" i="34" s="1"/>
  <c r="P74" i="34" s="1"/>
  <c r="P75" i="34" s="1"/>
  <c r="P76" i="34" s="1"/>
  <c r="P77" i="34" s="1"/>
  <c r="P78" i="34" s="1"/>
  <c r="P79" i="34" s="1"/>
  <c r="P80" i="34" s="1"/>
  <c r="P81" i="34" s="1"/>
  <c r="P82" i="34" s="1"/>
  <c r="P83" i="34" s="1"/>
  <c r="P84" i="34" s="1"/>
  <c r="P85" i="34" s="1"/>
  <c r="P86" i="34" s="1"/>
  <c r="P87" i="34" s="1"/>
  <c r="P88" i="34" s="1"/>
  <c r="P89" i="34" s="1"/>
  <c r="P90" i="34" s="1"/>
  <c r="P91" i="34" s="1"/>
  <c r="P92" i="34" s="1"/>
  <c r="P93" i="34" s="1"/>
  <c r="P94" i="34" s="1"/>
  <c r="P95" i="34" s="1"/>
  <c r="P96" i="34" s="1"/>
  <c r="P97" i="34" s="1"/>
  <c r="P98" i="34" s="1"/>
  <c r="P99" i="34" s="1"/>
  <c r="P100" i="34" s="1"/>
  <c r="P101" i="34" s="1"/>
  <c r="P102" i="34" s="1"/>
  <c r="P103" i="34" s="1"/>
  <c r="P104" i="34" s="1"/>
  <c r="P105" i="34" s="1"/>
  <c r="P106" i="34" s="1"/>
  <c r="P107" i="34" s="1"/>
  <c r="P108" i="34" s="1"/>
  <c r="P109" i="34" s="1"/>
  <c r="P110" i="34" s="1"/>
  <c r="P111" i="34" s="1"/>
  <c r="P112" i="34" s="1"/>
  <c r="P113" i="34" s="1"/>
  <c r="P114" i="34" s="1"/>
  <c r="P115" i="34" s="1"/>
  <c r="P116" i="34" s="1"/>
  <c r="P117" i="34" s="1"/>
  <c r="P118" i="34" s="1"/>
  <c r="P119" i="34" s="1"/>
  <c r="P120" i="34" s="1"/>
  <c r="P121" i="34" s="1"/>
  <c r="P122" i="34" s="1"/>
  <c r="P123" i="34" s="1"/>
  <c r="P124" i="34" s="1"/>
  <c r="P125" i="34" s="1"/>
  <c r="P126" i="34" s="1"/>
  <c r="P127" i="34" s="1"/>
  <c r="P128" i="34" s="1"/>
  <c r="P129" i="34" s="1"/>
  <c r="P130" i="34" s="1"/>
  <c r="P131" i="34" s="1"/>
  <c r="P132" i="34" s="1"/>
  <c r="P133" i="34" s="1"/>
  <c r="P134" i="34" s="1"/>
  <c r="P135" i="34" s="1"/>
  <c r="P136" i="34" s="1"/>
  <c r="P137" i="34" s="1"/>
  <c r="P138" i="34" s="1"/>
  <c r="P139" i="34" s="1"/>
  <c r="P140" i="34" s="1"/>
  <c r="P141" i="34" s="1"/>
  <c r="P142" i="34" s="1"/>
  <c r="P143" i="34" s="1"/>
  <c r="P144" i="34" s="1"/>
  <c r="P145" i="34" s="1"/>
  <c r="P146" i="34" s="1"/>
  <c r="P147" i="34" s="1"/>
  <c r="P148" i="34" s="1"/>
  <c r="P149" i="34" s="1"/>
  <c r="P150" i="34" s="1"/>
  <c r="P151" i="34" s="1"/>
  <c r="P152" i="34" s="1"/>
  <c r="P153" i="34" s="1"/>
  <c r="P154" i="34" s="1"/>
  <c r="P155" i="34" s="1"/>
  <c r="P156" i="34" s="1"/>
  <c r="P157" i="34" s="1"/>
  <c r="P158" i="34" s="1"/>
  <c r="P159" i="34" s="1"/>
  <c r="P160" i="34" s="1"/>
  <c r="P161" i="34" s="1"/>
  <c r="P162" i="34" s="1"/>
  <c r="P163" i="34" s="1"/>
  <c r="P164" i="34" s="1"/>
  <c r="P165" i="34" s="1"/>
  <c r="P166" i="34" s="1"/>
  <c r="P167" i="34" s="1"/>
  <c r="P168" i="34" s="1"/>
  <c r="P169" i="34" s="1"/>
  <c r="P170" i="34" s="1"/>
  <c r="P171" i="34" s="1"/>
  <c r="P172" i="34" s="1"/>
  <c r="P173" i="34" s="1"/>
  <c r="P174" i="34" s="1"/>
  <c r="P175" i="34" s="1"/>
  <c r="P176" i="34" s="1"/>
  <c r="P177" i="34" s="1"/>
  <c r="P178" i="34" s="1"/>
  <c r="P179" i="34" s="1"/>
  <c r="P180" i="34" s="1"/>
  <c r="P181" i="34" s="1"/>
  <c r="P182" i="34" s="1"/>
  <c r="P183" i="34" s="1"/>
  <c r="P184" i="34" s="1"/>
  <c r="P185" i="34" s="1"/>
  <c r="P186" i="34" s="1"/>
  <c r="P187" i="34" s="1"/>
  <c r="P188" i="34" s="1"/>
  <c r="P189" i="34" s="1"/>
  <c r="P190" i="34" s="1"/>
  <c r="P191" i="34" s="1"/>
  <c r="P192" i="34" s="1"/>
  <c r="P193" i="34" s="1"/>
  <c r="P194" i="34" s="1"/>
  <c r="P195" i="34" s="1"/>
  <c r="P196" i="34" s="1"/>
  <c r="P197" i="34" s="1"/>
  <c r="P198" i="34" s="1"/>
  <c r="P199" i="34" s="1"/>
  <c r="P200" i="34" s="1"/>
  <c r="P201" i="34" s="1"/>
  <c r="P202" i="34" s="1"/>
  <c r="P203" i="34" s="1"/>
  <c r="P204" i="34" s="1"/>
  <c r="P205" i="34" s="1"/>
  <c r="P206" i="34" s="1"/>
  <c r="P207" i="34" s="1"/>
  <c r="P208" i="34" s="1"/>
  <c r="P209" i="34" s="1"/>
  <c r="P210" i="34" s="1"/>
  <c r="P211" i="34" s="1"/>
  <c r="P212" i="34" s="1"/>
  <c r="P213" i="34" s="1"/>
  <c r="P214" i="34" s="1"/>
  <c r="P215" i="34" s="1"/>
  <c r="P216" i="34" s="1"/>
  <c r="P217" i="34" s="1"/>
  <c r="P218" i="34" s="1"/>
  <c r="P219" i="34" s="1"/>
  <c r="P220" i="34" s="1"/>
  <c r="P221" i="34" s="1"/>
  <c r="P222" i="34" s="1"/>
  <c r="P223" i="34" s="1"/>
  <c r="P224" i="34" s="1"/>
  <c r="P225" i="34" s="1"/>
  <c r="P226" i="34" s="1"/>
  <c r="P227" i="34" s="1"/>
  <c r="P228" i="34" s="1"/>
  <c r="P229" i="34" s="1"/>
  <c r="P230" i="34" s="1"/>
  <c r="P231" i="34" s="1"/>
  <c r="P232" i="34" s="1"/>
  <c r="P233" i="34" s="1"/>
  <c r="P234" i="34" s="1"/>
  <c r="P235" i="34" s="1"/>
  <c r="P236" i="34" s="1"/>
  <c r="P237" i="34" s="1"/>
  <c r="P238" i="34" s="1"/>
  <c r="P239" i="34" s="1"/>
  <c r="P240" i="34" s="1"/>
  <c r="P241" i="34" s="1"/>
  <c r="P242" i="34" s="1"/>
  <c r="P243" i="34" s="1"/>
  <c r="P244" i="34" s="1"/>
  <c r="P245" i="34" s="1"/>
  <c r="P246" i="34" s="1"/>
  <c r="P247" i="34" s="1"/>
  <c r="P248" i="34" s="1"/>
  <c r="P249" i="34" s="1"/>
  <c r="P250" i="34" s="1"/>
  <c r="P251" i="34" s="1"/>
  <c r="P252" i="34" s="1"/>
  <c r="P253" i="34" s="1"/>
  <c r="P254" i="34" s="1"/>
  <c r="P255" i="34" s="1"/>
  <c r="P256" i="34" s="1"/>
  <c r="P257" i="34" s="1"/>
  <c r="P258" i="34" s="1"/>
  <c r="P259" i="34" s="1"/>
  <c r="P260" i="34" s="1"/>
  <c r="P261" i="34" s="1"/>
  <c r="P262" i="34" s="1"/>
  <c r="P263" i="34" s="1"/>
  <c r="P264" i="34" s="1"/>
  <c r="P265" i="34" s="1"/>
  <c r="P266" i="34" s="1"/>
  <c r="P267" i="34" s="1"/>
  <c r="P268" i="34" s="1"/>
  <c r="P269" i="34" s="1"/>
  <c r="P270" i="34" s="1"/>
  <c r="P271" i="34" s="1"/>
  <c r="P272" i="34" s="1"/>
  <c r="P273" i="34" s="1"/>
  <c r="P274" i="34" s="1"/>
  <c r="P275" i="34" s="1"/>
  <c r="P276" i="34" s="1"/>
  <c r="P277" i="34" s="1"/>
  <c r="P278" i="34" s="1"/>
  <c r="P279" i="34" s="1"/>
  <c r="P280" i="34" s="1"/>
  <c r="P281" i="34" s="1"/>
  <c r="P282" i="34" s="1"/>
  <c r="P283" i="34" s="1"/>
  <c r="P284" i="34" s="1"/>
  <c r="P285" i="34" s="1"/>
  <c r="P286" i="34" s="1"/>
  <c r="P287" i="34" s="1"/>
  <c r="P288" i="34" s="1"/>
  <c r="P289" i="34" s="1"/>
  <c r="P290" i="34" s="1"/>
  <c r="P291" i="34" s="1"/>
  <c r="P292" i="34" s="1"/>
  <c r="P293" i="34" s="1"/>
  <c r="P294" i="34" s="1"/>
  <c r="P295" i="34" s="1"/>
  <c r="P296" i="34" s="1"/>
  <c r="P297" i="34" s="1"/>
  <c r="P298" i="34" s="1"/>
  <c r="P299" i="34" s="1"/>
  <c r="P300" i="34" s="1"/>
  <c r="P301" i="34" s="1"/>
  <c r="P302" i="34" s="1"/>
  <c r="P303" i="34" s="1"/>
  <c r="P304" i="34" s="1"/>
  <c r="P305" i="34" s="1"/>
  <c r="P306" i="34" s="1"/>
  <c r="P307" i="34" s="1"/>
  <c r="P308" i="34" s="1"/>
  <c r="P309" i="34" s="1"/>
  <c r="P310" i="34" s="1"/>
  <c r="P311" i="34" s="1"/>
  <c r="P312" i="34" s="1"/>
  <c r="P313" i="34" s="1"/>
  <c r="P314" i="34" s="1"/>
  <c r="P315" i="34" s="1"/>
  <c r="P316" i="34" s="1"/>
  <c r="P317" i="34" s="1"/>
  <c r="P318" i="34" s="1"/>
  <c r="P319" i="34" s="1"/>
  <c r="P320" i="34" s="1"/>
  <c r="P321" i="34" s="1"/>
  <c r="P322" i="34" s="1"/>
  <c r="P323" i="34" s="1"/>
  <c r="P324" i="34" s="1"/>
  <c r="P325" i="34" s="1"/>
  <c r="P326" i="34" s="1"/>
  <c r="P327" i="34" s="1"/>
  <c r="P328" i="34" s="1"/>
  <c r="P329" i="34" s="1"/>
  <c r="P330" i="34" s="1"/>
  <c r="P331" i="34" s="1"/>
  <c r="P332" i="34" s="1"/>
  <c r="P333" i="34" s="1"/>
  <c r="P334" i="34" s="1"/>
  <c r="P335" i="34" s="1"/>
  <c r="P336" i="34" s="1"/>
  <c r="P337" i="34" s="1"/>
  <c r="P338" i="34" s="1"/>
  <c r="P339" i="34" s="1"/>
  <c r="P340" i="34" s="1"/>
  <c r="P341" i="34" s="1"/>
  <c r="P342" i="34" s="1"/>
  <c r="P343" i="34" s="1"/>
  <c r="P344" i="34" s="1"/>
  <c r="P345" i="34" s="1"/>
  <c r="P346" i="34" s="1"/>
  <c r="S33" i="26"/>
  <c r="N34" i="26"/>
  <c r="T23" i="10"/>
  <c r="P32" i="18"/>
  <c r="Z32" i="18" s="1"/>
  <c r="V32" i="18"/>
  <c r="U32" i="18"/>
  <c r="R17" i="37"/>
  <c r="P14" i="37"/>
  <c r="S33" i="31"/>
  <c r="N34" i="31"/>
  <c r="R17" i="36"/>
  <c r="P14" i="36"/>
  <c r="P56" i="24"/>
  <c r="P57" i="24" s="1"/>
  <c r="P58" i="24" s="1"/>
  <c r="P59" i="24" s="1"/>
  <c r="P60" i="24" s="1"/>
  <c r="P61" i="24" s="1"/>
  <c r="P62" i="24" s="1"/>
  <c r="P63" i="24" s="1"/>
  <c r="P64" i="24" s="1"/>
  <c r="P65" i="24" s="1"/>
  <c r="P66" i="24" s="1"/>
  <c r="P67" i="24" s="1"/>
  <c r="P68" i="24" s="1"/>
  <c r="P69" i="24" s="1"/>
  <c r="P70" i="24" s="1"/>
  <c r="P71" i="24" s="1"/>
  <c r="P72" i="24" s="1"/>
  <c r="P73" i="24" s="1"/>
  <c r="P74" i="24" s="1"/>
  <c r="P75" i="24" s="1"/>
  <c r="P76" i="24" s="1"/>
  <c r="P77" i="24" s="1"/>
  <c r="P78" i="24" s="1"/>
  <c r="P79" i="24" s="1"/>
  <c r="P80" i="24" s="1"/>
  <c r="P81" i="24" s="1"/>
  <c r="P82" i="24" s="1"/>
  <c r="P83" i="24" s="1"/>
  <c r="P84" i="24" s="1"/>
  <c r="P85" i="24" s="1"/>
  <c r="P86" i="24" s="1"/>
  <c r="P87" i="24" s="1"/>
  <c r="P88" i="24" s="1"/>
  <c r="P89" i="24" s="1"/>
  <c r="P90" i="24" s="1"/>
  <c r="P91" i="24" s="1"/>
  <c r="P92" i="24" s="1"/>
  <c r="P93" i="24" s="1"/>
  <c r="P94" i="24" s="1"/>
  <c r="P95" i="24" s="1"/>
  <c r="P96" i="24" s="1"/>
  <c r="P97" i="24" s="1"/>
  <c r="P98" i="24" s="1"/>
  <c r="P99" i="24" s="1"/>
  <c r="P100" i="24" s="1"/>
  <c r="P101" i="24" s="1"/>
  <c r="P102" i="24" s="1"/>
  <c r="P103" i="24" s="1"/>
  <c r="P104" i="24" s="1"/>
  <c r="P105" i="24" s="1"/>
  <c r="P106" i="24" s="1"/>
  <c r="P107" i="24" s="1"/>
  <c r="P108" i="24" s="1"/>
  <c r="P109" i="24" s="1"/>
  <c r="P110" i="24" s="1"/>
  <c r="P111" i="24" s="1"/>
  <c r="P112" i="24" s="1"/>
  <c r="P113" i="24" s="1"/>
  <c r="P114" i="24" s="1"/>
  <c r="P115" i="24" s="1"/>
  <c r="P116" i="24" s="1"/>
  <c r="P117" i="24" s="1"/>
  <c r="P118" i="24" s="1"/>
  <c r="P119" i="24" s="1"/>
  <c r="P120" i="24" s="1"/>
  <c r="P121" i="24" s="1"/>
  <c r="P122" i="24" s="1"/>
  <c r="P123" i="24" s="1"/>
  <c r="P124" i="24" s="1"/>
  <c r="P125" i="24" s="1"/>
  <c r="P126" i="24" s="1"/>
  <c r="P127" i="24" s="1"/>
  <c r="P128" i="24" s="1"/>
  <c r="P129" i="24" s="1"/>
  <c r="P130" i="24" s="1"/>
  <c r="P131" i="24" s="1"/>
  <c r="P132" i="24" s="1"/>
  <c r="P133" i="24" s="1"/>
  <c r="P134" i="24" s="1"/>
  <c r="P135" i="24" s="1"/>
  <c r="P136" i="24" s="1"/>
  <c r="P137" i="24" s="1"/>
  <c r="P138" i="24" s="1"/>
  <c r="P139" i="24" s="1"/>
  <c r="P140" i="24" s="1"/>
  <c r="P141" i="24" s="1"/>
  <c r="P142" i="24" s="1"/>
  <c r="P143" i="24" s="1"/>
  <c r="P144" i="24" s="1"/>
  <c r="P145" i="24" s="1"/>
  <c r="P146" i="24" s="1"/>
  <c r="P147" i="24" s="1"/>
  <c r="P148" i="24" s="1"/>
  <c r="P149" i="24" s="1"/>
  <c r="P150" i="24" s="1"/>
  <c r="P151" i="24" s="1"/>
  <c r="P152" i="24" s="1"/>
  <c r="P153" i="24" s="1"/>
  <c r="P154" i="24" s="1"/>
  <c r="P155" i="24" s="1"/>
  <c r="P156" i="24" s="1"/>
  <c r="P157" i="24" s="1"/>
  <c r="P158" i="24" s="1"/>
  <c r="P159" i="24" s="1"/>
  <c r="P160" i="24" s="1"/>
  <c r="P161" i="24" s="1"/>
  <c r="P162" i="24" s="1"/>
  <c r="P163" i="24" s="1"/>
  <c r="P164" i="24" s="1"/>
  <c r="P165" i="24" s="1"/>
  <c r="P166" i="24" s="1"/>
  <c r="P167" i="24" s="1"/>
  <c r="P168" i="24" s="1"/>
  <c r="P169" i="24" s="1"/>
  <c r="P170" i="24" s="1"/>
  <c r="P171" i="24" s="1"/>
  <c r="P172" i="24" s="1"/>
  <c r="P173" i="24" s="1"/>
  <c r="P174" i="24" s="1"/>
  <c r="P175" i="24" s="1"/>
  <c r="P176" i="24" s="1"/>
  <c r="P177" i="24" s="1"/>
  <c r="P178" i="24" s="1"/>
  <c r="P179" i="24" s="1"/>
  <c r="P180" i="24" s="1"/>
  <c r="P181" i="24" s="1"/>
  <c r="P182" i="24" s="1"/>
  <c r="P183" i="24" s="1"/>
  <c r="P184" i="24" s="1"/>
  <c r="P185" i="24" s="1"/>
  <c r="P186" i="24" s="1"/>
  <c r="P187" i="24" s="1"/>
  <c r="P188" i="24" s="1"/>
  <c r="P189" i="24" s="1"/>
  <c r="P190" i="24" s="1"/>
  <c r="P191" i="24" s="1"/>
  <c r="P192" i="24" s="1"/>
  <c r="P193" i="24" s="1"/>
  <c r="P194" i="24" s="1"/>
  <c r="P195" i="24" s="1"/>
  <c r="P196" i="24" s="1"/>
  <c r="P197" i="24" s="1"/>
  <c r="P198" i="24" s="1"/>
  <c r="P199" i="24" s="1"/>
  <c r="P200" i="24" s="1"/>
  <c r="P201" i="24" s="1"/>
  <c r="P202" i="24" s="1"/>
  <c r="P203" i="24" s="1"/>
  <c r="P204" i="24" s="1"/>
  <c r="P205" i="24" s="1"/>
  <c r="P206" i="24" s="1"/>
  <c r="P207" i="24" s="1"/>
  <c r="P208" i="24" s="1"/>
  <c r="P209" i="24" s="1"/>
  <c r="P210" i="24" s="1"/>
  <c r="P211" i="24" s="1"/>
  <c r="P212" i="24" s="1"/>
  <c r="P213" i="24" s="1"/>
  <c r="P214" i="24" s="1"/>
  <c r="P215" i="24" s="1"/>
  <c r="P216" i="24" s="1"/>
  <c r="P217" i="24" s="1"/>
  <c r="P218" i="24" s="1"/>
  <c r="P219" i="24" s="1"/>
  <c r="P220" i="24" s="1"/>
  <c r="P221" i="24" s="1"/>
  <c r="P222" i="24" s="1"/>
  <c r="P223" i="24" s="1"/>
  <c r="P224" i="24" s="1"/>
  <c r="P225" i="24" s="1"/>
  <c r="P226" i="24" s="1"/>
  <c r="P227" i="24" s="1"/>
  <c r="P228" i="24" s="1"/>
  <c r="P229" i="24" s="1"/>
  <c r="P230" i="24" s="1"/>
  <c r="P231" i="24" s="1"/>
  <c r="P232" i="24" s="1"/>
  <c r="P233" i="24" s="1"/>
  <c r="P234" i="24" s="1"/>
  <c r="P235" i="24" s="1"/>
  <c r="P236" i="24" s="1"/>
  <c r="P237" i="24" s="1"/>
  <c r="P238" i="24" s="1"/>
  <c r="P239" i="24" s="1"/>
  <c r="P240" i="24" s="1"/>
  <c r="P241" i="24" s="1"/>
  <c r="P242" i="24" s="1"/>
  <c r="P243" i="24" s="1"/>
  <c r="P244" i="24" s="1"/>
  <c r="P245" i="24" s="1"/>
  <c r="P246" i="24" s="1"/>
  <c r="P247" i="24" s="1"/>
  <c r="P248" i="24" s="1"/>
  <c r="P249" i="24" s="1"/>
  <c r="P250" i="24" s="1"/>
  <c r="P251" i="24" s="1"/>
  <c r="P252" i="24" s="1"/>
  <c r="P253" i="24" s="1"/>
  <c r="P254" i="24" s="1"/>
  <c r="P255" i="24" s="1"/>
  <c r="P256" i="24" s="1"/>
  <c r="P257" i="24" s="1"/>
  <c r="P258" i="24" s="1"/>
  <c r="P259" i="24" s="1"/>
  <c r="P260" i="24" s="1"/>
  <c r="P261" i="24" s="1"/>
  <c r="P262" i="24" s="1"/>
  <c r="P263" i="24" s="1"/>
  <c r="P264" i="24" s="1"/>
  <c r="P265" i="24" s="1"/>
  <c r="P266" i="24" s="1"/>
  <c r="P267" i="24" s="1"/>
  <c r="P268" i="24" s="1"/>
  <c r="P269" i="24" s="1"/>
  <c r="P270" i="24" s="1"/>
  <c r="P271" i="24" s="1"/>
  <c r="P272" i="24" s="1"/>
  <c r="P273" i="24" s="1"/>
  <c r="P274" i="24" s="1"/>
  <c r="P275" i="24" s="1"/>
  <c r="P276" i="24" s="1"/>
  <c r="P277" i="24" s="1"/>
  <c r="P278" i="24" s="1"/>
  <c r="P279" i="24" s="1"/>
  <c r="P280" i="24" s="1"/>
  <c r="P281" i="24" s="1"/>
  <c r="P282" i="24" s="1"/>
  <c r="P283" i="24" s="1"/>
  <c r="P284" i="24" s="1"/>
  <c r="P285" i="24" s="1"/>
  <c r="P286" i="24" s="1"/>
  <c r="P287" i="24" s="1"/>
  <c r="P288" i="24" s="1"/>
  <c r="P289" i="24" s="1"/>
  <c r="P290" i="24" s="1"/>
  <c r="P291" i="24" s="1"/>
  <c r="P292" i="24" s="1"/>
  <c r="P293" i="24" s="1"/>
  <c r="P294" i="24" s="1"/>
  <c r="R55" i="24"/>
  <c r="O56" i="24" s="1"/>
  <c r="S33" i="44"/>
  <c r="N34" i="44"/>
  <c r="V24" i="53"/>
  <c r="T26" i="44"/>
  <c r="T27" i="44" s="1"/>
  <c r="T28" i="44" s="1"/>
  <c r="T29" i="44" s="1"/>
  <c r="Q25" i="52"/>
  <c r="T26" i="36"/>
  <c r="T27" i="36" s="1"/>
  <c r="T28" i="36" s="1"/>
  <c r="T29" i="36" s="1"/>
  <c r="Q25" i="45"/>
  <c r="P60" i="27"/>
  <c r="P61" i="27" s="1"/>
  <c r="P62" i="27" s="1"/>
  <c r="P63" i="27" s="1"/>
  <c r="P64" i="27" s="1"/>
  <c r="P65" i="27" s="1"/>
  <c r="P66" i="27" s="1"/>
  <c r="P67" i="27" s="1"/>
  <c r="P68" i="27" s="1"/>
  <c r="P69" i="27" s="1"/>
  <c r="P70" i="27" s="1"/>
  <c r="P71" i="27" s="1"/>
  <c r="P72" i="27" s="1"/>
  <c r="P73" i="27" s="1"/>
  <c r="P74" i="27" s="1"/>
  <c r="P75" i="27" s="1"/>
  <c r="P76" i="27" s="1"/>
  <c r="P77" i="27" s="1"/>
  <c r="P78" i="27" s="1"/>
  <c r="P79" i="27" s="1"/>
  <c r="P80" i="27" s="1"/>
  <c r="P81" i="27" s="1"/>
  <c r="P82" i="27" s="1"/>
  <c r="P83" i="27" s="1"/>
  <c r="P84" i="27" s="1"/>
  <c r="P85" i="27" s="1"/>
  <c r="P86" i="27" s="1"/>
  <c r="P87" i="27" s="1"/>
  <c r="P88" i="27" s="1"/>
  <c r="P89" i="27" s="1"/>
  <c r="P90" i="27" s="1"/>
  <c r="P91" i="27" s="1"/>
  <c r="P92" i="27" s="1"/>
  <c r="P93" i="27" s="1"/>
  <c r="P94" i="27" s="1"/>
  <c r="P95" i="27" s="1"/>
  <c r="P96" i="27" s="1"/>
  <c r="P97" i="27" s="1"/>
  <c r="P98" i="27" s="1"/>
  <c r="P99" i="27" s="1"/>
  <c r="P100" i="27" s="1"/>
  <c r="P101" i="27" s="1"/>
  <c r="P102" i="27" s="1"/>
  <c r="P103" i="27" s="1"/>
  <c r="P104" i="27" s="1"/>
  <c r="P105" i="27" s="1"/>
  <c r="P106" i="27" s="1"/>
  <c r="P107" i="27" s="1"/>
  <c r="P108" i="27" s="1"/>
  <c r="P109" i="27" s="1"/>
  <c r="P110" i="27" s="1"/>
  <c r="P111" i="27" s="1"/>
  <c r="P112" i="27" s="1"/>
  <c r="P113" i="27" s="1"/>
  <c r="P114" i="27" s="1"/>
  <c r="P115" i="27" s="1"/>
  <c r="P116" i="27" s="1"/>
  <c r="P117" i="27" s="1"/>
  <c r="P118" i="27" s="1"/>
  <c r="P119" i="27" s="1"/>
  <c r="P120" i="27" s="1"/>
  <c r="P121" i="27" s="1"/>
  <c r="P122" i="27" s="1"/>
  <c r="P123" i="27" s="1"/>
  <c r="P124" i="27" s="1"/>
  <c r="P125" i="27" s="1"/>
  <c r="P126" i="27" s="1"/>
  <c r="P127" i="27" s="1"/>
  <c r="P128" i="27" s="1"/>
  <c r="P129" i="27" s="1"/>
  <c r="P130" i="27" s="1"/>
  <c r="P131" i="27" s="1"/>
  <c r="P132" i="27" s="1"/>
  <c r="P133" i="27" s="1"/>
  <c r="P134" i="27" s="1"/>
  <c r="P135" i="27" s="1"/>
  <c r="P136" i="27" s="1"/>
  <c r="P137" i="27" s="1"/>
  <c r="P138" i="27" s="1"/>
  <c r="P139" i="27" s="1"/>
  <c r="P140" i="27" s="1"/>
  <c r="P141" i="27" s="1"/>
  <c r="P142" i="27" s="1"/>
  <c r="P143" i="27" s="1"/>
  <c r="P144" i="27" s="1"/>
  <c r="P145" i="27" s="1"/>
  <c r="P146" i="27" s="1"/>
  <c r="P147" i="27" s="1"/>
  <c r="P148" i="27" s="1"/>
  <c r="P149" i="27" s="1"/>
  <c r="P150" i="27" s="1"/>
  <c r="P151" i="27" s="1"/>
  <c r="P152" i="27" s="1"/>
  <c r="P153" i="27" s="1"/>
  <c r="P154" i="27" s="1"/>
  <c r="P155" i="27" s="1"/>
  <c r="P156" i="27" s="1"/>
  <c r="P157" i="27" s="1"/>
  <c r="P158" i="27" s="1"/>
  <c r="P159" i="27" s="1"/>
  <c r="P160" i="27" s="1"/>
  <c r="P161" i="27" s="1"/>
  <c r="P162" i="27" s="1"/>
  <c r="P163" i="27" s="1"/>
  <c r="P164" i="27" s="1"/>
  <c r="P165" i="27" s="1"/>
  <c r="P166" i="27" s="1"/>
  <c r="P167" i="27" s="1"/>
  <c r="P168" i="27" s="1"/>
  <c r="P169" i="27" s="1"/>
  <c r="P170" i="27" s="1"/>
  <c r="P171" i="27" s="1"/>
  <c r="P172" i="27" s="1"/>
  <c r="P173" i="27" s="1"/>
  <c r="P174" i="27" s="1"/>
  <c r="P175" i="27" s="1"/>
  <c r="P176" i="27" s="1"/>
  <c r="P177" i="27" s="1"/>
  <c r="P178" i="27" s="1"/>
  <c r="P179" i="27" s="1"/>
  <c r="P180" i="27" s="1"/>
  <c r="P181" i="27" s="1"/>
  <c r="P182" i="27" s="1"/>
  <c r="P183" i="27" s="1"/>
  <c r="P184" i="27" s="1"/>
  <c r="P185" i="27" s="1"/>
  <c r="P186" i="27" s="1"/>
  <c r="P187" i="27" s="1"/>
  <c r="P188" i="27" s="1"/>
  <c r="P189" i="27" s="1"/>
  <c r="P190" i="27" s="1"/>
  <c r="P191" i="27" s="1"/>
  <c r="P192" i="27" s="1"/>
  <c r="P193" i="27" s="1"/>
  <c r="P194" i="27" s="1"/>
  <c r="P195" i="27" s="1"/>
  <c r="P196" i="27" s="1"/>
  <c r="P197" i="27" s="1"/>
  <c r="P198" i="27" s="1"/>
  <c r="P199" i="27" s="1"/>
  <c r="P200" i="27" s="1"/>
  <c r="P201" i="27" s="1"/>
  <c r="P202" i="27" s="1"/>
  <c r="P203" i="27" s="1"/>
  <c r="P204" i="27" s="1"/>
  <c r="P205" i="27" s="1"/>
  <c r="P206" i="27" s="1"/>
  <c r="P207" i="27" s="1"/>
  <c r="P208" i="27" s="1"/>
  <c r="P209" i="27" s="1"/>
  <c r="P210" i="27" s="1"/>
  <c r="P211" i="27" s="1"/>
  <c r="P212" i="27" s="1"/>
  <c r="P213" i="27" s="1"/>
  <c r="P214" i="27" s="1"/>
  <c r="P215" i="27" s="1"/>
  <c r="P216" i="27" s="1"/>
  <c r="P217" i="27" s="1"/>
  <c r="P218" i="27" s="1"/>
  <c r="P219" i="27" s="1"/>
  <c r="P220" i="27" s="1"/>
  <c r="P221" i="27" s="1"/>
  <c r="P222" i="27" s="1"/>
  <c r="P223" i="27" s="1"/>
  <c r="P224" i="27" s="1"/>
  <c r="P225" i="27" s="1"/>
  <c r="P226" i="27" s="1"/>
  <c r="P227" i="27" s="1"/>
  <c r="P228" i="27" s="1"/>
  <c r="P229" i="27" s="1"/>
  <c r="P230" i="27" s="1"/>
  <c r="P231" i="27" s="1"/>
  <c r="P232" i="27" s="1"/>
  <c r="P233" i="27" s="1"/>
  <c r="P234" i="27" s="1"/>
  <c r="P235" i="27" s="1"/>
  <c r="P236" i="27" s="1"/>
  <c r="P237" i="27" s="1"/>
  <c r="P238" i="27" s="1"/>
  <c r="P239" i="27" s="1"/>
  <c r="P240" i="27" s="1"/>
  <c r="P241" i="27" s="1"/>
  <c r="P242" i="27" s="1"/>
  <c r="P243" i="27" s="1"/>
  <c r="P244" i="27" s="1"/>
  <c r="P245" i="27" s="1"/>
  <c r="P246" i="27" s="1"/>
  <c r="P247" i="27" s="1"/>
  <c r="P248" i="27" s="1"/>
  <c r="P249" i="27" s="1"/>
  <c r="P250" i="27" s="1"/>
  <c r="P251" i="27" s="1"/>
  <c r="P252" i="27" s="1"/>
  <c r="P253" i="27" s="1"/>
  <c r="P254" i="27" s="1"/>
  <c r="P255" i="27" s="1"/>
  <c r="P256" i="27" s="1"/>
  <c r="P257" i="27" s="1"/>
  <c r="P258" i="27" s="1"/>
  <c r="P259" i="27" s="1"/>
  <c r="P260" i="27" s="1"/>
  <c r="P261" i="27" s="1"/>
  <c r="P262" i="27" s="1"/>
  <c r="P263" i="27" s="1"/>
  <c r="P264" i="27" s="1"/>
  <c r="P265" i="27" s="1"/>
  <c r="P266" i="27" s="1"/>
  <c r="P267" i="27" s="1"/>
  <c r="P268" i="27" s="1"/>
  <c r="P269" i="27" s="1"/>
  <c r="P270" i="27" s="1"/>
  <c r="P271" i="27" s="1"/>
  <c r="P272" i="27" s="1"/>
  <c r="P273" i="27" s="1"/>
  <c r="P274" i="27" s="1"/>
  <c r="P275" i="27" s="1"/>
  <c r="P276" i="27" s="1"/>
  <c r="P277" i="27" s="1"/>
  <c r="P278" i="27" s="1"/>
  <c r="P279" i="27" s="1"/>
  <c r="P280" i="27" s="1"/>
  <c r="P281" i="27" s="1"/>
  <c r="P282" i="27" s="1"/>
  <c r="P283" i="27" s="1"/>
  <c r="P284" i="27" s="1"/>
  <c r="P285" i="27" s="1"/>
  <c r="P286" i="27" s="1"/>
  <c r="P287" i="27" s="1"/>
  <c r="P288" i="27" s="1"/>
  <c r="P289" i="27" s="1"/>
  <c r="P290" i="27" s="1"/>
  <c r="P291" i="27" s="1"/>
  <c r="P292" i="27" s="1"/>
  <c r="P293" i="27" s="1"/>
  <c r="P294" i="27" s="1"/>
  <c r="P295" i="27" s="1"/>
  <c r="P296" i="27" s="1"/>
  <c r="P297" i="27" s="1"/>
  <c r="P298" i="27" s="1"/>
  <c r="P299" i="27" s="1"/>
  <c r="P300" i="27" s="1"/>
  <c r="P301" i="27" s="1"/>
  <c r="P302" i="27" s="1"/>
  <c r="P303" i="27" s="1"/>
  <c r="P304" i="27" s="1"/>
  <c r="P305" i="27" s="1"/>
  <c r="P306" i="27" s="1"/>
  <c r="P307" i="27" s="1"/>
  <c r="P308" i="27" s="1"/>
  <c r="P309" i="27" s="1"/>
  <c r="P310" i="27" s="1"/>
  <c r="P311" i="27" s="1"/>
  <c r="P312" i="27" s="1"/>
  <c r="P313" i="27" s="1"/>
  <c r="P314" i="27" s="1"/>
  <c r="P315" i="27" s="1"/>
  <c r="P316" i="27" s="1"/>
  <c r="P317" i="27" s="1"/>
  <c r="P318" i="27" s="1"/>
  <c r="P319" i="27" s="1"/>
  <c r="P320" i="27" s="1"/>
  <c r="P321" i="27" s="1"/>
  <c r="P322" i="27" s="1"/>
  <c r="P323" i="27" s="1"/>
  <c r="P324" i="27" s="1"/>
  <c r="P325" i="27" s="1"/>
  <c r="P326" i="27" s="1"/>
  <c r="P327" i="27" s="1"/>
  <c r="P328" i="27" s="1"/>
  <c r="P329" i="27" s="1"/>
  <c r="P330" i="27" s="1"/>
  <c r="P331" i="27" s="1"/>
  <c r="P332" i="27" s="1"/>
  <c r="P333" i="27" s="1"/>
  <c r="P334" i="27" s="1"/>
  <c r="R59" i="27"/>
  <c r="O60" i="27" s="1"/>
  <c r="Q24" i="22"/>
  <c r="V24" i="22" s="1"/>
  <c r="X28" i="9"/>
  <c r="T23" i="20"/>
  <c r="T26" i="41"/>
  <c r="T27" i="41" s="1"/>
  <c r="T28" i="41" s="1"/>
  <c r="T29" i="41" s="1"/>
  <c r="S34" i="23"/>
  <c r="N35" i="23"/>
  <c r="Q48" i="11"/>
  <c r="R48" i="11" s="1"/>
  <c r="O49" i="11" s="1"/>
  <c r="N33" i="43"/>
  <c r="S32" i="43"/>
  <c r="X32" i="43" s="1"/>
  <c r="R17" i="48"/>
  <c r="P14" i="48"/>
  <c r="P60" i="42"/>
  <c r="P61" i="42" s="1"/>
  <c r="P62" i="42" s="1"/>
  <c r="P63" i="42" s="1"/>
  <c r="P64" i="42" s="1"/>
  <c r="P65" i="42" s="1"/>
  <c r="P66" i="42" s="1"/>
  <c r="P67" i="42" s="1"/>
  <c r="P68" i="42" s="1"/>
  <c r="P69" i="42" s="1"/>
  <c r="P70" i="42" s="1"/>
  <c r="P71" i="42" s="1"/>
  <c r="P72" i="42" s="1"/>
  <c r="P73" i="42" s="1"/>
  <c r="P74" i="42" s="1"/>
  <c r="P75" i="42" s="1"/>
  <c r="P76" i="42" s="1"/>
  <c r="P77" i="42" s="1"/>
  <c r="P78" i="42" s="1"/>
  <c r="P79" i="42" s="1"/>
  <c r="P80" i="42" s="1"/>
  <c r="P81" i="42" s="1"/>
  <c r="P82" i="42" s="1"/>
  <c r="P83" i="42" s="1"/>
  <c r="P84" i="42" s="1"/>
  <c r="P85" i="42" s="1"/>
  <c r="P86" i="42" s="1"/>
  <c r="P87" i="42" s="1"/>
  <c r="P88" i="42" s="1"/>
  <c r="P89" i="42" s="1"/>
  <c r="P90" i="42" s="1"/>
  <c r="P91" i="42" s="1"/>
  <c r="P92" i="42" s="1"/>
  <c r="P93" i="42" s="1"/>
  <c r="P94" i="42" s="1"/>
  <c r="P95" i="42" s="1"/>
  <c r="P96" i="42" s="1"/>
  <c r="P97" i="42" s="1"/>
  <c r="P98" i="42" s="1"/>
  <c r="P99" i="42" s="1"/>
  <c r="P100" i="42" s="1"/>
  <c r="P101" i="42" s="1"/>
  <c r="P102" i="42" s="1"/>
  <c r="P103" i="42" s="1"/>
  <c r="P104" i="42" s="1"/>
  <c r="P105" i="42" s="1"/>
  <c r="P106" i="42" s="1"/>
  <c r="P107" i="42" s="1"/>
  <c r="P108" i="42" s="1"/>
  <c r="P109" i="42" s="1"/>
  <c r="P110" i="42" s="1"/>
  <c r="P111" i="42" s="1"/>
  <c r="P112" i="42" s="1"/>
  <c r="P113" i="42" s="1"/>
  <c r="P114" i="42" s="1"/>
  <c r="P115" i="42" s="1"/>
  <c r="P116" i="42" s="1"/>
  <c r="P117" i="42" s="1"/>
  <c r="P118" i="42" s="1"/>
  <c r="P119" i="42" s="1"/>
  <c r="P120" i="42" s="1"/>
  <c r="P121" i="42" s="1"/>
  <c r="P122" i="42" s="1"/>
  <c r="P123" i="42" s="1"/>
  <c r="P124" i="42" s="1"/>
  <c r="P125" i="42" s="1"/>
  <c r="P126" i="42" s="1"/>
  <c r="P127" i="42" s="1"/>
  <c r="P128" i="42" s="1"/>
  <c r="P129" i="42" s="1"/>
  <c r="P130" i="42" s="1"/>
  <c r="P131" i="42" s="1"/>
  <c r="P132" i="42" s="1"/>
  <c r="P133" i="42" s="1"/>
  <c r="P134" i="42" s="1"/>
  <c r="P135" i="42" s="1"/>
  <c r="P136" i="42" s="1"/>
  <c r="P137" i="42" s="1"/>
  <c r="P138" i="42" s="1"/>
  <c r="P139" i="42" s="1"/>
  <c r="P140" i="42" s="1"/>
  <c r="P141" i="42" s="1"/>
  <c r="P142" i="42" s="1"/>
  <c r="P143" i="42" s="1"/>
  <c r="P144" i="42" s="1"/>
  <c r="P145" i="42" s="1"/>
  <c r="P146" i="42" s="1"/>
  <c r="P147" i="42" s="1"/>
  <c r="P148" i="42" s="1"/>
  <c r="P149" i="42" s="1"/>
  <c r="P150" i="42" s="1"/>
  <c r="P151" i="42" s="1"/>
  <c r="P152" i="42" s="1"/>
  <c r="P153" i="42" s="1"/>
  <c r="P154" i="42" s="1"/>
  <c r="P155" i="42" s="1"/>
  <c r="P156" i="42" s="1"/>
  <c r="P157" i="42" s="1"/>
  <c r="P158" i="42" s="1"/>
  <c r="P159" i="42" s="1"/>
  <c r="P160" i="42" s="1"/>
  <c r="P161" i="42" s="1"/>
  <c r="P162" i="42" s="1"/>
  <c r="P163" i="42" s="1"/>
  <c r="P164" i="42" s="1"/>
  <c r="P165" i="42" s="1"/>
  <c r="P166" i="42" s="1"/>
  <c r="P167" i="42" s="1"/>
  <c r="P168" i="42" s="1"/>
  <c r="P169" i="42" s="1"/>
  <c r="P170" i="42" s="1"/>
  <c r="P171" i="42" s="1"/>
  <c r="P172" i="42" s="1"/>
  <c r="P173" i="42" s="1"/>
  <c r="P174" i="42" s="1"/>
  <c r="P175" i="42" s="1"/>
  <c r="P176" i="42" s="1"/>
  <c r="P177" i="42" s="1"/>
  <c r="P178" i="42" s="1"/>
  <c r="P179" i="42" s="1"/>
  <c r="P180" i="42" s="1"/>
  <c r="P181" i="42" s="1"/>
  <c r="P182" i="42" s="1"/>
  <c r="P183" i="42" s="1"/>
  <c r="P184" i="42" s="1"/>
  <c r="P185" i="42" s="1"/>
  <c r="P186" i="42" s="1"/>
  <c r="P187" i="42" s="1"/>
  <c r="P188" i="42" s="1"/>
  <c r="P189" i="42" s="1"/>
  <c r="P190" i="42" s="1"/>
  <c r="P191" i="42" s="1"/>
  <c r="P192" i="42" s="1"/>
  <c r="P193" i="42" s="1"/>
  <c r="P194" i="42" s="1"/>
  <c r="P195" i="42" s="1"/>
  <c r="P196" i="42" s="1"/>
  <c r="P197" i="42" s="1"/>
  <c r="P198" i="42" s="1"/>
  <c r="P199" i="42" s="1"/>
  <c r="P200" i="42" s="1"/>
  <c r="P201" i="42" s="1"/>
  <c r="P202" i="42" s="1"/>
  <c r="P203" i="42" s="1"/>
  <c r="P204" i="42" s="1"/>
  <c r="P205" i="42" s="1"/>
  <c r="P206" i="42" s="1"/>
  <c r="P207" i="42" s="1"/>
  <c r="P208" i="42" s="1"/>
  <c r="P209" i="42" s="1"/>
  <c r="P210" i="42" s="1"/>
  <c r="P211" i="42" s="1"/>
  <c r="P212" i="42" s="1"/>
  <c r="P213" i="42" s="1"/>
  <c r="P214" i="42" s="1"/>
  <c r="P215" i="42" s="1"/>
  <c r="P216" i="42" s="1"/>
  <c r="P217" i="42" s="1"/>
  <c r="P218" i="42" s="1"/>
  <c r="P219" i="42" s="1"/>
  <c r="P220" i="42" s="1"/>
  <c r="P221" i="42" s="1"/>
  <c r="P222" i="42" s="1"/>
  <c r="P223" i="42" s="1"/>
  <c r="P224" i="42" s="1"/>
  <c r="P225" i="42" s="1"/>
  <c r="P226" i="42" s="1"/>
  <c r="P227" i="42" s="1"/>
  <c r="P228" i="42" s="1"/>
  <c r="P229" i="42" s="1"/>
  <c r="P230" i="42" s="1"/>
  <c r="P231" i="42" s="1"/>
  <c r="P232" i="42" s="1"/>
  <c r="P233" i="42" s="1"/>
  <c r="P234" i="42" s="1"/>
  <c r="P235" i="42" s="1"/>
  <c r="P236" i="42" s="1"/>
  <c r="P237" i="42" s="1"/>
  <c r="P238" i="42" s="1"/>
  <c r="P239" i="42" s="1"/>
  <c r="P240" i="42" s="1"/>
  <c r="P241" i="42" s="1"/>
  <c r="P242" i="42" s="1"/>
  <c r="P243" i="42" s="1"/>
  <c r="P244" i="42" s="1"/>
  <c r="P245" i="42" s="1"/>
  <c r="P246" i="42" s="1"/>
  <c r="P247" i="42" s="1"/>
  <c r="P248" i="42" s="1"/>
  <c r="P249" i="42" s="1"/>
  <c r="P250" i="42" s="1"/>
  <c r="P251" i="42" s="1"/>
  <c r="P252" i="42" s="1"/>
  <c r="P253" i="42" s="1"/>
  <c r="P254" i="42" s="1"/>
  <c r="P255" i="42" s="1"/>
  <c r="P256" i="42" s="1"/>
  <c r="P257" i="42" s="1"/>
  <c r="P258" i="42" s="1"/>
  <c r="P259" i="42" s="1"/>
  <c r="P260" i="42" s="1"/>
  <c r="P261" i="42" s="1"/>
  <c r="P262" i="42" s="1"/>
  <c r="P263" i="42" s="1"/>
  <c r="P264" i="42" s="1"/>
  <c r="P265" i="42" s="1"/>
  <c r="P266" i="42" s="1"/>
  <c r="P267" i="42" s="1"/>
  <c r="P268" i="42" s="1"/>
  <c r="P269" i="42" s="1"/>
  <c r="P270" i="42" s="1"/>
  <c r="P271" i="42" s="1"/>
  <c r="P272" i="42" s="1"/>
  <c r="P273" i="42" s="1"/>
  <c r="P274" i="42" s="1"/>
  <c r="P275" i="42" s="1"/>
  <c r="P276" i="42" s="1"/>
  <c r="P277" i="42" s="1"/>
  <c r="P278" i="42" s="1"/>
  <c r="P279" i="42" s="1"/>
  <c r="P280" i="42" s="1"/>
  <c r="P281" i="42" s="1"/>
  <c r="P282" i="42" s="1"/>
  <c r="P283" i="42" s="1"/>
  <c r="P284" i="42" s="1"/>
  <c r="P285" i="42" s="1"/>
  <c r="P286" i="42" s="1"/>
  <c r="P287" i="42" s="1"/>
  <c r="P288" i="42" s="1"/>
  <c r="P289" i="42" s="1"/>
  <c r="P290" i="42" s="1"/>
  <c r="P291" i="42" s="1"/>
  <c r="P292" i="42" s="1"/>
  <c r="P293" i="42" s="1"/>
  <c r="P294" i="42" s="1"/>
  <c r="P295" i="42" s="1"/>
  <c r="P296" i="42" s="1"/>
  <c r="P297" i="42" s="1"/>
  <c r="P298" i="42" s="1"/>
  <c r="P299" i="42" s="1"/>
  <c r="P300" i="42" s="1"/>
  <c r="P301" i="42" s="1"/>
  <c r="P302" i="42" s="1"/>
  <c r="P303" i="42" s="1"/>
  <c r="P304" i="42" s="1"/>
  <c r="P305" i="42" s="1"/>
  <c r="P306" i="42" s="1"/>
  <c r="P307" i="42" s="1"/>
  <c r="P308" i="42" s="1"/>
  <c r="P309" i="42" s="1"/>
  <c r="P310" i="42" s="1"/>
  <c r="P311" i="42" s="1"/>
  <c r="P312" i="42" s="1"/>
  <c r="P313" i="42" s="1"/>
  <c r="P314" i="42" s="1"/>
  <c r="P315" i="42" s="1"/>
  <c r="P316" i="42" s="1"/>
  <c r="P317" i="42" s="1"/>
  <c r="P318" i="42" s="1"/>
  <c r="P319" i="42" s="1"/>
  <c r="P320" i="42" s="1"/>
  <c r="P321" i="42" s="1"/>
  <c r="P322" i="42" s="1"/>
  <c r="P323" i="42" s="1"/>
  <c r="P324" i="42" s="1"/>
  <c r="P325" i="42" s="1"/>
  <c r="P326" i="42" s="1"/>
  <c r="P327" i="42" s="1"/>
  <c r="P328" i="42" s="1"/>
  <c r="P329" i="42" s="1"/>
  <c r="P330" i="42" s="1"/>
  <c r="P331" i="42" s="1"/>
  <c r="P332" i="42" s="1"/>
  <c r="P333" i="42" s="1"/>
  <c r="P334" i="42" s="1"/>
  <c r="P335" i="42" s="1"/>
  <c r="P336" i="42" s="1"/>
  <c r="P337" i="42" s="1"/>
  <c r="P338" i="42" s="1"/>
  <c r="P339" i="42" s="1"/>
  <c r="P340" i="42" s="1"/>
  <c r="P341" i="42" s="1"/>
  <c r="P342" i="42" s="1"/>
  <c r="P343" i="42" s="1"/>
  <c r="P344" i="42" s="1"/>
  <c r="P345" i="42" s="1"/>
  <c r="P346" i="42" s="1"/>
  <c r="P347" i="42" s="1"/>
  <c r="P348" i="42" s="1"/>
  <c r="P349" i="42" s="1"/>
  <c r="P350" i="42" s="1"/>
  <c r="P351" i="42" s="1"/>
  <c r="P352" i="42" s="1"/>
  <c r="P353" i="42" s="1"/>
  <c r="P354" i="42" s="1"/>
  <c r="P355" i="42" s="1"/>
  <c r="P356" i="42" s="1"/>
  <c r="P357" i="42" s="1"/>
  <c r="P358" i="42" s="1"/>
  <c r="P359" i="42" s="1"/>
  <c r="P360" i="42" s="1"/>
  <c r="P361" i="42" s="1"/>
  <c r="P362" i="42" s="1"/>
  <c r="P363" i="42" s="1"/>
  <c r="P364" i="42" s="1"/>
  <c r="P365" i="42" s="1"/>
  <c r="P366" i="42" s="1"/>
  <c r="P367" i="42" s="1"/>
  <c r="P368" i="42" s="1"/>
  <c r="P369" i="42" s="1"/>
  <c r="P370" i="42" s="1"/>
  <c r="P371" i="42" s="1"/>
  <c r="P372" i="42" s="1"/>
  <c r="P373" i="42" s="1"/>
  <c r="P374" i="42" s="1"/>
  <c r="P375" i="42" s="1"/>
  <c r="P376" i="42" s="1"/>
  <c r="P377" i="42" s="1"/>
  <c r="P378" i="42" s="1"/>
  <c r="P379" i="42" s="1"/>
  <c r="P380" i="42" s="1"/>
  <c r="P381" i="42" s="1"/>
  <c r="P382" i="42" s="1"/>
  <c r="P383" i="42" s="1"/>
  <c r="P384" i="42" s="1"/>
  <c r="P385" i="42" s="1"/>
  <c r="P386" i="42" s="1"/>
  <c r="P387" i="42" s="1"/>
  <c r="P388" i="42" s="1"/>
  <c r="P389" i="42" s="1"/>
  <c r="P390" i="42" s="1"/>
  <c r="P391" i="42" s="1"/>
  <c r="P392" i="42" s="1"/>
  <c r="P393" i="42" s="1"/>
  <c r="P394" i="42" s="1"/>
  <c r="P395" i="42" s="1"/>
  <c r="P396" i="42" s="1"/>
  <c r="P397" i="42" s="1"/>
  <c r="P398" i="42" s="1"/>
  <c r="P399" i="42" s="1"/>
  <c r="P400" i="42" s="1"/>
  <c r="P401" i="42" s="1"/>
  <c r="P402" i="42" s="1"/>
  <c r="P403" i="42" s="1"/>
  <c r="P404" i="42" s="1"/>
  <c r="P405" i="42" s="1"/>
  <c r="P406" i="42" s="1"/>
  <c r="R59" i="42"/>
  <c r="O60" i="42" s="1"/>
  <c r="T26" i="38"/>
  <c r="R18" i="55"/>
  <c r="P17" i="55"/>
  <c r="S34" i="17"/>
  <c r="N35" i="17"/>
  <c r="R59" i="55"/>
  <c r="O60" i="55" s="1"/>
  <c r="P60" i="55"/>
  <c r="P61" i="55" s="1"/>
  <c r="P62" i="55" s="1"/>
  <c r="P63" i="55" s="1"/>
  <c r="P64" i="55" s="1"/>
  <c r="P65" i="55" s="1"/>
  <c r="P66" i="55" s="1"/>
  <c r="P67" i="55" s="1"/>
  <c r="P68" i="55" s="1"/>
  <c r="P69" i="55" s="1"/>
  <c r="P70" i="55" s="1"/>
  <c r="P71" i="55" s="1"/>
  <c r="P72" i="55" s="1"/>
  <c r="P73" i="55" s="1"/>
  <c r="P74" i="55" s="1"/>
  <c r="P75" i="55" s="1"/>
  <c r="P76" i="55" s="1"/>
  <c r="P77" i="55" s="1"/>
  <c r="P78" i="55" s="1"/>
  <c r="P79" i="55" s="1"/>
  <c r="P80" i="55" s="1"/>
  <c r="P81" i="55" s="1"/>
  <c r="P82" i="55" s="1"/>
  <c r="P83" i="55" s="1"/>
  <c r="P84" i="55" s="1"/>
  <c r="P85" i="55" s="1"/>
  <c r="P86" i="55" s="1"/>
  <c r="P87" i="55" s="1"/>
  <c r="P88" i="55" s="1"/>
  <c r="P89" i="55" s="1"/>
  <c r="P90" i="55" s="1"/>
  <c r="P91" i="55" s="1"/>
  <c r="P92" i="55" s="1"/>
  <c r="P93" i="55" s="1"/>
  <c r="P94" i="55" s="1"/>
  <c r="P95" i="55" s="1"/>
  <c r="P96" i="55" s="1"/>
  <c r="P97" i="55" s="1"/>
  <c r="P98" i="55" s="1"/>
  <c r="P99" i="55" s="1"/>
  <c r="P100" i="55" s="1"/>
  <c r="P101" i="55" s="1"/>
  <c r="P102" i="55" s="1"/>
  <c r="P103" i="55" s="1"/>
  <c r="P104" i="55" s="1"/>
  <c r="P105" i="55" s="1"/>
  <c r="P106" i="55" s="1"/>
  <c r="P107" i="55" s="1"/>
  <c r="P108" i="55" s="1"/>
  <c r="P109" i="55" s="1"/>
  <c r="P110" i="55" s="1"/>
  <c r="P111" i="55" s="1"/>
  <c r="P112" i="55" s="1"/>
  <c r="P113" i="55" s="1"/>
  <c r="P114" i="55" s="1"/>
  <c r="P115" i="55" s="1"/>
  <c r="P116" i="55" s="1"/>
  <c r="P117" i="55" s="1"/>
  <c r="P118" i="55" s="1"/>
  <c r="P119" i="55" s="1"/>
  <c r="P120" i="55" s="1"/>
  <c r="P121" i="55" s="1"/>
  <c r="P122" i="55" s="1"/>
  <c r="P123" i="55" s="1"/>
  <c r="P124" i="55" s="1"/>
  <c r="P125" i="55" s="1"/>
  <c r="P126" i="55" s="1"/>
  <c r="P127" i="55" s="1"/>
  <c r="P128" i="55" s="1"/>
  <c r="P129" i="55" s="1"/>
  <c r="P130" i="55" s="1"/>
  <c r="P131" i="55" s="1"/>
  <c r="P132" i="55" s="1"/>
  <c r="P133" i="55" s="1"/>
  <c r="P134" i="55" s="1"/>
  <c r="P135" i="55" s="1"/>
  <c r="P136" i="55" s="1"/>
  <c r="P137" i="55" s="1"/>
  <c r="P138" i="55" s="1"/>
  <c r="P139" i="55" s="1"/>
  <c r="P140" i="55" s="1"/>
  <c r="P141" i="55" s="1"/>
  <c r="P142" i="55" s="1"/>
  <c r="P143" i="55" s="1"/>
  <c r="P144" i="55" s="1"/>
  <c r="P145" i="55" s="1"/>
  <c r="P146" i="55" s="1"/>
  <c r="P147" i="55" s="1"/>
  <c r="P148" i="55" s="1"/>
  <c r="P149" i="55" s="1"/>
  <c r="P150" i="55" s="1"/>
  <c r="P151" i="55" s="1"/>
  <c r="P152" i="55" s="1"/>
  <c r="P153" i="55" s="1"/>
  <c r="P154" i="55" s="1"/>
  <c r="P155" i="55" s="1"/>
  <c r="P156" i="55" s="1"/>
  <c r="P157" i="55" s="1"/>
  <c r="P158" i="55" s="1"/>
  <c r="P159" i="55" s="1"/>
  <c r="P160" i="55" s="1"/>
  <c r="P161" i="55" s="1"/>
  <c r="P162" i="55" s="1"/>
  <c r="P163" i="55" s="1"/>
  <c r="P164" i="55" s="1"/>
  <c r="P165" i="55" s="1"/>
  <c r="P166" i="55" s="1"/>
  <c r="P167" i="55" s="1"/>
  <c r="P168" i="55" s="1"/>
  <c r="P169" i="55" s="1"/>
  <c r="P170" i="55" s="1"/>
  <c r="P171" i="55" s="1"/>
  <c r="P172" i="55" s="1"/>
  <c r="P173" i="55" s="1"/>
  <c r="P174" i="55" s="1"/>
  <c r="P175" i="55" s="1"/>
  <c r="P176" i="55" s="1"/>
  <c r="P177" i="55" s="1"/>
  <c r="P178" i="55" s="1"/>
  <c r="P179" i="55" s="1"/>
  <c r="P180" i="55" s="1"/>
  <c r="P181" i="55" s="1"/>
  <c r="P182" i="55" s="1"/>
  <c r="P183" i="55" s="1"/>
  <c r="P184" i="55" s="1"/>
  <c r="P185" i="55" s="1"/>
  <c r="P186" i="55" s="1"/>
  <c r="P187" i="55" s="1"/>
  <c r="P188" i="55" s="1"/>
  <c r="P189" i="55" s="1"/>
  <c r="P190" i="55" s="1"/>
  <c r="P191" i="55" s="1"/>
  <c r="P192" i="55" s="1"/>
  <c r="P193" i="55" s="1"/>
  <c r="P194" i="55" s="1"/>
  <c r="P195" i="55" s="1"/>
  <c r="P196" i="55" s="1"/>
  <c r="P197" i="55" s="1"/>
  <c r="P198" i="55" s="1"/>
  <c r="P199" i="55" s="1"/>
  <c r="P200" i="55" s="1"/>
  <c r="P201" i="55" s="1"/>
  <c r="P202" i="55" s="1"/>
  <c r="P203" i="55" s="1"/>
  <c r="P204" i="55" s="1"/>
  <c r="P205" i="55" s="1"/>
  <c r="P206" i="55" s="1"/>
  <c r="P207" i="55" s="1"/>
  <c r="P208" i="55" s="1"/>
  <c r="P209" i="55" s="1"/>
  <c r="P210" i="55" s="1"/>
  <c r="P211" i="55" s="1"/>
  <c r="P212" i="55" s="1"/>
  <c r="P213" i="55" s="1"/>
  <c r="P214" i="55" s="1"/>
  <c r="P215" i="55" s="1"/>
  <c r="P216" i="55" s="1"/>
  <c r="P217" i="55" s="1"/>
  <c r="P218" i="55" s="1"/>
  <c r="P219" i="55" s="1"/>
  <c r="P220" i="55" s="1"/>
  <c r="P221" i="55" s="1"/>
  <c r="P222" i="55" s="1"/>
  <c r="P223" i="55" s="1"/>
  <c r="P224" i="55" s="1"/>
  <c r="P225" i="55" s="1"/>
  <c r="P226" i="55" s="1"/>
  <c r="P227" i="55" s="1"/>
  <c r="P228" i="55" s="1"/>
  <c r="P229" i="55" s="1"/>
  <c r="P230" i="55" s="1"/>
  <c r="P231" i="55" s="1"/>
  <c r="P232" i="55" s="1"/>
  <c r="P233" i="55" s="1"/>
  <c r="P234" i="55" s="1"/>
  <c r="P235" i="55" s="1"/>
  <c r="P236" i="55" s="1"/>
  <c r="P237" i="55" s="1"/>
  <c r="P238" i="55" s="1"/>
  <c r="P239" i="55" s="1"/>
  <c r="P240" i="55" s="1"/>
  <c r="P241" i="55" s="1"/>
  <c r="P242" i="55" s="1"/>
  <c r="P243" i="55" s="1"/>
  <c r="P244" i="55" s="1"/>
  <c r="P245" i="55" s="1"/>
  <c r="P246" i="55" s="1"/>
  <c r="P247" i="55" s="1"/>
  <c r="P248" i="55" s="1"/>
  <c r="P249" i="55" s="1"/>
  <c r="P250" i="55" s="1"/>
  <c r="P251" i="55" s="1"/>
  <c r="P252" i="55" s="1"/>
  <c r="P253" i="55" s="1"/>
  <c r="P254" i="55" s="1"/>
  <c r="P255" i="55" s="1"/>
  <c r="P256" i="55" s="1"/>
  <c r="P257" i="55" s="1"/>
  <c r="P258" i="55" s="1"/>
  <c r="P259" i="55" s="1"/>
  <c r="P260" i="55" s="1"/>
  <c r="P261" i="55" s="1"/>
  <c r="P262" i="55" s="1"/>
  <c r="P263" i="55" s="1"/>
  <c r="P264" i="55" s="1"/>
  <c r="P265" i="55" s="1"/>
  <c r="P266" i="55" s="1"/>
  <c r="P267" i="55" s="1"/>
  <c r="P268" i="55" s="1"/>
  <c r="P269" i="55" s="1"/>
  <c r="P270" i="55" s="1"/>
  <c r="P271" i="55" s="1"/>
  <c r="P272" i="55" s="1"/>
  <c r="P273" i="55" s="1"/>
  <c r="P274" i="55" s="1"/>
  <c r="P275" i="55" s="1"/>
  <c r="P276" i="55" s="1"/>
  <c r="P277" i="55" s="1"/>
  <c r="P278" i="55" s="1"/>
  <c r="P279" i="55" s="1"/>
  <c r="P280" i="55" s="1"/>
  <c r="P281" i="55" s="1"/>
  <c r="P282" i="55" s="1"/>
  <c r="P283" i="55" s="1"/>
  <c r="P284" i="55" s="1"/>
  <c r="P285" i="55" s="1"/>
  <c r="P286" i="55" s="1"/>
  <c r="P287" i="55" s="1"/>
  <c r="P288" i="55" s="1"/>
  <c r="P289" i="55" s="1"/>
  <c r="P290" i="55" s="1"/>
  <c r="P291" i="55" s="1"/>
  <c r="P292" i="55" s="1"/>
  <c r="P293" i="55" s="1"/>
  <c r="P294" i="55" s="1"/>
  <c r="P295" i="55" s="1"/>
  <c r="P296" i="55" s="1"/>
  <c r="P297" i="55" s="1"/>
  <c r="P298" i="55" s="1"/>
  <c r="P299" i="55" s="1"/>
  <c r="P300" i="55" s="1"/>
  <c r="P301" i="55" s="1"/>
  <c r="P302" i="55" s="1"/>
  <c r="P303" i="55" s="1"/>
  <c r="P304" i="55" s="1"/>
  <c r="P305" i="55" s="1"/>
  <c r="P306" i="55" s="1"/>
  <c r="P307" i="55" s="1"/>
  <c r="P308" i="55" s="1"/>
  <c r="P309" i="55" s="1"/>
  <c r="P310" i="55" s="1"/>
  <c r="P311" i="55" s="1"/>
  <c r="P312" i="55" s="1"/>
  <c r="P313" i="55" s="1"/>
  <c r="P314" i="55" s="1"/>
  <c r="P315" i="55" s="1"/>
  <c r="P316" i="55" s="1"/>
  <c r="P317" i="55" s="1"/>
  <c r="P318" i="55" s="1"/>
  <c r="P319" i="55" s="1"/>
  <c r="P320" i="55" s="1"/>
  <c r="P321" i="55" s="1"/>
  <c r="P322" i="55" s="1"/>
  <c r="P323" i="55" s="1"/>
  <c r="P324" i="55" s="1"/>
  <c r="P325" i="55" s="1"/>
  <c r="P326" i="55" s="1"/>
  <c r="P327" i="55" s="1"/>
  <c r="P328" i="55" s="1"/>
  <c r="P329" i="55" s="1"/>
  <c r="P330" i="55" s="1"/>
  <c r="P331" i="55" s="1"/>
  <c r="P332" i="55" s="1"/>
  <c r="P333" i="55" s="1"/>
  <c r="P334" i="55" s="1"/>
  <c r="P335" i="55" s="1"/>
  <c r="P336" i="55" s="1"/>
  <c r="P337" i="55" s="1"/>
  <c r="P338" i="55" s="1"/>
  <c r="P339" i="55" s="1"/>
  <c r="P340" i="55" s="1"/>
  <c r="P341" i="55" s="1"/>
  <c r="P342" i="55" s="1"/>
  <c r="P343" i="55" s="1"/>
  <c r="P344" i="55" s="1"/>
  <c r="P345" i="55" s="1"/>
  <c r="P346" i="55" s="1"/>
  <c r="P347" i="55" s="1"/>
  <c r="P348" i="55" s="1"/>
  <c r="P349" i="55" s="1"/>
  <c r="P350" i="55" s="1"/>
  <c r="P351" i="55" s="1"/>
  <c r="P352" i="55" s="1"/>
  <c r="P353" i="55" s="1"/>
  <c r="P354" i="55" s="1"/>
  <c r="P355" i="55" s="1"/>
  <c r="P356" i="55" s="1"/>
  <c r="P357" i="55" s="1"/>
  <c r="P358" i="55" s="1"/>
  <c r="P359" i="55" s="1"/>
  <c r="P360" i="55" s="1"/>
  <c r="P361" i="55" s="1"/>
  <c r="P362" i="55" s="1"/>
  <c r="P363" i="55" s="1"/>
  <c r="P364" i="55" s="1"/>
  <c r="P365" i="55" s="1"/>
  <c r="P366" i="55" s="1"/>
  <c r="P367" i="55" s="1"/>
  <c r="P368" i="55" s="1"/>
  <c r="P369" i="55" s="1"/>
  <c r="P370" i="55" s="1"/>
  <c r="P371" i="55" s="1"/>
  <c r="P372" i="55" s="1"/>
  <c r="P373" i="55" s="1"/>
  <c r="P374" i="55" s="1"/>
  <c r="P375" i="55" s="1"/>
  <c r="P376" i="55" s="1"/>
  <c r="P377" i="55" s="1"/>
  <c r="P378" i="55" s="1"/>
  <c r="P379" i="55" s="1"/>
  <c r="P380" i="55" s="1"/>
  <c r="P381" i="55" s="1"/>
  <c r="P382" i="55" s="1"/>
  <c r="P384" i="55" s="1"/>
  <c r="Q23" i="17"/>
  <c r="T23" i="30"/>
  <c r="P68" i="17"/>
  <c r="P69" i="17" s="1"/>
  <c r="P70" i="17" s="1"/>
  <c r="P71" i="17" s="1"/>
  <c r="P72" i="17" s="1"/>
  <c r="P73" i="17" s="1"/>
  <c r="P74" i="17" s="1"/>
  <c r="P75" i="17" s="1"/>
  <c r="P76" i="17" s="1"/>
  <c r="P77" i="17" s="1"/>
  <c r="P78" i="17" s="1"/>
  <c r="P79" i="17" s="1"/>
  <c r="P80" i="17" s="1"/>
  <c r="P81" i="17" s="1"/>
  <c r="P82" i="17" s="1"/>
  <c r="P83" i="17" s="1"/>
  <c r="P84" i="17" s="1"/>
  <c r="P85" i="17" s="1"/>
  <c r="P86" i="17" s="1"/>
  <c r="P87" i="17" s="1"/>
  <c r="P88" i="17" s="1"/>
  <c r="P89" i="17" s="1"/>
  <c r="P90" i="17" s="1"/>
  <c r="P91" i="17" s="1"/>
  <c r="P92" i="17" s="1"/>
  <c r="P93" i="17" s="1"/>
  <c r="P94" i="17" s="1"/>
  <c r="P95" i="17" s="1"/>
  <c r="P96" i="17" s="1"/>
  <c r="P97" i="17" s="1"/>
  <c r="P98" i="17" s="1"/>
  <c r="P99" i="17" s="1"/>
  <c r="P100" i="17" s="1"/>
  <c r="P101" i="17" s="1"/>
  <c r="P102" i="17" s="1"/>
  <c r="P103" i="17" s="1"/>
  <c r="P104" i="17" s="1"/>
  <c r="P105" i="17" s="1"/>
  <c r="P106" i="17" s="1"/>
  <c r="P107" i="17" s="1"/>
  <c r="P108" i="17" s="1"/>
  <c r="P109" i="17" s="1"/>
  <c r="P110" i="17" s="1"/>
  <c r="P111" i="17" s="1"/>
  <c r="P112" i="17" s="1"/>
  <c r="P113" i="17" s="1"/>
  <c r="P114" i="17" s="1"/>
  <c r="P115" i="17" s="1"/>
  <c r="P116" i="17" s="1"/>
  <c r="P117" i="17" s="1"/>
  <c r="P118" i="17" s="1"/>
  <c r="P119" i="17" s="1"/>
  <c r="P120" i="17" s="1"/>
  <c r="P121" i="17" s="1"/>
  <c r="P122" i="17" s="1"/>
  <c r="P123" i="17" s="1"/>
  <c r="P124" i="17" s="1"/>
  <c r="P125" i="17" s="1"/>
  <c r="P126" i="17" s="1"/>
  <c r="P127" i="17" s="1"/>
  <c r="P128" i="17" s="1"/>
  <c r="P129" i="17" s="1"/>
  <c r="P130" i="17" s="1"/>
  <c r="P131" i="17" s="1"/>
  <c r="P132" i="17" s="1"/>
  <c r="P133" i="17" s="1"/>
  <c r="P134" i="17" s="1"/>
  <c r="P135" i="17" s="1"/>
  <c r="P136" i="17" s="1"/>
  <c r="P137" i="17" s="1"/>
  <c r="P138" i="17" s="1"/>
  <c r="P139" i="17" s="1"/>
  <c r="P140" i="17" s="1"/>
  <c r="P141" i="17" s="1"/>
  <c r="P142" i="17" s="1"/>
  <c r="P143" i="17" s="1"/>
  <c r="P144" i="17" s="1"/>
  <c r="P145" i="17" s="1"/>
  <c r="P146" i="17" s="1"/>
  <c r="P147" i="17" s="1"/>
  <c r="P148" i="17" s="1"/>
  <c r="P149" i="17" s="1"/>
  <c r="P150" i="17" s="1"/>
  <c r="P151" i="17" s="1"/>
  <c r="P152" i="17" s="1"/>
  <c r="P153" i="17" s="1"/>
  <c r="P154" i="17" s="1"/>
  <c r="P155" i="17" s="1"/>
  <c r="P156" i="17" s="1"/>
  <c r="P157" i="17" s="1"/>
  <c r="P158" i="17" s="1"/>
  <c r="P159" i="17" s="1"/>
  <c r="P160" i="17" s="1"/>
  <c r="P161" i="17" s="1"/>
  <c r="P162" i="17" s="1"/>
  <c r="P163" i="17" s="1"/>
  <c r="P164" i="17" s="1"/>
  <c r="P165" i="17" s="1"/>
  <c r="P166" i="17" s="1"/>
  <c r="P167" i="17" s="1"/>
  <c r="P168" i="17" s="1"/>
  <c r="P169" i="17" s="1"/>
  <c r="P170" i="17" s="1"/>
  <c r="P171" i="17" s="1"/>
  <c r="P172" i="17" s="1"/>
  <c r="P173" i="17" s="1"/>
  <c r="P174" i="17" s="1"/>
  <c r="P175" i="17" s="1"/>
  <c r="P176" i="17" s="1"/>
  <c r="P177" i="17" s="1"/>
  <c r="P178" i="17" s="1"/>
  <c r="P179" i="17" s="1"/>
  <c r="P180" i="17" s="1"/>
  <c r="P181" i="17" s="1"/>
  <c r="P182" i="17" s="1"/>
  <c r="P183" i="17" s="1"/>
  <c r="P184" i="17" s="1"/>
  <c r="P185" i="17" s="1"/>
  <c r="P186" i="17" s="1"/>
  <c r="P187" i="17" s="1"/>
  <c r="P188" i="17" s="1"/>
  <c r="P189" i="17" s="1"/>
  <c r="P190" i="17" s="1"/>
  <c r="P191" i="17" s="1"/>
  <c r="P192" i="17" s="1"/>
  <c r="P193" i="17" s="1"/>
  <c r="P194" i="17" s="1"/>
  <c r="P195" i="17" s="1"/>
  <c r="P196" i="17" s="1"/>
  <c r="P197" i="17" s="1"/>
  <c r="P198" i="17" s="1"/>
  <c r="P199" i="17" s="1"/>
  <c r="P200" i="17" s="1"/>
  <c r="P201" i="17" s="1"/>
  <c r="P202" i="17" s="1"/>
  <c r="P203" i="17" s="1"/>
  <c r="P204" i="17" s="1"/>
  <c r="P205" i="17" s="1"/>
  <c r="P206" i="17" s="1"/>
  <c r="P207" i="17" s="1"/>
  <c r="P208" i="17" s="1"/>
  <c r="P209" i="17" s="1"/>
  <c r="P210" i="17" s="1"/>
  <c r="P211" i="17" s="1"/>
  <c r="P212" i="17" s="1"/>
  <c r="P213" i="17" s="1"/>
  <c r="P214" i="17" s="1"/>
  <c r="P215" i="17" s="1"/>
  <c r="P216" i="17" s="1"/>
  <c r="P217" i="17" s="1"/>
  <c r="P218" i="17" s="1"/>
  <c r="P219" i="17" s="1"/>
  <c r="P220" i="17" s="1"/>
  <c r="P221" i="17" s="1"/>
  <c r="P222" i="17" s="1"/>
  <c r="P223" i="17" s="1"/>
  <c r="P224" i="17" s="1"/>
  <c r="P225" i="17" s="1"/>
  <c r="P226" i="17" s="1"/>
  <c r="P227" i="17" s="1"/>
  <c r="P228" i="17" s="1"/>
  <c r="P229" i="17" s="1"/>
  <c r="P230" i="17" s="1"/>
  <c r="P231" i="17" s="1"/>
  <c r="P232" i="17" s="1"/>
  <c r="P233" i="17" s="1"/>
  <c r="P234" i="17" s="1"/>
  <c r="P235" i="17" s="1"/>
  <c r="P236" i="17" s="1"/>
  <c r="P237" i="17" s="1"/>
  <c r="P238" i="17" s="1"/>
  <c r="P239" i="17" s="1"/>
  <c r="P240" i="17" s="1"/>
  <c r="P241" i="17" s="1"/>
  <c r="P242" i="17" s="1"/>
  <c r="P243" i="17" s="1"/>
  <c r="P244" i="17" s="1"/>
  <c r="P245" i="17" s="1"/>
  <c r="P246" i="17" s="1"/>
  <c r="P247" i="17" s="1"/>
  <c r="P248" i="17" s="1"/>
  <c r="P249" i="17" s="1"/>
  <c r="P250" i="17" s="1"/>
  <c r="P251" i="17" s="1"/>
  <c r="P252" i="17" s="1"/>
  <c r="P253" i="17" s="1"/>
  <c r="P254" i="17" s="1"/>
  <c r="P255" i="17" s="1"/>
  <c r="P256" i="17" s="1"/>
  <c r="P257" i="17" s="1"/>
  <c r="P258" i="17" s="1"/>
  <c r="P259" i="17" s="1"/>
  <c r="P260" i="17" s="1"/>
  <c r="P261" i="17" s="1"/>
  <c r="P262" i="17" s="1"/>
  <c r="P263" i="17" s="1"/>
  <c r="P264" i="17" s="1"/>
  <c r="P265" i="17" s="1"/>
  <c r="P266" i="17" s="1"/>
  <c r="P267" i="17" s="1"/>
  <c r="P268" i="17" s="1"/>
  <c r="P269" i="17" s="1"/>
  <c r="P270" i="17" s="1"/>
  <c r="P271" i="17" s="1"/>
  <c r="P272" i="17" s="1"/>
  <c r="P273" i="17" s="1"/>
  <c r="P274" i="17" s="1"/>
  <c r="P275" i="17" s="1"/>
  <c r="P276" i="17" s="1"/>
  <c r="P277" i="17" s="1"/>
  <c r="P278" i="17" s="1"/>
  <c r="P279" i="17" s="1"/>
  <c r="P280" i="17" s="1"/>
  <c r="P281" i="17" s="1"/>
  <c r="P282" i="17" s="1"/>
  <c r="P283" i="17" s="1"/>
  <c r="P284" i="17" s="1"/>
  <c r="P285" i="17" s="1"/>
  <c r="P286" i="17" s="1"/>
  <c r="P287" i="17" s="1"/>
  <c r="P288" i="17" s="1"/>
  <c r="P289" i="17" s="1"/>
  <c r="P290" i="17" s="1"/>
  <c r="P291" i="17" s="1"/>
  <c r="P292" i="17" s="1"/>
  <c r="P293" i="17" s="1"/>
  <c r="P294" i="17" s="1"/>
  <c r="P295" i="17" s="1"/>
  <c r="P296" i="17" s="1"/>
  <c r="P297" i="17" s="1"/>
  <c r="P298" i="17" s="1"/>
  <c r="P299" i="17" s="1"/>
  <c r="P300" i="17" s="1"/>
  <c r="P301" i="17" s="1"/>
  <c r="P302" i="17" s="1"/>
  <c r="P303" i="17" s="1"/>
  <c r="P304" i="17" s="1"/>
  <c r="P305" i="17" s="1"/>
  <c r="P306" i="17" s="1"/>
  <c r="P307" i="17" s="1"/>
  <c r="P308" i="17" s="1"/>
  <c r="P309" i="17" s="1"/>
  <c r="P310" i="17" s="1"/>
  <c r="P311" i="17" s="1"/>
  <c r="P312" i="17" s="1"/>
  <c r="P313" i="17" s="1"/>
  <c r="P314" i="17" s="1"/>
  <c r="P315" i="17" s="1"/>
  <c r="P316" i="17" s="1"/>
  <c r="P317" i="17" s="1"/>
  <c r="P318" i="17" s="1"/>
  <c r="P319" i="17" s="1"/>
  <c r="P320" i="17" s="1"/>
  <c r="P321" i="17" s="1"/>
  <c r="P322" i="17" s="1"/>
  <c r="P323" i="17" s="1"/>
  <c r="P324" i="17" s="1"/>
  <c r="P325" i="17" s="1"/>
  <c r="P326" i="17" s="1"/>
  <c r="P327" i="17" s="1"/>
  <c r="P328" i="17" s="1"/>
  <c r="P329" i="17" s="1"/>
  <c r="P330" i="17" s="1"/>
  <c r="P331" i="17" s="1"/>
  <c r="P332" i="17" s="1"/>
  <c r="P333" i="17" s="1"/>
  <c r="P334" i="17" s="1"/>
  <c r="P335" i="17" s="1"/>
  <c r="P336" i="17" s="1"/>
  <c r="P337" i="17" s="1"/>
  <c r="P338" i="17" s="1"/>
  <c r="P339" i="17" s="1"/>
  <c r="P340" i="17" s="1"/>
  <c r="P341" i="17" s="1"/>
  <c r="P342" i="17" s="1"/>
  <c r="P343" i="17" s="1"/>
  <c r="P344" i="17" s="1"/>
  <c r="P345" i="17" s="1"/>
  <c r="P346" i="17" s="1"/>
  <c r="P347" i="17" s="1"/>
  <c r="P348" i="17" s="1"/>
  <c r="P349" i="17" s="1"/>
  <c r="P350" i="17" s="1"/>
  <c r="P351" i="17" s="1"/>
  <c r="P352" i="17" s="1"/>
  <c r="P353" i="17" s="1"/>
  <c r="P354" i="17" s="1"/>
  <c r="P355" i="17" s="1"/>
  <c r="P356" i="17" s="1"/>
  <c r="P357" i="17" s="1"/>
  <c r="P358" i="17" s="1"/>
  <c r="P359" i="17" s="1"/>
  <c r="P360" i="17" s="1"/>
  <c r="P361" i="17" s="1"/>
  <c r="P362" i="17" s="1"/>
  <c r="P363" i="17" s="1"/>
  <c r="P364" i="17" s="1"/>
  <c r="P365" i="17" s="1"/>
  <c r="P366" i="17" s="1"/>
  <c r="P367" i="17" s="1"/>
  <c r="P368" i="17" s="1"/>
  <c r="P369" i="17" s="1"/>
  <c r="P370" i="17" s="1"/>
  <c r="P371" i="17" s="1"/>
  <c r="P372" i="17" s="1"/>
  <c r="P373" i="17" s="1"/>
  <c r="P374" i="17" s="1"/>
  <c r="P375" i="17" s="1"/>
  <c r="P376" i="17" s="1"/>
  <c r="P377" i="17" s="1"/>
  <c r="P378" i="17" s="1"/>
  <c r="P379" i="17" s="1"/>
  <c r="P380" i="17" s="1"/>
  <c r="P381" i="17" s="1"/>
  <c r="P382" i="17" s="1"/>
  <c r="P383" i="17" s="1"/>
  <c r="P384" i="17" s="1"/>
  <c r="P385" i="17" s="1"/>
  <c r="P386" i="17" s="1"/>
  <c r="P387" i="17" s="1"/>
  <c r="P388" i="17" s="1"/>
  <c r="P389" i="17" s="1"/>
  <c r="P390" i="17" s="1"/>
  <c r="R67" i="17"/>
  <c r="O68" i="17" s="1"/>
  <c r="Q24" i="48"/>
  <c r="V24" i="48" s="1"/>
  <c r="E70" i="2" l="1"/>
  <c r="E87" i="2" s="1"/>
  <c r="Y24" i="27"/>
  <c r="P348" i="15"/>
  <c r="P384" i="54"/>
  <c r="Y28" i="43"/>
  <c r="Y24" i="32"/>
  <c r="P408" i="42"/>
  <c r="P396" i="37"/>
  <c r="P180" i="18"/>
  <c r="P335" i="33"/>
  <c r="P452" i="19"/>
  <c r="P420" i="47"/>
  <c r="P384" i="38"/>
  <c r="P348" i="12"/>
  <c r="P408" i="50"/>
  <c r="P452" i="17"/>
  <c r="P296" i="24"/>
  <c r="Y24" i="12"/>
  <c r="P384" i="53"/>
  <c r="Y24" i="49"/>
  <c r="P384" i="39"/>
  <c r="P428" i="21"/>
  <c r="Y24" i="50"/>
  <c r="P408" i="51"/>
  <c r="W24" i="11"/>
  <c r="Y24" i="11"/>
  <c r="Y24" i="48"/>
  <c r="Y24" i="55"/>
  <c r="Y28" i="44"/>
  <c r="P428" i="20"/>
  <c r="Y28" i="29"/>
  <c r="P384" i="49"/>
  <c r="Q49" i="10"/>
  <c r="R49" i="10" s="1"/>
  <c r="O50" i="10" s="1"/>
  <c r="N38" i="51"/>
  <c r="S37" i="51"/>
  <c r="N35" i="54"/>
  <c r="S34" i="54"/>
  <c r="T30" i="31"/>
  <c r="T31" i="31" s="1"/>
  <c r="T32" i="31" s="1"/>
  <c r="T33" i="31" s="1"/>
  <c r="T34" i="31" s="1"/>
  <c r="R18" i="52"/>
  <c r="P17" i="52"/>
  <c r="Q60" i="9"/>
  <c r="R60" i="9" s="1"/>
  <c r="O61" i="9" s="1"/>
  <c r="Q26" i="36"/>
  <c r="Q26" i="46"/>
  <c r="R19" i="18"/>
  <c r="P18" i="18"/>
  <c r="Q72" i="16"/>
  <c r="R72" i="16" s="1"/>
  <c r="O73" i="16" s="1"/>
  <c r="T27" i="21"/>
  <c r="T27" i="17"/>
  <c r="S34" i="35"/>
  <c r="N35" i="35"/>
  <c r="T26" i="48"/>
  <c r="Y24" i="39"/>
  <c r="Q24" i="17"/>
  <c r="V24" i="17" s="1"/>
  <c r="T27" i="38"/>
  <c r="T28" i="38" s="1"/>
  <c r="T29" i="38" s="1"/>
  <c r="T26" i="39"/>
  <c r="T27" i="39" s="1"/>
  <c r="T28" i="39" s="1"/>
  <c r="T29" i="39" s="1"/>
  <c r="T27" i="42"/>
  <c r="T28" i="42" s="1"/>
  <c r="T29" i="42" s="1"/>
  <c r="R18" i="13"/>
  <c r="P17" i="13"/>
  <c r="S35" i="40"/>
  <c r="N36" i="40"/>
  <c r="Q60" i="41"/>
  <c r="R60" i="41" s="1"/>
  <c r="O61" i="41" s="1"/>
  <c r="S34" i="12"/>
  <c r="N35" i="12"/>
  <c r="Q34" i="18"/>
  <c r="R34" i="18"/>
  <c r="S34" i="18"/>
  <c r="T34" i="18"/>
  <c r="N35" i="18"/>
  <c r="Q60" i="52"/>
  <c r="R60" i="52" s="1"/>
  <c r="O61" i="52" s="1"/>
  <c r="T26" i="28"/>
  <c r="T27" i="28" s="1"/>
  <c r="T28" i="28" s="1"/>
  <c r="T29" i="28" s="1"/>
  <c r="Q25" i="24"/>
  <c r="V24" i="24"/>
  <c r="R18" i="24"/>
  <c r="P17" i="24"/>
  <c r="T26" i="47"/>
  <c r="T27" i="47" s="1"/>
  <c r="T28" i="47" s="1"/>
  <c r="T29" i="47" s="1"/>
  <c r="P18" i="10"/>
  <c r="Q19" i="10"/>
  <c r="R19" i="26"/>
  <c r="P18" i="26"/>
  <c r="Q60" i="54"/>
  <c r="R60" i="54" s="1"/>
  <c r="O61" i="54" s="1"/>
  <c r="R24" i="9"/>
  <c r="W24" i="9" s="1"/>
  <c r="Q21" i="19"/>
  <c r="V20" i="19"/>
  <c r="B26" i="2" s="1"/>
  <c r="S33" i="45"/>
  <c r="N34" i="45"/>
  <c r="S34" i="50"/>
  <c r="N35" i="50"/>
  <c r="R19" i="28"/>
  <c r="P18" i="28"/>
  <c r="S36" i="29"/>
  <c r="X36" i="29" s="1"/>
  <c r="N37" i="29"/>
  <c r="Q56" i="14"/>
  <c r="R56" i="14" s="1"/>
  <c r="O57" i="14" s="1"/>
  <c r="T26" i="23"/>
  <c r="N34" i="22"/>
  <c r="S33" i="22"/>
  <c r="Q24" i="33"/>
  <c r="V24" i="33" s="1"/>
  <c r="Y24" i="14"/>
  <c r="T26" i="50"/>
  <c r="Q61" i="46"/>
  <c r="R61" i="46" s="1"/>
  <c r="O62" i="46" s="1"/>
  <c r="Q26" i="43"/>
  <c r="Q24" i="32"/>
  <c r="P308" i="26"/>
  <c r="R19" i="39"/>
  <c r="P18" i="39"/>
  <c r="Q60" i="38"/>
  <c r="R60" i="38" s="1"/>
  <c r="O61" i="38" s="1"/>
  <c r="T24" i="33"/>
  <c r="Y24" i="33" s="1"/>
  <c r="Q25" i="12"/>
  <c r="R18" i="20"/>
  <c r="P17" i="20"/>
  <c r="R18" i="27"/>
  <c r="P17" i="27"/>
  <c r="T24" i="34"/>
  <c r="Y24" i="34" s="1"/>
  <c r="R18" i="36"/>
  <c r="P17" i="36"/>
  <c r="S34" i="16"/>
  <c r="N35" i="16"/>
  <c r="Y24" i="28"/>
  <c r="Q68" i="23"/>
  <c r="R68" i="23" s="1"/>
  <c r="O69" i="23" s="1"/>
  <c r="P384" i="36"/>
  <c r="Y24" i="16"/>
  <c r="Q49" i="11"/>
  <c r="R49" i="11" s="1"/>
  <c r="O50" i="11" s="1"/>
  <c r="S34" i="31"/>
  <c r="N35" i="31"/>
  <c r="N35" i="37"/>
  <c r="S34" i="37"/>
  <c r="T26" i="54"/>
  <c r="R22" i="10"/>
  <c r="R23" i="10" s="1"/>
  <c r="R24" i="10" s="1"/>
  <c r="R25" i="10" s="1"/>
  <c r="T24" i="19"/>
  <c r="Y24" i="19" s="1"/>
  <c r="P33" i="18"/>
  <c r="R19" i="29"/>
  <c r="P18" i="29"/>
  <c r="Q60" i="37"/>
  <c r="R60" i="37" s="1"/>
  <c r="O61" i="37" s="1"/>
  <c r="T26" i="55"/>
  <c r="Q24" i="25"/>
  <c r="Q68" i="19"/>
  <c r="R68" i="19" s="1"/>
  <c r="O69" i="19" s="1"/>
  <c r="P17" i="9"/>
  <c r="Q18" i="9"/>
  <c r="Q60" i="36"/>
  <c r="R60" i="36" s="1"/>
  <c r="O61" i="36" s="1"/>
  <c r="Q60" i="12"/>
  <c r="Q27" i="49"/>
  <c r="Q26" i="21"/>
  <c r="S33" i="38"/>
  <c r="N34" i="38"/>
  <c r="Q24" i="14"/>
  <c r="Q24" i="50"/>
  <c r="Q60" i="51"/>
  <c r="S33" i="33"/>
  <c r="N34" i="33"/>
  <c r="P396" i="44"/>
  <c r="Q56" i="26"/>
  <c r="Q60" i="15"/>
  <c r="R60" i="15" s="1"/>
  <c r="O61" i="15" s="1"/>
  <c r="Q24" i="15"/>
  <c r="V24" i="15" s="1"/>
  <c r="Q60" i="30"/>
  <c r="Q25" i="34"/>
  <c r="P33" i="11"/>
  <c r="R18" i="15"/>
  <c r="P17" i="15"/>
  <c r="R26" i="11"/>
  <c r="N35" i="19"/>
  <c r="S34" i="19"/>
  <c r="T26" i="14"/>
  <c r="T27" i="14" s="1"/>
  <c r="T28" i="14" s="1"/>
  <c r="T29" i="14" s="1"/>
  <c r="T28" i="40"/>
  <c r="T29" i="40" s="1"/>
  <c r="R19" i="30"/>
  <c r="P18" i="30"/>
  <c r="S34" i="47"/>
  <c r="N35" i="47"/>
  <c r="Q60" i="35"/>
  <c r="R60" i="35" s="1"/>
  <c r="O61" i="35" s="1"/>
  <c r="R18" i="50"/>
  <c r="P17" i="50"/>
  <c r="N34" i="43"/>
  <c r="S33" i="43"/>
  <c r="Q26" i="45"/>
  <c r="S34" i="26"/>
  <c r="N35" i="26"/>
  <c r="Q68" i="17"/>
  <c r="R68" i="17" s="1"/>
  <c r="O69" i="17" s="1"/>
  <c r="R19" i="40"/>
  <c r="P18" i="40"/>
  <c r="T26" i="16"/>
  <c r="P428" i="23"/>
  <c r="T27" i="51"/>
  <c r="T28" i="51" s="1"/>
  <c r="T29" i="51" s="1"/>
  <c r="P420" i="48"/>
  <c r="P236" i="14"/>
  <c r="Q59" i="33"/>
  <c r="R59" i="33" s="1"/>
  <c r="O60" i="33" s="1"/>
  <c r="P348" i="9"/>
  <c r="P348" i="28"/>
  <c r="R19" i="45"/>
  <c r="P18" i="45"/>
  <c r="R20" i="46"/>
  <c r="U20" i="46" s="1"/>
  <c r="P19" i="46"/>
  <c r="Q25" i="22"/>
  <c r="S35" i="17"/>
  <c r="N36" i="17"/>
  <c r="R18" i="41"/>
  <c r="P17" i="41"/>
  <c r="Q60" i="47"/>
  <c r="T26" i="11"/>
  <c r="T27" i="11" s="1"/>
  <c r="T28" i="11" s="1"/>
  <c r="T29" i="11" s="1"/>
  <c r="Y32" i="11" s="1"/>
  <c r="Q60" i="53"/>
  <c r="R60" i="53" s="1"/>
  <c r="O61" i="53" s="1"/>
  <c r="R19" i="33"/>
  <c r="P18" i="33"/>
  <c r="R19" i="32"/>
  <c r="P18" i="32"/>
  <c r="Y24" i="47"/>
  <c r="Q56" i="25"/>
  <c r="R19" i="42"/>
  <c r="P18" i="42"/>
  <c r="P33" i="14"/>
  <c r="Q23" i="27"/>
  <c r="S36" i="30"/>
  <c r="X36" i="30" s="1"/>
  <c r="N37" i="30"/>
  <c r="S33" i="39"/>
  <c r="N34" i="39"/>
  <c r="Q61" i="43"/>
  <c r="R61" i="43" s="1"/>
  <c r="O62" i="43" s="1"/>
  <c r="Q60" i="50"/>
  <c r="R60" i="50" s="1"/>
  <c r="O61" i="50" s="1"/>
  <c r="Q60" i="49"/>
  <c r="R60" i="49" s="1"/>
  <c r="O61" i="49" s="1"/>
  <c r="S36" i="49"/>
  <c r="N37" i="49"/>
  <c r="T26" i="32"/>
  <c r="T27" i="32" s="1"/>
  <c r="T28" i="32" s="1"/>
  <c r="T29" i="32" s="1"/>
  <c r="Q26" i="44"/>
  <c r="Q24" i="26"/>
  <c r="V24" i="26" s="1"/>
  <c r="S33" i="25"/>
  <c r="N34" i="25"/>
  <c r="P360" i="32"/>
  <c r="P348" i="30"/>
  <c r="Q34" i="11"/>
  <c r="S34" i="11"/>
  <c r="R34" i="11"/>
  <c r="T34" i="11"/>
  <c r="N35" i="11"/>
  <c r="T24" i="20"/>
  <c r="T25" i="20" s="1"/>
  <c r="N34" i="24"/>
  <c r="S33" i="24"/>
  <c r="Q24" i="28"/>
  <c r="V24" i="28" s="1"/>
  <c r="T35" i="46"/>
  <c r="N36" i="46"/>
  <c r="S35" i="46"/>
  <c r="Q25" i="55"/>
  <c r="V24" i="55"/>
  <c r="Q34" i="14"/>
  <c r="T34" i="14"/>
  <c r="R34" i="14"/>
  <c r="S34" i="14"/>
  <c r="N35" i="14"/>
  <c r="T27" i="35"/>
  <c r="T28" i="35" s="1"/>
  <c r="T29" i="35" s="1"/>
  <c r="Y32" i="46"/>
  <c r="T30" i="41"/>
  <c r="T31" i="41" s="1"/>
  <c r="T32" i="41" s="1"/>
  <c r="T33" i="41" s="1"/>
  <c r="R18" i="31"/>
  <c r="P17" i="31"/>
  <c r="Q26" i="53"/>
  <c r="T24" i="22"/>
  <c r="Y24" i="22" s="1"/>
  <c r="R18" i="38"/>
  <c r="P17" i="38"/>
  <c r="S33" i="53"/>
  <c r="N34" i="53"/>
  <c r="Q26" i="37"/>
  <c r="Q60" i="48"/>
  <c r="N35" i="36"/>
  <c r="S34" i="36"/>
  <c r="R19" i="54"/>
  <c r="P18" i="54"/>
  <c r="Q60" i="39"/>
  <c r="Q60" i="55"/>
  <c r="R60" i="55" s="1"/>
  <c r="O61" i="55" s="1"/>
  <c r="R19" i="55"/>
  <c r="P18" i="55"/>
  <c r="Y28" i="41"/>
  <c r="Y28" i="36"/>
  <c r="Q26" i="52"/>
  <c r="T30" i="37"/>
  <c r="T31" i="37" s="1"/>
  <c r="T32" i="37" s="1"/>
  <c r="T33" i="37" s="1"/>
  <c r="Q26" i="54"/>
  <c r="W20" i="10"/>
  <c r="C9" i="2" s="1"/>
  <c r="R18" i="44"/>
  <c r="P17" i="44"/>
  <c r="T24" i="53"/>
  <c r="Y24" i="53" s="1"/>
  <c r="T24" i="30"/>
  <c r="Y24" i="30" s="1"/>
  <c r="R18" i="48"/>
  <c r="P17" i="48"/>
  <c r="P336" i="27"/>
  <c r="Q60" i="34"/>
  <c r="T24" i="13"/>
  <c r="Y24" i="13" s="1"/>
  <c r="S34" i="21"/>
  <c r="N35" i="21"/>
  <c r="Y28" i="37"/>
  <c r="P408" i="41"/>
  <c r="P348" i="31"/>
  <c r="Q23" i="35"/>
  <c r="Y32" i="9"/>
  <c r="Q26" i="38"/>
  <c r="T26" i="26"/>
  <c r="P448" i="13"/>
  <c r="P428" i="22"/>
  <c r="Q60" i="29"/>
  <c r="R60" i="29" s="1"/>
  <c r="O61" i="29" s="1"/>
  <c r="P408" i="45"/>
  <c r="P320" i="25"/>
  <c r="Q26" i="30"/>
  <c r="Y24" i="23"/>
  <c r="R19" i="34"/>
  <c r="P18" i="34"/>
  <c r="S33" i="13"/>
  <c r="N34" i="13"/>
  <c r="R18" i="21"/>
  <c r="P17" i="21"/>
  <c r="R19" i="35"/>
  <c r="P18" i="35"/>
  <c r="N34" i="52"/>
  <c r="S33" i="52"/>
  <c r="R19" i="53"/>
  <c r="P18" i="53"/>
  <c r="Q26" i="47"/>
  <c r="R18" i="23"/>
  <c r="P17" i="23"/>
  <c r="Q60" i="44"/>
  <c r="S33" i="34"/>
  <c r="N34" i="34"/>
  <c r="S30" i="9"/>
  <c r="S31" i="9" s="1"/>
  <c r="S32" i="9" s="1"/>
  <c r="S33" i="9" s="1"/>
  <c r="T24" i="15"/>
  <c r="T25" i="15" s="1"/>
  <c r="S33" i="55"/>
  <c r="N34" i="55"/>
  <c r="T24" i="24"/>
  <c r="Y24" i="24" s="1"/>
  <c r="Y28" i="18"/>
  <c r="Y24" i="54"/>
  <c r="Q60" i="45"/>
  <c r="R60" i="45" s="1"/>
  <c r="O61" i="45" s="1"/>
  <c r="S34" i="27"/>
  <c r="N35" i="27"/>
  <c r="Q60" i="28"/>
  <c r="Q24" i="31"/>
  <c r="T35" i="9"/>
  <c r="N36" i="9"/>
  <c r="R19" i="16"/>
  <c r="P18" i="16"/>
  <c r="R18" i="22"/>
  <c r="P17" i="22"/>
  <c r="Q25" i="16"/>
  <c r="Q48" i="18"/>
  <c r="Y28" i="31"/>
  <c r="T24" i="52"/>
  <c r="Y24" i="52" s="1"/>
  <c r="Q68" i="21"/>
  <c r="R68" i="21" s="1"/>
  <c r="O69" i="21" s="1"/>
  <c r="Q60" i="42"/>
  <c r="R60" i="42" s="1"/>
  <c r="O61" i="42" s="1"/>
  <c r="S34" i="44"/>
  <c r="N35" i="44"/>
  <c r="R18" i="37"/>
  <c r="P17" i="37"/>
  <c r="T24" i="25"/>
  <c r="Y24" i="25" s="1"/>
  <c r="S35" i="48"/>
  <c r="N36" i="48"/>
  <c r="Q26" i="42"/>
  <c r="R20" i="43"/>
  <c r="W20" i="43" s="1"/>
  <c r="C55" i="2" s="1"/>
  <c r="F55" i="2" s="1"/>
  <c r="P19" i="43"/>
  <c r="R18" i="47"/>
  <c r="P17" i="47"/>
  <c r="P33" i="10"/>
  <c r="T30" i="36"/>
  <c r="T31" i="36" s="1"/>
  <c r="T32" i="36" s="1"/>
  <c r="T33" i="36" s="1"/>
  <c r="Q25" i="48"/>
  <c r="S35" i="23"/>
  <c r="N36" i="23"/>
  <c r="Q60" i="27"/>
  <c r="R60" i="27" s="1"/>
  <c r="O61" i="27" s="1"/>
  <c r="T30" i="44"/>
  <c r="T31" i="44" s="1"/>
  <c r="T32" i="44" s="1"/>
  <c r="T33" i="44" s="1"/>
  <c r="T34" i="44" s="1"/>
  <c r="Q56" i="24"/>
  <c r="T24" i="10"/>
  <c r="T25" i="10" s="1"/>
  <c r="P348" i="34"/>
  <c r="T30" i="43"/>
  <c r="N34" i="41"/>
  <c r="S33" i="41"/>
  <c r="T26" i="49"/>
  <c r="T27" i="49" s="1"/>
  <c r="T28" i="49" s="1"/>
  <c r="T29" i="49" s="1"/>
  <c r="R19" i="12"/>
  <c r="P18" i="12"/>
  <c r="Q22" i="18"/>
  <c r="R19" i="51"/>
  <c r="P18" i="51"/>
  <c r="T24" i="45"/>
  <c r="Y24" i="45" s="1"/>
  <c r="Q60" i="31"/>
  <c r="S33" i="20"/>
  <c r="N34" i="20"/>
  <c r="T26" i="12"/>
  <c r="P384" i="52"/>
  <c r="Q27" i="41"/>
  <c r="Q64" i="13"/>
  <c r="R64" i="13" s="1"/>
  <c r="O65" i="13" s="1"/>
  <c r="Q68" i="22"/>
  <c r="R68" i="22" s="1"/>
  <c r="O69" i="22" s="1"/>
  <c r="P348" i="29"/>
  <c r="Q22" i="13"/>
  <c r="S33" i="15"/>
  <c r="N34" i="15"/>
  <c r="Q68" i="20"/>
  <c r="R68" i="20" s="1"/>
  <c r="O69" i="20" s="1"/>
  <c r="Q26" i="20"/>
  <c r="R18" i="49"/>
  <c r="P17" i="49"/>
  <c r="P18" i="11"/>
  <c r="Q19" i="11"/>
  <c r="N36" i="28"/>
  <c r="S35" i="28"/>
  <c r="Q25" i="23"/>
  <c r="V24" i="23"/>
  <c r="X36" i="49"/>
  <c r="R18" i="19"/>
  <c r="P17" i="19"/>
  <c r="R60" i="40"/>
  <c r="O61" i="40" s="1"/>
  <c r="N36" i="32"/>
  <c r="S35" i="32"/>
  <c r="R18" i="17"/>
  <c r="P17" i="17"/>
  <c r="Z17" i="17" s="1"/>
  <c r="R19" i="14"/>
  <c r="P18" i="14"/>
  <c r="R19" i="25"/>
  <c r="P18" i="25"/>
  <c r="P504" i="16"/>
  <c r="Q60" i="32"/>
  <c r="T30" i="29"/>
  <c r="Q26" i="51"/>
  <c r="S36" i="42"/>
  <c r="X36" i="42" s="1"/>
  <c r="N37" i="42"/>
  <c r="Q25" i="40"/>
  <c r="P360" i="35"/>
  <c r="Q24" i="29"/>
  <c r="Q34" i="10"/>
  <c r="R34" i="10"/>
  <c r="T34" i="10"/>
  <c r="S34" i="10"/>
  <c r="N35" i="10"/>
  <c r="Q24" i="39"/>
  <c r="T26" i="27"/>
  <c r="T27" i="27" s="1"/>
  <c r="T28" i="27" s="1"/>
  <c r="T29" i="27" s="1"/>
  <c r="Y24" i="26"/>
  <c r="Y28" i="42" l="1"/>
  <c r="W20" i="46"/>
  <c r="C58" i="2" s="1"/>
  <c r="F58" i="2" s="1"/>
  <c r="J58" i="2" s="1"/>
  <c r="K58" i="2" s="1"/>
  <c r="U20" i="43"/>
  <c r="Y32" i="36"/>
  <c r="X32" i="9"/>
  <c r="W24" i="10"/>
  <c r="Y32" i="44"/>
  <c r="Y28" i="38"/>
  <c r="Y28" i="51"/>
  <c r="Y28" i="40"/>
  <c r="Y32" i="31"/>
  <c r="Y24" i="15"/>
  <c r="Y32" i="41"/>
  <c r="J55" i="2"/>
  <c r="K55" i="2" s="1"/>
  <c r="Q61" i="42"/>
  <c r="R61" i="42" s="1"/>
  <c r="O62" i="42" s="1"/>
  <c r="Q61" i="55"/>
  <c r="R61" i="55" s="1"/>
  <c r="O62" i="55" s="1"/>
  <c r="Q69" i="23"/>
  <c r="R69" i="23" s="1"/>
  <c r="O70" i="23" s="1"/>
  <c r="Q69" i="21"/>
  <c r="R69" i="21" s="1"/>
  <c r="O70" i="21" s="1"/>
  <c r="Q69" i="22"/>
  <c r="R69" i="22" s="1"/>
  <c r="O70" i="22" s="1"/>
  <c r="Q69" i="19"/>
  <c r="R69" i="19" s="1"/>
  <c r="O70" i="19" s="1"/>
  <c r="Q61" i="54"/>
  <c r="R61" i="54" s="1"/>
  <c r="O62" i="54" s="1"/>
  <c r="Q60" i="33"/>
  <c r="Q61" i="9"/>
  <c r="R61" i="9" s="1"/>
  <c r="O62" i="9" s="1"/>
  <c r="Q61" i="53"/>
  <c r="R61" i="53" s="1"/>
  <c r="O62" i="53" s="1"/>
  <c r="Q61" i="27"/>
  <c r="R61" i="27" s="1"/>
  <c r="O62" i="27" s="1"/>
  <c r="Q62" i="43"/>
  <c r="R62" i="43" s="1"/>
  <c r="O63" i="43" s="1"/>
  <c r="Q57" i="14"/>
  <c r="R57" i="14" s="1"/>
  <c r="O58" i="14" s="1"/>
  <c r="Q61" i="52"/>
  <c r="R61" i="52" s="1"/>
  <c r="O62" i="52" s="1"/>
  <c r="Q35" i="10"/>
  <c r="R35" i="10"/>
  <c r="S35" i="10"/>
  <c r="T35" i="10"/>
  <c r="N36" i="10"/>
  <c r="S36" i="32"/>
  <c r="X36" i="32" s="1"/>
  <c r="N37" i="32"/>
  <c r="N37" i="48"/>
  <c r="S36" i="48"/>
  <c r="X36" i="48" s="1"/>
  <c r="T36" i="9"/>
  <c r="Y36" i="9" s="1"/>
  <c r="N37" i="9"/>
  <c r="R20" i="35"/>
  <c r="U20" i="35" s="1"/>
  <c r="P19" i="35"/>
  <c r="R20" i="34"/>
  <c r="U20" i="34" s="1"/>
  <c r="P19" i="34"/>
  <c r="T27" i="26"/>
  <c r="T28" i="26" s="1"/>
  <c r="T29" i="26" s="1"/>
  <c r="Q24" i="35"/>
  <c r="V24" i="35" s="1"/>
  <c r="S35" i="21"/>
  <c r="N36" i="21"/>
  <c r="S34" i="53"/>
  <c r="N35" i="53"/>
  <c r="T30" i="32"/>
  <c r="T31" i="32" s="1"/>
  <c r="T32" i="32" s="1"/>
  <c r="T33" i="32" s="1"/>
  <c r="Q61" i="49"/>
  <c r="R61" i="49" s="1"/>
  <c r="O62" i="49" s="1"/>
  <c r="Q24" i="27"/>
  <c r="V24" i="27" s="1"/>
  <c r="R19" i="41"/>
  <c r="P18" i="41"/>
  <c r="R21" i="46"/>
  <c r="P20" i="46"/>
  <c r="Z20" i="46" s="1"/>
  <c r="T27" i="16"/>
  <c r="T28" i="16" s="1"/>
  <c r="T29" i="16" s="1"/>
  <c r="Q61" i="35"/>
  <c r="R61" i="35" s="1"/>
  <c r="O62" i="35" s="1"/>
  <c r="Q28" i="49"/>
  <c r="V28" i="49" s="1"/>
  <c r="Q50" i="11"/>
  <c r="R50" i="11" s="1"/>
  <c r="O51" i="11" s="1"/>
  <c r="R19" i="36"/>
  <c r="P18" i="36"/>
  <c r="R19" i="27"/>
  <c r="P18" i="27"/>
  <c r="Q27" i="43"/>
  <c r="R25" i="9"/>
  <c r="T30" i="47"/>
  <c r="R35" i="18"/>
  <c r="S35" i="18"/>
  <c r="T35" i="18"/>
  <c r="N36" i="18"/>
  <c r="Q35" i="18"/>
  <c r="T30" i="39"/>
  <c r="T28" i="21"/>
  <c r="T29" i="21" s="1"/>
  <c r="N39" i="51"/>
  <c r="S38" i="51"/>
  <c r="Y28" i="35"/>
  <c r="Q26" i="40"/>
  <c r="Q27" i="51"/>
  <c r="Y28" i="49"/>
  <c r="R19" i="47"/>
  <c r="P18" i="47"/>
  <c r="S34" i="55"/>
  <c r="N35" i="55"/>
  <c r="R19" i="23"/>
  <c r="P18" i="23"/>
  <c r="R20" i="53"/>
  <c r="W20" i="53" s="1"/>
  <c r="C65" i="2" s="1"/>
  <c r="F65" i="2" s="1"/>
  <c r="P19" i="53"/>
  <c r="Y32" i="37"/>
  <c r="R60" i="48"/>
  <c r="O61" i="48" s="1"/>
  <c r="Q26" i="55"/>
  <c r="Y24" i="20"/>
  <c r="Y28" i="32"/>
  <c r="Y28" i="11"/>
  <c r="N36" i="26"/>
  <c r="S35" i="26"/>
  <c r="T30" i="40"/>
  <c r="R27" i="11"/>
  <c r="R60" i="51"/>
  <c r="O61" i="51" s="1"/>
  <c r="P18" i="9"/>
  <c r="Q19" i="9"/>
  <c r="R20" i="29"/>
  <c r="P19" i="29"/>
  <c r="T27" i="54"/>
  <c r="N36" i="50"/>
  <c r="S35" i="50"/>
  <c r="Y28" i="47"/>
  <c r="Q26" i="24"/>
  <c r="Y28" i="39"/>
  <c r="Q27" i="36"/>
  <c r="Q69" i="20"/>
  <c r="R69" i="20" s="1"/>
  <c r="O70" i="20" s="1"/>
  <c r="R19" i="22"/>
  <c r="P18" i="22"/>
  <c r="R20" i="54"/>
  <c r="U20" i="54" s="1"/>
  <c r="P19" i="54"/>
  <c r="Q25" i="50"/>
  <c r="V24" i="50"/>
  <c r="Q25" i="25"/>
  <c r="V24" i="25"/>
  <c r="S35" i="31"/>
  <c r="T35" i="31"/>
  <c r="N36" i="31"/>
  <c r="S35" i="16"/>
  <c r="N36" i="16"/>
  <c r="S37" i="29"/>
  <c r="N38" i="29"/>
  <c r="Q61" i="41"/>
  <c r="R61" i="41" s="1"/>
  <c r="O62" i="41" s="1"/>
  <c r="T27" i="48"/>
  <c r="T28" i="48" s="1"/>
  <c r="T29" i="48" s="1"/>
  <c r="Q73" i="16"/>
  <c r="R73" i="16" s="1"/>
  <c r="O74" i="16" s="1"/>
  <c r="Q50" i="10"/>
  <c r="R50" i="10" s="1"/>
  <c r="O51" i="10" s="1"/>
  <c r="R19" i="17"/>
  <c r="P18" i="17"/>
  <c r="Q61" i="40"/>
  <c r="R61" i="40" s="1"/>
  <c r="O62" i="40" s="1"/>
  <c r="R19" i="49"/>
  <c r="P18" i="49"/>
  <c r="T25" i="52"/>
  <c r="S34" i="13"/>
  <c r="N35" i="13"/>
  <c r="Q61" i="29"/>
  <c r="R61" i="29" s="1"/>
  <c r="O62" i="29" s="1"/>
  <c r="Q27" i="38"/>
  <c r="T25" i="30"/>
  <c r="Q27" i="37"/>
  <c r="T30" i="35"/>
  <c r="T31" i="35" s="1"/>
  <c r="T32" i="35" s="1"/>
  <c r="T33" i="35" s="1"/>
  <c r="Q25" i="28"/>
  <c r="T26" i="20"/>
  <c r="T27" i="20" s="1"/>
  <c r="T28" i="20" s="1"/>
  <c r="T29" i="20" s="1"/>
  <c r="Q25" i="26"/>
  <c r="Q61" i="50"/>
  <c r="R61" i="50" s="1"/>
  <c r="O62" i="50" s="1"/>
  <c r="S35" i="47"/>
  <c r="N36" i="47"/>
  <c r="T30" i="14"/>
  <c r="T31" i="14" s="1"/>
  <c r="Q25" i="15"/>
  <c r="Q23" i="13"/>
  <c r="T27" i="12"/>
  <c r="R60" i="31"/>
  <c r="O61" i="31" s="1"/>
  <c r="Y24" i="10"/>
  <c r="Q26" i="48"/>
  <c r="R21" i="43"/>
  <c r="P20" i="43"/>
  <c r="Z20" i="43" s="1"/>
  <c r="R19" i="37"/>
  <c r="P18" i="37"/>
  <c r="S34" i="34"/>
  <c r="N35" i="34"/>
  <c r="Q27" i="52"/>
  <c r="T34" i="36"/>
  <c r="T35" i="36" s="1"/>
  <c r="R19" i="31"/>
  <c r="P18" i="31"/>
  <c r="Q35" i="14"/>
  <c r="R35" i="14"/>
  <c r="S35" i="14"/>
  <c r="N36" i="14"/>
  <c r="T35" i="14"/>
  <c r="T35" i="11"/>
  <c r="Q35" i="11"/>
  <c r="R35" i="11"/>
  <c r="S35" i="11"/>
  <c r="N36" i="11"/>
  <c r="R20" i="32"/>
  <c r="U20" i="32" s="1"/>
  <c r="P19" i="32"/>
  <c r="R20" i="45"/>
  <c r="P19" i="45"/>
  <c r="R20" i="40"/>
  <c r="U20" i="40" s="1"/>
  <c r="P19" i="40"/>
  <c r="Y28" i="14"/>
  <c r="Q27" i="21"/>
  <c r="R60" i="12"/>
  <c r="O61" i="12" s="1"/>
  <c r="Q26" i="12"/>
  <c r="R20" i="39"/>
  <c r="U20" i="39" s="1"/>
  <c r="P19" i="39"/>
  <c r="T27" i="23"/>
  <c r="T28" i="23" s="1"/>
  <c r="T29" i="23" s="1"/>
  <c r="T30" i="28"/>
  <c r="R19" i="13"/>
  <c r="P18" i="13"/>
  <c r="R19" i="52"/>
  <c r="P18" i="52"/>
  <c r="N36" i="54"/>
  <c r="S35" i="54"/>
  <c r="T30" i="49"/>
  <c r="T31" i="49" s="1"/>
  <c r="T32" i="49" s="1"/>
  <c r="T33" i="49" s="1"/>
  <c r="T31" i="43"/>
  <c r="T32" i="43" s="1"/>
  <c r="T33" i="43" s="1"/>
  <c r="T34" i="43" s="1"/>
  <c r="Q69" i="17"/>
  <c r="R69" i="17" s="1"/>
  <c r="O70" i="17" s="1"/>
  <c r="R19" i="50"/>
  <c r="P18" i="50"/>
  <c r="Q61" i="15"/>
  <c r="R61" i="15" s="1"/>
  <c r="O62" i="15" s="1"/>
  <c r="N35" i="33"/>
  <c r="S34" i="33"/>
  <c r="Q25" i="14"/>
  <c r="V24" i="14"/>
  <c r="Q61" i="36"/>
  <c r="T27" i="55"/>
  <c r="T28" i="55" s="1"/>
  <c r="T29" i="55" s="1"/>
  <c r="T34" i="37"/>
  <c r="T35" i="37" s="1"/>
  <c r="Q62" i="46"/>
  <c r="R62" i="46" s="1"/>
  <c r="O63" i="46" s="1"/>
  <c r="Q25" i="33"/>
  <c r="B27" i="2"/>
  <c r="R20" i="26"/>
  <c r="U20" i="26" s="1"/>
  <c r="P19" i="26"/>
  <c r="R19" i="24"/>
  <c r="P18" i="24"/>
  <c r="Y28" i="28"/>
  <c r="P34" i="18"/>
  <c r="T30" i="38"/>
  <c r="S35" i="35"/>
  <c r="N36" i="35"/>
  <c r="R20" i="18"/>
  <c r="U20" i="18" s="1"/>
  <c r="P19" i="18"/>
  <c r="Q23" i="18"/>
  <c r="T30" i="27"/>
  <c r="T31" i="27" s="1"/>
  <c r="T32" i="27" s="1"/>
  <c r="T33" i="27" s="1"/>
  <c r="S36" i="28"/>
  <c r="X36" i="28" s="1"/>
  <c r="N37" i="28"/>
  <c r="T26" i="10"/>
  <c r="T27" i="10" s="1"/>
  <c r="T28" i="10" s="1"/>
  <c r="T29" i="10" s="1"/>
  <c r="Y32" i="10" s="1"/>
  <c r="N37" i="23"/>
  <c r="S36" i="23"/>
  <c r="X36" i="23" s="1"/>
  <c r="Q27" i="42"/>
  <c r="S35" i="27"/>
  <c r="N36" i="27"/>
  <c r="Q27" i="47"/>
  <c r="Q27" i="30"/>
  <c r="T25" i="53"/>
  <c r="Q27" i="54"/>
  <c r="R20" i="55"/>
  <c r="W20" i="55" s="1"/>
  <c r="C67" i="2" s="1"/>
  <c r="F67" i="2" s="1"/>
  <c r="P19" i="55"/>
  <c r="T25" i="22"/>
  <c r="S36" i="46"/>
  <c r="X36" i="46" s="1"/>
  <c r="N37" i="46"/>
  <c r="T36" i="46"/>
  <c r="Y36" i="46" s="1"/>
  <c r="Q27" i="44"/>
  <c r="S37" i="49"/>
  <c r="N38" i="49"/>
  <c r="S37" i="30"/>
  <c r="N38" i="30"/>
  <c r="Q26" i="22"/>
  <c r="Y28" i="27"/>
  <c r="S37" i="42"/>
  <c r="N38" i="42"/>
  <c r="T31" i="29"/>
  <c r="R20" i="25"/>
  <c r="P19" i="25"/>
  <c r="R19" i="19"/>
  <c r="P18" i="19"/>
  <c r="Q26" i="23"/>
  <c r="S34" i="15"/>
  <c r="N35" i="15"/>
  <c r="Q65" i="13"/>
  <c r="R65" i="13" s="1"/>
  <c r="O66" i="13" s="1"/>
  <c r="T25" i="45"/>
  <c r="R20" i="12"/>
  <c r="P19" i="12"/>
  <c r="S34" i="41"/>
  <c r="T34" i="41"/>
  <c r="N35" i="41"/>
  <c r="R48" i="18"/>
  <c r="O49" i="18" s="1"/>
  <c r="Q25" i="31"/>
  <c r="T25" i="24"/>
  <c r="T26" i="15"/>
  <c r="T27" i="15" s="1"/>
  <c r="T28" i="15" s="1"/>
  <c r="T29" i="15" s="1"/>
  <c r="R19" i="48"/>
  <c r="P18" i="48"/>
  <c r="Q27" i="53"/>
  <c r="N35" i="25"/>
  <c r="S34" i="25"/>
  <c r="R20" i="33"/>
  <c r="P19" i="33"/>
  <c r="R60" i="47"/>
  <c r="O61" i="47" s="1"/>
  <c r="R19" i="15"/>
  <c r="P18" i="15"/>
  <c r="Q26" i="34"/>
  <c r="T25" i="34"/>
  <c r="Q22" i="19"/>
  <c r="S35" i="12"/>
  <c r="N36" i="12"/>
  <c r="S36" i="40"/>
  <c r="X36" i="40" s="1"/>
  <c r="N37" i="40"/>
  <c r="Q27" i="46"/>
  <c r="V24" i="31"/>
  <c r="P19" i="11"/>
  <c r="Q20" i="11"/>
  <c r="V20" i="11" s="1"/>
  <c r="B10" i="2" s="1"/>
  <c r="F10" i="2" s="1"/>
  <c r="Q27" i="20"/>
  <c r="S34" i="20"/>
  <c r="N35" i="20"/>
  <c r="R56" i="24"/>
  <c r="O57" i="24" s="1"/>
  <c r="Q26" i="16"/>
  <c r="S34" i="9"/>
  <c r="S35" i="9" s="1"/>
  <c r="S36" i="9" s="1"/>
  <c r="R60" i="44"/>
  <c r="O61" i="44" s="1"/>
  <c r="N35" i="52"/>
  <c r="S34" i="52"/>
  <c r="R19" i="21"/>
  <c r="P18" i="21"/>
  <c r="T25" i="13"/>
  <c r="S35" i="36"/>
  <c r="N36" i="36"/>
  <c r="S34" i="39"/>
  <c r="N35" i="39"/>
  <c r="R20" i="42"/>
  <c r="P19" i="42"/>
  <c r="S36" i="17"/>
  <c r="X36" i="17" s="1"/>
  <c r="N37" i="17"/>
  <c r="T30" i="51"/>
  <c r="T31" i="51" s="1"/>
  <c r="T32" i="51" s="1"/>
  <c r="T33" i="51" s="1"/>
  <c r="S34" i="38"/>
  <c r="N35" i="38"/>
  <c r="T25" i="19"/>
  <c r="R19" i="20"/>
  <c r="P18" i="20"/>
  <c r="T25" i="33"/>
  <c r="Q25" i="32"/>
  <c r="V24" i="32"/>
  <c r="T27" i="50"/>
  <c r="S34" i="45"/>
  <c r="N35" i="45"/>
  <c r="P19" i="10"/>
  <c r="Q20" i="10"/>
  <c r="T28" i="17"/>
  <c r="T29" i="17" s="1"/>
  <c r="P34" i="10"/>
  <c r="Q25" i="39"/>
  <c r="V24" i="39"/>
  <c r="Q25" i="29"/>
  <c r="V24" i="29"/>
  <c r="R60" i="32"/>
  <c r="O61" i="32" s="1"/>
  <c r="R20" i="14"/>
  <c r="P19" i="14"/>
  <c r="Q28" i="41"/>
  <c r="R20" i="51"/>
  <c r="W20" i="51" s="1"/>
  <c r="C63" i="2" s="1"/>
  <c r="F63" i="2" s="1"/>
  <c r="P19" i="51"/>
  <c r="T25" i="25"/>
  <c r="S35" i="44"/>
  <c r="T35" i="44"/>
  <c r="N36" i="44"/>
  <c r="R20" i="16"/>
  <c r="P19" i="16"/>
  <c r="R60" i="28"/>
  <c r="O61" i="28" s="1"/>
  <c r="Q61" i="45"/>
  <c r="R61" i="45" s="1"/>
  <c r="O62" i="45" s="1"/>
  <c r="R60" i="34"/>
  <c r="O61" i="34" s="1"/>
  <c r="R19" i="44"/>
  <c r="P18" i="44"/>
  <c r="R60" i="39"/>
  <c r="O61" i="39" s="1"/>
  <c r="R19" i="38"/>
  <c r="P18" i="38"/>
  <c r="P34" i="14"/>
  <c r="N35" i="24"/>
  <c r="S34" i="24"/>
  <c r="P34" i="11"/>
  <c r="R56" i="25"/>
  <c r="O57" i="25" s="1"/>
  <c r="Q27" i="45"/>
  <c r="S34" i="43"/>
  <c r="N35" i="43"/>
  <c r="R20" i="30"/>
  <c r="P19" i="30"/>
  <c r="N36" i="19"/>
  <c r="S35" i="19"/>
  <c r="R60" i="30"/>
  <c r="O61" i="30" s="1"/>
  <c r="R56" i="26"/>
  <c r="O57" i="26" s="1"/>
  <c r="Q61" i="37"/>
  <c r="R61" i="37" s="1"/>
  <c r="O62" i="37" s="1"/>
  <c r="R26" i="10"/>
  <c r="S35" i="37"/>
  <c r="N36" i="37"/>
  <c r="Q61" i="38"/>
  <c r="S34" i="22"/>
  <c r="N35" i="22"/>
  <c r="R20" i="28"/>
  <c r="U20" i="28" s="1"/>
  <c r="P19" i="28"/>
  <c r="T30" i="42"/>
  <c r="T31" i="42" s="1"/>
  <c r="T32" i="42" s="1"/>
  <c r="T33" i="42" s="1"/>
  <c r="Q25" i="17"/>
  <c r="W20" i="54" l="1"/>
  <c r="C66" i="2" s="1"/>
  <c r="F66" i="2" s="1"/>
  <c r="W20" i="34"/>
  <c r="C46" i="2" s="1"/>
  <c r="F46" i="2" s="1"/>
  <c r="Y28" i="26"/>
  <c r="Y28" i="16"/>
  <c r="U20" i="53"/>
  <c r="U20" i="51"/>
  <c r="Y28" i="17"/>
  <c r="Y32" i="49"/>
  <c r="U20" i="55"/>
  <c r="Y28" i="10"/>
  <c r="Y28" i="48"/>
  <c r="U20" i="11"/>
  <c r="Z19" i="11" s="1"/>
  <c r="W20" i="18"/>
  <c r="C21" i="2" s="1"/>
  <c r="F21" i="2" s="1"/>
  <c r="J21" i="2" s="1"/>
  <c r="K21" i="2" s="1"/>
  <c r="W20" i="35"/>
  <c r="C47" i="2" s="1"/>
  <c r="F47" i="2" s="1"/>
  <c r="Y32" i="14"/>
  <c r="Y28" i="21"/>
  <c r="Y28" i="23"/>
  <c r="Y32" i="32"/>
  <c r="P35" i="10"/>
  <c r="Q62" i="15"/>
  <c r="R62" i="15" s="1"/>
  <c r="O63" i="15" s="1"/>
  <c r="Q62" i="29"/>
  <c r="R62" i="29" s="1"/>
  <c r="O63" i="29" s="1"/>
  <c r="Q62" i="53"/>
  <c r="R62" i="53" s="1"/>
  <c r="O63" i="53" s="1"/>
  <c r="Q58" i="14"/>
  <c r="Q62" i="55"/>
  <c r="R62" i="55" s="1"/>
  <c r="O63" i="55" s="1"/>
  <c r="Q62" i="54"/>
  <c r="R62" i="54" s="1"/>
  <c r="O63" i="54" s="1"/>
  <c r="Q62" i="42"/>
  <c r="R62" i="42" s="1"/>
  <c r="O63" i="42" s="1"/>
  <c r="Q66" i="13"/>
  <c r="R66" i="13" s="1"/>
  <c r="O67" i="13" s="1"/>
  <c r="Q70" i="19"/>
  <c r="R70" i="19" s="1"/>
  <c r="O71" i="19" s="1"/>
  <c r="Q63" i="46"/>
  <c r="R63" i="46" s="1"/>
  <c r="O64" i="46" s="1"/>
  <c r="Q62" i="35"/>
  <c r="Q70" i="22"/>
  <c r="R21" i="14"/>
  <c r="P20" i="14"/>
  <c r="Z20" i="14" s="1"/>
  <c r="R21" i="33"/>
  <c r="P20" i="33"/>
  <c r="Z20" i="33" s="1"/>
  <c r="W20" i="33"/>
  <c r="C45" i="2" s="1"/>
  <c r="F45" i="2" s="1"/>
  <c r="N39" i="30"/>
  <c r="S38" i="30"/>
  <c r="Q70" i="17"/>
  <c r="R70" i="17" s="1"/>
  <c r="O71" i="17" s="1"/>
  <c r="T30" i="20"/>
  <c r="T31" i="20" s="1"/>
  <c r="T32" i="20" s="1"/>
  <c r="T33" i="20" s="1"/>
  <c r="S35" i="13"/>
  <c r="N36" i="13"/>
  <c r="S36" i="16"/>
  <c r="X36" i="16" s="1"/>
  <c r="N37" i="16"/>
  <c r="Q27" i="24"/>
  <c r="Q63" i="43"/>
  <c r="R63" i="43" s="1"/>
  <c r="O64" i="43" s="1"/>
  <c r="Q62" i="37"/>
  <c r="R62" i="37" s="1"/>
  <c r="O63" i="37" s="1"/>
  <c r="Q57" i="25"/>
  <c r="R57" i="25" s="1"/>
  <c r="O58" i="25" s="1"/>
  <c r="S35" i="24"/>
  <c r="N36" i="24"/>
  <c r="Q61" i="34"/>
  <c r="R61" i="34" s="1"/>
  <c r="O62" i="34" s="1"/>
  <c r="S36" i="44"/>
  <c r="X36" i="44" s="1"/>
  <c r="N37" i="44"/>
  <c r="T36" i="44"/>
  <c r="Y36" i="44" s="1"/>
  <c r="Q61" i="32"/>
  <c r="T30" i="17"/>
  <c r="T31" i="17" s="1"/>
  <c r="T32" i="17" s="1"/>
  <c r="T33" i="17" s="1"/>
  <c r="S35" i="38"/>
  <c r="N36" i="38"/>
  <c r="S35" i="39"/>
  <c r="N36" i="39"/>
  <c r="T36" i="36"/>
  <c r="Y36" i="36" s="1"/>
  <c r="S36" i="36"/>
  <c r="X36" i="36" s="1"/>
  <c r="N37" i="36"/>
  <c r="Q61" i="44"/>
  <c r="Q57" i="24"/>
  <c r="R57" i="24" s="1"/>
  <c r="O58" i="24" s="1"/>
  <c r="Y28" i="15"/>
  <c r="T26" i="22"/>
  <c r="Q28" i="30"/>
  <c r="S37" i="23"/>
  <c r="N38" i="23"/>
  <c r="Q26" i="33"/>
  <c r="R20" i="13"/>
  <c r="U20" i="13" s="1"/>
  <c r="P19" i="13"/>
  <c r="R21" i="39"/>
  <c r="P20" i="39"/>
  <c r="Z20" i="39" s="1"/>
  <c r="W20" i="39"/>
  <c r="C51" i="2" s="1"/>
  <c r="F51" i="2" s="1"/>
  <c r="Y28" i="20"/>
  <c r="T26" i="30"/>
  <c r="R21" i="29"/>
  <c r="P20" i="29"/>
  <c r="Z20" i="29" s="1"/>
  <c r="W20" i="29"/>
  <c r="C41" i="2" s="1"/>
  <c r="F41" i="2" s="1"/>
  <c r="R22" i="46"/>
  <c r="P21" i="46"/>
  <c r="Q62" i="49"/>
  <c r="R62" i="49" s="1"/>
  <c r="O63" i="49" s="1"/>
  <c r="N36" i="53"/>
  <c r="S35" i="53"/>
  <c r="S36" i="21"/>
  <c r="X36" i="21" s="1"/>
  <c r="N37" i="21"/>
  <c r="T30" i="26"/>
  <c r="R60" i="33"/>
  <c r="O61" i="33" s="1"/>
  <c r="N38" i="17"/>
  <c r="S37" i="17"/>
  <c r="N37" i="12"/>
  <c r="S36" i="12"/>
  <c r="X36" i="12" s="1"/>
  <c r="R21" i="12"/>
  <c r="P20" i="12"/>
  <c r="T32" i="29"/>
  <c r="T33" i="29" s="1"/>
  <c r="Q27" i="22"/>
  <c r="R20" i="24"/>
  <c r="W20" i="24" s="1"/>
  <c r="C36" i="2" s="1"/>
  <c r="P19" i="24"/>
  <c r="R61" i="36"/>
  <c r="O62" i="36" s="1"/>
  <c r="S35" i="33"/>
  <c r="N36" i="33"/>
  <c r="Q27" i="12"/>
  <c r="R20" i="37"/>
  <c r="U20" i="37" s="1"/>
  <c r="P19" i="37"/>
  <c r="Q26" i="28"/>
  <c r="Q51" i="10"/>
  <c r="R51" i="10" s="1"/>
  <c r="O52" i="10" s="1"/>
  <c r="Q28" i="51"/>
  <c r="P35" i="18"/>
  <c r="R26" i="9"/>
  <c r="R20" i="36"/>
  <c r="P19" i="36"/>
  <c r="R21" i="35"/>
  <c r="P20" i="35"/>
  <c r="Z20" i="35" s="1"/>
  <c r="Y32" i="43"/>
  <c r="U20" i="33"/>
  <c r="Q23" i="19"/>
  <c r="Q28" i="44"/>
  <c r="S37" i="28"/>
  <c r="N38" i="28"/>
  <c r="Q26" i="50"/>
  <c r="Q70" i="20"/>
  <c r="R70" i="20" s="1"/>
  <c r="O71" i="20" s="1"/>
  <c r="R20" i="27"/>
  <c r="W20" i="27" s="1"/>
  <c r="C39" i="2" s="1"/>
  <c r="F39" i="2" s="1"/>
  <c r="P19" i="27"/>
  <c r="S37" i="32"/>
  <c r="N38" i="32"/>
  <c r="S35" i="22"/>
  <c r="N36" i="22"/>
  <c r="T34" i="42"/>
  <c r="T35" i="42" s="1"/>
  <c r="T36" i="42" s="1"/>
  <c r="T37" i="42" s="1"/>
  <c r="T38" i="42" s="1"/>
  <c r="S36" i="37"/>
  <c r="X36" i="37" s="1"/>
  <c r="N37" i="37"/>
  <c r="T36" i="37"/>
  <c r="Y36" i="37" s="1"/>
  <c r="Q28" i="46"/>
  <c r="V28" i="46" s="1"/>
  <c r="Q26" i="29"/>
  <c r="P20" i="10"/>
  <c r="Q21" i="10"/>
  <c r="V20" i="10"/>
  <c r="B9" i="2" s="1"/>
  <c r="F9" i="2" s="1"/>
  <c r="U20" i="10"/>
  <c r="X36" i="9"/>
  <c r="J10" i="2"/>
  <c r="K10" i="2" s="1"/>
  <c r="Q27" i="34"/>
  <c r="R20" i="48"/>
  <c r="U20" i="48" s="1"/>
  <c r="P19" i="48"/>
  <c r="T26" i="24"/>
  <c r="R20" i="19"/>
  <c r="W20" i="19" s="1"/>
  <c r="C26" i="2" s="1"/>
  <c r="F26" i="2" s="1"/>
  <c r="P19" i="19"/>
  <c r="N39" i="49"/>
  <c r="S38" i="49"/>
  <c r="T31" i="28"/>
  <c r="R21" i="32"/>
  <c r="P20" i="32"/>
  <c r="Z20" i="32" s="1"/>
  <c r="W20" i="32"/>
  <c r="C44" i="2" s="1"/>
  <c r="F44" i="2" s="1"/>
  <c r="Q36" i="14"/>
  <c r="R36" i="14"/>
  <c r="W36" i="14" s="1"/>
  <c r="S36" i="14"/>
  <c r="X36" i="14" s="1"/>
  <c r="N37" i="14"/>
  <c r="T36" i="14"/>
  <c r="Y36" i="14" s="1"/>
  <c r="Q28" i="52"/>
  <c r="V28" i="52" s="1"/>
  <c r="N36" i="34"/>
  <c r="S35" i="34"/>
  <c r="Q26" i="15"/>
  <c r="Q28" i="38"/>
  <c r="P19" i="9"/>
  <c r="Q20" i="9"/>
  <c r="U20" i="9" s="1"/>
  <c r="S36" i="26"/>
  <c r="X36" i="26" s="1"/>
  <c r="N37" i="26"/>
  <c r="Q61" i="48"/>
  <c r="R61" i="48" s="1"/>
  <c r="O62" i="48" s="1"/>
  <c r="J65" i="2"/>
  <c r="K65" i="2" s="1"/>
  <c r="S36" i="18"/>
  <c r="S38" i="18" s="1"/>
  <c r="S39" i="18" s="1"/>
  <c r="T36" i="18"/>
  <c r="Y36" i="18" s="1"/>
  <c r="Q36" i="18"/>
  <c r="V36" i="18" s="1"/>
  <c r="R36" i="18"/>
  <c r="T34" i="32"/>
  <c r="N38" i="48"/>
  <c r="S37" i="48"/>
  <c r="Q36" i="10"/>
  <c r="R36" i="10"/>
  <c r="W36" i="10" s="1"/>
  <c r="S36" i="10"/>
  <c r="S38" i="10" s="1"/>
  <c r="S39" i="10" s="1"/>
  <c r="T36" i="10"/>
  <c r="T38" i="10" s="1"/>
  <c r="T39" i="10" s="1"/>
  <c r="Q62" i="27"/>
  <c r="R62" i="27" s="1"/>
  <c r="O63" i="27" s="1"/>
  <c r="N36" i="25"/>
  <c r="S35" i="25"/>
  <c r="Q26" i="31"/>
  <c r="T26" i="45"/>
  <c r="T27" i="45" s="1"/>
  <c r="T28" i="45" s="1"/>
  <c r="T29" i="45" s="1"/>
  <c r="J46" i="2"/>
  <c r="K46" i="2" s="1"/>
  <c r="S38" i="42"/>
  <c r="N39" i="42"/>
  <c r="S37" i="46"/>
  <c r="T37" i="46"/>
  <c r="N38" i="46"/>
  <c r="R21" i="55"/>
  <c r="P20" i="55"/>
  <c r="Z20" i="55" s="1"/>
  <c r="Q28" i="47"/>
  <c r="T34" i="27"/>
  <c r="T35" i="27" s="1"/>
  <c r="T36" i="27" s="1"/>
  <c r="T31" i="38"/>
  <c r="T32" i="38" s="1"/>
  <c r="T33" i="38" s="1"/>
  <c r="Q26" i="14"/>
  <c r="S36" i="54"/>
  <c r="X36" i="54" s="1"/>
  <c r="N37" i="54"/>
  <c r="R21" i="40"/>
  <c r="P20" i="40"/>
  <c r="Z20" i="40" s="1"/>
  <c r="W20" i="40"/>
  <c r="C52" i="2" s="1"/>
  <c r="F52" i="2" s="1"/>
  <c r="Q36" i="11"/>
  <c r="V36" i="11" s="1"/>
  <c r="T36" i="11"/>
  <c r="Y36" i="11" s="1"/>
  <c r="R36" i="11"/>
  <c r="W36" i="11" s="1"/>
  <c r="S36" i="11"/>
  <c r="S38" i="11" s="1"/>
  <c r="S39" i="11" s="1"/>
  <c r="R22" i="43"/>
  <c r="P21" i="43"/>
  <c r="Q62" i="50"/>
  <c r="T34" i="35"/>
  <c r="R20" i="49"/>
  <c r="U20" i="49" s="1"/>
  <c r="P19" i="49"/>
  <c r="Q74" i="16"/>
  <c r="R74" i="16" s="1"/>
  <c r="O75" i="16" s="1"/>
  <c r="S38" i="29"/>
  <c r="N39" i="29"/>
  <c r="Q26" i="25"/>
  <c r="R20" i="22"/>
  <c r="W20" i="22" s="1"/>
  <c r="C31" i="2" s="1"/>
  <c r="F31" i="2" s="1"/>
  <c r="J31" i="2" s="1"/>
  <c r="K31" i="2" s="1"/>
  <c r="P19" i="22"/>
  <c r="Q28" i="36"/>
  <c r="V28" i="36" s="1"/>
  <c r="Q27" i="40"/>
  <c r="Q28" i="43"/>
  <c r="Q51" i="11"/>
  <c r="R51" i="11" s="1"/>
  <c r="O52" i="11" s="1"/>
  <c r="R20" i="41"/>
  <c r="P19" i="41"/>
  <c r="Q62" i="52"/>
  <c r="Q62" i="9"/>
  <c r="R62" i="9" s="1"/>
  <c r="O63" i="9" s="1"/>
  <c r="R20" i="44"/>
  <c r="U20" i="44" s="1"/>
  <c r="P19" i="44"/>
  <c r="Q28" i="20"/>
  <c r="V28" i="20" s="1"/>
  <c r="T30" i="15"/>
  <c r="T31" i="15" s="1"/>
  <c r="T32" i="15" s="1"/>
  <c r="T33" i="15" s="1"/>
  <c r="R21" i="45"/>
  <c r="P20" i="45"/>
  <c r="Z20" i="45" s="1"/>
  <c r="Q70" i="23"/>
  <c r="J63" i="2"/>
  <c r="K63" i="2" s="1"/>
  <c r="R20" i="21"/>
  <c r="P19" i="21"/>
  <c r="S35" i="20"/>
  <c r="N36" i="20"/>
  <c r="S36" i="19"/>
  <c r="X36" i="19" s="1"/>
  <c r="N37" i="19"/>
  <c r="Q62" i="45"/>
  <c r="R62" i="45" s="1"/>
  <c r="O63" i="45" s="1"/>
  <c r="W20" i="45"/>
  <c r="C57" i="2" s="1"/>
  <c r="F57" i="2" s="1"/>
  <c r="Q28" i="45"/>
  <c r="V28" i="45" s="1"/>
  <c r="R20" i="38"/>
  <c r="P19" i="38"/>
  <c r="U20" i="12"/>
  <c r="R20" i="20"/>
  <c r="U20" i="20" s="1"/>
  <c r="P19" i="20"/>
  <c r="W20" i="25"/>
  <c r="C37" i="2" s="1"/>
  <c r="F37" i="2" s="1"/>
  <c r="J66" i="2"/>
  <c r="K66" i="2" s="1"/>
  <c r="R61" i="38"/>
  <c r="O62" i="38" s="1"/>
  <c r="Q57" i="26"/>
  <c r="R57" i="26" s="1"/>
  <c r="O58" i="26" s="1"/>
  <c r="R21" i="30"/>
  <c r="P20" i="30"/>
  <c r="Z20" i="30" s="1"/>
  <c r="U20" i="30"/>
  <c r="Q61" i="39"/>
  <c r="R61" i="39" s="1"/>
  <c r="O62" i="39" s="1"/>
  <c r="Q61" i="28"/>
  <c r="R61" i="28" s="1"/>
  <c r="O62" i="28" s="1"/>
  <c r="R21" i="51"/>
  <c r="P20" i="51"/>
  <c r="Z20" i="51" s="1"/>
  <c r="W20" i="14"/>
  <c r="C15" i="2" s="1"/>
  <c r="F15" i="2" s="1"/>
  <c r="T28" i="50"/>
  <c r="Y28" i="50" s="1"/>
  <c r="Q27" i="16"/>
  <c r="P20" i="11"/>
  <c r="Q21" i="11"/>
  <c r="T26" i="34"/>
  <c r="Q28" i="54"/>
  <c r="Y32" i="27"/>
  <c r="R21" i="26"/>
  <c r="P20" i="26"/>
  <c r="Z20" i="26" s="1"/>
  <c r="W20" i="26"/>
  <c r="C38" i="2" s="1"/>
  <c r="F38" i="2" s="1"/>
  <c r="T34" i="49"/>
  <c r="Q61" i="31"/>
  <c r="R61" i="31" s="1"/>
  <c r="O62" i="31" s="1"/>
  <c r="Y32" i="35"/>
  <c r="S36" i="31"/>
  <c r="X36" i="31" s="1"/>
  <c r="N37" i="31"/>
  <c r="T36" i="31"/>
  <c r="Y36" i="31" s="1"/>
  <c r="T28" i="54"/>
  <c r="Q61" i="51"/>
  <c r="R61" i="51" s="1"/>
  <c r="O62" i="51" s="1"/>
  <c r="Q27" i="55"/>
  <c r="R21" i="53"/>
  <c r="P20" i="53"/>
  <c r="Z20" i="53" s="1"/>
  <c r="S39" i="51"/>
  <c r="N40" i="51"/>
  <c r="Q29" i="49"/>
  <c r="S37" i="9"/>
  <c r="T37" i="9"/>
  <c r="N38" i="9"/>
  <c r="Q70" i="21"/>
  <c r="R70" i="21" s="1"/>
  <c r="O71" i="21" s="1"/>
  <c r="R21" i="42"/>
  <c r="P20" i="42"/>
  <c r="Z20" i="42" s="1"/>
  <c r="W20" i="42"/>
  <c r="C54" i="2" s="1"/>
  <c r="F54" i="2" s="1"/>
  <c r="R21" i="25"/>
  <c r="P20" i="25"/>
  <c r="Z20" i="25" s="1"/>
  <c r="T30" i="55"/>
  <c r="T31" i="55" s="1"/>
  <c r="T32" i="55" s="1"/>
  <c r="T33" i="55" s="1"/>
  <c r="Q62" i="41"/>
  <c r="R62" i="41" s="1"/>
  <c r="O63" i="41" s="1"/>
  <c r="T31" i="40"/>
  <c r="T32" i="40" s="1"/>
  <c r="T33" i="40" s="1"/>
  <c r="T31" i="39"/>
  <c r="T32" i="39" s="1"/>
  <c r="T33" i="39" s="1"/>
  <c r="J47" i="2"/>
  <c r="K47" i="2" s="1"/>
  <c r="T26" i="33"/>
  <c r="T27" i="33" s="1"/>
  <c r="T28" i="33" s="1"/>
  <c r="T29" i="33" s="1"/>
  <c r="S35" i="41"/>
  <c r="T35" i="41"/>
  <c r="N36" i="41"/>
  <c r="Y32" i="42"/>
  <c r="J67" i="2"/>
  <c r="K67" i="2" s="1"/>
  <c r="U20" i="14"/>
  <c r="S35" i="45"/>
  <c r="N36" i="45"/>
  <c r="T26" i="19"/>
  <c r="T27" i="19" s="1"/>
  <c r="T28" i="19" s="1"/>
  <c r="T29" i="19" s="1"/>
  <c r="N36" i="52"/>
  <c r="S35" i="52"/>
  <c r="S37" i="40"/>
  <c r="N38" i="40"/>
  <c r="Q61" i="47"/>
  <c r="R61" i="47" s="1"/>
  <c r="O62" i="47" s="1"/>
  <c r="Q49" i="18"/>
  <c r="R49" i="18" s="1"/>
  <c r="O50" i="18" s="1"/>
  <c r="Q27" i="23"/>
  <c r="U20" i="25"/>
  <c r="Q28" i="42"/>
  <c r="Q24" i="18"/>
  <c r="R21" i="18"/>
  <c r="P20" i="18"/>
  <c r="Z20" i="18" s="1"/>
  <c r="W20" i="13"/>
  <c r="C14" i="2" s="1"/>
  <c r="R20" i="50"/>
  <c r="P19" i="50"/>
  <c r="R20" i="52"/>
  <c r="U20" i="52" s="1"/>
  <c r="P19" i="52"/>
  <c r="T30" i="23"/>
  <c r="T31" i="23" s="1"/>
  <c r="T32" i="23" s="1"/>
  <c r="T33" i="23" s="1"/>
  <c r="Q61" i="12"/>
  <c r="U20" i="45"/>
  <c r="P35" i="14"/>
  <c r="V36" i="14"/>
  <c r="Q27" i="48"/>
  <c r="Q26" i="26"/>
  <c r="Q28" i="37"/>
  <c r="Q62" i="40"/>
  <c r="R62" i="40" s="1"/>
  <c r="O63" i="40" s="1"/>
  <c r="R20" i="47"/>
  <c r="U20" i="47" s="1"/>
  <c r="P19" i="47"/>
  <c r="T30" i="16"/>
  <c r="T31" i="16" s="1"/>
  <c r="T32" i="16" s="1"/>
  <c r="T33" i="16" s="1"/>
  <c r="Q25" i="27"/>
  <c r="Q25" i="35"/>
  <c r="R21" i="34"/>
  <c r="P20" i="34"/>
  <c r="Z20" i="34" s="1"/>
  <c r="Q26" i="17"/>
  <c r="Q29" i="41"/>
  <c r="R20" i="15"/>
  <c r="W20" i="15" s="1"/>
  <c r="C16" i="2" s="1"/>
  <c r="F16" i="2" s="1"/>
  <c r="P19" i="15"/>
  <c r="T26" i="53"/>
  <c r="T27" i="53" s="1"/>
  <c r="T28" i="53" s="1"/>
  <c r="T29" i="53" s="1"/>
  <c r="R20" i="31"/>
  <c r="P19" i="31"/>
  <c r="Q24" i="13"/>
  <c r="V24" i="13" s="1"/>
  <c r="R20" i="17"/>
  <c r="P19" i="17"/>
  <c r="N36" i="55"/>
  <c r="S35" i="55"/>
  <c r="Q61" i="30"/>
  <c r="R61" i="30" s="1"/>
  <c r="O62" i="30" s="1"/>
  <c r="Q26" i="39"/>
  <c r="T34" i="51"/>
  <c r="T35" i="51" s="1"/>
  <c r="T36" i="51" s="1"/>
  <c r="T37" i="51" s="1"/>
  <c r="U20" i="42"/>
  <c r="V28" i="44"/>
  <c r="T26" i="13"/>
  <c r="T27" i="13" s="1"/>
  <c r="T28" i="13" s="1"/>
  <c r="T29" i="13" s="1"/>
  <c r="Y28" i="55"/>
  <c r="R21" i="28"/>
  <c r="P20" i="28"/>
  <c r="Z20" i="28" s="1"/>
  <c r="W20" i="28"/>
  <c r="C40" i="2" s="1"/>
  <c r="F40" i="2" s="1"/>
  <c r="U20" i="27"/>
  <c r="R27" i="10"/>
  <c r="S35" i="43"/>
  <c r="N36" i="43"/>
  <c r="T35" i="43"/>
  <c r="R21" i="16"/>
  <c r="P20" i="16"/>
  <c r="Z20" i="16" s="1"/>
  <c r="U20" i="16"/>
  <c r="W20" i="16"/>
  <c r="C17" i="2" s="1"/>
  <c r="F17" i="2" s="1"/>
  <c r="T26" i="25"/>
  <c r="V28" i="41"/>
  <c r="Q26" i="32"/>
  <c r="Y32" i="51"/>
  <c r="Q28" i="53"/>
  <c r="V28" i="53" s="1"/>
  <c r="W20" i="12"/>
  <c r="C11" i="2" s="1"/>
  <c r="S35" i="15"/>
  <c r="N36" i="15"/>
  <c r="S36" i="27"/>
  <c r="X36" i="27" s="1"/>
  <c r="N37" i="27"/>
  <c r="S36" i="35"/>
  <c r="X36" i="35" s="1"/>
  <c r="N37" i="35"/>
  <c r="Q28" i="21"/>
  <c r="P35" i="11"/>
  <c r="T28" i="12"/>
  <c r="T29" i="12" s="1"/>
  <c r="S36" i="47"/>
  <c r="X36" i="47" s="1"/>
  <c r="N37" i="47"/>
  <c r="T26" i="52"/>
  <c r="T27" i="52" s="1"/>
  <c r="T28" i="52" s="1"/>
  <c r="T29" i="52" s="1"/>
  <c r="T30" i="48"/>
  <c r="R21" i="54"/>
  <c r="P20" i="54"/>
  <c r="Z20" i="54" s="1"/>
  <c r="S36" i="50"/>
  <c r="X36" i="50" s="1"/>
  <c r="N37" i="50"/>
  <c r="U20" i="29"/>
  <c r="R28" i="11"/>
  <c r="R20" i="23"/>
  <c r="W20" i="23" s="1"/>
  <c r="C32" i="2" s="1"/>
  <c r="F32" i="2" s="1"/>
  <c r="J32" i="2" s="1"/>
  <c r="K32" i="2" s="1"/>
  <c r="P19" i="23"/>
  <c r="T30" i="21"/>
  <c r="T31" i="47"/>
  <c r="W20" i="30"/>
  <c r="C42" i="2" s="1"/>
  <c r="F42" i="2" s="1"/>
  <c r="W20" i="20" l="1"/>
  <c r="C29" i="2" s="1"/>
  <c r="Y32" i="38"/>
  <c r="U20" i="23"/>
  <c r="X36" i="11"/>
  <c r="W20" i="44"/>
  <c r="C56" i="2" s="1"/>
  <c r="F56" i="2" s="1"/>
  <c r="J56" i="2" s="1"/>
  <c r="K56" i="2" s="1"/>
  <c r="X36" i="18"/>
  <c r="Y28" i="12"/>
  <c r="U36" i="18"/>
  <c r="V20" i="9"/>
  <c r="B8" i="2" s="1"/>
  <c r="B12" i="2" s="1"/>
  <c r="B70" i="2" s="1"/>
  <c r="B87" i="2" s="1"/>
  <c r="W36" i="18"/>
  <c r="W20" i="47"/>
  <c r="C59" i="2" s="1"/>
  <c r="F59" i="2" s="1"/>
  <c r="J59" i="2" s="1"/>
  <c r="K59" i="2" s="1"/>
  <c r="Y28" i="13"/>
  <c r="Y28" i="53"/>
  <c r="Y32" i="23"/>
  <c r="Y32" i="15"/>
  <c r="Y36" i="42"/>
  <c r="U20" i="15"/>
  <c r="Q71" i="21"/>
  <c r="R71" i="21" s="1"/>
  <c r="O72" i="21" s="1"/>
  <c r="Q71" i="19"/>
  <c r="R71" i="19" s="1"/>
  <c r="O72" i="19" s="1"/>
  <c r="J16" i="2"/>
  <c r="K16" i="2" s="1"/>
  <c r="J26" i="2"/>
  <c r="K26" i="2" s="1"/>
  <c r="Q62" i="47"/>
  <c r="R62" i="47" s="1"/>
  <c r="O63" i="47" s="1"/>
  <c r="Q52" i="11"/>
  <c r="R52" i="11" s="1"/>
  <c r="O53" i="11" s="1"/>
  <c r="Q63" i="42"/>
  <c r="R63" i="42" s="1"/>
  <c r="O64" i="42" s="1"/>
  <c r="Q67" i="13"/>
  <c r="R67" i="13" s="1"/>
  <c r="O68" i="13" s="1"/>
  <c r="J39" i="2"/>
  <c r="K39" i="2" s="1"/>
  <c r="Q63" i="53"/>
  <c r="R63" i="53" s="1"/>
  <c r="O64" i="53" s="1"/>
  <c r="Q63" i="40"/>
  <c r="R63" i="40" s="1"/>
  <c r="O64" i="40" s="1"/>
  <c r="Q62" i="28"/>
  <c r="R62" i="28" s="1"/>
  <c r="O63" i="28" s="1"/>
  <c r="Q64" i="43"/>
  <c r="R64" i="43" s="1"/>
  <c r="O65" i="43" s="1"/>
  <c r="Q62" i="48"/>
  <c r="R62" i="48" s="1"/>
  <c r="O63" i="48" s="1"/>
  <c r="Q63" i="49"/>
  <c r="R63" i="49" s="1"/>
  <c r="O64" i="49" s="1"/>
  <c r="Q63" i="15"/>
  <c r="R63" i="15" s="1"/>
  <c r="O64" i="15" s="1"/>
  <c r="Q27" i="17"/>
  <c r="N39" i="40"/>
  <c r="S38" i="40"/>
  <c r="T31" i="21"/>
  <c r="T32" i="21" s="1"/>
  <c r="T33" i="21" s="1"/>
  <c r="R29" i="11"/>
  <c r="W32" i="11" s="1"/>
  <c r="R22" i="54"/>
  <c r="P21" i="54"/>
  <c r="R22" i="16"/>
  <c r="P21" i="16"/>
  <c r="Q62" i="30"/>
  <c r="R62" i="30" s="1"/>
  <c r="O63" i="30" s="1"/>
  <c r="W20" i="17"/>
  <c r="C20" i="2" s="1"/>
  <c r="R21" i="31"/>
  <c r="P20" i="31"/>
  <c r="Z20" i="31" s="1"/>
  <c r="Q30" i="41"/>
  <c r="R22" i="34"/>
  <c r="P21" i="34"/>
  <c r="R21" i="50"/>
  <c r="P20" i="50"/>
  <c r="Z20" i="50" s="1"/>
  <c r="W20" i="50"/>
  <c r="C62" i="2" s="1"/>
  <c r="F62" i="2" s="1"/>
  <c r="N37" i="52"/>
  <c r="S36" i="52"/>
  <c r="X36" i="52" s="1"/>
  <c r="T34" i="39"/>
  <c r="T35" i="39" s="1"/>
  <c r="T36" i="39" s="1"/>
  <c r="R22" i="25"/>
  <c r="P21" i="25"/>
  <c r="T29" i="54"/>
  <c r="J38" i="2"/>
  <c r="K38" i="2" s="1"/>
  <c r="T27" i="34"/>
  <c r="T28" i="34" s="1"/>
  <c r="T29" i="34" s="1"/>
  <c r="J15" i="2"/>
  <c r="K15" i="2" s="1"/>
  <c r="Q63" i="45"/>
  <c r="R63" i="45" s="1"/>
  <c r="O64" i="45" s="1"/>
  <c r="S36" i="20"/>
  <c r="X36" i="20" s="1"/>
  <c r="N37" i="20"/>
  <c r="R21" i="21"/>
  <c r="P20" i="21"/>
  <c r="Z20" i="21" s="1"/>
  <c r="R21" i="41"/>
  <c r="P20" i="41"/>
  <c r="Z20" i="41" s="1"/>
  <c r="U20" i="41"/>
  <c r="W20" i="41"/>
  <c r="C53" i="2" s="1"/>
  <c r="F53" i="2" s="1"/>
  <c r="Q27" i="25"/>
  <c r="R22" i="40"/>
  <c r="P21" i="40"/>
  <c r="T39" i="42"/>
  <c r="N40" i="42"/>
  <c r="S39" i="42"/>
  <c r="Q63" i="27"/>
  <c r="R63" i="27" s="1"/>
  <c r="O64" i="27" s="1"/>
  <c r="T37" i="14"/>
  <c r="N38" i="14"/>
  <c r="Q37" i="14"/>
  <c r="R37" i="14"/>
  <c r="S37" i="14"/>
  <c r="S39" i="49"/>
  <c r="N40" i="49"/>
  <c r="W20" i="48"/>
  <c r="C60" i="2" s="1"/>
  <c r="F60" i="2" s="1"/>
  <c r="N39" i="32"/>
  <c r="S38" i="32"/>
  <c r="Q71" i="20"/>
  <c r="R71" i="20" s="1"/>
  <c r="O72" i="20" s="1"/>
  <c r="R21" i="36"/>
  <c r="P20" i="36"/>
  <c r="Z20" i="36" s="1"/>
  <c r="U20" i="36"/>
  <c r="N37" i="33"/>
  <c r="S36" i="33"/>
  <c r="X36" i="33" s="1"/>
  <c r="R23" i="46"/>
  <c r="P22" i="46"/>
  <c r="Q29" i="30"/>
  <c r="V28" i="30"/>
  <c r="T34" i="17"/>
  <c r="T35" i="17" s="1"/>
  <c r="T36" i="17" s="1"/>
  <c r="T37" i="17" s="1"/>
  <c r="T38" i="17" s="1"/>
  <c r="Q58" i="25"/>
  <c r="R58" i="25" s="1"/>
  <c r="O59" i="25" s="1"/>
  <c r="Q64" i="46"/>
  <c r="R64" i="46" s="1"/>
  <c r="O65" i="46" s="1"/>
  <c r="Q63" i="54"/>
  <c r="R63" i="54" s="1"/>
  <c r="O64" i="54" s="1"/>
  <c r="T31" i="48"/>
  <c r="F11" i="2"/>
  <c r="C12" i="2"/>
  <c r="J40" i="2"/>
  <c r="K40" i="2" s="1"/>
  <c r="T30" i="53"/>
  <c r="Q26" i="35"/>
  <c r="Q28" i="48"/>
  <c r="V28" i="48" s="1"/>
  <c r="T34" i="23"/>
  <c r="C18" i="2"/>
  <c r="F14" i="2"/>
  <c r="R22" i="53"/>
  <c r="P21" i="53"/>
  <c r="R22" i="30"/>
  <c r="P21" i="30"/>
  <c r="R62" i="50"/>
  <c r="O63" i="50" s="1"/>
  <c r="S37" i="54"/>
  <c r="N38" i="54"/>
  <c r="Y36" i="27"/>
  <c r="T38" i="46"/>
  <c r="N39" i="46"/>
  <c r="S38" i="46"/>
  <c r="N39" i="48"/>
  <c r="S38" i="48"/>
  <c r="Q29" i="38"/>
  <c r="V28" i="38"/>
  <c r="T32" i="28"/>
  <c r="Y32" i="28" s="1"/>
  <c r="Z19" i="10"/>
  <c r="R27" i="9"/>
  <c r="T38" i="11"/>
  <c r="T39" i="11" s="1"/>
  <c r="R21" i="24"/>
  <c r="P20" i="24"/>
  <c r="Z20" i="24" s="1"/>
  <c r="R22" i="12"/>
  <c r="P21" i="12"/>
  <c r="N37" i="53"/>
  <c r="S36" i="53"/>
  <c r="X36" i="53" s="1"/>
  <c r="S37" i="36"/>
  <c r="T37" i="36"/>
  <c r="N38" i="36"/>
  <c r="Y32" i="17"/>
  <c r="N38" i="16"/>
  <c r="S37" i="16"/>
  <c r="R22" i="14"/>
  <c r="P21" i="14"/>
  <c r="U36" i="11"/>
  <c r="Z35" i="11" s="1"/>
  <c r="Y32" i="40"/>
  <c r="T38" i="51"/>
  <c r="T39" i="51" s="1"/>
  <c r="T40" i="51" s="1"/>
  <c r="Q28" i="23"/>
  <c r="V28" i="23" s="1"/>
  <c r="T37" i="31"/>
  <c r="N38" i="31"/>
  <c r="S37" i="31"/>
  <c r="Q62" i="31"/>
  <c r="R62" i="31" s="1"/>
  <c r="O63" i="31" s="1"/>
  <c r="P21" i="11"/>
  <c r="Q22" i="11"/>
  <c r="Q58" i="26"/>
  <c r="R58" i="26" s="1"/>
  <c r="O59" i="26" s="1"/>
  <c r="Q29" i="20"/>
  <c r="Q75" i="16"/>
  <c r="R75" i="16" s="1"/>
  <c r="O76" i="16" s="1"/>
  <c r="Q29" i="47"/>
  <c r="V28" i="47"/>
  <c r="J9" i="2"/>
  <c r="K9" i="2" s="1"/>
  <c r="J41" i="2"/>
  <c r="K41" i="2" s="1"/>
  <c r="T27" i="25"/>
  <c r="T28" i="25" s="1"/>
  <c r="T29" i="25" s="1"/>
  <c r="T30" i="33"/>
  <c r="T31" i="33" s="1"/>
  <c r="T32" i="33" s="1"/>
  <c r="T33" i="33" s="1"/>
  <c r="T38" i="9"/>
  <c r="N39" i="9"/>
  <c r="S38" i="9"/>
  <c r="S40" i="51"/>
  <c r="X40" i="51" s="1"/>
  <c r="N41" i="51"/>
  <c r="T35" i="32"/>
  <c r="T36" i="32" s="1"/>
  <c r="T37" i="32" s="1"/>
  <c r="Q27" i="15"/>
  <c r="R21" i="19"/>
  <c r="P20" i="19"/>
  <c r="Z20" i="19" s="1"/>
  <c r="Q29" i="44"/>
  <c r="U20" i="31"/>
  <c r="Y28" i="52"/>
  <c r="S37" i="35"/>
  <c r="N38" i="35"/>
  <c r="S36" i="15"/>
  <c r="X36" i="15" s="1"/>
  <c r="N37" i="15"/>
  <c r="R22" i="28"/>
  <c r="P21" i="28"/>
  <c r="Q27" i="39"/>
  <c r="Q25" i="13"/>
  <c r="R21" i="47"/>
  <c r="P20" i="47"/>
  <c r="Z20" i="47" s="1"/>
  <c r="Q25" i="18"/>
  <c r="Q50" i="18"/>
  <c r="R50" i="18" s="1"/>
  <c r="O51" i="18" s="1"/>
  <c r="Y28" i="33"/>
  <c r="R22" i="42"/>
  <c r="P21" i="42"/>
  <c r="Q28" i="16"/>
  <c r="V28" i="16" s="1"/>
  <c r="Q62" i="38"/>
  <c r="R62" i="38" s="1"/>
  <c r="O63" i="38" s="1"/>
  <c r="Q29" i="45"/>
  <c r="N38" i="19"/>
  <c r="S37" i="19"/>
  <c r="W20" i="21"/>
  <c r="C30" i="2" s="1"/>
  <c r="F30" i="2" s="1"/>
  <c r="J30" i="2" s="1"/>
  <c r="K30" i="2" s="1"/>
  <c r="R70" i="23"/>
  <c r="O71" i="23" s="1"/>
  <c r="U20" i="22"/>
  <c r="P36" i="11"/>
  <c r="Z19" i="9"/>
  <c r="T27" i="24"/>
  <c r="R22" i="35"/>
  <c r="P21" i="35"/>
  <c r="Q28" i="22"/>
  <c r="N38" i="12"/>
  <c r="S37" i="12"/>
  <c r="R22" i="29"/>
  <c r="P21" i="29"/>
  <c r="R22" i="39"/>
  <c r="P21" i="39"/>
  <c r="Q71" i="17"/>
  <c r="R71" i="17" s="1"/>
  <c r="O72" i="17" s="1"/>
  <c r="J45" i="2"/>
  <c r="K45" i="2" s="1"/>
  <c r="X36" i="10"/>
  <c r="V24" i="18"/>
  <c r="R21" i="17"/>
  <c r="P20" i="17"/>
  <c r="Z20" i="17" s="1"/>
  <c r="T34" i="20"/>
  <c r="T35" i="20" s="1"/>
  <c r="T36" i="20" s="1"/>
  <c r="Y36" i="20" s="1"/>
  <c r="N40" i="30"/>
  <c r="S39" i="30"/>
  <c r="Q63" i="55"/>
  <c r="R63" i="55" s="1"/>
  <c r="O64" i="55" s="1"/>
  <c r="T30" i="12"/>
  <c r="T31" i="12" s="1"/>
  <c r="T32" i="12" s="1"/>
  <c r="T33" i="12" s="1"/>
  <c r="Q29" i="53"/>
  <c r="Y36" i="51"/>
  <c r="Q26" i="27"/>
  <c r="Q29" i="37"/>
  <c r="V28" i="37"/>
  <c r="R22" i="18"/>
  <c r="P21" i="18"/>
  <c r="Y28" i="19"/>
  <c r="Q63" i="41"/>
  <c r="R63" i="41" s="1"/>
  <c r="O64" i="41" s="1"/>
  <c r="Q28" i="55"/>
  <c r="V28" i="55" s="1"/>
  <c r="R22" i="26"/>
  <c r="P21" i="26"/>
  <c r="F29" i="2"/>
  <c r="Q29" i="43"/>
  <c r="V28" i="43"/>
  <c r="N37" i="34"/>
  <c r="S36" i="34"/>
  <c r="X36" i="34" s="1"/>
  <c r="P36" i="14"/>
  <c r="Z36" i="14" s="1"/>
  <c r="U36" i="14"/>
  <c r="P21" i="10"/>
  <c r="Q22" i="10"/>
  <c r="Q52" i="10"/>
  <c r="R52" i="10" s="1"/>
  <c r="O53" i="10" s="1"/>
  <c r="Y32" i="20"/>
  <c r="T34" i="16"/>
  <c r="T35" i="16" s="1"/>
  <c r="T36" i="16" s="1"/>
  <c r="T37" i="16" s="1"/>
  <c r="Q27" i="26"/>
  <c r="R21" i="52"/>
  <c r="P20" i="52"/>
  <c r="Z20" i="52" s="1"/>
  <c r="W20" i="52"/>
  <c r="C64" i="2" s="1"/>
  <c r="F64" i="2" s="1"/>
  <c r="T34" i="55"/>
  <c r="Q62" i="51"/>
  <c r="R62" i="51" s="1"/>
  <c r="O63" i="51" s="1"/>
  <c r="Q62" i="39"/>
  <c r="R62" i="39" s="1"/>
  <c r="O63" i="39" s="1"/>
  <c r="R21" i="20"/>
  <c r="P20" i="20"/>
  <c r="Z20" i="20" s="1"/>
  <c r="U20" i="21"/>
  <c r="R62" i="52"/>
  <c r="O63" i="52" s="1"/>
  <c r="T38" i="18"/>
  <c r="T39" i="18" s="1"/>
  <c r="P36" i="10"/>
  <c r="V36" i="10"/>
  <c r="J44" i="2"/>
  <c r="K44" i="2" s="1"/>
  <c r="Q27" i="29"/>
  <c r="T37" i="37"/>
  <c r="N38" i="37"/>
  <c r="S37" i="37"/>
  <c r="Q29" i="51"/>
  <c r="V28" i="51"/>
  <c r="Q27" i="28"/>
  <c r="R21" i="37"/>
  <c r="P20" i="37"/>
  <c r="Z20" i="37" s="1"/>
  <c r="W20" i="37"/>
  <c r="C49" i="2" s="1"/>
  <c r="F49" i="2" s="1"/>
  <c r="Q62" i="36"/>
  <c r="R62" i="36" s="1"/>
  <c r="O63" i="36" s="1"/>
  <c r="Q61" i="33"/>
  <c r="R61" i="33" s="1"/>
  <c r="O62" i="33" s="1"/>
  <c r="N39" i="23"/>
  <c r="S38" i="23"/>
  <c r="Q58" i="24"/>
  <c r="R58" i="24" s="1"/>
  <c r="O59" i="24" s="1"/>
  <c r="N37" i="38"/>
  <c r="S36" i="38"/>
  <c r="X36" i="38" s="1"/>
  <c r="T37" i="44"/>
  <c r="N38" i="44"/>
  <c r="S37" i="44"/>
  <c r="S36" i="24"/>
  <c r="X36" i="24" s="1"/>
  <c r="N37" i="24"/>
  <c r="S36" i="43"/>
  <c r="X36" i="43" s="1"/>
  <c r="N37" i="43"/>
  <c r="T36" i="43"/>
  <c r="Y36" i="43" s="1"/>
  <c r="J54" i="2"/>
  <c r="K54" i="2" s="1"/>
  <c r="R21" i="38"/>
  <c r="P20" i="38"/>
  <c r="Z20" i="38" s="1"/>
  <c r="Q63" i="9"/>
  <c r="R63" i="9" s="1"/>
  <c r="O64" i="9" s="1"/>
  <c r="N38" i="21"/>
  <c r="S37" i="21"/>
  <c r="Q63" i="37"/>
  <c r="R63" i="37" s="1"/>
  <c r="O64" i="37" s="1"/>
  <c r="T30" i="52"/>
  <c r="T31" i="52" s="1"/>
  <c r="T32" i="52" s="1"/>
  <c r="T33" i="52" s="1"/>
  <c r="F8" i="2"/>
  <c r="Q28" i="34"/>
  <c r="V28" i="34" s="1"/>
  <c r="S36" i="22"/>
  <c r="X36" i="22" s="1"/>
  <c r="N37" i="22"/>
  <c r="S38" i="17"/>
  <c r="N39" i="17"/>
  <c r="R61" i="32"/>
  <c r="O62" i="32" s="1"/>
  <c r="R70" i="22"/>
  <c r="O71" i="22" s="1"/>
  <c r="Y36" i="10"/>
  <c r="Q63" i="29"/>
  <c r="R63" i="29" s="1"/>
  <c r="O64" i="29" s="1"/>
  <c r="J42" i="2"/>
  <c r="K42" i="2" s="1"/>
  <c r="S37" i="50"/>
  <c r="N38" i="50"/>
  <c r="J17" i="2"/>
  <c r="K17" i="2" s="1"/>
  <c r="S36" i="45"/>
  <c r="X36" i="45" s="1"/>
  <c r="N37" i="45"/>
  <c r="T34" i="38"/>
  <c r="T35" i="38" s="1"/>
  <c r="T36" i="38" s="1"/>
  <c r="Y36" i="38" s="1"/>
  <c r="T30" i="45"/>
  <c r="T31" i="45" s="1"/>
  <c r="T32" i="45" s="1"/>
  <c r="T33" i="45" s="1"/>
  <c r="Q29" i="52"/>
  <c r="R21" i="23"/>
  <c r="P20" i="23"/>
  <c r="Z20" i="23" s="1"/>
  <c r="N38" i="47"/>
  <c r="S37" i="47"/>
  <c r="Q29" i="21"/>
  <c r="V28" i="21"/>
  <c r="S37" i="27"/>
  <c r="T37" i="27"/>
  <c r="N38" i="27"/>
  <c r="Q27" i="32"/>
  <c r="T30" i="13"/>
  <c r="T31" i="13" s="1"/>
  <c r="T32" i="13" s="1"/>
  <c r="T33" i="13" s="1"/>
  <c r="N37" i="55"/>
  <c r="S36" i="55"/>
  <c r="X36" i="55" s="1"/>
  <c r="W20" i="31"/>
  <c r="C43" i="2" s="1"/>
  <c r="F43" i="2" s="1"/>
  <c r="U36" i="10"/>
  <c r="Y32" i="16"/>
  <c r="U20" i="50"/>
  <c r="Q29" i="42"/>
  <c r="V28" i="42"/>
  <c r="S36" i="41"/>
  <c r="X36" i="41" s="1"/>
  <c r="N37" i="41"/>
  <c r="T36" i="41"/>
  <c r="Y36" i="41" s="1"/>
  <c r="Y32" i="55"/>
  <c r="T35" i="49"/>
  <c r="Q29" i="54"/>
  <c r="V28" i="54"/>
  <c r="Z19" i="12"/>
  <c r="R22" i="45"/>
  <c r="P21" i="45"/>
  <c r="R21" i="44"/>
  <c r="P20" i="44"/>
  <c r="Z20" i="44" s="1"/>
  <c r="N40" i="29"/>
  <c r="S39" i="29"/>
  <c r="R21" i="49"/>
  <c r="P20" i="49"/>
  <c r="Z20" i="49" s="1"/>
  <c r="W20" i="49"/>
  <c r="C61" i="2" s="1"/>
  <c r="F61" i="2" s="1"/>
  <c r="R23" i="43"/>
  <c r="P22" i="43"/>
  <c r="J52" i="2"/>
  <c r="K52" i="2" s="1"/>
  <c r="R22" i="55"/>
  <c r="P21" i="55"/>
  <c r="Y28" i="45"/>
  <c r="P20" i="9"/>
  <c r="Q21" i="9"/>
  <c r="Q24" i="19"/>
  <c r="W20" i="36"/>
  <c r="C48" i="2" s="1"/>
  <c r="F48" i="2" s="1"/>
  <c r="Q28" i="12"/>
  <c r="U20" i="24"/>
  <c r="Y32" i="29"/>
  <c r="T27" i="30"/>
  <c r="R21" i="13"/>
  <c r="P20" i="13"/>
  <c r="Z20" i="13" s="1"/>
  <c r="Q28" i="24"/>
  <c r="R62" i="35"/>
  <c r="O63" i="35" s="1"/>
  <c r="R58" i="14"/>
  <c r="O59" i="14" s="1"/>
  <c r="T30" i="19"/>
  <c r="T31" i="19" s="1"/>
  <c r="T32" i="19" s="1"/>
  <c r="T33" i="19" s="1"/>
  <c r="T34" i="40"/>
  <c r="T35" i="40" s="1"/>
  <c r="T36" i="40" s="1"/>
  <c r="T37" i="40" s="1"/>
  <c r="R22" i="51"/>
  <c r="P21" i="51"/>
  <c r="Q29" i="36"/>
  <c r="R21" i="48"/>
  <c r="P20" i="48"/>
  <c r="Z20" i="48" s="1"/>
  <c r="Q29" i="46"/>
  <c r="Q27" i="50"/>
  <c r="J51" i="2"/>
  <c r="K51" i="2" s="1"/>
  <c r="T27" i="22"/>
  <c r="T28" i="22" s="1"/>
  <c r="T29" i="22" s="1"/>
  <c r="Q62" i="34"/>
  <c r="R62" i="34" s="1"/>
  <c r="O63" i="34" s="1"/>
  <c r="T32" i="47"/>
  <c r="T33" i="47" s="1"/>
  <c r="W28" i="11"/>
  <c r="R28" i="10"/>
  <c r="R29" i="10" s="1"/>
  <c r="W32" i="10" s="1"/>
  <c r="U20" i="17"/>
  <c r="R21" i="15"/>
  <c r="P20" i="15"/>
  <c r="Z20" i="15" s="1"/>
  <c r="R61" i="12"/>
  <c r="O62" i="12" s="1"/>
  <c r="Q30" i="49"/>
  <c r="Y28" i="54"/>
  <c r="T29" i="50"/>
  <c r="J37" i="2"/>
  <c r="K37" i="2" s="1"/>
  <c r="J57" i="2"/>
  <c r="K57" i="2" s="1"/>
  <c r="T34" i="15"/>
  <c r="T35" i="15" s="1"/>
  <c r="T36" i="15" s="1"/>
  <c r="Y36" i="15" s="1"/>
  <c r="U20" i="19"/>
  <c r="Q28" i="40"/>
  <c r="R21" i="22"/>
  <c r="P20" i="22"/>
  <c r="Z20" i="22" s="1"/>
  <c r="T35" i="35"/>
  <c r="T36" i="35" s="1"/>
  <c r="T37" i="35" s="1"/>
  <c r="Q27" i="14"/>
  <c r="Q27" i="31"/>
  <c r="S36" i="25"/>
  <c r="X36" i="25" s="1"/>
  <c r="N37" i="25"/>
  <c r="P36" i="18"/>
  <c r="Z36" i="18" s="1"/>
  <c r="N38" i="26"/>
  <c r="S37" i="26"/>
  <c r="R22" i="32"/>
  <c r="P21" i="32"/>
  <c r="R21" i="27"/>
  <c r="P20" i="27"/>
  <c r="Z20" i="27" s="1"/>
  <c r="N39" i="28"/>
  <c r="S38" i="28"/>
  <c r="W20" i="38"/>
  <c r="C50" i="2" s="1"/>
  <c r="F50" i="2" s="1"/>
  <c r="F36" i="2"/>
  <c r="T34" i="29"/>
  <c r="T35" i="29" s="1"/>
  <c r="T36" i="29" s="1"/>
  <c r="T37" i="29" s="1"/>
  <c r="T31" i="26"/>
  <c r="Q27" i="33"/>
  <c r="R61" i="44"/>
  <c r="O62" i="44" s="1"/>
  <c r="S36" i="39"/>
  <c r="X36" i="39" s="1"/>
  <c r="N37" i="39"/>
  <c r="S36" i="13"/>
  <c r="X36" i="13" s="1"/>
  <c r="N37" i="13"/>
  <c r="R22" i="33"/>
  <c r="P21" i="33"/>
  <c r="Y32" i="39"/>
  <c r="U20" i="38"/>
  <c r="Y28" i="25" l="1"/>
  <c r="Y32" i="45"/>
  <c r="Y32" i="21"/>
  <c r="Y32" i="13"/>
  <c r="Y32" i="47"/>
  <c r="C33" i="2"/>
  <c r="Y28" i="22"/>
  <c r="Y36" i="40"/>
  <c r="R38" i="11"/>
  <c r="R39" i="11" s="1"/>
  <c r="Y32" i="19"/>
  <c r="Y36" i="16"/>
  <c r="Y36" i="35"/>
  <c r="Q59" i="24"/>
  <c r="R59" i="24" s="1"/>
  <c r="O60" i="24" s="1"/>
  <c r="Q76" i="16"/>
  <c r="R76" i="16" s="1"/>
  <c r="O77" i="16" s="1"/>
  <c r="Q64" i="49"/>
  <c r="R64" i="49" s="1"/>
  <c r="O65" i="49" s="1"/>
  <c r="Q63" i="47"/>
  <c r="R63" i="47" s="1"/>
  <c r="O64" i="47" s="1"/>
  <c r="Q63" i="39"/>
  <c r="R63" i="39" s="1"/>
  <c r="O64" i="39" s="1"/>
  <c r="Q65" i="46"/>
  <c r="R65" i="46" s="1"/>
  <c r="O66" i="46" s="1"/>
  <c r="Q63" i="48"/>
  <c r="R63" i="48" s="1"/>
  <c r="O64" i="48" s="1"/>
  <c r="Q63" i="51"/>
  <c r="R63" i="51" s="1"/>
  <c r="O64" i="51" s="1"/>
  <c r="Q62" i="33"/>
  <c r="R62" i="33" s="1"/>
  <c r="O63" i="33" s="1"/>
  <c r="Q68" i="13"/>
  <c r="R68" i="13" s="1"/>
  <c r="O69" i="13" s="1"/>
  <c r="Q59" i="26"/>
  <c r="R59" i="26" s="1"/>
  <c r="O60" i="26" s="1"/>
  <c r="Q64" i="42"/>
  <c r="R64" i="42" s="1"/>
  <c r="O65" i="42" s="1"/>
  <c r="Q72" i="19"/>
  <c r="R72" i="19" s="1"/>
  <c r="O73" i="19" s="1"/>
  <c r="Q64" i="55"/>
  <c r="R64" i="55" s="1"/>
  <c r="O65" i="55" s="1"/>
  <c r="Q64" i="29"/>
  <c r="R64" i="29" s="1"/>
  <c r="O65" i="29" s="1"/>
  <c r="Q63" i="38"/>
  <c r="R63" i="38" s="1"/>
  <c r="O64" i="38" s="1"/>
  <c r="Q64" i="40"/>
  <c r="R64" i="40" s="1"/>
  <c r="O65" i="40" s="1"/>
  <c r="Q53" i="11"/>
  <c r="R53" i="11" s="1"/>
  <c r="O54" i="11" s="1"/>
  <c r="F68" i="2"/>
  <c r="J36" i="2"/>
  <c r="S37" i="25"/>
  <c r="N38" i="25"/>
  <c r="Q31" i="49"/>
  <c r="J48" i="2"/>
  <c r="K48" i="2" s="1"/>
  <c r="R22" i="23"/>
  <c r="P21" i="23"/>
  <c r="N40" i="23"/>
  <c r="S39" i="23"/>
  <c r="Q30" i="43"/>
  <c r="Q29" i="22"/>
  <c r="V28" i="22"/>
  <c r="Q63" i="31"/>
  <c r="R63" i="31" s="1"/>
  <c r="O64" i="31" s="1"/>
  <c r="N40" i="46"/>
  <c r="S39" i="46"/>
  <c r="T39" i="46"/>
  <c r="J60" i="2"/>
  <c r="K60" i="2" s="1"/>
  <c r="S40" i="42"/>
  <c r="X40" i="42" s="1"/>
  <c r="N41" i="42"/>
  <c r="T40" i="42"/>
  <c r="Y40" i="42" s="1"/>
  <c r="C27" i="2"/>
  <c r="F20" i="2"/>
  <c r="Q28" i="33"/>
  <c r="V28" i="33" s="1"/>
  <c r="R22" i="15"/>
  <c r="P21" i="15"/>
  <c r="Q72" i="20"/>
  <c r="R72" i="20" s="1"/>
  <c r="O73" i="20" s="1"/>
  <c r="T38" i="29"/>
  <c r="T39" i="29" s="1"/>
  <c r="T30" i="50"/>
  <c r="T31" i="50" s="1"/>
  <c r="T32" i="50" s="1"/>
  <c r="T33" i="50" s="1"/>
  <c r="Q28" i="50"/>
  <c r="V28" i="50" s="1"/>
  <c r="Q29" i="12"/>
  <c r="Z35" i="10"/>
  <c r="Q64" i="37"/>
  <c r="R64" i="37" s="1"/>
  <c r="O65" i="37" s="1"/>
  <c r="Q64" i="9"/>
  <c r="R64" i="9" s="1"/>
  <c r="O65" i="9" s="1"/>
  <c r="R37" i="24"/>
  <c r="S37" i="24"/>
  <c r="T37" i="24"/>
  <c r="Q37" i="24"/>
  <c r="N38" i="24"/>
  <c r="Q63" i="36"/>
  <c r="R63" i="36" s="1"/>
  <c r="O64" i="36" s="1"/>
  <c r="T35" i="55"/>
  <c r="T36" i="55" s="1"/>
  <c r="T37" i="55" s="1"/>
  <c r="T34" i="12"/>
  <c r="T35" i="12" s="1"/>
  <c r="T36" i="12" s="1"/>
  <c r="T37" i="12" s="1"/>
  <c r="T38" i="12" s="1"/>
  <c r="S40" i="30"/>
  <c r="X40" i="30" s="1"/>
  <c r="N41" i="30"/>
  <c r="N39" i="12"/>
  <c r="S38" i="12"/>
  <c r="S38" i="19"/>
  <c r="N39" i="19"/>
  <c r="R22" i="47"/>
  <c r="P21" i="47"/>
  <c r="R23" i="28"/>
  <c r="P22" i="28"/>
  <c r="T38" i="35"/>
  <c r="N39" i="35"/>
  <c r="S38" i="35"/>
  <c r="Q30" i="44"/>
  <c r="T34" i="33"/>
  <c r="T35" i="33" s="1"/>
  <c r="T36" i="33" s="1"/>
  <c r="T37" i="33" s="1"/>
  <c r="R23" i="12"/>
  <c r="P22" i="12"/>
  <c r="R28" i="9"/>
  <c r="R29" i="9" s="1"/>
  <c r="T35" i="23"/>
  <c r="T36" i="23" s="1"/>
  <c r="T37" i="23" s="1"/>
  <c r="Q59" i="25"/>
  <c r="R59" i="25" s="1"/>
  <c r="O60" i="25" s="1"/>
  <c r="N40" i="32"/>
  <c r="S39" i="32"/>
  <c r="Q28" i="25"/>
  <c r="T34" i="21"/>
  <c r="T35" i="21" s="1"/>
  <c r="T36" i="21" s="1"/>
  <c r="T37" i="21" s="1"/>
  <c r="T38" i="21" s="1"/>
  <c r="Q28" i="17"/>
  <c r="Q65" i="43"/>
  <c r="R65" i="43" s="1"/>
  <c r="O66" i="43" s="1"/>
  <c r="N38" i="45"/>
  <c r="S37" i="45"/>
  <c r="Q63" i="50"/>
  <c r="R63" i="50" s="1"/>
  <c r="O64" i="50" s="1"/>
  <c r="J53" i="2"/>
  <c r="K53" i="2" s="1"/>
  <c r="C68" i="2"/>
  <c r="R23" i="51"/>
  <c r="P22" i="51"/>
  <c r="J61" i="2"/>
  <c r="K61" i="2" s="1"/>
  <c r="J64" i="2"/>
  <c r="K64" i="2" s="1"/>
  <c r="R23" i="29"/>
  <c r="P22" i="29"/>
  <c r="S37" i="20"/>
  <c r="T37" i="20"/>
  <c r="N38" i="20"/>
  <c r="R23" i="45"/>
  <c r="P22" i="45"/>
  <c r="Q62" i="44"/>
  <c r="R62" i="44" s="1"/>
  <c r="O63" i="44" s="1"/>
  <c r="Y36" i="29"/>
  <c r="Q62" i="12"/>
  <c r="R62" i="12" s="1"/>
  <c r="O63" i="12" s="1"/>
  <c r="T34" i="47"/>
  <c r="T35" i="47" s="1"/>
  <c r="T36" i="47" s="1"/>
  <c r="T37" i="47" s="1"/>
  <c r="T38" i="47" s="1"/>
  <c r="Q59" i="14"/>
  <c r="R59" i="14" s="1"/>
  <c r="O60" i="14" s="1"/>
  <c r="R22" i="13"/>
  <c r="P21" i="13"/>
  <c r="T40" i="29"/>
  <c r="N41" i="29"/>
  <c r="S40" i="29"/>
  <c r="X40" i="29" s="1"/>
  <c r="T36" i="49"/>
  <c r="T37" i="49" s="1"/>
  <c r="J43" i="2"/>
  <c r="K43" i="2" s="1"/>
  <c r="Q28" i="32"/>
  <c r="V28" i="32" s="1"/>
  <c r="J49" i="2"/>
  <c r="K49" i="2" s="1"/>
  <c r="R22" i="20"/>
  <c r="P21" i="20"/>
  <c r="R23" i="26"/>
  <c r="P22" i="26"/>
  <c r="Q27" i="27"/>
  <c r="Y32" i="12"/>
  <c r="Q29" i="16"/>
  <c r="Y32" i="33"/>
  <c r="Q30" i="20"/>
  <c r="S38" i="36"/>
  <c r="T38" i="36"/>
  <c r="N39" i="36"/>
  <c r="Y28" i="34"/>
  <c r="T31" i="53"/>
  <c r="T32" i="48"/>
  <c r="Y32" i="48" s="1"/>
  <c r="R24" i="46"/>
  <c r="P23" i="46"/>
  <c r="T38" i="32"/>
  <c r="T39" i="32" s="1"/>
  <c r="R23" i="25"/>
  <c r="P22" i="25"/>
  <c r="R22" i="31"/>
  <c r="P21" i="31"/>
  <c r="Q30" i="46"/>
  <c r="Q63" i="35"/>
  <c r="R63" i="35" s="1"/>
  <c r="O64" i="35" s="1"/>
  <c r="R22" i="36"/>
  <c r="P21" i="36"/>
  <c r="R23" i="34"/>
  <c r="P22" i="34"/>
  <c r="Q29" i="24"/>
  <c r="V28" i="24"/>
  <c r="Q29" i="48"/>
  <c r="S40" i="49"/>
  <c r="X40" i="49" s="1"/>
  <c r="N41" i="49"/>
  <c r="N39" i="14"/>
  <c r="R38" i="14"/>
  <c r="Q38" i="14"/>
  <c r="S38" i="14"/>
  <c r="T38" i="14"/>
  <c r="Q63" i="30"/>
  <c r="R63" i="30" s="1"/>
  <c r="O64" i="30" s="1"/>
  <c r="Q30" i="42"/>
  <c r="Q71" i="22"/>
  <c r="R71" i="22" s="1"/>
  <c r="O72" i="22" s="1"/>
  <c r="Q28" i="28"/>
  <c r="V28" i="28" s="1"/>
  <c r="Q53" i="10"/>
  <c r="R53" i="10" s="1"/>
  <c r="O54" i="10" s="1"/>
  <c r="F33" i="2"/>
  <c r="J29" i="2"/>
  <c r="Q29" i="55"/>
  <c r="R23" i="18"/>
  <c r="P22" i="18"/>
  <c r="R22" i="17"/>
  <c r="P21" i="17"/>
  <c r="Q30" i="45"/>
  <c r="Q26" i="18"/>
  <c r="Q28" i="39"/>
  <c r="V28" i="39" s="1"/>
  <c r="R22" i="19"/>
  <c r="P21" i="19"/>
  <c r="R22" i="24"/>
  <c r="P21" i="24"/>
  <c r="R23" i="53"/>
  <c r="P22" i="53"/>
  <c r="Q64" i="54"/>
  <c r="R64" i="54" s="1"/>
  <c r="O65" i="54" s="1"/>
  <c r="N38" i="33"/>
  <c r="S37" i="33"/>
  <c r="Y36" i="39"/>
  <c r="J62" i="2"/>
  <c r="K62" i="2" s="1"/>
  <c r="Q31" i="41"/>
  <c r="Q63" i="34"/>
  <c r="R63" i="34" s="1"/>
  <c r="O64" i="34" s="1"/>
  <c r="Q30" i="21"/>
  <c r="R22" i="38"/>
  <c r="P21" i="38"/>
  <c r="Q26" i="13"/>
  <c r="Q29" i="23"/>
  <c r="S37" i="53"/>
  <c r="N38" i="53"/>
  <c r="Q64" i="15"/>
  <c r="R64" i="15" s="1"/>
  <c r="O65" i="15" s="1"/>
  <c r="T28" i="30"/>
  <c r="Y28" i="30" s="1"/>
  <c r="Q30" i="52"/>
  <c r="S38" i="37"/>
  <c r="N39" i="37"/>
  <c r="T38" i="37"/>
  <c r="Q72" i="17"/>
  <c r="R72" i="17" s="1"/>
  <c r="O73" i="17" s="1"/>
  <c r="T28" i="24"/>
  <c r="Y28" i="24" s="1"/>
  <c r="T30" i="25"/>
  <c r="N39" i="16"/>
  <c r="S38" i="16"/>
  <c r="T38" i="16"/>
  <c r="Y36" i="17"/>
  <c r="J50" i="2"/>
  <c r="K50" i="2" s="1"/>
  <c r="N39" i="26"/>
  <c r="Q38" i="26"/>
  <c r="R38" i="26"/>
  <c r="T38" i="26"/>
  <c r="S38" i="26"/>
  <c r="R23" i="33"/>
  <c r="P22" i="33"/>
  <c r="Q28" i="31"/>
  <c r="R22" i="22"/>
  <c r="P21" i="22"/>
  <c r="W28" i="10"/>
  <c r="T30" i="22"/>
  <c r="R22" i="48"/>
  <c r="P21" i="48"/>
  <c r="R23" i="55"/>
  <c r="P22" i="55"/>
  <c r="R22" i="49"/>
  <c r="P21" i="49"/>
  <c r="R22" i="44"/>
  <c r="P21" i="44"/>
  <c r="S37" i="55"/>
  <c r="N38" i="55"/>
  <c r="S38" i="27"/>
  <c r="T38" i="27"/>
  <c r="N39" i="27"/>
  <c r="T34" i="45"/>
  <c r="T35" i="45" s="1"/>
  <c r="T36" i="45" s="1"/>
  <c r="T37" i="45" s="1"/>
  <c r="Q62" i="32"/>
  <c r="R62" i="32" s="1"/>
  <c r="O63" i="32" s="1"/>
  <c r="F12" i="2"/>
  <c r="J8" i="2"/>
  <c r="N39" i="21"/>
  <c r="S38" i="21"/>
  <c r="Y36" i="32"/>
  <c r="Q71" i="23"/>
  <c r="R71" i="23" s="1"/>
  <c r="O72" i="23" s="1"/>
  <c r="N38" i="15"/>
  <c r="T37" i="15"/>
  <c r="S37" i="15"/>
  <c r="Q28" i="15"/>
  <c r="Q30" i="47"/>
  <c r="R23" i="14"/>
  <c r="P22" i="14"/>
  <c r="T33" i="28"/>
  <c r="S39" i="48"/>
  <c r="N40" i="48"/>
  <c r="S38" i="54"/>
  <c r="N39" i="54"/>
  <c r="Q27" i="35"/>
  <c r="Q64" i="27"/>
  <c r="R64" i="27" s="1"/>
  <c r="O65" i="27" s="1"/>
  <c r="R22" i="41"/>
  <c r="P21" i="41"/>
  <c r="Q64" i="45"/>
  <c r="R64" i="45" s="1"/>
  <c r="O65" i="45" s="1"/>
  <c r="Q63" i="28"/>
  <c r="R63" i="28" s="1"/>
  <c r="O64" i="28" s="1"/>
  <c r="Q30" i="53"/>
  <c r="R23" i="42"/>
  <c r="P22" i="42"/>
  <c r="S41" i="51"/>
  <c r="T41" i="51"/>
  <c r="N42" i="51"/>
  <c r="N40" i="9"/>
  <c r="S39" i="9"/>
  <c r="T39" i="9"/>
  <c r="P22" i="11"/>
  <c r="Q23" i="11"/>
  <c r="J14" i="2"/>
  <c r="F18" i="2"/>
  <c r="Q30" i="30"/>
  <c r="R23" i="40"/>
  <c r="P22" i="40"/>
  <c r="T30" i="54"/>
  <c r="R22" i="50"/>
  <c r="P21" i="50"/>
  <c r="N40" i="40"/>
  <c r="S39" i="40"/>
  <c r="R38" i="10"/>
  <c r="R39" i="10" s="1"/>
  <c r="Q72" i="21"/>
  <c r="R72" i="21" s="1"/>
  <c r="O73" i="21" s="1"/>
  <c r="R24" i="43"/>
  <c r="W24" i="43" s="1"/>
  <c r="P23" i="43"/>
  <c r="N39" i="50"/>
  <c r="S38" i="50"/>
  <c r="Q29" i="34"/>
  <c r="S37" i="38"/>
  <c r="T37" i="38"/>
  <c r="N38" i="38"/>
  <c r="Q51" i="18"/>
  <c r="R51" i="18" s="1"/>
  <c r="O52" i="18" s="1"/>
  <c r="P37" i="14"/>
  <c r="T30" i="34"/>
  <c r="T31" i="34" s="1"/>
  <c r="T32" i="34" s="1"/>
  <c r="T33" i="34" s="1"/>
  <c r="Q64" i="53"/>
  <c r="R64" i="53" s="1"/>
  <c r="O65" i="53" s="1"/>
  <c r="R22" i="27"/>
  <c r="P21" i="27"/>
  <c r="Q25" i="19"/>
  <c r="V24" i="19"/>
  <c r="R22" i="37"/>
  <c r="P21" i="37"/>
  <c r="R23" i="54"/>
  <c r="P22" i="54"/>
  <c r="Q29" i="40"/>
  <c r="V28" i="40"/>
  <c r="Q30" i="36"/>
  <c r="Q30" i="54"/>
  <c r="T34" i="52"/>
  <c r="T35" i="52" s="1"/>
  <c r="T36" i="52" s="1"/>
  <c r="T37" i="52" s="1"/>
  <c r="N39" i="44"/>
  <c r="S38" i="44"/>
  <c r="T38" i="44"/>
  <c r="Q28" i="29"/>
  <c r="Q63" i="52"/>
  <c r="R63" i="52" s="1"/>
  <c r="O64" i="52" s="1"/>
  <c r="R22" i="52"/>
  <c r="P21" i="52"/>
  <c r="P22" i="10"/>
  <c r="Q23" i="10"/>
  <c r="S37" i="34"/>
  <c r="N38" i="34"/>
  <c r="S37" i="13"/>
  <c r="N38" i="13"/>
  <c r="N38" i="39"/>
  <c r="S37" i="39"/>
  <c r="T37" i="39"/>
  <c r="T32" i="26"/>
  <c r="S39" i="28"/>
  <c r="N40" i="28"/>
  <c r="R23" i="32"/>
  <c r="P22" i="32"/>
  <c r="Q28" i="14"/>
  <c r="T34" i="19"/>
  <c r="T35" i="19" s="1"/>
  <c r="T36" i="19" s="1"/>
  <c r="T37" i="19" s="1"/>
  <c r="V28" i="12"/>
  <c r="P21" i="9"/>
  <c r="Q22" i="9"/>
  <c r="N38" i="41"/>
  <c r="S37" i="41"/>
  <c r="T37" i="41"/>
  <c r="T34" i="13"/>
  <c r="T35" i="13" s="1"/>
  <c r="T36" i="13" s="1"/>
  <c r="T37" i="13" s="1"/>
  <c r="N39" i="47"/>
  <c r="S38" i="47"/>
  <c r="S39" i="17"/>
  <c r="N40" i="17"/>
  <c r="T39" i="17"/>
  <c r="N38" i="22"/>
  <c r="S37" i="22"/>
  <c r="Y32" i="52"/>
  <c r="S37" i="43"/>
  <c r="N38" i="43"/>
  <c r="T37" i="43"/>
  <c r="Q30" i="51"/>
  <c r="Q28" i="26"/>
  <c r="V28" i="26" s="1"/>
  <c r="Q64" i="41"/>
  <c r="R64" i="41" s="1"/>
  <c r="O65" i="41" s="1"/>
  <c r="Q30" i="37"/>
  <c r="R23" i="39"/>
  <c r="P22" i="39"/>
  <c r="R23" i="35"/>
  <c r="P22" i="35"/>
  <c r="N39" i="31"/>
  <c r="S38" i="31"/>
  <c r="T38" i="31"/>
  <c r="Y40" i="51"/>
  <c r="Q30" i="38"/>
  <c r="R23" i="30"/>
  <c r="P22" i="30"/>
  <c r="J11" i="2"/>
  <c r="K11" i="2" s="1"/>
  <c r="R22" i="21"/>
  <c r="P21" i="21"/>
  <c r="S37" i="52"/>
  <c r="N38" i="52"/>
  <c r="R23" i="16"/>
  <c r="P22" i="16"/>
  <c r="T38" i="40"/>
  <c r="C70" i="2" l="1"/>
  <c r="C87" i="2" s="1"/>
  <c r="Y36" i="13"/>
  <c r="Y36" i="19"/>
  <c r="Y36" i="52"/>
  <c r="Y36" i="23"/>
  <c r="Y36" i="47"/>
  <c r="Y36" i="21"/>
  <c r="Y36" i="12"/>
  <c r="Q66" i="46"/>
  <c r="R66" i="46" s="1"/>
  <c r="O67" i="46" s="1"/>
  <c r="Q60" i="25"/>
  <c r="R60" i="25" s="1"/>
  <c r="O61" i="25" s="1"/>
  <c r="Q64" i="39"/>
  <c r="R64" i="39" s="1"/>
  <c r="O65" i="39" s="1"/>
  <c r="Q63" i="12"/>
  <c r="R63" i="12" s="1"/>
  <c r="O64" i="12" s="1"/>
  <c r="Q65" i="37"/>
  <c r="R65" i="37" s="1"/>
  <c r="O66" i="37" s="1"/>
  <c r="Q65" i="41"/>
  <c r="R65" i="41" s="1"/>
  <c r="O66" i="41" s="1"/>
  <c r="Q65" i="45"/>
  <c r="R65" i="45" s="1"/>
  <c r="O66" i="45" s="1"/>
  <c r="Q63" i="44"/>
  <c r="R63" i="44" s="1"/>
  <c r="O64" i="44" s="1"/>
  <c r="Q65" i="49"/>
  <c r="R65" i="49" s="1"/>
  <c r="O66" i="49" s="1"/>
  <c r="Q52" i="18"/>
  <c r="R52" i="18" s="1"/>
  <c r="O53" i="18" s="1"/>
  <c r="Q73" i="20"/>
  <c r="R73" i="20" s="1"/>
  <c r="O74" i="20" s="1"/>
  <c r="Q73" i="21"/>
  <c r="R73" i="21" s="1"/>
  <c r="O74" i="21" s="1"/>
  <c r="Q64" i="38"/>
  <c r="R64" i="38" s="1"/>
  <c r="O65" i="38" s="1"/>
  <c r="Q60" i="26"/>
  <c r="R60" i="26" s="1"/>
  <c r="O61" i="26" s="1"/>
  <c r="Q64" i="35"/>
  <c r="R64" i="35" s="1"/>
  <c r="O65" i="35" s="1"/>
  <c r="Q65" i="29"/>
  <c r="R65" i="29" s="1"/>
  <c r="O66" i="29" s="1"/>
  <c r="Q65" i="53"/>
  <c r="R65" i="53" s="1"/>
  <c r="O66" i="53" s="1"/>
  <c r="Q77" i="16"/>
  <c r="R77" i="16" s="1"/>
  <c r="O78" i="16" s="1"/>
  <c r="Q65" i="42"/>
  <c r="R65" i="42" s="1"/>
  <c r="O66" i="42" s="1"/>
  <c r="Q69" i="13"/>
  <c r="R69" i="13" s="1"/>
  <c r="O70" i="13" s="1"/>
  <c r="Q64" i="30"/>
  <c r="R64" i="30" s="1"/>
  <c r="O65" i="30" s="1"/>
  <c r="Q72" i="23"/>
  <c r="R72" i="23" s="1"/>
  <c r="O73" i="23" s="1"/>
  <c r="Q64" i="31"/>
  <c r="R64" i="31" s="1"/>
  <c r="O65" i="31" s="1"/>
  <c r="Q54" i="11"/>
  <c r="R54" i="11" s="1"/>
  <c r="O55" i="11" s="1"/>
  <c r="Q64" i="48"/>
  <c r="R64" i="48" s="1"/>
  <c r="O65" i="48" s="1"/>
  <c r="R24" i="39"/>
  <c r="P23" i="39"/>
  <c r="Q60" i="14"/>
  <c r="R60" i="14" s="1"/>
  <c r="O61" i="14" s="1"/>
  <c r="T34" i="34"/>
  <c r="T35" i="34" s="1"/>
  <c r="T36" i="34" s="1"/>
  <c r="T37" i="34" s="1"/>
  <c r="T38" i="34" s="1"/>
  <c r="S40" i="48"/>
  <c r="X40" i="48" s="1"/>
  <c r="N41" i="48"/>
  <c r="R23" i="17"/>
  <c r="P22" i="17"/>
  <c r="R24" i="29"/>
  <c r="W24" i="29" s="1"/>
  <c r="P23" i="29"/>
  <c r="S38" i="45"/>
  <c r="T38" i="45"/>
  <c r="N39" i="45"/>
  <c r="Q29" i="25"/>
  <c r="Q41" i="30"/>
  <c r="R41" i="30"/>
  <c r="S41" i="30"/>
  <c r="T41" i="30"/>
  <c r="N42" i="30"/>
  <c r="Q64" i="36"/>
  <c r="R64" i="36" s="1"/>
  <c r="O65" i="36" s="1"/>
  <c r="Q65" i="9"/>
  <c r="R65" i="9" s="1"/>
  <c r="O66" i="9" s="1"/>
  <c r="T34" i="50"/>
  <c r="T35" i="50" s="1"/>
  <c r="T36" i="50" s="1"/>
  <c r="T37" i="50" s="1"/>
  <c r="R23" i="15"/>
  <c r="P22" i="15"/>
  <c r="J68" i="2"/>
  <c r="K36" i="2"/>
  <c r="Q65" i="55"/>
  <c r="R65" i="55" s="1"/>
  <c r="O66" i="55" s="1"/>
  <c r="R24" i="32"/>
  <c r="W24" i="32" s="1"/>
  <c r="P23" i="32"/>
  <c r="Y32" i="34"/>
  <c r="R24" i="40"/>
  <c r="U24" i="40" s="1"/>
  <c r="P23" i="40"/>
  <c r="Q31" i="53"/>
  <c r="T39" i="27"/>
  <c r="N40" i="27"/>
  <c r="S39" i="27"/>
  <c r="R23" i="22"/>
  <c r="P22" i="22"/>
  <c r="T29" i="24"/>
  <c r="Q27" i="13"/>
  <c r="Q31" i="21"/>
  <c r="S38" i="33"/>
  <c r="N39" i="33"/>
  <c r="T38" i="33"/>
  <c r="Q31" i="45"/>
  <c r="R24" i="34"/>
  <c r="U24" i="34" s="1"/>
  <c r="P23" i="34"/>
  <c r="Y36" i="49"/>
  <c r="T38" i="20"/>
  <c r="S38" i="20"/>
  <c r="N39" i="20"/>
  <c r="Y32" i="50"/>
  <c r="S41" i="42"/>
  <c r="T41" i="42"/>
  <c r="N42" i="42"/>
  <c r="Q31" i="43"/>
  <c r="S40" i="23"/>
  <c r="X40" i="23" s="1"/>
  <c r="N41" i="23"/>
  <c r="Q32" i="49"/>
  <c r="T38" i="52"/>
  <c r="N39" i="52"/>
  <c r="S38" i="52"/>
  <c r="Q29" i="14"/>
  <c r="Q64" i="34"/>
  <c r="R64" i="34" s="1"/>
  <c r="O65" i="34" s="1"/>
  <c r="R24" i="51"/>
  <c r="U24" i="51" s="1"/>
  <c r="P23" i="51"/>
  <c r="S38" i="22"/>
  <c r="N39" i="22"/>
  <c r="Q29" i="29"/>
  <c r="J18" i="2"/>
  <c r="K14" i="2"/>
  <c r="K18" i="2" s="1"/>
  <c r="R24" i="42"/>
  <c r="P23" i="42"/>
  <c r="Q28" i="35"/>
  <c r="S39" i="21"/>
  <c r="T39" i="21"/>
  <c r="N40" i="21"/>
  <c r="R23" i="19"/>
  <c r="P22" i="19"/>
  <c r="Q54" i="10"/>
  <c r="R54" i="10" s="1"/>
  <c r="O55" i="10" s="1"/>
  <c r="R23" i="31"/>
  <c r="P22" i="31"/>
  <c r="Q31" i="51"/>
  <c r="Q73" i="17"/>
  <c r="R73" i="17" s="1"/>
  <c r="O74" i="17" s="1"/>
  <c r="Q31" i="42"/>
  <c r="Q30" i="48"/>
  <c r="Q31" i="46"/>
  <c r="T33" i="48"/>
  <c r="T39" i="36"/>
  <c r="N40" i="36"/>
  <c r="S39" i="36"/>
  <c r="R24" i="26"/>
  <c r="W24" i="26" s="1"/>
  <c r="P23" i="26"/>
  <c r="T38" i="49"/>
  <c r="T39" i="49" s="1"/>
  <c r="T40" i="49" s="1"/>
  <c r="T41" i="49" s="1"/>
  <c r="Q64" i="50"/>
  <c r="R64" i="50" s="1"/>
  <c r="O65" i="50" s="1"/>
  <c r="Q66" i="43"/>
  <c r="R66" i="43" s="1"/>
  <c r="O67" i="43" s="1"/>
  <c r="S38" i="24"/>
  <c r="T38" i="24"/>
  <c r="N39" i="24"/>
  <c r="Q38" i="24"/>
  <c r="R38" i="24"/>
  <c r="N41" i="46"/>
  <c r="S40" i="46"/>
  <c r="X40" i="46" s="1"/>
  <c r="T40" i="46"/>
  <c r="Y40" i="46" s="1"/>
  <c r="V28" i="29"/>
  <c r="Q63" i="33"/>
  <c r="R63" i="33" s="1"/>
  <c r="O64" i="33" s="1"/>
  <c r="S38" i="13"/>
  <c r="T38" i="13"/>
  <c r="N39" i="13"/>
  <c r="Q65" i="27"/>
  <c r="R65" i="27" s="1"/>
  <c r="O66" i="27" s="1"/>
  <c r="R24" i="55"/>
  <c r="W24" i="55" s="1"/>
  <c r="P23" i="55"/>
  <c r="T31" i="25"/>
  <c r="T32" i="25" s="1"/>
  <c r="T33" i="25" s="1"/>
  <c r="R24" i="28"/>
  <c r="W24" i="28" s="1"/>
  <c r="P23" i="28"/>
  <c r="R23" i="21"/>
  <c r="P22" i="21"/>
  <c r="T38" i="43"/>
  <c r="S38" i="43"/>
  <c r="N39" i="43"/>
  <c r="P23" i="11"/>
  <c r="Q24" i="11"/>
  <c r="S42" i="51"/>
  <c r="T42" i="51"/>
  <c r="N43" i="51"/>
  <c r="R24" i="14"/>
  <c r="P23" i="14"/>
  <c r="K8" i="2"/>
  <c r="K12" i="2" s="1"/>
  <c r="J12" i="2"/>
  <c r="R23" i="49"/>
  <c r="P22" i="49"/>
  <c r="R23" i="48"/>
  <c r="P22" i="48"/>
  <c r="Q31" i="52"/>
  <c r="S38" i="53"/>
  <c r="N39" i="53"/>
  <c r="R23" i="24"/>
  <c r="P22" i="24"/>
  <c r="P38" i="14"/>
  <c r="S40" i="17"/>
  <c r="X40" i="17" s="1"/>
  <c r="N41" i="17"/>
  <c r="T40" i="17"/>
  <c r="Y40" i="17" s="1"/>
  <c r="T39" i="47"/>
  <c r="N40" i="47"/>
  <c r="S39" i="47"/>
  <c r="T38" i="41"/>
  <c r="S38" i="41"/>
  <c r="N39" i="41"/>
  <c r="R23" i="41"/>
  <c r="P22" i="41"/>
  <c r="Q31" i="47"/>
  <c r="Q29" i="31"/>
  <c r="V28" i="31"/>
  <c r="P38" i="26"/>
  <c r="Q65" i="54"/>
  <c r="R65" i="54" s="1"/>
  <c r="O66" i="54" s="1"/>
  <c r="Q29" i="39"/>
  <c r="R24" i="18"/>
  <c r="U24" i="18" s="1"/>
  <c r="P23" i="18"/>
  <c r="R24" i="25"/>
  <c r="U24" i="25" s="1"/>
  <c r="P23" i="25"/>
  <c r="Y36" i="55"/>
  <c r="R23" i="13"/>
  <c r="P22" i="13"/>
  <c r="Q29" i="17"/>
  <c r="V28" i="17"/>
  <c r="T38" i="23"/>
  <c r="T39" i="23" s="1"/>
  <c r="T40" i="23" s="1"/>
  <c r="Y36" i="33"/>
  <c r="R23" i="47"/>
  <c r="P22" i="47"/>
  <c r="P37" i="24"/>
  <c r="Y40" i="29"/>
  <c r="Q29" i="33"/>
  <c r="T39" i="44"/>
  <c r="S39" i="44"/>
  <c r="N40" i="44"/>
  <c r="T34" i="28"/>
  <c r="T35" i="28" s="1"/>
  <c r="T36" i="28" s="1"/>
  <c r="T37" i="28" s="1"/>
  <c r="K29" i="2"/>
  <c r="K33" i="2" s="1"/>
  <c r="J33" i="2"/>
  <c r="N42" i="49"/>
  <c r="S41" i="49"/>
  <c r="Q29" i="26"/>
  <c r="Q26" i="19"/>
  <c r="S40" i="40"/>
  <c r="X40" i="40" s="1"/>
  <c r="N41" i="40"/>
  <c r="N41" i="9"/>
  <c r="S40" i="9"/>
  <c r="X40" i="9" s="1"/>
  <c r="T40" i="9"/>
  <c r="Y40" i="9" s="1"/>
  <c r="Q65" i="15"/>
  <c r="R65" i="15" s="1"/>
  <c r="O66" i="15" s="1"/>
  <c r="Q32" i="41"/>
  <c r="R25" i="46"/>
  <c r="P24" i="46"/>
  <c r="Z24" i="46" s="1"/>
  <c r="W24" i="46"/>
  <c r="U24" i="46"/>
  <c r="R24" i="45"/>
  <c r="U24" i="45" s="1"/>
  <c r="P23" i="45"/>
  <c r="R24" i="16"/>
  <c r="U24" i="16" s="1"/>
  <c r="P23" i="16"/>
  <c r="R24" i="30"/>
  <c r="P23" i="30"/>
  <c r="Q31" i="54"/>
  <c r="Q31" i="30"/>
  <c r="Q31" i="38"/>
  <c r="R24" i="35"/>
  <c r="W24" i="35" s="1"/>
  <c r="P23" i="35"/>
  <c r="S38" i="39"/>
  <c r="T38" i="39"/>
  <c r="N39" i="39"/>
  <c r="N39" i="34"/>
  <c r="S38" i="34"/>
  <c r="R23" i="52"/>
  <c r="P22" i="52"/>
  <c r="Q30" i="40"/>
  <c r="R23" i="37"/>
  <c r="P22" i="37"/>
  <c r="R23" i="27"/>
  <c r="P22" i="27"/>
  <c r="Q30" i="34"/>
  <c r="U24" i="43"/>
  <c r="R23" i="50"/>
  <c r="P22" i="50"/>
  <c r="S39" i="54"/>
  <c r="N40" i="54"/>
  <c r="T31" i="22"/>
  <c r="R39" i="26"/>
  <c r="S39" i="26"/>
  <c r="Q39" i="26"/>
  <c r="T39" i="26"/>
  <c r="N40" i="26"/>
  <c r="Q30" i="55"/>
  <c r="Q29" i="28"/>
  <c r="Q39" i="14"/>
  <c r="S39" i="14"/>
  <c r="R39" i="14"/>
  <c r="T39" i="14"/>
  <c r="N40" i="14"/>
  <c r="R23" i="36"/>
  <c r="P22" i="36"/>
  <c r="T32" i="53"/>
  <c r="T33" i="53" s="1"/>
  <c r="Q30" i="16"/>
  <c r="W28" i="9"/>
  <c r="N40" i="35"/>
  <c r="T39" i="35"/>
  <c r="S39" i="35"/>
  <c r="Q30" i="12"/>
  <c r="S38" i="25"/>
  <c r="N39" i="25"/>
  <c r="Q73" i="19"/>
  <c r="R73" i="19" s="1"/>
  <c r="O74" i="19" s="1"/>
  <c r="Q64" i="52"/>
  <c r="R64" i="52" s="1"/>
  <c r="O65" i="52" s="1"/>
  <c r="T31" i="54"/>
  <c r="T32" i="54" s="1"/>
  <c r="T33" i="54" s="1"/>
  <c r="R24" i="33"/>
  <c r="U24" i="33" s="1"/>
  <c r="P23" i="33"/>
  <c r="Q72" i="22"/>
  <c r="R72" i="22" s="1"/>
  <c r="O73" i="22" s="1"/>
  <c r="S39" i="31"/>
  <c r="T39" i="31"/>
  <c r="N40" i="31"/>
  <c r="T33" i="26"/>
  <c r="P23" i="10"/>
  <c r="Q24" i="10"/>
  <c r="V24" i="10" s="1"/>
  <c r="P22" i="9"/>
  <c r="Q23" i="9"/>
  <c r="N41" i="28"/>
  <c r="S40" i="28"/>
  <c r="X40" i="28" s="1"/>
  <c r="T39" i="40"/>
  <c r="T40" i="40" s="1"/>
  <c r="Y40" i="40" s="1"/>
  <c r="T38" i="15"/>
  <c r="N39" i="15"/>
  <c r="S38" i="15"/>
  <c r="Q63" i="32"/>
  <c r="R63" i="32" s="1"/>
  <c r="O64" i="32" s="1"/>
  <c r="T38" i="55"/>
  <c r="N39" i="55"/>
  <c r="S38" i="55"/>
  <c r="R23" i="44"/>
  <c r="P22" i="44"/>
  <c r="T39" i="16"/>
  <c r="S39" i="16"/>
  <c r="N40" i="16"/>
  <c r="Q27" i="18"/>
  <c r="Q38" i="18" s="1"/>
  <c r="Q30" i="24"/>
  <c r="Q31" i="20"/>
  <c r="Q29" i="32"/>
  <c r="Q41" i="29"/>
  <c r="R41" i="29"/>
  <c r="S41" i="29"/>
  <c r="T41" i="29"/>
  <c r="N42" i="29"/>
  <c r="R30" i="9"/>
  <c r="R31" i="9" s="1"/>
  <c r="R32" i="9" s="1"/>
  <c r="R33" i="9" s="1"/>
  <c r="Q31" i="44"/>
  <c r="T38" i="19"/>
  <c r="J20" i="2"/>
  <c r="F27" i="2"/>
  <c r="R23" i="23"/>
  <c r="P22" i="23"/>
  <c r="Q65" i="40"/>
  <c r="R65" i="40" s="1"/>
  <c r="O66" i="40" s="1"/>
  <c r="V28" i="14"/>
  <c r="Q64" i="51"/>
  <c r="R64" i="51" s="1"/>
  <c r="O65" i="51" s="1"/>
  <c r="Q64" i="47"/>
  <c r="R64" i="47" s="1"/>
  <c r="O65" i="47" s="1"/>
  <c r="Q60" i="24"/>
  <c r="R60" i="24" s="1"/>
  <c r="O61" i="24" s="1"/>
  <c r="N40" i="12"/>
  <c r="S39" i="12"/>
  <c r="T39" i="12"/>
  <c r="Q29" i="50"/>
  <c r="Q64" i="28"/>
  <c r="R64" i="28" s="1"/>
  <c r="O65" i="28" s="1"/>
  <c r="Q31" i="37"/>
  <c r="Y32" i="26"/>
  <c r="Q31" i="36"/>
  <c r="R24" i="54"/>
  <c r="W24" i="54" s="1"/>
  <c r="P23" i="54"/>
  <c r="S38" i="38"/>
  <c r="T38" i="38"/>
  <c r="N39" i="38"/>
  <c r="S39" i="50"/>
  <c r="N40" i="50"/>
  <c r="R25" i="43"/>
  <c r="P24" i="43"/>
  <c r="Z24" i="43" s="1"/>
  <c r="Q29" i="15"/>
  <c r="V28" i="15"/>
  <c r="Y36" i="45"/>
  <c r="T39" i="37"/>
  <c r="S39" i="37"/>
  <c r="N40" i="37"/>
  <c r="T29" i="30"/>
  <c r="Q30" i="23"/>
  <c r="R23" i="38"/>
  <c r="P22" i="38"/>
  <c r="R24" i="53"/>
  <c r="U24" i="53" s="1"/>
  <c r="P23" i="53"/>
  <c r="Q28" i="27"/>
  <c r="V28" i="27" s="1"/>
  <c r="R23" i="20"/>
  <c r="P22" i="20"/>
  <c r="V28" i="25"/>
  <c r="T40" i="32"/>
  <c r="Y40" i="32" s="1"/>
  <c r="S40" i="32"/>
  <c r="X40" i="32" s="1"/>
  <c r="N41" i="32"/>
  <c r="R24" i="12"/>
  <c r="P23" i="12"/>
  <c r="S39" i="19"/>
  <c r="N40" i="19"/>
  <c r="Q30" i="22"/>
  <c r="W24" i="51" l="1"/>
  <c r="U24" i="32"/>
  <c r="U24" i="35"/>
  <c r="Y32" i="54"/>
  <c r="U24" i="54"/>
  <c r="P39" i="26"/>
  <c r="Y32" i="25"/>
  <c r="W24" i="16"/>
  <c r="W24" i="25"/>
  <c r="Y40" i="49"/>
  <c r="U24" i="55"/>
  <c r="Y32" i="53"/>
  <c r="W24" i="45"/>
  <c r="Q61" i="26"/>
  <c r="R61" i="26" s="1"/>
  <c r="O62" i="26" s="1"/>
  <c r="Q66" i="40"/>
  <c r="R66" i="40" s="1"/>
  <c r="O67" i="40" s="1"/>
  <c r="Q66" i="54"/>
  <c r="R66" i="54" s="1"/>
  <c r="O67" i="54" s="1"/>
  <c r="Q66" i="27"/>
  <c r="R66" i="27" s="1"/>
  <c r="O67" i="27" s="1"/>
  <c r="Q73" i="23"/>
  <c r="R73" i="23" s="1"/>
  <c r="O74" i="23" s="1"/>
  <c r="Q65" i="38"/>
  <c r="R65" i="38" s="1"/>
  <c r="O66" i="38" s="1"/>
  <c r="Q65" i="50"/>
  <c r="R65" i="50" s="1"/>
  <c r="O66" i="50" s="1"/>
  <c r="Q74" i="21"/>
  <c r="R74" i="21" s="1"/>
  <c r="O75" i="21" s="1"/>
  <c r="Q66" i="45"/>
  <c r="R66" i="45" s="1"/>
  <c r="O67" i="45" s="1"/>
  <c r="Q73" i="22"/>
  <c r="R73" i="22" s="1"/>
  <c r="O74" i="22" s="1"/>
  <c r="Q55" i="10"/>
  <c r="R55" i="10" s="1"/>
  <c r="O56" i="10" s="1"/>
  <c r="Q65" i="28"/>
  <c r="R65" i="28" s="1"/>
  <c r="O66" i="28" s="1"/>
  <c r="Q64" i="32"/>
  <c r="R64" i="32" s="1"/>
  <c r="O65" i="32" s="1"/>
  <c r="Q39" i="18"/>
  <c r="Q65" i="34"/>
  <c r="R65" i="34" s="1"/>
  <c r="O66" i="34" s="1"/>
  <c r="Q66" i="9"/>
  <c r="R66" i="9" s="1"/>
  <c r="O67" i="9" s="1"/>
  <c r="Q66" i="29"/>
  <c r="R66" i="29" s="1"/>
  <c r="O67" i="29" s="1"/>
  <c r="Q53" i="18"/>
  <c r="R53" i="18" s="1"/>
  <c r="O54" i="18" s="1"/>
  <c r="Q65" i="51"/>
  <c r="R65" i="51" s="1"/>
  <c r="O66" i="51" s="1"/>
  <c r="Q55" i="11"/>
  <c r="R55" i="11" s="1"/>
  <c r="O56" i="11" s="1"/>
  <c r="Q74" i="17"/>
  <c r="R74" i="17" s="1"/>
  <c r="O75" i="17" s="1"/>
  <c r="P39" i="14"/>
  <c r="Q31" i="40"/>
  <c r="R24" i="22"/>
  <c r="W24" i="22" s="1"/>
  <c r="P23" i="22"/>
  <c r="R25" i="39"/>
  <c r="P24" i="39"/>
  <c r="Z24" i="39" s="1"/>
  <c r="Q66" i="53"/>
  <c r="R66" i="53" s="1"/>
  <c r="O67" i="53" s="1"/>
  <c r="S39" i="55"/>
  <c r="N40" i="55"/>
  <c r="T39" i="55"/>
  <c r="Q30" i="28"/>
  <c r="T41" i="32"/>
  <c r="S41" i="32"/>
  <c r="N42" i="32"/>
  <c r="R24" i="20"/>
  <c r="U24" i="20" s="1"/>
  <c r="P23" i="20"/>
  <c r="R25" i="53"/>
  <c r="P24" i="53"/>
  <c r="Z24" i="53" s="1"/>
  <c r="W24" i="53"/>
  <c r="T30" i="30"/>
  <c r="T31" i="30" s="1"/>
  <c r="T32" i="30" s="1"/>
  <c r="T33" i="30" s="1"/>
  <c r="S40" i="50"/>
  <c r="X40" i="50" s="1"/>
  <c r="N41" i="50"/>
  <c r="R24" i="23"/>
  <c r="P23" i="23"/>
  <c r="R25" i="33"/>
  <c r="P24" i="33"/>
  <c r="Z24" i="33" s="1"/>
  <c r="S39" i="25"/>
  <c r="T39" i="25"/>
  <c r="N40" i="25"/>
  <c r="R39" i="25"/>
  <c r="Q39" i="25"/>
  <c r="Q40" i="26"/>
  <c r="S40" i="26"/>
  <c r="X40" i="26" s="1"/>
  <c r="N41" i="26"/>
  <c r="T40" i="26"/>
  <c r="R40" i="26"/>
  <c r="Q32" i="54"/>
  <c r="V32" i="54" s="1"/>
  <c r="S40" i="44"/>
  <c r="X40" i="44" s="1"/>
  <c r="N41" i="44"/>
  <c r="T40" i="44"/>
  <c r="Y40" i="44" s="1"/>
  <c r="R24" i="49"/>
  <c r="W24" i="49" s="1"/>
  <c r="P23" i="49"/>
  <c r="Q67" i="43"/>
  <c r="R67" i="43" s="1"/>
  <c r="O68" i="43" s="1"/>
  <c r="T34" i="48"/>
  <c r="T35" i="48" s="1"/>
  <c r="T36" i="48" s="1"/>
  <c r="T37" i="48" s="1"/>
  <c r="Q28" i="13"/>
  <c r="V28" i="13" s="1"/>
  <c r="R42" i="30"/>
  <c r="S42" i="30"/>
  <c r="T42" i="30"/>
  <c r="N43" i="30"/>
  <c r="Q42" i="30"/>
  <c r="R24" i="17"/>
  <c r="P23" i="17"/>
  <c r="Y36" i="34"/>
  <c r="Q66" i="37"/>
  <c r="R66" i="37" s="1"/>
  <c r="O67" i="37" s="1"/>
  <c r="Q61" i="25"/>
  <c r="R61" i="25" s="1"/>
  <c r="O62" i="25" s="1"/>
  <c r="S39" i="15"/>
  <c r="T39" i="15"/>
  <c r="N40" i="15"/>
  <c r="Q32" i="30"/>
  <c r="R24" i="48"/>
  <c r="U24" i="48" s="1"/>
  <c r="P23" i="48"/>
  <c r="T34" i="25"/>
  <c r="T35" i="25" s="1"/>
  <c r="T36" i="25" s="1"/>
  <c r="T37" i="25" s="1"/>
  <c r="Q65" i="36"/>
  <c r="R65" i="36" s="1"/>
  <c r="O66" i="36" s="1"/>
  <c r="Q70" i="13"/>
  <c r="R70" i="13" s="1"/>
  <c r="O71" i="13" s="1"/>
  <c r="P24" i="11"/>
  <c r="Q25" i="11"/>
  <c r="Q32" i="45"/>
  <c r="V32" i="45" s="1"/>
  <c r="S40" i="19"/>
  <c r="X40" i="19" s="1"/>
  <c r="N41" i="19"/>
  <c r="S40" i="37"/>
  <c r="X40" i="37" s="1"/>
  <c r="T40" i="37"/>
  <c r="Y40" i="37" s="1"/>
  <c r="N41" i="37"/>
  <c r="S40" i="12"/>
  <c r="X40" i="12" s="1"/>
  <c r="N41" i="12"/>
  <c r="T40" i="12"/>
  <c r="Y40" i="12" s="1"/>
  <c r="R34" i="9"/>
  <c r="R35" i="9" s="1"/>
  <c r="R36" i="9" s="1"/>
  <c r="R37" i="9" s="1"/>
  <c r="P41" i="29"/>
  <c r="P24" i="10"/>
  <c r="Q25" i="10"/>
  <c r="U24" i="10"/>
  <c r="Z23" i="10" s="1"/>
  <c r="R24" i="36"/>
  <c r="W24" i="36" s="1"/>
  <c r="P23" i="36"/>
  <c r="Q31" i="55"/>
  <c r="R26" i="46"/>
  <c r="P25" i="46"/>
  <c r="Q41" i="9"/>
  <c r="R41" i="9"/>
  <c r="S41" i="9"/>
  <c r="T41" i="9"/>
  <c r="N42" i="9"/>
  <c r="Q27" i="19"/>
  <c r="S42" i="49"/>
  <c r="N43" i="49"/>
  <c r="T42" i="49"/>
  <c r="Y40" i="23"/>
  <c r="R25" i="18"/>
  <c r="P24" i="18"/>
  <c r="Z24" i="18" s="1"/>
  <c r="W24" i="18"/>
  <c r="Q30" i="31"/>
  <c r="N44" i="51"/>
  <c r="S43" i="51"/>
  <c r="T43" i="51"/>
  <c r="R24" i="21"/>
  <c r="U24" i="21" s="1"/>
  <c r="P23" i="21"/>
  <c r="S41" i="46"/>
  <c r="T41" i="46"/>
  <c r="N42" i="46"/>
  <c r="R25" i="26"/>
  <c r="P24" i="26"/>
  <c r="Z24" i="26" s="1"/>
  <c r="U24" i="26"/>
  <c r="Q32" i="46"/>
  <c r="S40" i="27"/>
  <c r="X40" i="27" s="1"/>
  <c r="N41" i="27"/>
  <c r="R40" i="27"/>
  <c r="T40" i="27"/>
  <c r="Y40" i="27" s="1"/>
  <c r="Q40" i="27"/>
  <c r="R25" i="32"/>
  <c r="P24" i="32"/>
  <c r="Z24" i="32" s="1"/>
  <c r="R24" i="15"/>
  <c r="W24" i="15" s="1"/>
  <c r="P23" i="15"/>
  <c r="R25" i="30"/>
  <c r="P24" i="30"/>
  <c r="Z24" i="30" s="1"/>
  <c r="R24" i="13"/>
  <c r="U24" i="13" s="1"/>
  <c r="P23" i="13"/>
  <c r="R25" i="14"/>
  <c r="P24" i="14"/>
  <c r="Z24" i="14" s="1"/>
  <c r="Q33" i="49"/>
  <c r="V32" i="49"/>
  <c r="Q32" i="44"/>
  <c r="V32" i="44" s="1"/>
  <c r="S39" i="45"/>
  <c r="T39" i="45"/>
  <c r="N40" i="45"/>
  <c r="Q65" i="48"/>
  <c r="R65" i="48" s="1"/>
  <c r="O66" i="48" s="1"/>
  <c r="U24" i="39"/>
  <c r="Q29" i="27"/>
  <c r="R24" i="38"/>
  <c r="W24" i="38" s="1"/>
  <c r="P23" i="38"/>
  <c r="Q30" i="50"/>
  <c r="W32" i="9"/>
  <c r="Q30" i="32"/>
  <c r="T34" i="54"/>
  <c r="T35" i="54" s="1"/>
  <c r="T36" i="54" s="1"/>
  <c r="T37" i="54" s="1"/>
  <c r="Q31" i="16"/>
  <c r="Q40" i="14"/>
  <c r="V40" i="14" s="1"/>
  <c r="T40" i="14"/>
  <c r="Y40" i="14" s="1"/>
  <c r="R40" i="14"/>
  <c r="W40" i="14" s="1"/>
  <c r="S40" i="14"/>
  <c r="X40" i="14" s="1"/>
  <c r="N41" i="14"/>
  <c r="S39" i="39"/>
  <c r="T39" i="39"/>
  <c r="N40" i="39"/>
  <c r="R25" i="16"/>
  <c r="P24" i="16"/>
  <c r="Z24" i="16" s="1"/>
  <c r="Q33" i="41"/>
  <c r="Q30" i="39"/>
  <c r="S41" i="17"/>
  <c r="T41" i="17"/>
  <c r="N42" i="17"/>
  <c r="Q32" i="52"/>
  <c r="N40" i="43"/>
  <c r="S39" i="43"/>
  <c r="T39" i="43"/>
  <c r="R25" i="55"/>
  <c r="P24" i="55"/>
  <c r="Z24" i="55" s="1"/>
  <c r="Q64" i="33"/>
  <c r="R64" i="33" s="1"/>
  <c r="O65" i="33" s="1"/>
  <c r="Q30" i="29"/>
  <c r="N40" i="52"/>
  <c r="S39" i="52"/>
  <c r="T39" i="52"/>
  <c r="S41" i="23"/>
  <c r="N42" i="23"/>
  <c r="T41" i="23"/>
  <c r="T39" i="33"/>
  <c r="S39" i="33"/>
  <c r="N40" i="33"/>
  <c r="R25" i="40"/>
  <c r="P24" i="40"/>
  <c r="Z24" i="40" s="1"/>
  <c r="W24" i="40"/>
  <c r="Q66" i="55"/>
  <c r="R66" i="55" s="1"/>
  <c r="O67" i="55" s="1"/>
  <c r="T38" i="50"/>
  <c r="T39" i="50" s="1"/>
  <c r="T40" i="50" s="1"/>
  <c r="Y40" i="50" s="1"/>
  <c r="Q61" i="14"/>
  <c r="R61" i="14" s="1"/>
  <c r="O62" i="14" s="1"/>
  <c r="Q65" i="30"/>
  <c r="R65" i="30" s="1"/>
  <c r="O66" i="30" s="1"/>
  <c r="Q66" i="42"/>
  <c r="R66" i="42" s="1"/>
  <c r="O67" i="42" s="1"/>
  <c r="Q74" i="20"/>
  <c r="R74" i="20" s="1"/>
  <c r="O75" i="20" s="1"/>
  <c r="Q64" i="44"/>
  <c r="R64" i="44" s="1"/>
  <c r="O65" i="44" s="1"/>
  <c r="Q64" i="12"/>
  <c r="R64" i="12" s="1"/>
  <c r="O65" i="12" s="1"/>
  <c r="Q67" i="46"/>
  <c r="R67" i="46" s="1"/>
  <c r="O68" i="46" s="1"/>
  <c r="Q65" i="47"/>
  <c r="R65" i="47" s="1"/>
  <c r="O66" i="47" s="1"/>
  <c r="Q31" i="24"/>
  <c r="S40" i="16"/>
  <c r="X40" i="16" s="1"/>
  <c r="N41" i="16"/>
  <c r="T40" i="16"/>
  <c r="Y40" i="16" s="1"/>
  <c r="T32" i="22"/>
  <c r="T33" i="22" s="1"/>
  <c r="Q31" i="34"/>
  <c r="T38" i="28"/>
  <c r="T39" i="28" s="1"/>
  <c r="T40" i="28" s="1"/>
  <c r="R24" i="47"/>
  <c r="U24" i="47" s="1"/>
  <c r="P23" i="47"/>
  <c r="Q30" i="14"/>
  <c r="Q32" i="21"/>
  <c r="V32" i="21" s="1"/>
  <c r="R25" i="12"/>
  <c r="P24" i="12"/>
  <c r="W24" i="12"/>
  <c r="U24" i="12"/>
  <c r="Y36" i="28"/>
  <c r="N40" i="41"/>
  <c r="S39" i="41"/>
  <c r="T39" i="41"/>
  <c r="Q32" i="42"/>
  <c r="R25" i="42"/>
  <c r="P24" i="42"/>
  <c r="Z24" i="42" s="1"/>
  <c r="S42" i="42"/>
  <c r="T42" i="42"/>
  <c r="N43" i="42"/>
  <c r="Q41" i="28"/>
  <c r="R41" i="28"/>
  <c r="S41" i="28"/>
  <c r="T41" i="28"/>
  <c r="N42" i="28"/>
  <c r="R24" i="27"/>
  <c r="W24" i="27" s="1"/>
  <c r="P23" i="27"/>
  <c r="R25" i="35"/>
  <c r="P24" i="35"/>
  <c r="Z24" i="35" s="1"/>
  <c r="W24" i="30"/>
  <c r="S41" i="40"/>
  <c r="T41" i="40"/>
  <c r="N42" i="40"/>
  <c r="Q30" i="17"/>
  <c r="R24" i="41"/>
  <c r="U24" i="41" s="1"/>
  <c r="P23" i="41"/>
  <c r="U24" i="14"/>
  <c r="R25" i="28"/>
  <c r="P24" i="28"/>
  <c r="Z24" i="28" s="1"/>
  <c r="U24" i="28"/>
  <c r="Q31" i="48"/>
  <c r="Q29" i="35"/>
  <c r="V28" i="35"/>
  <c r="R25" i="51"/>
  <c r="P24" i="51"/>
  <c r="Z24" i="51" s="1"/>
  <c r="T30" i="24"/>
  <c r="T31" i="24" s="1"/>
  <c r="T32" i="24" s="1"/>
  <c r="T33" i="24" s="1"/>
  <c r="Y36" i="50"/>
  <c r="S41" i="48"/>
  <c r="N42" i="48"/>
  <c r="Q65" i="31"/>
  <c r="R65" i="31" s="1"/>
  <c r="O66" i="31" s="1"/>
  <c r="Q78" i="16"/>
  <c r="R78" i="16" s="1"/>
  <c r="O79" i="16" s="1"/>
  <c r="Q65" i="35"/>
  <c r="R65" i="35" s="1"/>
  <c r="O66" i="35" s="1"/>
  <c r="S39" i="20"/>
  <c r="N40" i="20"/>
  <c r="T39" i="20"/>
  <c r="R25" i="29"/>
  <c r="P24" i="29"/>
  <c r="Z24" i="29" s="1"/>
  <c r="Q65" i="39"/>
  <c r="R65" i="39" s="1"/>
  <c r="O66" i="39" s="1"/>
  <c r="Q30" i="33"/>
  <c r="Q32" i="47"/>
  <c r="R24" i="31"/>
  <c r="U24" i="31" s="1"/>
  <c r="P23" i="31"/>
  <c r="Q66" i="49"/>
  <c r="R66" i="49" s="1"/>
  <c r="O67" i="49" s="1"/>
  <c r="Q31" i="22"/>
  <c r="Q31" i="23"/>
  <c r="Q30" i="15"/>
  <c r="T39" i="19"/>
  <c r="R25" i="54"/>
  <c r="P24" i="54"/>
  <c r="Z24" i="54" s="1"/>
  <c r="Q32" i="37"/>
  <c r="J27" i="2"/>
  <c r="K20" i="2"/>
  <c r="K27" i="2" s="1"/>
  <c r="Q32" i="20"/>
  <c r="V28" i="18"/>
  <c r="R24" i="44"/>
  <c r="W24" i="44" s="1"/>
  <c r="P23" i="44"/>
  <c r="T34" i="26"/>
  <c r="T35" i="26" s="1"/>
  <c r="T36" i="26" s="1"/>
  <c r="T37" i="26" s="1"/>
  <c r="Q65" i="52"/>
  <c r="R65" i="52" s="1"/>
  <c r="O66" i="52" s="1"/>
  <c r="Q31" i="12"/>
  <c r="S40" i="35"/>
  <c r="X40" i="35" s="1"/>
  <c r="T40" i="35"/>
  <c r="Y40" i="35" s="1"/>
  <c r="N41" i="35"/>
  <c r="S40" i="54"/>
  <c r="X40" i="54" s="1"/>
  <c r="N41" i="54"/>
  <c r="R24" i="50"/>
  <c r="W24" i="50" s="1"/>
  <c r="P23" i="50"/>
  <c r="R24" i="52"/>
  <c r="W24" i="52" s="1"/>
  <c r="P23" i="52"/>
  <c r="Q32" i="38"/>
  <c r="V32" i="38" s="1"/>
  <c r="U24" i="30"/>
  <c r="R25" i="25"/>
  <c r="P24" i="25"/>
  <c r="Z24" i="25" s="1"/>
  <c r="R24" i="24"/>
  <c r="U24" i="24" s="1"/>
  <c r="P23" i="24"/>
  <c r="W24" i="14"/>
  <c r="V24" i="11"/>
  <c r="P38" i="24"/>
  <c r="S40" i="36"/>
  <c r="X40" i="36" s="1"/>
  <c r="T40" i="36"/>
  <c r="Y40" i="36" s="1"/>
  <c r="N41" i="36"/>
  <c r="Q32" i="51"/>
  <c r="R24" i="19"/>
  <c r="W24" i="19" s="1"/>
  <c r="P23" i="19"/>
  <c r="N40" i="22"/>
  <c r="S39" i="22"/>
  <c r="K68" i="2"/>
  <c r="P41" i="30"/>
  <c r="U24" i="29"/>
  <c r="W24" i="39"/>
  <c r="W24" i="42"/>
  <c r="V32" i="41"/>
  <c r="Q74" i="19"/>
  <c r="R74" i="19" s="1"/>
  <c r="O75" i="19" s="1"/>
  <c r="T40" i="21"/>
  <c r="Y40" i="21" s="1"/>
  <c r="N41" i="21"/>
  <c r="S40" i="21"/>
  <c r="X40" i="21" s="1"/>
  <c r="R26" i="43"/>
  <c r="P25" i="43"/>
  <c r="P23" i="9"/>
  <c r="Q24" i="9"/>
  <c r="V24" i="9" s="1"/>
  <c r="T34" i="53"/>
  <c r="T35" i="53" s="1"/>
  <c r="T36" i="53" s="1"/>
  <c r="T37" i="53" s="1"/>
  <c r="S39" i="34"/>
  <c r="N40" i="34"/>
  <c r="T39" i="34"/>
  <c r="S39" i="38"/>
  <c r="T39" i="38"/>
  <c r="N40" i="38"/>
  <c r="Q32" i="36"/>
  <c r="Q61" i="24"/>
  <c r="R61" i="24" s="1"/>
  <c r="O62" i="24" s="1"/>
  <c r="Q42" i="29"/>
  <c r="R42" i="29"/>
  <c r="S42" i="29"/>
  <c r="T42" i="29"/>
  <c r="N43" i="29"/>
  <c r="S40" i="31"/>
  <c r="X40" i="31" s="1"/>
  <c r="N41" i="31"/>
  <c r="T40" i="31"/>
  <c r="Y40" i="31" s="1"/>
  <c r="W24" i="33"/>
  <c r="R24" i="37"/>
  <c r="W24" i="37" s="1"/>
  <c r="P23" i="37"/>
  <c r="R25" i="45"/>
  <c r="P24" i="45"/>
  <c r="Z24" i="45" s="1"/>
  <c r="Q66" i="15"/>
  <c r="R66" i="15" s="1"/>
  <c r="O67" i="15" s="1"/>
  <c r="Q30" i="26"/>
  <c r="F70" i="2"/>
  <c r="S40" i="47"/>
  <c r="X40" i="47" s="1"/>
  <c r="N41" i="47"/>
  <c r="T40" i="47"/>
  <c r="Y40" i="47" s="1"/>
  <c r="S39" i="53"/>
  <c r="N40" i="53"/>
  <c r="U24" i="11"/>
  <c r="S39" i="13"/>
  <c r="T39" i="13"/>
  <c r="N40" i="13"/>
  <c r="T39" i="24"/>
  <c r="N40" i="24"/>
  <c r="Q39" i="24"/>
  <c r="R39" i="24"/>
  <c r="S39" i="24"/>
  <c r="U24" i="42"/>
  <c r="Q32" i="43"/>
  <c r="R25" i="34"/>
  <c r="P24" i="34"/>
  <c r="Z24" i="34" s="1"/>
  <c r="W24" i="34"/>
  <c r="Q32" i="53"/>
  <c r="V32" i="53" s="1"/>
  <c r="Q30" i="25"/>
  <c r="Q66" i="41"/>
  <c r="R66" i="41" s="1"/>
  <c r="O67" i="41" s="1"/>
  <c r="W24" i="48" l="1"/>
  <c r="U24" i="22"/>
  <c r="Z23" i="11"/>
  <c r="W24" i="31"/>
  <c r="U24" i="52"/>
  <c r="Y36" i="54"/>
  <c r="Y32" i="24"/>
  <c r="Y40" i="28"/>
  <c r="Y36" i="26"/>
  <c r="P42" i="30"/>
  <c r="U24" i="50"/>
  <c r="W24" i="47"/>
  <c r="W24" i="13"/>
  <c r="P42" i="29"/>
  <c r="U24" i="37"/>
  <c r="Y36" i="53"/>
  <c r="U24" i="36"/>
  <c r="W36" i="9"/>
  <c r="W24" i="20"/>
  <c r="U24" i="9"/>
  <c r="Z23" i="9" s="1"/>
  <c r="Q66" i="35"/>
  <c r="R66" i="35" s="1"/>
  <c r="O67" i="35" s="1"/>
  <c r="Q66" i="47"/>
  <c r="R66" i="47" s="1"/>
  <c r="O67" i="47" s="1"/>
  <c r="Q71" i="13"/>
  <c r="R71" i="13" s="1"/>
  <c r="O72" i="13" s="1"/>
  <c r="Q68" i="46"/>
  <c r="R68" i="46" s="1"/>
  <c r="O69" i="46" s="1"/>
  <c r="Q66" i="36"/>
  <c r="R66" i="36" s="1"/>
  <c r="O67" i="36" s="1"/>
  <c r="Q67" i="9"/>
  <c r="R67" i="9" s="1"/>
  <c r="O68" i="9" s="1"/>
  <c r="Q74" i="23"/>
  <c r="R74" i="23" s="1"/>
  <c r="O75" i="23" s="1"/>
  <c r="Q67" i="55"/>
  <c r="R67" i="55" s="1"/>
  <c r="O68" i="55" s="1"/>
  <c r="Q67" i="15"/>
  <c r="R67" i="15" s="1"/>
  <c r="O68" i="15" s="1"/>
  <c r="Q67" i="53"/>
  <c r="R67" i="53" s="1"/>
  <c r="O68" i="53" s="1"/>
  <c r="Q62" i="14"/>
  <c r="R62" i="14" s="1"/>
  <c r="O63" i="14" s="1"/>
  <c r="Q66" i="34"/>
  <c r="R66" i="34" s="1"/>
  <c r="O67" i="34" s="1"/>
  <c r="Q74" i="22"/>
  <c r="R74" i="22" s="1"/>
  <c r="O75" i="22" s="1"/>
  <c r="Q67" i="27"/>
  <c r="R67" i="27" s="1"/>
  <c r="O68" i="27" s="1"/>
  <c r="Q65" i="44"/>
  <c r="R65" i="44" s="1"/>
  <c r="O66" i="44" s="1"/>
  <c r="Q66" i="52"/>
  <c r="R66" i="52" s="1"/>
  <c r="O67" i="52" s="1"/>
  <c r="Q66" i="31"/>
  <c r="R66" i="31" s="1"/>
  <c r="O67" i="31" s="1"/>
  <c r="Q56" i="11"/>
  <c r="R56" i="11" s="1"/>
  <c r="O57" i="11" s="1"/>
  <c r="Q67" i="45"/>
  <c r="R67" i="45" s="1"/>
  <c r="O68" i="45" s="1"/>
  <c r="Q75" i="21"/>
  <c r="R75" i="21" s="1"/>
  <c r="O76" i="21" s="1"/>
  <c r="Q67" i="41"/>
  <c r="R67" i="41" s="1"/>
  <c r="O68" i="41" s="1"/>
  <c r="Q75" i="20"/>
  <c r="R75" i="20" s="1"/>
  <c r="O76" i="20" s="1"/>
  <c r="Q66" i="48"/>
  <c r="R66" i="48" s="1"/>
  <c r="O67" i="48" s="1"/>
  <c r="Q65" i="32"/>
  <c r="R65" i="32" s="1"/>
  <c r="O66" i="32" s="1"/>
  <c r="Q67" i="40"/>
  <c r="R67" i="40" s="1"/>
  <c r="O68" i="40" s="1"/>
  <c r="Q54" i="18"/>
  <c r="R54" i="18" s="1"/>
  <c r="O55" i="18" s="1"/>
  <c r="T34" i="22"/>
  <c r="T35" i="22" s="1"/>
  <c r="T36" i="22" s="1"/>
  <c r="T37" i="22" s="1"/>
  <c r="Q33" i="43"/>
  <c r="V32" i="43"/>
  <c r="R43" i="29"/>
  <c r="S43" i="29"/>
  <c r="T43" i="29"/>
  <c r="N44" i="29"/>
  <c r="Q43" i="29"/>
  <c r="N42" i="54"/>
  <c r="S41" i="54"/>
  <c r="Q66" i="30"/>
  <c r="R66" i="30" s="1"/>
  <c r="O67" i="30" s="1"/>
  <c r="Q65" i="33"/>
  <c r="R65" i="33" s="1"/>
  <c r="O66" i="33" s="1"/>
  <c r="Q34" i="41"/>
  <c r="Q30" i="27"/>
  <c r="R26" i="30"/>
  <c r="P25" i="30"/>
  <c r="J70" i="2"/>
  <c r="J87" i="2" s="1"/>
  <c r="R42" i="9"/>
  <c r="S42" i="9"/>
  <c r="T42" i="9"/>
  <c r="N43" i="9"/>
  <c r="Q42" i="9"/>
  <c r="Q33" i="45"/>
  <c r="T38" i="25"/>
  <c r="Q67" i="37"/>
  <c r="R67" i="37" s="1"/>
  <c r="O68" i="37" s="1"/>
  <c r="P39" i="25"/>
  <c r="T34" i="30"/>
  <c r="T35" i="30" s="1"/>
  <c r="T36" i="30" s="1"/>
  <c r="T37" i="30" s="1"/>
  <c r="R25" i="20"/>
  <c r="P24" i="20"/>
  <c r="Z24" i="20" s="1"/>
  <c r="Q31" i="28"/>
  <c r="Q75" i="17"/>
  <c r="R75" i="17" s="1"/>
  <c r="O76" i="17" s="1"/>
  <c r="Q66" i="50"/>
  <c r="R66" i="50" s="1"/>
  <c r="O67" i="50" s="1"/>
  <c r="Q33" i="37"/>
  <c r="Q33" i="20"/>
  <c r="Q31" i="33"/>
  <c r="R26" i="29"/>
  <c r="P25" i="29"/>
  <c r="Q79" i="16"/>
  <c r="R79" i="16" s="1"/>
  <c r="O80" i="16" s="1"/>
  <c r="Q30" i="35"/>
  <c r="R26" i="35"/>
  <c r="P25" i="35"/>
  <c r="S40" i="41"/>
  <c r="X40" i="41" s="1"/>
  <c r="N41" i="41"/>
  <c r="T40" i="41"/>
  <c r="Y40" i="41" s="1"/>
  <c r="Q65" i="12"/>
  <c r="R65" i="12" s="1"/>
  <c r="O66" i="12" s="1"/>
  <c r="S40" i="53"/>
  <c r="X40" i="53" s="1"/>
  <c r="N41" i="53"/>
  <c r="S40" i="38"/>
  <c r="X40" i="38" s="1"/>
  <c r="N41" i="38"/>
  <c r="T40" i="38"/>
  <c r="Y40" i="38" s="1"/>
  <c r="S41" i="21"/>
  <c r="T41" i="21"/>
  <c r="N42" i="21"/>
  <c r="Q31" i="15"/>
  <c r="S42" i="40"/>
  <c r="T42" i="40"/>
  <c r="N43" i="40"/>
  <c r="U24" i="27"/>
  <c r="Q32" i="34"/>
  <c r="V32" i="34" s="1"/>
  <c r="K70" i="2"/>
  <c r="K87" i="2" s="1"/>
  <c r="Q31" i="39"/>
  <c r="Q31" i="50"/>
  <c r="R26" i="14"/>
  <c r="P25" i="14"/>
  <c r="Q41" i="27"/>
  <c r="R41" i="27"/>
  <c r="S41" i="27"/>
  <c r="T41" i="27"/>
  <c r="N42" i="27"/>
  <c r="R26" i="26"/>
  <c r="P25" i="26"/>
  <c r="R25" i="21"/>
  <c r="P24" i="21"/>
  <c r="Z24" i="21" s="1"/>
  <c r="W24" i="21"/>
  <c r="Q31" i="31"/>
  <c r="Q32" i="55"/>
  <c r="P25" i="10"/>
  <c r="Q26" i="10"/>
  <c r="R41" i="12"/>
  <c r="S41" i="12"/>
  <c r="T41" i="12"/>
  <c r="N42" i="12"/>
  <c r="Q41" i="12"/>
  <c r="Y36" i="25"/>
  <c r="Q33" i="54"/>
  <c r="R25" i="23"/>
  <c r="P24" i="23"/>
  <c r="Z24" i="23" s="1"/>
  <c r="U24" i="23"/>
  <c r="W24" i="23"/>
  <c r="Y32" i="30"/>
  <c r="R42" i="32"/>
  <c r="S42" i="32"/>
  <c r="N43" i="32"/>
  <c r="Q42" i="32"/>
  <c r="T42" i="32"/>
  <c r="R25" i="22"/>
  <c r="P24" i="22"/>
  <c r="Z24" i="22" s="1"/>
  <c r="U24" i="38"/>
  <c r="T43" i="49"/>
  <c r="S43" i="49"/>
  <c r="N44" i="49"/>
  <c r="S40" i="13"/>
  <c r="X40" i="13" s="1"/>
  <c r="N41" i="13"/>
  <c r="T40" i="13"/>
  <c r="Y40" i="13" s="1"/>
  <c r="U40" i="14"/>
  <c r="P24" i="9"/>
  <c r="Q25" i="9"/>
  <c r="V32" i="37"/>
  <c r="R25" i="19"/>
  <c r="P24" i="19"/>
  <c r="Z24" i="19" s="1"/>
  <c r="U24" i="19"/>
  <c r="R26" i="25"/>
  <c r="P25" i="25"/>
  <c r="Q67" i="49"/>
  <c r="R67" i="49" s="1"/>
  <c r="O68" i="49" s="1"/>
  <c r="S40" i="20"/>
  <c r="X40" i="20" s="1"/>
  <c r="N41" i="20"/>
  <c r="T40" i="20"/>
  <c r="Y40" i="20" s="1"/>
  <c r="Q32" i="48"/>
  <c r="V32" i="48" s="1"/>
  <c r="R26" i="12"/>
  <c r="P25" i="12"/>
  <c r="Q32" i="24"/>
  <c r="V32" i="24" s="1"/>
  <c r="S42" i="23"/>
  <c r="T42" i="23"/>
  <c r="N43" i="23"/>
  <c r="T40" i="52"/>
  <c r="Y40" i="52" s="1"/>
  <c r="S40" i="52"/>
  <c r="X40" i="52" s="1"/>
  <c r="N41" i="52"/>
  <c r="R26" i="55"/>
  <c r="P25" i="55"/>
  <c r="Q33" i="52"/>
  <c r="V32" i="52"/>
  <c r="R41" i="14"/>
  <c r="S41" i="14"/>
  <c r="T41" i="14"/>
  <c r="N42" i="14"/>
  <c r="Q41" i="14"/>
  <c r="T38" i="54"/>
  <c r="T39" i="54" s="1"/>
  <c r="T40" i="54" s="1"/>
  <c r="T41" i="54" s="1"/>
  <c r="Q33" i="44"/>
  <c r="R42" i="46"/>
  <c r="S42" i="46"/>
  <c r="T42" i="46"/>
  <c r="N43" i="46"/>
  <c r="Q42" i="46"/>
  <c r="P25" i="11"/>
  <c r="Q26" i="11"/>
  <c r="Q29" i="13"/>
  <c r="T40" i="25"/>
  <c r="Q40" i="25"/>
  <c r="R40" i="25"/>
  <c r="S40" i="25"/>
  <c r="X40" i="25" s="1"/>
  <c r="N41" i="25"/>
  <c r="Q32" i="40"/>
  <c r="T40" i="34"/>
  <c r="Y40" i="34" s="1"/>
  <c r="S40" i="34"/>
  <c r="X40" i="34" s="1"/>
  <c r="N41" i="34"/>
  <c r="R40" i="33"/>
  <c r="N41" i="33"/>
  <c r="S40" i="33"/>
  <c r="X40" i="33" s="1"/>
  <c r="T40" i="33"/>
  <c r="Y40" i="33" s="1"/>
  <c r="Q40" i="33"/>
  <c r="S40" i="39"/>
  <c r="X40" i="39" s="1"/>
  <c r="N41" i="39"/>
  <c r="T40" i="39"/>
  <c r="Y40" i="39" s="1"/>
  <c r="Q33" i="53"/>
  <c r="F87" i="2"/>
  <c r="R26" i="45"/>
  <c r="P25" i="45"/>
  <c r="Q33" i="51"/>
  <c r="V32" i="51"/>
  <c r="R25" i="52"/>
  <c r="P24" i="52"/>
  <c r="Z24" i="52" s="1"/>
  <c r="Q32" i="12"/>
  <c r="V32" i="12" s="1"/>
  <c r="T34" i="24"/>
  <c r="T35" i="24" s="1"/>
  <c r="T36" i="24" s="1"/>
  <c r="R25" i="41"/>
  <c r="P24" i="41"/>
  <c r="Z24" i="41" s="1"/>
  <c r="W24" i="41"/>
  <c r="P41" i="28"/>
  <c r="R26" i="42"/>
  <c r="P25" i="42"/>
  <c r="Y32" i="22"/>
  <c r="R26" i="40"/>
  <c r="P25" i="40"/>
  <c r="Q31" i="29"/>
  <c r="R26" i="16"/>
  <c r="P25" i="16"/>
  <c r="R25" i="15"/>
  <c r="P24" i="15"/>
  <c r="Z24" i="15" s="1"/>
  <c r="U24" i="15"/>
  <c r="S41" i="19"/>
  <c r="N42" i="19"/>
  <c r="R25" i="17"/>
  <c r="P24" i="17"/>
  <c r="Z24" i="17" s="1"/>
  <c r="U24" i="17"/>
  <c r="W24" i="17"/>
  <c r="R25" i="49"/>
  <c r="P24" i="49"/>
  <c r="Z24" i="49" s="1"/>
  <c r="U24" i="49"/>
  <c r="Q31" i="26"/>
  <c r="R41" i="31"/>
  <c r="S41" i="31"/>
  <c r="T41" i="31"/>
  <c r="N42" i="31"/>
  <c r="Q41" i="31"/>
  <c r="R25" i="44"/>
  <c r="P24" i="44"/>
  <c r="Z24" i="44" s="1"/>
  <c r="U24" i="44"/>
  <c r="Q66" i="39"/>
  <c r="R66" i="39" s="1"/>
  <c r="O67" i="39" s="1"/>
  <c r="R25" i="27"/>
  <c r="P24" i="27"/>
  <c r="Z24" i="27" s="1"/>
  <c r="R25" i="48"/>
  <c r="P24" i="48"/>
  <c r="Z24" i="48" s="1"/>
  <c r="Q62" i="24"/>
  <c r="R62" i="24" s="1"/>
  <c r="O63" i="24" s="1"/>
  <c r="S40" i="22"/>
  <c r="X40" i="22" s="1"/>
  <c r="N41" i="22"/>
  <c r="N42" i="36"/>
  <c r="T41" i="36"/>
  <c r="S41" i="36"/>
  <c r="Q32" i="23"/>
  <c r="R25" i="31"/>
  <c r="P24" i="31"/>
  <c r="Z24" i="31" s="1"/>
  <c r="S42" i="48"/>
  <c r="N43" i="48"/>
  <c r="Q31" i="17"/>
  <c r="S43" i="42"/>
  <c r="T43" i="42"/>
  <c r="N44" i="42"/>
  <c r="S40" i="45"/>
  <c r="X40" i="45" s="1"/>
  <c r="N41" i="45"/>
  <c r="T40" i="45"/>
  <c r="Y40" i="45" s="1"/>
  <c r="Q34" i="49"/>
  <c r="R26" i="32"/>
  <c r="P25" i="32"/>
  <c r="Q33" i="46"/>
  <c r="V32" i="46"/>
  <c r="Q33" i="30"/>
  <c r="Q62" i="25"/>
  <c r="R62" i="25" s="1"/>
  <c r="O63" i="25" s="1"/>
  <c r="S43" i="30"/>
  <c r="T43" i="30"/>
  <c r="N44" i="30"/>
  <c r="Q43" i="30"/>
  <c r="R43" i="30"/>
  <c r="T38" i="48"/>
  <c r="T39" i="48" s="1"/>
  <c r="T40" i="48" s="1"/>
  <c r="T41" i="48" s="1"/>
  <c r="T42" i="48" s="1"/>
  <c r="S41" i="44"/>
  <c r="T41" i="44"/>
  <c r="N42" i="44"/>
  <c r="R41" i="26"/>
  <c r="S41" i="26"/>
  <c r="T41" i="26"/>
  <c r="Q41" i="26"/>
  <c r="N42" i="26"/>
  <c r="T41" i="50"/>
  <c r="S41" i="50"/>
  <c r="N42" i="50"/>
  <c r="R26" i="39"/>
  <c r="P25" i="39"/>
  <c r="Q56" i="10"/>
  <c r="R56" i="10" s="1"/>
  <c r="O57" i="10" s="1"/>
  <c r="Q62" i="26"/>
  <c r="R62" i="26" s="1"/>
  <c r="O63" i="26" s="1"/>
  <c r="Q33" i="21"/>
  <c r="Q31" i="32"/>
  <c r="P41" i="9"/>
  <c r="R26" i="53"/>
  <c r="P25" i="53"/>
  <c r="Q67" i="29"/>
  <c r="R67" i="29" s="1"/>
  <c r="O68" i="29" s="1"/>
  <c r="Q31" i="25"/>
  <c r="P39" i="24"/>
  <c r="S41" i="47"/>
  <c r="T41" i="47"/>
  <c r="N42" i="47"/>
  <c r="T38" i="53"/>
  <c r="T39" i="53" s="1"/>
  <c r="T40" i="53" s="1"/>
  <c r="R27" i="43"/>
  <c r="P26" i="43"/>
  <c r="Q75" i="19"/>
  <c r="R75" i="19" s="1"/>
  <c r="O76" i="19" s="1"/>
  <c r="Q33" i="38"/>
  <c r="T41" i="35"/>
  <c r="N42" i="35"/>
  <c r="S41" i="35"/>
  <c r="Q33" i="47"/>
  <c r="R26" i="51"/>
  <c r="P25" i="51"/>
  <c r="Z23" i="12"/>
  <c r="Q31" i="14"/>
  <c r="R25" i="47"/>
  <c r="P24" i="47"/>
  <c r="Z24" i="47" s="1"/>
  <c r="S41" i="16"/>
  <c r="T41" i="16"/>
  <c r="N42" i="16"/>
  <c r="T42" i="17"/>
  <c r="N43" i="17"/>
  <c r="S42" i="17"/>
  <c r="P40" i="14"/>
  <c r="Z40" i="14" s="1"/>
  <c r="R25" i="13"/>
  <c r="P24" i="13"/>
  <c r="Z24" i="13" s="1"/>
  <c r="P40" i="27"/>
  <c r="Z40" i="27" s="1"/>
  <c r="N45" i="51"/>
  <c r="S44" i="51"/>
  <c r="X44" i="51" s="1"/>
  <c r="T44" i="51"/>
  <c r="Y44" i="51" s="1"/>
  <c r="Q28" i="19"/>
  <c r="R38" i="9"/>
  <c r="R39" i="9" s="1"/>
  <c r="R40" i="9" s="1"/>
  <c r="S41" i="37"/>
  <c r="T41" i="37"/>
  <c r="N42" i="37"/>
  <c r="T40" i="19"/>
  <c r="T41" i="19" s="1"/>
  <c r="Y36" i="48"/>
  <c r="R26" i="33"/>
  <c r="P25" i="33"/>
  <c r="V32" i="47"/>
  <c r="Q67" i="54"/>
  <c r="R67" i="54" s="1"/>
  <c r="O68" i="54" s="1"/>
  <c r="Q33" i="42"/>
  <c r="V32" i="42"/>
  <c r="R26" i="34"/>
  <c r="P25" i="34"/>
  <c r="Q40" i="24"/>
  <c r="R40" i="24"/>
  <c r="W40" i="24" s="1"/>
  <c r="N41" i="24"/>
  <c r="S40" i="24"/>
  <c r="X40" i="24" s="1"/>
  <c r="T40" i="24"/>
  <c r="Y40" i="24" s="1"/>
  <c r="R25" i="37"/>
  <c r="P24" i="37"/>
  <c r="Z24" i="37" s="1"/>
  <c r="Q33" i="36"/>
  <c r="V32" i="36"/>
  <c r="R25" i="24"/>
  <c r="P24" i="24"/>
  <c r="Z24" i="24" s="1"/>
  <c r="W24" i="24"/>
  <c r="R25" i="50"/>
  <c r="P24" i="50"/>
  <c r="Z24" i="50" s="1"/>
  <c r="Y40" i="26"/>
  <c r="V32" i="20"/>
  <c r="R26" i="54"/>
  <c r="P25" i="54"/>
  <c r="Q32" i="22"/>
  <c r="R26" i="28"/>
  <c r="P25" i="28"/>
  <c r="R42" i="28"/>
  <c r="S42" i="28"/>
  <c r="T42" i="28"/>
  <c r="N43" i="28"/>
  <c r="Q42" i="28"/>
  <c r="Q67" i="42"/>
  <c r="R67" i="42" s="1"/>
  <c r="O68" i="42" s="1"/>
  <c r="T40" i="43"/>
  <c r="Y40" i="43" s="1"/>
  <c r="S40" i="43"/>
  <c r="X40" i="43" s="1"/>
  <c r="N41" i="43"/>
  <c r="Q32" i="16"/>
  <c r="R25" i="38"/>
  <c r="P24" i="38"/>
  <c r="Z24" i="38" s="1"/>
  <c r="R26" i="18"/>
  <c r="P25" i="18"/>
  <c r="R27" i="46"/>
  <c r="P26" i="46"/>
  <c r="R25" i="36"/>
  <c r="P24" i="36"/>
  <c r="Z24" i="36" s="1"/>
  <c r="S40" i="15"/>
  <c r="X40" i="15" s="1"/>
  <c r="N41" i="15"/>
  <c r="T40" i="15"/>
  <c r="Y40" i="15" s="1"/>
  <c r="Q68" i="43"/>
  <c r="R68" i="43" s="1"/>
  <c r="O69" i="43" s="1"/>
  <c r="P40" i="26"/>
  <c r="Z40" i="26" s="1"/>
  <c r="T40" i="55"/>
  <c r="Y40" i="55" s="1"/>
  <c r="S40" i="55"/>
  <c r="X40" i="55" s="1"/>
  <c r="N41" i="55"/>
  <c r="Q66" i="51"/>
  <c r="R66" i="51" s="1"/>
  <c r="O67" i="51" s="1"/>
  <c r="V32" i="30"/>
  <c r="Q66" i="28"/>
  <c r="R66" i="28" s="1"/>
  <c r="O67" i="28" s="1"/>
  <c r="Q66" i="38"/>
  <c r="R66" i="38" s="1"/>
  <c r="O67" i="38" s="1"/>
  <c r="P43" i="29" l="1"/>
  <c r="Y40" i="48"/>
  <c r="Y40" i="19"/>
  <c r="Y36" i="30"/>
  <c r="P42" i="28"/>
  <c r="U40" i="24"/>
  <c r="V40" i="24"/>
  <c r="P40" i="33"/>
  <c r="Z40" i="33" s="1"/>
  <c r="Y40" i="54"/>
  <c r="Y40" i="25"/>
  <c r="Q63" i="24"/>
  <c r="R63" i="24" s="1"/>
  <c r="O64" i="24" s="1"/>
  <c r="Q76" i="20"/>
  <c r="R76" i="20" s="1"/>
  <c r="O77" i="20" s="1"/>
  <c r="Q67" i="52"/>
  <c r="R67" i="52" s="1"/>
  <c r="O68" i="52" s="1"/>
  <c r="Q75" i="22"/>
  <c r="R75" i="22" s="1"/>
  <c r="O76" i="22" s="1"/>
  <c r="Q68" i="55"/>
  <c r="R68" i="55" s="1"/>
  <c r="O69" i="55" s="1"/>
  <c r="Q68" i="29"/>
  <c r="R68" i="29" s="1"/>
  <c r="O69" i="29" s="1"/>
  <c r="Q68" i="41"/>
  <c r="R68" i="41" s="1"/>
  <c r="O69" i="41" s="1"/>
  <c r="Q68" i="54"/>
  <c r="R68" i="54" s="1"/>
  <c r="O69" i="54" s="1"/>
  <c r="Q57" i="10"/>
  <c r="R57" i="10" s="1"/>
  <c r="O58" i="10" s="1"/>
  <c r="Q76" i="21"/>
  <c r="R76" i="21" s="1"/>
  <c r="O77" i="21" s="1"/>
  <c r="Q63" i="25"/>
  <c r="R63" i="25" s="1"/>
  <c r="O64" i="25" s="1"/>
  <c r="Q66" i="33"/>
  <c r="R66" i="33" s="1"/>
  <c r="O67" i="33" s="1"/>
  <c r="Q68" i="45"/>
  <c r="R68" i="45" s="1"/>
  <c r="O69" i="45" s="1"/>
  <c r="Q68" i="15"/>
  <c r="R68" i="15" s="1"/>
  <c r="O69" i="15" s="1"/>
  <c r="Q57" i="11"/>
  <c r="R57" i="11" s="1"/>
  <c r="O58" i="11" s="1"/>
  <c r="Q67" i="47"/>
  <c r="R67" i="47" s="1"/>
  <c r="O68" i="47" s="1"/>
  <c r="Q67" i="50"/>
  <c r="R67" i="50" s="1"/>
  <c r="O68" i="50" s="1"/>
  <c r="Q67" i="30"/>
  <c r="R67" i="30" s="1"/>
  <c r="O68" i="30" s="1"/>
  <c r="Q66" i="32"/>
  <c r="R66" i="32" s="1"/>
  <c r="O67" i="32" s="1"/>
  <c r="Q76" i="17"/>
  <c r="R76" i="17" s="1"/>
  <c r="O77" i="17" s="1"/>
  <c r="Q67" i="36"/>
  <c r="R67" i="36" s="1"/>
  <c r="O68" i="36" s="1"/>
  <c r="Q67" i="28"/>
  <c r="R67" i="28" s="1"/>
  <c r="O68" i="28" s="1"/>
  <c r="N46" i="51"/>
  <c r="S45" i="51"/>
  <c r="T45" i="51"/>
  <c r="N43" i="35"/>
  <c r="R42" i="35"/>
  <c r="S42" i="35"/>
  <c r="T42" i="35"/>
  <c r="Q42" i="35"/>
  <c r="R27" i="53"/>
  <c r="P26" i="53"/>
  <c r="T41" i="20"/>
  <c r="N42" i="20"/>
  <c r="S41" i="20"/>
  <c r="Q41" i="24"/>
  <c r="R41" i="24"/>
  <c r="T41" i="24"/>
  <c r="N42" i="24"/>
  <c r="S41" i="24"/>
  <c r="Q34" i="37"/>
  <c r="S42" i="16"/>
  <c r="T42" i="16"/>
  <c r="N43" i="16"/>
  <c r="Q63" i="26"/>
  <c r="R63" i="26" s="1"/>
  <c r="O64" i="26" s="1"/>
  <c r="Q67" i="38"/>
  <c r="R67" i="38" s="1"/>
  <c r="O68" i="38" s="1"/>
  <c r="S41" i="55"/>
  <c r="T41" i="55"/>
  <c r="N42" i="55"/>
  <c r="S41" i="15"/>
  <c r="N42" i="15"/>
  <c r="T41" i="15"/>
  <c r="Q41" i="15"/>
  <c r="R41" i="15"/>
  <c r="Q33" i="16"/>
  <c r="V32" i="16"/>
  <c r="Q68" i="42"/>
  <c r="R68" i="42" s="1"/>
  <c r="O69" i="42" s="1"/>
  <c r="R27" i="54"/>
  <c r="P26" i="54"/>
  <c r="R26" i="37"/>
  <c r="P25" i="37"/>
  <c r="R27" i="34"/>
  <c r="P26" i="34"/>
  <c r="N43" i="50"/>
  <c r="T42" i="50"/>
  <c r="S42" i="50"/>
  <c r="Q35" i="49"/>
  <c r="Q33" i="23"/>
  <c r="V32" i="23"/>
  <c r="N42" i="22"/>
  <c r="S41" i="22"/>
  <c r="R26" i="17"/>
  <c r="P25" i="17"/>
  <c r="Q33" i="12"/>
  <c r="Q41" i="33"/>
  <c r="R41" i="33"/>
  <c r="S41" i="33"/>
  <c r="N42" i="33"/>
  <c r="T41" i="33"/>
  <c r="S43" i="46"/>
  <c r="T43" i="46"/>
  <c r="N44" i="46"/>
  <c r="Q43" i="46"/>
  <c r="R43" i="46"/>
  <c r="P41" i="14"/>
  <c r="R26" i="19"/>
  <c r="P25" i="19"/>
  <c r="Q32" i="50"/>
  <c r="V32" i="50" s="1"/>
  <c r="N42" i="38"/>
  <c r="S41" i="38"/>
  <c r="T41" i="38"/>
  <c r="Q66" i="12"/>
  <c r="R66" i="12" s="1"/>
  <c r="O67" i="12" s="1"/>
  <c r="Q80" i="16"/>
  <c r="R80" i="16" s="1"/>
  <c r="O81" i="16" s="1"/>
  <c r="Q34" i="20"/>
  <c r="Q68" i="37"/>
  <c r="R68" i="37" s="1"/>
  <c r="O69" i="37" s="1"/>
  <c r="Q31" i="27"/>
  <c r="S42" i="54"/>
  <c r="T42" i="54"/>
  <c r="N43" i="54"/>
  <c r="Q67" i="48"/>
  <c r="R67" i="48" s="1"/>
  <c r="O68" i="48" s="1"/>
  <c r="Q67" i="31"/>
  <c r="R67" i="31" s="1"/>
  <c r="O68" i="31" s="1"/>
  <c r="Q68" i="27"/>
  <c r="R68" i="27" s="1"/>
  <c r="O69" i="27" s="1"/>
  <c r="W40" i="9"/>
  <c r="R26" i="47"/>
  <c r="P25" i="47"/>
  <c r="Y40" i="53"/>
  <c r="S42" i="26"/>
  <c r="T42" i="26"/>
  <c r="N43" i="26"/>
  <c r="Q42" i="26"/>
  <c r="R42" i="26"/>
  <c r="R26" i="38"/>
  <c r="P25" i="38"/>
  <c r="Q76" i="19"/>
  <c r="R76" i="19" s="1"/>
  <c r="O77" i="19" s="1"/>
  <c r="R27" i="28"/>
  <c r="P26" i="28"/>
  <c r="P43" i="30"/>
  <c r="R26" i="44"/>
  <c r="P25" i="44"/>
  <c r="Q32" i="29"/>
  <c r="R27" i="45"/>
  <c r="P26" i="45"/>
  <c r="T41" i="39"/>
  <c r="N42" i="39"/>
  <c r="S41" i="39"/>
  <c r="S42" i="14"/>
  <c r="T42" i="14"/>
  <c r="N43" i="14"/>
  <c r="Q42" i="14"/>
  <c r="R42" i="14"/>
  <c r="S43" i="23"/>
  <c r="T43" i="23"/>
  <c r="N44" i="23"/>
  <c r="P41" i="12"/>
  <c r="Q32" i="28"/>
  <c r="Q34" i="43"/>
  <c r="T44" i="30"/>
  <c r="Y44" i="30" s="1"/>
  <c r="Q44" i="30"/>
  <c r="R44" i="30"/>
  <c r="W44" i="30" s="1"/>
  <c r="N45" i="30"/>
  <c r="S44" i="30"/>
  <c r="X44" i="30" s="1"/>
  <c r="R26" i="48"/>
  <c r="P25" i="48"/>
  <c r="S42" i="19"/>
  <c r="N43" i="19"/>
  <c r="T42" i="19"/>
  <c r="Q41" i="25"/>
  <c r="S41" i="25"/>
  <c r="T41" i="25"/>
  <c r="N42" i="25"/>
  <c r="R41" i="25"/>
  <c r="Q32" i="39"/>
  <c r="V32" i="39" s="1"/>
  <c r="R27" i="35"/>
  <c r="P26" i="35"/>
  <c r="T43" i="48"/>
  <c r="N44" i="48"/>
  <c r="S43" i="48"/>
  <c r="R27" i="42"/>
  <c r="P26" i="42"/>
  <c r="R27" i="25"/>
  <c r="P26" i="25"/>
  <c r="Q69" i="46"/>
  <c r="R69" i="46" s="1"/>
  <c r="O70" i="46" s="1"/>
  <c r="Q32" i="32"/>
  <c r="V32" i="32" s="1"/>
  <c r="S42" i="44"/>
  <c r="T42" i="44"/>
  <c r="N43" i="44"/>
  <c r="Q34" i="46"/>
  <c r="P26" i="11"/>
  <c r="Q27" i="11"/>
  <c r="R27" i="55"/>
  <c r="P26" i="55"/>
  <c r="P25" i="9"/>
  <c r="Q26" i="9"/>
  <c r="R26" i="22"/>
  <c r="P25" i="22"/>
  <c r="S42" i="12"/>
  <c r="T42" i="12"/>
  <c r="N43" i="12"/>
  <c r="Q42" i="12"/>
  <c r="R42" i="12"/>
  <c r="S42" i="21"/>
  <c r="T42" i="21"/>
  <c r="N43" i="21"/>
  <c r="R27" i="51"/>
  <c r="P26" i="51"/>
  <c r="P41" i="27"/>
  <c r="S43" i="40"/>
  <c r="T43" i="40"/>
  <c r="N44" i="40"/>
  <c r="R26" i="27"/>
  <c r="P25" i="27"/>
  <c r="R26" i="49"/>
  <c r="P25" i="49"/>
  <c r="R26" i="15"/>
  <c r="P25" i="15"/>
  <c r="R26" i="41"/>
  <c r="P25" i="41"/>
  <c r="Q34" i="44"/>
  <c r="Q31" i="35"/>
  <c r="R27" i="29"/>
  <c r="P26" i="29"/>
  <c r="R26" i="20"/>
  <c r="P25" i="20"/>
  <c r="Q34" i="45"/>
  <c r="Q35" i="41"/>
  <c r="S44" i="29"/>
  <c r="X44" i="29" s="1"/>
  <c r="N45" i="29"/>
  <c r="T44" i="29"/>
  <c r="Y44" i="29" s="1"/>
  <c r="R44" i="29"/>
  <c r="W44" i="29" s="1"/>
  <c r="Q44" i="29"/>
  <c r="V44" i="29" s="1"/>
  <c r="Y36" i="22"/>
  <c r="Q68" i="40"/>
  <c r="R68" i="40" s="1"/>
  <c r="O69" i="40" s="1"/>
  <c r="Q66" i="44"/>
  <c r="R66" i="44" s="1"/>
  <c r="O67" i="44" s="1"/>
  <c r="Q67" i="34"/>
  <c r="R67" i="34" s="1"/>
  <c r="O68" i="34" s="1"/>
  <c r="Q68" i="53"/>
  <c r="R68" i="53" s="1"/>
  <c r="O69" i="53" s="1"/>
  <c r="Q75" i="23"/>
  <c r="R75" i="23" s="1"/>
  <c r="O76" i="23" s="1"/>
  <c r="R27" i="18"/>
  <c r="W28" i="18" s="1"/>
  <c r="P26" i="18"/>
  <c r="R26" i="24"/>
  <c r="P25" i="24"/>
  <c r="R27" i="33"/>
  <c r="P26" i="33"/>
  <c r="R28" i="43"/>
  <c r="W28" i="43" s="1"/>
  <c r="P27" i="43"/>
  <c r="R27" i="12"/>
  <c r="P26" i="12"/>
  <c r="R26" i="21"/>
  <c r="P25" i="21"/>
  <c r="N44" i="17"/>
  <c r="S43" i="17"/>
  <c r="T43" i="17"/>
  <c r="Q41" i="34"/>
  <c r="R41" i="34"/>
  <c r="N42" i="34"/>
  <c r="S41" i="34"/>
  <c r="T41" i="34"/>
  <c r="S41" i="41"/>
  <c r="T41" i="41"/>
  <c r="N42" i="41"/>
  <c r="Q32" i="25"/>
  <c r="V32" i="25" s="1"/>
  <c r="Q34" i="36"/>
  <c r="Q29" i="19"/>
  <c r="V28" i="19"/>
  <c r="V32" i="14"/>
  <c r="R27" i="39"/>
  <c r="P26" i="39"/>
  <c r="P41" i="26"/>
  <c r="Q67" i="39"/>
  <c r="R67" i="39" s="1"/>
  <c r="O68" i="39" s="1"/>
  <c r="Q34" i="51"/>
  <c r="P40" i="25"/>
  <c r="Z40" i="25" s="1"/>
  <c r="S41" i="52"/>
  <c r="T41" i="52"/>
  <c r="N42" i="52"/>
  <c r="P42" i="32"/>
  <c r="R26" i="23"/>
  <c r="P25" i="23"/>
  <c r="Q32" i="31"/>
  <c r="V32" i="31" s="1"/>
  <c r="R27" i="26"/>
  <c r="P26" i="26"/>
  <c r="T38" i="30"/>
  <c r="T39" i="30" s="1"/>
  <c r="T40" i="30" s="1"/>
  <c r="Q67" i="35"/>
  <c r="R67" i="35" s="1"/>
  <c r="O68" i="35" s="1"/>
  <c r="Q43" i="28"/>
  <c r="S43" i="28"/>
  <c r="T43" i="28"/>
  <c r="N44" i="28"/>
  <c r="R43" i="28"/>
  <c r="Q34" i="42"/>
  <c r="S42" i="31"/>
  <c r="T42" i="31"/>
  <c r="N43" i="31"/>
  <c r="Q42" i="31"/>
  <c r="R42" i="31"/>
  <c r="T38" i="22"/>
  <c r="T39" i="22" s="1"/>
  <c r="T40" i="22" s="1"/>
  <c r="T41" i="22" s="1"/>
  <c r="Q67" i="51"/>
  <c r="R67" i="51" s="1"/>
  <c r="O68" i="51" s="1"/>
  <c r="Q69" i="43"/>
  <c r="R69" i="43" s="1"/>
  <c r="O70" i="43" s="1"/>
  <c r="R26" i="36"/>
  <c r="P25" i="36"/>
  <c r="P40" i="24"/>
  <c r="Z40" i="24" s="1"/>
  <c r="Q34" i="47"/>
  <c r="R26" i="50"/>
  <c r="P25" i="50"/>
  <c r="S42" i="37"/>
  <c r="T42" i="37"/>
  <c r="N43" i="37"/>
  <c r="R26" i="13"/>
  <c r="P25" i="13"/>
  <c r="S42" i="47"/>
  <c r="T42" i="47"/>
  <c r="N43" i="47"/>
  <c r="R27" i="32"/>
  <c r="P26" i="32"/>
  <c r="S41" i="45"/>
  <c r="N42" i="45"/>
  <c r="T41" i="45"/>
  <c r="S42" i="36"/>
  <c r="T42" i="36"/>
  <c r="N43" i="36"/>
  <c r="R27" i="40"/>
  <c r="P26" i="40"/>
  <c r="Y36" i="24"/>
  <c r="Q34" i="53"/>
  <c r="Q34" i="52"/>
  <c r="Q33" i="24"/>
  <c r="S43" i="32"/>
  <c r="T43" i="32"/>
  <c r="Q43" i="32"/>
  <c r="R43" i="32"/>
  <c r="N44" i="32"/>
  <c r="Q34" i="54"/>
  <c r="P26" i="10"/>
  <c r="Q27" i="10"/>
  <c r="R27" i="14"/>
  <c r="P26" i="14"/>
  <c r="Q33" i="34"/>
  <c r="N42" i="53"/>
  <c r="S41" i="53"/>
  <c r="T41" i="53"/>
  <c r="Q32" i="33"/>
  <c r="P42" i="9"/>
  <c r="R27" i="30"/>
  <c r="P26" i="30"/>
  <c r="Q55" i="18"/>
  <c r="R55" i="18" s="1"/>
  <c r="O56" i="18" s="1"/>
  <c r="Q68" i="9"/>
  <c r="R68" i="9" s="1"/>
  <c r="O69" i="9" s="1"/>
  <c r="Q72" i="13"/>
  <c r="R72" i="13" s="1"/>
  <c r="O73" i="13" s="1"/>
  <c r="P41" i="31"/>
  <c r="Q44" i="49"/>
  <c r="N45" i="49"/>
  <c r="T44" i="49"/>
  <c r="Y44" i="49" s="1"/>
  <c r="R44" i="49"/>
  <c r="S44" i="49"/>
  <c r="X44" i="49" s="1"/>
  <c r="Q33" i="55"/>
  <c r="V32" i="55"/>
  <c r="Q63" i="14"/>
  <c r="R63" i="14" s="1"/>
  <c r="O64" i="14" s="1"/>
  <c r="S41" i="43"/>
  <c r="T41" i="43"/>
  <c r="N42" i="43"/>
  <c r="S44" i="42"/>
  <c r="X44" i="42" s="1"/>
  <c r="N45" i="42"/>
  <c r="T44" i="42"/>
  <c r="Y44" i="42" s="1"/>
  <c r="R26" i="52"/>
  <c r="P25" i="52"/>
  <c r="Q33" i="22"/>
  <c r="V32" i="22"/>
  <c r="Q34" i="38"/>
  <c r="Q34" i="21"/>
  <c r="R28" i="46"/>
  <c r="W28" i="46" s="1"/>
  <c r="P27" i="46"/>
  <c r="Q34" i="30"/>
  <c r="Q32" i="17"/>
  <c r="V32" i="17" s="1"/>
  <c r="R26" i="31"/>
  <c r="P25" i="31"/>
  <c r="Q32" i="26"/>
  <c r="V32" i="26" s="1"/>
  <c r="R27" i="16"/>
  <c r="P26" i="16"/>
  <c r="Q33" i="40"/>
  <c r="V32" i="40"/>
  <c r="Q30" i="13"/>
  <c r="P42" i="46"/>
  <c r="Q33" i="48"/>
  <c r="Q68" i="49"/>
  <c r="R68" i="49" s="1"/>
  <c r="O69" i="49" s="1"/>
  <c r="N42" i="13"/>
  <c r="S41" i="13"/>
  <c r="T41" i="13"/>
  <c r="Q42" i="27"/>
  <c r="R42" i="27"/>
  <c r="S42" i="27"/>
  <c r="T42" i="27"/>
  <c r="N43" i="27"/>
  <c r="Q32" i="15"/>
  <c r="V32" i="15" s="1"/>
  <c r="S43" i="9"/>
  <c r="T43" i="9"/>
  <c r="N44" i="9"/>
  <c r="Q43" i="9"/>
  <c r="R43" i="9"/>
  <c r="U28" i="43" l="1"/>
  <c r="P42" i="27"/>
  <c r="P42" i="31"/>
  <c r="P42" i="35"/>
  <c r="P43" i="46"/>
  <c r="Q69" i="27"/>
  <c r="R69" i="27" s="1"/>
  <c r="O70" i="27" s="1"/>
  <c r="Q69" i="37"/>
  <c r="R69" i="37" s="1"/>
  <c r="O70" i="37" s="1"/>
  <c r="Q64" i="25"/>
  <c r="R64" i="25" s="1"/>
  <c r="O65" i="25" s="1"/>
  <c r="Q68" i="31"/>
  <c r="R68" i="31" s="1"/>
  <c r="O69" i="31" s="1"/>
  <c r="Q77" i="17"/>
  <c r="R77" i="17" s="1"/>
  <c r="O78" i="17" s="1"/>
  <c r="Q68" i="34"/>
  <c r="R68" i="34" s="1"/>
  <c r="O69" i="34" s="1"/>
  <c r="Q58" i="10"/>
  <c r="R58" i="10" s="1"/>
  <c r="O59" i="10" s="1"/>
  <c r="Q76" i="22"/>
  <c r="R76" i="22" s="1"/>
  <c r="O77" i="22" s="1"/>
  <c r="Q69" i="49"/>
  <c r="R69" i="49" s="1"/>
  <c r="O70" i="49" s="1"/>
  <c r="Q67" i="44"/>
  <c r="R67" i="44" s="1"/>
  <c r="O68" i="44" s="1"/>
  <c r="Q69" i="54"/>
  <c r="R69" i="54" s="1"/>
  <c r="O70" i="54" s="1"/>
  <c r="Q68" i="38"/>
  <c r="R68" i="38" s="1"/>
  <c r="O69" i="38" s="1"/>
  <c r="Q68" i="30"/>
  <c r="R68" i="30" s="1"/>
  <c r="O69" i="30" s="1"/>
  <c r="Q64" i="26"/>
  <c r="R64" i="26" s="1"/>
  <c r="O65" i="26" s="1"/>
  <c r="Q69" i="45"/>
  <c r="R69" i="45" s="1"/>
  <c r="O70" i="45" s="1"/>
  <c r="Q76" i="23"/>
  <c r="R76" i="23" s="1"/>
  <c r="O77" i="23" s="1"/>
  <c r="Q68" i="51"/>
  <c r="R68" i="51" s="1"/>
  <c r="O69" i="51" s="1"/>
  <c r="Q67" i="33"/>
  <c r="R67" i="33" s="1"/>
  <c r="O68" i="33" s="1"/>
  <c r="Q69" i="29"/>
  <c r="R69" i="29" s="1"/>
  <c r="O70" i="29" s="1"/>
  <c r="Q64" i="24"/>
  <c r="R64" i="24" s="1"/>
  <c r="O65" i="24" s="1"/>
  <c r="Q34" i="48"/>
  <c r="Q34" i="22"/>
  <c r="Q68" i="39"/>
  <c r="R68" i="39" s="1"/>
  <c r="O69" i="39" s="1"/>
  <c r="R27" i="21"/>
  <c r="P26" i="21"/>
  <c r="Q69" i="40"/>
  <c r="R69" i="40" s="1"/>
  <c r="O70" i="40" s="1"/>
  <c r="Q36" i="41"/>
  <c r="V36" i="41" s="1"/>
  <c r="R27" i="20"/>
  <c r="P26" i="20"/>
  <c r="T43" i="21"/>
  <c r="N44" i="21"/>
  <c r="S43" i="21"/>
  <c r="Q70" i="46"/>
  <c r="R70" i="46" s="1"/>
  <c r="O71" i="46" s="1"/>
  <c r="T43" i="19"/>
  <c r="N44" i="19"/>
  <c r="S43" i="19"/>
  <c r="Q45" i="30"/>
  <c r="R45" i="30"/>
  <c r="S45" i="30"/>
  <c r="T45" i="30"/>
  <c r="N46" i="30"/>
  <c r="Q33" i="28"/>
  <c r="V32" i="28"/>
  <c r="T44" i="23"/>
  <c r="Y44" i="23" s="1"/>
  <c r="N45" i="23"/>
  <c r="S44" i="23"/>
  <c r="X44" i="23" s="1"/>
  <c r="Q33" i="29"/>
  <c r="Q77" i="19"/>
  <c r="R77" i="19" s="1"/>
  <c r="O78" i="19" s="1"/>
  <c r="T43" i="26"/>
  <c r="N44" i="26"/>
  <c r="Q43" i="26"/>
  <c r="R43" i="26"/>
  <c r="S43" i="26"/>
  <c r="Q35" i="20"/>
  <c r="R27" i="17"/>
  <c r="P26" i="17"/>
  <c r="Q34" i="23"/>
  <c r="S42" i="55"/>
  <c r="N43" i="55"/>
  <c r="T42" i="55"/>
  <c r="Q68" i="52"/>
  <c r="R68" i="52" s="1"/>
  <c r="O69" i="52" s="1"/>
  <c r="R27" i="31"/>
  <c r="P26" i="31"/>
  <c r="Q34" i="34"/>
  <c r="R27" i="50"/>
  <c r="P26" i="50"/>
  <c r="Q35" i="42"/>
  <c r="P43" i="28"/>
  <c r="R27" i="23"/>
  <c r="P26" i="23"/>
  <c r="R28" i="33"/>
  <c r="P27" i="33"/>
  <c r="R27" i="41"/>
  <c r="P26" i="41"/>
  <c r="R28" i="55"/>
  <c r="W28" i="55" s="1"/>
  <c r="P27" i="55"/>
  <c r="S43" i="50"/>
  <c r="T43" i="50"/>
  <c r="N44" i="50"/>
  <c r="Q34" i="16"/>
  <c r="Q73" i="13"/>
  <c r="R73" i="13" s="1"/>
  <c r="O74" i="13" s="1"/>
  <c r="Q35" i="54"/>
  <c r="Q64" i="14"/>
  <c r="R64" i="14" s="1"/>
  <c r="O65" i="14" s="1"/>
  <c r="Q33" i="33"/>
  <c r="V32" i="33"/>
  <c r="Q34" i="24"/>
  <c r="Q69" i="53"/>
  <c r="R69" i="53" s="1"/>
  <c r="O70" i="53" s="1"/>
  <c r="Q35" i="44"/>
  <c r="R27" i="49"/>
  <c r="P26" i="49"/>
  <c r="R27" i="22"/>
  <c r="P26" i="22"/>
  <c r="P27" i="11"/>
  <c r="Q28" i="11"/>
  <c r="U28" i="11" s="1"/>
  <c r="S44" i="48"/>
  <c r="X44" i="48" s="1"/>
  <c r="N45" i="48"/>
  <c r="T44" i="48"/>
  <c r="Y44" i="48" s="1"/>
  <c r="Q42" i="25"/>
  <c r="R42" i="25"/>
  <c r="T42" i="25"/>
  <c r="N43" i="25"/>
  <c r="S42" i="25"/>
  <c r="P44" i="30"/>
  <c r="Z44" i="30" s="1"/>
  <c r="V44" i="30"/>
  <c r="U44" i="30"/>
  <c r="P41" i="33"/>
  <c r="Q36" i="49"/>
  <c r="V36" i="49" s="1"/>
  <c r="R27" i="37"/>
  <c r="P26" i="37"/>
  <c r="Q68" i="28"/>
  <c r="R68" i="28" s="1"/>
  <c r="O69" i="28" s="1"/>
  <c r="Q67" i="32"/>
  <c r="R67" i="32" s="1"/>
  <c r="O68" i="32" s="1"/>
  <c r="Q68" i="47"/>
  <c r="R68" i="47" s="1"/>
  <c r="O69" i="47" s="1"/>
  <c r="Q69" i="15"/>
  <c r="R69" i="15" s="1"/>
  <c r="O70" i="15" s="1"/>
  <c r="Q77" i="20"/>
  <c r="R77" i="20" s="1"/>
  <c r="O78" i="20" s="1"/>
  <c r="Q31" i="13"/>
  <c r="Q35" i="38"/>
  <c r="P44" i="49"/>
  <c r="Z44" i="49" s="1"/>
  <c r="T43" i="47"/>
  <c r="N44" i="47"/>
  <c r="S43" i="47"/>
  <c r="T43" i="37"/>
  <c r="N44" i="37"/>
  <c r="S43" i="37"/>
  <c r="R27" i="36"/>
  <c r="P26" i="36"/>
  <c r="Y40" i="22"/>
  <c r="T43" i="31"/>
  <c r="N44" i="31"/>
  <c r="Q43" i="31"/>
  <c r="R43" i="31"/>
  <c r="S43" i="31"/>
  <c r="Q35" i="51"/>
  <c r="Q30" i="19"/>
  <c r="R28" i="12"/>
  <c r="U28" i="12" s="1"/>
  <c r="P27" i="12"/>
  <c r="P44" i="29"/>
  <c r="Z44" i="29" s="1"/>
  <c r="R28" i="29"/>
  <c r="U28" i="29" s="1"/>
  <c r="P27" i="29"/>
  <c r="T43" i="44"/>
  <c r="N44" i="44"/>
  <c r="S43" i="44"/>
  <c r="N43" i="39"/>
  <c r="S42" i="39"/>
  <c r="T42" i="39"/>
  <c r="R27" i="19"/>
  <c r="P26" i="19"/>
  <c r="T44" i="46"/>
  <c r="Y44" i="46" s="1"/>
  <c r="N45" i="46"/>
  <c r="Q44" i="46"/>
  <c r="R44" i="46"/>
  <c r="S44" i="46"/>
  <c r="X44" i="46" s="1"/>
  <c r="Q34" i="12"/>
  <c r="Q69" i="41"/>
  <c r="R69" i="41" s="1"/>
  <c r="O70" i="41" s="1"/>
  <c r="Q34" i="40"/>
  <c r="R27" i="13"/>
  <c r="P26" i="13"/>
  <c r="T45" i="42"/>
  <c r="S45" i="42"/>
  <c r="N46" i="42"/>
  <c r="R45" i="49"/>
  <c r="S45" i="49"/>
  <c r="T45" i="49"/>
  <c r="Q45" i="49"/>
  <c r="N46" i="49"/>
  <c r="T42" i="45"/>
  <c r="S42" i="45"/>
  <c r="N43" i="45"/>
  <c r="Q33" i="25"/>
  <c r="Q35" i="45"/>
  <c r="R43" i="27"/>
  <c r="S43" i="27"/>
  <c r="T43" i="27"/>
  <c r="N44" i="27"/>
  <c r="Q43" i="27"/>
  <c r="Q33" i="17"/>
  <c r="Q56" i="18"/>
  <c r="R56" i="18" s="1"/>
  <c r="O57" i="18" s="1"/>
  <c r="R28" i="14"/>
  <c r="W28" i="14" s="1"/>
  <c r="P27" i="14"/>
  <c r="T44" i="32"/>
  <c r="Y44" i="32" s="1"/>
  <c r="R44" i="32"/>
  <c r="N45" i="32"/>
  <c r="Q44" i="32"/>
  <c r="S44" i="32"/>
  <c r="X44" i="32" s="1"/>
  <c r="Q35" i="52"/>
  <c r="Q35" i="47"/>
  <c r="Q33" i="31"/>
  <c r="T42" i="52"/>
  <c r="S42" i="52"/>
  <c r="N43" i="52"/>
  <c r="R42" i="34"/>
  <c r="S42" i="34"/>
  <c r="Q42" i="34"/>
  <c r="T42" i="34"/>
  <c r="N43" i="34"/>
  <c r="Q44" i="17"/>
  <c r="R44" i="17"/>
  <c r="T44" i="17"/>
  <c r="Y44" i="17" s="1"/>
  <c r="S44" i="17"/>
  <c r="X44" i="17" s="1"/>
  <c r="N45" i="17"/>
  <c r="R27" i="24"/>
  <c r="P26" i="24"/>
  <c r="Q32" i="35"/>
  <c r="V32" i="35" s="1"/>
  <c r="P42" i="12"/>
  <c r="P26" i="9"/>
  <c r="Q27" i="9"/>
  <c r="R28" i="25"/>
  <c r="U28" i="25" s="1"/>
  <c r="P27" i="25"/>
  <c r="Q35" i="43"/>
  <c r="P42" i="14"/>
  <c r="R27" i="44"/>
  <c r="P26" i="44"/>
  <c r="R27" i="38"/>
  <c r="P26" i="38"/>
  <c r="Q32" i="27"/>
  <c r="V32" i="27" s="1"/>
  <c r="S42" i="38"/>
  <c r="T42" i="38"/>
  <c r="N43" i="38"/>
  <c r="P41" i="15"/>
  <c r="T43" i="16"/>
  <c r="N44" i="16"/>
  <c r="S43" i="16"/>
  <c r="Q42" i="24"/>
  <c r="R42" i="24"/>
  <c r="S42" i="24"/>
  <c r="N43" i="24"/>
  <c r="T42" i="24"/>
  <c r="N43" i="20"/>
  <c r="S42" i="20"/>
  <c r="T42" i="20"/>
  <c r="N44" i="35"/>
  <c r="S43" i="35"/>
  <c r="T43" i="35"/>
  <c r="Q43" i="35"/>
  <c r="R43" i="35"/>
  <c r="U28" i="46"/>
  <c r="Q77" i="21"/>
  <c r="R77" i="21" s="1"/>
  <c r="O78" i="21" s="1"/>
  <c r="Q69" i="55"/>
  <c r="R69" i="55" s="1"/>
  <c r="O70" i="55" s="1"/>
  <c r="R28" i="30"/>
  <c r="W28" i="30" s="1"/>
  <c r="P27" i="30"/>
  <c r="Q35" i="53"/>
  <c r="Q33" i="15"/>
  <c r="Q69" i="9"/>
  <c r="R69" i="9" s="1"/>
  <c r="O70" i="9" s="1"/>
  <c r="S43" i="36"/>
  <c r="T43" i="36"/>
  <c r="N44" i="36"/>
  <c r="Q68" i="35"/>
  <c r="R68" i="35" s="1"/>
  <c r="O69" i="35" s="1"/>
  <c r="R28" i="26"/>
  <c r="U28" i="26" s="1"/>
  <c r="P27" i="26"/>
  <c r="R28" i="16"/>
  <c r="W28" i="16" s="1"/>
  <c r="P27" i="16"/>
  <c r="P43" i="9"/>
  <c r="S42" i="13"/>
  <c r="T42" i="13"/>
  <c r="N43" i="13"/>
  <c r="Q33" i="26"/>
  <c r="R27" i="52"/>
  <c r="P26" i="52"/>
  <c r="Q34" i="55"/>
  <c r="R28" i="32"/>
  <c r="U28" i="32" s="1"/>
  <c r="P27" i="32"/>
  <c r="Q35" i="36"/>
  <c r="R28" i="51"/>
  <c r="P27" i="51"/>
  <c r="T43" i="12"/>
  <c r="Q43" i="12"/>
  <c r="N44" i="12"/>
  <c r="R43" i="12"/>
  <c r="S43" i="12"/>
  <c r="Q35" i="46"/>
  <c r="R28" i="35"/>
  <c r="U28" i="35" s="1"/>
  <c r="P27" i="35"/>
  <c r="P41" i="25"/>
  <c r="R27" i="48"/>
  <c r="P26" i="48"/>
  <c r="T43" i="14"/>
  <c r="N44" i="14"/>
  <c r="Q43" i="14"/>
  <c r="R43" i="14"/>
  <c r="S43" i="14"/>
  <c r="Q68" i="48"/>
  <c r="R68" i="48" s="1"/>
  <c r="O69" i="48" s="1"/>
  <c r="Q81" i="16"/>
  <c r="R81" i="16" s="1"/>
  <c r="O82" i="16" s="1"/>
  <c r="N43" i="22"/>
  <c r="S42" i="22"/>
  <c r="T42" i="22"/>
  <c r="R28" i="54"/>
  <c r="W28" i="54" s="1"/>
  <c r="P27" i="54"/>
  <c r="Q68" i="36"/>
  <c r="R68" i="36" s="1"/>
  <c r="O69" i="36" s="1"/>
  <c r="Q58" i="11"/>
  <c r="R58" i="11" s="1"/>
  <c r="O59" i="11" s="1"/>
  <c r="S44" i="9"/>
  <c r="X44" i="9" s="1"/>
  <c r="T44" i="9"/>
  <c r="Y44" i="9" s="1"/>
  <c r="Q44" i="9"/>
  <c r="R44" i="9"/>
  <c r="W44" i="9" s="1"/>
  <c r="N45" i="9"/>
  <c r="Q35" i="30"/>
  <c r="R29" i="46"/>
  <c r="P28" i="46"/>
  <c r="Z28" i="46" s="1"/>
  <c r="S42" i="53"/>
  <c r="T42" i="53"/>
  <c r="N43" i="53"/>
  <c r="P27" i="10"/>
  <c r="Q28" i="10"/>
  <c r="U28" i="10" s="1"/>
  <c r="R44" i="28"/>
  <c r="W44" i="28" s="1"/>
  <c r="T44" i="28"/>
  <c r="Y44" i="28" s="1"/>
  <c r="S44" i="28"/>
  <c r="X44" i="28" s="1"/>
  <c r="Q44" i="28"/>
  <c r="N45" i="28"/>
  <c r="R28" i="39"/>
  <c r="U28" i="39" s="1"/>
  <c r="P27" i="39"/>
  <c r="T42" i="41"/>
  <c r="N43" i="41"/>
  <c r="S42" i="41"/>
  <c r="P41" i="34"/>
  <c r="Q45" i="29"/>
  <c r="R45" i="29"/>
  <c r="S45" i="29"/>
  <c r="N46" i="29"/>
  <c r="T45" i="29"/>
  <c r="R27" i="15"/>
  <c r="P26" i="15"/>
  <c r="T44" i="40"/>
  <c r="Y44" i="40" s="1"/>
  <c r="S44" i="40"/>
  <c r="X44" i="40" s="1"/>
  <c r="N45" i="40"/>
  <c r="Q33" i="32"/>
  <c r="R28" i="42"/>
  <c r="W28" i="42" s="1"/>
  <c r="P27" i="42"/>
  <c r="R28" i="45"/>
  <c r="P27" i="45"/>
  <c r="R28" i="28"/>
  <c r="W28" i="28" s="1"/>
  <c r="P27" i="28"/>
  <c r="R27" i="47"/>
  <c r="P26" i="47"/>
  <c r="Q67" i="12"/>
  <c r="R67" i="12" s="1"/>
  <c r="O68" i="12" s="1"/>
  <c r="Q33" i="50"/>
  <c r="Q69" i="42"/>
  <c r="R69" i="42" s="1"/>
  <c r="O70" i="42" s="1"/>
  <c r="T42" i="15"/>
  <c r="S42" i="15"/>
  <c r="Q42" i="15"/>
  <c r="R42" i="15"/>
  <c r="N43" i="15"/>
  <c r="T42" i="43"/>
  <c r="N43" i="43"/>
  <c r="S42" i="43"/>
  <c r="P43" i="32"/>
  <c r="Q70" i="43"/>
  <c r="R70" i="43" s="1"/>
  <c r="O71" i="43" s="1"/>
  <c r="Q35" i="21"/>
  <c r="R28" i="40"/>
  <c r="W28" i="40" s="1"/>
  <c r="P27" i="40"/>
  <c r="Y40" i="30"/>
  <c r="U44" i="29"/>
  <c r="R29" i="43"/>
  <c r="P28" i="43"/>
  <c r="Z28" i="43" s="1"/>
  <c r="R38" i="18"/>
  <c r="P27" i="18"/>
  <c r="R27" i="27"/>
  <c r="P26" i="27"/>
  <c r="Q33" i="39"/>
  <c r="V32" i="29"/>
  <c r="U28" i="18"/>
  <c r="P42" i="26"/>
  <c r="S43" i="54"/>
  <c r="T43" i="54"/>
  <c r="N44" i="54"/>
  <c r="Q42" i="33"/>
  <c r="R42" i="33"/>
  <c r="S42" i="33"/>
  <c r="T42" i="33"/>
  <c r="N43" i="33"/>
  <c r="R28" i="34"/>
  <c r="W28" i="34" s="1"/>
  <c r="P27" i="34"/>
  <c r="Q35" i="37"/>
  <c r="P41" i="24"/>
  <c r="R28" i="53"/>
  <c r="P27" i="53"/>
  <c r="R46" i="51"/>
  <c r="Q46" i="51"/>
  <c r="S46" i="51"/>
  <c r="T46" i="51"/>
  <c r="N47" i="51"/>
  <c r="Q68" i="50"/>
  <c r="R68" i="50" s="1"/>
  <c r="O69" i="50" s="1"/>
  <c r="V28" i="11" l="1"/>
  <c r="Z27" i="11" s="1"/>
  <c r="U28" i="28"/>
  <c r="U28" i="14"/>
  <c r="P44" i="9"/>
  <c r="U28" i="16"/>
  <c r="P43" i="31"/>
  <c r="U28" i="34"/>
  <c r="U44" i="28"/>
  <c r="U28" i="40"/>
  <c r="P42" i="15"/>
  <c r="W28" i="32"/>
  <c r="P42" i="34"/>
  <c r="Q69" i="35"/>
  <c r="R69" i="35" s="1"/>
  <c r="O70" i="35" s="1"/>
  <c r="Q70" i="45"/>
  <c r="R70" i="45" s="1"/>
  <c r="O71" i="45" s="1"/>
  <c r="Q82" i="16"/>
  <c r="R82" i="16" s="1"/>
  <c r="O83" i="16" s="1"/>
  <c r="Q65" i="24"/>
  <c r="R65" i="24" s="1"/>
  <c r="O66" i="24" s="1"/>
  <c r="Q65" i="26"/>
  <c r="R65" i="26" s="1"/>
  <c r="O66" i="26" s="1"/>
  <c r="Q78" i="17"/>
  <c r="R78" i="17" s="1"/>
  <c r="O79" i="17" s="1"/>
  <c r="Q70" i="40"/>
  <c r="R70" i="40" s="1"/>
  <c r="O71" i="40" s="1"/>
  <c r="Q69" i="28"/>
  <c r="R69" i="28" s="1"/>
  <c r="O70" i="28" s="1"/>
  <c r="Q77" i="22"/>
  <c r="R77" i="22" s="1"/>
  <c r="O78" i="22" s="1"/>
  <c r="Q78" i="20"/>
  <c r="R78" i="20" s="1"/>
  <c r="O79" i="20" s="1"/>
  <c r="Q71" i="46"/>
  <c r="R71" i="46" s="1"/>
  <c r="O72" i="46" s="1"/>
  <c r="Q69" i="36"/>
  <c r="R69" i="36" s="1"/>
  <c r="O70" i="36" s="1"/>
  <c r="Q74" i="13"/>
  <c r="R74" i="13" s="1"/>
  <c r="O75" i="13" s="1"/>
  <c r="Q69" i="31"/>
  <c r="R69" i="31" s="1"/>
  <c r="O70" i="31" s="1"/>
  <c r="Q65" i="25"/>
  <c r="R65" i="25" s="1"/>
  <c r="O66" i="25" s="1"/>
  <c r="Q57" i="18"/>
  <c r="R57" i="18" s="1"/>
  <c r="O58" i="18" s="1"/>
  <c r="Q69" i="50"/>
  <c r="R69" i="50" s="1"/>
  <c r="O70" i="50" s="1"/>
  <c r="Q69" i="39"/>
  <c r="R69" i="39" s="1"/>
  <c r="O70" i="39" s="1"/>
  <c r="Q70" i="54"/>
  <c r="R70" i="54" s="1"/>
  <c r="O71" i="54" s="1"/>
  <c r="Q70" i="29"/>
  <c r="R70" i="29" s="1"/>
  <c r="O71" i="29" s="1"/>
  <c r="Q70" i="55"/>
  <c r="R70" i="55" s="1"/>
  <c r="O71" i="55" s="1"/>
  <c r="Q68" i="33"/>
  <c r="R68" i="33" s="1"/>
  <c r="O69" i="33" s="1"/>
  <c r="Q68" i="44"/>
  <c r="R68" i="44" s="1"/>
  <c r="O69" i="44" s="1"/>
  <c r="Q70" i="42"/>
  <c r="R70" i="42" s="1"/>
  <c r="O71" i="42" s="1"/>
  <c r="T45" i="9"/>
  <c r="Q45" i="9"/>
  <c r="R45" i="9"/>
  <c r="S45" i="9"/>
  <c r="N46" i="9"/>
  <c r="Q36" i="43"/>
  <c r="V36" i="43" s="1"/>
  <c r="Q70" i="41"/>
  <c r="R70" i="41" s="1"/>
  <c r="O71" i="41" s="1"/>
  <c r="Q69" i="47"/>
  <c r="R69" i="47" s="1"/>
  <c r="O70" i="47" s="1"/>
  <c r="R29" i="33"/>
  <c r="P28" i="33"/>
  <c r="Z28" i="33" s="1"/>
  <c r="W28" i="33"/>
  <c r="U28" i="33"/>
  <c r="Q34" i="28"/>
  <c r="R44" i="19"/>
  <c r="S44" i="19"/>
  <c r="X44" i="19" s="1"/>
  <c r="N45" i="19"/>
  <c r="Q44" i="19"/>
  <c r="T44" i="19"/>
  <c r="Y44" i="19" s="1"/>
  <c r="Q35" i="22"/>
  <c r="Q69" i="30"/>
  <c r="R69" i="30" s="1"/>
  <c r="O70" i="30" s="1"/>
  <c r="R29" i="53"/>
  <c r="P28" i="53"/>
  <c r="Z28" i="53" s="1"/>
  <c r="W28" i="53"/>
  <c r="U28" i="53"/>
  <c r="P42" i="33"/>
  <c r="R29" i="45"/>
  <c r="P28" i="45"/>
  <c r="Z28" i="45" s="1"/>
  <c r="N44" i="41"/>
  <c r="S43" i="41"/>
  <c r="T43" i="41"/>
  <c r="R29" i="51"/>
  <c r="P28" i="51"/>
  <c r="Z28" i="51" s="1"/>
  <c r="W28" i="51"/>
  <c r="P43" i="35"/>
  <c r="S43" i="20"/>
  <c r="T43" i="20"/>
  <c r="N44" i="20"/>
  <c r="S43" i="38"/>
  <c r="T43" i="38"/>
  <c r="N44" i="38"/>
  <c r="Q33" i="35"/>
  <c r="N44" i="52"/>
  <c r="T43" i="52"/>
  <c r="S43" i="52"/>
  <c r="Q36" i="52"/>
  <c r="V36" i="52" s="1"/>
  <c r="P43" i="27"/>
  <c r="Q34" i="25"/>
  <c r="P45" i="49"/>
  <c r="S44" i="44"/>
  <c r="X44" i="44" s="1"/>
  <c r="N45" i="44"/>
  <c r="T44" i="44"/>
  <c r="Y44" i="44" s="1"/>
  <c r="Q36" i="51"/>
  <c r="V36" i="51" s="1"/>
  <c r="Q37" i="49"/>
  <c r="S45" i="48"/>
  <c r="T45" i="48"/>
  <c r="N46" i="48"/>
  <c r="Q35" i="34"/>
  <c r="S44" i="21"/>
  <c r="X44" i="21" s="1"/>
  <c r="T44" i="21"/>
  <c r="Y44" i="21" s="1"/>
  <c r="N45" i="21"/>
  <c r="Q44" i="27"/>
  <c r="V44" i="27" s="1"/>
  <c r="S44" i="27"/>
  <c r="X44" i="27" s="1"/>
  <c r="N45" i="27"/>
  <c r="T44" i="27"/>
  <c r="Y44" i="27" s="1"/>
  <c r="R44" i="27"/>
  <c r="W44" i="27" s="1"/>
  <c r="Q46" i="30"/>
  <c r="R46" i="30"/>
  <c r="S46" i="30"/>
  <c r="T46" i="30"/>
  <c r="N47" i="30"/>
  <c r="Q77" i="23"/>
  <c r="R77" i="23" s="1"/>
  <c r="O78" i="23" s="1"/>
  <c r="R44" i="54"/>
  <c r="S44" i="54"/>
  <c r="X44" i="54" s="1"/>
  <c r="N45" i="54"/>
  <c r="T44" i="54"/>
  <c r="Y44" i="54" s="1"/>
  <c r="Q44" i="54"/>
  <c r="R29" i="40"/>
  <c r="P28" i="40"/>
  <c r="Z28" i="40" s="1"/>
  <c r="N44" i="15"/>
  <c r="Q43" i="15"/>
  <c r="R43" i="15"/>
  <c r="S43" i="15"/>
  <c r="T43" i="15"/>
  <c r="V28" i="10"/>
  <c r="Z27" i="10" s="1"/>
  <c r="R29" i="32"/>
  <c r="P28" i="32"/>
  <c r="Z28" i="32" s="1"/>
  <c r="R28" i="52"/>
  <c r="W28" i="52" s="1"/>
  <c r="P27" i="52"/>
  <c r="V44" i="9"/>
  <c r="R43" i="24"/>
  <c r="S43" i="24"/>
  <c r="T43" i="24"/>
  <c r="Q43" i="24"/>
  <c r="N44" i="24"/>
  <c r="Q43" i="34"/>
  <c r="S43" i="34"/>
  <c r="T43" i="34"/>
  <c r="N44" i="34"/>
  <c r="R43" i="34"/>
  <c r="R29" i="14"/>
  <c r="P28" i="14"/>
  <c r="Z28" i="14" s="1"/>
  <c r="R28" i="13"/>
  <c r="P27" i="13"/>
  <c r="P44" i="46"/>
  <c r="Z44" i="46" s="1"/>
  <c r="R29" i="12"/>
  <c r="P28" i="12"/>
  <c r="W28" i="12"/>
  <c r="Z27" i="12" s="1"/>
  <c r="S44" i="47"/>
  <c r="X44" i="47" s="1"/>
  <c r="N45" i="47"/>
  <c r="T44" i="47"/>
  <c r="Y44" i="47" s="1"/>
  <c r="Q36" i="44"/>
  <c r="Q35" i="16"/>
  <c r="R28" i="23"/>
  <c r="U28" i="23" s="1"/>
  <c r="P27" i="23"/>
  <c r="S43" i="55"/>
  <c r="T43" i="55"/>
  <c r="N44" i="55"/>
  <c r="P43" i="26"/>
  <c r="R28" i="21"/>
  <c r="P27" i="21"/>
  <c r="Q59" i="10"/>
  <c r="R59" i="10" s="1"/>
  <c r="O60" i="10" s="1"/>
  <c r="Q70" i="37"/>
  <c r="R70" i="37" s="1"/>
  <c r="O71" i="37" s="1"/>
  <c r="R30" i="43"/>
  <c r="P29" i="43"/>
  <c r="R28" i="47"/>
  <c r="P27" i="47"/>
  <c r="Q59" i="11"/>
  <c r="R59" i="11" s="1"/>
  <c r="O60" i="11" s="1"/>
  <c r="Q36" i="46"/>
  <c r="V36" i="46" s="1"/>
  <c r="Q69" i="52"/>
  <c r="R69" i="52" s="1"/>
  <c r="O70" i="52" s="1"/>
  <c r="R28" i="27"/>
  <c r="U28" i="27" s="1"/>
  <c r="P27" i="27"/>
  <c r="R28" i="48"/>
  <c r="U28" i="48" s="1"/>
  <c r="P27" i="48"/>
  <c r="R29" i="26"/>
  <c r="P28" i="26"/>
  <c r="Z28" i="26" s="1"/>
  <c r="R28" i="38"/>
  <c r="W28" i="38" s="1"/>
  <c r="P27" i="38"/>
  <c r="Q32" i="13"/>
  <c r="V32" i="13" s="1"/>
  <c r="Q69" i="38"/>
  <c r="R69" i="38" s="1"/>
  <c r="O70" i="38" s="1"/>
  <c r="S47" i="51"/>
  <c r="R47" i="51"/>
  <c r="T47" i="51"/>
  <c r="N48" i="51"/>
  <c r="Q47" i="51"/>
  <c r="R29" i="34"/>
  <c r="P28" i="34"/>
  <c r="Z28" i="34" s="1"/>
  <c r="S43" i="43"/>
  <c r="N44" i="43"/>
  <c r="Q43" i="43"/>
  <c r="R43" i="43"/>
  <c r="T43" i="43"/>
  <c r="Q34" i="50"/>
  <c r="R29" i="42"/>
  <c r="P28" i="42"/>
  <c r="Z28" i="42" s="1"/>
  <c r="Q34" i="39"/>
  <c r="R29" i="28"/>
  <c r="P28" i="28"/>
  <c r="Z28" i="28" s="1"/>
  <c r="Q34" i="32"/>
  <c r="R28" i="15"/>
  <c r="U28" i="15" s="1"/>
  <c r="P27" i="15"/>
  <c r="T44" i="12"/>
  <c r="Y44" i="12" s="1"/>
  <c r="Q44" i="12"/>
  <c r="V44" i="12" s="1"/>
  <c r="R44" i="12"/>
  <c r="W44" i="12" s="1"/>
  <c r="N45" i="12"/>
  <c r="S44" i="12"/>
  <c r="X44" i="12" s="1"/>
  <c r="Q36" i="36"/>
  <c r="W28" i="26"/>
  <c r="Q34" i="26"/>
  <c r="Q34" i="15"/>
  <c r="Q44" i="35"/>
  <c r="N45" i="35"/>
  <c r="R44" i="35"/>
  <c r="S44" i="35"/>
  <c r="X44" i="35" s="1"/>
  <c r="T44" i="35"/>
  <c r="Y44" i="35" s="1"/>
  <c r="R28" i="44"/>
  <c r="W28" i="44" s="1"/>
  <c r="P27" i="44"/>
  <c r="R29" i="25"/>
  <c r="P28" i="25"/>
  <c r="Z28" i="25" s="1"/>
  <c r="W28" i="25"/>
  <c r="P44" i="32"/>
  <c r="Z44" i="32" s="1"/>
  <c r="N44" i="45"/>
  <c r="S43" i="45"/>
  <c r="T43" i="45"/>
  <c r="Q35" i="40"/>
  <c r="Q45" i="46"/>
  <c r="R45" i="46"/>
  <c r="S45" i="46"/>
  <c r="T45" i="46"/>
  <c r="N46" i="46"/>
  <c r="N44" i="39"/>
  <c r="S43" i="39"/>
  <c r="T43" i="39"/>
  <c r="Q43" i="25"/>
  <c r="R43" i="25"/>
  <c r="S43" i="25"/>
  <c r="N44" i="25"/>
  <c r="T43" i="25"/>
  <c r="Q34" i="33"/>
  <c r="R28" i="17"/>
  <c r="P27" i="17"/>
  <c r="Q44" i="26"/>
  <c r="R44" i="26"/>
  <c r="S44" i="26"/>
  <c r="S46" i="26" s="1"/>
  <c r="S47" i="26" s="1"/>
  <c r="T44" i="26"/>
  <c r="T46" i="26" s="1"/>
  <c r="T47" i="26" s="1"/>
  <c r="S45" i="23"/>
  <c r="T45" i="23"/>
  <c r="N46" i="23"/>
  <c r="Q35" i="48"/>
  <c r="Q46" i="49"/>
  <c r="S46" i="49"/>
  <c r="T46" i="49"/>
  <c r="N47" i="49"/>
  <c r="R46" i="49"/>
  <c r="Q36" i="38"/>
  <c r="V36" i="38" s="1"/>
  <c r="R28" i="37"/>
  <c r="U28" i="37" s="1"/>
  <c r="P27" i="37"/>
  <c r="R28" i="50"/>
  <c r="W28" i="50" s="1"/>
  <c r="P27" i="50"/>
  <c r="Q69" i="48"/>
  <c r="R69" i="48" s="1"/>
  <c r="O70" i="48" s="1"/>
  <c r="Q70" i="9"/>
  <c r="R70" i="9" s="1"/>
  <c r="O71" i="9" s="1"/>
  <c r="S44" i="16"/>
  <c r="X44" i="16" s="1"/>
  <c r="N45" i="16"/>
  <c r="T44" i="16"/>
  <c r="Y44" i="16" s="1"/>
  <c r="R28" i="49"/>
  <c r="W28" i="49" s="1"/>
  <c r="P27" i="49"/>
  <c r="R43" i="33"/>
  <c r="S43" i="33"/>
  <c r="T43" i="33"/>
  <c r="N44" i="33"/>
  <c r="Q43" i="33"/>
  <c r="Q71" i="43"/>
  <c r="R71" i="43" s="1"/>
  <c r="O72" i="43" s="1"/>
  <c r="Q68" i="12"/>
  <c r="R68" i="12" s="1"/>
  <c r="O69" i="12" s="1"/>
  <c r="R30" i="46"/>
  <c r="P29" i="46"/>
  <c r="N44" i="22"/>
  <c r="S43" i="22"/>
  <c r="T43" i="22"/>
  <c r="P43" i="14"/>
  <c r="S44" i="36"/>
  <c r="X44" i="36" s="1"/>
  <c r="N45" i="36"/>
  <c r="T44" i="36"/>
  <c r="Y44" i="36" s="1"/>
  <c r="Q44" i="36"/>
  <c r="R44" i="36"/>
  <c r="Q78" i="21"/>
  <c r="R78" i="21" s="1"/>
  <c r="O79" i="21" s="1"/>
  <c r="P27" i="9"/>
  <c r="Q28" i="9"/>
  <c r="R28" i="24"/>
  <c r="U28" i="24" s="1"/>
  <c r="P27" i="24"/>
  <c r="Q34" i="31"/>
  <c r="R45" i="32"/>
  <c r="N46" i="32"/>
  <c r="Q45" i="32"/>
  <c r="S45" i="32"/>
  <c r="T45" i="32"/>
  <c r="Q46" i="42"/>
  <c r="R46" i="42"/>
  <c r="S46" i="42"/>
  <c r="N47" i="42"/>
  <c r="T46" i="42"/>
  <c r="Q35" i="12"/>
  <c r="Q31" i="19"/>
  <c r="S44" i="37"/>
  <c r="X44" i="37" s="1"/>
  <c r="N45" i="37"/>
  <c r="T44" i="37"/>
  <c r="Y44" i="37" s="1"/>
  <c r="P28" i="11"/>
  <c r="Q29" i="11"/>
  <c r="Q70" i="53"/>
  <c r="R70" i="53" s="1"/>
  <c r="O71" i="53" s="1"/>
  <c r="R28" i="41"/>
  <c r="P27" i="41"/>
  <c r="Q36" i="42"/>
  <c r="V36" i="42" s="1"/>
  <c r="R28" i="20"/>
  <c r="W28" i="20" s="1"/>
  <c r="P27" i="20"/>
  <c r="Q69" i="51"/>
  <c r="R69" i="51" s="1"/>
  <c r="O70" i="51" s="1"/>
  <c r="U44" i="9"/>
  <c r="Q70" i="49"/>
  <c r="R70" i="49" s="1"/>
  <c r="O71" i="49" s="1"/>
  <c r="Q70" i="27"/>
  <c r="R70" i="27" s="1"/>
  <c r="O71" i="27" s="1"/>
  <c r="P46" i="51"/>
  <c r="R39" i="18"/>
  <c r="U39" i="18"/>
  <c r="P38" i="18"/>
  <c r="P39" i="18" s="1"/>
  <c r="W28" i="45"/>
  <c r="S45" i="40"/>
  <c r="N46" i="40"/>
  <c r="T45" i="40"/>
  <c r="N46" i="28"/>
  <c r="Q45" i="28"/>
  <c r="R45" i="28"/>
  <c r="S45" i="28"/>
  <c r="T45" i="28"/>
  <c r="Q36" i="30"/>
  <c r="Q44" i="14"/>
  <c r="R44" i="14"/>
  <c r="S44" i="14"/>
  <c r="S46" i="14" s="1"/>
  <c r="S47" i="14" s="1"/>
  <c r="T44" i="14"/>
  <c r="T46" i="14" s="1"/>
  <c r="T47" i="14" s="1"/>
  <c r="Q35" i="55"/>
  <c r="T43" i="13"/>
  <c r="S43" i="13"/>
  <c r="N44" i="13"/>
  <c r="R29" i="16"/>
  <c r="P28" i="16"/>
  <c r="Z28" i="16" s="1"/>
  <c r="Q36" i="53"/>
  <c r="V36" i="53" s="1"/>
  <c r="P42" i="24"/>
  <c r="Q45" i="17"/>
  <c r="R45" i="17"/>
  <c r="S45" i="17"/>
  <c r="T45" i="17"/>
  <c r="N46" i="17"/>
  <c r="Q44" i="31"/>
  <c r="R44" i="31"/>
  <c r="W44" i="31" s="1"/>
  <c r="N45" i="31"/>
  <c r="S44" i="31"/>
  <c r="X44" i="31" s="1"/>
  <c r="T44" i="31"/>
  <c r="Y44" i="31" s="1"/>
  <c r="Q70" i="15"/>
  <c r="R70" i="15" s="1"/>
  <c r="O71" i="15" s="1"/>
  <c r="Q65" i="14"/>
  <c r="R65" i="14" s="1"/>
  <c r="O66" i="14" s="1"/>
  <c r="R28" i="31"/>
  <c r="U28" i="31" s="1"/>
  <c r="P27" i="31"/>
  <c r="Q78" i="19"/>
  <c r="R78" i="19" s="1"/>
  <c r="O79" i="19" s="1"/>
  <c r="P45" i="30"/>
  <c r="Q37" i="41"/>
  <c r="Q69" i="34"/>
  <c r="R69" i="34" s="1"/>
  <c r="O70" i="34" s="1"/>
  <c r="R29" i="54"/>
  <c r="P28" i="54"/>
  <c r="Z28" i="54" s="1"/>
  <c r="U28" i="54"/>
  <c r="R29" i="29"/>
  <c r="P28" i="29"/>
  <c r="Z28" i="29" s="1"/>
  <c r="W28" i="29"/>
  <c r="R28" i="22"/>
  <c r="W28" i="22" s="1"/>
  <c r="P27" i="22"/>
  <c r="Q34" i="29"/>
  <c r="P45" i="29"/>
  <c r="R29" i="30"/>
  <c r="P28" i="30"/>
  <c r="Z28" i="30" s="1"/>
  <c r="P44" i="17"/>
  <c r="Z44" i="17" s="1"/>
  <c r="R28" i="36"/>
  <c r="P27" i="36"/>
  <c r="Q68" i="32"/>
  <c r="R68" i="32" s="1"/>
  <c r="O69" i="32" s="1"/>
  <c r="Q36" i="54"/>
  <c r="R29" i="55"/>
  <c r="P28" i="55"/>
  <c r="Z28" i="55" s="1"/>
  <c r="U28" i="55"/>
  <c r="Q36" i="37"/>
  <c r="V36" i="37" s="1"/>
  <c r="R29" i="39"/>
  <c r="P28" i="39"/>
  <c r="Z28" i="39" s="1"/>
  <c r="W28" i="39"/>
  <c r="P28" i="10"/>
  <c r="Q29" i="10"/>
  <c r="P43" i="12"/>
  <c r="Q36" i="21"/>
  <c r="V36" i="21" s="1"/>
  <c r="U28" i="42"/>
  <c r="U28" i="45"/>
  <c r="Q46" i="29"/>
  <c r="R46" i="29"/>
  <c r="S46" i="29"/>
  <c r="T46" i="29"/>
  <c r="N47" i="29"/>
  <c r="P44" i="28"/>
  <c r="Z44" i="28" s="1"/>
  <c r="V44" i="28"/>
  <c r="S43" i="53"/>
  <c r="T43" i="53"/>
  <c r="N44" i="53"/>
  <c r="R29" i="35"/>
  <c r="P28" i="35"/>
  <c r="Z28" i="35" s="1"/>
  <c r="W28" i="35"/>
  <c r="U28" i="51"/>
  <c r="Q33" i="27"/>
  <c r="Q36" i="47"/>
  <c r="Q34" i="17"/>
  <c r="Q36" i="45"/>
  <c r="R28" i="19"/>
  <c r="P27" i="19"/>
  <c r="P42" i="25"/>
  <c r="Q35" i="24"/>
  <c r="N45" i="50"/>
  <c r="S44" i="50"/>
  <c r="X44" i="50" s="1"/>
  <c r="T44" i="50"/>
  <c r="Y44" i="50" s="1"/>
  <c r="Q35" i="23"/>
  <c r="Q36" i="20"/>
  <c r="U28" i="30"/>
  <c r="Z43" i="9" l="1"/>
  <c r="Y44" i="26"/>
  <c r="U28" i="38"/>
  <c r="W28" i="27"/>
  <c r="P43" i="43"/>
  <c r="U44" i="26"/>
  <c r="U44" i="14"/>
  <c r="P44" i="35"/>
  <c r="Z44" i="35" s="1"/>
  <c r="W28" i="23"/>
  <c r="W28" i="31"/>
  <c r="U28" i="50"/>
  <c r="U28" i="22"/>
  <c r="P43" i="33"/>
  <c r="Y44" i="14"/>
  <c r="U44" i="27"/>
  <c r="Q71" i="29"/>
  <c r="R71" i="29" s="1"/>
  <c r="O72" i="29" s="1"/>
  <c r="Q71" i="37"/>
  <c r="R71" i="37" s="1"/>
  <c r="O72" i="37" s="1"/>
  <c r="Q70" i="30"/>
  <c r="R70" i="30" s="1"/>
  <c r="O71" i="30" s="1"/>
  <c r="Q71" i="54"/>
  <c r="R71" i="54" s="1"/>
  <c r="O72" i="54" s="1"/>
  <c r="Q72" i="46"/>
  <c r="R72" i="46" s="1"/>
  <c r="O73" i="46" s="1"/>
  <c r="Q70" i="52"/>
  <c r="R70" i="52" s="1"/>
  <c r="O71" i="52" s="1"/>
  <c r="Q79" i="19"/>
  <c r="R79" i="19" s="1"/>
  <c r="O80" i="19" s="1"/>
  <c r="Q70" i="48"/>
  <c r="R70" i="48" s="1"/>
  <c r="O71" i="48" s="1"/>
  <c r="Q70" i="31"/>
  <c r="R70" i="31" s="1"/>
  <c r="O71" i="31" s="1"/>
  <c r="Q75" i="13"/>
  <c r="R75" i="13" s="1"/>
  <c r="O76" i="13" s="1"/>
  <c r="Q70" i="28"/>
  <c r="R70" i="28" s="1"/>
  <c r="O71" i="28" s="1"/>
  <c r="Q83" i="16"/>
  <c r="R83" i="16" s="1"/>
  <c r="O84" i="16" s="1"/>
  <c r="Q71" i="41"/>
  <c r="R71" i="41" s="1"/>
  <c r="O72" i="41" s="1"/>
  <c r="Q79" i="17"/>
  <c r="R79" i="17" s="1"/>
  <c r="O80" i="17" s="1"/>
  <c r="Q69" i="12"/>
  <c r="R69" i="12" s="1"/>
  <c r="O70" i="12" s="1"/>
  <c r="Q70" i="50"/>
  <c r="R70" i="50" s="1"/>
  <c r="O71" i="50" s="1"/>
  <c r="Q71" i="45"/>
  <c r="R71" i="45" s="1"/>
  <c r="O72" i="45" s="1"/>
  <c r="Q66" i="14"/>
  <c r="R66" i="14" s="1"/>
  <c r="O67" i="14" s="1"/>
  <c r="Q71" i="27"/>
  <c r="R71" i="27" s="1"/>
  <c r="O72" i="27" s="1"/>
  <c r="Q71" i="53"/>
  <c r="R71" i="53" s="1"/>
  <c r="O72" i="53" s="1"/>
  <c r="Q70" i="35"/>
  <c r="R70" i="35" s="1"/>
  <c r="O71" i="35" s="1"/>
  <c r="P45" i="28"/>
  <c r="R29" i="41"/>
  <c r="P28" i="41"/>
  <c r="Z28" i="41" s="1"/>
  <c r="Q60" i="10"/>
  <c r="R60" i="10" s="1"/>
  <c r="O61" i="10" s="1"/>
  <c r="R30" i="33"/>
  <c r="P29" i="33"/>
  <c r="Q46" i="9"/>
  <c r="R46" i="9"/>
  <c r="N47" i="9"/>
  <c r="S46" i="9"/>
  <c r="T46" i="9"/>
  <c r="Q69" i="44"/>
  <c r="R69" i="44" s="1"/>
  <c r="O70" i="44" s="1"/>
  <c r="Q58" i="18"/>
  <c r="R58" i="18" s="1"/>
  <c r="O59" i="18" s="1"/>
  <c r="Q37" i="20"/>
  <c r="V36" i="20"/>
  <c r="R30" i="39"/>
  <c r="P29" i="39"/>
  <c r="R30" i="55"/>
  <c r="P29" i="55"/>
  <c r="R29" i="36"/>
  <c r="P28" i="36"/>
  <c r="Z28" i="36" s="1"/>
  <c r="Q35" i="29"/>
  <c r="Q46" i="28"/>
  <c r="R46" i="28"/>
  <c r="S46" i="28"/>
  <c r="N47" i="28"/>
  <c r="T46" i="28"/>
  <c r="S44" i="33"/>
  <c r="X44" i="33" s="1"/>
  <c r="N45" i="33"/>
  <c r="R44" i="33"/>
  <c r="Q44" i="33"/>
  <c r="V44" i="33" s="1"/>
  <c r="T44" i="33"/>
  <c r="Y44" i="33" s="1"/>
  <c r="S45" i="16"/>
  <c r="T45" i="16"/>
  <c r="N46" i="16"/>
  <c r="T46" i="23"/>
  <c r="N47" i="23"/>
  <c r="S46" i="23"/>
  <c r="P44" i="26"/>
  <c r="Z44" i="26" s="1"/>
  <c r="Q35" i="15"/>
  <c r="W44" i="14"/>
  <c r="R30" i="42"/>
  <c r="P29" i="42"/>
  <c r="T44" i="43"/>
  <c r="Y44" i="43" s="1"/>
  <c r="R44" i="43"/>
  <c r="N45" i="43"/>
  <c r="Q44" i="43"/>
  <c r="S44" i="43"/>
  <c r="X44" i="43" s="1"/>
  <c r="R29" i="48"/>
  <c r="P28" i="48"/>
  <c r="Z28" i="48" s="1"/>
  <c r="R29" i="47"/>
  <c r="P28" i="47"/>
  <c r="Z28" i="47" s="1"/>
  <c r="W28" i="47"/>
  <c r="Q36" i="16"/>
  <c r="S44" i="24"/>
  <c r="S46" i="24" s="1"/>
  <c r="S47" i="24" s="1"/>
  <c r="T44" i="24"/>
  <c r="T46" i="24" s="1"/>
  <c r="T47" i="24" s="1"/>
  <c r="Q44" i="24"/>
  <c r="V44" i="24" s="1"/>
  <c r="R44" i="24"/>
  <c r="W44" i="24" s="1"/>
  <c r="P46" i="30"/>
  <c r="Q44" i="52"/>
  <c r="R44" i="52"/>
  <c r="S44" i="52"/>
  <c r="X44" i="52" s="1"/>
  <c r="N45" i="52"/>
  <c r="T44" i="52"/>
  <c r="Y44" i="52" s="1"/>
  <c r="T44" i="20"/>
  <c r="Y44" i="20" s="1"/>
  <c r="N45" i="20"/>
  <c r="S44" i="20"/>
  <c r="X44" i="20" s="1"/>
  <c r="R30" i="51"/>
  <c r="P29" i="51"/>
  <c r="R30" i="45"/>
  <c r="P29" i="45"/>
  <c r="Q35" i="28"/>
  <c r="Q71" i="15"/>
  <c r="R71" i="15" s="1"/>
  <c r="O72" i="15" s="1"/>
  <c r="Q35" i="31"/>
  <c r="P28" i="9"/>
  <c r="Q29" i="9"/>
  <c r="U28" i="9"/>
  <c r="S45" i="47"/>
  <c r="T45" i="47"/>
  <c r="N46" i="47"/>
  <c r="P43" i="34"/>
  <c r="Q38" i="49"/>
  <c r="Q37" i="45"/>
  <c r="V36" i="45"/>
  <c r="R30" i="35"/>
  <c r="P29" i="35"/>
  <c r="Q37" i="21"/>
  <c r="R30" i="28"/>
  <c r="P29" i="28"/>
  <c r="P43" i="24"/>
  <c r="S45" i="21"/>
  <c r="N46" i="21"/>
  <c r="T45" i="21"/>
  <c r="Q36" i="22"/>
  <c r="V36" i="22" s="1"/>
  <c r="Q70" i="47"/>
  <c r="R70" i="47" s="1"/>
  <c r="O71" i="47" s="1"/>
  <c r="Q69" i="33"/>
  <c r="R69" i="33" s="1"/>
  <c r="O70" i="33" s="1"/>
  <c r="Q79" i="20"/>
  <c r="R79" i="20" s="1"/>
  <c r="O80" i="20" s="1"/>
  <c r="Q36" i="23"/>
  <c r="V36" i="23" s="1"/>
  <c r="Q34" i="27"/>
  <c r="Q47" i="29"/>
  <c r="R47" i="29"/>
  <c r="S47" i="29"/>
  <c r="T47" i="29"/>
  <c r="N48" i="29"/>
  <c r="Q37" i="53"/>
  <c r="Q37" i="30"/>
  <c r="V36" i="30"/>
  <c r="Q37" i="42"/>
  <c r="V32" i="11"/>
  <c r="P29" i="11"/>
  <c r="U32" i="11"/>
  <c r="Q38" i="11"/>
  <c r="R29" i="50"/>
  <c r="P28" i="50"/>
  <c r="Z28" i="50" s="1"/>
  <c r="R29" i="17"/>
  <c r="P28" i="17"/>
  <c r="Z28" i="17" s="1"/>
  <c r="W28" i="17"/>
  <c r="U28" i="17"/>
  <c r="R44" i="25"/>
  <c r="W44" i="25" s="1"/>
  <c r="S44" i="25"/>
  <c r="S46" i="25" s="1"/>
  <c r="S47" i="25" s="1"/>
  <c r="T44" i="25"/>
  <c r="T46" i="25" s="1"/>
  <c r="T47" i="25" s="1"/>
  <c r="Q44" i="25"/>
  <c r="V44" i="25" s="1"/>
  <c r="P45" i="46"/>
  <c r="S44" i="45"/>
  <c r="X44" i="45" s="1"/>
  <c r="N45" i="45"/>
  <c r="T44" i="45"/>
  <c r="Y44" i="45" s="1"/>
  <c r="Q35" i="39"/>
  <c r="Q70" i="38"/>
  <c r="R70" i="38" s="1"/>
  <c r="O71" i="38" s="1"/>
  <c r="R29" i="21"/>
  <c r="P28" i="21"/>
  <c r="Z28" i="21" s="1"/>
  <c r="W28" i="21"/>
  <c r="U28" i="21"/>
  <c r="Q37" i="44"/>
  <c r="V36" i="44"/>
  <c r="R30" i="14"/>
  <c r="P29" i="14"/>
  <c r="T44" i="15"/>
  <c r="Y44" i="15" s="1"/>
  <c r="Q44" i="15"/>
  <c r="V44" i="15" s="1"/>
  <c r="R44" i="15"/>
  <c r="W44" i="15" s="1"/>
  <c r="N45" i="15"/>
  <c r="S44" i="15"/>
  <c r="X44" i="15" s="1"/>
  <c r="Q78" i="23"/>
  <c r="R78" i="23" s="1"/>
  <c r="O79" i="23" s="1"/>
  <c r="S46" i="48"/>
  <c r="T46" i="48"/>
  <c r="N47" i="48"/>
  <c r="Q37" i="51"/>
  <c r="Q37" i="52"/>
  <c r="P45" i="9"/>
  <c r="Q70" i="39"/>
  <c r="R70" i="39" s="1"/>
  <c r="O71" i="39" s="1"/>
  <c r="Q71" i="40"/>
  <c r="R71" i="40" s="1"/>
  <c r="O72" i="40" s="1"/>
  <c r="Q66" i="26"/>
  <c r="R66" i="26" s="1"/>
  <c r="O67" i="26" s="1"/>
  <c r="R29" i="19"/>
  <c r="P28" i="19"/>
  <c r="Z28" i="19" s="1"/>
  <c r="P45" i="17"/>
  <c r="Q45" i="37"/>
  <c r="R45" i="37"/>
  <c r="T45" i="37"/>
  <c r="N46" i="37"/>
  <c r="S45" i="37"/>
  <c r="Q36" i="34"/>
  <c r="V36" i="34" s="1"/>
  <c r="R30" i="29"/>
  <c r="P29" i="29"/>
  <c r="Q71" i="49"/>
  <c r="R71" i="49" s="1"/>
  <c r="O72" i="49" s="1"/>
  <c r="P43" i="15"/>
  <c r="Q37" i="37"/>
  <c r="R30" i="30"/>
  <c r="P29" i="30"/>
  <c r="R29" i="31"/>
  <c r="P28" i="31"/>
  <c r="Z28" i="31" s="1"/>
  <c r="Q45" i="31"/>
  <c r="R45" i="31"/>
  <c r="S45" i="31"/>
  <c r="T45" i="31"/>
  <c r="N46" i="31"/>
  <c r="Q36" i="55"/>
  <c r="V36" i="55" s="1"/>
  <c r="Q46" i="40"/>
  <c r="R46" i="40"/>
  <c r="S46" i="40"/>
  <c r="T46" i="40"/>
  <c r="N47" i="40"/>
  <c r="Q70" i="51"/>
  <c r="R70" i="51" s="1"/>
  <c r="O71" i="51" s="1"/>
  <c r="Q36" i="12"/>
  <c r="Q71" i="9"/>
  <c r="R71" i="9" s="1"/>
  <c r="O72" i="9" s="1"/>
  <c r="X44" i="25"/>
  <c r="Q36" i="40"/>
  <c r="R29" i="15"/>
  <c r="P28" i="15"/>
  <c r="Z28" i="15" s="1"/>
  <c r="W28" i="15"/>
  <c r="R30" i="34"/>
  <c r="P29" i="34"/>
  <c r="R29" i="38"/>
  <c r="P28" i="38"/>
  <c r="Z28" i="38" s="1"/>
  <c r="Q60" i="11"/>
  <c r="R60" i="11" s="1"/>
  <c r="O61" i="11" s="1"/>
  <c r="R31" i="43"/>
  <c r="P30" i="43"/>
  <c r="R30" i="32"/>
  <c r="P29" i="32"/>
  <c r="Q44" i="38"/>
  <c r="R44" i="38"/>
  <c r="S44" i="38"/>
  <c r="X44" i="38" s="1"/>
  <c r="N45" i="38"/>
  <c r="T44" i="38"/>
  <c r="Y44" i="38" s="1"/>
  <c r="Q71" i="55"/>
  <c r="R71" i="55" s="1"/>
  <c r="O72" i="55" s="1"/>
  <c r="R29" i="37"/>
  <c r="P28" i="37"/>
  <c r="Z28" i="37" s="1"/>
  <c r="P46" i="49"/>
  <c r="Q44" i="39"/>
  <c r="R44" i="39"/>
  <c r="S44" i="39"/>
  <c r="X44" i="39" s="1"/>
  <c r="T44" i="39"/>
  <c r="Y44" i="39" s="1"/>
  <c r="N45" i="39"/>
  <c r="Q35" i="26"/>
  <c r="Q45" i="12"/>
  <c r="R45" i="12"/>
  <c r="N46" i="12"/>
  <c r="S45" i="12"/>
  <c r="T45" i="12"/>
  <c r="Q35" i="32"/>
  <c r="R29" i="27"/>
  <c r="P28" i="27"/>
  <c r="Z28" i="27" s="1"/>
  <c r="V44" i="26"/>
  <c r="R30" i="12"/>
  <c r="P29" i="12"/>
  <c r="R44" i="34"/>
  <c r="W44" i="34" s="1"/>
  <c r="T44" i="34"/>
  <c r="Y44" i="34" s="1"/>
  <c r="Q44" i="34"/>
  <c r="V44" i="34" s="1"/>
  <c r="S44" i="34"/>
  <c r="X44" i="34" s="1"/>
  <c r="N45" i="34"/>
  <c r="R30" i="40"/>
  <c r="P29" i="40"/>
  <c r="Q47" i="30"/>
  <c r="R47" i="30"/>
  <c r="S47" i="30"/>
  <c r="T47" i="30"/>
  <c r="N48" i="30"/>
  <c r="T45" i="27"/>
  <c r="Q45" i="27"/>
  <c r="R45" i="27"/>
  <c r="S45" i="27"/>
  <c r="N46" i="27"/>
  <c r="Q35" i="25"/>
  <c r="P44" i="19"/>
  <c r="Z44" i="19" s="1"/>
  <c r="Q71" i="42"/>
  <c r="R71" i="42" s="1"/>
  <c r="O72" i="42" s="1"/>
  <c r="Q66" i="25"/>
  <c r="R66" i="25" s="1"/>
  <c r="O67" i="25" s="1"/>
  <c r="Q70" i="36"/>
  <c r="R70" i="36" s="1"/>
  <c r="O71" i="36" s="1"/>
  <c r="Q66" i="24"/>
  <c r="R66" i="24" s="1"/>
  <c r="O67" i="24" s="1"/>
  <c r="W44" i="26"/>
  <c r="Q37" i="47"/>
  <c r="V36" i="47"/>
  <c r="R29" i="13"/>
  <c r="P28" i="13"/>
  <c r="Z28" i="13" s="1"/>
  <c r="U28" i="13"/>
  <c r="W28" i="13"/>
  <c r="N46" i="54"/>
  <c r="S45" i="54"/>
  <c r="Q45" i="54"/>
  <c r="R45" i="54"/>
  <c r="T45" i="54"/>
  <c r="Q36" i="24"/>
  <c r="V36" i="24" s="1"/>
  <c r="Q38" i="41"/>
  <c r="P44" i="14"/>
  <c r="Z44" i="14" s="1"/>
  <c r="Q46" i="14"/>
  <c r="V44" i="14"/>
  <c r="Q32" i="19"/>
  <c r="Q79" i="21"/>
  <c r="R79" i="21" s="1"/>
  <c r="O80" i="21" s="1"/>
  <c r="R31" i="46"/>
  <c r="P30" i="46"/>
  <c r="R47" i="49"/>
  <c r="T47" i="49"/>
  <c r="N48" i="49"/>
  <c r="Q47" i="49"/>
  <c r="S47" i="49"/>
  <c r="Q37" i="36"/>
  <c r="V36" i="36"/>
  <c r="R29" i="52"/>
  <c r="P28" i="52"/>
  <c r="Z28" i="52" s="1"/>
  <c r="Q35" i="17"/>
  <c r="R46" i="17"/>
  <c r="S46" i="17"/>
  <c r="T46" i="17"/>
  <c r="N47" i="17"/>
  <c r="Q46" i="17"/>
  <c r="U28" i="19"/>
  <c r="P29" i="10"/>
  <c r="U32" i="10"/>
  <c r="V32" i="10"/>
  <c r="Q38" i="10"/>
  <c r="R30" i="54"/>
  <c r="P29" i="54"/>
  <c r="U28" i="41"/>
  <c r="P45" i="32"/>
  <c r="P44" i="36"/>
  <c r="Z44" i="36" s="1"/>
  <c r="W28" i="19"/>
  <c r="U28" i="36"/>
  <c r="P44" i="31"/>
  <c r="Z44" i="31" s="1"/>
  <c r="U44" i="31"/>
  <c r="V44" i="31"/>
  <c r="R30" i="16"/>
  <c r="P29" i="16"/>
  <c r="W28" i="41"/>
  <c r="Q46" i="32"/>
  <c r="S46" i="32"/>
  <c r="R46" i="32"/>
  <c r="T46" i="32"/>
  <c r="N47" i="32"/>
  <c r="R29" i="24"/>
  <c r="P28" i="24"/>
  <c r="Z28" i="24" s="1"/>
  <c r="W28" i="24"/>
  <c r="S44" i="22"/>
  <c r="X44" i="22" s="1"/>
  <c r="N45" i="22"/>
  <c r="T44" i="22"/>
  <c r="Y44" i="22" s="1"/>
  <c r="R29" i="49"/>
  <c r="P28" i="49"/>
  <c r="Z28" i="49" s="1"/>
  <c r="Q36" i="48"/>
  <c r="Q35" i="33"/>
  <c r="P43" i="25"/>
  <c r="P47" i="51"/>
  <c r="Q33" i="13"/>
  <c r="R30" i="26"/>
  <c r="P29" i="26"/>
  <c r="P44" i="54"/>
  <c r="Z44" i="54" s="1"/>
  <c r="T44" i="41"/>
  <c r="Y44" i="41" s="1"/>
  <c r="S44" i="41"/>
  <c r="X44" i="41" s="1"/>
  <c r="N45" i="41"/>
  <c r="R30" i="53"/>
  <c r="P29" i="53"/>
  <c r="N46" i="19"/>
  <c r="R45" i="19"/>
  <c r="T45" i="19"/>
  <c r="Q45" i="19"/>
  <c r="S45" i="19"/>
  <c r="Q37" i="43"/>
  <c r="Q78" i="22"/>
  <c r="R78" i="22" s="1"/>
  <c r="O79" i="22" s="1"/>
  <c r="U28" i="49"/>
  <c r="Q37" i="54"/>
  <c r="P46" i="42"/>
  <c r="Y44" i="25"/>
  <c r="R29" i="44"/>
  <c r="P28" i="44"/>
  <c r="Z28" i="44" s="1"/>
  <c r="U28" i="44"/>
  <c r="Q35" i="50"/>
  <c r="Q37" i="46"/>
  <c r="Q34" i="35"/>
  <c r="Q44" i="53"/>
  <c r="R44" i="53"/>
  <c r="S44" i="53"/>
  <c r="X44" i="53" s="1"/>
  <c r="N45" i="53"/>
  <c r="T44" i="53"/>
  <c r="Y44" i="53" s="1"/>
  <c r="Q69" i="32"/>
  <c r="R69" i="32" s="1"/>
  <c r="O70" i="32" s="1"/>
  <c r="T45" i="50"/>
  <c r="N46" i="50"/>
  <c r="S45" i="50"/>
  <c r="P46" i="29"/>
  <c r="W28" i="36"/>
  <c r="R29" i="22"/>
  <c r="P28" i="22"/>
  <c r="Z28" i="22" s="1"/>
  <c r="Q70" i="34"/>
  <c r="R70" i="34" s="1"/>
  <c r="O71" i="34" s="1"/>
  <c r="S44" i="13"/>
  <c r="X44" i="13" s="1"/>
  <c r="N45" i="13"/>
  <c r="T44" i="13"/>
  <c r="Y44" i="13" s="1"/>
  <c r="R29" i="20"/>
  <c r="P28" i="20"/>
  <c r="Z28" i="20" s="1"/>
  <c r="U28" i="20"/>
  <c r="Q47" i="42"/>
  <c r="R47" i="42"/>
  <c r="S47" i="42"/>
  <c r="T47" i="42"/>
  <c r="N48" i="42"/>
  <c r="V28" i="9"/>
  <c r="S45" i="36"/>
  <c r="R45" i="36"/>
  <c r="T45" i="36"/>
  <c r="N46" i="36"/>
  <c r="Q45" i="36"/>
  <c r="Q72" i="43"/>
  <c r="R72" i="43" s="1"/>
  <c r="O73" i="43" s="1"/>
  <c r="Q37" i="38"/>
  <c r="Q46" i="46"/>
  <c r="R46" i="46"/>
  <c r="S46" i="46"/>
  <c r="N47" i="46"/>
  <c r="T46" i="46"/>
  <c r="R30" i="25"/>
  <c r="P29" i="25"/>
  <c r="R45" i="35"/>
  <c r="S45" i="35"/>
  <c r="N46" i="35"/>
  <c r="Q45" i="35"/>
  <c r="T45" i="35"/>
  <c r="P44" i="12"/>
  <c r="U44" i="12"/>
  <c r="Z43" i="12" s="1"/>
  <c r="X44" i="14"/>
  <c r="T48" i="51"/>
  <c r="T50" i="51" s="1"/>
  <c r="T51" i="51" s="1"/>
  <c r="R48" i="51"/>
  <c r="Q48" i="51"/>
  <c r="S48" i="51"/>
  <c r="W28" i="48"/>
  <c r="U28" i="47"/>
  <c r="R44" i="55"/>
  <c r="T44" i="55"/>
  <c r="Y44" i="55" s="1"/>
  <c r="N45" i="55"/>
  <c r="S44" i="55"/>
  <c r="X44" i="55" s="1"/>
  <c r="Q44" i="55"/>
  <c r="R29" i="23"/>
  <c r="P28" i="23"/>
  <c r="Z28" i="23" s="1"/>
  <c r="U28" i="52"/>
  <c r="P44" i="27"/>
  <c r="Z44" i="27" s="1"/>
  <c r="X44" i="26"/>
  <c r="Q45" i="44"/>
  <c r="R45" i="44"/>
  <c r="S45" i="44"/>
  <c r="T45" i="44"/>
  <c r="N46" i="44"/>
  <c r="W28" i="37"/>
  <c r="V36" i="54"/>
  <c r="U44" i="25" l="1"/>
  <c r="Z31" i="11"/>
  <c r="X44" i="24"/>
  <c r="P46" i="46"/>
  <c r="P46" i="17"/>
  <c r="P47" i="29"/>
  <c r="Q79" i="22"/>
  <c r="R79" i="22" s="1"/>
  <c r="O80" i="22" s="1"/>
  <c r="Q72" i="49"/>
  <c r="R72" i="49" s="1"/>
  <c r="O73" i="49" s="1"/>
  <c r="Q80" i="17"/>
  <c r="R80" i="17" s="1"/>
  <c r="O81" i="17" s="1"/>
  <c r="Q67" i="14"/>
  <c r="R67" i="14" s="1"/>
  <c r="O68" i="14" s="1"/>
  <c r="Q72" i="41"/>
  <c r="R72" i="41" s="1"/>
  <c r="O73" i="41" s="1"/>
  <c r="Q72" i="9"/>
  <c r="R72" i="9" s="1"/>
  <c r="O73" i="9" s="1"/>
  <c r="Q59" i="18"/>
  <c r="R59" i="18" s="1"/>
  <c r="O60" i="18" s="1"/>
  <c r="Q71" i="48"/>
  <c r="R71" i="48" s="1"/>
  <c r="O72" i="48" s="1"/>
  <c r="Q73" i="43"/>
  <c r="R73" i="43" s="1"/>
  <c r="O74" i="43" s="1"/>
  <c r="Q72" i="55"/>
  <c r="R72" i="55" s="1"/>
  <c r="O73" i="55" s="1"/>
  <c r="Q71" i="51"/>
  <c r="R71" i="51" s="1"/>
  <c r="O72" i="51" s="1"/>
  <c r="Q67" i="26"/>
  <c r="R67" i="26" s="1"/>
  <c r="O68" i="26" s="1"/>
  <c r="Q71" i="38"/>
  <c r="R71" i="38" s="1"/>
  <c r="O72" i="38" s="1"/>
  <c r="Q71" i="50"/>
  <c r="R71" i="50" s="1"/>
  <c r="O72" i="50" s="1"/>
  <c r="Q70" i="32"/>
  <c r="R70" i="32" s="1"/>
  <c r="O71" i="32" s="1"/>
  <c r="Q71" i="36"/>
  <c r="R71" i="36" s="1"/>
  <c r="O72" i="36" s="1"/>
  <c r="Q61" i="10"/>
  <c r="R61" i="10" s="1"/>
  <c r="O62" i="10" s="1"/>
  <c r="Q71" i="28"/>
  <c r="R71" i="28" s="1"/>
  <c r="O72" i="28" s="1"/>
  <c r="Q71" i="30"/>
  <c r="R71" i="30" s="1"/>
  <c r="O72" i="30" s="1"/>
  <c r="Q79" i="23"/>
  <c r="R79" i="23" s="1"/>
  <c r="O80" i="23" s="1"/>
  <c r="Q70" i="33"/>
  <c r="R70" i="33" s="1"/>
  <c r="O71" i="33" s="1"/>
  <c r="Q72" i="37"/>
  <c r="R72" i="37" s="1"/>
  <c r="O73" i="37" s="1"/>
  <c r="Q71" i="39"/>
  <c r="R71" i="39" s="1"/>
  <c r="O72" i="39" s="1"/>
  <c r="Q72" i="15"/>
  <c r="R72" i="15" s="1"/>
  <c r="O73" i="15" s="1"/>
  <c r="Q72" i="29"/>
  <c r="R72" i="29" s="1"/>
  <c r="O73" i="29" s="1"/>
  <c r="Q35" i="35"/>
  <c r="Q36" i="33"/>
  <c r="V36" i="33" s="1"/>
  <c r="Q46" i="54"/>
  <c r="T46" i="54"/>
  <c r="R46" i="54"/>
  <c r="N47" i="54"/>
  <c r="S46" i="54"/>
  <c r="Q46" i="12"/>
  <c r="R46" i="12"/>
  <c r="S46" i="12"/>
  <c r="T46" i="12"/>
  <c r="N47" i="12"/>
  <c r="Q47" i="40"/>
  <c r="R47" i="40"/>
  <c r="S47" i="40"/>
  <c r="T47" i="40"/>
  <c r="N48" i="40"/>
  <c r="Q36" i="29"/>
  <c r="Q70" i="12"/>
  <c r="R70" i="12" s="1"/>
  <c r="O71" i="12" s="1"/>
  <c r="Q71" i="31"/>
  <c r="R71" i="31" s="1"/>
  <c r="O72" i="31" s="1"/>
  <c r="U44" i="33"/>
  <c r="P47" i="42"/>
  <c r="Q34" i="13"/>
  <c r="Q38" i="53"/>
  <c r="S46" i="35"/>
  <c r="Q46" i="35"/>
  <c r="R46" i="35"/>
  <c r="T46" i="35"/>
  <c r="N47" i="35"/>
  <c r="Q47" i="46"/>
  <c r="R47" i="46"/>
  <c r="S47" i="46"/>
  <c r="T47" i="46"/>
  <c r="N48" i="46"/>
  <c r="Q48" i="42"/>
  <c r="R48" i="42"/>
  <c r="S48" i="42"/>
  <c r="S50" i="42" s="1"/>
  <c r="S51" i="42" s="1"/>
  <c r="T48" i="42"/>
  <c r="T50" i="42" s="1"/>
  <c r="T51" i="42" s="1"/>
  <c r="Q71" i="34"/>
  <c r="R71" i="34" s="1"/>
  <c r="O72" i="34" s="1"/>
  <c r="R30" i="49"/>
  <c r="P29" i="49"/>
  <c r="P45" i="44"/>
  <c r="P45" i="36"/>
  <c r="Q38" i="54"/>
  <c r="Q47" i="32"/>
  <c r="R47" i="32"/>
  <c r="T47" i="32"/>
  <c r="S47" i="32"/>
  <c r="N48" i="32"/>
  <c r="Z31" i="10"/>
  <c r="Q80" i="21"/>
  <c r="R80" i="21" s="1"/>
  <c r="O81" i="21" s="1"/>
  <c r="P45" i="54"/>
  <c r="Q67" i="25"/>
  <c r="R67" i="25" s="1"/>
  <c r="O68" i="25" s="1"/>
  <c r="N47" i="27"/>
  <c r="Q46" i="27"/>
  <c r="R46" i="27"/>
  <c r="S46" i="27"/>
  <c r="T46" i="27"/>
  <c r="P44" i="38"/>
  <c r="Z44" i="38" s="1"/>
  <c r="R31" i="34"/>
  <c r="P30" i="34"/>
  <c r="Q37" i="55"/>
  <c r="R30" i="31"/>
  <c r="P29" i="31"/>
  <c r="Q38" i="51"/>
  <c r="R31" i="14"/>
  <c r="P31" i="14" s="1"/>
  <c r="P30" i="14"/>
  <c r="R30" i="21"/>
  <c r="P29" i="21"/>
  <c r="Q37" i="23"/>
  <c r="R31" i="45"/>
  <c r="P30" i="45"/>
  <c r="R31" i="55"/>
  <c r="P30" i="55"/>
  <c r="Y48" i="51"/>
  <c r="Q72" i="27"/>
  <c r="R72" i="27" s="1"/>
  <c r="O73" i="27" s="1"/>
  <c r="Q76" i="13"/>
  <c r="R76" i="13" s="1"/>
  <c r="O77" i="13" s="1"/>
  <c r="W44" i="33"/>
  <c r="Q73" i="46"/>
  <c r="R73" i="46" s="1"/>
  <c r="O74" i="46" s="1"/>
  <c r="Q33" i="19"/>
  <c r="Q72" i="42"/>
  <c r="R72" i="42" s="1"/>
  <c r="O73" i="42" s="1"/>
  <c r="P44" i="24"/>
  <c r="Z44" i="24" s="1"/>
  <c r="Q46" i="24"/>
  <c r="Q80" i="19"/>
  <c r="R80" i="19" s="1"/>
  <c r="O81" i="19" s="1"/>
  <c r="P45" i="27"/>
  <c r="P44" i="39"/>
  <c r="Z44" i="39" s="1"/>
  <c r="Q46" i="37"/>
  <c r="R46" i="37"/>
  <c r="S46" i="37"/>
  <c r="T46" i="37"/>
  <c r="N47" i="37"/>
  <c r="Q38" i="44"/>
  <c r="Q70" i="44"/>
  <c r="R70" i="44" s="1"/>
  <c r="O71" i="44" s="1"/>
  <c r="Q38" i="38"/>
  <c r="N46" i="55"/>
  <c r="Q45" i="55"/>
  <c r="S45" i="55"/>
  <c r="R45" i="55"/>
  <c r="T45" i="55"/>
  <c r="Q36" i="50"/>
  <c r="P45" i="19"/>
  <c r="S45" i="41"/>
  <c r="T45" i="41"/>
  <c r="N46" i="41"/>
  <c r="T46" i="36"/>
  <c r="Q46" i="36"/>
  <c r="R46" i="36"/>
  <c r="N47" i="36"/>
  <c r="S46" i="36"/>
  <c r="S45" i="13"/>
  <c r="T45" i="13"/>
  <c r="N46" i="13"/>
  <c r="N47" i="50"/>
  <c r="Q46" i="50"/>
  <c r="S46" i="50"/>
  <c r="R46" i="50"/>
  <c r="T46" i="50"/>
  <c r="P44" i="53"/>
  <c r="Z44" i="53" s="1"/>
  <c r="R31" i="26"/>
  <c r="P30" i="26"/>
  <c r="R31" i="16"/>
  <c r="P30" i="16"/>
  <c r="Q36" i="17"/>
  <c r="Q38" i="47"/>
  <c r="P47" i="30"/>
  <c r="P44" i="34"/>
  <c r="Z44" i="34" s="1"/>
  <c r="R32" i="43"/>
  <c r="P31" i="43"/>
  <c r="Q39" i="11"/>
  <c r="P38" i="11"/>
  <c r="P39" i="11" s="1"/>
  <c r="U39" i="11"/>
  <c r="Q38" i="30"/>
  <c r="Q37" i="22"/>
  <c r="S46" i="16"/>
  <c r="T46" i="16"/>
  <c r="N47" i="16"/>
  <c r="Q45" i="33"/>
  <c r="R45" i="33"/>
  <c r="S45" i="33"/>
  <c r="T45" i="33"/>
  <c r="N46" i="33"/>
  <c r="P46" i="9"/>
  <c r="P47" i="49"/>
  <c r="R47" i="48"/>
  <c r="S47" i="48"/>
  <c r="T47" i="48"/>
  <c r="N48" i="48"/>
  <c r="Q47" i="48"/>
  <c r="R30" i="41"/>
  <c r="P29" i="41"/>
  <c r="R31" i="30"/>
  <c r="P30" i="30"/>
  <c r="R30" i="19"/>
  <c r="P29" i="19"/>
  <c r="Q67" i="24"/>
  <c r="R67" i="24" s="1"/>
  <c r="O68" i="24" s="1"/>
  <c r="R31" i="40"/>
  <c r="P30" i="40"/>
  <c r="R30" i="27"/>
  <c r="P29" i="27"/>
  <c r="P45" i="12"/>
  <c r="R31" i="32"/>
  <c r="P30" i="32"/>
  <c r="P44" i="15"/>
  <c r="Z44" i="15" s="1"/>
  <c r="R30" i="17"/>
  <c r="P29" i="17"/>
  <c r="S46" i="21"/>
  <c r="T46" i="21"/>
  <c r="N47" i="21"/>
  <c r="R31" i="28"/>
  <c r="P30" i="28"/>
  <c r="U44" i="34"/>
  <c r="Z27" i="9"/>
  <c r="Q36" i="28"/>
  <c r="R31" i="51"/>
  <c r="P30" i="51"/>
  <c r="T45" i="52"/>
  <c r="N46" i="52"/>
  <c r="R45" i="52"/>
  <c r="Q45" i="52"/>
  <c r="S45" i="52"/>
  <c r="R30" i="48"/>
  <c r="P29" i="48"/>
  <c r="R31" i="42"/>
  <c r="P30" i="42"/>
  <c r="Q47" i="28"/>
  <c r="R47" i="28"/>
  <c r="S47" i="28"/>
  <c r="T47" i="28"/>
  <c r="N48" i="28"/>
  <c r="R31" i="39"/>
  <c r="P30" i="39"/>
  <c r="R31" i="33"/>
  <c r="P30" i="33"/>
  <c r="Q72" i="53"/>
  <c r="R72" i="53" s="1"/>
  <c r="O73" i="53" s="1"/>
  <c r="Q72" i="45"/>
  <c r="R72" i="45" s="1"/>
  <c r="O73" i="45" s="1"/>
  <c r="Q84" i="16"/>
  <c r="R84" i="16" s="1"/>
  <c r="O85" i="16" s="1"/>
  <c r="U44" i="15"/>
  <c r="R30" i="22"/>
  <c r="P29" i="22"/>
  <c r="Q46" i="31"/>
  <c r="R46" i="31"/>
  <c r="S46" i="31"/>
  <c r="T46" i="31"/>
  <c r="N47" i="31"/>
  <c r="Q45" i="15"/>
  <c r="R45" i="15"/>
  <c r="S45" i="15"/>
  <c r="T45" i="15"/>
  <c r="N46" i="15"/>
  <c r="Q80" i="20"/>
  <c r="R80" i="20" s="1"/>
  <c r="O81" i="20" s="1"/>
  <c r="Q46" i="19"/>
  <c r="S46" i="19"/>
  <c r="R46" i="19"/>
  <c r="T46" i="19"/>
  <c r="N47" i="19"/>
  <c r="S48" i="49"/>
  <c r="S50" i="49" s="1"/>
  <c r="S51" i="49" s="1"/>
  <c r="R48" i="49"/>
  <c r="W48" i="49" s="1"/>
  <c r="Q48" i="49"/>
  <c r="V48" i="49" s="1"/>
  <c r="T48" i="49"/>
  <c r="T50" i="49" s="1"/>
  <c r="T51" i="49" s="1"/>
  <c r="Q35" i="27"/>
  <c r="Q37" i="48"/>
  <c r="V36" i="48"/>
  <c r="P46" i="32"/>
  <c r="R31" i="54"/>
  <c r="P30" i="54"/>
  <c r="R30" i="52"/>
  <c r="P29" i="52"/>
  <c r="R30" i="23"/>
  <c r="P29" i="23"/>
  <c r="S50" i="51"/>
  <c r="S51" i="51" s="1"/>
  <c r="X48" i="51"/>
  <c r="R30" i="44"/>
  <c r="P29" i="44"/>
  <c r="Q38" i="43"/>
  <c r="S47" i="17"/>
  <c r="T47" i="17"/>
  <c r="N48" i="17"/>
  <c r="Q47" i="17"/>
  <c r="R47" i="17"/>
  <c r="Q47" i="14"/>
  <c r="Q36" i="25"/>
  <c r="V36" i="25" s="1"/>
  <c r="R48" i="30"/>
  <c r="W48" i="30" s="1"/>
  <c r="S48" i="30"/>
  <c r="S50" i="30" s="1"/>
  <c r="S51" i="30" s="1"/>
  <c r="T48" i="30"/>
  <c r="T50" i="30" s="1"/>
  <c r="T51" i="30" s="1"/>
  <c r="Q48" i="30"/>
  <c r="V48" i="30" s="1"/>
  <c r="U44" i="24"/>
  <c r="Q36" i="26"/>
  <c r="S45" i="38"/>
  <c r="T45" i="38"/>
  <c r="N46" i="38"/>
  <c r="Q45" i="38"/>
  <c r="R45" i="38"/>
  <c r="R30" i="38"/>
  <c r="P29" i="38"/>
  <c r="R30" i="15"/>
  <c r="P29" i="15"/>
  <c r="Q38" i="37"/>
  <c r="R31" i="29"/>
  <c r="P30" i="29"/>
  <c r="P44" i="25"/>
  <c r="Z44" i="25" s="1"/>
  <c r="Q38" i="42"/>
  <c r="V36" i="29"/>
  <c r="Q38" i="45"/>
  <c r="P29" i="9"/>
  <c r="Q30" i="9"/>
  <c r="Q37" i="16"/>
  <c r="V36" i="16"/>
  <c r="Q47" i="23"/>
  <c r="R47" i="23"/>
  <c r="S47" i="23"/>
  <c r="N48" i="23"/>
  <c r="T47" i="23"/>
  <c r="R30" i="36"/>
  <c r="P29" i="36"/>
  <c r="S45" i="22"/>
  <c r="T45" i="22"/>
  <c r="N46" i="22"/>
  <c r="Q61" i="11"/>
  <c r="R61" i="11" s="1"/>
  <c r="O62" i="11" s="1"/>
  <c r="Q72" i="54"/>
  <c r="R72" i="54" s="1"/>
  <c r="O73" i="54" s="1"/>
  <c r="P44" i="55"/>
  <c r="Z44" i="55" s="1"/>
  <c r="P48" i="51"/>
  <c r="Z48" i="51" s="1"/>
  <c r="P45" i="35"/>
  <c r="R30" i="20"/>
  <c r="P29" i="20"/>
  <c r="V32" i="19"/>
  <c r="T45" i="53"/>
  <c r="N46" i="53"/>
  <c r="Q45" i="53"/>
  <c r="R45" i="53"/>
  <c r="S45" i="53"/>
  <c r="Q38" i="46"/>
  <c r="R31" i="53"/>
  <c r="P30" i="53"/>
  <c r="Q39" i="10"/>
  <c r="P38" i="10"/>
  <c r="P39" i="10" s="1"/>
  <c r="U39" i="10"/>
  <c r="Q38" i="36"/>
  <c r="R30" i="13"/>
  <c r="P29" i="13"/>
  <c r="R31" i="12"/>
  <c r="P30" i="12"/>
  <c r="Q36" i="32"/>
  <c r="Q37" i="40"/>
  <c r="V36" i="40"/>
  <c r="Q37" i="12"/>
  <c r="V36" i="12"/>
  <c r="P46" i="40"/>
  <c r="P45" i="31"/>
  <c r="P45" i="37"/>
  <c r="Q38" i="52"/>
  <c r="S45" i="45"/>
  <c r="T45" i="45"/>
  <c r="N46" i="45"/>
  <c r="Q48" i="29"/>
  <c r="R48" i="29"/>
  <c r="S48" i="29"/>
  <c r="T48" i="29"/>
  <c r="T50" i="29" s="1"/>
  <c r="T51" i="29" s="1"/>
  <c r="Q38" i="21"/>
  <c r="S46" i="47"/>
  <c r="T46" i="47"/>
  <c r="N47" i="47"/>
  <c r="P44" i="43"/>
  <c r="Z44" i="43" s="1"/>
  <c r="Y44" i="24"/>
  <c r="Q71" i="52"/>
  <c r="R71" i="52" s="1"/>
  <c r="O72" i="52" s="1"/>
  <c r="R31" i="35"/>
  <c r="P30" i="35"/>
  <c r="R30" i="47"/>
  <c r="P29" i="47"/>
  <c r="Q36" i="39"/>
  <c r="Q46" i="44"/>
  <c r="R46" i="44"/>
  <c r="S46" i="44"/>
  <c r="T46" i="44"/>
  <c r="N47" i="44"/>
  <c r="R31" i="25"/>
  <c r="P30" i="25"/>
  <c r="R30" i="24"/>
  <c r="P29" i="24"/>
  <c r="R32" i="46"/>
  <c r="W32" i="46" s="1"/>
  <c r="P31" i="46"/>
  <c r="Q39" i="41"/>
  <c r="N46" i="34"/>
  <c r="S45" i="34"/>
  <c r="T45" i="34"/>
  <c r="Q45" i="34"/>
  <c r="R45" i="34"/>
  <c r="R45" i="39"/>
  <c r="S45" i="39"/>
  <c r="T45" i="39"/>
  <c r="N46" i="39"/>
  <c r="Q45" i="39"/>
  <c r="R30" i="37"/>
  <c r="P29" i="37"/>
  <c r="Q37" i="34"/>
  <c r="Q72" i="40"/>
  <c r="R72" i="40" s="1"/>
  <c r="O73" i="40" s="1"/>
  <c r="R30" i="50"/>
  <c r="P29" i="50"/>
  <c r="Q71" i="47"/>
  <c r="R71" i="47" s="1"/>
  <c r="O72" i="47" s="1"/>
  <c r="Q39" i="49"/>
  <c r="Q36" i="31"/>
  <c r="S45" i="20"/>
  <c r="T45" i="20"/>
  <c r="N46" i="20"/>
  <c r="P44" i="52"/>
  <c r="Z44" i="52" s="1"/>
  <c r="Q45" i="43"/>
  <c r="R45" i="43"/>
  <c r="S45" i="43"/>
  <c r="N46" i="43"/>
  <c r="T45" i="43"/>
  <c r="Q36" i="15"/>
  <c r="V36" i="15" s="1"/>
  <c r="P44" i="33"/>
  <c r="Z44" i="33" s="1"/>
  <c r="P46" i="28"/>
  <c r="Q38" i="20"/>
  <c r="Q47" i="9"/>
  <c r="R47" i="9"/>
  <c r="S47" i="9"/>
  <c r="T47" i="9"/>
  <c r="N48" i="9"/>
  <c r="Q71" i="35"/>
  <c r="R71" i="35" s="1"/>
  <c r="O72" i="35" s="1"/>
  <c r="U32" i="14" l="1"/>
  <c r="U32" i="46"/>
  <c r="Y48" i="29"/>
  <c r="Y48" i="42"/>
  <c r="Y48" i="49"/>
  <c r="X48" i="30"/>
  <c r="P46" i="54"/>
  <c r="P46" i="36"/>
  <c r="U48" i="29"/>
  <c r="W32" i="14"/>
  <c r="Q73" i="45"/>
  <c r="R73" i="45" s="1"/>
  <c r="O74" i="45" s="1"/>
  <c r="Q72" i="28"/>
  <c r="R72" i="28" s="1"/>
  <c r="O73" i="28" s="1"/>
  <c r="Q72" i="52"/>
  <c r="R72" i="52" s="1"/>
  <c r="O73" i="52" s="1"/>
  <c r="Q68" i="24"/>
  <c r="R68" i="24" s="1"/>
  <c r="O69" i="24" s="1"/>
  <c r="Q74" i="46"/>
  <c r="R74" i="46" s="1"/>
  <c r="O75" i="46" s="1"/>
  <c r="Q72" i="34"/>
  <c r="R72" i="34" s="1"/>
  <c r="O73" i="34" s="1"/>
  <c r="Q62" i="10"/>
  <c r="R62" i="10" s="1"/>
  <c r="O63" i="10" s="1"/>
  <c r="Q72" i="51"/>
  <c r="R72" i="51" s="1"/>
  <c r="O73" i="51" s="1"/>
  <c r="Q72" i="36"/>
  <c r="R72" i="36" s="1"/>
  <c r="O73" i="36" s="1"/>
  <c r="Q73" i="55"/>
  <c r="R73" i="55" s="1"/>
  <c r="O74" i="55" s="1"/>
  <c r="Q85" i="16"/>
  <c r="R85" i="16" s="1"/>
  <c r="O86" i="16" s="1"/>
  <c r="Q80" i="22"/>
  <c r="R80" i="22" s="1"/>
  <c r="O81" i="22" s="1"/>
  <c r="Q81" i="19"/>
  <c r="R81" i="19" s="1"/>
  <c r="O82" i="19" s="1"/>
  <c r="Q77" i="13"/>
  <c r="R77" i="13" s="1"/>
  <c r="O78" i="13" s="1"/>
  <c r="Q68" i="25"/>
  <c r="R68" i="25" s="1"/>
  <c r="O69" i="25" s="1"/>
  <c r="Q74" i="43"/>
  <c r="R74" i="43" s="1"/>
  <c r="O75" i="43" s="1"/>
  <c r="Q73" i="40"/>
  <c r="R73" i="40" s="1"/>
  <c r="O74" i="40" s="1"/>
  <c r="Q73" i="9"/>
  <c r="R73" i="9" s="1"/>
  <c r="O74" i="9" s="1"/>
  <c r="Q72" i="47"/>
  <c r="R72" i="47" s="1"/>
  <c r="O73" i="47" s="1"/>
  <c r="Q73" i="27"/>
  <c r="R73" i="27" s="1"/>
  <c r="O74" i="27" s="1"/>
  <c r="Q72" i="31"/>
  <c r="R72" i="31" s="1"/>
  <c r="O73" i="31" s="1"/>
  <c r="Q81" i="21"/>
  <c r="R81" i="21" s="1"/>
  <c r="O82" i="21" s="1"/>
  <c r="Q72" i="50"/>
  <c r="R72" i="50" s="1"/>
  <c r="O73" i="50" s="1"/>
  <c r="Q72" i="38"/>
  <c r="R72" i="38" s="1"/>
  <c r="O73" i="38" s="1"/>
  <c r="Q60" i="18"/>
  <c r="R60" i="18" s="1"/>
  <c r="O61" i="18" s="1"/>
  <c r="Q73" i="49"/>
  <c r="R73" i="49" s="1"/>
  <c r="O74" i="49" s="1"/>
  <c r="Q38" i="34"/>
  <c r="R31" i="13"/>
  <c r="P30" i="13"/>
  <c r="Q73" i="29"/>
  <c r="R73" i="29" s="1"/>
  <c r="O74" i="29" s="1"/>
  <c r="R48" i="40"/>
  <c r="S48" i="40"/>
  <c r="S50" i="40" s="1"/>
  <c r="S51" i="40" s="1"/>
  <c r="T48" i="40"/>
  <c r="T50" i="40" s="1"/>
  <c r="T51" i="40" s="1"/>
  <c r="Q48" i="40"/>
  <c r="Q71" i="33"/>
  <c r="R71" i="33" s="1"/>
  <c r="O72" i="33" s="1"/>
  <c r="U48" i="49"/>
  <c r="P48" i="29"/>
  <c r="Z48" i="29" s="1"/>
  <c r="P48" i="42"/>
  <c r="Z48" i="42" s="1"/>
  <c r="Q40" i="41"/>
  <c r="R31" i="38"/>
  <c r="P30" i="38"/>
  <c r="Q37" i="26"/>
  <c r="Q46" i="26" s="1"/>
  <c r="V36" i="26"/>
  <c r="T48" i="17"/>
  <c r="Y48" i="17" s="1"/>
  <c r="R48" i="17"/>
  <c r="W48" i="17" s="1"/>
  <c r="Q48" i="17"/>
  <c r="V48" i="17" s="1"/>
  <c r="S48" i="17"/>
  <c r="X48" i="17" s="1"/>
  <c r="N49" i="17"/>
  <c r="R31" i="52"/>
  <c r="P30" i="52"/>
  <c r="R32" i="33"/>
  <c r="P31" i="33"/>
  <c r="R31" i="19"/>
  <c r="P30" i="19"/>
  <c r="U48" i="30"/>
  <c r="S47" i="16"/>
  <c r="T47" i="16"/>
  <c r="N48" i="16"/>
  <c r="T46" i="13"/>
  <c r="N47" i="13"/>
  <c r="S46" i="13"/>
  <c r="P45" i="55"/>
  <c r="Q38" i="23"/>
  <c r="R31" i="31"/>
  <c r="P30" i="31"/>
  <c r="R48" i="46"/>
  <c r="W48" i="46" s="1"/>
  <c r="S48" i="46"/>
  <c r="S50" i="46" s="1"/>
  <c r="S51" i="46" s="1"/>
  <c r="T48" i="46"/>
  <c r="T50" i="46" s="1"/>
  <c r="T51" i="46" s="1"/>
  <c r="Q48" i="46"/>
  <c r="P46" i="35"/>
  <c r="P46" i="12"/>
  <c r="Q37" i="33"/>
  <c r="Q73" i="15"/>
  <c r="R73" i="15" s="1"/>
  <c r="O74" i="15" s="1"/>
  <c r="Q68" i="26"/>
  <c r="R68" i="26" s="1"/>
  <c r="O69" i="26" s="1"/>
  <c r="P48" i="49"/>
  <c r="Z48" i="49" s="1"/>
  <c r="Q73" i="53"/>
  <c r="R73" i="53" s="1"/>
  <c r="O74" i="53" s="1"/>
  <c r="R32" i="26"/>
  <c r="U32" i="26" s="1"/>
  <c r="P31" i="26"/>
  <c r="R32" i="45"/>
  <c r="U32" i="45" s="1"/>
  <c r="P31" i="45"/>
  <c r="Q39" i="21"/>
  <c r="Q37" i="32"/>
  <c r="V36" i="32"/>
  <c r="Q73" i="54"/>
  <c r="R73" i="54" s="1"/>
  <c r="O74" i="54" s="1"/>
  <c r="R47" i="31"/>
  <c r="S47" i="31"/>
  <c r="T47" i="31"/>
  <c r="N48" i="31"/>
  <c r="Q47" i="31"/>
  <c r="R31" i="49"/>
  <c r="P30" i="49"/>
  <c r="P47" i="9"/>
  <c r="P45" i="43"/>
  <c r="Q37" i="31"/>
  <c r="P45" i="53"/>
  <c r="R48" i="23"/>
  <c r="S48" i="23"/>
  <c r="X48" i="23" s="1"/>
  <c r="N49" i="23"/>
  <c r="T48" i="23"/>
  <c r="Y48" i="23" s="1"/>
  <c r="Q48" i="23"/>
  <c r="V36" i="31"/>
  <c r="Q39" i="20"/>
  <c r="Q37" i="39"/>
  <c r="V36" i="39"/>
  <c r="T46" i="45"/>
  <c r="N47" i="45"/>
  <c r="R46" i="45"/>
  <c r="Q46" i="45"/>
  <c r="S46" i="45"/>
  <c r="Q38" i="12"/>
  <c r="Q39" i="36"/>
  <c r="R32" i="53"/>
  <c r="W32" i="53" s="1"/>
  <c r="P31" i="53"/>
  <c r="N47" i="53"/>
  <c r="Q46" i="53"/>
  <c r="R46" i="53"/>
  <c r="S46" i="53"/>
  <c r="T46" i="53"/>
  <c r="P30" i="9"/>
  <c r="Q31" i="9"/>
  <c r="Q37" i="25"/>
  <c r="R31" i="23"/>
  <c r="P30" i="23"/>
  <c r="R47" i="19"/>
  <c r="T47" i="19"/>
  <c r="S47" i="19"/>
  <c r="Q47" i="19"/>
  <c r="N48" i="19"/>
  <c r="R46" i="15"/>
  <c r="S46" i="15"/>
  <c r="T46" i="15"/>
  <c r="N47" i="15"/>
  <c r="Q46" i="15"/>
  <c r="R32" i="42"/>
  <c r="U32" i="42" s="1"/>
  <c r="P31" i="42"/>
  <c r="N47" i="52"/>
  <c r="S46" i="52"/>
  <c r="Q46" i="52"/>
  <c r="R46" i="52"/>
  <c r="T46" i="52"/>
  <c r="R32" i="32"/>
  <c r="U32" i="32" s="1"/>
  <c r="P31" i="32"/>
  <c r="P47" i="48"/>
  <c r="Q39" i="30"/>
  <c r="Q37" i="17"/>
  <c r="V36" i="17"/>
  <c r="R46" i="41"/>
  <c r="S46" i="41"/>
  <c r="T46" i="41"/>
  <c r="N47" i="41"/>
  <c r="Q46" i="41"/>
  <c r="Q37" i="50"/>
  <c r="V36" i="50"/>
  <c r="Q46" i="55"/>
  <c r="R46" i="55"/>
  <c r="S46" i="55"/>
  <c r="T46" i="55"/>
  <c r="N47" i="55"/>
  <c r="Q39" i="44"/>
  <c r="P46" i="37"/>
  <c r="Q39" i="51"/>
  <c r="R31" i="22"/>
  <c r="P30" i="22"/>
  <c r="R31" i="41"/>
  <c r="P30" i="41"/>
  <c r="Q71" i="44"/>
  <c r="R71" i="44" s="1"/>
  <c r="O72" i="44" s="1"/>
  <c r="R31" i="37"/>
  <c r="P30" i="37"/>
  <c r="R47" i="47"/>
  <c r="S47" i="47"/>
  <c r="T47" i="47"/>
  <c r="N48" i="47"/>
  <c r="Q47" i="47"/>
  <c r="R32" i="12"/>
  <c r="W32" i="12" s="1"/>
  <c r="P31" i="12"/>
  <c r="Q39" i="46"/>
  <c r="Q62" i="11"/>
  <c r="R62" i="11" s="1"/>
  <c r="O63" i="11" s="1"/>
  <c r="R32" i="28"/>
  <c r="U32" i="28" s="1"/>
  <c r="P31" i="28"/>
  <c r="R31" i="17"/>
  <c r="P30" i="17"/>
  <c r="R32" i="40"/>
  <c r="W32" i="40" s="1"/>
  <c r="P31" i="40"/>
  <c r="S48" i="48"/>
  <c r="S50" i="48" s="1"/>
  <c r="S51" i="48" s="1"/>
  <c r="T48" i="48"/>
  <c r="T50" i="48" s="1"/>
  <c r="T51" i="48" s="1"/>
  <c r="Q48" i="48"/>
  <c r="R48" i="48"/>
  <c r="Q47" i="24"/>
  <c r="R32" i="55"/>
  <c r="P31" i="55"/>
  <c r="Q38" i="55"/>
  <c r="P47" i="32"/>
  <c r="Q35" i="13"/>
  <c r="Q72" i="39"/>
  <c r="R72" i="39" s="1"/>
  <c r="O73" i="39" s="1"/>
  <c r="Q80" i="23"/>
  <c r="R80" i="23" s="1"/>
  <c r="O81" i="23" s="1"/>
  <c r="Q71" i="32"/>
  <c r="R71" i="32" s="1"/>
  <c r="O72" i="32" s="1"/>
  <c r="Q72" i="48"/>
  <c r="R72" i="48" s="1"/>
  <c r="O73" i="48" s="1"/>
  <c r="Q73" i="41"/>
  <c r="R73" i="41" s="1"/>
  <c r="O74" i="41" s="1"/>
  <c r="Q38" i="16"/>
  <c r="Q81" i="20"/>
  <c r="R81" i="20" s="1"/>
  <c r="O82" i="20" s="1"/>
  <c r="R33" i="43"/>
  <c r="P32" i="43"/>
  <c r="Z32" i="43" s="1"/>
  <c r="W32" i="43"/>
  <c r="Q34" i="19"/>
  <c r="Q39" i="53"/>
  <c r="Q72" i="30"/>
  <c r="R72" i="30" s="1"/>
  <c r="O73" i="30" s="1"/>
  <c r="R31" i="24"/>
  <c r="P30" i="24"/>
  <c r="P46" i="44"/>
  <c r="P47" i="17"/>
  <c r="R31" i="50"/>
  <c r="P30" i="50"/>
  <c r="P45" i="34"/>
  <c r="R32" i="25"/>
  <c r="P31" i="25"/>
  <c r="R32" i="35"/>
  <c r="U32" i="35" s="1"/>
  <c r="P31" i="35"/>
  <c r="R31" i="44"/>
  <c r="P30" i="44"/>
  <c r="Q36" i="27"/>
  <c r="V36" i="27" s="1"/>
  <c r="R32" i="39"/>
  <c r="U32" i="39" s="1"/>
  <c r="P31" i="39"/>
  <c r="S46" i="20"/>
  <c r="T46" i="20"/>
  <c r="N47" i="20"/>
  <c r="Q40" i="49"/>
  <c r="V40" i="49" s="1"/>
  <c r="R47" i="44"/>
  <c r="S47" i="44"/>
  <c r="T47" i="44"/>
  <c r="N48" i="44"/>
  <c r="Q47" i="44"/>
  <c r="Y48" i="30"/>
  <c r="P47" i="23"/>
  <c r="R32" i="54"/>
  <c r="U32" i="54" s="1"/>
  <c r="P31" i="54"/>
  <c r="P46" i="31"/>
  <c r="R48" i="28"/>
  <c r="S48" i="28"/>
  <c r="S50" i="28" s="1"/>
  <c r="S51" i="28" s="1"/>
  <c r="T48" i="28"/>
  <c r="T50" i="28" s="1"/>
  <c r="T51" i="28" s="1"/>
  <c r="Q48" i="28"/>
  <c r="V48" i="28" s="1"/>
  <c r="R47" i="21"/>
  <c r="S47" i="21"/>
  <c r="T47" i="21"/>
  <c r="N48" i="21"/>
  <c r="Q47" i="21"/>
  <c r="R32" i="30"/>
  <c r="P31" i="30"/>
  <c r="S46" i="33"/>
  <c r="T46" i="33"/>
  <c r="N47" i="33"/>
  <c r="Q46" i="33"/>
  <c r="R46" i="33"/>
  <c r="Q39" i="38"/>
  <c r="R46" i="14"/>
  <c r="Q39" i="54"/>
  <c r="Q71" i="12"/>
  <c r="R71" i="12" s="1"/>
  <c r="O72" i="12" s="1"/>
  <c r="P47" i="40"/>
  <c r="Q47" i="54"/>
  <c r="R47" i="54"/>
  <c r="N48" i="54"/>
  <c r="T47" i="54"/>
  <c r="S47" i="54"/>
  <c r="Q36" i="35"/>
  <c r="Q81" i="17"/>
  <c r="R81" i="17" s="1"/>
  <c r="O82" i="17" s="1"/>
  <c r="R48" i="32"/>
  <c r="W48" i="32" s="1"/>
  <c r="S48" i="32"/>
  <c r="S50" i="32" s="1"/>
  <c r="S51" i="32" s="1"/>
  <c r="Q48" i="32"/>
  <c r="V48" i="32" s="1"/>
  <c r="T48" i="32"/>
  <c r="Q38" i="48"/>
  <c r="P45" i="52"/>
  <c r="R31" i="27"/>
  <c r="P30" i="27"/>
  <c r="P45" i="33"/>
  <c r="Q72" i="35"/>
  <c r="R72" i="35" s="1"/>
  <c r="O73" i="35" s="1"/>
  <c r="Q37" i="15"/>
  <c r="Q48" i="9"/>
  <c r="V48" i="9" s="1"/>
  <c r="R48" i="9"/>
  <c r="S48" i="9"/>
  <c r="S50" i="9" s="1"/>
  <c r="S51" i="9" s="1"/>
  <c r="T48" i="9"/>
  <c r="T50" i="9" s="1"/>
  <c r="T51" i="9" s="1"/>
  <c r="P45" i="39"/>
  <c r="R33" i="46"/>
  <c r="P32" i="46"/>
  <c r="Z32" i="46" s="1"/>
  <c r="S50" i="29"/>
  <c r="S51" i="29" s="1"/>
  <c r="X48" i="29"/>
  <c r="Q38" i="40"/>
  <c r="S46" i="22"/>
  <c r="T46" i="22"/>
  <c r="N47" i="22"/>
  <c r="Q39" i="42"/>
  <c r="R32" i="29"/>
  <c r="U32" i="29" s="1"/>
  <c r="P31" i="29"/>
  <c r="R31" i="15"/>
  <c r="P30" i="15"/>
  <c r="P45" i="38"/>
  <c r="P48" i="30"/>
  <c r="Z48" i="30" s="1"/>
  <c r="Q39" i="43"/>
  <c r="R31" i="48"/>
  <c r="P30" i="48"/>
  <c r="R32" i="51"/>
  <c r="P31" i="51"/>
  <c r="U32" i="43"/>
  <c r="Q39" i="47"/>
  <c r="R32" i="16"/>
  <c r="U32" i="16" s="1"/>
  <c r="P31" i="16"/>
  <c r="P46" i="50"/>
  <c r="N48" i="36"/>
  <c r="Q47" i="36"/>
  <c r="R47" i="36"/>
  <c r="T47" i="36"/>
  <c r="S47" i="36"/>
  <c r="P46" i="27"/>
  <c r="P47" i="46"/>
  <c r="R47" i="12"/>
  <c r="S47" i="12"/>
  <c r="T47" i="12"/>
  <c r="N48" i="12"/>
  <c r="Q47" i="12"/>
  <c r="X48" i="42"/>
  <c r="X48" i="49"/>
  <c r="R31" i="20"/>
  <c r="P30" i="20"/>
  <c r="Q73" i="37"/>
  <c r="R73" i="37" s="1"/>
  <c r="O74" i="37" s="1"/>
  <c r="R31" i="47"/>
  <c r="P30" i="47"/>
  <c r="P47" i="28"/>
  <c r="Q38" i="22"/>
  <c r="R46" i="43"/>
  <c r="S46" i="43"/>
  <c r="T46" i="43"/>
  <c r="Q46" i="43"/>
  <c r="N47" i="43"/>
  <c r="S46" i="39"/>
  <c r="T46" i="39"/>
  <c r="N47" i="39"/>
  <c r="Q46" i="39"/>
  <c r="R46" i="39"/>
  <c r="Q46" i="34"/>
  <c r="T46" i="34"/>
  <c r="R46" i="34"/>
  <c r="S46" i="34"/>
  <c r="N47" i="34"/>
  <c r="V48" i="29"/>
  <c r="W48" i="29"/>
  <c r="Q39" i="52"/>
  <c r="R31" i="36"/>
  <c r="P30" i="36"/>
  <c r="Q39" i="45"/>
  <c r="Q39" i="37"/>
  <c r="T46" i="38"/>
  <c r="N47" i="38"/>
  <c r="Q46" i="38"/>
  <c r="R46" i="38"/>
  <c r="S46" i="38"/>
  <c r="P46" i="19"/>
  <c r="P45" i="15"/>
  <c r="Q37" i="28"/>
  <c r="V36" i="28"/>
  <c r="Q47" i="50"/>
  <c r="R47" i="50"/>
  <c r="S47" i="50"/>
  <c r="T47" i="50"/>
  <c r="N48" i="50"/>
  <c r="R47" i="37"/>
  <c r="S47" i="37"/>
  <c r="T47" i="37"/>
  <c r="N48" i="37"/>
  <c r="Q47" i="37"/>
  <c r="Q73" i="42"/>
  <c r="R73" i="42" s="1"/>
  <c r="O74" i="42" s="1"/>
  <c r="R31" i="21"/>
  <c r="P30" i="21"/>
  <c r="R32" i="34"/>
  <c r="P31" i="34"/>
  <c r="Q47" i="27"/>
  <c r="R47" i="27"/>
  <c r="S47" i="27"/>
  <c r="N48" i="27"/>
  <c r="T47" i="27"/>
  <c r="T47" i="35"/>
  <c r="R47" i="35"/>
  <c r="S47" i="35"/>
  <c r="N48" i="35"/>
  <c r="Q47" i="35"/>
  <c r="Q37" i="29"/>
  <c r="Q68" i="14"/>
  <c r="R68" i="14" s="1"/>
  <c r="O69" i="14" s="1"/>
  <c r="Y48" i="46" l="1"/>
  <c r="U48" i="17"/>
  <c r="W32" i="16"/>
  <c r="P46" i="55"/>
  <c r="X48" i="9"/>
  <c r="U32" i="40"/>
  <c r="W32" i="35"/>
  <c r="P47" i="36"/>
  <c r="P46" i="39"/>
  <c r="W32" i="29"/>
  <c r="X48" i="40"/>
  <c r="W32" i="26"/>
  <c r="Q61" i="18"/>
  <c r="R61" i="18" s="1"/>
  <c r="O62" i="18" s="1"/>
  <c r="Q73" i="38"/>
  <c r="R73" i="38" s="1"/>
  <c r="O74" i="38" s="1"/>
  <c r="Q73" i="47"/>
  <c r="R73" i="47" s="1"/>
  <c r="O74" i="47" s="1"/>
  <c r="Q82" i="17"/>
  <c r="R82" i="17" s="1"/>
  <c r="O83" i="17" s="1"/>
  <c r="Q73" i="48"/>
  <c r="R73" i="48" s="1"/>
  <c r="O74" i="48" s="1"/>
  <c r="Q69" i="24"/>
  <c r="R69" i="24" s="1"/>
  <c r="O70" i="24" s="1"/>
  <c r="Q72" i="12"/>
  <c r="R72" i="12" s="1"/>
  <c r="O73" i="12" s="1"/>
  <c r="Q74" i="29"/>
  <c r="R74" i="29" s="1"/>
  <c r="O75" i="29" s="1"/>
  <c r="Q74" i="42"/>
  <c r="R74" i="42" s="1"/>
  <c r="O75" i="42" s="1"/>
  <c r="Q72" i="32"/>
  <c r="R72" i="32" s="1"/>
  <c r="O73" i="32" s="1"/>
  <c r="Q73" i="51"/>
  <c r="R73" i="51" s="1"/>
  <c r="O74" i="51" s="1"/>
  <c r="Q73" i="52"/>
  <c r="R73" i="52" s="1"/>
  <c r="O74" i="52" s="1"/>
  <c r="Q73" i="28"/>
  <c r="R73" i="28" s="1"/>
  <c r="O74" i="28" s="1"/>
  <c r="Q73" i="39"/>
  <c r="R73" i="39" s="1"/>
  <c r="O74" i="39" s="1"/>
  <c r="Q74" i="54"/>
  <c r="R74" i="54" s="1"/>
  <c r="O75" i="54" s="1"/>
  <c r="Q73" i="31"/>
  <c r="R73" i="31" s="1"/>
  <c r="O74" i="31" s="1"/>
  <c r="Q81" i="22"/>
  <c r="R81" i="22" s="1"/>
  <c r="O82" i="22" s="1"/>
  <c r="Q81" i="23"/>
  <c r="R81" i="23" s="1"/>
  <c r="O82" i="23" s="1"/>
  <c r="Q73" i="35"/>
  <c r="R73" i="35" s="1"/>
  <c r="O74" i="35" s="1"/>
  <c r="Q82" i="20"/>
  <c r="R82" i="20" s="1"/>
  <c r="O83" i="20" s="1"/>
  <c r="Q86" i="16"/>
  <c r="R86" i="16" s="1"/>
  <c r="O87" i="16" s="1"/>
  <c r="P47" i="27"/>
  <c r="P46" i="38"/>
  <c r="T47" i="39"/>
  <c r="N48" i="39"/>
  <c r="S47" i="39"/>
  <c r="Q47" i="39"/>
  <c r="R47" i="39"/>
  <c r="R32" i="20"/>
  <c r="U32" i="20" s="1"/>
  <c r="P31" i="20"/>
  <c r="Q48" i="36"/>
  <c r="V48" i="36" s="1"/>
  <c r="R48" i="36"/>
  <c r="W48" i="36" s="1"/>
  <c r="S48" i="36"/>
  <c r="S50" i="36" s="1"/>
  <c r="S51" i="36" s="1"/>
  <c r="T48" i="36"/>
  <c r="T50" i="36" s="1"/>
  <c r="T51" i="36" s="1"/>
  <c r="R47" i="14"/>
  <c r="P46" i="14"/>
  <c r="P47" i="14" s="1"/>
  <c r="U47" i="14"/>
  <c r="R32" i="44"/>
  <c r="U32" i="44" s="1"/>
  <c r="P31" i="44"/>
  <c r="R33" i="25"/>
  <c r="P32" i="25"/>
  <c r="Z32" i="25" s="1"/>
  <c r="X48" i="32"/>
  <c r="Q63" i="11"/>
  <c r="R63" i="11" s="1"/>
  <c r="O64" i="11" s="1"/>
  <c r="Q48" i="19"/>
  <c r="S48" i="19"/>
  <c r="X48" i="19" s="1"/>
  <c r="N49" i="19"/>
  <c r="R48" i="19"/>
  <c r="W48" i="19" s="1"/>
  <c r="T48" i="19"/>
  <c r="Y48" i="19" s="1"/>
  <c r="Q38" i="25"/>
  <c r="Q46" i="25" s="1"/>
  <c r="Q40" i="36"/>
  <c r="V40" i="36" s="1"/>
  <c r="U48" i="9"/>
  <c r="S48" i="31"/>
  <c r="S50" i="31" s="1"/>
  <c r="S51" i="31" s="1"/>
  <c r="T48" i="31"/>
  <c r="Q48" i="31"/>
  <c r="R48" i="31"/>
  <c r="Q38" i="32"/>
  <c r="Q69" i="26"/>
  <c r="R69" i="26" s="1"/>
  <c r="O70" i="26" s="1"/>
  <c r="R33" i="33"/>
  <c r="P32" i="33"/>
  <c r="Z32" i="33" s="1"/>
  <c r="P48" i="40"/>
  <c r="Z48" i="40" s="1"/>
  <c r="R32" i="13"/>
  <c r="W32" i="13" s="1"/>
  <c r="P31" i="13"/>
  <c r="Q74" i="49"/>
  <c r="R74" i="49" s="1"/>
  <c r="O75" i="49" s="1"/>
  <c r="Q73" i="50"/>
  <c r="R73" i="50" s="1"/>
  <c r="O74" i="50" s="1"/>
  <c r="Q74" i="27"/>
  <c r="R74" i="27" s="1"/>
  <c r="O75" i="27" s="1"/>
  <c r="Q74" i="9"/>
  <c r="R74" i="9" s="1"/>
  <c r="O75" i="9" s="1"/>
  <c r="Q69" i="25"/>
  <c r="R69" i="25" s="1"/>
  <c r="O70" i="25" s="1"/>
  <c r="X48" i="28"/>
  <c r="N48" i="38"/>
  <c r="Q47" i="38"/>
  <c r="R47" i="38"/>
  <c r="S47" i="38"/>
  <c r="T47" i="38"/>
  <c r="Q47" i="34"/>
  <c r="R47" i="34"/>
  <c r="N48" i="34"/>
  <c r="S47" i="34"/>
  <c r="T47" i="34"/>
  <c r="Y48" i="9"/>
  <c r="X48" i="48"/>
  <c r="Q40" i="43"/>
  <c r="V40" i="43" s="1"/>
  <c r="R32" i="15"/>
  <c r="W32" i="15" s="1"/>
  <c r="P31" i="15"/>
  <c r="T50" i="32"/>
  <c r="T51" i="32" s="1"/>
  <c r="Y48" i="32"/>
  <c r="Q37" i="35"/>
  <c r="V36" i="35"/>
  <c r="Q40" i="38"/>
  <c r="P47" i="44"/>
  <c r="Q41" i="49"/>
  <c r="Q35" i="19"/>
  <c r="R33" i="40"/>
  <c r="P32" i="40"/>
  <c r="Z32" i="40" s="1"/>
  <c r="P47" i="47"/>
  <c r="Q40" i="44"/>
  <c r="V40" i="44" s="1"/>
  <c r="Q38" i="50"/>
  <c r="P47" i="19"/>
  <c r="N48" i="45"/>
  <c r="Q47" i="45"/>
  <c r="R47" i="45"/>
  <c r="S47" i="45"/>
  <c r="T47" i="45"/>
  <c r="P48" i="46"/>
  <c r="Z48" i="46" s="1"/>
  <c r="U48" i="46"/>
  <c r="V48" i="46"/>
  <c r="Q39" i="34"/>
  <c r="P47" i="37"/>
  <c r="R32" i="36"/>
  <c r="W32" i="36" s="1"/>
  <c r="P31" i="36"/>
  <c r="Q38" i="15"/>
  <c r="R34" i="43"/>
  <c r="P33" i="43"/>
  <c r="Q72" i="44"/>
  <c r="R72" i="44" s="1"/>
  <c r="O73" i="44" s="1"/>
  <c r="Q39" i="23"/>
  <c r="Q47" i="26"/>
  <c r="U48" i="28"/>
  <c r="Q69" i="14"/>
  <c r="R69" i="14" s="1"/>
  <c r="O70" i="14" s="1"/>
  <c r="Q48" i="37"/>
  <c r="S48" i="37"/>
  <c r="S50" i="37" s="1"/>
  <c r="S51" i="37" s="1"/>
  <c r="T48" i="37"/>
  <c r="T50" i="37" s="1"/>
  <c r="T51" i="37" s="1"/>
  <c r="R48" i="37"/>
  <c r="R33" i="34"/>
  <c r="P32" i="34"/>
  <c r="Z32" i="34" s="1"/>
  <c r="U32" i="34"/>
  <c r="P47" i="50"/>
  <c r="Q39" i="22"/>
  <c r="U32" i="51"/>
  <c r="T47" i="22"/>
  <c r="N48" i="22"/>
  <c r="S47" i="22"/>
  <c r="Q47" i="22"/>
  <c r="R47" i="22"/>
  <c r="Q39" i="48"/>
  <c r="P48" i="32"/>
  <c r="Z48" i="32" s="1"/>
  <c r="P48" i="28"/>
  <c r="Z48" i="28" s="1"/>
  <c r="R33" i="54"/>
  <c r="P32" i="54"/>
  <c r="Z32" i="54" s="1"/>
  <c r="W32" i="54"/>
  <c r="S48" i="44"/>
  <c r="S50" i="44" s="1"/>
  <c r="S51" i="44" s="1"/>
  <c r="T48" i="44"/>
  <c r="T50" i="44" s="1"/>
  <c r="T51" i="44" s="1"/>
  <c r="Q48" i="44"/>
  <c r="R48" i="44"/>
  <c r="W48" i="44" s="1"/>
  <c r="Q74" i="41"/>
  <c r="R74" i="41" s="1"/>
  <c r="O75" i="41" s="1"/>
  <c r="Q40" i="46"/>
  <c r="S48" i="47"/>
  <c r="S50" i="47" s="1"/>
  <c r="S51" i="47" s="1"/>
  <c r="T48" i="47"/>
  <c r="T50" i="47" s="1"/>
  <c r="T51" i="47" s="1"/>
  <c r="Q48" i="47"/>
  <c r="R48" i="47"/>
  <c r="Q38" i="17"/>
  <c r="R33" i="32"/>
  <c r="P32" i="32"/>
  <c r="Z32" i="32" s="1"/>
  <c r="W32" i="32"/>
  <c r="R33" i="42"/>
  <c r="P32" i="42"/>
  <c r="Z32" i="42" s="1"/>
  <c r="W32" i="42"/>
  <c r="P46" i="53"/>
  <c r="Q39" i="12"/>
  <c r="P48" i="23"/>
  <c r="Z48" i="23" s="1"/>
  <c r="Q40" i="21"/>
  <c r="W32" i="25"/>
  <c r="R32" i="52"/>
  <c r="U32" i="52" s="1"/>
  <c r="P31" i="52"/>
  <c r="V40" i="26"/>
  <c r="X48" i="46"/>
  <c r="Q63" i="10"/>
  <c r="R63" i="10" s="1"/>
  <c r="O64" i="10" s="1"/>
  <c r="Q74" i="45"/>
  <c r="R74" i="45" s="1"/>
  <c r="O75" i="45" s="1"/>
  <c r="R33" i="39"/>
  <c r="P32" i="39"/>
  <c r="Z32" i="39" s="1"/>
  <c r="W32" i="39"/>
  <c r="R32" i="24"/>
  <c r="W32" i="24" s="1"/>
  <c r="P31" i="24"/>
  <c r="Q36" i="13"/>
  <c r="R32" i="17"/>
  <c r="U32" i="17" s="1"/>
  <c r="P31" i="17"/>
  <c r="R32" i="41"/>
  <c r="P31" i="41"/>
  <c r="Q47" i="55"/>
  <c r="R47" i="55"/>
  <c r="N48" i="55"/>
  <c r="S47" i="55"/>
  <c r="T47" i="55"/>
  <c r="P46" i="41"/>
  <c r="P46" i="15"/>
  <c r="P31" i="9"/>
  <c r="Q32" i="9"/>
  <c r="U32" i="9" s="1"/>
  <c r="Q47" i="53"/>
  <c r="R47" i="53"/>
  <c r="S47" i="53"/>
  <c r="T47" i="53"/>
  <c r="N48" i="53"/>
  <c r="Q38" i="31"/>
  <c r="R33" i="26"/>
  <c r="P32" i="26"/>
  <c r="Z32" i="26" s="1"/>
  <c r="N48" i="13"/>
  <c r="S47" i="13"/>
  <c r="T47" i="13"/>
  <c r="Q49" i="17"/>
  <c r="R49" i="17"/>
  <c r="S49" i="17"/>
  <c r="N50" i="17"/>
  <c r="T49" i="17"/>
  <c r="Q78" i="13"/>
  <c r="R78" i="13" s="1"/>
  <c r="O79" i="13" s="1"/>
  <c r="Y48" i="48"/>
  <c r="Y48" i="40"/>
  <c r="Q38" i="28"/>
  <c r="Q38" i="29"/>
  <c r="Q40" i="52"/>
  <c r="V40" i="52" s="1"/>
  <c r="R33" i="30"/>
  <c r="P32" i="30"/>
  <c r="Z32" i="30" s="1"/>
  <c r="W32" i="30"/>
  <c r="Q47" i="43"/>
  <c r="S47" i="43"/>
  <c r="T47" i="43"/>
  <c r="N48" i="43"/>
  <c r="R47" i="43"/>
  <c r="Q74" i="37"/>
  <c r="R74" i="37" s="1"/>
  <c r="O75" i="37" s="1"/>
  <c r="P47" i="12"/>
  <c r="Q39" i="16"/>
  <c r="R33" i="55"/>
  <c r="P32" i="55"/>
  <c r="Z32" i="55" s="1"/>
  <c r="W32" i="55"/>
  <c r="U32" i="55"/>
  <c r="P48" i="48"/>
  <c r="Z48" i="48" s="1"/>
  <c r="U32" i="12"/>
  <c r="Z31" i="12" s="1"/>
  <c r="S47" i="41"/>
  <c r="T47" i="41"/>
  <c r="N48" i="41"/>
  <c r="Q47" i="41"/>
  <c r="R47" i="41"/>
  <c r="Q40" i="30"/>
  <c r="V40" i="30" s="1"/>
  <c r="S47" i="15"/>
  <c r="T47" i="15"/>
  <c r="N48" i="15"/>
  <c r="Q47" i="15"/>
  <c r="R47" i="15"/>
  <c r="U32" i="53"/>
  <c r="Q38" i="39"/>
  <c r="N50" i="23"/>
  <c r="Q49" i="23"/>
  <c r="R49" i="23"/>
  <c r="S49" i="23"/>
  <c r="T49" i="23"/>
  <c r="R32" i="49"/>
  <c r="P31" i="49"/>
  <c r="Q74" i="53"/>
  <c r="R74" i="53" s="1"/>
  <c r="O75" i="53" s="1"/>
  <c r="Q74" i="15"/>
  <c r="R74" i="15" s="1"/>
  <c r="O75" i="15" s="1"/>
  <c r="R32" i="19"/>
  <c r="U32" i="19" s="1"/>
  <c r="P31" i="19"/>
  <c r="Q82" i="21"/>
  <c r="R82" i="21" s="1"/>
  <c r="O83" i="21" s="1"/>
  <c r="Q74" i="55"/>
  <c r="R74" i="55" s="1"/>
  <c r="O75" i="55" s="1"/>
  <c r="Q73" i="34"/>
  <c r="R73" i="34" s="1"/>
  <c r="O74" i="34" s="1"/>
  <c r="R33" i="51"/>
  <c r="P32" i="51"/>
  <c r="Z32" i="51" s="1"/>
  <c r="W32" i="51"/>
  <c r="Q48" i="27"/>
  <c r="R48" i="27"/>
  <c r="W48" i="27" s="1"/>
  <c r="S48" i="27"/>
  <c r="S50" i="27" s="1"/>
  <c r="S51" i="27" s="1"/>
  <c r="T48" i="27"/>
  <c r="T50" i="27" s="1"/>
  <c r="T51" i="27" s="1"/>
  <c r="R32" i="21"/>
  <c r="W32" i="21" s="1"/>
  <c r="P31" i="21"/>
  <c r="Q40" i="45"/>
  <c r="V40" i="45" s="1"/>
  <c r="P46" i="34"/>
  <c r="P46" i="43"/>
  <c r="R48" i="12"/>
  <c r="W48" i="12" s="1"/>
  <c r="S48" i="12"/>
  <c r="S50" i="12" s="1"/>
  <c r="S51" i="12" s="1"/>
  <c r="T48" i="12"/>
  <c r="T50" i="12" s="1"/>
  <c r="T51" i="12" s="1"/>
  <c r="Q48" i="12"/>
  <c r="R33" i="16"/>
  <c r="P32" i="16"/>
  <c r="Z32" i="16" s="1"/>
  <c r="R33" i="29"/>
  <c r="P32" i="29"/>
  <c r="Z32" i="29" s="1"/>
  <c r="R34" i="46"/>
  <c r="P33" i="46"/>
  <c r="Q48" i="54"/>
  <c r="R48" i="54"/>
  <c r="W48" i="54" s="1"/>
  <c r="S48" i="54"/>
  <c r="S50" i="54" s="1"/>
  <c r="S51" i="54" s="1"/>
  <c r="T48" i="54"/>
  <c r="T50" i="54" s="1"/>
  <c r="T51" i="54" s="1"/>
  <c r="Q40" i="54"/>
  <c r="V40" i="54" s="1"/>
  <c r="P47" i="21"/>
  <c r="T47" i="20"/>
  <c r="N48" i="20"/>
  <c r="Q47" i="20"/>
  <c r="R47" i="20"/>
  <c r="S47" i="20"/>
  <c r="Q37" i="27"/>
  <c r="R33" i="35"/>
  <c r="P32" i="35"/>
  <c r="Z32" i="35" s="1"/>
  <c r="R32" i="50"/>
  <c r="P31" i="50"/>
  <c r="Q73" i="30"/>
  <c r="R73" i="30" s="1"/>
  <c r="O74" i="30" s="1"/>
  <c r="R32" i="22"/>
  <c r="P31" i="22"/>
  <c r="P46" i="52"/>
  <c r="Q38" i="33"/>
  <c r="P48" i="17"/>
  <c r="Z48" i="17" s="1"/>
  <c r="R32" i="38"/>
  <c r="P31" i="38"/>
  <c r="Q82" i="19"/>
  <c r="R82" i="19" s="1"/>
  <c r="O83" i="19" s="1"/>
  <c r="U48" i="32"/>
  <c r="T48" i="35"/>
  <c r="T50" i="35" s="1"/>
  <c r="T51" i="35" s="1"/>
  <c r="R48" i="35"/>
  <c r="Q48" i="35"/>
  <c r="V48" i="35" s="1"/>
  <c r="S48" i="35"/>
  <c r="S50" i="35" s="1"/>
  <c r="S51" i="35" s="1"/>
  <c r="Q40" i="37"/>
  <c r="R32" i="47"/>
  <c r="U32" i="47" s="1"/>
  <c r="P31" i="47"/>
  <c r="P47" i="35"/>
  <c r="R48" i="50"/>
  <c r="S48" i="50"/>
  <c r="S50" i="50" s="1"/>
  <c r="S51" i="50" s="1"/>
  <c r="T48" i="50"/>
  <c r="T50" i="50" s="1"/>
  <c r="T51" i="50" s="1"/>
  <c r="Q48" i="50"/>
  <c r="Q40" i="47"/>
  <c r="V40" i="47" s="1"/>
  <c r="R32" i="48"/>
  <c r="W32" i="48" s="1"/>
  <c r="P31" i="48"/>
  <c r="Q40" i="42"/>
  <c r="V40" i="42" s="1"/>
  <c r="Q39" i="40"/>
  <c r="R50" i="9"/>
  <c r="R51" i="9" s="1"/>
  <c r="W48" i="9"/>
  <c r="R32" i="27"/>
  <c r="W32" i="27" s="1"/>
  <c r="P31" i="27"/>
  <c r="P46" i="33"/>
  <c r="S48" i="21"/>
  <c r="X48" i="21" s="1"/>
  <c r="N49" i="21"/>
  <c r="T48" i="21"/>
  <c r="Y48" i="21" s="1"/>
  <c r="R48" i="21"/>
  <c r="Q48" i="21"/>
  <c r="U32" i="25"/>
  <c r="R33" i="28"/>
  <c r="P32" i="28"/>
  <c r="Z32" i="28" s="1"/>
  <c r="Q40" i="51"/>
  <c r="W32" i="33"/>
  <c r="S48" i="16"/>
  <c r="X48" i="16" s="1"/>
  <c r="N49" i="16"/>
  <c r="T48" i="16"/>
  <c r="Y48" i="16" s="1"/>
  <c r="U32" i="33"/>
  <c r="Q41" i="41"/>
  <c r="Q72" i="33"/>
  <c r="R72" i="33" s="1"/>
  <c r="O73" i="33" s="1"/>
  <c r="W48" i="28"/>
  <c r="U32" i="30"/>
  <c r="W32" i="34"/>
  <c r="Q74" i="40"/>
  <c r="R74" i="40" s="1"/>
  <c r="O75" i="40" s="1"/>
  <c r="Q75" i="43"/>
  <c r="R75" i="43" s="1"/>
  <c r="O76" i="43" s="1"/>
  <c r="Q73" i="36"/>
  <c r="R73" i="36" s="1"/>
  <c r="O74" i="36" s="1"/>
  <c r="Q75" i="46"/>
  <c r="R75" i="46" s="1"/>
  <c r="O76" i="46" s="1"/>
  <c r="P48" i="9"/>
  <c r="P47" i="54"/>
  <c r="Q47" i="33"/>
  <c r="V47" i="33" s="1"/>
  <c r="S47" i="33"/>
  <c r="S49" i="33" s="1"/>
  <c r="S50" i="33" s="1"/>
  <c r="T47" i="33"/>
  <c r="T49" i="33" s="1"/>
  <c r="T50" i="33" s="1"/>
  <c r="R47" i="33"/>
  <c r="W47" i="33" s="1"/>
  <c r="Q40" i="53"/>
  <c r="V40" i="53" s="1"/>
  <c r="Q39" i="55"/>
  <c r="R33" i="12"/>
  <c r="P32" i="12"/>
  <c r="R32" i="37"/>
  <c r="P31" i="37"/>
  <c r="Q47" i="52"/>
  <c r="T47" i="52"/>
  <c r="R47" i="52"/>
  <c r="S47" i="52"/>
  <c r="N48" i="52"/>
  <c r="R32" i="23"/>
  <c r="U32" i="23" s="1"/>
  <c r="P31" i="23"/>
  <c r="R33" i="53"/>
  <c r="P32" i="53"/>
  <c r="Z32" i="53" s="1"/>
  <c r="P46" i="45"/>
  <c r="Q40" i="20"/>
  <c r="P47" i="31"/>
  <c r="V48" i="31"/>
  <c r="R33" i="45"/>
  <c r="P32" i="45"/>
  <c r="Z32" i="45" s="1"/>
  <c r="W32" i="45"/>
  <c r="R32" i="31"/>
  <c r="U32" i="31" s="1"/>
  <c r="P31" i="31"/>
  <c r="V40" i="41"/>
  <c r="W32" i="28"/>
  <c r="Y48" i="28"/>
  <c r="X48" i="31" l="1"/>
  <c r="W32" i="20"/>
  <c r="W32" i="23"/>
  <c r="U32" i="36"/>
  <c r="P47" i="41"/>
  <c r="P47" i="55"/>
  <c r="P48" i="19"/>
  <c r="Z48" i="19" s="1"/>
  <c r="Y48" i="27"/>
  <c r="U48" i="44"/>
  <c r="X48" i="54"/>
  <c r="U48" i="19"/>
  <c r="U48" i="31"/>
  <c r="U48" i="36"/>
  <c r="Y48" i="54"/>
  <c r="P47" i="34"/>
  <c r="Y48" i="36"/>
  <c r="Y48" i="12"/>
  <c r="Q73" i="33"/>
  <c r="R73" i="33" s="1"/>
  <c r="O74" i="33" s="1"/>
  <c r="Q74" i="36"/>
  <c r="R74" i="36" s="1"/>
  <c r="O75" i="36" s="1"/>
  <c r="Q64" i="10"/>
  <c r="R64" i="10" s="1"/>
  <c r="O65" i="10" s="1"/>
  <c r="Q47" i="25"/>
  <c r="Q82" i="23"/>
  <c r="R82" i="23" s="1"/>
  <c r="O83" i="23" s="1"/>
  <c r="Q73" i="44"/>
  <c r="R73" i="44" s="1"/>
  <c r="O74" i="44" s="1"/>
  <c r="Q82" i="22"/>
  <c r="R82" i="22" s="1"/>
  <c r="O83" i="22" s="1"/>
  <c r="Q74" i="52"/>
  <c r="R74" i="52" s="1"/>
  <c r="O75" i="52" s="1"/>
  <c r="Q74" i="31"/>
  <c r="R74" i="31" s="1"/>
  <c r="O75" i="31" s="1"/>
  <c r="Q75" i="40"/>
  <c r="R75" i="40" s="1"/>
  <c r="O76" i="40" s="1"/>
  <c r="Q83" i="19"/>
  <c r="R83" i="19" s="1"/>
  <c r="O84" i="19" s="1"/>
  <c r="Q74" i="30"/>
  <c r="R74" i="30" s="1"/>
  <c r="O75" i="30" s="1"/>
  <c r="Q75" i="9"/>
  <c r="R75" i="9" s="1"/>
  <c r="O76" i="9" s="1"/>
  <c r="Q87" i="16"/>
  <c r="R87" i="16" s="1"/>
  <c r="O88" i="16" s="1"/>
  <c r="Q73" i="32"/>
  <c r="R73" i="32" s="1"/>
  <c r="O74" i="32" s="1"/>
  <c r="Q70" i="14"/>
  <c r="R70" i="14" s="1"/>
  <c r="O71" i="14" s="1"/>
  <c r="Q75" i="27"/>
  <c r="R75" i="27" s="1"/>
  <c r="O76" i="27" s="1"/>
  <c r="Q79" i="13"/>
  <c r="R79" i="13" s="1"/>
  <c r="O80" i="13" s="1"/>
  <c r="Q75" i="45"/>
  <c r="R75" i="45" s="1"/>
  <c r="O76" i="45" s="1"/>
  <c r="Q64" i="11"/>
  <c r="R64" i="11" s="1"/>
  <c r="O65" i="11" s="1"/>
  <c r="Q76" i="46"/>
  <c r="R76" i="46" s="1"/>
  <c r="O77" i="46" s="1"/>
  <c r="Q75" i="55"/>
  <c r="R75" i="55" s="1"/>
  <c r="O76" i="55" s="1"/>
  <c r="Q75" i="53"/>
  <c r="R75" i="53" s="1"/>
  <c r="O76" i="53" s="1"/>
  <c r="Q70" i="26"/>
  <c r="R70" i="26" s="1"/>
  <c r="O71" i="26" s="1"/>
  <c r="Q74" i="35"/>
  <c r="R74" i="35" s="1"/>
  <c r="O75" i="35" s="1"/>
  <c r="Q74" i="28"/>
  <c r="R74" i="28" s="1"/>
  <c r="O75" i="28" s="1"/>
  <c r="Q75" i="29"/>
  <c r="R75" i="29" s="1"/>
  <c r="O76" i="29" s="1"/>
  <c r="Q49" i="21"/>
  <c r="S49" i="21"/>
  <c r="R49" i="21"/>
  <c r="N50" i="21"/>
  <c r="T49" i="21"/>
  <c r="R34" i="35"/>
  <c r="P33" i="35"/>
  <c r="P48" i="54"/>
  <c r="Z48" i="54" s="1"/>
  <c r="R34" i="30"/>
  <c r="P33" i="30"/>
  <c r="Q48" i="38"/>
  <c r="V48" i="38" s="1"/>
  <c r="R48" i="38"/>
  <c r="S48" i="38"/>
  <c r="S50" i="38" s="1"/>
  <c r="S51" i="38" s="1"/>
  <c r="T48" i="38"/>
  <c r="T50" i="38" s="1"/>
  <c r="T51" i="38" s="1"/>
  <c r="Q40" i="40"/>
  <c r="V40" i="40" s="1"/>
  <c r="Q41" i="37"/>
  <c r="Q75" i="15"/>
  <c r="R75" i="15" s="1"/>
  <c r="O76" i="15" s="1"/>
  <c r="R33" i="41"/>
  <c r="P32" i="41"/>
  <c r="Z32" i="41" s="1"/>
  <c r="W32" i="41"/>
  <c r="U32" i="41"/>
  <c r="R34" i="45"/>
  <c r="P33" i="45"/>
  <c r="P47" i="52"/>
  <c r="U32" i="48"/>
  <c r="R33" i="50"/>
  <c r="P32" i="50"/>
  <c r="Z32" i="50" s="1"/>
  <c r="W32" i="50"/>
  <c r="U32" i="50"/>
  <c r="R48" i="20"/>
  <c r="Q48" i="20"/>
  <c r="S48" i="20"/>
  <c r="X48" i="20" s="1"/>
  <c r="T48" i="20"/>
  <c r="Y48" i="20" s="1"/>
  <c r="N49" i="20"/>
  <c r="R34" i="29"/>
  <c r="P33" i="29"/>
  <c r="R33" i="19"/>
  <c r="P32" i="19"/>
  <c r="Z32" i="19" s="1"/>
  <c r="W32" i="19"/>
  <c r="R33" i="49"/>
  <c r="P32" i="49"/>
  <c r="Z32" i="49" s="1"/>
  <c r="U32" i="49"/>
  <c r="W32" i="49"/>
  <c r="V48" i="54"/>
  <c r="R34" i="55"/>
  <c r="P33" i="55"/>
  <c r="P32" i="9"/>
  <c r="Q33" i="9"/>
  <c r="Q41" i="21"/>
  <c r="V40" i="21"/>
  <c r="Q75" i="41"/>
  <c r="R75" i="41" s="1"/>
  <c r="O76" i="41" s="1"/>
  <c r="Y48" i="44"/>
  <c r="Q40" i="34"/>
  <c r="V40" i="34" s="1"/>
  <c r="Q36" i="19"/>
  <c r="V36" i="19" s="1"/>
  <c r="Q41" i="38"/>
  <c r="Y48" i="50"/>
  <c r="Q75" i="54"/>
  <c r="R75" i="54" s="1"/>
  <c r="O76" i="54" s="1"/>
  <c r="Q70" i="24"/>
  <c r="R70" i="24" s="1"/>
  <c r="O71" i="24" s="1"/>
  <c r="X48" i="27"/>
  <c r="P48" i="47"/>
  <c r="Z48" i="47" s="1"/>
  <c r="R33" i="27"/>
  <c r="P32" i="27"/>
  <c r="Z32" i="27" s="1"/>
  <c r="U32" i="27"/>
  <c r="P48" i="50"/>
  <c r="Z48" i="50" s="1"/>
  <c r="R33" i="38"/>
  <c r="P32" i="38"/>
  <c r="Z32" i="38" s="1"/>
  <c r="Q50" i="30"/>
  <c r="X48" i="47"/>
  <c r="Q40" i="16"/>
  <c r="Q75" i="37"/>
  <c r="R75" i="37" s="1"/>
  <c r="O76" i="37" s="1"/>
  <c r="Q50" i="17"/>
  <c r="R50" i="17"/>
  <c r="S50" i="17"/>
  <c r="T50" i="17"/>
  <c r="N51" i="17"/>
  <c r="N49" i="13"/>
  <c r="S48" i="13"/>
  <c r="X48" i="13" s="1"/>
  <c r="T48" i="13"/>
  <c r="Y48" i="13" s="1"/>
  <c r="Q48" i="53"/>
  <c r="V48" i="53" s="1"/>
  <c r="R48" i="53"/>
  <c r="W48" i="53" s="1"/>
  <c r="S48" i="53"/>
  <c r="S50" i="53" s="1"/>
  <c r="S51" i="53" s="1"/>
  <c r="T48" i="53"/>
  <c r="T50" i="53" s="1"/>
  <c r="T51" i="53" s="1"/>
  <c r="Q37" i="13"/>
  <c r="R34" i="42"/>
  <c r="P33" i="42"/>
  <c r="Q48" i="22"/>
  <c r="R48" i="22"/>
  <c r="S48" i="22"/>
  <c r="X48" i="22" s="1"/>
  <c r="T48" i="22"/>
  <c r="Y48" i="22" s="1"/>
  <c r="N49" i="22"/>
  <c r="R34" i="34"/>
  <c r="P33" i="34"/>
  <c r="P47" i="45"/>
  <c r="P47" i="38"/>
  <c r="Q41" i="36"/>
  <c r="R34" i="25"/>
  <c r="P33" i="25"/>
  <c r="P47" i="39"/>
  <c r="X48" i="12"/>
  <c r="Q41" i="51"/>
  <c r="V40" i="51"/>
  <c r="U48" i="27"/>
  <c r="S49" i="19"/>
  <c r="T49" i="19"/>
  <c r="R49" i="19"/>
  <c r="N50" i="19"/>
  <c r="Q49" i="19"/>
  <c r="Q74" i="48"/>
  <c r="R74" i="48" s="1"/>
  <c r="O75" i="48" s="1"/>
  <c r="R33" i="31"/>
  <c r="P32" i="31"/>
  <c r="Z32" i="31" s="1"/>
  <c r="W32" i="31"/>
  <c r="Q41" i="20"/>
  <c r="V40" i="20"/>
  <c r="R33" i="23"/>
  <c r="P32" i="23"/>
  <c r="Z32" i="23" s="1"/>
  <c r="R33" i="48"/>
  <c r="P32" i="48"/>
  <c r="Z32" i="48" s="1"/>
  <c r="V40" i="37"/>
  <c r="R33" i="22"/>
  <c r="P32" i="22"/>
  <c r="Z32" i="22" s="1"/>
  <c r="W32" i="22"/>
  <c r="U32" i="22"/>
  <c r="Q38" i="27"/>
  <c r="R34" i="16"/>
  <c r="P33" i="16"/>
  <c r="Q41" i="45"/>
  <c r="P48" i="27"/>
  <c r="Z48" i="27" s="1"/>
  <c r="U48" i="37"/>
  <c r="X48" i="44"/>
  <c r="R48" i="43"/>
  <c r="T48" i="43"/>
  <c r="T50" i="43" s="1"/>
  <c r="T51" i="43" s="1"/>
  <c r="Q48" i="43"/>
  <c r="S48" i="43"/>
  <c r="S50" i="43" s="1"/>
  <c r="S51" i="43" s="1"/>
  <c r="Q39" i="28"/>
  <c r="R35" i="43"/>
  <c r="P34" i="43"/>
  <c r="V48" i="19"/>
  <c r="Q41" i="44"/>
  <c r="Q42" i="49"/>
  <c r="Q38" i="35"/>
  <c r="R34" i="33"/>
  <c r="P33" i="33"/>
  <c r="W48" i="31"/>
  <c r="R33" i="44"/>
  <c r="P32" i="44"/>
  <c r="Z32" i="44" s="1"/>
  <c r="W32" i="44"/>
  <c r="Q48" i="39"/>
  <c r="R48" i="39"/>
  <c r="S48" i="39"/>
  <c r="S50" i="39" s="1"/>
  <c r="S51" i="39" s="1"/>
  <c r="T48" i="39"/>
  <c r="T50" i="39" s="1"/>
  <c r="T51" i="39" s="1"/>
  <c r="W32" i="38"/>
  <c r="W48" i="35"/>
  <c r="Q74" i="39"/>
  <c r="R74" i="39" s="1"/>
  <c r="O75" i="39" s="1"/>
  <c r="Q74" i="51"/>
  <c r="R74" i="51" s="1"/>
  <c r="O75" i="51" s="1"/>
  <c r="Q73" i="12"/>
  <c r="R73" i="12" s="1"/>
  <c r="O74" i="12" s="1"/>
  <c r="Q83" i="17"/>
  <c r="R83" i="17" s="1"/>
  <c r="O84" i="17" s="1"/>
  <c r="U48" i="54"/>
  <c r="U48" i="35"/>
  <c r="U48" i="12"/>
  <c r="X48" i="36"/>
  <c r="R33" i="37"/>
  <c r="P32" i="37"/>
  <c r="Z32" i="37" s="1"/>
  <c r="W32" i="37"/>
  <c r="R33" i="47"/>
  <c r="P32" i="47"/>
  <c r="Z32" i="47" s="1"/>
  <c r="P48" i="44"/>
  <c r="Z48" i="44" s="1"/>
  <c r="V48" i="44"/>
  <c r="R33" i="15"/>
  <c r="P32" i="15"/>
  <c r="Z32" i="15" s="1"/>
  <c r="Q39" i="33"/>
  <c r="P48" i="12"/>
  <c r="P49" i="17"/>
  <c r="R34" i="32"/>
  <c r="P33" i="32"/>
  <c r="Q40" i="48"/>
  <c r="V40" i="48" s="1"/>
  <c r="R33" i="36"/>
  <c r="P32" i="36"/>
  <c r="Z32" i="36" s="1"/>
  <c r="Q41" i="43"/>
  <c r="Q70" i="25"/>
  <c r="R70" i="25" s="1"/>
  <c r="O71" i="25" s="1"/>
  <c r="Q75" i="49"/>
  <c r="R75" i="49" s="1"/>
  <c r="O76" i="49" s="1"/>
  <c r="P48" i="31"/>
  <c r="Z48" i="31" s="1"/>
  <c r="P48" i="36"/>
  <c r="Z48" i="36" s="1"/>
  <c r="U32" i="21"/>
  <c r="Q40" i="55"/>
  <c r="U47" i="33"/>
  <c r="Q49" i="16"/>
  <c r="R49" i="16"/>
  <c r="T49" i="16"/>
  <c r="S49" i="16"/>
  <c r="N50" i="16"/>
  <c r="R34" i="28"/>
  <c r="P33" i="28"/>
  <c r="Q41" i="47"/>
  <c r="Q41" i="54"/>
  <c r="R35" i="46"/>
  <c r="P34" i="46"/>
  <c r="R50" i="23"/>
  <c r="S50" i="23"/>
  <c r="Q50" i="23"/>
  <c r="T50" i="23"/>
  <c r="N51" i="23"/>
  <c r="T48" i="15"/>
  <c r="T50" i="15" s="1"/>
  <c r="T51" i="15" s="1"/>
  <c r="Q48" i="15"/>
  <c r="V48" i="15" s="1"/>
  <c r="R48" i="15"/>
  <c r="S48" i="15"/>
  <c r="S50" i="15" s="1"/>
  <c r="S51" i="15" s="1"/>
  <c r="T48" i="41"/>
  <c r="T50" i="41" s="1"/>
  <c r="T51" i="41" s="1"/>
  <c r="R48" i="41"/>
  <c r="S48" i="41"/>
  <c r="S50" i="41" s="1"/>
  <c r="S51" i="41" s="1"/>
  <c r="Q48" i="41"/>
  <c r="Q39" i="31"/>
  <c r="P47" i="53"/>
  <c r="Y48" i="47"/>
  <c r="Q39" i="17"/>
  <c r="Q41" i="46"/>
  <c r="V40" i="46"/>
  <c r="P48" i="37"/>
  <c r="Z48" i="37" s="1"/>
  <c r="Q40" i="23"/>
  <c r="Y47" i="33"/>
  <c r="V48" i="37"/>
  <c r="T50" i="31"/>
  <c r="T51" i="31" s="1"/>
  <c r="Y48" i="31"/>
  <c r="V36" i="13"/>
  <c r="W32" i="47"/>
  <c r="R48" i="34"/>
  <c r="S48" i="34"/>
  <c r="S50" i="34" s="1"/>
  <c r="S51" i="34" s="1"/>
  <c r="Q48" i="34"/>
  <c r="V48" i="34" s="1"/>
  <c r="T48" i="34"/>
  <c r="T50" i="34" s="1"/>
  <c r="T51" i="34" s="1"/>
  <c r="R34" i="12"/>
  <c r="P33" i="12"/>
  <c r="Q83" i="21"/>
  <c r="R83" i="21" s="1"/>
  <c r="O84" i="21" s="1"/>
  <c r="P47" i="15"/>
  <c r="Q76" i="43"/>
  <c r="R76" i="43" s="1"/>
  <c r="O77" i="43" s="1"/>
  <c r="R34" i="51"/>
  <c r="P33" i="51"/>
  <c r="Q39" i="39"/>
  <c r="V48" i="12"/>
  <c r="P47" i="43"/>
  <c r="X48" i="37"/>
  <c r="V32" i="9"/>
  <c r="Z31" i="9" s="1"/>
  <c r="R33" i="52"/>
  <c r="P32" i="52"/>
  <c r="Z32" i="52" s="1"/>
  <c r="W32" i="52"/>
  <c r="Q39" i="15"/>
  <c r="Q39" i="50"/>
  <c r="X47" i="33"/>
  <c r="V40" i="25"/>
  <c r="V48" i="27"/>
  <c r="Q74" i="47"/>
  <c r="R74" i="47" s="1"/>
  <c r="O75" i="47" s="1"/>
  <c r="Y48" i="35"/>
  <c r="Q48" i="45"/>
  <c r="R48" i="45"/>
  <c r="T48" i="45"/>
  <c r="T50" i="45" s="1"/>
  <c r="T51" i="45" s="1"/>
  <c r="S48" i="45"/>
  <c r="S50" i="45" s="1"/>
  <c r="S51" i="45" s="1"/>
  <c r="Q74" i="50"/>
  <c r="R74" i="50" s="1"/>
  <c r="O75" i="50" s="1"/>
  <c r="U32" i="37"/>
  <c r="Q48" i="52"/>
  <c r="R48" i="52"/>
  <c r="W48" i="52" s="1"/>
  <c r="S48" i="52"/>
  <c r="S50" i="52" s="1"/>
  <c r="S51" i="52" s="1"/>
  <c r="T48" i="52"/>
  <c r="T50" i="52" s="1"/>
  <c r="T51" i="52" s="1"/>
  <c r="P47" i="33"/>
  <c r="Z47" i="33" s="1"/>
  <c r="P49" i="23"/>
  <c r="Q41" i="52"/>
  <c r="R34" i="26"/>
  <c r="P33" i="26"/>
  <c r="R33" i="24"/>
  <c r="P32" i="24"/>
  <c r="Z32" i="24" s="1"/>
  <c r="U32" i="24"/>
  <c r="Q40" i="12"/>
  <c r="V40" i="12" s="1"/>
  <c r="Q40" i="22"/>
  <c r="V40" i="22" s="1"/>
  <c r="R34" i="53"/>
  <c r="P33" i="53"/>
  <c r="Q41" i="53"/>
  <c r="Q42" i="41"/>
  <c r="P48" i="21"/>
  <c r="Z48" i="21" s="1"/>
  <c r="Q41" i="42"/>
  <c r="W48" i="37"/>
  <c r="P48" i="35"/>
  <c r="Z48" i="35" s="1"/>
  <c r="U32" i="38"/>
  <c r="P47" i="20"/>
  <c r="R33" i="21"/>
  <c r="P32" i="21"/>
  <c r="Z32" i="21" s="1"/>
  <c r="Q74" i="34"/>
  <c r="R74" i="34" s="1"/>
  <c r="O75" i="34" s="1"/>
  <c r="Q39" i="29"/>
  <c r="U32" i="15"/>
  <c r="R48" i="55"/>
  <c r="W48" i="55" s="1"/>
  <c r="S48" i="55"/>
  <c r="S50" i="55" s="1"/>
  <c r="S51" i="55" s="1"/>
  <c r="Q48" i="55"/>
  <c r="T48" i="55"/>
  <c r="T50" i="55" s="1"/>
  <c r="T51" i="55" s="1"/>
  <c r="R33" i="17"/>
  <c r="P32" i="17"/>
  <c r="Z32" i="17" s="1"/>
  <c r="W32" i="17"/>
  <c r="R34" i="39"/>
  <c r="P33" i="39"/>
  <c r="R34" i="54"/>
  <c r="P33" i="54"/>
  <c r="P47" i="22"/>
  <c r="X48" i="35"/>
  <c r="R34" i="40"/>
  <c r="P33" i="40"/>
  <c r="V40" i="38"/>
  <c r="R33" i="13"/>
  <c r="P32" i="13"/>
  <c r="Z32" i="13" s="1"/>
  <c r="U32" i="13"/>
  <c r="Q39" i="32"/>
  <c r="Z47" i="9"/>
  <c r="R33" i="20"/>
  <c r="P32" i="20"/>
  <c r="Z32" i="20" s="1"/>
  <c r="Q83" i="20"/>
  <c r="R83" i="20" s="1"/>
  <c r="O84" i="20" s="1"/>
  <c r="Y48" i="37"/>
  <c r="Q75" i="42"/>
  <c r="R75" i="42" s="1"/>
  <c r="O76" i="42" s="1"/>
  <c r="X48" i="50"/>
  <c r="Q74" i="38"/>
  <c r="R74" i="38" s="1"/>
  <c r="O75" i="38" s="1"/>
  <c r="Q62" i="18"/>
  <c r="R62" i="18" s="1"/>
  <c r="O63" i="18" s="1"/>
  <c r="X48" i="41" l="1"/>
  <c r="X48" i="53"/>
  <c r="U48" i="53"/>
  <c r="P50" i="17"/>
  <c r="X48" i="45"/>
  <c r="P50" i="23"/>
  <c r="Y48" i="41"/>
  <c r="Y48" i="15"/>
  <c r="X48" i="15"/>
  <c r="X48" i="38"/>
  <c r="U48" i="39"/>
  <c r="U48" i="15"/>
  <c r="Y48" i="39"/>
  <c r="Q71" i="24"/>
  <c r="R71" i="24" s="1"/>
  <c r="O72" i="24" s="1"/>
  <c r="Q84" i="20"/>
  <c r="R84" i="20" s="1"/>
  <c r="O85" i="20" s="1"/>
  <c r="Q76" i="54"/>
  <c r="R76" i="54" s="1"/>
  <c r="O77" i="54" s="1"/>
  <c r="Q71" i="26"/>
  <c r="R71" i="26" s="1"/>
  <c r="O72" i="26" s="1"/>
  <c r="Q88" i="16"/>
  <c r="R88" i="16" s="1"/>
  <c r="O89" i="16" s="1"/>
  <c r="Q75" i="50"/>
  <c r="R75" i="50" s="1"/>
  <c r="O76" i="50" s="1"/>
  <c r="Q76" i="53"/>
  <c r="R76" i="53" s="1"/>
  <c r="O77" i="53" s="1"/>
  <c r="Q76" i="55"/>
  <c r="R76" i="55" s="1"/>
  <c r="O77" i="55" s="1"/>
  <c r="Q76" i="27"/>
  <c r="R76" i="27" s="1"/>
  <c r="O77" i="27" s="1"/>
  <c r="Q75" i="52"/>
  <c r="R75" i="52" s="1"/>
  <c r="O76" i="52" s="1"/>
  <c r="Q84" i="21"/>
  <c r="R84" i="21" s="1"/>
  <c r="O85" i="21" s="1"/>
  <c r="Q76" i="42"/>
  <c r="R76" i="42" s="1"/>
  <c r="O77" i="42" s="1"/>
  <c r="Q76" i="45"/>
  <c r="R76" i="45" s="1"/>
  <c r="O77" i="45" s="1"/>
  <c r="Q76" i="49"/>
  <c r="R76" i="49" s="1"/>
  <c r="O77" i="49" s="1"/>
  <c r="Q75" i="36"/>
  <c r="R75" i="36" s="1"/>
  <c r="O76" i="36" s="1"/>
  <c r="Q74" i="12"/>
  <c r="R74" i="12" s="1"/>
  <c r="O75" i="12" s="1"/>
  <c r="Q75" i="34"/>
  <c r="R75" i="34" s="1"/>
  <c r="O76" i="34" s="1"/>
  <c r="Q71" i="25"/>
  <c r="R71" i="25" s="1"/>
  <c r="O72" i="25" s="1"/>
  <c r="Q75" i="28"/>
  <c r="R75" i="28" s="1"/>
  <c r="O76" i="28" s="1"/>
  <c r="Q65" i="11"/>
  <c r="R65" i="11" s="1"/>
  <c r="O66" i="11" s="1"/>
  <c r="Q84" i="19"/>
  <c r="R84" i="19" s="1"/>
  <c r="O85" i="19" s="1"/>
  <c r="Q74" i="33"/>
  <c r="R74" i="33" s="1"/>
  <c r="O75" i="33" s="1"/>
  <c r="R34" i="27"/>
  <c r="P33" i="27"/>
  <c r="Q40" i="32"/>
  <c r="V40" i="32" s="1"/>
  <c r="R35" i="40"/>
  <c r="P34" i="40"/>
  <c r="P48" i="55"/>
  <c r="Z48" i="55" s="1"/>
  <c r="U48" i="55"/>
  <c r="V48" i="55"/>
  <c r="R35" i="53"/>
  <c r="P34" i="53"/>
  <c r="P48" i="41"/>
  <c r="Z48" i="41" s="1"/>
  <c r="Q51" i="23"/>
  <c r="S51" i="23"/>
  <c r="T51" i="23"/>
  <c r="N52" i="23"/>
  <c r="R51" i="23"/>
  <c r="Q50" i="16"/>
  <c r="R50" i="16"/>
  <c r="S50" i="16"/>
  <c r="N51" i="16"/>
  <c r="T50" i="16"/>
  <c r="Q50" i="12"/>
  <c r="Q39" i="27"/>
  <c r="V40" i="27" s="1"/>
  <c r="P48" i="53"/>
  <c r="Z48" i="53" s="1"/>
  <c r="Q51" i="30"/>
  <c r="Q76" i="41"/>
  <c r="R76" i="41" s="1"/>
  <c r="O77" i="41" s="1"/>
  <c r="Q74" i="44"/>
  <c r="R74" i="44" s="1"/>
  <c r="O75" i="44" s="1"/>
  <c r="Q65" i="10"/>
  <c r="R65" i="10" s="1"/>
  <c r="O66" i="10" s="1"/>
  <c r="R34" i="52"/>
  <c r="P33" i="52"/>
  <c r="Q42" i="47"/>
  <c r="Q75" i="51"/>
  <c r="R75" i="51" s="1"/>
  <c r="O76" i="51" s="1"/>
  <c r="Q42" i="45"/>
  <c r="Q63" i="18"/>
  <c r="R63" i="18" s="1"/>
  <c r="O64" i="18" s="1"/>
  <c r="Q42" i="52"/>
  <c r="V40" i="33"/>
  <c r="Y48" i="55"/>
  <c r="Z47" i="12"/>
  <c r="P48" i="43"/>
  <c r="Z48" i="43" s="1"/>
  <c r="V48" i="43"/>
  <c r="U48" i="43"/>
  <c r="X48" i="34"/>
  <c r="R35" i="42"/>
  <c r="P34" i="42"/>
  <c r="R35" i="29"/>
  <c r="P34" i="29"/>
  <c r="Y48" i="43"/>
  <c r="W48" i="34"/>
  <c r="Q37" i="19"/>
  <c r="R34" i="13"/>
  <c r="P33" i="13"/>
  <c r="Q42" i="42"/>
  <c r="Q42" i="53"/>
  <c r="Q41" i="22"/>
  <c r="R34" i="24"/>
  <c r="P33" i="24"/>
  <c r="P48" i="52"/>
  <c r="Z48" i="52" s="1"/>
  <c r="U48" i="52"/>
  <c r="Q40" i="50"/>
  <c r="V40" i="50" s="1"/>
  <c r="X48" i="55"/>
  <c r="Q40" i="39"/>
  <c r="V40" i="39" s="1"/>
  <c r="R35" i="12"/>
  <c r="P34" i="12"/>
  <c r="R35" i="32"/>
  <c r="P34" i="32"/>
  <c r="P48" i="39"/>
  <c r="Z48" i="39" s="1"/>
  <c r="V48" i="39"/>
  <c r="Q43" i="49"/>
  <c r="V44" i="49" s="1"/>
  <c r="R36" i="43"/>
  <c r="W36" i="43" s="1"/>
  <c r="P35" i="43"/>
  <c r="Q75" i="48"/>
  <c r="R75" i="48" s="1"/>
  <c r="O76" i="48" s="1"/>
  <c r="R35" i="25"/>
  <c r="P34" i="25"/>
  <c r="P48" i="22"/>
  <c r="Z48" i="22" s="1"/>
  <c r="Q38" i="13"/>
  <c r="Q76" i="37"/>
  <c r="R76" i="37" s="1"/>
  <c r="O77" i="37" s="1"/>
  <c r="Q42" i="21"/>
  <c r="R35" i="55"/>
  <c r="P34" i="55"/>
  <c r="Q49" i="20"/>
  <c r="R49" i="20"/>
  <c r="S49" i="20"/>
  <c r="N50" i="20"/>
  <c r="T49" i="20"/>
  <c r="R34" i="50"/>
  <c r="P33" i="50"/>
  <c r="P48" i="38"/>
  <c r="Z48" i="38" s="1"/>
  <c r="U48" i="38"/>
  <c r="Q76" i="29"/>
  <c r="R76" i="29" s="1"/>
  <c r="O77" i="29" s="1"/>
  <c r="Q77" i="46"/>
  <c r="R77" i="46" s="1"/>
  <c r="O78" i="46" s="1"/>
  <c r="Q80" i="13"/>
  <c r="R80" i="13" s="1"/>
  <c r="O81" i="13" s="1"/>
  <c r="Q71" i="14"/>
  <c r="R71" i="14" s="1"/>
  <c r="O72" i="14" s="1"/>
  <c r="Q76" i="9"/>
  <c r="R76" i="9" s="1"/>
  <c r="O77" i="9" s="1"/>
  <c r="Q75" i="39"/>
  <c r="R75" i="39" s="1"/>
  <c r="O76" i="39" s="1"/>
  <c r="R35" i="33"/>
  <c r="P34" i="33"/>
  <c r="R34" i="23"/>
  <c r="P33" i="23"/>
  <c r="Q42" i="37"/>
  <c r="R35" i="35"/>
  <c r="P34" i="35"/>
  <c r="Y48" i="34"/>
  <c r="R35" i="39"/>
  <c r="P34" i="39"/>
  <c r="Q42" i="43"/>
  <c r="Q50" i="43" s="1"/>
  <c r="R35" i="45"/>
  <c r="P34" i="45"/>
  <c r="Q83" i="23"/>
  <c r="R83" i="23" s="1"/>
  <c r="O84" i="23" s="1"/>
  <c r="R34" i="21"/>
  <c r="P33" i="21"/>
  <c r="V44" i="46"/>
  <c r="Q50" i="46"/>
  <c r="Q40" i="31"/>
  <c r="V40" i="31" s="1"/>
  <c r="P49" i="16"/>
  <c r="R34" i="47"/>
  <c r="P33" i="47"/>
  <c r="R34" i="20"/>
  <c r="P33" i="20"/>
  <c r="Q40" i="29"/>
  <c r="V40" i="29" s="1"/>
  <c r="Y48" i="52"/>
  <c r="Y48" i="45"/>
  <c r="R34" i="36"/>
  <c r="P33" i="36"/>
  <c r="W48" i="15"/>
  <c r="X48" i="39"/>
  <c r="Q42" i="51"/>
  <c r="Q42" i="36"/>
  <c r="R35" i="34"/>
  <c r="P34" i="34"/>
  <c r="Q49" i="13"/>
  <c r="R49" i="13"/>
  <c r="S49" i="13"/>
  <c r="T49" i="13"/>
  <c r="N50" i="13"/>
  <c r="Q41" i="16"/>
  <c r="V40" i="16"/>
  <c r="R34" i="38"/>
  <c r="P33" i="38"/>
  <c r="R34" i="19"/>
  <c r="P33" i="19"/>
  <c r="W48" i="43"/>
  <c r="Y48" i="38"/>
  <c r="Q76" i="40"/>
  <c r="R76" i="40" s="1"/>
  <c r="O77" i="40" s="1"/>
  <c r="Q77" i="43"/>
  <c r="R77" i="43" s="1"/>
  <c r="O78" i="43" s="1"/>
  <c r="R34" i="48"/>
  <c r="P33" i="48"/>
  <c r="P49" i="21"/>
  <c r="R35" i="54"/>
  <c r="P34" i="54"/>
  <c r="R34" i="17"/>
  <c r="P33" i="17"/>
  <c r="Q49" i="33"/>
  <c r="Q75" i="47"/>
  <c r="R75" i="47" s="1"/>
  <c r="O76" i="47" s="1"/>
  <c r="Q40" i="15"/>
  <c r="V40" i="15" s="1"/>
  <c r="P48" i="34"/>
  <c r="Z48" i="34" s="1"/>
  <c r="Q50" i="34"/>
  <c r="U48" i="34"/>
  <c r="Q40" i="17"/>
  <c r="P48" i="15"/>
  <c r="Z48" i="15" s="1"/>
  <c r="R36" i="46"/>
  <c r="W36" i="46" s="1"/>
  <c r="P35" i="46"/>
  <c r="R35" i="28"/>
  <c r="P34" i="28"/>
  <c r="Q41" i="55"/>
  <c r="V40" i="55"/>
  <c r="R34" i="15"/>
  <c r="P33" i="15"/>
  <c r="Q39" i="35"/>
  <c r="Q40" i="28"/>
  <c r="Q50" i="28" s="1"/>
  <c r="R35" i="16"/>
  <c r="P34" i="16"/>
  <c r="Q42" i="20"/>
  <c r="P49" i="19"/>
  <c r="Q51" i="17"/>
  <c r="R51" i="17"/>
  <c r="S51" i="17"/>
  <c r="T51" i="17"/>
  <c r="N52" i="17"/>
  <c r="P33" i="9"/>
  <c r="Q34" i="9"/>
  <c r="P48" i="20"/>
  <c r="Z48" i="20" s="1"/>
  <c r="V48" i="52"/>
  <c r="Q41" i="40"/>
  <c r="R35" i="30"/>
  <c r="P34" i="30"/>
  <c r="X48" i="43"/>
  <c r="Y48" i="53"/>
  <c r="Q75" i="38"/>
  <c r="R75" i="38" s="1"/>
  <c r="O76" i="38" s="1"/>
  <c r="P48" i="45"/>
  <c r="Z48" i="45" s="1"/>
  <c r="R34" i="31"/>
  <c r="P33" i="31"/>
  <c r="R34" i="49"/>
  <c r="P33" i="49"/>
  <c r="Q76" i="15"/>
  <c r="R76" i="15" s="1"/>
  <c r="O77" i="15" s="1"/>
  <c r="Q43" i="41"/>
  <c r="R35" i="26"/>
  <c r="P34" i="26"/>
  <c r="R35" i="51"/>
  <c r="P34" i="51"/>
  <c r="Q41" i="23"/>
  <c r="V40" i="23"/>
  <c r="Q42" i="54"/>
  <c r="Q41" i="48"/>
  <c r="R34" i="37"/>
  <c r="P33" i="37"/>
  <c r="Q84" i="17"/>
  <c r="R84" i="17" s="1"/>
  <c r="O85" i="17" s="1"/>
  <c r="R34" i="44"/>
  <c r="P33" i="44"/>
  <c r="Q42" i="44"/>
  <c r="R34" i="22"/>
  <c r="P33" i="22"/>
  <c r="T50" i="19"/>
  <c r="N51" i="19"/>
  <c r="Q50" i="19"/>
  <c r="R50" i="19"/>
  <c r="S50" i="19"/>
  <c r="Q49" i="22"/>
  <c r="R49" i="22"/>
  <c r="T49" i="22"/>
  <c r="S49" i="22"/>
  <c r="N50" i="22"/>
  <c r="Q42" i="38"/>
  <c r="R34" i="41"/>
  <c r="P33" i="41"/>
  <c r="Q50" i="21"/>
  <c r="R50" i="21"/>
  <c r="T50" i="21"/>
  <c r="N51" i="21"/>
  <c r="S50" i="21"/>
  <c r="Q75" i="35"/>
  <c r="R75" i="35" s="1"/>
  <c r="O76" i="35" s="1"/>
  <c r="W48" i="38"/>
  <c r="W48" i="39"/>
  <c r="Q74" i="32"/>
  <c r="R74" i="32" s="1"/>
  <c r="O75" i="32" s="1"/>
  <c r="Q75" i="30"/>
  <c r="R75" i="30" s="1"/>
  <c r="O76" i="30" s="1"/>
  <c r="Q75" i="31"/>
  <c r="R75" i="31" s="1"/>
  <c r="O76" i="31" s="1"/>
  <c r="Q83" i="22"/>
  <c r="R83" i="22" s="1"/>
  <c r="O84" i="22" s="1"/>
  <c r="X48" i="52"/>
  <c r="U36" i="46" l="1"/>
  <c r="P51" i="23"/>
  <c r="Q66" i="11"/>
  <c r="R66" i="11" s="1"/>
  <c r="O67" i="11" s="1"/>
  <c r="Q76" i="48"/>
  <c r="R76" i="48" s="1"/>
  <c r="O77" i="48" s="1"/>
  <c r="Q78" i="43"/>
  <c r="R78" i="43" s="1"/>
  <c r="O79" i="43" s="1"/>
  <c r="Q81" i="13"/>
  <c r="R81" i="13" s="1"/>
  <c r="O82" i="13" s="1"/>
  <c r="Q76" i="51"/>
  <c r="R76" i="51" s="1"/>
  <c r="O77" i="51" s="1"/>
  <c r="Q64" i="18"/>
  <c r="R64" i="18" s="1"/>
  <c r="O65" i="18" s="1"/>
  <c r="Q76" i="28"/>
  <c r="R76" i="28" s="1"/>
  <c r="O77" i="28" s="1"/>
  <c r="Q76" i="31"/>
  <c r="R76" i="31" s="1"/>
  <c r="O77" i="31" s="1"/>
  <c r="Q77" i="40"/>
  <c r="R77" i="40" s="1"/>
  <c r="O78" i="40" s="1"/>
  <c r="Q76" i="34"/>
  <c r="R76" i="34" s="1"/>
  <c r="O77" i="34" s="1"/>
  <c r="Q77" i="54"/>
  <c r="R77" i="54" s="1"/>
  <c r="O78" i="54" s="1"/>
  <c r="Q76" i="35"/>
  <c r="R76" i="35" s="1"/>
  <c r="O77" i="35" s="1"/>
  <c r="Q51" i="43"/>
  <c r="Q77" i="41"/>
  <c r="R77" i="41" s="1"/>
  <c r="O78" i="41" s="1"/>
  <c r="Q76" i="38"/>
  <c r="R76" i="38" s="1"/>
  <c r="O77" i="38" s="1"/>
  <c r="Q76" i="30"/>
  <c r="R76" i="30" s="1"/>
  <c r="O77" i="30" s="1"/>
  <c r="Q85" i="20"/>
  <c r="R85" i="20" s="1"/>
  <c r="O86" i="20" s="1"/>
  <c r="Q76" i="52"/>
  <c r="R76" i="52" s="1"/>
  <c r="O77" i="52" s="1"/>
  <c r="Q75" i="32"/>
  <c r="R75" i="32" s="1"/>
  <c r="O76" i="32" s="1"/>
  <c r="Q77" i="15"/>
  <c r="R77" i="15" s="1"/>
  <c r="O78" i="15" s="1"/>
  <c r="Q76" i="39"/>
  <c r="R76" i="39" s="1"/>
  <c r="O77" i="39" s="1"/>
  <c r="Q51" i="28"/>
  <c r="Q84" i="23"/>
  <c r="R84" i="23" s="1"/>
  <c r="O85" i="23" s="1"/>
  <c r="Q66" i="10"/>
  <c r="R66" i="10" s="1"/>
  <c r="O67" i="10" s="1"/>
  <c r="Q85" i="19"/>
  <c r="R85" i="19" s="1"/>
  <c r="O86" i="19" s="1"/>
  <c r="Q76" i="36"/>
  <c r="R76" i="36" s="1"/>
  <c r="O77" i="36" s="1"/>
  <c r="Q76" i="50"/>
  <c r="R76" i="50" s="1"/>
  <c r="O77" i="50" s="1"/>
  <c r="Q41" i="17"/>
  <c r="Q40" i="35"/>
  <c r="V40" i="35" s="1"/>
  <c r="R35" i="41"/>
  <c r="P34" i="41"/>
  <c r="R36" i="26"/>
  <c r="W36" i="26" s="1"/>
  <c r="P35" i="26"/>
  <c r="R35" i="37"/>
  <c r="P34" i="37"/>
  <c r="Q44" i="41"/>
  <c r="V44" i="41" s="1"/>
  <c r="R35" i="15"/>
  <c r="P34" i="15"/>
  <c r="R36" i="28"/>
  <c r="W36" i="28" s="1"/>
  <c r="P35" i="28"/>
  <c r="V40" i="17"/>
  <c r="P49" i="13"/>
  <c r="Q43" i="51"/>
  <c r="R36" i="35"/>
  <c r="W36" i="35" s="1"/>
  <c r="P35" i="35"/>
  <c r="U36" i="43"/>
  <c r="R35" i="50"/>
  <c r="P34" i="50"/>
  <c r="R36" i="55"/>
  <c r="U36" i="55" s="1"/>
  <c r="P35" i="55"/>
  <c r="Q75" i="33"/>
  <c r="R75" i="33" s="1"/>
  <c r="O76" i="33" s="1"/>
  <c r="Q75" i="12"/>
  <c r="R75" i="12" s="1"/>
  <c r="O76" i="12" s="1"/>
  <c r="R35" i="21"/>
  <c r="P34" i="21"/>
  <c r="Q43" i="37"/>
  <c r="R35" i="23"/>
  <c r="P34" i="23"/>
  <c r="Q77" i="9"/>
  <c r="R77" i="9" s="1"/>
  <c r="O78" i="9" s="1"/>
  <c r="Q77" i="29"/>
  <c r="R77" i="29" s="1"/>
  <c r="O78" i="29" s="1"/>
  <c r="Q43" i="21"/>
  <c r="R35" i="13"/>
  <c r="P34" i="13"/>
  <c r="Q43" i="52"/>
  <c r="V44" i="52" s="1"/>
  <c r="Q75" i="44"/>
  <c r="R75" i="44" s="1"/>
  <c r="O76" i="44" s="1"/>
  <c r="P49" i="22"/>
  <c r="R35" i="22"/>
  <c r="P34" i="22"/>
  <c r="R35" i="44"/>
  <c r="P34" i="44"/>
  <c r="Q42" i="48"/>
  <c r="Q42" i="23"/>
  <c r="R35" i="31"/>
  <c r="P34" i="31"/>
  <c r="R52" i="17"/>
  <c r="W52" i="17" s="1"/>
  <c r="S52" i="17"/>
  <c r="X52" i="17" s="1"/>
  <c r="N53" i="17"/>
  <c r="T52" i="17"/>
  <c r="Y52" i="17" s="1"/>
  <c r="Q52" i="17"/>
  <c r="V40" i="28"/>
  <c r="R36" i="54"/>
  <c r="W36" i="54" s="1"/>
  <c r="P35" i="54"/>
  <c r="Q42" i="16"/>
  <c r="R35" i="47"/>
  <c r="P34" i="47"/>
  <c r="V44" i="43"/>
  <c r="R36" i="32"/>
  <c r="U36" i="32" s="1"/>
  <c r="P35" i="32"/>
  <c r="R36" i="29"/>
  <c r="W36" i="29" s="1"/>
  <c r="P35" i="29"/>
  <c r="P50" i="16"/>
  <c r="Q41" i="32"/>
  <c r="Q72" i="25"/>
  <c r="R72" i="25" s="1"/>
  <c r="O73" i="25" s="1"/>
  <c r="Q77" i="45"/>
  <c r="R77" i="45" s="1"/>
  <c r="O78" i="45" s="1"/>
  <c r="R37" i="43"/>
  <c r="P36" i="43"/>
  <c r="Z36" i="43" s="1"/>
  <c r="Q41" i="50"/>
  <c r="R35" i="24"/>
  <c r="P34" i="24"/>
  <c r="Q43" i="42"/>
  <c r="Q38" i="19"/>
  <c r="Q50" i="27"/>
  <c r="Q77" i="42"/>
  <c r="R77" i="42" s="1"/>
  <c r="O78" i="42" s="1"/>
  <c r="Q77" i="27"/>
  <c r="R77" i="27" s="1"/>
  <c r="O78" i="27" s="1"/>
  <c r="Q89" i="16"/>
  <c r="R89" i="16" s="1"/>
  <c r="O90" i="16" s="1"/>
  <c r="Q52" i="23"/>
  <c r="R52" i="23"/>
  <c r="W52" i="23" s="1"/>
  <c r="T52" i="23"/>
  <c r="Y52" i="23" s="1"/>
  <c r="S52" i="23"/>
  <c r="X52" i="23" s="1"/>
  <c r="N53" i="23"/>
  <c r="Q77" i="53"/>
  <c r="R77" i="53" s="1"/>
  <c r="O78" i="53" s="1"/>
  <c r="Q72" i="26"/>
  <c r="R72" i="26" s="1"/>
  <c r="O73" i="26" s="1"/>
  <c r="Q72" i="24"/>
  <c r="R72" i="24" s="1"/>
  <c r="O73" i="24" s="1"/>
  <c r="Q43" i="38"/>
  <c r="V44" i="38" s="1"/>
  <c r="R36" i="16"/>
  <c r="U36" i="16" s="1"/>
  <c r="P35" i="16"/>
  <c r="R35" i="36"/>
  <c r="P34" i="36"/>
  <c r="Q50" i="20"/>
  <c r="R50" i="20"/>
  <c r="S50" i="20"/>
  <c r="T50" i="20"/>
  <c r="N51" i="20"/>
  <c r="Q50" i="31"/>
  <c r="Q50" i="49"/>
  <c r="R36" i="42"/>
  <c r="U36" i="42" s="1"/>
  <c r="P35" i="42"/>
  <c r="R35" i="52"/>
  <c r="P34" i="52"/>
  <c r="P50" i="19"/>
  <c r="R36" i="51"/>
  <c r="W36" i="51" s="1"/>
  <c r="P35" i="51"/>
  <c r="P34" i="9"/>
  <c r="Q35" i="9"/>
  <c r="R37" i="46"/>
  <c r="P36" i="46"/>
  <c r="Z36" i="46" s="1"/>
  <c r="R36" i="39"/>
  <c r="U36" i="39" s="1"/>
  <c r="P35" i="39"/>
  <c r="R36" i="33"/>
  <c r="W36" i="33" s="1"/>
  <c r="P35" i="33"/>
  <c r="R36" i="25"/>
  <c r="U36" i="25" s="1"/>
  <c r="P35" i="25"/>
  <c r="R36" i="12"/>
  <c r="W36" i="12" s="1"/>
  <c r="P35" i="12"/>
  <c r="Q42" i="22"/>
  <c r="Q51" i="12"/>
  <c r="Q77" i="55"/>
  <c r="R77" i="55" s="1"/>
  <c r="O78" i="55" s="1"/>
  <c r="Q76" i="47"/>
  <c r="R76" i="47" s="1"/>
  <c r="O77" i="47" s="1"/>
  <c r="Q50" i="29"/>
  <c r="R35" i="48"/>
  <c r="P34" i="48"/>
  <c r="R36" i="34"/>
  <c r="P35" i="34"/>
  <c r="Q84" i="22"/>
  <c r="R84" i="22" s="1"/>
  <c r="O85" i="22" s="1"/>
  <c r="P50" i="21"/>
  <c r="Q85" i="17"/>
  <c r="R85" i="17" s="1"/>
  <c r="O86" i="17" s="1"/>
  <c r="Q42" i="55"/>
  <c r="Q51" i="34"/>
  <c r="R50" i="13"/>
  <c r="S50" i="13"/>
  <c r="T50" i="13"/>
  <c r="N51" i="13"/>
  <c r="Q50" i="13"/>
  <c r="Q43" i="36"/>
  <c r="Q50" i="36" s="1"/>
  <c r="Q50" i="22"/>
  <c r="R50" i="22"/>
  <c r="S50" i="22"/>
  <c r="N51" i="22"/>
  <c r="T50" i="22"/>
  <c r="N52" i="19"/>
  <c r="R51" i="19"/>
  <c r="T51" i="19"/>
  <c r="Q51" i="19"/>
  <c r="S51" i="19"/>
  <c r="R35" i="49"/>
  <c r="P34" i="49"/>
  <c r="R36" i="30"/>
  <c r="U36" i="30" s="1"/>
  <c r="P35" i="30"/>
  <c r="P51" i="17"/>
  <c r="Q50" i="15"/>
  <c r="R35" i="20"/>
  <c r="P34" i="20"/>
  <c r="R36" i="45"/>
  <c r="P35" i="45"/>
  <c r="P49" i="20"/>
  <c r="Q77" i="37"/>
  <c r="R77" i="37" s="1"/>
  <c r="O78" i="37" s="1"/>
  <c r="Q43" i="47"/>
  <c r="R36" i="53"/>
  <c r="U36" i="53" s="1"/>
  <c r="P35" i="53"/>
  <c r="R35" i="27"/>
  <c r="P34" i="27"/>
  <c r="Q51" i="21"/>
  <c r="R51" i="21"/>
  <c r="S51" i="21"/>
  <c r="N52" i="21"/>
  <c r="T51" i="21"/>
  <c r="R35" i="19"/>
  <c r="P34" i="19"/>
  <c r="Q50" i="33"/>
  <c r="Q51" i="46"/>
  <c r="Q72" i="14"/>
  <c r="R72" i="14" s="1"/>
  <c r="O73" i="14" s="1"/>
  <c r="Q43" i="44"/>
  <c r="Q43" i="54"/>
  <c r="Q50" i="54" s="1"/>
  <c r="Q43" i="20"/>
  <c r="Q42" i="40"/>
  <c r="R35" i="17"/>
  <c r="P34" i="17"/>
  <c r="R35" i="38"/>
  <c r="P34" i="38"/>
  <c r="Q78" i="46"/>
  <c r="R78" i="46" s="1"/>
  <c r="O79" i="46" s="1"/>
  <c r="Q39" i="13"/>
  <c r="Q41" i="39"/>
  <c r="Q43" i="53"/>
  <c r="V44" i="53" s="1"/>
  <c r="Q43" i="45"/>
  <c r="Q51" i="16"/>
  <c r="R51" i="16"/>
  <c r="S51" i="16"/>
  <c r="T51" i="16"/>
  <c r="N52" i="16"/>
  <c r="R36" i="40"/>
  <c r="P35" i="40"/>
  <c r="Q77" i="49"/>
  <c r="R77" i="49" s="1"/>
  <c r="O78" i="49" s="1"/>
  <c r="Q85" i="21"/>
  <c r="R85" i="21" s="1"/>
  <c r="O86" i="21" s="1"/>
  <c r="U36" i="12" l="1"/>
  <c r="Z35" i="12" s="1"/>
  <c r="Q50" i="52"/>
  <c r="W36" i="42"/>
  <c r="W36" i="30"/>
  <c r="U52" i="17"/>
  <c r="V52" i="17"/>
  <c r="U36" i="26"/>
  <c r="Q50" i="38"/>
  <c r="Q51" i="38" s="1"/>
  <c r="W36" i="53"/>
  <c r="W36" i="16"/>
  <c r="U36" i="35"/>
  <c r="P51" i="21"/>
  <c r="U36" i="54"/>
  <c r="W36" i="32"/>
  <c r="V44" i="54"/>
  <c r="Q51" i="54"/>
  <c r="Q78" i="53"/>
  <c r="R78" i="53" s="1"/>
  <c r="O79" i="53" s="1"/>
  <c r="Q77" i="36"/>
  <c r="R77" i="36" s="1"/>
  <c r="O78" i="36" s="1"/>
  <c r="Q77" i="38"/>
  <c r="R77" i="38" s="1"/>
  <c r="O78" i="38" s="1"/>
  <c r="Q78" i="40"/>
  <c r="R78" i="40" s="1"/>
  <c r="O79" i="40" s="1"/>
  <c r="Q73" i="14"/>
  <c r="R73" i="14" s="1"/>
  <c r="O74" i="14" s="1"/>
  <c r="Q86" i="19"/>
  <c r="R86" i="19" s="1"/>
  <c r="O87" i="19" s="1"/>
  <c r="Q78" i="42"/>
  <c r="R78" i="42" s="1"/>
  <c r="O79" i="42" s="1"/>
  <c r="Q78" i="9"/>
  <c r="R78" i="9" s="1"/>
  <c r="O79" i="9" s="1"/>
  <c r="Q67" i="10"/>
  <c r="R67" i="10" s="1"/>
  <c r="O68" i="10" s="1"/>
  <c r="Q73" i="26"/>
  <c r="R73" i="26" s="1"/>
  <c r="O74" i="26" s="1"/>
  <c r="Q77" i="50"/>
  <c r="R77" i="50" s="1"/>
  <c r="O78" i="50" s="1"/>
  <c r="Q76" i="12"/>
  <c r="R76" i="12" s="1"/>
  <c r="O77" i="12" s="1"/>
  <c r="Q78" i="15"/>
  <c r="R78" i="15" s="1"/>
  <c r="O79" i="15" s="1"/>
  <c r="Q78" i="27"/>
  <c r="R78" i="27" s="1"/>
  <c r="O79" i="27" s="1"/>
  <c r="Q78" i="29"/>
  <c r="R78" i="29" s="1"/>
  <c r="O79" i="29" s="1"/>
  <c r="Q78" i="41"/>
  <c r="R78" i="41" s="1"/>
  <c r="O79" i="41" s="1"/>
  <c r="Q85" i="23"/>
  <c r="R85" i="23" s="1"/>
  <c r="O86" i="23" s="1"/>
  <c r="Q76" i="44"/>
  <c r="R76" i="44" s="1"/>
  <c r="O77" i="44" s="1"/>
  <c r="Q77" i="51"/>
  <c r="R77" i="51" s="1"/>
  <c r="O78" i="51" s="1"/>
  <c r="Q86" i="20"/>
  <c r="R86" i="20" s="1"/>
  <c r="O87" i="20" s="1"/>
  <c r="Q78" i="54"/>
  <c r="R78" i="54" s="1"/>
  <c r="O79" i="54" s="1"/>
  <c r="Q86" i="21"/>
  <c r="R86" i="21" s="1"/>
  <c r="O87" i="21" s="1"/>
  <c r="Q85" i="22"/>
  <c r="R85" i="22" s="1"/>
  <c r="O86" i="22" s="1"/>
  <c r="Q51" i="36"/>
  <c r="Q73" i="25"/>
  <c r="R73" i="25" s="1"/>
  <c r="O74" i="25" s="1"/>
  <c r="Q77" i="47"/>
  <c r="R77" i="47" s="1"/>
  <c r="O78" i="47" s="1"/>
  <c r="Q77" i="34"/>
  <c r="R77" i="34" s="1"/>
  <c r="O78" i="34" s="1"/>
  <c r="Q67" i="11"/>
  <c r="R67" i="11" s="1"/>
  <c r="O68" i="11" s="1"/>
  <c r="Q51" i="29"/>
  <c r="Q44" i="45"/>
  <c r="R37" i="53"/>
  <c r="P36" i="53"/>
  <c r="Z36" i="53" s="1"/>
  <c r="R36" i="49"/>
  <c r="W36" i="49" s="1"/>
  <c r="P35" i="49"/>
  <c r="R51" i="22"/>
  <c r="S51" i="22"/>
  <c r="T51" i="22"/>
  <c r="Q51" i="22"/>
  <c r="N52" i="22"/>
  <c r="P50" i="13"/>
  <c r="R38" i="46"/>
  <c r="P37" i="46"/>
  <c r="R36" i="52"/>
  <c r="P35" i="52"/>
  <c r="Q51" i="31"/>
  <c r="R36" i="36"/>
  <c r="P35" i="36"/>
  <c r="V44" i="32"/>
  <c r="Q50" i="32"/>
  <c r="N54" i="17"/>
  <c r="Q53" i="17"/>
  <c r="S53" i="17"/>
  <c r="R53" i="17"/>
  <c r="T53" i="17"/>
  <c r="R36" i="22"/>
  <c r="U36" i="22" s="1"/>
  <c r="P35" i="22"/>
  <c r="U36" i="45"/>
  <c r="R36" i="41"/>
  <c r="P35" i="41"/>
  <c r="W36" i="45"/>
  <c r="V44" i="36"/>
  <c r="Q78" i="49"/>
  <c r="R78" i="49" s="1"/>
  <c r="O79" i="49" s="1"/>
  <c r="R36" i="38"/>
  <c r="U36" i="38" s="1"/>
  <c r="P35" i="38"/>
  <c r="Q51" i="15"/>
  <c r="Q73" i="24"/>
  <c r="R73" i="24" s="1"/>
  <c r="O74" i="24" s="1"/>
  <c r="P35" i="9"/>
  <c r="Q36" i="9"/>
  <c r="V36" i="9" s="1"/>
  <c r="Q44" i="42"/>
  <c r="V44" i="42" s="1"/>
  <c r="R36" i="13"/>
  <c r="U36" i="13" s="1"/>
  <c r="P35" i="13"/>
  <c r="Q77" i="30"/>
  <c r="R77" i="30" s="1"/>
  <c r="O78" i="30" s="1"/>
  <c r="Q77" i="48"/>
  <c r="R77" i="48" s="1"/>
  <c r="O78" i="48" s="1"/>
  <c r="R37" i="40"/>
  <c r="P36" i="40"/>
  <c r="Z36" i="40" s="1"/>
  <c r="U36" i="40"/>
  <c r="R36" i="17"/>
  <c r="U36" i="17" s="1"/>
  <c r="P35" i="17"/>
  <c r="U36" i="34"/>
  <c r="R37" i="12"/>
  <c r="P36" i="12"/>
  <c r="R37" i="33"/>
  <c r="P36" i="33"/>
  <c r="Z36" i="33" s="1"/>
  <c r="R51" i="20"/>
  <c r="S51" i="20"/>
  <c r="T51" i="20"/>
  <c r="N52" i="20"/>
  <c r="Q51" i="20"/>
  <c r="R38" i="43"/>
  <c r="P37" i="43"/>
  <c r="Q44" i="21"/>
  <c r="V44" i="21" s="1"/>
  <c r="Q77" i="28"/>
  <c r="R77" i="28" s="1"/>
  <c r="O78" i="28" s="1"/>
  <c r="S53" i="23"/>
  <c r="T53" i="23"/>
  <c r="N54" i="23"/>
  <c r="Q53" i="23"/>
  <c r="R53" i="23"/>
  <c r="Q79" i="46"/>
  <c r="R79" i="46" s="1"/>
  <c r="O80" i="46" s="1"/>
  <c r="Q77" i="39"/>
  <c r="R77" i="39" s="1"/>
  <c r="O78" i="39" s="1"/>
  <c r="Q52" i="16"/>
  <c r="V52" i="16" s="1"/>
  <c r="R52" i="16"/>
  <c r="W52" i="16" s="1"/>
  <c r="S52" i="16"/>
  <c r="X52" i="16" s="1"/>
  <c r="N53" i="16"/>
  <c r="T52" i="16"/>
  <c r="Q78" i="37"/>
  <c r="R78" i="37" s="1"/>
  <c r="O79" i="37" s="1"/>
  <c r="R36" i="20"/>
  <c r="U36" i="20" s="1"/>
  <c r="P35" i="20"/>
  <c r="P51" i="19"/>
  <c r="P50" i="22"/>
  <c r="Q43" i="22"/>
  <c r="R37" i="16"/>
  <c r="P36" i="16"/>
  <c r="Z36" i="16" s="1"/>
  <c r="P52" i="23"/>
  <c r="Z52" i="23" s="1"/>
  <c r="U52" i="23"/>
  <c r="V52" i="23"/>
  <c r="Q51" i="27"/>
  <c r="Q78" i="45"/>
  <c r="R78" i="45" s="1"/>
  <c r="O79" i="45" s="1"/>
  <c r="R36" i="47"/>
  <c r="P35" i="47"/>
  <c r="R37" i="54"/>
  <c r="P36" i="54"/>
  <c r="Z36" i="54" s="1"/>
  <c r="Q44" i="37"/>
  <c r="Q50" i="37" s="1"/>
  <c r="R36" i="15"/>
  <c r="P35" i="15"/>
  <c r="Q41" i="35"/>
  <c r="R36" i="19"/>
  <c r="W36" i="19" s="1"/>
  <c r="P35" i="19"/>
  <c r="Q43" i="55"/>
  <c r="Q50" i="55" s="1"/>
  <c r="R36" i="37"/>
  <c r="W36" i="37" s="1"/>
  <c r="P35" i="37"/>
  <c r="R36" i="27"/>
  <c r="U36" i="27" s="1"/>
  <c r="P35" i="27"/>
  <c r="R37" i="34"/>
  <c r="P36" i="34"/>
  <c r="Z36" i="34" s="1"/>
  <c r="Q78" i="55"/>
  <c r="R78" i="55" s="1"/>
  <c r="O79" i="55" s="1"/>
  <c r="R37" i="25"/>
  <c r="P36" i="25"/>
  <c r="Z36" i="25" s="1"/>
  <c r="W36" i="25"/>
  <c r="R37" i="39"/>
  <c r="P36" i="39"/>
  <c r="Z36" i="39" s="1"/>
  <c r="R37" i="51"/>
  <c r="P36" i="51"/>
  <c r="Z36" i="51" s="1"/>
  <c r="R37" i="42"/>
  <c r="P36" i="42"/>
  <c r="Z36" i="42" s="1"/>
  <c r="Q90" i="16"/>
  <c r="R90" i="16" s="1"/>
  <c r="O91" i="16" s="1"/>
  <c r="R37" i="32"/>
  <c r="P36" i="32"/>
  <c r="Z36" i="32" s="1"/>
  <c r="Q43" i="16"/>
  <c r="R36" i="31"/>
  <c r="P35" i="31"/>
  <c r="R37" i="55"/>
  <c r="P36" i="55"/>
  <c r="Z36" i="55" s="1"/>
  <c r="W36" i="55"/>
  <c r="W36" i="34"/>
  <c r="Q79" i="43"/>
  <c r="R79" i="43" s="1"/>
  <c r="O80" i="43" s="1"/>
  <c r="Q40" i="13"/>
  <c r="V40" i="13" s="1"/>
  <c r="R37" i="29"/>
  <c r="P36" i="29"/>
  <c r="Z36" i="29" s="1"/>
  <c r="R36" i="50"/>
  <c r="U36" i="50" s="1"/>
  <c r="P35" i="50"/>
  <c r="Q44" i="20"/>
  <c r="Q44" i="47"/>
  <c r="S51" i="13"/>
  <c r="T51" i="13"/>
  <c r="N52" i="13"/>
  <c r="Q51" i="13"/>
  <c r="R51" i="13"/>
  <c r="R36" i="23"/>
  <c r="U36" i="23" s="1"/>
  <c r="P35" i="23"/>
  <c r="Q52" i="21"/>
  <c r="V52" i="21" s="1"/>
  <c r="R52" i="21"/>
  <c r="W52" i="21" s="1"/>
  <c r="S52" i="21"/>
  <c r="X52" i="21" s="1"/>
  <c r="N53" i="21"/>
  <c r="T52" i="21"/>
  <c r="Y52" i="21" s="1"/>
  <c r="Q42" i="39"/>
  <c r="Q43" i="40"/>
  <c r="U36" i="51"/>
  <c r="Q51" i="49"/>
  <c r="W36" i="40"/>
  <c r="Q39" i="19"/>
  <c r="R36" i="24"/>
  <c r="W36" i="24" s="1"/>
  <c r="P35" i="24"/>
  <c r="W36" i="39"/>
  <c r="U36" i="29"/>
  <c r="Q43" i="23"/>
  <c r="Q76" i="33"/>
  <c r="R76" i="33" s="1"/>
  <c r="O77" i="33" s="1"/>
  <c r="R37" i="35"/>
  <c r="P36" i="35"/>
  <c r="Z36" i="35" s="1"/>
  <c r="R37" i="26"/>
  <c r="P36" i="26"/>
  <c r="Z36" i="26" s="1"/>
  <c r="Q76" i="32"/>
  <c r="R76" i="32" s="1"/>
  <c r="O77" i="32" s="1"/>
  <c r="Q50" i="53"/>
  <c r="Q65" i="18"/>
  <c r="R65" i="18" s="1"/>
  <c r="O66" i="18" s="1"/>
  <c r="P51" i="16"/>
  <c r="R37" i="45"/>
  <c r="P36" i="45"/>
  <c r="Z36" i="45" s="1"/>
  <c r="Q43" i="48"/>
  <c r="R37" i="28"/>
  <c r="P36" i="28"/>
  <c r="Z36" i="28" s="1"/>
  <c r="Q77" i="52"/>
  <c r="R77" i="52" s="1"/>
  <c r="O78" i="52" s="1"/>
  <c r="Q82" i="13"/>
  <c r="R82" i="13" s="1"/>
  <c r="O83" i="13" s="1"/>
  <c r="Q51" i="52"/>
  <c r="Q44" i="44"/>
  <c r="Q50" i="44" s="1"/>
  <c r="R37" i="30"/>
  <c r="P36" i="30"/>
  <c r="Z36" i="30" s="1"/>
  <c r="Q52" i="19"/>
  <c r="S52" i="19"/>
  <c r="X52" i="19" s="1"/>
  <c r="N53" i="19"/>
  <c r="R52" i="19"/>
  <c r="W52" i="19" s="1"/>
  <c r="T52" i="19"/>
  <c r="Y52" i="19" s="1"/>
  <c r="Q86" i="17"/>
  <c r="R86" i="17" s="1"/>
  <c r="O87" i="17" s="1"/>
  <c r="R36" i="48"/>
  <c r="P35" i="48"/>
  <c r="U36" i="33"/>
  <c r="P50" i="20"/>
  <c r="Q42" i="50"/>
  <c r="P52" i="17"/>
  <c r="Z52" i="17" s="1"/>
  <c r="R36" i="44"/>
  <c r="U36" i="44" s="1"/>
  <c r="P35" i="44"/>
  <c r="R36" i="21"/>
  <c r="P35" i="21"/>
  <c r="Q44" i="51"/>
  <c r="V44" i="51" s="1"/>
  <c r="U36" i="28"/>
  <c r="Q45" i="41"/>
  <c r="Q42" i="17"/>
  <c r="Q77" i="35"/>
  <c r="R77" i="35" s="1"/>
  <c r="O78" i="35" s="1"/>
  <c r="Q77" i="31"/>
  <c r="R77" i="31" s="1"/>
  <c r="O78" i="31" s="1"/>
  <c r="W36" i="44" l="1"/>
  <c r="W36" i="50"/>
  <c r="U36" i="24"/>
  <c r="W36" i="27"/>
  <c r="W36" i="22"/>
  <c r="W36" i="20"/>
  <c r="W36" i="17"/>
  <c r="W36" i="23"/>
  <c r="U36" i="19"/>
  <c r="U52" i="16"/>
  <c r="V44" i="55"/>
  <c r="U36" i="49"/>
  <c r="V44" i="44"/>
  <c r="Q77" i="32"/>
  <c r="R77" i="32" s="1"/>
  <c r="O78" i="32" s="1"/>
  <c r="Q87" i="17"/>
  <c r="R87" i="17" s="1"/>
  <c r="O88" i="17" s="1"/>
  <c r="Q87" i="20"/>
  <c r="R87" i="20" s="1"/>
  <c r="O88" i="20" s="1"/>
  <c r="Q78" i="51"/>
  <c r="R78" i="51" s="1"/>
  <c r="O79" i="51" s="1"/>
  <c r="Q83" i="13"/>
  <c r="R83" i="13" s="1"/>
  <c r="O84" i="13" s="1"/>
  <c r="Q78" i="30"/>
  <c r="R78" i="30" s="1"/>
  <c r="O79" i="30" s="1"/>
  <c r="Q77" i="44"/>
  <c r="R77" i="44" s="1"/>
  <c r="O78" i="44" s="1"/>
  <c r="Q68" i="10"/>
  <c r="R68" i="10" s="1"/>
  <c r="O69" i="10" s="1"/>
  <c r="Q79" i="37"/>
  <c r="R79" i="37" s="1"/>
  <c r="O80" i="37" s="1"/>
  <c r="Q86" i="22"/>
  <c r="R86" i="22" s="1"/>
  <c r="O87" i="22" s="1"/>
  <c r="Q51" i="44"/>
  <c r="Q78" i="48"/>
  <c r="R78" i="48" s="1"/>
  <c r="O79" i="48" s="1"/>
  <c r="Q74" i="24"/>
  <c r="R74" i="24" s="1"/>
  <c r="O75" i="24" s="1"/>
  <c r="Q78" i="39"/>
  <c r="R78" i="39" s="1"/>
  <c r="O79" i="39" s="1"/>
  <c r="Q86" i="23"/>
  <c r="R86" i="23" s="1"/>
  <c r="O87" i="23" s="1"/>
  <c r="Q79" i="9"/>
  <c r="R79" i="9" s="1"/>
  <c r="O80" i="9" s="1"/>
  <c r="Q78" i="35"/>
  <c r="R78" i="35" s="1"/>
  <c r="O79" i="35" s="1"/>
  <c r="Q79" i="54"/>
  <c r="R79" i="54" s="1"/>
  <c r="O80" i="54" s="1"/>
  <c r="Q51" i="37"/>
  <c r="Q79" i="40"/>
  <c r="R79" i="40" s="1"/>
  <c r="O80" i="40" s="1"/>
  <c r="Q91" i="16"/>
  <c r="R91" i="16" s="1"/>
  <c r="O92" i="16" s="1"/>
  <c r="Q80" i="46"/>
  <c r="R80" i="46" s="1"/>
  <c r="O81" i="46" s="1"/>
  <c r="Q77" i="12"/>
  <c r="R77" i="12" s="1"/>
  <c r="O78" i="12" s="1"/>
  <c r="Q78" i="36"/>
  <c r="R78" i="36" s="1"/>
  <c r="O79" i="36" s="1"/>
  <c r="Q78" i="34"/>
  <c r="R78" i="34" s="1"/>
  <c r="O79" i="34" s="1"/>
  <c r="Q79" i="55"/>
  <c r="R79" i="55" s="1"/>
  <c r="O80" i="55" s="1"/>
  <c r="Q78" i="47"/>
  <c r="R78" i="47" s="1"/>
  <c r="O79" i="47" s="1"/>
  <c r="Q87" i="21"/>
  <c r="R87" i="21" s="1"/>
  <c r="O88" i="21" s="1"/>
  <c r="Q79" i="29"/>
  <c r="R79" i="29" s="1"/>
  <c r="O80" i="29" s="1"/>
  <c r="Q87" i="19"/>
  <c r="R87" i="19" s="1"/>
  <c r="O88" i="19" s="1"/>
  <c r="R37" i="31"/>
  <c r="P36" i="31"/>
  <c r="Z36" i="31" s="1"/>
  <c r="R37" i="36"/>
  <c r="P36" i="36"/>
  <c r="Z36" i="36" s="1"/>
  <c r="U36" i="36"/>
  <c r="Q78" i="31"/>
  <c r="R78" i="31" s="1"/>
  <c r="O79" i="31" s="1"/>
  <c r="Q51" i="55"/>
  <c r="Q79" i="15"/>
  <c r="R79" i="15" s="1"/>
  <c r="O80" i="15" s="1"/>
  <c r="Q74" i="26"/>
  <c r="R74" i="26" s="1"/>
  <c r="O75" i="26" s="1"/>
  <c r="Q79" i="42"/>
  <c r="R79" i="42" s="1"/>
  <c r="O80" i="42" s="1"/>
  <c r="Q74" i="14"/>
  <c r="R74" i="14" s="1"/>
  <c r="O75" i="14" s="1"/>
  <c r="Q53" i="19"/>
  <c r="R53" i="19"/>
  <c r="T53" i="19"/>
  <c r="S53" i="19"/>
  <c r="N54" i="19"/>
  <c r="Q45" i="47"/>
  <c r="R37" i="47"/>
  <c r="P36" i="47"/>
  <c r="Z36" i="47" s="1"/>
  <c r="Q78" i="28"/>
  <c r="R78" i="28" s="1"/>
  <c r="O79" i="28" s="1"/>
  <c r="Q68" i="11"/>
  <c r="R68" i="11" s="1"/>
  <c r="O69" i="11" s="1"/>
  <c r="Q44" i="16"/>
  <c r="V44" i="35"/>
  <c r="Q50" i="35"/>
  <c r="R39" i="43"/>
  <c r="P38" i="43"/>
  <c r="R37" i="21"/>
  <c r="P36" i="21"/>
  <c r="Z36" i="21" s="1"/>
  <c r="W36" i="21"/>
  <c r="U36" i="21"/>
  <c r="R37" i="48"/>
  <c r="P36" i="48"/>
  <c r="Z36" i="48" s="1"/>
  <c r="W36" i="48"/>
  <c r="U36" i="48"/>
  <c r="Y52" i="16"/>
  <c r="R38" i="29"/>
  <c r="P37" i="29"/>
  <c r="Q54" i="17"/>
  <c r="R54" i="17"/>
  <c r="T54" i="17"/>
  <c r="S54" i="17"/>
  <c r="N55" i="17"/>
  <c r="R39" i="46"/>
  <c r="P38" i="46"/>
  <c r="Q45" i="45"/>
  <c r="V44" i="45"/>
  <c r="Q74" i="25"/>
  <c r="R74" i="25" s="1"/>
  <c r="O75" i="25" s="1"/>
  <c r="Q79" i="41"/>
  <c r="R79" i="41" s="1"/>
  <c r="O80" i="41" s="1"/>
  <c r="Q79" i="53"/>
  <c r="R79" i="53" s="1"/>
  <c r="O80" i="53" s="1"/>
  <c r="V44" i="47"/>
  <c r="V48" i="41"/>
  <c r="Q50" i="41"/>
  <c r="Q43" i="50"/>
  <c r="P51" i="13"/>
  <c r="Q41" i="13"/>
  <c r="R38" i="42"/>
  <c r="P37" i="42"/>
  <c r="R38" i="25"/>
  <c r="U40" i="25" s="1"/>
  <c r="P37" i="25"/>
  <c r="W36" i="15"/>
  <c r="R38" i="54"/>
  <c r="P37" i="54"/>
  <c r="Q44" i="22"/>
  <c r="V44" i="22" s="1"/>
  <c r="P53" i="23"/>
  <c r="P51" i="20"/>
  <c r="Q51" i="32"/>
  <c r="R37" i="41"/>
  <c r="P36" i="41"/>
  <c r="Z36" i="41" s="1"/>
  <c r="U36" i="41"/>
  <c r="W36" i="41"/>
  <c r="R38" i="53"/>
  <c r="P37" i="53"/>
  <c r="Q78" i="50"/>
  <c r="R78" i="50" s="1"/>
  <c r="O79" i="50" s="1"/>
  <c r="R38" i="28"/>
  <c r="P37" i="28"/>
  <c r="P36" i="9"/>
  <c r="Q37" i="9"/>
  <c r="P52" i="19"/>
  <c r="Z52" i="19" s="1"/>
  <c r="Q44" i="48"/>
  <c r="V44" i="48" s="1"/>
  <c r="Q51" i="53"/>
  <c r="Q45" i="20"/>
  <c r="R37" i="13"/>
  <c r="P36" i="13"/>
  <c r="Z36" i="13" s="1"/>
  <c r="R37" i="38"/>
  <c r="P36" i="38"/>
  <c r="Z36" i="38" s="1"/>
  <c r="R38" i="30"/>
  <c r="P37" i="30"/>
  <c r="Q77" i="33"/>
  <c r="R77" i="33" s="1"/>
  <c r="O78" i="33" s="1"/>
  <c r="P36" i="24"/>
  <c r="Z36" i="24" s="1"/>
  <c r="R46" i="24"/>
  <c r="Q44" i="40"/>
  <c r="V44" i="40" s="1"/>
  <c r="T53" i="21"/>
  <c r="N54" i="21"/>
  <c r="Q53" i="21"/>
  <c r="R53" i="21"/>
  <c r="S53" i="21"/>
  <c r="T52" i="13"/>
  <c r="T54" i="13" s="1"/>
  <c r="T55" i="13" s="1"/>
  <c r="Q52" i="13"/>
  <c r="V52" i="13" s="1"/>
  <c r="R52" i="13"/>
  <c r="S52" i="13"/>
  <c r="S54" i="13" s="1"/>
  <c r="S55" i="13" s="1"/>
  <c r="R38" i="55"/>
  <c r="P37" i="55"/>
  <c r="W36" i="47"/>
  <c r="R37" i="20"/>
  <c r="P36" i="20"/>
  <c r="Z36" i="20" s="1"/>
  <c r="P52" i="16"/>
  <c r="Z52" i="16" s="1"/>
  <c r="T54" i="23"/>
  <c r="N55" i="23"/>
  <c r="Q54" i="23"/>
  <c r="S54" i="23"/>
  <c r="R54" i="23"/>
  <c r="S52" i="20"/>
  <c r="X52" i="20" s="1"/>
  <c r="N53" i="20"/>
  <c r="T52" i="20"/>
  <c r="Y52" i="20" s="1"/>
  <c r="R52" i="20"/>
  <c r="W52" i="20" s="1"/>
  <c r="Q52" i="20"/>
  <c r="R38" i="12"/>
  <c r="P37" i="12"/>
  <c r="R38" i="40"/>
  <c r="P37" i="40"/>
  <c r="Q45" i="42"/>
  <c r="Q79" i="49"/>
  <c r="R79" i="49" s="1"/>
  <c r="O80" i="49" s="1"/>
  <c r="Q66" i="18"/>
  <c r="R66" i="18" s="1"/>
  <c r="O67" i="18" s="1"/>
  <c r="V44" i="37"/>
  <c r="R38" i="35"/>
  <c r="P37" i="35"/>
  <c r="R37" i="23"/>
  <c r="P36" i="23"/>
  <c r="Z36" i="23" s="1"/>
  <c r="R38" i="33"/>
  <c r="P37" i="33"/>
  <c r="P53" i="17"/>
  <c r="R37" i="37"/>
  <c r="P36" i="37"/>
  <c r="Z36" i="37" s="1"/>
  <c r="U36" i="37"/>
  <c r="R38" i="16"/>
  <c r="P37" i="16"/>
  <c r="R38" i="45"/>
  <c r="P37" i="45"/>
  <c r="W36" i="36"/>
  <c r="Q44" i="23"/>
  <c r="Q40" i="19"/>
  <c r="V40" i="19" s="1"/>
  <c r="U36" i="31"/>
  <c r="R38" i="32"/>
  <c r="P37" i="32"/>
  <c r="R38" i="51"/>
  <c r="P37" i="51"/>
  <c r="U36" i="47"/>
  <c r="Q45" i="21"/>
  <c r="R37" i="22"/>
  <c r="P36" i="22"/>
  <c r="Z36" i="22" s="1"/>
  <c r="S52" i="22"/>
  <c r="X52" i="22" s="1"/>
  <c r="N53" i="22"/>
  <c r="T52" i="22"/>
  <c r="Y52" i="22" s="1"/>
  <c r="Q52" i="22"/>
  <c r="V52" i="22" s="1"/>
  <c r="R52" i="22"/>
  <c r="W52" i="22" s="1"/>
  <c r="R37" i="49"/>
  <c r="P36" i="49"/>
  <c r="Z36" i="49" s="1"/>
  <c r="Q79" i="45"/>
  <c r="R79" i="45" s="1"/>
  <c r="O80" i="45" s="1"/>
  <c r="Q80" i="43"/>
  <c r="R80" i="43" s="1"/>
  <c r="O81" i="43" s="1"/>
  <c r="R37" i="19"/>
  <c r="P36" i="19"/>
  <c r="Z36" i="19" s="1"/>
  <c r="U52" i="19"/>
  <c r="Q78" i="38"/>
  <c r="R78" i="38" s="1"/>
  <c r="O79" i="38" s="1"/>
  <c r="R38" i="39"/>
  <c r="P37" i="39"/>
  <c r="R37" i="17"/>
  <c r="P36" i="17"/>
  <c r="Z36" i="17" s="1"/>
  <c r="T53" i="16"/>
  <c r="N54" i="16"/>
  <c r="R53" i="16"/>
  <c r="Q53" i="16"/>
  <c r="S53" i="16"/>
  <c r="Q78" i="52"/>
  <c r="R78" i="52" s="1"/>
  <c r="O79" i="52" s="1"/>
  <c r="W36" i="31"/>
  <c r="R37" i="15"/>
  <c r="P36" i="15"/>
  <c r="Z36" i="15" s="1"/>
  <c r="U36" i="15"/>
  <c r="U36" i="9"/>
  <c r="Z35" i="9" s="1"/>
  <c r="R37" i="52"/>
  <c r="P36" i="52"/>
  <c r="Z36" i="52" s="1"/>
  <c r="W36" i="52"/>
  <c r="U36" i="52"/>
  <c r="P51" i="22"/>
  <c r="Q79" i="27"/>
  <c r="R79" i="27" s="1"/>
  <c r="O80" i="27" s="1"/>
  <c r="Q43" i="17"/>
  <c r="Q45" i="51"/>
  <c r="R37" i="44"/>
  <c r="P36" i="44"/>
  <c r="Z36" i="44" s="1"/>
  <c r="W40" i="26"/>
  <c r="P37" i="26"/>
  <c r="U40" i="26"/>
  <c r="R46" i="26"/>
  <c r="Q43" i="39"/>
  <c r="P52" i="21"/>
  <c r="Z52" i="21" s="1"/>
  <c r="R37" i="50"/>
  <c r="P36" i="50"/>
  <c r="Z36" i="50" s="1"/>
  <c r="R38" i="34"/>
  <c r="P37" i="34"/>
  <c r="R37" i="27"/>
  <c r="P36" i="27"/>
  <c r="Z36" i="27" s="1"/>
  <c r="W36" i="38"/>
  <c r="V52" i="19"/>
  <c r="U52" i="21"/>
  <c r="V44" i="20"/>
  <c r="W36" i="13"/>
  <c r="W40" i="25" l="1"/>
  <c r="U52" i="20"/>
  <c r="Y52" i="13"/>
  <c r="Q92" i="16"/>
  <c r="R92" i="16" s="1"/>
  <c r="O93" i="16" s="1"/>
  <c r="Q79" i="47"/>
  <c r="R79" i="47" s="1"/>
  <c r="O80" i="47" s="1"/>
  <c r="Q80" i="40"/>
  <c r="R80" i="40" s="1"/>
  <c r="O81" i="40" s="1"/>
  <c r="Q79" i="51"/>
  <c r="R79" i="51" s="1"/>
  <c r="O80" i="51" s="1"/>
  <c r="Q80" i="9"/>
  <c r="R80" i="9" s="1"/>
  <c r="O81" i="9" s="1"/>
  <c r="Q88" i="21"/>
  <c r="R88" i="21" s="1"/>
  <c r="O89" i="21" s="1"/>
  <c r="Q75" i="25"/>
  <c r="R75" i="25" s="1"/>
  <c r="O76" i="25" s="1"/>
  <c r="Q80" i="42"/>
  <c r="R80" i="42" s="1"/>
  <c r="O81" i="42" s="1"/>
  <c r="Q80" i="55"/>
  <c r="R80" i="55" s="1"/>
  <c r="O81" i="55" s="1"/>
  <c r="Q69" i="10"/>
  <c r="R69" i="10" s="1"/>
  <c r="O70" i="10" s="1"/>
  <c r="Q80" i="29"/>
  <c r="R80" i="29" s="1"/>
  <c r="O81" i="29" s="1"/>
  <c r="Q84" i="13"/>
  <c r="R84" i="13" s="1"/>
  <c r="O85" i="13" s="1"/>
  <c r="Q75" i="26"/>
  <c r="R75" i="26" s="1"/>
  <c r="O76" i="26" s="1"/>
  <c r="Q79" i="34"/>
  <c r="R79" i="34" s="1"/>
  <c r="O80" i="34" s="1"/>
  <c r="Q80" i="54"/>
  <c r="R80" i="54" s="1"/>
  <c r="O81" i="54" s="1"/>
  <c r="Q81" i="46"/>
  <c r="R81" i="46" s="1"/>
  <c r="O82" i="46" s="1"/>
  <c r="Q87" i="23"/>
  <c r="R87" i="23" s="1"/>
  <c r="O88" i="23" s="1"/>
  <c r="Q81" i="43"/>
  <c r="R81" i="43" s="1"/>
  <c r="O82" i="43" s="1"/>
  <c r="Q80" i="45"/>
  <c r="R80" i="45" s="1"/>
  <c r="O81" i="45" s="1"/>
  <c r="Q78" i="33"/>
  <c r="R78" i="33" s="1"/>
  <c r="O79" i="33" s="1"/>
  <c r="Q80" i="15"/>
  <c r="R80" i="15" s="1"/>
  <c r="O81" i="15" s="1"/>
  <c r="Q79" i="36"/>
  <c r="R79" i="36" s="1"/>
  <c r="O80" i="36" s="1"/>
  <c r="Q67" i="18"/>
  <c r="R67" i="18" s="1"/>
  <c r="O68" i="18" s="1"/>
  <c r="Q79" i="48"/>
  <c r="R79" i="48" s="1"/>
  <c r="O80" i="48" s="1"/>
  <c r="Q80" i="27"/>
  <c r="R80" i="27" s="1"/>
  <c r="O81" i="27" s="1"/>
  <c r="Q87" i="22"/>
  <c r="R87" i="22" s="1"/>
  <c r="O88" i="22" s="1"/>
  <c r="R38" i="17"/>
  <c r="P37" i="17"/>
  <c r="Q45" i="23"/>
  <c r="R38" i="23"/>
  <c r="P37" i="23"/>
  <c r="R39" i="40"/>
  <c r="P38" i="40"/>
  <c r="R38" i="13"/>
  <c r="P37" i="13"/>
  <c r="Q79" i="50"/>
  <c r="R79" i="50" s="1"/>
  <c r="O80" i="50" s="1"/>
  <c r="R38" i="21"/>
  <c r="P37" i="21"/>
  <c r="Q45" i="16"/>
  <c r="Q46" i="47"/>
  <c r="V48" i="47" s="1"/>
  <c r="Q75" i="14"/>
  <c r="R75" i="14" s="1"/>
  <c r="O76" i="14" s="1"/>
  <c r="Q78" i="44"/>
  <c r="R78" i="44" s="1"/>
  <c r="O79" i="44" s="1"/>
  <c r="Q50" i="39"/>
  <c r="V44" i="39"/>
  <c r="V48" i="51"/>
  <c r="Q50" i="51"/>
  <c r="R38" i="19"/>
  <c r="P37" i="19"/>
  <c r="P52" i="22"/>
  <c r="Z52" i="22" s="1"/>
  <c r="R39" i="32"/>
  <c r="P38" i="32"/>
  <c r="Q53" i="20"/>
  <c r="S53" i="20"/>
  <c r="R53" i="20"/>
  <c r="N54" i="20"/>
  <c r="T53" i="20"/>
  <c r="W52" i="13"/>
  <c r="Q46" i="20"/>
  <c r="R46" i="25"/>
  <c r="P38" i="25"/>
  <c r="V48" i="45"/>
  <c r="Q50" i="45"/>
  <c r="P54" i="17"/>
  <c r="R39" i="16"/>
  <c r="P38" i="16"/>
  <c r="P37" i="9"/>
  <c r="Q38" i="9"/>
  <c r="R38" i="41"/>
  <c r="P37" i="41"/>
  <c r="Q80" i="53"/>
  <c r="R80" i="53" s="1"/>
  <c r="O81" i="53" s="1"/>
  <c r="R40" i="43"/>
  <c r="U40" i="43" s="1"/>
  <c r="P39" i="43"/>
  <c r="Q69" i="11"/>
  <c r="R69" i="11" s="1"/>
  <c r="O70" i="11" s="1"/>
  <c r="R38" i="31"/>
  <c r="P37" i="31"/>
  <c r="Q78" i="12"/>
  <c r="R78" i="12" s="1"/>
  <c r="O79" i="12" s="1"/>
  <c r="Q79" i="35"/>
  <c r="R79" i="35" s="1"/>
  <c r="O80" i="35" s="1"/>
  <c r="Q88" i="20"/>
  <c r="R88" i="20" s="1"/>
  <c r="O89" i="20" s="1"/>
  <c r="R47" i="26"/>
  <c r="P46" i="26"/>
  <c r="P47" i="26" s="1"/>
  <c r="U47" i="26"/>
  <c r="R39" i="39"/>
  <c r="P38" i="39"/>
  <c r="R53" i="22"/>
  <c r="Q53" i="22"/>
  <c r="S53" i="22"/>
  <c r="T53" i="22"/>
  <c r="N54" i="22"/>
  <c r="R39" i="35"/>
  <c r="P38" i="35"/>
  <c r="Q45" i="40"/>
  <c r="R39" i="30"/>
  <c r="P38" i="30"/>
  <c r="R39" i="54"/>
  <c r="P38" i="54"/>
  <c r="Q44" i="50"/>
  <c r="V44" i="50" s="1"/>
  <c r="Q51" i="35"/>
  <c r="Q88" i="19"/>
  <c r="R88" i="19" s="1"/>
  <c r="O89" i="19" s="1"/>
  <c r="Q75" i="24"/>
  <c r="R75" i="24" s="1"/>
  <c r="O76" i="24" s="1"/>
  <c r="Q79" i="30"/>
  <c r="R79" i="30" s="1"/>
  <c r="O80" i="30" s="1"/>
  <c r="R38" i="27"/>
  <c r="P37" i="27"/>
  <c r="Q80" i="49"/>
  <c r="R80" i="49" s="1"/>
  <c r="O81" i="49" s="1"/>
  <c r="R38" i="20"/>
  <c r="P37" i="20"/>
  <c r="P52" i="13"/>
  <c r="Z52" i="13" s="1"/>
  <c r="U52" i="13"/>
  <c r="R54" i="19"/>
  <c r="S54" i="19"/>
  <c r="N55" i="19"/>
  <c r="Q54" i="19"/>
  <c r="T54" i="19"/>
  <c r="Q79" i="31"/>
  <c r="R79" i="31" s="1"/>
  <c r="O80" i="31" s="1"/>
  <c r="Q79" i="39"/>
  <c r="R79" i="39" s="1"/>
  <c r="O80" i="39" s="1"/>
  <c r="R39" i="34"/>
  <c r="P38" i="34"/>
  <c r="V44" i="17"/>
  <c r="N55" i="16"/>
  <c r="Q54" i="16"/>
  <c r="S54" i="16"/>
  <c r="R54" i="16"/>
  <c r="T54" i="16"/>
  <c r="V48" i="42"/>
  <c r="Q50" i="42"/>
  <c r="R39" i="12"/>
  <c r="P38" i="12"/>
  <c r="R39" i="53"/>
  <c r="P38" i="53"/>
  <c r="R40" i="46"/>
  <c r="U40" i="46" s="1"/>
  <c r="P39" i="46"/>
  <c r="R38" i="48"/>
  <c r="P37" i="48"/>
  <c r="Q79" i="28"/>
  <c r="R79" i="28" s="1"/>
  <c r="O80" i="28" s="1"/>
  <c r="U52" i="22"/>
  <c r="Q80" i="37"/>
  <c r="R80" i="37" s="1"/>
  <c r="O81" i="37" s="1"/>
  <c r="Q88" i="17"/>
  <c r="R88" i="17" s="1"/>
  <c r="O89" i="17" s="1"/>
  <c r="R38" i="52"/>
  <c r="P37" i="52"/>
  <c r="R38" i="15"/>
  <c r="P37" i="15"/>
  <c r="R39" i="51"/>
  <c r="P38" i="51"/>
  <c r="Q41" i="19"/>
  <c r="R39" i="45"/>
  <c r="P38" i="45"/>
  <c r="R39" i="33"/>
  <c r="U40" i="33" s="1"/>
  <c r="P38" i="33"/>
  <c r="P54" i="23"/>
  <c r="R47" i="24"/>
  <c r="P46" i="24"/>
  <c r="P47" i="24" s="1"/>
  <c r="U47" i="24"/>
  <c r="R39" i="42"/>
  <c r="P38" i="42"/>
  <c r="Q51" i="41"/>
  <c r="Q80" i="41"/>
  <c r="R80" i="41" s="1"/>
  <c r="O81" i="41" s="1"/>
  <c r="Q55" i="17"/>
  <c r="R55" i="17"/>
  <c r="S55" i="17"/>
  <c r="N56" i="17"/>
  <c r="T55" i="17"/>
  <c r="X52" i="13"/>
  <c r="P53" i="16"/>
  <c r="R38" i="50"/>
  <c r="P37" i="50"/>
  <c r="Q79" i="38"/>
  <c r="R79" i="38" s="1"/>
  <c r="O80" i="38" s="1"/>
  <c r="R38" i="22"/>
  <c r="P37" i="22"/>
  <c r="R38" i="37"/>
  <c r="P37" i="37"/>
  <c r="P52" i="20"/>
  <c r="Z52" i="20" s="1"/>
  <c r="N56" i="23"/>
  <c r="Q55" i="23"/>
  <c r="R55" i="23"/>
  <c r="S55" i="23"/>
  <c r="T55" i="23"/>
  <c r="R39" i="55"/>
  <c r="P38" i="55"/>
  <c r="P53" i="21"/>
  <c r="R38" i="38"/>
  <c r="P37" i="38"/>
  <c r="Q45" i="48"/>
  <c r="R39" i="28"/>
  <c r="P38" i="28"/>
  <c r="R39" i="29"/>
  <c r="P38" i="29"/>
  <c r="P53" i="19"/>
  <c r="R38" i="44"/>
  <c r="P37" i="44"/>
  <c r="Q79" i="52"/>
  <c r="R79" i="52" s="1"/>
  <c r="O80" i="52" s="1"/>
  <c r="R38" i="49"/>
  <c r="P37" i="49"/>
  <c r="Q46" i="21"/>
  <c r="V48" i="21" s="1"/>
  <c r="V44" i="23"/>
  <c r="N55" i="21"/>
  <c r="R54" i="21"/>
  <c r="Q54" i="21"/>
  <c r="S54" i="21"/>
  <c r="T54" i="21"/>
  <c r="V52" i="20"/>
  <c r="Q45" i="22"/>
  <c r="Q42" i="13"/>
  <c r="V44" i="16"/>
  <c r="R38" i="47"/>
  <c r="P37" i="47"/>
  <c r="R38" i="36"/>
  <c r="P37" i="36"/>
  <c r="Q78" i="32"/>
  <c r="R78" i="32" s="1"/>
  <c r="O79" i="32" s="1"/>
  <c r="P54" i="16" l="1"/>
  <c r="Q85" i="13"/>
  <c r="R85" i="13" s="1"/>
  <c r="O86" i="13" s="1"/>
  <c r="Q79" i="32"/>
  <c r="R79" i="32" s="1"/>
  <c r="O80" i="32" s="1"/>
  <c r="Q76" i="24"/>
  <c r="R76" i="24" s="1"/>
  <c r="O77" i="24" s="1"/>
  <c r="Q81" i="29"/>
  <c r="R81" i="29" s="1"/>
  <c r="O82" i="29" s="1"/>
  <c r="Q80" i="31"/>
  <c r="R80" i="31" s="1"/>
  <c r="O81" i="31" s="1"/>
  <c r="Q89" i="19"/>
  <c r="R89" i="19" s="1"/>
  <c r="O90" i="19" s="1"/>
  <c r="Q70" i="10"/>
  <c r="R70" i="10" s="1"/>
  <c r="O71" i="10" s="1"/>
  <c r="Q81" i="37"/>
  <c r="R81" i="37" s="1"/>
  <c r="O82" i="37" s="1"/>
  <c r="Q80" i="50"/>
  <c r="R80" i="50" s="1"/>
  <c r="O81" i="50" s="1"/>
  <c r="Q82" i="46"/>
  <c r="R82" i="46" s="1"/>
  <c r="O83" i="46" s="1"/>
  <c r="Q81" i="55"/>
  <c r="R81" i="55" s="1"/>
  <c r="O82" i="55" s="1"/>
  <c r="Q80" i="52"/>
  <c r="R80" i="52" s="1"/>
  <c r="O81" i="52" s="1"/>
  <c r="Q80" i="38"/>
  <c r="R80" i="38" s="1"/>
  <c r="O81" i="38" s="1"/>
  <c r="Q81" i="49"/>
  <c r="R81" i="49" s="1"/>
  <c r="O82" i="49" s="1"/>
  <c r="Q70" i="11"/>
  <c r="R70" i="11" s="1"/>
  <c r="O71" i="11" s="1"/>
  <c r="Q80" i="36"/>
  <c r="R80" i="36" s="1"/>
  <c r="O81" i="36" s="1"/>
  <c r="Q82" i="43"/>
  <c r="R82" i="43" s="1"/>
  <c r="O83" i="43" s="1"/>
  <c r="Q80" i="47"/>
  <c r="R80" i="47" s="1"/>
  <c r="O81" i="47" s="1"/>
  <c r="Q80" i="28"/>
  <c r="R80" i="28" s="1"/>
  <c r="O81" i="28" s="1"/>
  <c r="Q76" i="14"/>
  <c r="R76" i="14" s="1"/>
  <c r="O77" i="14" s="1"/>
  <c r="Q88" i="22"/>
  <c r="R88" i="22" s="1"/>
  <c r="O89" i="22" s="1"/>
  <c r="Q81" i="15"/>
  <c r="R81" i="15" s="1"/>
  <c r="O82" i="15" s="1"/>
  <c r="Q81" i="41"/>
  <c r="R81" i="41" s="1"/>
  <c r="O82" i="41" s="1"/>
  <c r="Q89" i="20"/>
  <c r="R89" i="20" s="1"/>
  <c r="O90" i="20" s="1"/>
  <c r="Q79" i="33"/>
  <c r="R79" i="33" s="1"/>
  <c r="O80" i="33" s="1"/>
  <c r="Q80" i="34"/>
  <c r="R80" i="34" s="1"/>
  <c r="O81" i="34" s="1"/>
  <c r="Q80" i="35"/>
  <c r="R80" i="35" s="1"/>
  <c r="O81" i="35" s="1"/>
  <c r="Q81" i="53"/>
  <c r="R81" i="53" s="1"/>
  <c r="O82" i="53" s="1"/>
  <c r="Q81" i="45"/>
  <c r="R81" i="45" s="1"/>
  <c r="O82" i="45" s="1"/>
  <c r="Q76" i="26"/>
  <c r="R76" i="26" s="1"/>
  <c r="O77" i="26" s="1"/>
  <c r="R40" i="55"/>
  <c r="W40" i="55" s="1"/>
  <c r="P39" i="55"/>
  <c r="P55" i="17"/>
  <c r="R40" i="53"/>
  <c r="W40" i="53" s="1"/>
  <c r="P39" i="53"/>
  <c r="Q55" i="16"/>
  <c r="R55" i="16"/>
  <c r="T55" i="16"/>
  <c r="N56" i="16"/>
  <c r="S55" i="16"/>
  <c r="R40" i="30"/>
  <c r="U40" i="30" s="1"/>
  <c r="P39" i="30"/>
  <c r="Q46" i="23"/>
  <c r="V48" i="23" s="1"/>
  <c r="Q76" i="25"/>
  <c r="R76" i="25" s="1"/>
  <c r="O77" i="25" s="1"/>
  <c r="Q81" i="40"/>
  <c r="R81" i="40" s="1"/>
  <c r="O82" i="40" s="1"/>
  <c r="Q43" i="13"/>
  <c r="R39" i="36"/>
  <c r="P38" i="36"/>
  <c r="R40" i="29"/>
  <c r="W40" i="29" s="1"/>
  <c r="P39" i="29"/>
  <c r="R39" i="38"/>
  <c r="P38" i="38"/>
  <c r="R40" i="45"/>
  <c r="W40" i="45" s="1"/>
  <c r="P39" i="45"/>
  <c r="R39" i="15"/>
  <c r="P38" i="15"/>
  <c r="R39" i="48"/>
  <c r="P38" i="48"/>
  <c r="V48" i="40"/>
  <c r="P53" i="22"/>
  <c r="R39" i="31"/>
  <c r="P38" i="31"/>
  <c r="R47" i="25"/>
  <c r="P46" i="25"/>
  <c r="P47" i="25" s="1"/>
  <c r="U47" i="25"/>
  <c r="Q54" i="20"/>
  <c r="R54" i="20"/>
  <c r="T54" i="20"/>
  <c r="N55" i="20"/>
  <c r="S54" i="20"/>
  <c r="Q50" i="47"/>
  <c r="R39" i="21"/>
  <c r="P38" i="21"/>
  <c r="Q88" i="23"/>
  <c r="R88" i="23" s="1"/>
  <c r="O89" i="23" s="1"/>
  <c r="R40" i="42"/>
  <c r="W40" i="42" s="1"/>
  <c r="P39" i="42"/>
  <c r="Q89" i="17"/>
  <c r="R89" i="17" s="1"/>
  <c r="O90" i="17" s="1"/>
  <c r="Q80" i="39"/>
  <c r="R80" i="39" s="1"/>
  <c r="O81" i="39" s="1"/>
  <c r="Q80" i="30"/>
  <c r="R80" i="30" s="1"/>
  <c r="O81" i="30" s="1"/>
  <c r="P54" i="21"/>
  <c r="R39" i="37"/>
  <c r="P38" i="37"/>
  <c r="Q42" i="19"/>
  <c r="Q45" i="50"/>
  <c r="Q50" i="50" s="1"/>
  <c r="R40" i="16"/>
  <c r="U40" i="16" s="1"/>
  <c r="P39" i="16"/>
  <c r="Q68" i="18"/>
  <c r="R68" i="18" s="1"/>
  <c r="O69" i="18" s="1"/>
  <c r="Q89" i="21"/>
  <c r="R89" i="21" s="1"/>
  <c r="O90" i="21" s="1"/>
  <c r="R40" i="28"/>
  <c r="U40" i="28" s="1"/>
  <c r="P39" i="28"/>
  <c r="R39" i="41"/>
  <c r="P38" i="41"/>
  <c r="R39" i="19"/>
  <c r="P38" i="19"/>
  <c r="Q51" i="39"/>
  <c r="R40" i="40"/>
  <c r="P39" i="40"/>
  <c r="Q50" i="40"/>
  <c r="R39" i="13"/>
  <c r="P38" i="13"/>
  <c r="Q46" i="22"/>
  <c r="Q55" i="21"/>
  <c r="S55" i="21"/>
  <c r="N56" i="21"/>
  <c r="R55" i="21"/>
  <c r="T55" i="21"/>
  <c r="R39" i="49"/>
  <c r="P38" i="49"/>
  <c r="Q46" i="48"/>
  <c r="P55" i="23"/>
  <c r="P54" i="19"/>
  <c r="R39" i="27"/>
  <c r="U40" i="27" s="1"/>
  <c r="P38" i="27"/>
  <c r="R40" i="35"/>
  <c r="P39" i="35"/>
  <c r="R40" i="39"/>
  <c r="U40" i="39" s="1"/>
  <c r="P39" i="39"/>
  <c r="Q51" i="45"/>
  <c r="V48" i="20"/>
  <c r="P53" i="20"/>
  <c r="R39" i="17"/>
  <c r="P38" i="17"/>
  <c r="Q81" i="27"/>
  <c r="R81" i="27" s="1"/>
  <c r="O82" i="27" s="1"/>
  <c r="Q81" i="9"/>
  <c r="R81" i="9" s="1"/>
  <c r="O82" i="9" s="1"/>
  <c r="P39" i="33"/>
  <c r="W40" i="33"/>
  <c r="R49" i="33"/>
  <c r="R39" i="44"/>
  <c r="P38" i="44"/>
  <c r="R56" i="23"/>
  <c r="S56" i="23"/>
  <c r="S58" i="23" s="1"/>
  <c r="S59" i="23" s="1"/>
  <c r="Q56" i="23"/>
  <c r="V56" i="23" s="1"/>
  <c r="T56" i="23"/>
  <c r="T58" i="23" s="1"/>
  <c r="T59" i="23" s="1"/>
  <c r="R39" i="50"/>
  <c r="P38" i="50"/>
  <c r="Q56" i="17"/>
  <c r="R56" i="17"/>
  <c r="S56" i="17"/>
  <c r="S58" i="17" s="1"/>
  <c r="S59" i="17" s="1"/>
  <c r="T56" i="17"/>
  <c r="T58" i="17" s="1"/>
  <c r="T59" i="17" s="1"/>
  <c r="R40" i="51"/>
  <c r="W40" i="51" s="1"/>
  <c r="P39" i="51"/>
  <c r="R39" i="52"/>
  <c r="P38" i="52"/>
  <c r="R41" i="46"/>
  <c r="P40" i="46"/>
  <c r="Z40" i="46" s="1"/>
  <c r="W40" i="46"/>
  <c r="R40" i="12"/>
  <c r="W40" i="12" s="1"/>
  <c r="P39" i="12"/>
  <c r="S55" i="19"/>
  <c r="T55" i="19"/>
  <c r="R55" i="19"/>
  <c r="N56" i="19"/>
  <c r="Q55" i="19"/>
  <c r="R39" i="20"/>
  <c r="P38" i="20"/>
  <c r="R40" i="54"/>
  <c r="W40" i="54" s="1"/>
  <c r="P39" i="54"/>
  <c r="Q79" i="12"/>
  <c r="R79" i="12" s="1"/>
  <c r="O80" i="12" s="1"/>
  <c r="P38" i="9"/>
  <c r="Q39" i="9"/>
  <c r="Q79" i="44"/>
  <c r="R79" i="44" s="1"/>
  <c r="O80" i="44" s="1"/>
  <c r="Q46" i="16"/>
  <c r="Q80" i="48"/>
  <c r="R80" i="48" s="1"/>
  <c r="O81" i="48" s="1"/>
  <c r="Q81" i="54"/>
  <c r="R81" i="54" s="1"/>
  <c r="O82" i="54" s="1"/>
  <c r="Q81" i="42"/>
  <c r="R81" i="42" s="1"/>
  <c r="O82" i="42" s="1"/>
  <c r="Q80" i="51"/>
  <c r="R80" i="51" s="1"/>
  <c r="O81" i="51" s="1"/>
  <c r="Q93" i="16"/>
  <c r="R93" i="16" s="1"/>
  <c r="O94" i="16" s="1"/>
  <c r="R40" i="32"/>
  <c r="U40" i="32" s="1"/>
  <c r="P39" i="32"/>
  <c r="R39" i="47"/>
  <c r="P38" i="47"/>
  <c r="R39" i="22"/>
  <c r="P38" i="22"/>
  <c r="Q51" i="42"/>
  <c r="R40" i="34"/>
  <c r="U40" i="34" s="1"/>
  <c r="P39" i="34"/>
  <c r="Q54" i="22"/>
  <c r="S54" i="22"/>
  <c r="T54" i="22"/>
  <c r="R54" i="22"/>
  <c r="N55" i="22"/>
  <c r="R41" i="43"/>
  <c r="P40" i="43"/>
  <c r="Z40" i="43" s="1"/>
  <c r="W40" i="43"/>
  <c r="Q51" i="51"/>
  <c r="R39" i="23"/>
  <c r="P38" i="23"/>
  <c r="W40" i="32" l="1"/>
  <c r="W40" i="28"/>
  <c r="U40" i="53"/>
  <c r="W40" i="39"/>
  <c r="U40" i="42"/>
  <c r="W40" i="16"/>
  <c r="P55" i="21"/>
  <c r="Q81" i="52"/>
  <c r="R81" i="52" s="1"/>
  <c r="O82" i="52" s="1"/>
  <c r="Q51" i="50"/>
  <c r="Q82" i="55"/>
  <c r="R82" i="55" s="1"/>
  <c r="O83" i="55" s="1"/>
  <c r="Q90" i="19"/>
  <c r="R90" i="19" s="1"/>
  <c r="O91" i="19" s="1"/>
  <c r="Q80" i="12"/>
  <c r="R80" i="12" s="1"/>
  <c r="O81" i="12" s="1"/>
  <c r="Q83" i="46"/>
  <c r="R83" i="46" s="1"/>
  <c r="O84" i="46" s="1"/>
  <c r="Q81" i="35"/>
  <c r="R81" i="35" s="1"/>
  <c r="O82" i="35" s="1"/>
  <c r="Q89" i="22"/>
  <c r="R89" i="22" s="1"/>
  <c r="O90" i="22" s="1"/>
  <c r="Q82" i="53"/>
  <c r="R82" i="53" s="1"/>
  <c r="O83" i="53" s="1"/>
  <c r="Q82" i="15"/>
  <c r="R82" i="15" s="1"/>
  <c r="O83" i="15" s="1"/>
  <c r="Q90" i="21"/>
  <c r="R90" i="21" s="1"/>
  <c r="O91" i="21" s="1"/>
  <c r="Q81" i="48"/>
  <c r="R81" i="48" s="1"/>
  <c r="O82" i="48" s="1"/>
  <c r="Q77" i="14"/>
  <c r="R77" i="14" s="1"/>
  <c r="O78" i="14" s="1"/>
  <c r="Q82" i="29"/>
  <c r="R82" i="29" s="1"/>
  <c r="O83" i="29" s="1"/>
  <c r="Q82" i="9"/>
  <c r="R82" i="9" s="1"/>
  <c r="O83" i="9" s="1"/>
  <c r="Q89" i="23"/>
  <c r="R89" i="23" s="1"/>
  <c r="O90" i="23" s="1"/>
  <c r="Q77" i="25"/>
  <c r="R77" i="25" s="1"/>
  <c r="O78" i="25" s="1"/>
  <c r="Q81" i="28"/>
  <c r="R81" i="28" s="1"/>
  <c r="O82" i="28" s="1"/>
  <c r="Q82" i="49"/>
  <c r="R82" i="49" s="1"/>
  <c r="O83" i="49" s="1"/>
  <c r="Q77" i="24"/>
  <c r="R77" i="24" s="1"/>
  <c r="O78" i="24" s="1"/>
  <c r="Q81" i="30"/>
  <c r="R81" i="30" s="1"/>
  <c r="O82" i="30" s="1"/>
  <c r="Q80" i="33"/>
  <c r="R80" i="33" s="1"/>
  <c r="O81" i="33" s="1"/>
  <c r="Q81" i="47"/>
  <c r="R81" i="47" s="1"/>
  <c r="O82" i="47" s="1"/>
  <c r="Q80" i="32"/>
  <c r="R80" i="32" s="1"/>
  <c r="O81" i="32" s="1"/>
  <c r="Q94" i="16"/>
  <c r="R94" i="16" s="1"/>
  <c r="O95" i="16" s="1"/>
  <c r="Q81" i="51"/>
  <c r="R81" i="51" s="1"/>
  <c r="O82" i="51" s="1"/>
  <c r="Q81" i="39"/>
  <c r="R81" i="39" s="1"/>
  <c r="O82" i="39" s="1"/>
  <c r="Q90" i="20"/>
  <c r="R90" i="20" s="1"/>
  <c r="O91" i="20" s="1"/>
  <c r="Q71" i="10"/>
  <c r="R71" i="10" s="1"/>
  <c r="O72" i="10" s="1"/>
  <c r="Q86" i="13"/>
  <c r="R86" i="13" s="1"/>
  <c r="O87" i="13" s="1"/>
  <c r="P40" i="34"/>
  <c r="Z40" i="34" s="1"/>
  <c r="R50" i="34"/>
  <c r="W44" i="46"/>
  <c r="U44" i="46"/>
  <c r="P41" i="46"/>
  <c r="R50" i="46"/>
  <c r="R41" i="40"/>
  <c r="P40" i="40"/>
  <c r="Z40" i="40" s="1"/>
  <c r="W40" i="40"/>
  <c r="U40" i="40"/>
  <c r="R40" i="41"/>
  <c r="W40" i="41" s="1"/>
  <c r="P39" i="41"/>
  <c r="R41" i="16"/>
  <c r="P40" i="16"/>
  <c r="Z40" i="16" s="1"/>
  <c r="U40" i="51"/>
  <c r="Q55" i="22"/>
  <c r="R55" i="22"/>
  <c r="T55" i="22"/>
  <c r="S55" i="22"/>
  <c r="N56" i="22"/>
  <c r="R40" i="48"/>
  <c r="U40" i="48" s="1"/>
  <c r="P39" i="48"/>
  <c r="Q44" i="13"/>
  <c r="P56" i="17"/>
  <c r="Z56" i="17" s="1"/>
  <c r="Q58" i="17"/>
  <c r="R40" i="44"/>
  <c r="W40" i="44" s="1"/>
  <c r="P39" i="44"/>
  <c r="Y56" i="17"/>
  <c r="Q69" i="18"/>
  <c r="R69" i="18" s="1"/>
  <c r="O70" i="18" s="1"/>
  <c r="R40" i="37"/>
  <c r="W40" i="37" s="1"/>
  <c r="P39" i="37"/>
  <c r="P54" i="20"/>
  <c r="R40" i="15"/>
  <c r="W40" i="15" s="1"/>
  <c r="P39" i="15"/>
  <c r="R41" i="55"/>
  <c r="P40" i="55"/>
  <c r="Z40" i="55" s="1"/>
  <c r="Q81" i="36"/>
  <c r="R81" i="36" s="1"/>
  <c r="O82" i="36" s="1"/>
  <c r="R41" i="32"/>
  <c r="P40" i="32"/>
  <c r="Z40" i="32" s="1"/>
  <c r="Q80" i="44"/>
  <c r="R80" i="44" s="1"/>
  <c r="O81" i="44" s="1"/>
  <c r="R41" i="54"/>
  <c r="P40" i="54"/>
  <c r="Z40" i="54" s="1"/>
  <c r="U40" i="12"/>
  <c r="Z39" i="12" s="1"/>
  <c r="R40" i="52"/>
  <c r="U40" i="52" s="1"/>
  <c r="P39" i="52"/>
  <c r="R50" i="33"/>
  <c r="P49" i="33"/>
  <c r="P50" i="33" s="1"/>
  <c r="U50" i="33"/>
  <c r="R40" i="17"/>
  <c r="U40" i="17" s="1"/>
  <c r="P39" i="17"/>
  <c r="V48" i="50"/>
  <c r="R40" i="21"/>
  <c r="W40" i="21" s="1"/>
  <c r="P39" i="21"/>
  <c r="U40" i="45"/>
  <c r="P40" i="29"/>
  <c r="Z40" i="29" s="1"/>
  <c r="U40" i="29"/>
  <c r="R50" i="29"/>
  <c r="Q56" i="16"/>
  <c r="R56" i="16"/>
  <c r="W56" i="16" s="1"/>
  <c r="S56" i="16"/>
  <c r="X56" i="16" s="1"/>
  <c r="N57" i="16"/>
  <c r="T56" i="16"/>
  <c r="R41" i="53"/>
  <c r="P40" i="53"/>
  <c r="Z40" i="53" s="1"/>
  <c r="Q77" i="26"/>
  <c r="R77" i="26" s="1"/>
  <c r="O78" i="26" s="1"/>
  <c r="U40" i="54"/>
  <c r="Q81" i="50"/>
  <c r="R81" i="50" s="1"/>
  <c r="O82" i="50" s="1"/>
  <c r="R40" i="23"/>
  <c r="W40" i="23" s="1"/>
  <c r="P39" i="23"/>
  <c r="Q82" i="42"/>
  <c r="R82" i="42" s="1"/>
  <c r="O83" i="42" s="1"/>
  <c r="R40" i="38"/>
  <c r="P39" i="38"/>
  <c r="P40" i="30"/>
  <c r="Z40" i="30" s="1"/>
  <c r="R50" i="30"/>
  <c r="W40" i="30"/>
  <c r="Q82" i="37"/>
  <c r="R82" i="37" s="1"/>
  <c r="O83" i="37" s="1"/>
  <c r="R40" i="22"/>
  <c r="U40" i="22" s="1"/>
  <c r="P39" i="22"/>
  <c r="Q82" i="54"/>
  <c r="R82" i="54" s="1"/>
  <c r="O83" i="54" s="1"/>
  <c r="R40" i="49"/>
  <c r="U40" i="49" s="1"/>
  <c r="P39" i="49"/>
  <c r="V48" i="22"/>
  <c r="Q82" i="40"/>
  <c r="R82" i="40" s="1"/>
  <c r="O83" i="40" s="1"/>
  <c r="Q81" i="38"/>
  <c r="R81" i="38" s="1"/>
  <c r="O82" i="38" s="1"/>
  <c r="Q81" i="31"/>
  <c r="R81" i="31" s="1"/>
  <c r="O82" i="31" s="1"/>
  <c r="P54" i="22"/>
  <c r="R40" i="50"/>
  <c r="P39" i="50"/>
  <c r="R41" i="39"/>
  <c r="P40" i="39"/>
  <c r="Z40" i="39" s="1"/>
  <c r="X56" i="23"/>
  <c r="U40" i="55"/>
  <c r="Q51" i="47"/>
  <c r="V44" i="13"/>
  <c r="V56" i="17"/>
  <c r="W40" i="34"/>
  <c r="W56" i="23"/>
  <c r="Y56" i="23"/>
  <c r="Q90" i="17"/>
  <c r="R90" i="17" s="1"/>
  <c r="O91" i="17" s="1"/>
  <c r="R40" i="20"/>
  <c r="W40" i="20" s="1"/>
  <c r="P39" i="20"/>
  <c r="Q50" i="48"/>
  <c r="Q56" i="21"/>
  <c r="R56" i="21"/>
  <c r="W56" i="21" s="1"/>
  <c r="T56" i="21"/>
  <c r="S56" i="21"/>
  <c r="S58" i="21" s="1"/>
  <c r="S59" i="21" s="1"/>
  <c r="Q43" i="19"/>
  <c r="V44" i="19" s="1"/>
  <c r="R41" i="42"/>
  <c r="P40" i="42"/>
  <c r="Z40" i="42" s="1"/>
  <c r="U56" i="17"/>
  <c r="Q82" i="45"/>
  <c r="R82" i="45" s="1"/>
  <c r="O83" i="45" s="1"/>
  <c r="Q81" i="34"/>
  <c r="R81" i="34" s="1"/>
  <c r="O82" i="34" s="1"/>
  <c r="Q71" i="11"/>
  <c r="R71" i="11" s="1"/>
  <c r="O72" i="11" s="1"/>
  <c r="P39" i="27"/>
  <c r="W40" i="27"/>
  <c r="R50" i="27"/>
  <c r="U56" i="23"/>
  <c r="P39" i="9"/>
  <c r="Q40" i="9"/>
  <c r="V40" i="9" s="1"/>
  <c r="P55" i="19"/>
  <c r="P40" i="12"/>
  <c r="R50" i="12"/>
  <c r="R41" i="51"/>
  <c r="P40" i="51"/>
  <c r="Z40" i="51" s="1"/>
  <c r="P56" i="23"/>
  <c r="Z56" i="23" s="1"/>
  <c r="Q58" i="23"/>
  <c r="R41" i="35"/>
  <c r="P40" i="35"/>
  <c r="Z40" i="35" s="1"/>
  <c r="W40" i="35"/>
  <c r="V48" i="48"/>
  <c r="R40" i="13"/>
  <c r="P39" i="13"/>
  <c r="R40" i="19"/>
  <c r="W40" i="19" s="1"/>
  <c r="P39" i="19"/>
  <c r="R41" i="45"/>
  <c r="P40" i="45"/>
  <c r="Z40" i="45" s="1"/>
  <c r="R40" i="36"/>
  <c r="U40" i="36" s="1"/>
  <c r="P39" i="36"/>
  <c r="P55" i="16"/>
  <c r="U40" i="35"/>
  <c r="Q82" i="27"/>
  <c r="R82" i="27" s="1"/>
  <c r="O83" i="27" s="1"/>
  <c r="Q83" i="43"/>
  <c r="R83" i="43" s="1"/>
  <c r="O84" i="43" s="1"/>
  <c r="R42" i="43"/>
  <c r="W44" i="43" s="1"/>
  <c r="P41" i="43"/>
  <c r="X56" i="17"/>
  <c r="R40" i="47"/>
  <c r="U40" i="47" s="1"/>
  <c r="P39" i="47"/>
  <c r="Q47" i="16"/>
  <c r="T56" i="19"/>
  <c r="T58" i="19" s="1"/>
  <c r="T59" i="19" s="1"/>
  <c r="Q56" i="19"/>
  <c r="R56" i="19"/>
  <c r="S56" i="19"/>
  <c r="S58" i="19" s="1"/>
  <c r="S59" i="19" s="1"/>
  <c r="Q51" i="40"/>
  <c r="P40" i="28"/>
  <c r="Z40" i="28" s="1"/>
  <c r="R50" i="28"/>
  <c r="Q55" i="20"/>
  <c r="R55" i="20"/>
  <c r="S55" i="20"/>
  <c r="N56" i="20"/>
  <c r="T55" i="20"/>
  <c r="R40" i="31"/>
  <c r="W40" i="31" s="1"/>
  <c r="P39" i="31"/>
  <c r="W56" i="17"/>
  <c r="Q82" i="41"/>
  <c r="R82" i="41" s="1"/>
  <c r="O83" i="41" s="1"/>
  <c r="U40" i="19" l="1"/>
  <c r="W40" i="36"/>
  <c r="U40" i="44"/>
  <c r="X56" i="21"/>
  <c r="U40" i="15"/>
  <c r="U56" i="16"/>
  <c r="Y56" i="16"/>
  <c r="U44" i="43"/>
  <c r="W40" i="49"/>
  <c r="U40" i="20"/>
  <c r="U40" i="37"/>
  <c r="P56" i="16"/>
  <c r="Z56" i="16" s="1"/>
  <c r="W40" i="48"/>
  <c r="Q83" i="41"/>
  <c r="R83" i="41" s="1"/>
  <c r="O84" i="41" s="1"/>
  <c r="Q82" i="31"/>
  <c r="R82" i="31" s="1"/>
  <c r="O83" i="31" s="1"/>
  <c r="Q82" i="36"/>
  <c r="R82" i="36" s="1"/>
  <c r="O83" i="36" s="1"/>
  <c r="Q91" i="21"/>
  <c r="R91" i="21" s="1"/>
  <c r="O92" i="21" s="1"/>
  <c r="Q82" i="34"/>
  <c r="R82" i="34" s="1"/>
  <c r="O83" i="34" s="1"/>
  <c r="Q83" i="54"/>
  <c r="R83" i="54" s="1"/>
  <c r="O84" i="54" s="1"/>
  <c r="Q78" i="26"/>
  <c r="R78" i="26" s="1"/>
  <c r="O79" i="26" s="1"/>
  <c r="Q83" i="15"/>
  <c r="R83" i="15" s="1"/>
  <c r="O84" i="15" s="1"/>
  <c r="Q91" i="19"/>
  <c r="R91" i="19" s="1"/>
  <c r="O92" i="19" s="1"/>
  <c r="Q84" i="43"/>
  <c r="R84" i="43" s="1"/>
  <c r="O85" i="43" s="1"/>
  <c r="Q83" i="45"/>
  <c r="R83" i="45" s="1"/>
  <c r="O84" i="45" s="1"/>
  <c r="Q83" i="40"/>
  <c r="R83" i="40" s="1"/>
  <c r="O84" i="40" s="1"/>
  <c r="Q81" i="44"/>
  <c r="R81" i="44" s="1"/>
  <c r="O82" i="44" s="1"/>
  <c r="Q72" i="10"/>
  <c r="R72" i="10" s="1"/>
  <c r="O73" i="10" s="1"/>
  <c r="Q83" i="9"/>
  <c r="R83" i="9" s="1"/>
  <c r="O84" i="9" s="1"/>
  <c r="Q90" i="22"/>
  <c r="R90" i="22" s="1"/>
  <c r="O91" i="22" s="1"/>
  <c r="Q91" i="20"/>
  <c r="R91" i="20" s="1"/>
  <c r="O92" i="20" s="1"/>
  <c r="Q82" i="35"/>
  <c r="R82" i="35" s="1"/>
  <c r="O83" i="35" s="1"/>
  <c r="Q83" i="49"/>
  <c r="R83" i="49" s="1"/>
  <c r="O84" i="49" s="1"/>
  <c r="Q78" i="14"/>
  <c r="R78" i="14" s="1"/>
  <c r="O79" i="14" s="1"/>
  <c r="Q84" i="46"/>
  <c r="R84" i="46" s="1"/>
  <c r="O85" i="46" s="1"/>
  <c r="Q83" i="29"/>
  <c r="R83" i="29" s="1"/>
  <c r="O84" i="29" s="1"/>
  <c r="Q82" i="50"/>
  <c r="R82" i="50" s="1"/>
  <c r="O83" i="50" s="1"/>
  <c r="Q82" i="28"/>
  <c r="R82" i="28" s="1"/>
  <c r="O83" i="28" s="1"/>
  <c r="Q82" i="48"/>
  <c r="R82" i="48" s="1"/>
  <c r="O83" i="48" s="1"/>
  <c r="Q83" i="27"/>
  <c r="R83" i="27" s="1"/>
  <c r="O84" i="27" s="1"/>
  <c r="W44" i="35"/>
  <c r="R50" i="35"/>
  <c r="P41" i="35"/>
  <c r="U44" i="35"/>
  <c r="Q72" i="11"/>
  <c r="R72" i="11" s="1"/>
  <c r="O73" i="11" s="1"/>
  <c r="P56" i="21"/>
  <c r="Z56" i="21" s="1"/>
  <c r="Q58" i="21"/>
  <c r="X56" i="19"/>
  <c r="Q83" i="37"/>
  <c r="R83" i="37" s="1"/>
  <c r="O84" i="37" s="1"/>
  <c r="R41" i="38"/>
  <c r="P40" i="38"/>
  <c r="Z40" i="38" s="1"/>
  <c r="R41" i="17"/>
  <c r="P40" i="17"/>
  <c r="Z40" i="17" s="1"/>
  <c r="R42" i="54"/>
  <c r="P41" i="54"/>
  <c r="Q70" i="18"/>
  <c r="R70" i="18" s="1"/>
  <c r="O71" i="18" s="1"/>
  <c r="R51" i="46"/>
  <c r="P50" i="46"/>
  <c r="P51" i="46" s="1"/>
  <c r="U51" i="46"/>
  <c r="Q87" i="13"/>
  <c r="R87" i="13" s="1"/>
  <c r="O88" i="13" s="1"/>
  <c r="Q82" i="51"/>
  <c r="R82" i="51" s="1"/>
  <c r="O83" i="51" s="1"/>
  <c r="Q82" i="47"/>
  <c r="R82" i="47" s="1"/>
  <c r="O83" i="47" s="1"/>
  <c r="U56" i="19"/>
  <c r="Q81" i="12"/>
  <c r="R81" i="12" s="1"/>
  <c r="O82" i="12" s="1"/>
  <c r="U40" i="9"/>
  <c r="Z39" i="9" s="1"/>
  <c r="R41" i="36"/>
  <c r="P40" i="36"/>
  <c r="Z40" i="36" s="1"/>
  <c r="R41" i="19"/>
  <c r="P40" i="19"/>
  <c r="Z40" i="19" s="1"/>
  <c r="Q59" i="23"/>
  <c r="Q51" i="48"/>
  <c r="R41" i="21"/>
  <c r="P40" i="21"/>
  <c r="Z40" i="21" s="1"/>
  <c r="U40" i="21"/>
  <c r="R42" i="55"/>
  <c r="P41" i="55"/>
  <c r="R41" i="41"/>
  <c r="P40" i="41"/>
  <c r="Z40" i="41" s="1"/>
  <c r="Q81" i="33"/>
  <c r="R81" i="33" s="1"/>
  <c r="O82" i="33" s="1"/>
  <c r="R51" i="28"/>
  <c r="P50" i="28"/>
  <c r="P51" i="28" s="1"/>
  <c r="U51" i="28"/>
  <c r="P42" i="43"/>
  <c r="R50" i="43"/>
  <c r="R42" i="45"/>
  <c r="P41" i="45"/>
  <c r="R41" i="13"/>
  <c r="P40" i="13"/>
  <c r="Z40" i="13" s="1"/>
  <c r="U40" i="13"/>
  <c r="V56" i="21"/>
  <c r="W40" i="22"/>
  <c r="U40" i="23"/>
  <c r="R51" i="29"/>
  <c r="P50" i="29"/>
  <c r="P51" i="29" s="1"/>
  <c r="U51" i="29"/>
  <c r="P55" i="22"/>
  <c r="Q95" i="16"/>
  <c r="R95" i="16" s="1"/>
  <c r="O96" i="16" s="1"/>
  <c r="Q82" i="30"/>
  <c r="R82" i="30" s="1"/>
  <c r="O83" i="30" s="1"/>
  <c r="Q78" i="25"/>
  <c r="R78" i="25" s="1"/>
  <c r="O79" i="25" s="1"/>
  <c r="P40" i="9"/>
  <c r="Q50" i="9"/>
  <c r="R41" i="50"/>
  <c r="P40" i="50"/>
  <c r="Z40" i="50" s="1"/>
  <c r="U40" i="50"/>
  <c r="W40" i="50"/>
  <c r="R51" i="30"/>
  <c r="P50" i="30"/>
  <c r="P51" i="30" s="1"/>
  <c r="U51" i="30"/>
  <c r="Q83" i="42"/>
  <c r="R83" i="42" s="1"/>
  <c r="O84" i="42" s="1"/>
  <c r="R42" i="51"/>
  <c r="P41" i="51"/>
  <c r="R41" i="20"/>
  <c r="P40" i="20"/>
  <c r="Z40" i="20" s="1"/>
  <c r="U40" i="38"/>
  <c r="W44" i="32"/>
  <c r="U44" i="32"/>
  <c r="P41" i="32"/>
  <c r="R50" i="32"/>
  <c r="P40" i="15"/>
  <c r="Z40" i="15" s="1"/>
  <c r="R50" i="15"/>
  <c r="R41" i="44"/>
  <c r="P40" i="44"/>
  <c r="Z40" i="44" s="1"/>
  <c r="R41" i="48"/>
  <c r="P40" i="48"/>
  <c r="Z40" i="48" s="1"/>
  <c r="Y56" i="19"/>
  <c r="P55" i="20"/>
  <c r="R42" i="42"/>
  <c r="P41" i="42"/>
  <c r="Q48" i="16"/>
  <c r="V48" i="16" s="1"/>
  <c r="V56" i="16"/>
  <c r="P40" i="31"/>
  <c r="Z40" i="31" s="1"/>
  <c r="R50" i="31"/>
  <c r="R51" i="12"/>
  <c r="P50" i="12"/>
  <c r="P51" i="12" s="1"/>
  <c r="U51" i="12"/>
  <c r="R51" i="27"/>
  <c r="P50" i="27"/>
  <c r="P51" i="27" s="1"/>
  <c r="U51" i="27"/>
  <c r="U56" i="21"/>
  <c r="W40" i="38"/>
  <c r="R42" i="53"/>
  <c r="P41" i="53"/>
  <c r="R41" i="52"/>
  <c r="P40" i="52"/>
  <c r="Z40" i="52" s="1"/>
  <c r="W40" i="52"/>
  <c r="Q59" i="17"/>
  <c r="R51" i="34"/>
  <c r="U51" i="34"/>
  <c r="P50" i="34"/>
  <c r="P51" i="34" s="1"/>
  <c r="Q82" i="39"/>
  <c r="R82" i="39" s="1"/>
  <c r="O83" i="39" s="1"/>
  <c r="Q81" i="32"/>
  <c r="R81" i="32" s="1"/>
  <c r="O82" i="32" s="1"/>
  <c r="Q78" i="24"/>
  <c r="R78" i="24" s="1"/>
  <c r="O79" i="24" s="1"/>
  <c r="Q90" i="23"/>
  <c r="R90" i="23" s="1"/>
  <c r="O91" i="23" s="1"/>
  <c r="Q83" i="53"/>
  <c r="R83" i="53" s="1"/>
  <c r="O84" i="53" s="1"/>
  <c r="U40" i="31"/>
  <c r="Q83" i="55"/>
  <c r="R83" i="55" s="1"/>
  <c r="O84" i="55" s="1"/>
  <c r="Q82" i="52"/>
  <c r="R82" i="52" s="1"/>
  <c r="O83" i="52" s="1"/>
  <c r="P56" i="19"/>
  <c r="Z56" i="19" s="1"/>
  <c r="Q58" i="19"/>
  <c r="T58" i="21"/>
  <c r="T59" i="21" s="1"/>
  <c r="Y56" i="21"/>
  <c r="Q91" i="17"/>
  <c r="R91" i="17" s="1"/>
  <c r="O92" i="17" s="1"/>
  <c r="Q82" i="38"/>
  <c r="R82" i="38" s="1"/>
  <c r="O83" i="38" s="1"/>
  <c r="R41" i="22"/>
  <c r="P40" i="22"/>
  <c r="Z40" i="22" s="1"/>
  <c r="R41" i="23"/>
  <c r="P40" i="23"/>
  <c r="Z40" i="23" s="1"/>
  <c r="W40" i="17"/>
  <c r="R42" i="16"/>
  <c r="P41" i="16"/>
  <c r="R42" i="40"/>
  <c r="P41" i="40"/>
  <c r="Q56" i="20"/>
  <c r="R56" i="20"/>
  <c r="S56" i="20"/>
  <c r="S58" i="20" s="1"/>
  <c r="S59" i="20" s="1"/>
  <c r="T56" i="20"/>
  <c r="T58" i="20" s="1"/>
  <c r="T59" i="20" s="1"/>
  <c r="R41" i="47"/>
  <c r="P40" i="47"/>
  <c r="Z40" i="47" s="1"/>
  <c r="W40" i="47"/>
  <c r="V56" i="19"/>
  <c r="R42" i="39"/>
  <c r="P41" i="39"/>
  <c r="R41" i="49"/>
  <c r="P40" i="49"/>
  <c r="Z40" i="49" s="1"/>
  <c r="R57" i="16"/>
  <c r="S57" i="16"/>
  <c r="T57" i="16"/>
  <c r="N58" i="16"/>
  <c r="Q57" i="16"/>
  <c r="R41" i="37"/>
  <c r="P40" i="37"/>
  <c r="Z40" i="37" s="1"/>
  <c r="Q45" i="13"/>
  <c r="Q56" i="22"/>
  <c r="V56" i="22" s="1"/>
  <c r="R56" i="22"/>
  <c r="W56" i="22" s="1"/>
  <c r="S56" i="22"/>
  <c r="S58" i="22" s="1"/>
  <c r="S59" i="22" s="1"/>
  <c r="T56" i="22"/>
  <c r="U40" i="41"/>
  <c r="W40" i="13"/>
  <c r="W56" i="19"/>
  <c r="U56" i="20" l="1"/>
  <c r="X56" i="22"/>
  <c r="X56" i="20"/>
  <c r="Q79" i="24"/>
  <c r="R79" i="24" s="1"/>
  <c r="O80" i="24" s="1"/>
  <c r="Q83" i="30"/>
  <c r="R83" i="30" s="1"/>
  <c r="O84" i="30" s="1"/>
  <c r="Q83" i="50"/>
  <c r="R83" i="50" s="1"/>
  <c r="O84" i="50" s="1"/>
  <c r="Q83" i="52"/>
  <c r="R83" i="52" s="1"/>
  <c r="O84" i="52" s="1"/>
  <c r="Q82" i="32"/>
  <c r="R82" i="32" s="1"/>
  <c r="O83" i="32" s="1"/>
  <c r="Q96" i="16"/>
  <c r="R96" i="16" s="1"/>
  <c r="O97" i="16" s="1"/>
  <c r="Q84" i="55"/>
  <c r="R84" i="55" s="1"/>
  <c r="O85" i="55" s="1"/>
  <c r="Q85" i="46"/>
  <c r="R85" i="46" s="1"/>
  <c r="O86" i="46" s="1"/>
  <c r="Q84" i="40"/>
  <c r="R84" i="40" s="1"/>
  <c r="O85" i="40" s="1"/>
  <c r="Q83" i="36"/>
  <c r="R83" i="36" s="1"/>
  <c r="O84" i="36" s="1"/>
  <c r="Q92" i="20"/>
  <c r="R92" i="20" s="1"/>
  <c r="O93" i="20" s="1"/>
  <c r="Q79" i="26"/>
  <c r="R79" i="26" s="1"/>
  <c r="O80" i="26" s="1"/>
  <c r="Q82" i="12"/>
  <c r="R82" i="12" s="1"/>
  <c r="O83" i="12" s="1"/>
  <c r="Q83" i="38"/>
  <c r="R83" i="38" s="1"/>
  <c r="O84" i="38" s="1"/>
  <c r="Q84" i="42"/>
  <c r="R84" i="42" s="1"/>
  <c r="O85" i="42" s="1"/>
  <c r="Q84" i="9"/>
  <c r="R84" i="9" s="1"/>
  <c r="O85" i="9" s="1"/>
  <c r="Q79" i="25"/>
  <c r="R79" i="25" s="1"/>
  <c r="O80" i="25" s="1"/>
  <c r="Q83" i="47"/>
  <c r="R83" i="47" s="1"/>
  <c r="O84" i="47" s="1"/>
  <c r="Q71" i="18"/>
  <c r="R71" i="18" s="1"/>
  <c r="O72" i="18" s="1"/>
  <c r="R42" i="49"/>
  <c r="P41" i="49"/>
  <c r="R51" i="31"/>
  <c r="P50" i="31"/>
  <c r="P51" i="31" s="1"/>
  <c r="U51" i="31"/>
  <c r="R42" i="44"/>
  <c r="P41" i="44"/>
  <c r="Q73" i="11"/>
  <c r="R73" i="11" s="1"/>
  <c r="O74" i="11" s="1"/>
  <c r="Q84" i="29"/>
  <c r="R84" i="29" s="1"/>
  <c r="O85" i="29" s="1"/>
  <c r="Q84" i="45"/>
  <c r="R84" i="45" s="1"/>
  <c r="O85" i="45" s="1"/>
  <c r="R42" i="37"/>
  <c r="P41" i="37"/>
  <c r="R42" i="47"/>
  <c r="P41" i="47"/>
  <c r="R42" i="23"/>
  <c r="P41" i="23"/>
  <c r="Q83" i="35"/>
  <c r="R83" i="35" s="1"/>
  <c r="O84" i="35" s="1"/>
  <c r="Q46" i="13"/>
  <c r="R43" i="53"/>
  <c r="P42" i="53"/>
  <c r="R42" i="48"/>
  <c r="P41" i="48"/>
  <c r="R42" i="50"/>
  <c r="P41" i="50"/>
  <c r="Q59" i="21"/>
  <c r="Q84" i="27"/>
  <c r="R84" i="27" s="1"/>
  <c r="O85" i="27" s="1"/>
  <c r="Q84" i="49"/>
  <c r="R84" i="49" s="1"/>
  <c r="O85" i="49" s="1"/>
  <c r="Q91" i="22"/>
  <c r="R91" i="22" s="1"/>
  <c r="O92" i="22" s="1"/>
  <c r="Q84" i="15"/>
  <c r="R84" i="15" s="1"/>
  <c r="O85" i="15" s="1"/>
  <c r="Q92" i="21"/>
  <c r="R92" i="21" s="1"/>
  <c r="O93" i="21" s="1"/>
  <c r="Q92" i="17"/>
  <c r="R92" i="17" s="1"/>
  <c r="O93" i="17" s="1"/>
  <c r="P50" i="9"/>
  <c r="P51" i="9" s="1"/>
  <c r="Q51" i="9"/>
  <c r="U51" i="9"/>
  <c r="R51" i="43"/>
  <c r="P50" i="43"/>
  <c r="P51" i="43" s="1"/>
  <c r="U51" i="43"/>
  <c r="R42" i="41"/>
  <c r="P41" i="41"/>
  <c r="R42" i="21"/>
  <c r="P41" i="21"/>
  <c r="R42" i="19"/>
  <c r="P41" i="19"/>
  <c r="Y56" i="20"/>
  <c r="Q59" i="19"/>
  <c r="V56" i="20"/>
  <c r="R42" i="13"/>
  <c r="P41" i="13"/>
  <c r="Q83" i="51"/>
  <c r="R83" i="51" s="1"/>
  <c r="O84" i="51" s="1"/>
  <c r="R42" i="38"/>
  <c r="P41" i="38"/>
  <c r="Q83" i="31"/>
  <c r="R83" i="31" s="1"/>
  <c r="O84" i="31" s="1"/>
  <c r="R43" i="40"/>
  <c r="P42" i="40"/>
  <c r="R43" i="42"/>
  <c r="P42" i="42"/>
  <c r="R42" i="17"/>
  <c r="P41" i="17"/>
  <c r="R51" i="32"/>
  <c r="P50" i="32"/>
  <c r="P51" i="32" s="1"/>
  <c r="U51" i="32"/>
  <c r="R43" i="55"/>
  <c r="W44" i="55" s="1"/>
  <c r="P42" i="55"/>
  <c r="Q84" i="37"/>
  <c r="R84" i="37" s="1"/>
  <c r="O85" i="37" s="1"/>
  <c r="Q83" i="28"/>
  <c r="R83" i="28" s="1"/>
  <c r="O84" i="28" s="1"/>
  <c r="Q82" i="44"/>
  <c r="R82" i="44" s="1"/>
  <c r="O83" i="44" s="1"/>
  <c r="Q84" i="54"/>
  <c r="R84" i="54" s="1"/>
  <c r="O85" i="54" s="1"/>
  <c r="Q84" i="53"/>
  <c r="R84" i="53" s="1"/>
  <c r="O85" i="53" s="1"/>
  <c r="R51" i="15"/>
  <c r="P50" i="15"/>
  <c r="P51" i="15" s="1"/>
  <c r="U51" i="15"/>
  <c r="R42" i="36"/>
  <c r="P41" i="36"/>
  <c r="Q85" i="43"/>
  <c r="R85" i="43" s="1"/>
  <c r="O86" i="43" s="1"/>
  <c r="P57" i="16"/>
  <c r="R43" i="39"/>
  <c r="W44" i="39" s="1"/>
  <c r="P42" i="39"/>
  <c r="R42" i="22"/>
  <c r="P41" i="22"/>
  <c r="Q91" i="23"/>
  <c r="R91" i="23" s="1"/>
  <c r="O92" i="23" s="1"/>
  <c r="R42" i="52"/>
  <c r="P41" i="52"/>
  <c r="R43" i="16"/>
  <c r="P42" i="16"/>
  <c r="R43" i="51"/>
  <c r="P42" i="51"/>
  <c r="Q82" i="33"/>
  <c r="R82" i="33" s="1"/>
  <c r="O83" i="33" s="1"/>
  <c r="W56" i="20"/>
  <c r="Q88" i="13"/>
  <c r="R88" i="13" s="1"/>
  <c r="O89" i="13" s="1"/>
  <c r="R51" i="35"/>
  <c r="U51" i="35"/>
  <c r="P50" i="35"/>
  <c r="P51" i="35" s="1"/>
  <c r="Q79" i="14"/>
  <c r="R79" i="14" s="1"/>
  <c r="O80" i="14" s="1"/>
  <c r="Q92" i="19"/>
  <c r="R92" i="19" s="1"/>
  <c r="O93" i="19" s="1"/>
  <c r="Q83" i="34"/>
  <c r="R83" i="34" s="1"/>
  <c r="O84" i="34" s="1"/>
  <c r="Q84" i="41"/>
  <c r="R84" i="41" s="1"/>
  <c r="O85" i="41" s="1"/>
  <c r="Q83" i="39"/>
  <c r="R83" i="39" s="1"/>
  <c r="O84" i="39" s="1"/>
  <c r="R42" i="20"/>
  <c r="P41" i="20"/>
  <c r="Q83" i="48"/>
  <c r="R83" i="48" s="1"/>
  <c r="O84" i="48" s="1"/>
  <c r="Q73" i="10"/>
  <c r="R73" i="10" s="1"/>
  <c r="O74" i="10" s="1"/>
  <c r="T58" i="22"/>
  <c r="T59" i="22" s="1"/>
  <c r="Y56" i="22"/>
  <c r="S58" i="16"/>
  <c r="T58" i="16"/>
  <c r="N59" i="16"/>
  <c r="Q58" i="16"/>
  <c r="R58" i="16"/>
  <c r="U56" i="22"/>
  <c r="P56" i="22"/>
  <c r="Z56" i="22" s="1"/>
  <c r="Q58" i="22"/>
  <c r="P56" i="20"/>
  <c r="Z56" i="20" s="1"/>
  <c r="Q58" i="20"/>
  <c r="R43" i="45"/>
  <c r="P42" i="45"/>
  <c r="R43" i="54"/>
  <c r="P42" i="54"/>
  <c r="Q84" i="39" l="1"/>
  <c r="R84" i="39" s="1"/>
  <c r="O85" i="39" s="1"/>
  <c r="Q85" i="29"/>
  <c r="R85" i="29" s="1"/>
  <c r="O86" i="29" s="1"/>
  <c r="Q85" i="15"/>
  <c r="R85" i="15" s="1"/>
  <c r="O86" i="15" s="1"/>
  <c r="Q74" i="11"/>
  <c r="R74" i="11" s="1"/>
  <c r="O75" i="11" s="1"/>
  <c r="Q84" i="38"/>
  <c r="R84" i="38" s="1"/>
  <c r="O85" i="38" s="1"/>
  <c r="Q85" i="40"/>
  <c r="R85" i="40" s="1"/>
  <c r="O86" i="40" s="1"/>
  <c r="Q74" i="10"/>
  <c r="R74" i="10" s="1"/>
  <c r="O75" i="10" s="1"/>
  <c r="Q93" i="19"/>
  <c r="R93" i="19" s="1"/>
  <c r="O94" i="19" s="1"/>
  <c r="Q80" i="26"/>
  <c r="R80" i="26" s="1"/>
  <c r="O81" i="26" s="1"/>
  <c r="Q84" i="50"/>
  <c r="R84" i="50" s="1"/>
  <c r="O85" i="50" s="1"/>
  <c r="Q92" i="22"/>
  <c r="R92" i="22" s="1"/>
  <c r="O93" i="22" s="1"/>
  <c r="Q86" i="43"/>
  <c r="R86" i="43" s="1"/>
  <c r="O87" i="43" s="1"/>
  <c r="Q80" i="25"/>
  <c r="R80" i="25" s="1"/>
  <c r="O81" i="25" s="1"/>
  <c r="Q84" i="30"/>
  <c r="R84" i="30" s="1"/>
  <c r="O85" i="30" s="1"/>
  <c r="Q85" i="37"/>
  <c r="R85" i="37" s="1"/>
  <c r="O86" i="37" s="1"/>
  <c r="Q84" i="48"/>
  <c r="R84" i="48" s="1"/>
  <c r="O85" i="48" s="1"/>
  <c r="Q85" i="9"/>
  <c r="R85" i="9" s="1"/>
  <c r="O86" i="9" s="1"/>
  <c r="Q84" i="34"/>
  <c r="R84" i="34" s="1"/>
  <c r="O85" i="34" s="1"/>
  <c r="Q85" i="54"/>
  <c r="R85" i="54" s="1"/>
  <c r="O86" i="54" s="1"/>
  <c r="Q83" i="33"/>
  <c r="R83" i="33" s="1"/>
  <c r="O84" i="33" s="1"/>
  <c r="Q85" i="45"/>
  <c r="R85" i="45" s="1"/>
  <c r="O86" i="45" s="1"/>
  <c r="Q92" i="23"/>
  <c r="R92" i="23" s="1"/>
  <c r="O93" i="23" s="1"/>
  <c r="Q84" i="28"/>
  <c r="R84" i="28" s="1"/>
  <c r="O85" i="28" s="1"/>
  <c r="R50" i="39"/>
  <c r="P43" i="39"/>
  <c r="U44" i="39"/>
  <c r="P43" i="55"/>
  <c r="R50" i="55"/>
  <c r="U44" i="55"/>
  <c r="R43" i="38"/>
  <c r="W44" i="38" s="1"/>
  <c r="P42" i="38"/>
  <c r="R43" i="19"/>
  <c r="P43" i="19" s="1"/>
  <c r="P42" i="19"/>
  <c r="R43" i="41"/>
  <c r="P42" i="41"/>
  <c r="Q93" i="17"/>
  <c r="R93" i="17" s="1"/>
  <c r="O94" i="17" s="1"/>
  <c r="Q85" i="49"/>
  <c r="R85" i="49" s="1"/>
  <c r="O86" i="49" s="1"/>
  <c r="P43" i="53"/>
  <c r="R50" i="53"/>
  <c r="W44" i="53"/>
  <c r="Q84" i="35"/>
  <c r="R84" i="35" s="1"/>
  <c r="O85" i="35" s="1"/>
  <c r="Q72" i="18"/>
  <c r="R72" i="18" s="1"/>
  <c r="O73" i="18" s="1"/>
  <c r="Q85" i="42"/>
  <c r="R85" i="42" s="1"/>
  <c r="O86" i="42" s="1"/>
  <c r="Q93" i="20"/>
  <c r="R93" i="20" s="1"/>
  <c r="O94" i="20" s="1"/>
  <c r="Q86" i="46"/>
  <c r="R86" i="46" s="1"/>
  <c r="O87" i="46" s="1"/>
  <c r="Q84" i="52"/>
  <c r="R84" i="52" s="1"/>
  <c r="O85" i="52" s="1"/>
  <c r="Q80" i="14"/>
  <c r="R80" i="14" s="1"/>
  <c r="O81" i="14" s="1"/>
  <c r="R44" i="16"/>
  <c r="W44" i="16" s="1"/>
  <c r="P43" i="16"/>
  <c r="R43" i="36"/>
  <c r="W44" i="36" s="1"/>
  <c r="P42" i="36"/>
  <c r="R44" i="45"/>
  <c r="U44" i="45" s="1"/>
  <c r="P43" i="45"/>
  <c r="P58" i="16"/>
  <c r="R44" i="42"/>
  <c r="P43" i="42"/>
  <c r="R43" i="50"/>
  <c r="P42" i="50"/>
  <c r="R43" i="47"/>
  <c r="P42" i="47"/>
  <c r="R43" i="21"/>
  <c r="P42" i="21"/>
  <c r="Q47" i="13"/>
  <c r="Q83" i="12"/>
  <c r="R83" i="12" s="1"/>
  <c r="O84" i="12" s="1"/>
  <c r="T59" i="16"/>
  <c r="N60" i="16"/>
  <c r="R59" i="16"/>
  <c r="S59" i="16"/>
  <c r="Q59" i="16"/>
  <c r="Q85" i="41"/>
  <c r="R85" i="41" s="1"/>
  <c r="O86" i="41" s="1"/>
  <c r="Q93" i="21"/>
  <c r="R93" i="21" s="1"/>
  <c r="O94" i="21" s="1"/>
  <c r="Q84" i="31"/>
  <c r="R84" i="31" s="1"/>
  <c r="O85" i="31" s="1"/>
  <c r="R43" i="20"/>
  <c r="P42" i="20"/>
  <c r="Q89" i="13"/>
  <c r="R89" i="13" s="1"/>
  <c r="O90" i="13" s="1"/>
  <c r="R43" i="22"/>
  <c r="P42" i="22"/>
  <c r="Q85" i="53"/>
  <c r="R85" i="53" s="1"/>
  <c r="O86" i="53" s="1"/>
  <c r="R43" i="48"/>
  <c r="P42" i="48"/>
  <c r="R43" i="23"/>
  <c r="P42" i="23"/>
  <c r="R43" i="37"/>
  <c r="P42" i="37"/>
  <c r="Q84" i="36"/>
  <c r="R84" i="36" s="1"/>
  <c r="O85" i="36" s="1"/>
  <c r="Q97" i="16"/>
  <c r="R97" i="16" s="1"/>
  <c r="O98" i="16" s="1"/>
  <c r="Q85" i="27"/>
  <c r="R85" i="27" s="1"/>
  <c r="O86" i="27" s="1"/>
  <c r="R44" i="51"/>
  <c r="W44" i="51" s="1"/>
  <c r="P43" i="51"/>
  <c r="Q59" i="22"/>
  <c r="U44" i="53"/>
  <c r="R43" i="17"/>
  <c r="R58" i="17" s="1"/>
  <c r="P42" i="17"/>
  <c r="R43" i="49"/>
  <c r="P42" i="49"/>
  <c r="Q83" i="32"/>
  <c r="R83" i="32" s="1"/>
  <c r="O84" i="32" s="1"/>
  <c r="Q80" i="24"/>
  <c r="R80" i="24" s="1"/>
  <c r="O81" i="24" s="1"/>
  <c r="Q59" i="20"/>
  <c r="Q83" i="44"/>
  <c r="R83" i="44" s="1"/>
  <c r="O84" i="44" s="1"/>
  <c r="Q84" i="51"/>
  <c r="R84" i="51" s="1"/>
  <c r="O85" i="51" s="1"/>
  <c r="Q84" i="47"/>
  <c r="R84" i="47" s="1"/>
  <c r="O85" i="47" s="1"/>
  <c r="Q85" i="55"/>
  <c r="R85" i="55" s="1"/>
  <c r="O86" i="55" s="1"/>
  <c r="R44" i="40"/>
  <c r="U44" i="40" s="1"/>
  <c r="P43" i="40"/>
  <c r="R50" i="54"/>
  <c r="P43" i="54"/>
  <c r="U44" i="54"/>
  <c r="W44" i="54"/>
  <c r="R43" i="52"/>
  <c r="P42" i="52"/>
  <c r="R43" i="13"/>
  <c r="P42" i="13"/>
  <c r="U44" i="19"/>
  <c r="R43" i="44"/>
  <c r="P42" i="44"/>
  <c r="U44" i="38" l="1"/>
  <c r="U44" i="36"/>
  <c r="W44" i="19"/>
  <c r="R58" i="19"/>
  <c r="Q81" i="25"/>
  <c r="R81" i="25" s="1"/>
  <c r="O82" i="25" s="1"/>
  <c r="Q85" i="39"/>
  <c r="R85" i="39" s="1"/>
  <c r="O86" i="39" s="1"/>
  <c r="Q81" i="24"/>
  <c r="R81" i="24" s="1"/>
  <c r="O82" i="24" s="1"/>
  <c r="Q85" i="31"/>
  <c r="R85" i="31" s="1"/>
  <c r="O86" i="31" s="1"/>
  <c r="Q87" i="43"/>
  <c r="R87" i="43" s="1"/>
  <c r="O88" i="43" s="1"/>
  <c r="Q86" i="40"/>
  <c r="R86" i="40" s="1"/>
  <c r="O87" i="40" s="1"/>
  <c r="Q93" i="22"/>
  <c r="R93" i="22" s="1"/>
  <c r="O94" i="22" s="1"/>
  <c r="Q85" i="38"/>
  <c r="R85" i="38" s="1"/>
  <c r="O86" i="38" s="1"/>
  <c r="Q75" i="10"/>
  <c r="R75" i="10" s="1"/>
  <c r="O76" i="10" s="1"/>
  <c r="Q86" i="55"/>
  <c r="R86" i="55" s="1"/>
  <c r="O87" i="55" s="1"/>
  <c r="Q73" i="18"/>
  <c r="R73" i="18" s="1"/>
  <c r="O74" i="18" s="1"/>
  <c r="Q94" i="17"/>
  <c r="R94" i="17" s="1"/>
  <c r="O95" i="17" s="1"/>
  <c r="Q93" i="23"/>
  <c r="R93" i="23" s="1"/>
  <c r="O94" i="23" s="1"/>
  <c r="Q85" i="50"/>
  <c r="R85" i="50" s="1"/>
  <c r="O86" i="50" s="1"/>
  <c r="Q75" i="11"/>
  <c r="R75" i="11" s="1"/>
  <c r="O76" i="11" s="1"/>
  <c r="Q85" i="48"/>
  <c r="R85" i="48" s="1"/>
  <c r="O86" i="48" s="1"/>
  <c r="Q98" i="16"/>
  <c r="R98" i="16" s="1"/>
  <c r="O99" i="16" s="1"/>
  <c r="Q85" i="51"/>
  <c r="R85" i="51" s="1"/>
  <c r="O86" i="51" s="1"/>
  <c r="Q84" i="33"/>
  <c r="R84" i="33" s="1"/>
  <c r="O85" i="33" s="1"/>
  <c r="Q84" i="44"/>
  <c r="R84" i="44" s="1"/>
  <c r="O85" i="44" s="1"/>
  <c r="R59" i="17"/>
  <c r="P58" i="17"/>
  <c r="P59" i="17" s="1"/>
  <c r="U59" i="17"/>
  <c r="Q86" i="54"/>
  <c r="R86" i="54" s="1"/>
  <c r="O87" i="54" s="1"/>
  <c r="Q85" i="30"/>
  <c r="R85" i="30" s="1"/>
  <c r="O86" i="30" s="1"/>
  <c r="Q86" i="15"/>
  <c r="R86" i="15" s="1"/>
  <c r="O87" i="15" s="1"/>
  <c r="R50" i="49"/>
  <c r="P43" i="49"/>
  <c r="W44" i="49"/>
  <c r="U44" i="49"/>
  <c r="Q81" i="14"/>
  <c r="R81" i="14" s="1"/>
  <c r="O82" i="14" s="1"/>
  <c r="Q86" i="9"/>
  <c r="R86" i="9" s="1"/>
  <c r="O87" i="9" s="1"/>
  <c r="P43" i="52"/>
  <c r="R50" i="52"/>
  <c r="W44" i="52"/>
  <c r="T60" i="16"/>
  <c r="T62" i="16" s="1"/>
  <c r="T63" i="16" s="1"/>
  <c r="R60" i="16"/>
  <c r="Q60" i="16"/>
  <c r="V60" i="16" s="1"/>
  <c r="S60" i="16"/>
  <c r="R44" i="21"/>
  <c r="U44" i="21" s="1"/>
  <c r="P43" i="21"/>
  <c r="R45" i="45"/>
  <c r="P44" i="45"/>
  <c r="Z44" i="45" s="1"/>
  <c r="R51" i="39"/>
  <c r="U51" i="39"/>
  <c r="P50" i="39"/>
  <c r="P51" i="39" s="1"/>
  <c r="Q85" i="47"/>
  <c r="R85" i="47" s="1"/>
  <c r="O86" i="47" s="1"/>
  <c r="R45" i="51"/>
  <c r="P44" i="51"/>
  <c r="Z44" i="51" s="1"/>
  <c r="R44" i="37"/>
  <c r="U44" i="37" s="1"/>
  <c r="P43" i="37"/>
  <c r="R44" i="47"/>
  <c r="W44" i="47" s="1"/>
  <c r="P43" i="47"/>
  <c r="R50" i="36"/>
  <c r="P43" i="36"/>
  <c r="P43" i="38"/>
  <c r="R50" i="38"/>
  <c r="Q81" i="26"/>
  <c r="R81" i="26" s="1"/>
  <c r="O82" i="26" s="1"/>
  <c r="Q86" i="27"/>
  <c r="R86" i="27" s="1"/>
  <c r="O87" i="27" s="1"/>
  <c r="Q90" i="13"/>
  <c r="R90" i="13" s="1"/>
  <c r="O91" i="13" s="1"/>
  <c r="Q86" i="41"/>
  <c r="R86" i="41" s="1"/>
  <c r="O87" i="41" s="1"/>
  <c r="W44" i="40"/>
  <c r="U44" i="16"/>
  <c r="Q87" i="46"/>
  <c r="R87" i="46" s="1"/>
  <c r="O88" i="46" s="1"/>
  <c r="Q94" i="21"/>
  <c r="R94" i="21" s="1"/>
  <c r="O95" i="21" s="1"/>
  <c r="R45" i="42"/>
  <c r="P44" i="42"/>
  <c r="Z44" i="42" s="1"/>
  <c r="W44" i="42"/>
  <c r="U44" i="42"/>
  <c r="R51" i="54"/>
  <c r="P50" i="54"/>
  <c r="P51" i="54" s="1"/>
  <c r="U51" i="54"/>
  <c r="Q84" i="32"/>
  <c r="R84" i="32" s="1"/>
  <c r="O85" i="32" s="1"/>
  <c r="R44" i="23"/>
  <c r="U44" i="23" s="1"/>
  <c r="P43" i="23"/>
  <c r="Q48" i="13"/>
  <c r="Q54" i="13" s="1"/>
  <c r="R44" i="50"/>
  <c r="W44" i="50" s="1"/>
  <c r="P43" i="50"/>
  <c r="Q85" i="35"/>
  <c r="R85" i="35" s="1"/>
  <c r="O86" i="35" s="1"/>
  <c r="R51" i="55"/>
  <c r="U51" i="55"/>
  <c r="P50" i="55"/>
  <c r="P51" i="55" s="1"/>
  <c r="U44" i="52"/>
  <c r="Q86" i="37"/>
  <c r="R86" i="37" s="1"/>
  <c r="O87" i="37" s="1"/>
  <c r="Q94" i="19"/>
  <c r="R94" i="19" s="1"/>
  <c r="O95" i="19" s="1"/>
  <c r="Q86" i="29"/>
  <c r="R86" i="29" s="1"/>
  <c r="O87" i="29" s="1"/>
  <c r="Q85" i="36"/>
  <c r="R85" i="36" s="1"/>
  <c r="O86" i="36" s="1"/>
  <c r="Q86" i="42"/>
  <c r="R86" i="42" s="1"/>
  <c r="O87" i="42" s="1"/>
  <c r="Q85" i="52"/>
  <c r="R85" i="52" s="1"/>
  <c r="O86" i="52" s="1"/>
  <c r="Q86" i="49"/>
  <c r="R86" i="49" s="1"/>
  <c r="O87" i="49" s="1"/>
  <c r="Q85" i="28"/>
  <c r="R85" i="28" s="1"/>
  <c r="O86" i="28" s="1"/>
  <c r="R44" i="22"/>
  <c r="P43" i="22"/>
  <c r="Q84" i="12"/>
  <c r="R84" i="12" s="1"/>
  <c r="O85" i="12" s="1"/>
  <c r="R44" i="13"/>
  <c r="W44" i="13" s="1"/>
  <c r="P43" i="13"/>
  <c r="P59" i="16"/>
  <c r="W44" i="45"/>
  <c r="R44" i="41"/>
  <c r="P43" i="41"/>
  <c r="Q86" i="45"/>
  <c r="R86" i="45" s="1"/>
  <c r="O87" i="45" s="1"/>
  <c r="Q85" i="34"/>
  <c r="R85" i="34" s="1"/>
  <c r="O86" i="34" s="1"/>
  <c r="Q86" i="53"/>
  <c r="R86" i="53" s="1"/>
  <c r="O87" i="53" s="1"/>
  <c r="R44" i="44"/>
  <c r="U44" i="44" s="1"/>
  <c r="P43" i="44"/>
  <c r="R45" i="40"/>
  <c r="P44" i="40"/>
  <c r="Z44" i="40" s="1"/>
  <c r="P43" i="17"/>
  <c r="W44" i="17"/>
  <c r="U44" i="17"/>
  <c r="U44" i="51"/>
  <c r="R44" i="48"/>
  <c r="P43" i="48"/>
  <c r="R44" i="20"/>
  <c r="U44" i="20" s="1"/>
  <c r="P43" i="20"/>
  <c r="R45" i="16"/>
  <c r="P44" i="16"/>
  <c r="Z44" i="16" s="1"/>
  <c r="Q94" i="20"/>
  <c r="R94" i="20" s="1"/>
  <c r="O95" i="20" s="1"/>
  <c r="R51" i="53"/>
  <c r="P50" i="53"/>
  <c r="P51" i="53" s="1"/>
  <c r="U51" i="53"/>
  <c r="R59" i="19"/>
  <c r="P58" i="19"/>
  <c r="P59" i="19" s="1"/>
  <c r="U59" i="19"/>
  <c r="W44" i="21" l="1"/>
  <c r="V48" i="13"/>
  <c r="U60" i="16"/>
  <c r="W44" i="44"/>
  <c r="Q86" i="38"/>
  <c r="R86" i="38" s="1"/>
  <c r="O87" i="38" s="1"/>
  <c r="Q86" i="52"/>
  <c r="R86" i="52" s="1"/>
  <c r="O87" i="52" s="1"/>
  <c r="Q87" i="9"/>
  <c r="R87" i="9" s="1"/>
  <c r="O88" i="9" s="1"/>
  <c r="Q95" i="17"/>
  <c r="R95" i="17" s="1"/>
  <c r="O96" i="17" s="1"/>
  <c r="Q87" i="42"/>
  <c r="R87" i="42" s="1"/>
  <c r="O88" i="42" s="1"/>
  <c r="Q85" i="32"/>
  <c r="R85" i="32" s="1"/>
  <c r="O86" i="32" s="1"/>
  <c r="Q95" i="21"/>
  <c r="R95" i="21" s="1"/>
  <c r="O96" i="21" s="1"/>
  <c r="Q82" i="26"/>
  <c r="R82" i="26" s="1"/>
  <c r="O83" i="26" s="1"/>
  <c r="Q82" i="14"/>
  <c r="R82" i="14" s="1"/>
  <c r="O83" i="14" s="1"/>
  <c r="Q86" i="51"/>
  <c r="R86" i="51" s="1"/>
  <c r="O87" i="51" s="1"/>
  <c r="Q82" i="25"/>
  <c r="R82" i="25" s="1"/>
  <c r="O83" i="25" s="1"/>
  <c r="Q87" i="37"/>
  <c r="R87" i="37" s="1"/>
  <c r="O88" i="37" s="1"/>
  <c r="Q91" i="13"/>
  <c r="R91" i="13" s="1"/>
  <c r="O92" i="13" s="1"/>
  <c r="Q94" i="23"/>
  <c r="R94" i="23" s="1"/>
  <c r="O95" i="23" s="1"/>
  <c r="Q87" i="40"/>
  <c r="R87" i="40" s="1"/>
  <c r="O88" i="40" s="1"/>
  <c r="Q85" i="33"/>
  <c r="R85" i="33" s="1"/>
  <c r="O86" i="33" s="1"/>
  <c r="Q87" i="54"/>
  <c r="R87" i="54" s="1"/>
  <c r="O88" i="54" s="1"/>
  <c r="Q86" i="48"/>
  <c r="R86" i="48" s="1"/>
  <c r="O87" i="48" s="1"/>
  <c r="Q87" i="55"/>
  <c r="R87" i="55" s="1"/>
  <c r="O88" i="55" s="1"/>
  <c r="Q87" i="53"/>
  <c r="R87" i="53" s="1"/>
  <c r="O88" i="53" s="1"/>
  <c r="Q87" i="49"/>
  <c r="R87" i="49" s="1"/>
  <c r="O88" i="49" s="1"/>
  <c r="Q87" i="27"/>
  <c r="R87" i="27" s="1"/>
  <c r="O88" i="27" s="1"/>
  <c r="Q86" i="36"/>
  <c r="R86" i="36" s="1"/>
  <c r="O87" i="36" s="1"/>
  <c r="Q86" i="35"/>
  <c r="R86" i="35" s="1"/>
  <c r="O87" i="35" s="1"/>
  <c r="Q99" i="16"/>
  <c r="R99" i="16" s="1"/>
  <c r="O100" i="16" s="1"/>
  <c r="Q87" i="29"/>
  <c r="R87" i="29" s="1"/>
  <c r="O88" i="29" s="1"/>
  <c r="Q95" i="20"/>
  <c r="R95" i="20" s="1"/>
  <c r="O96" i="20" s="1"/>
  <c r="Q95" i="19"/>
  <c r="R95" i="19" s="1"/>
  <c r="O96" i="19" s="1"/>
  <c r="Q76" i="10"/>
  <c r="R76" i="10" s="1"/>
  <c r="O77" i="10" s="1"/>
  <c r="Q55" i="13"/>
  <c r="Q87" i="41"/>
  <c r="R87" i="41" s="1"/>
  <c r="O88" i="41" s="1"/>
  <c r="Q86" i="50"/>
  <c r="R86" i="50" s="1"/>
  <c r="O87" i="50" s="1"/>
  <c r="Q94" i="22"/>
  <c r="R94" i="22" s="1"/>
  <c r="O95" i="22" s="1"/>
  <c r="Q86" i="39"/>
  <c r="R86" i="39" s="1"/>
  <c r="O87" i="39" s="1"/>
  <c r="Q85" i="12"/>
  <c r="R85" i="12" s="1"/>
  <c r="O86" i="12" s="1"/>
  <c r="Q86" i="34"/>
  <c r="R86" i="34" s="1"/>
  <c r="O87" i="34" s="1"/>
  <c r="R45" i="22"/>
  <c r="P44" i="22"/>
  <c r="Z44" i="22" s="1"/>
  <c r="Q88" i="46"/>
  <c r="R88" i="46" s="1"/>
  <c r="O89" i="46" s="1"/>
  <c r="Q86" i="47"/>
  <c r="R86" i="47" s="1"/>
  <c r="O87" i="47" s="1"/>
  <c r="Q76" i="11"/>
  <c r="R76" i="11" s="1"/>
  <c r="O77" i="11" s="1"/>
  <c r="Q74" i="18"/>
  <c r="R74" i="18" s="1"/>
  <c r="O75" i="18" s="1"/>
  <c r="Q86" i="31"/>
  <c r="R86" i="31" s="1"/>
  <c r="O87" i="31" s="1"/>
  <c r="R45" i="20"/>
  <c r="P44" i="20"/>
  <c r="Z44" i="20" s="1"/>
  <c r="W44" i="20"/>
  <c r="W48" i="40"/>
  <c r="R50" i="40"/>
  <c r="P45" i="40"/>
  <c r="U48" i="40"/>
  <c r="R45" i="47"/>
  <c r="P44" i="47"/>
  <c r="Z44" i="47" s="1"/>
  <c r="U44" i="47"/>
  <c r="R45" i="21"/>
  <c r="P44" i="21"/>
  <c r="Z44" i="21" s="1"/>
  <c r="R51" i="49"/>
  <c r="U51" i="49"/>
  <c r="P50" i="49"/>
  <c r="P51" i="49" s="1"/>
  <c r="Q87" i="45"/>
  <c r="R87" i="45" s="1"/>
  <c r="O88" i="45" s="1"/>
  <c r="R45" i="50"/>
  <c r="P44" i="50"/>
  <c r="Z44" i="50" s="1"/>
  <c r="R45" i="23"/>
  <c r="P44" i="23"/>
  <c r="Z44" i="23" s="1"/>
  <c r="W44" i="23"/>
  <c r="S62" i="16"/>
  <c r="S63" i="16" s="1"/>
  <c r="X60" i="16"/>
  <c r="Q87" i="15"/>
  <c r="R87" i="15" s="1"/>
  <c r="O88" i="15" s="1"/>
  <c r="Q82" i="24"/>
  <c r="R82" i="24" s="1"/>
  <c r="O83" i="24" s="1"/>
  <c r="R45" i="48"/>
  <c r="P44" i="48"/>
  <c r="Z44" i="48" s="1"/>
  <c r="W44" i="48"/>
  <c r="R51" i="38"/>
  <c r="U51" i="38"/>
  <c r="P50" i="38"/>
  <c r="P51" i="38" s="1"/>
  <c r="P60" i="16"/>
  <c r="Q62" i="16"/>
  <c r="Y60" i="16"/>
  <c r="Q86" i="28"/>
  <c r="R86" i="28" s="1"/>
  <c r="O87" i="28" s="1"/>
  <c r="R50" i="44"/>
  <c r="P44" i="44"/>
  <c r="Z44" i="44" s="1"/>
  <c r="W48" i="42"/>
  <c r="R50" i="42"/>
  <c r="P45" i="42"/>
  <c r="U48" i="42"/>
  <c r="R50" i="37"/>
  <c r="P44" i="37"/>
  <c r="Z44" i="37" s="1"/>
  <c r="Q86" i="30"/>
  <c r="R86" i="30" s="1"/>
  <c r="O87" i="30" s="1"/>
  <c r="Q85" i="44"/>
  <c r="R85" i="44" s="1"/>
  <c r="O86" i="44" s="1"/>
  <c r="R45" i="13"/>
  <c r="P44" i="13"/>
  <c r="Z44" i="13" s="1"/>
  <c r="U44" i="13"/>
  <c r="U44" i="22"/>
  <c r="W48" i="45"/>
  <c r="R50" i="45"/>
  <c r="P45" i="45"/>
  <c r="U48" i="45"/>
  <c r="W60" i="16"/>
  <c r="W44" i="22"/>
  <c r="U44" i="48"/>
  <c r="R45" i="41"/>
  <c r="P44" i="41"/>
  <c r="Z44" i="41" s="1"/>
  <c r="W44" i="41"/>
  <c r="U44" i="41"/>
  <c r="R46" i="16"/>
  <c r="P45" i="16"/>
  <c r="R51" i="36"/>
  <c r="P50" i="36"/>
  <c r="P51" i="36" s="1"/>
  <c r="U51" i="36"/>
  <c r="W48" i="51"/>
  <c r="R50" i="51"/>
  <c r="P45" i="51"/>
  <c r="U48" i="51"/>
  <c r="U44" i="50"/>
  <c r="R51" i="52"/>
  <c r="U51" i="52"/>
  <c r="P50" i="52"/>
  <c r="P51" i="52" s="1"/>
  <c r="W44" i="37"/>
  <c r="Q88" i="43"/>
  <c r="R88" i="43" s="1"/>
  <c r="O89" i="43" s="1"/>
  <c r="Z59" i="16" l="1"/>
  <c r="Q88" i="37"/>
  <c r="R88" i="37" s="1"/>
  <c r="O89" i="37" s="1"/>
  <c r="Q87" i="52"/>
  <c r="R87" i="52" s="1"/>
  <c r="O88" i="52" s="1"/>
  <c r="Q75" i="18"/>
  <c r="R75" i="18" s="1"/>
  <c r="O76" i="18" s="1"/>
  <c r="Q88" i="41"/>
  <c r="R88" i="41" s="1"/>
  <c r="O89" i="41" s="1"/>
  <c r="Q87" i="48"/>
  <c r="R87" i="48" s="1"/>
  <c r="O88" i="48" s="1"/>
  <c r="Q87" i="36"/>
  <c r="R87" i="36" s="1"/>
  <c r="O88" i="36" s="1"/>
  <c r="Q88" i="54"/>
  <c r="R88" i="54" s="1"/>
  <c r="O89" i="54" s="1"/>
  <c r="Q77" i="10"/>
  <c r="R77" i="10" s="1"/>
  <c r="O78" i="10" s="1"/>
  <c r="Q88" i="27"/>
  <c r="R88" i="27" s="1"/>
  <c r="O89" i="27" s="1"/>
  <c r="Q86" i="33"/>
  <c r="R86" i="33" s="1"/>
  <c r="O87" i="33" s="1"/>
  <c r="Q86" i="12"/>
  <c r="R86" i="12" s="1"/>
  <c r="O87" i="12" s="1"/>
  <c r="Q96" i="19"/>
  <c r="R96" i="19" s="1"/>
  <c r="O97" i="19" s="1"/>
  <c r="Q83" i="24"/>
  <c r="R83" i="24" s="1"/>
  <c r="O84" i="24" s="1"/>
  <c r="Q87" i="39"/>
  <c r="R87" i="39" s="1"/>
  <c r="O88" i="39" s="1"/>
  <c r="Q96" i="20"/>
  <c r="R96" i="20" s="1"/>
  <c r="O97" i="20" s="1"/>
  <c r="Q95" i="22"/>
  <c r="R95" i="22" s="1"/>
  <c r="O96" i="22" s="1"/>
  <c r="Q88" i="29"/>
  <c r="R88" i="29" s="1"/>
  <c r="O89" i="29" s="1"/>
  <c r="Q88" i="53"/>
  <c r="R88" i="53" s="1"/>
  <c r="O89" i="53" s="1"/>
  <c r="Q95" i="23"/>
  <c r="R95" i="23" s="1"/>
  <c r="O96" i="23" s="1"/>
  <c r="Q83" i="26"/>
  <c r="R83" i="26" s="1"/>
  <c r="O84" i="26" s="1"/>
  <c r="Q86" i="44"/>
  <c r="R86" i="44" s="1"/>
  <c r="O87" i="44" s="1"/>
  <c r="Q88" i="45"/>
  <c r="R88" i="45" s="1"/>
  <c r="O89" i="45" s="1"/>
  <c r="Q100" i="16"/>
  <c r="R100" i="16" s="1"/>
  <c r="O101" i="16" s="1"/>
  <c r="Q92" i="13"/>
  <c r="R92" i="13" s="1"/>
  <c r="O93" i="13" s="1"/>
  <c r="Q88" i="9"/>
  <c r="R88" i="9" s="1"/>
  <c r="O89" i="9" s="1"/>
  <c r="Q83" i="25"/>
  <c r="R83" i="25" s="1"/>
  <c r="O84" i="25" s="1"/>
  <c r="R46" i="13"/>
  <c r="P45" i="13"/>
  <c r="R46" i="48"/>
  <c r="U48" i="48" s="1"/>
  <c r="P45" i="48"/>
  <c r="Q96" i="17"/>
  <c r="R96" i="17" s="1"/>
  <c r="O97" i="17" s="1"/>
  <c r="R47" i="16"/>
  <c r="P46" i="16"/>
  <c r="Q87" i="31"/>
  <c r="R87" i="31" s="1"/>
  <c r="O88" i="31" s="1"/>
  <c r="Q88" i="55"/>
  <c r="R88" i="55" s="1"/>
  <c r="O89" i="55" s="1"/>
  <c r="Q88" i="40"/>
  <c r="R88" i="40" s="1"/>
  <c r="O89" i="40" s="1"/>
  <c r="Q96" i="21"/>
  <c r="R96" i="21" s="1"/>
  <c r="O97" i="21" s="1"/>
  <c r="Q63" i="16"/>
  <c r="R46" i="23"/>
  <c r="P45" i="23"/>
  <c r="R51" i="40"/>
  <c r="P50" i="40"/>
  <c r="P51" i="40" s="1"/>
  <c r="U51" i="40"/>
  <c r="Q87" i="51"/>
  <c r="R87" i="51" s="1"/>
  <c r="O88" i="51" s="1"/>
  <c r="R51" i="51"/>
  <c r="P50" i="51"/>
  <c r="P51" i="51" s="1"/>
  <c r="U51" i="51"/>
  <c r="R51" i="37"/>
  <c r="P50" i="37"/>
  <c r="P51" i="37" s="1"/>
  <c r="U51" i="37"/>
  <c r="Q89" i="46"/>
  <c r="R89" i="46" s="1"/>
  <c r="O90" i="46" s="1"/>
  <c r="R51" i="45"/>
  <c r="U51" i="45"/>
  <c r="P50" i="45"/>
  <c r="P51" i="45" s="1"/>
  <c r="R51" i="42"/>
  <c r="U51" i="42"/>
  <c r="P50" i="42"/>
  <c r="P51" i="42" s="1"/>
  <c r="R46" i="22"/>
  <c r="W48" i="22" s="1"/>
  <c r="P45" i="22"/>
  <c r="Q86" i="32"/>
  <c r="R86" i="32" s="1"/>
  <c r="O87" i="32" s="1"/>
  <c r="R51" i="44"/>
  <c r="U51" i="44"/>
  <c r="P50" i="44"/>
  <c r="P51" i="44" s="1"/>
  <c r="R46" i="47"/>
  <c r="P45" i="47"/>
  <c r="Q87" i="30"/>
  <c r="R87" i="30" s="1"/>
  <c r="O88" i="30" s="1"/>
  <c r="W48" i="50"/>
  <c r="R50" i="50"/>
  <c r="U48" i="50"/>
  <c r="P45" i="50"/>
  <c r="Q77" i="11"/>
  <c r="R77" i="11" s="1"/>
  <c r="O78" i="11" s="1"/>
  <c r="Q87" i="34"/>
  <c r="R87" i="34" s="1"/>
  <c r="O88" i="34" s="1"/>
  <c r="Q87" i="50"/>
  <c r="R87" i="50" s="1"/>
  <c r="O88" i="50" s="1"/>
  <c r="Q88" i="49"/>
  <c r="R88" i="49" s="1"/>
  <c r="O89" i="49" s="1"/>
  <c r="Q83" i="14"/>
  <c r="R83" i="14" s="1"/>
  <c r="O84" i="14" s="1"/>
  <c r="Q88" i="42"/>
  <c r="R88" i="42" s="1"/>
  <c r="O89" i="42" s="1"/>
  <c r="Q87" i="38"/>
  <c r="R87" i="38" s="1"/>
  <c r="O88" i="38" s="1"/>
  <c r="Q87" i="47"/>
  <c r="R87" i="47" s="1"/>
  <c r="O88" i="47" s="1"/>
  <c r="Q87" i="35"/>
  <c r="R87" i="35" s="1"/>
  <c r="O88" i="35" s="1"/>
  <c r="Q89" i="43"/>
  <c r="R89" i="43" s="1"/>
  <c r="O90" i="43" s="1"/>
  <c r="Q87" i="28"/>
  <c r="R87" i="28" s="1"/>
  <c r="O88" i="28" s="1"/>
  <c r="R46" i="20"/>
  <c r="W48" i="20" s="1"/>
  <c r="P45" i="20"/>
  <c r="Q88" i="15"/>
  <c r="R88" i="15" s="1"/>
  <c r="O89" i="15" s="1"/>
  <c r="R46" i="21"/>
  <c r="P46" i="21" s="1"/>
  <c r="P45" i="21"/>
  <c r="W48" i="41"/>
  <c r="P45" i="41"/>
  <c r="U48" i="41"/>
  <c r="R50" i="41"/>
  <c r="U48" i="22" l="1"/>
  <c r="U48" i="20"/>
  <c r="U48" i="21"/>
  <c r="Q89" i="27"/>
  <c r="R89" i="27" s="1"/>
  <c r="O90" i="27" s="1"/>
  <c r="Q88" i="34"/>
  <c r="R88" i="34" s="1"/>
  <c r="O89" i="34" s="1"/>
  <c r="Q84" i="24"/>
  <c r="R84" i="24" s="1"/>
  <c r="O85" i="24" s="1"/>
  <c r="Q89" i="42"/>
  <c r="R89" i="42" s="1"/>
  <c r="O90" i="42" s="1"/>
  <c r="Q78" i="11"/>
  <c r="R78" i="11" s="1"/>
  <c r="O79" i="11" s="1"/>
  <c r="Q89" i="54"/>
  <c r="R89" i="54" s="1"/>
  <c r="O90" i="54" s="1"/>
  <c r="Q87" i="33"/>
  <c r="R87" i="33" s="1"/>
  <c r="O88" i="33" s="1"/>
  <c r="Q88" i="51"/>
  <c r="R88" i="51" s="1"/>
  <c r="O89" i="51" s="1"/>
  <c r="Q88" i="39"/>
  <c r="R88" i="39" s="1"/>
  <c r="O89" i="39" s="1"/>
  <c r="Q96" i="23"/>
  <c r="R96" i="23" s="1"/>
  <c r="O97" i="23" s="1"/>
  <c r="Q93" i="13"/>
  <c r="R93" i="13" s="1"/>
  <c r="O94" i="13" s="1"/>
  <c r="Q88" i="28"/>
  <c r="R88" i="28" s="1"/>
  <c r="O89" i="28" s="1"/>
  <c r="Q88" i="30"/>
  <c r="R88" i="30" s="1"/>
  <c r="O89" i="30" s="1"/>
  <c r="Q84" i="26"/>
  <c r="R84" i="26" s="1"/>
  <c r="O85" i="26" s="1"/>
  <c r="Q89" i="9"/>
  <c r="R89" i="9" s="1"/>
  <c r="O90" i="9" s="1"/>
  <c r="Q90" i="43"/>
  <c r="R90" i="43" s="1"/>
  <c r="O91" i="43" s="1"/>
  <c r="Q89" i="29"/>
  <c r="R89" i="29" s="1"/>
  <c r="O90" i="29" s="1"/>
  <c r="Q88" i="35"/>
  <c r="R88" i="35" s="1"/>
  <c r="O89" i="35" s="1"/>
  <c r="Q89" i="45"/>
  <c r="R89" i="45" s="1"/>
  <c r="O90" i="45" s="1"/>
  <c r="Q96" i="22"/>
  <c r="R96" i="22" s="1"/>
  <c r="O97" i="22" s="1"/>
  <c r="Q89" i="37"/>
  <c r="R89" i="37" s="1"/>
  <c r="O90" i="37" s="1"/>
  <c r="Q89" i="41"/>
  <c r="R89" i="41" s="1"/>
  <c r="O90" i="41" s="1"/>
  <c r="Q76" i="18"/>
  <c r="R76" i="18" s="1"/>
  <c r="O77" i="18" s="1"/>
  <c r="Q97" i="17"/>
  <c r="R97" i="17" s="1"/>
  <c r="O98" i="17" s="1"/>
  <c r="Q89" i="49"/>
  <c r="R89" i="49" s="1"/>
  <c r="O90" i="49" s="1"/>
  <c r="Q87" i="12"/>
  <c r="R87" i="12" s="1"/>
  <c r="O88" i="12" s="1"/>
  <c r="Q90" i="46"/>
  <c r="R90" i="46" s="1"/>
  <c r="O91" i="46" s="1"/>
  <c r="R51" i="50"/>
  <c r="U51" i="50"/>
  <c r="P50" i="50"/>
  <c r="P51" i="50" s="1"/>
  <c r="Q84" i="25"/>
  <c r="R84" i="25" s="1"/>
  <c r="O85" i="25" s="1"/>
  <c r="R58" i="21"/>
  <c r="Q88" i="52"/>
  <c r="R88" i="52" s="1"/>
  <c r="O89" i="52" s="1"/>
  <c r="R47" i="13"/>
  <c r="P46" i="13"/>
  <c r="R50" i="47"/>
  <c r="P46" i="47"/>
  <c r="Q97" i="20"/>
  <c r="R97" i="20" s="1"/>
  <c r="O98" i="20" s="1"/>
  <c r="W48" i="47"/>
  <c r="Q89" i="55"/>
  <c r="R89" i="55" s="1"/>
  <c r="O90" i="55" s="1"/>
  <c r="Q88" i="50"/>
  <c r="R88" i="50" s="1"/>
  <c r="O89" i="50" s="1"/>
  <c r="R50" i="48"/>
  <c r="P46" i="48"/>
  <c r="Q87" i="44"/>
  <c r="R87" i="44" s="1"/>
  <c r="O88" i="44" s="1"/>
  <c r="Q89" i="53"/>
  <c r="R89" i="53" s="1"/>
  <c r="O90" i="53" s="1"/>
  <c r="Q88" i="36"/>
  <c r="R88" i="36" s="1"/>
  <c r="O89" i="36" s="1"/>
  <c r="Q89" i="15"/>
  <c r="R89" i="15" s="1"/>
  <c r="O90" i="15" s="1"/>
  <c r="W48" i="48"/>
  <c r="Q84" i="14"/>
  <c r="R84" i="14" s="1"/>
  <c r="O85" i="14" s="1"/>
  <c r="Q101" i="16"/>
  <c r="R101" i="16" s="1"/>
  <c r="O102" i="16" s="1"/>
  <c r="Q78" i="10"/>
  <c r="R78" i="10" s="1"/>
  <c r="O79" i="10" s="1"/>
  <c r="P46" i="20"/>
  <c r="R58" i="20"/>
  <c r="Q88" i="47"/>
  <c r="R88" i="47" s="1"/>
  <c r="O89" i="47" s="1"/>
  <c r="P46" i="23"/>
  <c r="R58" i="23"/>
  <c r="P46" i="22"/>
  <c r="R58" i="22"/>
  <c r="W48" i="23"/>
  <c r="Q88" i="38"/>
  <c r="R88" i="38" s="1"/>
  <c r="O89" i="38" s="1"/>
  <c r="W48" i="21"/>
  <c r="Q88" i="31"/>
  <c r="R88" i="31" s="1"/>
  <c r="O89" i="31" s="1"/>
  <c r="R51" i="41"/>
  <c r="P50" i="41"/>
  <c r="P51" i="41" s="1"/>
  <c r="U51" i="41"/>
  <c r="Q88" i="48"/>
  <c r="R88" i="48" s="1"/>
  <c r="O89" i="48" s="1"/>
  <c r="Q89" i="40"/>
  <c r="R89" i="40" s="1"/>
  <c r="O90" i="40" s="1"/>
  <c r="Q97" i="19"/>
  <c r="R97" i="19" s="1"/>
  <c r="O98" i="19" s="1"/>
  <c r="U48" i="47"/>
  <c r="Q87" i="32"/>
  <c r="R87" i="32" s="1"/>
  <c r="O88" i="32" s="1"/>
  <c r="U48" i="23"/>
  <c r="Q97" i="21"/>
  <c r="R97" i="21" s="1"/>
  <c r="O98" i="21" s="1"/>
  <c r="R48" i="16"/>
  <c r="P48" i="16" s="1"/>
  <c r="Z48" i="16" s="1"/>
  <c r="P47" i="16"/>
  <c r="U48" i="16" l="1"/>
  <c r="R62" i="16"/>
  <c r="R63" i="16" s="1"/>
  <c r="Q98" i="17"/>
  <c r="R98" i="17" s="1"/>
  <c r="O99" i="17" s="1"/>
  <c r="Q102" i="16"/>
  <c r="R102" i="16" s="1"/>
  <c r="O103" i="16" s="1"/>
  <c r="Q85" i="25"/>
  <c r="R85" i="25" s="1"/>
  <c r="O86" i="25" s="1"/>
  <c r="Q97" i="22"/>
  <c r="R97" i="22" s="1"/>
  <c r="O98" i="22" s="1"/>
  <c r="Q88" i="32"/>
  <c r="R88" i="32" s="1"/>
  <c r="O89" i="32" s="1"/>
  <c r="Q89" i="31"/>
  <c r="R89" i="31" s="1"/>
  <c r="O90" i="31" s="1"/>
  <c r="Q90" i="42"/>
  <c r="R90" i="42" s="1"/>
  <c r="O91" i="42" s="1"/>
  <c r="Q90" i="40"/>
  <c r="R90" i="40" s="1"/>
  <c r="O91" i="40" s="1"/>
  <c r="Q90" i="15"/>
  <c r="R90" i="15" s="1"/>
  <c r="O91" i="15" s="1"/>
  <c r="Q89" i="50"/>
  <c r="R89" i="50" s="1"/>
  <c r="O90" i="50" s="1"/>
  <c r="Q89" i="51"/>
  <c r="R89" i="51" s="1"/>
  <c r="O90" i="51" s="1"/>
  <c r="Q85" i="24"/>
  <c r="R85" i="24" s="1"/>
  <c r="O86" i="24" s="1"/>
  <c r="Q89" i="36"/>
  <c r="R89" i="36" s="1"/>
  <c r="O90" i="36" s="1"/>
  <c r="Q90" i="41"/>
  <c r="R90" i="41" s="1"/>
  <c r="O91" i="41" s="1"/>
  <c r="Q98" i="19"/>
  <c r="R98" i="19" s="1"/>
  <c r="O99" i="19" s="1"/>
  <c r="Q89" i="52"/>
  <c r="R89" i="52" s="1"/>
  <c r="O90" i="52" s="1"/>
  <c r="Q89" i="28"/>
  <c r="R89" i="28" s="1"/>
  <c r="O90" i="28" s="1"/>
  <c r="Q79" i="10"/>
  <c r="R79" i="10" s="1"/>
  <c r="O80" i="10" s="1"/>
  <c r="Q91" i="43"/>
  <c r="R91" i="43" s="1"/>
  <c r="O92" i="43" s="1"/>
  <c r="Q94" i="13"/>
  <c r="R94" i="13" s="1"/>
  <c r="O95" i="13" s="1"/>
  <c r="Q90" i="27"/>
  <c r="R90" i="27" s="1"/>
  <c r="O91" i="27" s="1"/>
  <c r="Q90" i="55"/>
  <c r="R90" i="55" s="1"/>
  <c r="O91" i="55" s="1"/>
  <c r="Q77" i="18"/>
  <c r="R77" i="18" s="1"/>
  <c r="O78" i="18" s="1"/>
  <c r="R59" i="21"/>
  <c r="P58" i="21"/>
  <c r="P59" i="21" s="1"/>
  <c r="U59" i="21"/>
  <c r="Q89" i="35"/>
  <c r="R89" i="35" s="1"/>
  <c r="O90" i="35" s="1"/>
  <c r="Q97" i="23"/>
  <c r="R97" i="23" s="1"/>
  <c r="O98" i="23" s="1"/>
  <c r="R59" i="22"/>
  <c r="U59" i="22"/>
  <c r="P58" i="22"/>
  <c r="P59" i="22" s="1"/>
  <c r="Q89" i="48"/>
  <c r="R89" i="48" s="1"/>
  <c r="O90" i="48" s="1"/>
  <c r="Q90" i="53"/>
  <c r="R90" i="53" s="1"/>
  <c r="O91" i="53" s="1"/>
  <c r="R48" i="13"/>
  <c r="P47" i="13"/>
  <c r="Q85" i="14"/>
  <c r="R85" i="14" s="1"/>
  <c r="O86" i="14" s="1"/>
  <c r="Q90" i="45"/>
  <c r="R90" i="45" s="1"/>
  <c r="O91" i="45" s="1"/>
  <c r="Q88" i="33"/>
  <c r="R88" i="33" s="1"/>
  <c r="O89" i="33" s="1"/>
  <c r="Q88" i="44"/>
  <c r="R88" i="44" s="1"/>
  <c r="O89" i="44" s="1"/>
  <c r="P62" i="16"/>
  <c r="P63" i="16" s="1"/>
  <c r="U63" i="16"/>
  <c r="R59" i="20"/>
  <c r="U59" i="20"/>
  <c r="P58" i="20"/>
  <c r="P59" i="20" s="1"/>
  <c r="Q88" i="12"/>
  <c r="R88" i="12" s="1"/>
  <c r="O89" i="12" s="1"/>
  <c r="Q90" i="54"/>
  <c r="R90" i="54" s="1"/>
  <c r="O91" i="54" s="1"/>
  <c r="R51" i="48"/>
  <c r="U51" i="48"/>
  <c r="P50" i="48"/>
  <c r="P51" i="48" s="1"/>
  <c r="Q90" i="49"/>
  <c r="R90" i="49" s="1"/>
  <c r="O91" i="49" s="1"/>
  <c r="Q90" i="37"/>
  <c r="R90" i="37" s="1"/>
  <c r="O91" i="37" s="1"/>
  <c r="Q90" i="29"/>
  <c r="R90" i="29" s="1"/>
  <c r="O91" i="29" s="1"/>
  <c r="Q89" i="30"/>
  <c r="R89" i="30" s="1"/>
  <c r="O90" i="30" s="1"/>
  <c r="Q89" i="39"/>
  <c r="R89" i="39" s="1"/>
  <c r="O90" i="39" s="1"/>
  <c r="Q79" i="11"/>
  <c r="R79" i="11" s="1"/>
  <c r="O80" i="11" s="1"/>
  <c r="W48" i="16"/>
  <c r="Q89" i="47"/>
  <c r="R89" i="47" s="1"/>
  <c r="O90" i="47" s="1"/>
  <c r="Q91" i="46"/>
  <c r="R91" i="46" s="1"/>
  <c r="O92" i="46" s="1"/>
  <c r="Q98" i="20"/>
  <c r="R98" i="20" s="1"/>
  <c r="O99" i="20" s="1"/>
  <c r="Q85" i="26"/>
  <c r="R85" i="26" s="1"/>
  <c r="O86" i="26" s="1"/>
  <c r="R51" i="47"/>
  <c r="U51" i="47"/>
  <c r="P50" i="47"/>
  <c r="P51" i="47" s="1"/>
  <c r="Q89" i="38"/>
  <c r="R89" i="38" s="1"/>
  <c r="O90" i="38" s="1"/>
  <c r="Q90" i="9"/>
  <c r="R90" i="9" s="1"/>
  <c r="O91" i="9" s="1"/>
  <c r="Q89" i="34"/>
  <c r="R89" i="34" s="1"/>
  <c r="O90" i="34" s="1"/>
  <c r="Q98" i="21"/>
  <c r="R98" i="21" s="1"/>
  <c r="O99" i="21" s="1"/>
  <c r="R59" i="23"/>
  <c r="P58" i="23"/>
  <c r="P59" i="23" s="1"/>
  <c r="U59" i="23"/>
  <c r="Q99" i="20" l="1"/>
  <c r="R99" i="20" s="1"/>
  <c r="O100" i="20" s="1"/>
  <c r="Q91" i="15"/>
  <c r="R91" i="15" s="1"/>
  <c r="O92" i="15" s="1"/>
  <c r="Q92" i="46"/>
  <c r="R92" i="46" s="1"/>
  <c r="O93" i="46" s="1"/>
  <c r="Q90" i="47"/>
  <c r="R90" i="47" s="1"/>
  <c r="O91" i="47" s="1"/>
  <c r="Q91" i="55"/>
  <c r="R91" i="55" s="1"/>
  <c r="O92" i="55" s="1"/>
  <c r="Q91" i="27"/>
  <c r="R91" i="27" s="1"/>
  <c r="O92" i="27" s="1"/>
  <c r="Q91" i="42"/>
  <c r="R91" i="42" s="1"/>
  <c r="O92" i="42" s="1"/>
  <c r="Q80" i="11"/>
  <c r="R80" i="11" s="1"/>
  <c r="O81" i="11" s="1"/>
  <c r="Q91" i="53"/>
  <c r="R91" i="53" s="1"/>
  <c r="O92" i="53" s="1"/>
  <c r="Q90" i="35"/>
  <c r="R90" i="35" s="1"/>
  <c r="O91" i="35" s="1"/>
  <c r="Q95" i="13"/>
  <c r="R95" i="13" s="1"/>
  <c r="O96" i="13" s="1"/>
  <c r="Q89" i="33"/>
  <c r="R89" i="33" s="1"/>
  <c r="O90" i="33" s="1"/>
  <c r="Q99" i="19"/>
  <c r="R99" i="19" s="1"/>
  <c r="O100" i="19" s="1"/>
  <c r="Q90" i="34"/>
  <c r="R90" i="34" s="1"/>
  <c r="O91" i="34" s="1"/>
  <c r="Q90" i="30"/>
  <c r="R90" i="30" s="1"/>
  <c r="O91" i="30" s="1"/>
  <c r="Q89" i="12"/>
  <c r="R89" i="12" s="1"/>
  <c r="O90" i="12" s="1"/>
  <c r="Q91" i="9"/>
  <c r="R91" i="9" s="1"/>
  <c r="O92" i="9" s="1"/>
  <c r="Q86" i="26"/>
  <c r="R86" i="26" s="1"/>
  <c r="O87" i="26" s="1"/>
  <c r="Q91" i="29"/>
  <c r="R91" i="29" s="1"/>
  <c r="O92" i="29" s="1"/>
  <c r="Q91" i="54"/>
  <c r="R91" i="54" s="1"/>
  <c r="O92" i="54" s="1"/>
  <c r="Q86" i="14"/>
  <c r="R86" i="14" s="1"/>
  <c r="O87" i="14" s="1"/>
  <c r="Q90" i="52"/>
  <c r="R90" i="52" s="1"/>
  <c r="O91" i="52" s="1"/>
  <c r="Q86" i="24"/>
  <c r="R86" i="24" s="1"/>
  <c r="O87" i="24" s="1"/>
  <c r="Q91" i="40"/>
  <c r="R91" i="40" s="1"/>
  <c r="O92" i="40" s="1"/>
  <c r="Q98" i="22"/>
  <c r="R98" i="22" s="1"/>
  <c r="O99" i="22" s="1"/>
  <c r="Q92" i="43"/>
  <c r="R92" i="43" s="1"/>
  <c r="O93" i="43" s="1"/>
  <c r="Q90" i="39"/>
  <c r="R90" i="39" s="1"/>
  <c r="O91" i="39" s="1"/>
  <c r="R54" i="13"/>
  <c r="P48" i="13"/>
  <c r="Z48" i="13" s="1"/>
  <c r="Q98" i="23"/>
  <c r="R98" i="23" s="1"/>
  <c r="O99" i="23" s="1"/>
  <c r="Q90" i="50"/>
  <c r="R90" i="50" s="1"/>
  <c r="O91" i="50" s="1"/>
  <c r="Q90" i="31"/>
  <c r="R90" i="31" s="1"/>
  <c r="O91" i="31" s="1"/>
  <c r="Q103" i="16"/>
  <c r="R103" i="16" s="1"/>
  <c r="O104" i="16" s="1"/>
  <c r="Q90" i="38"/>
  <c r="R90" i="38" s="1"/>
  <c r="O91" i="38" s="1"/>
  <c r="Q91" i="37"/>
  <c r="R91" i="37" s="1"/>
  <c r="O92" i="37" s="1"/>
  <c r="Q89" i="44"/>
  <c r="R89" i="44" s="1"/>
  <c r="O90" i="44" s="1"/>
  <c r="Q90" i="51"/>
  <c r="R90" i="51" s="1"/>
  <c r="O91" i="51" s="1"/>
  <c r="Q86" i="25"/>
  <c r="R86" i="25" s="1"/>
  <c r="O87" i="25" s="1"/>
  <c r="Q80" i="10"/>
  <c r="R80" i="10" s="1"/>
  <c r="O81" i="10" s="1"/>
  <c r="Q91" i="41"/>
  <c r="R91" i="41" s="1"/>
  <c r="O92" i="41" s="1"/>
  <c r="Q91" i="45"/>
  <c r="R91" i="45" s="1"/>
  <c r="O92" i="45" s="1"/>
  <c r="Q90" i="48"/>
  <c r="R90" i="48" s="1"/>
  <c r="O91" i="48" s="1"/>
  <c r="Q90" i="28"/>
  <c r="R90" i="28" s="1"/>
  <c r="O91" i="28" s="1"/>
  <c r="Q90" i="36"/>
  <c r="R90" i="36" s="1"/>
  <c r="O91" i="36" s="1"/>
  <c r="Q89" i="32"/>
  <c r="R89" i="32" s="1"/>
  <c r="O90" i="32" s="1"/>
  <c r="Q99" i="17"/>
  <c r="R99" i="17" s="1"/>
  <c r="O100" i="17" s="1"/>
  <c r="Q78" i="18"/>
  <c r="R78" i="18" s="1"/>
  <c r="O79" i="18" s="1"/>
  <c r="Q99" i="21"/>
  <c r="R99" i="21" s="1"/>
  <c r="O100" i="21" s="1"/>
  <c r="Q91" i="49"/>
  <c r="R91" i="49" s="1"/>
  <c r="O92" i="49" s="1"/>
  <c r="U48" i="13"/>
  <c r="W48" i="13"/>
  <c r="Q87" i="26" l="1"/>
  <c r="R87" i="26" s="1"/>
  <c r="O88" i="26" s="1"/>
  <c r="Q100" i="17"/>
  <c r="R100" i="17" s="1"/>
  <c r="O101" i="17" s="1"/>
  <c r="Q91" i="36"/>
  <c r="R91" i="36" s="1"/>
  <c r="O92" i="36" s="1"/>
  <c r="Q91" i="47"/>
  <c r="R91" i="47" s="1"/>
  <c r="O92" i="47" s="1"/>
  <c r="Q99" i="22"/>
  <c r="R99" i="22" s="1"/>
  <c r="O100" i="22" s="1"/>
  <c r="Q92" i="54"/>
  <c r="R92" i="54" s="1"/>
  <c r="O93" i="54" s="1"/>
  <c r="Q91" i="48"/>
  <c r="R91" i="48" s="1"/>
  <c r="O92" i="48" s="1"/>
  <c r="Q92" i="15"/>
  <c r="R92" i="15" s="1"/>
  <c r="O93" i="15" s="1"/>
  <c r="Q79" i="18"/>
  <c r="R79" i="18" s="1"/>
  <c r="O80" i="18" s="1"/>
  <c r="Q92" i="45"/>
  <c r="R92" i="45" s="1"/>
  <c r="O93" i="45" s="1"/>
  <c r="Q100" i="20"/>
  <c r="R100" i="20" s="1"/>
  <c r="O101" i="20" s="1"/>
  <c r="Q81" i="11"/>
  <c r="R81" i="11" s="1"/>
  <c r="O82" i="11" s="1"/>
  <c r="R55" i="13"/>
  <c r="U55" i="13"/>
  <c r="P54" i="13"/>
  <c r="P55" i="13" s="1"/>
  <c r="Q91" i="31"/>
  <c r="R91" i="31" s="1"/>
  <c r="O92" i="31" s="1"/>
  <c r="Q91" i="30"/>
  <c r="R91" i="30" s="1"/>
  <c r="O92" i="30" s="1"/>
  <c r="Q96" i="13"/>
  <c r="R96" i="13" s="1"/>
  <c r="O97" i="13" s="1"/>
  <c r="Q92" i="42"/>
  <c r="R92" i="42" s="1"/>
  <c r="O93" i="42" s="1"/>
  <c r="Q93" i="46"/>
  <c r="R93" i="46" s="1"/>
  <c r="O94" i="46" s="1"/>
  <c r="Q90" i="32"/>
  <c r="R90" i="32" s="1"/>
  <c r="O91" i="32" s="1"/>
  <c r="Q104" i="16"/>
  <c r="R104" i="16" s="1"/>
  <c r="O105" i="16" s="1"/>
  <c r="Q90" i="33"/>
  <c r="R90" i="33" s="1"/>
  <c r="O91" i="33" s="1"/>
  <c r="Q100" i="21"/>
  <c r="R100" i="21" s="1"/>
  <c r="O101" i="21" s="1"/>
  <c r="Q91" i="39"/>
  <c r="R91" i="39" s="1"/>
  <c r="O92" i="39" s="1"/>
  <c r="Q91" i="28"/>
  <c r="R91" i="28" s="1"/>
  <c r="O92" i="28" s="1"/>
  <c r="Q81" i="10"/>
  <c r="R81" i="10" s="1"/>
  <c r="O82" i="10" s="1"/>
  <c r="Q91" i="50"/>
  <c r="R91" i="50" s="1"/>
  <c r="O92" i="50" s="1"/>
  <c r="Q91" i="52"/>
  <c r="R91" i="52" s="1"/>
  <c r="O92" i="52" s="1"/>
  <c r="Q91" i="34"/>
  <c r="R91" i="34" s="1"/>
  <c r="O92" i="34" s="1"/>
  <c r="Q91" i="35"/>
  <c r="R91" i="35" s="1"/>
  <c r="O92" i="35" s="1"/>
  <c r="Q92" i="27"/>
  <c r="R92" i="27" s="1"/>
  <c r="O93" i="27" s="1"/>
  <c r="Q90" i="12"/>
  <c r="R90" i="12" s="1"/>
  <c r="O91" i="12" s="1"/>
  <c r="Q87" i="24"/>
  <c r="R87" i="24" s="1"/>
  <c r="O88" i="24" s="1"/>
  <c r="Q92" i="37"/>
  <c r="R92" i="37" s="1"/>
  <c r="O93" i="37" s="1"/>
  <c r="Q93" i="43"/>
  <c r="R93" i="43" s="1"/>
  <c r="O94" i="43" s="1"/>
  <c r="Q91" i="51"/>
  <c r="R91" i="51" s="1"/>
  <c r="O92" i="51" s="1"/>
  <c r="Q90" i="44"/>
  <c r="R90" i="44" s="1"/>
  <c r="O91" i="44" s="1"/>
  <c r="Q91" i="38"/>
  <c r="R91" i="38" s="1"/>
  <c r="O92" i="38" s="1"/>
  <c r="Q99" i="23"/>
  <c r="R99" i="23" s="1"/>
  <c r="O100" i="23" s="1"/>
  <c r="Q87" i="14"/>
  <c r="R87" i="14" s="1"/>
  <c r="O88" i="14" s="1"/>
  <c r="Q92" i="9"/>
  <c r="R92" i="9" s="1"/>
  <c r="O93" i="9" s="1"/>
  <c r="Q100" i="19"/>
  <c r="R100" i="19" s="1"/>
  <c r="O101" i="19" s="1"/>
  <c r="Q92" i="53"/>
  <c r="R92" i="53" s="1"/>
  <c r="O93" i="53" s="1"/>
  <c r="Q92" i="55"/>
  <c r="R92" i="55" s="1"/>
  <c r="O93" i="55" s="1"/>
  <c r="Q92" i="49"/>
  <c r="R92" i="49" s="1"/>
  <c r="O93" i="49" s="1"/>
  <c r="Q92" i="40"/>
  <c r="R92" i="40" s="1"/>
  <c r="O93" i="40" s="1"/>
  <c r="Q92" i="41"/>
  <c r="R92" i="41" s="1"/>
  <c r="O93" i="41" s="1"/>
  <c r="Q92" i="29"/>
  <c r="R92" i="29" s="1"/>
  <c r="O93" i="29" s="1"/>
  <c r="Q87" i="25"/>
  <c r="R87" i="25" s="1"/>
  <c r="O88" i="25" s="1"/>
  <c r="Q92" i="50" l="1"/>
  <c r="R92" i="50" s="1"/>
  <c r="O93" i="50" s="1"/>
  <c r="Q91" i="12"/>
  <c r="R91" i="12" s="1"/>
  <c r="O92" i="12" s="1"/>
  <c r="Q82" i="10"/>
  <c r="R82" i="10" s="1"/>
  <c r="O83" i="10" s="1"/>
  <c r="Q91" i="32"/>
  <c r="R91" i="32" s="1"/>
  <c r="O92" i="32" s="1"/>
  <c r="Q88" i="24"/>
  <c r="R88" i="24" s="1"/>
  <c r="O89" i="24" s="1"/>
  <c r="Q92" i="28"/>
  <c r="R92" i="28" s="1"/>
  <c r="O93" i="28" s="1"/>
  <c r="Q93" i="29"/>
  <c r="R93" i="29" s="1"/>
  <c r="O94" i="29" s="1"/>
  <c r="Q92" i="39"/>
  <c r="R92" i="39" s="1"/>
  <c r="O93" i="39" s="1"/>
  <c r="Q92" i="51"/>
  <c r="R92" i="51" s="1"/>
  <c r="O93" i="51" s="1"/>
  <c r="Q93" i="42"/>
  <c r="R93" i="42" s="1"/>
  <c r="O94" i="42" s="1"/>
  <c r="Q82" i="11"/>
  <c r="R82" i="11" s="1"/>
  <c r="O83" i="11" s="1"/>
  <c r="Q92" i="36"/>
  <c r="R92" i="36" s="1"/>
  <c r="O93" i="36" s="1"/>
  <c r="Q101" i="19"/>
  <c r="R101" i="19" s="1"/>
  <c r="O102" i="19" s="1"/>
  <c r="Q92" i="35"/>
  <c r="R92" i="35" s="1"/>
  <c r="O93" i="35" s="1"/>
  <c r="Q93" i="9"/>
  <c r="R93" i="9" s="1"/>
  <c r="O94" i="9" s="1"/>
  <c r="Q94" i="43"/>
  <c r="R94" i="43" s="1"/>
  <c r="O95" i="43" s="1"/>
  <c r="Q97" i="13"/>
  <c r="R97" i="13" s="1"/>
  <c r="O98" i="13" s="1"/>
  <c r="Q101" i="17"/>
  <c r="R101" i="17" s="1"/>
  <c r="O102" i="17" s="1"/>
  <c r="Q93" i="40"/>
  <c r="R93" i="40" s="1"/>
  <c r="O94" i="40" s="1"/>
  <c r="Q88" i="14"/>
  <c r="R88" i="14" s="1"/>
  <c r="O89" i="14" s="1"/>
  <c r="Q91" i="33"/>
  <c r="R91" i="33" s="1"/>
  <c r="O92" i="33" s="1"/>
  <c r="Q92" i="30"/>
  <c r="R92" i="30" s="1"/>
  <c r="O93" i="30" s="1"/>
  <c r="Q93" i="49"/>
  <c r="R93" i="49" s="1"/>
  <c r="O94" i="49" s="1"/>
  <c r="Q100" i="23"/>
  <c r="R100" i="23" s="1"/>
  <c r="O101" i="23" s="1"/>
  <c r="Q92" i="52"/>
  <c r="R92" i="52" s="1"/>
  <c r="O93" i="52" s="1"/>
  <c r="Q93" i="45"/>
  <c r="R93" i="45" s="1"/>
  <c r="O94" i="45" s="1"/>
  <c r="Q93" i="15"/>
  <c r="R93" i="15" s="1"/>
  <c r="O94" i="15" s="1"/>
  <c r="Q92" i="47"/>
  <c r="R92" i="47" s="1"/>
  <c r="O93" i="47" s="1"/>
  <c r="Q88" i="25"/>
  <c r="R88" i="25" s="1"/>
  <c r="O89" i="25" s="1"/>
  <c r="Q105" i="16"/>
  <c r="R105" i="16" s="1"/>
  <c r="O106" i="16" s="1"/>
  <c r="Q92" i="48"/>
  <c r="R92" i="48" s="1"/>
  <c r="O93" i="48" s="1"/>
  <c r="Q93" i="41"/>
  <c r="R93" i="41" s="1"/>
  <c r="O94" i="41" s="1"/>
  <c r="Q93" i="53"/>
  <c r="R93" i="53" s="1"/>
  <c r="O94" i="53" s="1"/>
  <c r="Q93" i="27"/>
  <c r="R93" i="27" s="1"/>
  <c r="O94" i="27" s="1"/>
  <c r="Q101" i="21"/>
  <c r="R101" i="21" s="1"/>
  <c r="O102" i="21" s="1"/>
  <c r="Q94" i="46"/>
  <c r="R94" i="46" s="1"/>
  <c r="O95" i="46" s="1"/>
  <c r="Q92" i="31"/>
  <c r="R92" i="31" s="1"/>
  <c r="O93" i="31" s="1"/>
  <c r="Q101" i="20"/>
  <c r="R101" i="20" s="1"/>
  <c r="O102" i="20" s="1"/>
  <c r="Q93" i="54"/>
  <c r="R93" i="54" s="1"/>
  <c r="O94" i="54" s="1"/>
  <c r="Q91" i="44"/>
  <c r="R91" i="44" s="1"/>
  <c r="O92" i="44" s="1"/>
  <c r="Q93" i="55"/>
  <c r="R93" i="55" s="1"/>
  <c r="O94" i="55" s="1"/>
  <c r="Q92" i="38"/>
  <c r="R92" i="38" s="1"/>
  <c r="O93" i="38" s="1"/>
  <c r="Q93" i="37"/>
  <c r="R93" i="37" s="1"/>
  <c r="O94" i="37" s="1"/>
  <c r="Q80" i="18"/>
  <c r="R80" i="18" s="1"/>
  <c r="O81" i="18" s="1"/>
  <c r="Q100" i="22"/>
  <c r="R100" i="22" s="1"/>
  <c r="O101" i="22" s="1"/>
  <c r="Q88" i="26"/>
  <c r="R88" i="26" s="1"/>
  <c r="O89" i="26" s="1"/>
  <c r="Q92" i="34"/>
  <c r="R92" i="34" s="1"/>
  <c r="O93" i="34" s="1"/>
  <c r="Q89" i="25" l="1"/>
  <c r="R89" i="25" s="1"/>
  <c r="O90" i="25" s="1"/>
  <c r="Q94" i="40"/>
  <c r="R94" i="40" s="1"/>
  <c r="O95" i="40" s="1"/>
  <c r="Q102" i="19"/>
  <c r="R102" i="19" s="1"/>
  <c r="O103" i="19" s="1"/>
  <c r="Q94" i="49"/>
  <c r="R94" i="49" s="1"/>
  <c r="O95" i="49" s="1"/>
  <c r="Q102" i="17"/>
  <c r="R102" i="17" s="1"/>
  <c r="O103" i="17" s="1"/>
  <c r="Q93" i="31"/>
  <c r="R93" i="31" s="1"/>
  <c r="O94" i="31" s="1"/>
  <c r="Q98" i="13"/>
  <c r="R98" i="13" s="1"/>
  <c r="O99" i="13" s="1"/>
  <c r="Q94" i="54"/>
  <c r="R94" i="54" s="1"/>
  <c r="O95" i="54" s="1"/>
  <c r="Q93" i="47"/>
  <c r="R93" i="47" s="1"/>
  <c r="O94" i="47" s="1"/>
  <c r="Q83" i="11"/>
  <c r="R83" i="11" s="1"/>
  <c r="O84" i="11" s="1"/>
  <c r="Q94" i="55"/>
  <c r="R94" i="55" s="1"/>
  <c r="O95" i="55" s="1"/>
  <c r="Q93" i="35"/>
  <c r="R93" i="35" s="1"/>
  <c r="O94" i="35" s="1"/>
  <c r="Q93" i="48"/>
  <c r="R93" i="48" s="1"/>
  <c r="O94" i="48" s="1"/>
  <c r="Q81" i="18"/>
  <c r="R81" i="18" s="1"/>
  <c r="O82" i="18" s="1"/>
  <c r="Q93" i="52"/>
  <c r="R93" i="52" s="1"/>
  <c r="O94" i="52" s="1"/>
  <c r="Q89" i="24"/>
  <c r="R89" i="24" s="1"/>
  <c r="O90" i="24" s="1"/>
  <c r="Q95" i="43"/>
  <c r="R95" i="43" s="1"/>
  <c r="O96" i="43" s="1"/>
  <c r="Q93" i="36"/>
  <c r="R93" i="36" s="1"/>
  <c r="O94" i="36" s="1"/>
  <c r="Q93" i="39"/>
  <c r="R93" i="39" s="1"/>
  <c r="O94" i="39" s="1"/>
  <c r="Q92" i="32"/>
  <c r="R92" i="32" s="1"/>
  <c r="O93" i="32" s="1"/>
  <c r="Q92" i="44"/>
  <c r="R92" i="44" s="1"/>
  <c r="O93" i="44" s="1"/>
  <c r="Q101" i="23"/>
  <c r="R101" i="23" s="1"/>
  <c r="O102" i="23" s="1"/>
  <c r="Q102" i="21"/>
  <c r="R102" i="21" s="1"/>
  <c r="O103" i="21" s="1"/>
  <c r="Q94" i="9"/>
  <c r="R94" i="9" s="1"/>
  <c r="O95" i="9" s="1"/>
  <c r="Q94" i="29"/>
  <c r="R94" i="29" s="1"/>
  <c r="O95" i="29" s="1"/>
  <c r="Q83" i="10"/>
  <c r="R83" i="10" s="1"/>
  <c r="O84" i="10" s="1"/>
  <c r="Q95" i="46"/>
  <c r="R95" i="46" s="1"/>
  <c r="O96" i="46" s="1"/>
  <c r="Q93" i="38"/>
  <c r="R93" i="38" s="1"/>
  <c r="O94" i="38" s="1"/>
  <c r="Q106" i="16"/>
  <c r="R106" i="16" s="1"/>
  <c r="O107" i="16" s="1"/>
  <c r="Q92" i="12"/>
  <c r="R92" i="12" s="1"/>
  <c r="O93" i="12" s="1"/>
  <c r="Q94" i="41"/>
  <c r="R94" i="41" s="1"/>
  <c r="O95" i="41" s="1"/>
  <c r="Q93" i="34"/>
  <c r="R93" i="34" s="1"/>
  <c r="O94" i="34" s="1"/>
  <c r="Q94" i="45"/>
  <c r="R94" i="45" s="1"/>
  <c r="O95" i="45" s="1"/>
  <c r="Q94" i="42"/>
  <c r="R94" i="42" s="1"/>
  <c r="O95" i="42" s="1"/>
  <c r="Q93" i="28"/>
  <c r="R93" i="28" s="1"/>
  <c r="O94" i="28" s="1"/>
  <c r="Q94" i="37"/>
  <c r="R94" i="37" s="1"/>
  <c r="O95" i="37" s="1"/>
  <c r="Q94" i="15"/>
  <c r="R94" i="15" s="1"/>
  <c r="O95" i="15" s="1"/>
  <c r="Q102" i="20"/>
  <c r="R102" i="20" s="1"/>
  <c r="O103" i="20" s="1"/>
  <c r="Q93" i="30"/>
  <c r="R93" i="30" s="1"/>
  <c r="O94" i="30" s="1"/>
  <c r="Q101" i="22"/>
  <c r="R101" i="22" s="1"/>
  <c r="O102" i="22" s="1"/>
  <c r="Q94" i="53"/>
  <c r="R94" i="53" s="1"/>
  <c r="O95" i="53" s="1"/>
  <c r="Q93" i="50"/>
  <c r="R93" i="50" s="1"/>
  <c r="O94" i="50" s="1"/>
  <c r="Q89" i="14"/>
  <c r="R89" i="14" s="1"/>
  <c r="O90" i="14" s="1"/>
  <c r="Q89" i="26"/>
  <c r="R89" i="26" s="1"/>
  <c r="O90" i="26" s="1"/>
  <c r="Q94" i="27"/>
  <c r="R94" i="27" s="1"/>
  <c r="O95" i="27" s="1"/>
  <c r="Q92" i="33"/>
  <c r="R92" i="33" s="1"/>
  <c r="O93" i="33" s="1"/>
  <c r="Q93" i="51"/>
  <c r="R93" i="51" s="1"/>
  <c r="O94" i="51" s="1"/>
  <c r="Q95" i="45" l="1"/>
  <c r="R95" i="45" s="1"/>
  <c r="O96" i="45" s="1"/>
  <c r="Q94" i="34"/>
  <c r="R94" i="34" s="1"/>
  <c r="O95" i="34" s="1"/>
  <c r="Q94" i="47"/>
  <c r="R94" i="47" s="1"/>
  <c r="O95" i="47" s="1"/>
  <c r="Q95" i="54"/>
  <c r="R95" i="54" s="1"/>
  <c r="O96" i="54" s="1"/>
  <c r="Q95" i="15"/>
  <c r="R95" i="15" s="1"/>
  <c r="O96" i="15" s="1"/>
  <c r="Q94" i="48"/>
  <c r="R94" i="48" s="1"/>
  <c r="O95" i="48" s="1"/>
  <c r="Q94" i="36"/>
  <c r="R94" i="36" s="1"/>
  <c r="O95" i="36" s="1"/>
  <c r="Q93" i="33"/>
  <c r="R93" i="33" s="1"/>
  <c r="O94" i="33" s="1"/>
  <c r="Q93" i="12"/>
  <c r="R93" i="12" s="1"/>
  <c r="O94" i="12" s="1"/>
  <c r="Q95" i="29"/>
  <c r="R95" i="29" s="1"/>
  <c r="O96" i="29" s="1"/>
  <c r="Q96" i="46"/>
  <c r="R96" i="46" s="1"/>
  <c r="O97" i="46" s="1"/>
  <c r="Q102" i="22"/>
  <c r="R102" i="22" s="1"/>
  <c r="O103" i="22" s="1"/>
  <c r="Q94" i="28"/>
  <c r="R94" i="28" s="1"/>
  <c r="O95" i="28" s="1"/>
  <c r="Q103" i="17"/>
  <c r="R103" i="17" s="1"/>
  <c r="O104" i="17" s="1"/>
  <c r="Q94" i="50"/>
  <c r="R94" i="50" s="1"/>
  <c r="O95" i="50" s="1"/>
  <c r="Q95" i="27"/>
  <c r="R95" i="27" s="1"/>
  <c r="O96" i="27" s="1"/>
  <c r="Q90" i="25"/>
  <c r="R90" i="25" s="1"/>
  <c r="O91" i="25" s="1"/>
  <c r="Q96" i="43"/>
  <c r="R96" i="43" s="1"/>
  <c r="O97" i="43" s="1"/>
  <c r="Q93" i="32"/>
  <c r="R93" i="32" s="1"/>
  <c r="O94" i="32" s="1"/>
  <c r="Q90" i="24"/>
  <c r="R90" i="24" s="1"/>
  <c r="O91" i="24" s="1"/>
  <c r="Q94" i="35"/>
  <c r="R94" i="35" s="1"/>
  <c r="O95" i="35" s="1"/>
  <c r="Q95" i="49"/>
  <c r="R95" i="49" s="1"/>
  <c r="O96" i="49" s="1"/>
  <c r="Q93" i="44"/>
  <c r="R93" i="44" s="1"/>
  <c r="O94" i="44" s="1"/>
  <c r="Q90" i="26"/>
  <c r="R90" i="26" s="1"/>
  <c r="O91" i="26" s="1"/>
  <c r="Q90" i="14"/>
  <c r="R90" i="14" s="1"/>
  <c r="O91" i="14" s="1"/>
  <c r="Q94" i="30"/>
  <c r="R94" i="30" s="1"/>
  <c r="O95" i="30" s="1"/>
  <c r="Q103" i="21"/>
  <c r="R103" i="21" s="1"/>
  <c r="O104" i="21" s="1"/>
  <c r="Q94" i="39"/>
  <c r="R94" i="39" s="1"/>
  <c r="O95" i="39" s="1"/>
  <c r="Q94" i="52"/>
  <c r="R94" i="52" s="1"/>
  <c r="O95" i="52" s="1"/>
  <c r="Q95" i="55"/>
  <c r="R95" i="55" s="1"/>
  <c r="O96" i="55" s="1"/>
  <c r="Q99" i="13"/>
  <c r="R99" i="13" s="1"/>
  <c r="O100" i="13" s="1"/>
  <c r="Q103" i="19"/>
  <c r="R103" i="19" s="1"/>
  <c r="O104" i="19" s="1"/>
  <c r="Q95" i="53"/>
  <c r="R95" i="53" s="1"/>
  <c r="O96" i="53" s="1"/>
  <c r="Q94" i="38"/>
  <c r="R94" i="38" s="1"/>
  <c r="O95" i="38" s="1"/>
  <c r="Q94" i="51"/>
  <c r="R94" i="51" s="1"/>
  <c r="O95" i="51" s="1"/>
  <c r="Q95" i="41"/>
  <c r="R95" i="41" s="1"/>
  <c r="O96" i="41" s="1"/>
  <c r="Q95" i="9"/>
  <c r="R95" i="9" s="1"/>
  <c r="O96" i="9" s="1"/>
  <c r="Q103" i="20"/>
  <c r="R103" i="20" s="1"/>
  <c r="O104" i="20" s="1"/>
  <c r="Q95" i="42"/>
  <c r="R95" i="42" s="1"/>
  <c r="O96" i="42" s="1"/>
  <c r="Q84" i="10"/>
  <c r="R84" i="10" s="1"/>
  <c r="O85" i="10" s="1"/>
  <c r="Q102" i="23"/>
  <c r="R102" i="23" s="1"/>
  <c r="O103" i="23" s="1"/>
  <c r="Q82" i="18"/>
  <c r="R82" i="18" s="1"/>
  <c r="O83" i="18" s="1"/>
  <c r="Q84" i="11"/>
  <c r="R84" i="11" s="1"/>
  <c r="O85" i="11" s="1"/>
  <c r="Q94" i="31"/>
  <c r="R94" i="31" s="1"/>
  <c r="O95" i="31" s="1"/>
  <c r="Q95" i="40"/>
  <c r="R95" i="40" s="1"/>
  <c r="O96" i="40" s="1"/>
  <c r="Q107" i="16"/>
  <c r="R107" i="16" s="1"/>
  <c r="O108" i="16" s="1"/>
  <c r="Q95" i="37"/>
  <c r="R95" i="37" s="1"/>
  <c r="O96" i="37" s="1"/>
  <c r="Q95" i="51" l="1"/>
  <c r="R95" i="51" s="1"/>
  <c r="O96" i="51" s="1"/>
  <c r="Q97" i="46"/>
  <c r="R97" i="46" s="1"/>
  <c r="O98" i="46" s="1"/>
  <c r="Q96" i="54"/>
  <c r="R96" i="54" s="1"/>
  <c r="O97" i="54" s="1"/>
  <c r="Q96" i="41"/>
  <c r="R96" i="41" s="1"/>
  <c r="O97" i="41" s="1"/>
  <c r="Q96" i="29"/>
  <c r="R96" i="29" s="1"/>
  <c r="O97" i="29" s="1"/>
  <c r="Q94" i="12"/>
  <c r="R94" i="12" s="1"/>
  <c r="O95" i="12" s="1"/>
  <c r="Q91" i="26"/>
  <c r="R91" i="26" s="1"/>
  <c r="O92" i="26" s="1"/>
  <c r="Q94" i="32"/>
  <c r="R94" i="32" s="1"/>
  <c r="O95" i="32" s="1"/>
  <c r="Q103" i="22"/>
  <c r="R103" i="22" s="1"/>
  <c r="O104" i="22" s="1"/>
  <c r="Q96" i="53"/>
  <c r="R96" i="53" s="1"/>
  <c r="O97" i="53" s="1"/>
  <c r="Q95" i="39"/>
  <c r="R95" i="39" s="1"/>
  <c r="O96" i="39" s="1"/>
  <c r="Q95" i="34"/>
  <c r="R95" i="34" s="1"/>
  <c r="O96" i="34" s="1"/>
  <c r="Q95" i="36"/>
  <c r="R95" i="36" s="1"/>
  <c r="O96" i="36" s="1"/>
  <c r="Q103" i="23"/>
  <c r="R103" i="23" s="1"/>
  <c r="O104" i="23" s="1"/>
  <c r="Q96" i="49"/>
  <c r="R96" i="49" s="1"/>
  <c r="O97" i="49" s="1"/>
  <c r="Q91" i="25"/>
  <c r="R91" i="25" s="1"/>
  <c r="O92" i="25" s="1"/>
  <c r="Q95" i="48"/>
  <c r="R95" i="48" s="1"/>
  <c r="O96" i="48" s="1"/>
  <c r="Q85" i="10"/>
  <c r="R85" i="10" s="1"/>
  <c r="O86" i="10" s="1"/>
  <c r="Q104" i="19"/>
  <c r="R104" i="19" s="1"/>
  <c r="O105" i="19" s="1"/>
  <c r="Q96" i="27"/>
  <c r="R96" i="27" s="1"/>
  <c r="O97" i="27" s="1"/>
  <c r="Q96" i="42"/>
  <c r="R96" i="42" s="1"/>
  <c r="O97" i="42" s="1"/>
  <c r="Q104" i="21"/>
  <c r="R104" i="21" s="1"/>
  <c r="O105" i="21" s="1"/>
  <c r="Q94" i="44"/>
  <c r="R94" i="44" s="1"/>
  <c r="O95" i="44" s="1"/>
  <c r="Q95" i="50"/>
  <c r="R95" i="50" s="1"/>
  <c r="O96" i="50" s="1"/>
  <c r="Q95" i="47"/>
  <c r="R95" i="47" s="1"/>
  <c r="O96" i="47" s="1"/>
  <c r="Q96" i="37"/>
  <c r="R96" i="37" s="1"/>
  <c r="O97" i="37" s="1"/>
  <c r="Q85" i="11"/>
  <c r="R85" i="11" s="1"/>
  <c r="O86" i="11" s="1"/>
  <c r="Q100" i="13"/>
  <c r="R100" i="13" s="1"/>
  <c r="O101" i="13" s="1"/>
  <c r="Q108" i="16"/>
  <c r="R108" i="16" s="1"/>
  <c r="O109" i="16" s="1"/>
  <c r="Q104" i="20"/>
  <c r="R104" i="20" s="1"/>
  <c r="O105" i="20" s="1"/>
  <c r="Q96" i="55"/>
  <c r="R96" i="55" s="1"/>
  <c r="O97" i="55" s="1"/>
  <c r="Q104" i="17"/>
  <c r="R104" i="17" s="1"/>
  <c r="O105" i="17" s="1"/>
  <c r="Q91" i="24"/>
  <c r="R91" i="24" s="1"/>
  <c r="O92" i="24" s="1"/>
  <c r="Q94" i="33"/>
  <c r="R94" i="33" s="1"/>
  <c r="O95" i="33" s="1"/>
  <c r="Q95" i="31"/>
  <c r="R95" i="31" s="1"/>
  <c r="O96" i="31" s="1"/>
  <c r="Q83" i="18"/>
  <c r="R83" i="18" s="1"/>
  <c r="O84" i="18" s="1"/>
  <c r="Q95" i="38"/>
  <c r="R95" i="38" s="1"/>
  <c r="O96" i="38" s="1"/>
  <c r="Q95" i="30"/>
  <c r="R95" i="30" s="1"/>
  <c r="O96" i="30" s="1"/>
  <c r="Q97" i="43"/>
  <c r="R97" i="43" s="1"/>
  <c r="O98" i="43" s="1"/>
  <c r="Q95" i="28"/>
  <c r="R95" i="28" s="1"/>
  <c r="O96" i="28" s="1"/>
  <c r="Q96" i="15"/>
  <c r="R96" i="15" s="1"/>
  <c r="O97" i="15" s="1"/>
  <c r="Q96" i="45"/>
  <c r="R96" i="45" s="1"/>
  <c r="O97" i="45" s="1"/>
  <c r="Q96" i="40"/>
  <c r="R96" i="40" s="1"/>
  <c r="O97" i="40" s="1"/>
  <c r="Q96" i="9"/>
  <c r="R96" i="9" s="1"/>
  <c r="O97" i="9" s="1"/>
  <c r="Q95" i="52"/>
  <c r="R95" i="52" s="1"/>
  <c r="O96" i="52" s="1"/>
  <c r="Q91" i="14"/>
  <c r="R91" i="14" s="1"/>
  <c r="O92" i="14" s="1"/>
  <c r="Q95" i="35"/>
  <c r="R95" i="35" s="1"/>
  <c r="O96" i="35" s="1"/>
  <c r="Q86" i="10" l="1"/>
  <c r="R86" i="10" s="1"/>
  <c r="O87" i="10" s="1"/>
  <c r="Q96" i="34"/>
  <c r="R96" i="34"/>
  <c r="O97" i="34" s="1"/>
  <c r="Q97" i="9"/>
  <c r="R97" i="9" s="1"/>
  <c r="O98" i="9" s="1"/>
  <c r="Q96" i="39"/>
  <c r="R96" i="39" s="1"/>
  <c r="O97" i="39" s="1"/>
  <c r="Q97" i="29"/>
  <c r="R97" i="29" s="1"/>
  <c r="O98" i="29" s="1"/>
  <c r="Q92" i="25"/>
  <c r="R92" i="25" s="1"/>
  <c r="O93" i="25" s="1"/>
  <c r="Q96" i="38"/>
  <c r="R96" i="38" s="1"/>
  <c r="O97" i="38" s="1"/>
  <c r="Q97" i="45"/>
  <c r="R97" i="45" s="1"/>
  <c r="O98" i="45" s="1"/>
  <c r="Q96" i="47"/>
  <c r="R96" i="47" s="1"/>
  <c r="O97" i="47" s="1"/>
  <c r="Q97" i="49"/>
  <c r="R97" i="49" s="1"/>
  <c r="O98" i="49" s="1"/>
  <c r="Q104" i="22"/>
  <c r="R104" i="22" s="1"/>
  <c r="O105" i="22" s="1"/>
  <c r="Q97" i="54"/>
  <c r="R97" i="54" s="1"/>
  <c r="O98" i="54" s="1"/>
  <c r="Q92" i="24"/>
  <c r="R92" i="24" s="1"/>
  <c r="O93" i="24" s="1"/>
  <c r="Q97" i="15"/>
  <c r="R97" i="15" s="1"/>
  <c r="O98" i="15" s="1"/>
  <c r="Q97" i="27"/>
  <c r="R97" i="27" s="1"/>
  <c r="O98" i="27" s="1"/>
  <c r="Q95" i="32"/>
  <c r="R95" i="32" s="1"/>
  <c r="O96" i="32" s="1"/>
  <c r="Q96" i="52"/>
  <c r="R96" i="52" s="1"/>
  <c r="O97" i="52" s="1"/>
  <c r="Q97" i="37"/>
  <c r="R97" i="37" s="1"/>
  <c r="O98" i="37" s="1"/>
  <c r="Q105" i="20"/>
  <c r="R105" i="20" s="1"/>
  <c r="O106" i="20" s="1"/>
  <c r="Q96" i="28"/>
  <c r="R96" i="28" s="1"/>
  <c r="O97" i="28" s="1"/>
  <c r="Q109" i="16"/>
  <c r="R109" i="16" s="1"/>
  <c r="O110" i="16" s="1"/>
  <c r="Q92" i="26"/>
  <c r="R92" i="26" s="1"/>
  <c r="O93" i="26" s="1"/>
  <c r="Q92" i="14"/>
  <c r="R92" i="14" s="1"/>
  <c r="O93" i="14" s="1"/>
  <c r="Q98" i="43"/>
  <c r="R98" i="43" s="1"/>
  <c r="O99" i="43" s="1"/>
  <c r="Q95" i="33"/>
  <c r="R95" i="33" s="1"/>
  <c r="O96" i="33" s="1"/>
  <c r="Q96" i="36"/>
  <c r="R96" i="36" s="1"/>
  <c r="O97" i="36" s="1"/>
  <c r="Q96" i="51"/>
  <c r="R96" i="51" s="1"/>
  <c r="O97" i="51" s="1"/>
  <c r="Q96" i="30"/>
  <c r="R96" i="30" s="1"/>
  <c r="O97" i="30" s="1"/>
  <c r="Q97" i="42"/>
  <c r="R97" i="42" s="1"/>
  <c r="O98" i="42" s="1"/>
  <c r="Q105" i="17"/>
  <c r="R105" i="17" s="1"/>
  <c r="O106" i="17" s="1"/>
  <c r="Q101" i="13"/>
  <c r="R101" i="13" s="1"/>
  <c r="O102" i="13" s="1"/>
  <c r="Q96" i="50"/>
  <c r="R96" i="50" s="1"/>
  <c r="O97" i="50" s="1"/>
  <c r="Q96" i="35"/>
  <c r="R96" i="35" s="1"/>
  <c r="O97" i="35" s="1"/>
  <c r="Q97" i="40"/>
  <c r="R97" i="40" s="1"/>
  <c r="O98" i="40" s="1"/>
  <c r="Q96" i="31"/>
  <c r="R96" i="31" s="1"/>
  <c r="O97" i="31" s="1"/>
  <c r="Q97" i="55"/>
  <c r="R97" i="55" s="1"/>
  <c r="O98" i="55" s="1"/>
  <c r="Q86" i="11"/>
  <c r="R86" i="11" s="1"/>
  <c r="O87" i="11" s="1"/>
  <c r="Q95" i="44"/>
  <c r="R95" i="44" s="1"/>
  <c r="O96" i="44" s="1"/>
  <c r="Q105" i="19"/>
  <c r="R105" i="19" s="1"/>
  <c r="O106" i="19" s="1"/>
  <c r="Q96" i="48"/>
  <c r="R96" i="48" s="1"/>
  <c r="O97" i="48" s="1"/>
  <c r="Q84" i="18"/>
  <c r="R84" i="18" s="1"/>
  <c r="O85" i="18" s="1"/>
  <c r="Q97" i="41"/>
  <c r="R97" i="41" s="1"/>
  <c r="O98" i="41" s="1"/>
  <c r="Q95" i="12"/>
  <c r="R95" i="12" s="1"/>
  <c r="O96" i="12" s="1"/>
  <c r="Q98" i="46"/>
  <c r="R98" i="46" s="1"/>
  <c r="O99" i="46" s="1"/>
  <c r="Q105" i="21"/>
  <c r="R105" i="21" s="1"/>
  <c r="O106" i="21" s="1"/>
  <c r="Q97" i="53"/>
  <c r="R97" i="53" s="1"/>
  <c r="O98" i="53" s="1"/>
  <c r="Q104" i="23"/>
  <c r="R104" i="23" s="1"/>
  <c r="O105" i="23" s="1"/>
  <c r="Q98" i="15" l="1"/>
  <c r="R98" i="15" s="1"/>
  <c r="O99" i="15" s="1"/>
  <c r="Q93" i="24"/>
  <c r="R93" i="24" s="1"/>
  <c r="O94" i="24" s="1"/>
  <c r="Q102" i="13"/>
  <c r="R102" i="13" s="1"/>
  <c r="O103" i="13" s="1"/>
  <c r="Q106" i="21"/>
  <c r="R106" i="21" s="1"/>
  <c r="O107" i="21" s="1"/>
  <c r="Q106" i="19"/>
  <c r="R106" i="19" s="1"/>
  <c r="O107" i="19" s="1"/>
  <c r="Q97" i="52"/>
  <c r="R97" i="52" s="1"/>
  <c r="O98" i="52" s="1"/>
  <c r="Q96" i="32"/>
  <c r="R96" i="32" s="1"/>
  <c r="O97" i="32" s="1"/>
  <c r="Q96" i="33"/>
  <c r="R96" i="33" s="1"/>
  <c r="O97" i="33" s="1"/>
  <c r="Q93" i="25"/>
  <c r="R93" i="25" s="1"/>
  <c r="O94" i="25" s="1"/>
  <c r="Q98" i="41"/>
  <c r="R98" i="41" s="1"/>
  <c r="O99" i="41" s="1"/>
  <c r="Q97" i="28"/>
  <c r="R97" i="28" s="1"/>
  <c r="O98" i="28" s="1"/>
  <c r="Q87" i="10"/>
  <c r="R87" i="10" s="1"/>
  <c r="O88" i="10" s="1"/>
  <c r="Q105" i="23"/>
  <c r="R105" i="23" s="1"/>
  <c r="O106" i="23" s="1"/>
  <c r="Q97" i="51"/>
  <c r="R97" i="51" s="1"/>
  <c r="O98" i="51" s="1"/>
  <c r="Q98" i="9"/>
  <c r="R98" i="9" s="1"/>
  <c r="O99" i="9" s="1"/>
  <c r="Q97" i="35"/>
  <c r="R97" i="35" s="1"/>
  <c r="O98" i="35" s="1"/>
  <c r="Q97" i="48"/>
  <c r="R97" i="48" s="1"/>
  <c r="O98" i="48" s="1"/>
  <c r="Q98" i="55"/>
  <c r="R98" i="55" s="1"/>
  <c r="O99" i="55" s="1"/>
  <c r="Q97" i="50"/>
  <c r="R97" i="50" s="1"/>
  <c r="O98" i="50" s="1"/>
  <c r="Q97" i="30"/>
  <c r="R97" i="30" s="1"/>
  <c r="O98" i="30" s="1"/>
  <c r="Q99" i="43"/>
  <c r="R99" i="43" s="1"/>
  <c r="O100" i="43" s="1"/>
  <c r="Q98" i="54"/>
  <c r="R98" i="54" s="1"/>
  <c r="O99" i="54" s="1"/>
  <c r="Q98" i="45"/>
  <c r="R98" i="45" s="1"/>
  <c r="O99" i="45" s="1"/>
  <c r="Q97" i="39"/>
  <c r="R97" i="39" s="1"/>
  <c r="O98" i="39" s="1"/>
  <c r="Q93" i="14"/>
  <c r="R93" i="14" s="1"/>
  <c r="O94" i="14" s="1"/>
  <c r="Q98" i="27"/>
  <c r="R98" i="27" s="1"/>
  <c r="O99" i="27" s="1"/>
  <c r="Q98" i="53"/>
  <c r="R98" i="53" s="1"/>
  <c r="O99" i="53" s="1"/>
  <c r="Q99" i="46"/>
  <c r="R99" i="46" s="1"/>
  <c r="O100" i="46" s="1"/>
  <c r="Q97" i="38"/>
  <c r="R97" i="38" s="1"/>
  <c r="O98" i="38" s="1"/>
  <c r="Q98" i="40"/>
  <c r="R98" i="40" s="1"/>
  <c r="O99" i="40" s="1"/>
  <c r="Q93" i="26"/>
  <c r="R93" i="26" s="1"/>
  <c r="O94" i="26" s="1"/>
  <c r="Q98" i="37"/>
  <c r="R98" i="37" s="1"/>
  <c r="O99" i="37" s="1"/>
  <c r="Q98" i="49"/>
  <c r="R98" i="49" s="1"/>
  <c r="O99" i="49" s="1"/>
  <c r="Q97" i="34"/>
  <c r="R97" i="34" s="1"/>
  <c r="O98" i="34" s="1"/>
  <c r="Q105" i="22"/>
  <c r="R105" i="22" s="1"/>
  <c r="O106" i="22" s="1"/>
  <c r="Q96" i="44"/>
  <c r="R96" i="44" s="1"/>
  <c r="O97" i="44" s="1"/>
  <c r="Q106" i="17"/>
  <c r="R106" i="17" s="1"/>
  <c r="O107" i="17" s="1"/>
  <c r="Q97" i="36"/>
  <c r="R97" i="36" s="1"/>
  <c r="O98" i="36" s="1"/>
  <c r="Q97" i="31"/>
  <c r="R97" i="31" s="1"/>
  <c r="O98" i="31" s="1"/>
  <c r="Q87" i="11"/>
  <c r="R87" i="11" s="1"/>
  <c r="O88" i="11" s="1"/>
  <c r="Q98" i="42"/>
  <c r="R98" i="42" s="1"/>
  <c r="O99" i="42" s="1"/>
  <c r="Q110" i="16"/>
  <c r="R110" i="16" s="1"/>
  <c r="O111" i="16" s="1"/>
  <c r="Q97" i="47"/>
  <c r="R97" i="47" s="1"/>
  <c r="O98" i="47" s="1"/>
  <c r="Q98" i="29"/>
  <c r="R98" i="29" s="1"/>
  <c r="O99" i="29" s="1"/>
  <c r="Q96" i="12"/>
  <c r="R96" i="12" s="1"/>
  <c r="O97" i="12" s="1"/>
  <c r="Q106" i="20"/>
  <c r="R106" i="20" s="1"/>
  <c r="O107" i="20" s="1"/>
  <c r="Q85" i="18"/>
  <c r="R85" i="18" s="1"/>
  <c r="O86" i="18" s="1"/>
  <c r="Q98" i="47" l="1"/>
  <c r="R98" i="47" s="1"/>
  <c r="O99" i="47" s="1"/>
  <c r="Q99" i="27"/>
  <c r="R99" i="27" s="1"/>
  <c r="O100" i="27" s="1"/>
  <c r="Q107" i="19"/>
  <c r="R107" i="19" s="1"/>
  <c r="O108" i="19" s="1"/>
  <c r="Q99" i="29"/>
  <c r="R99" i="29" s="1"/>
  <c r="O100" i="29" s="1"/>
  <c r="Q88" i="10"/>
  <c r="R88" i="10" s="1"/>
  <c r="O89" i="10" s="1"/>
  <c r="Q103" i="13"/>
  <c r="R103" i="13" s="1"/>
  <c r="O104" i="13" s="1"/>
  <c r="Q99" i="42"/>
  <c r="R99" i="42" s="1"/>
  <c r="O100" i="42" s="1"/>
  <c r="Q107" i="20"/>
  <c r="R107" i="20" s="1"/>
  <c r="O108" i="20" s="1"/>
  <c r="Q99" i="15"/>
  <c r="R99" i="15" s="1"/>
  <c r="O100" i="15" s="1"/>
  <c r="Q98" i="39"/>
  <c r="R98" i="39" s="1"/>
  <c r="O99" i="39" s="1"/>
  <c r="Q97" i="33"/>
  <c r="R97" i="33" s="1"/>
  <c r="O98" i="33" s="1"/>
  <c r="Q107" i="21"/>
  <c r="R107" i="21" s="1"/>
  <c r="O108" i="21" s="1"/>
  <c r="Q97" i="12"/>
  <c r="R97" i="12" s="1"/>
  <c r="O98" i="12" s="1"/>
  <c r="Q98" i="31"/>
  <c r="R98" i="31" s="1"/>
  <c r="O99" i="31" s="1"/>
  <c r="Q99" i="53"/>
  <c r="R99" i="53" s="1"/>
  <c r="O100" i="53" s="1"/>
  <c r="Q98" i="50"/>
  <c r="R98" i="50" s="1"/>
  <c r="O99" i="50" s="1"/>
  <c r="Q99" i="9"/>
  <c r="R99" i="9" s="1"/>
  <c r="O100" i="9" s="1"/>
  <c r="Q97" i="44"/>
  <c r="R97" i="44" s="1"/>
  <c r="O98" i="44" s="1"/>
  <c r="Q99" i="37"/>
  <c r="R99" i="37" s="1"/>
  <c r="O100" i="37" s="1"/>
  <c r="Q98" i="30"/>
  <c r="R98" i="30" s="1"/>
  <c r="O99" i="30" s="1"/>
  <c r="Q86" i="18"/>
  <c r="R86" i="18" s="1"/>
  <c r="O87" i="18" s="1"/>
  <c r="Q94" i="26"/>
  <c r="R94" i="26" s="1"/>
  <c r="O95" i="26" s="1"/>
  <c r="Q99" i="45"/>
  <c r="R99" i="45" s="1"/>
  <c r="O100" i="45" s="1"/>
  <c r="Q98" i="28"/>
  <c r="R98" i="28" s="1"/>
  <c r="O99" i="28" s="1"/>
  <c r="Q111" i="16"/>
  <c r="R111" i="16" s="1"/>
  <c r="O112" i="16" s="1"/>
  <c r="Q98" i="36"/>
  <c r="R98" i="36" s="1"/>
  <c r="O99" i="36" s="1"/>
  <c r="Q98" i="34"/>
  <c r="R98" i="34" s="1"/>
  <c r="O99" i="34" s="1"/>
  <c r="Q99" i="40"/>
  <c r="R99" i="40" s="1"/>
  <c r="O100" i="40" s="1"/>
  <c r="Q99" i="54"/>
  <c r="R99" i="54" s="1"/>
  <c r="O100" i="54" s="1"/>
  <c r="Q99" i="55"/>
  <c r="R99" i="55" s="1"/>
  <c r="O100" i="55" s="1"/>
  <c r="Q98" i="51"/>
  <c r="R98" i="51" s="1"/>
  <c r="O99" i="51" s="1"/>
  <c r="Q99" i="41"/>
  <c r="R99" i="41" s="1"/>
  <c r="O100" i="41" s="1"/>
  <c r="Q98" i="52"/>
  <c r="R98" i="52" s="1"/>
  <c r="O99" i="52" s="1"/>
  <c r="Q94" i="24"/>
  <c r="R94" i="24" s="1"/>
  <c r="O95" i="24" s="1"/>
  <c r="Q88" i="11"/>
  <c r="R88" i="11" s="1"/>
  <c r="O89" i="11" s="1"/>
  <c r="Q100" i="46"/>
  <c r="R100" i="46" s="1"/>
  <c r="O101" i="46" s="1"/>
  <c r="Q98" i="35"/>
  <c r="R98" i="35" s="1"/>
  <c r="O99" i="35" s="1"/>
  <c r="Q106" i="22"/>
  <c r="R106" i="22" s="1"/>
  <c r="O107" i="22" s="1"/>
  <c r="Q97" i="32"/>
  <c r="R97" i="32" s="1"/>
  <c r="O98" i="32" s="1"/>
  <c r="Q107" i="17"/>
  <c r="R107" i="17" s="1"/>
  <c r="O108" i="17" s="1"/>
  <c r="Q99" i="49"/>
  <c r="R99" i="49" s="1"/>
  <c r="O100" i="49" s="1"/>
  <c r="Q98" i="38"/>
  <c r="R98" i="38" s="1"/>
  <c r="O99" i="38" s="1"/>
  <c r="Q94" i="14"/>
  <c r="R94" i="14" s="1"/>
  <c r="O95" i="14" s="1"/>
  <c r="Q100" i="43"/>
  <c r="R100" i="43" s="1"/>
  <c r="O101" i="43" s="1"/>
  <c r="Q98" i="48"/>
  <c r="R98" i="48" s="1"/>
  <c r="O99" i="48" s="1"/>
  <c r="Q94" i="25"/>
  <c r="R94" i="25" s="1"/>
  <c r="O95" i="25" s="1"/>
  <c r="Q106" i="23"/>
  <c r="R106" i="23" s="1"/>
  <c r="O107" i="23" s="1"/>
  <c r="Q100" i="54" l="1"/>
  <c r="R100" i="54" s="1"/>
  <c r="O101" i="54" s="1"/>
  <c r="Q100" i="45"/>
  <c r="R100" i="45" s="1"/>
  <c r="O101" i="45" s="1"/>
  <c r="Q107" i="22"/>
  <c r="R107" i="22" s="1"/>
  <c r="O108" i="22" s="1"/>
  <c r="Q95" i="26"/>
  <c r="R95" i="26" s="1"/>
  <c r="O96" i="26" s="1"/>
  <c r="Q108" i="20"/>
  <c r="R108" i="20" s="1"/>
  <c r="O109" i="20" s="1"/>
  <c r="Q100" i="55"/>
  <c r="R100" i="55" s="1"/>
  <c r="O101" i="55" s="1"/>
  <c r="Q87" i="18"/>
  <c r="R87" i="18" s="1"/>
  <c r="O88" i="18" s="1"/>
  <c r="Q108" i="21"/>
  <c r="R108" i="21" s="1"/>
  <c r="O109" i="21" s="1"/>
  <c r="Q100" i="27"/>
  <c r="R100" i="27" s="1"/>
  <c r="O101" i="27" s="1"/>
  <c r="Q108" i="17"/>
  <c r="R108" i="17" s="1"/>
  <c r="O109" i="17" s="1"/>
  <c r="Q99" i="36"/>
  <c r="R99" i="36" s="1"/>
  <c r="O100" i="36" s="1"/>
  <c r="Q99" i="30"/>
  <c r="R99" i="30" s="1"/>
  <c r="O100" i="30" s="1"/>
  <c r="Q104" i="13"/>
  <c r="R104" i="13" s="1"/>
  <c r="O105" i="13" s="1"/>
  <c r="Q99" i="47"/>
  <c r="R99" i="47" s="1"/>
  <c r="O100" i="47" s="1"/>
  <c r="Q100" i="40"/>
  <c r="R100" i="40" s="1"/>
  <c r="O101" i="40" s="1"/>
  <c r="Q107" i="23"/>
  <c r="R107" i="23" s="1"/>
  <c r="O108" i="23" s="1"/>
  <c r="Q99" i="34"/>
  <c r="R99" i="34" s="1"/>
  <c r="O100" i="34" s="1"/>
  <c r="Q100" i="37"/>
  <c r="R100" i="37" s="1"/>
  <c r="O101" i="37" s="1"/>
  <c r="Q100" i="53"/>
  <c r="R100" i="53" s="1"/>
  <c r="O101" i="53" s="1"/>
  <c r="Q98" i="33"/>
  <c r="R98" i="33" s="1"/>
  <c r="O99" i="33" s="1"/>
  <c r="Q100" i="42"/>
  <c r="R100" i="42" s="1"/>
  <c r="O101" i="42" s="1"/>
  <c r="Q108" i="19"/>
  <c r="R108" i="19" s="1"/>
  <c r="O109" i="19" s="1"/>
  <c r="Q100" i="41"/>
  <c r="R100" i="41" s="1"/>
  <c r="O101" i="41" s="1"/>
  <c r="Q95" i="14"/>
  <c r="R95" i="14" s="1"/>
  <c r="O96" i="14" s="1"/>
  <c r="Q89" i="11"/>
  <c r="R89" i="11" s="1"/>
  <c r="O90" i="11" s="1"/>
  <c r="Q95" i="25"/>
  <c r="R95" i="25" s="1"/>
  <c r="O96" i="25" s="1"/>
  <c r="Q95" i="24"/>
  <c r="R95" i="24" s="1"/>
  <c r="O96" i="24" s="1"/>
  <c r="Q98" i="44"/>
  <c r="R98" i="44" s="1"/>
  <c r="O99" i="44" s="1"/>
  <c r="Q99" i="31"/>
  <c r="R99" i="31" s="1"/>
  <c r="O100" i="31" s="1"/>
  <c r="Q99" i="39"/>
  <c r="R99" i="39" s="1"/>
  <c r="O100" i="39" s="1"/>
  <c r="Q101" i="46"/>
  <c r="R101" i="46"/>
  <c r="O102" i="46" s="1"/>
  <c r="Q101" i="43"/>
  <c r="R101" i="43" s="1"/>
  <c r="O102" i="43" s="1"/>
  <c r="Q99" i="28"/>
  <c r="R99" i="28" s="1"/>
  <c r="O100" i="28" s="1"/>
  <c r="Q99" i="48"/>
  <c r="R99" i="48" s="1"/>
  <c r="O100" i="48" s="1"/>
  <c r="Q99" i="52"/>
  <c r="R99" i="52" s="1"/>
  <c r="O100" i="52" s="1"/>
  <c r="Q112" i="16"/>
  <c r="R112" i="16" s="1"/>
  <c r="O113" i="16" s="1"/>
  <c r="Q100" i="9"/>
  <c r="R100" i="9" s="1"/>
  <c r="O101" i="9" s="1"/>
  <c r="Q98" i="12"/>
  <c r="R98" i="12" s="1"/>
  <c r="O99" i="12" s="1"/>
  <c r="Q100" i="15"/>
  <c r="R100" i="15" s="1"/>
  <c r="O101" i="15" s="1"/>
  <c r="Q89" i="10"/>
  <c r="R89" i="10" s="1"/>
  <c r="O90" i="10" s="1"/>
  <c r="Q99" i="50"/>
  <c r="R99" i="50" s="1"/>
  <c r="O100" i="50" s="1"/>
  <c r="Q100" i="29"/>
  <c r="R100" i="29" s="1"/>
  <c r="O101" i="29" s="1"/>
  <c r="Q98" i="32"/>
  <c r="R98" i="32" s="1"/>
  <c r="O99" i="32" s="1"/>
  <c r="Q99" i="51"/>
  <c r="R99" i="51" s="1"/>
  <c r="O100" i="51" s="1"/>
  <c r="Q99" i="38"/>
  <c r="R99" i="38" s="1"/>
  <c r="O100" i="38" s="1"/>
  <c r="Q100" i="49"/>
  <c r="R100" i="49" s="1"/>
  <c r="O101" i="49" s="1"/>
  <c r="Q99" i="35"/>
  <c r="R99" i="35" s="1"/>
  <c r="O100" i="35" s="1"/>
  <c r="Q102" i="43" l="1"/>
  <c r="R102" i="43" s="1"/>
  <c r="O103" i="43" s="1"/>
  <c r="Q101" i="37"/>
  <c r="R101" i="37" s="1"/>
  <c r="O102" i="37" s="1"/>
  <c r="Q100" i="50"/>
  <c r="R100" i="50" s="1"/>
  <c r="O101" i="50" s="1"/>
  <c r="Q108" i="23"/>
  <c r="R108" i="23" s="1"/>
  <c r="O109" i="23" s="1"/>
  <c r="Q99" i="44"/>
  <c r="R99" i="44" s="1"/>
  <c r="O100" i="44" s="1"/>
  <c r="Q100" i="34"/>
  <c r="R100" i="34" s="1"/>
  <c r="O101" i="34" s="1"/>
  <c r="Q100" i="36"/>
  <c r="R100" i="36" s="1"/>
  <c r="O101" i="36" s="1"/>
  <c r="Q100" i="38"/>
  <c r="R100" i="38" s="1"/>
  <c r="O101" i="38" s="1"/>
  <c r="Q96" i="25"/>
  <c r="R96" i="25" s="1"/>
  <c r="O97" i="25" s="1"/>
  <c r="Q101" i="55"/>
  <c r="R101" i="55" s="1"/>
  <c r="O102" i="55" s="1"/>
  <c r="Q113" i="16"/>
  <c r="R113" i="16" s="1"/>
  <c r="O114" i="16" s="1"/>
  <c r="Q90" i="11"/>
  <c r="R90" i="11" s="1"/>
  <c r="O91" i="11" s="1"/>
  <c r="Q100" i="51"/>
  <c r="R100" i="51" s="1"/>
  <c r="O101" i="51" s="1"/>
  <c r="Q90" i="10"/>
  <c r="R90" i="10" s="1"/>
  <c r="O91" i="10" s="1"/>
  <c r="Q96" i="14"/>
  <c r="R96" i="14" s="1"/>
  <c r="O97" i="14" s="1"/>
  <c r="Q99" i="33"/>
  <c r="R99" i="33" s="1"/>
  <c r="O100" i="33" s="1"/>
  <c r="Q100" i="30"/>
  <c r="R100" i="30" s="1"/>
  <c r="O101" i="30" s="1"/>
  <c r="Q109" i="21"/>
  <c r="R109" i="21" s="1"/>
  <c r="O110" i="21" s="1"/>
  <c r="Q96" i="26"/>
  <c r="R96" i="26" s="1"/>
  <c r="O97" i="26" s="1"/>
  <c r="Q100" i="52"/>
  <c r="R100" i="52" s="1"/>
  <c r="O101" i="52" s="1"/>
  <c r="Q101" i="40"/>
  <c r="R101" i="40" s="1"/>
  <c r="O102" i="40" s="1"/>
  <c r="Q109" i="19"/>
  <c r="R109" i="19" s="1"/>
  <c r="O110" i="19" s="1"/>
  <c r="Q100" i="47"/>
  <c r="R100" i="47" s="1"/>
  <c r="O101" i="47" s="1"/>
  <c r="Q109" i="17"/>
  <c r="R109" i="17" s="1"/>
  <c r="O110" i="17" s="1"/>
  <c r="Q101" i="45"/>
  <c r="R101" i="45" s="1"/>
  <c r="O102" i="45" s="1"/>
  <c r="Q99" i="32"/>
  <c r="R99" i="32" s="1"/>
  <c r="O100" i="32" s="1"/>
  <c r="Q96" i="24"/>
  <c r="R96" i="24" s="1"/>
  <c r="O97" i="24" s="1"/>
  <c r="Q88" i="18"/>
  <c r="R88" i="18" s="1"/>
  <c r="O89" i="18" s="1"/>
  <c r="Q101" i="29"/>
  <c r="R101" i="29" s="1"/>
  <c r="O102" i="29" s="1"/>
  <c r="Q99" i="12"/>
  <c r="R99" i="12" s="1"/>
  <c r="O100" i="12" s="1"/>
  <c r="Q100" i="48"/>
  <c r="R100" i="48" s="1"/>
  <c r="O101" i="48" s="1"/>
  <c r="Q100" i="39"/>
  <c r="R100" i="39" s="1"/>
  <c r="O101" i="39" s="1"/>
  <c r="Q100" i="35"/>
  <c r="R100" i="35" s="1"/>
  <c r="O101" i="35" s="1"/>
  <c r="Q101" i="41"/>
  <c r="R101" i="41" s="1"/>
  <c r="O102" i="41" s="1"/>
  <c r="Q100" i="28"/>
  <c r="R100" i="28" s="1"/>
  <c r="O101" i="28" s="1"/>
  <c r="Q100" i="31"/>
  <c r="R100" i="31" s="1"/>
  <c r="O101" i="31" s="1"/>
  <c r="Q101" i="42"/>
  <c r="R101" i="42" s="1"/>
  <c r="O102" i="42" s="1"/>
  <c r="Q105" i="13"/>
  <c r="R105" i="13" s="1"/>
  <c r="O106" i="13" s="1"/>
  <c r="Q101" i="27"/>
  <c r="R101" i="27" s="1"/>
  <c r="O102" i="27" s="1"/>
  <c r="Q109" i="20"/>
  <c r="R109" i="20" s="1"/>
  <c r="O110" i="20" s="1"/>
  <c r="Q101" i="54"/>
  <c r="R101" i="54" s="1"/>
  <c r="O102" i="54" s="1"/>
  <c r="Q101" i="15"/>
  <c r="R101" i="15" s="1"/>
  <c r="O102" i="15" s="1"/>
  <c r="Q102" i="46"/>
  <c r="R102" i="46" s="1"/>
  <c r="O103" i="46" s="1"/>
  <c r="Q101" i="53"/>
  <c r="R101" i="53" s="1"/>
  <c r="O102" i="53" s="1"/>
  <c r="Q108" i="22"/>
  <c r="R108" i="22" s="1"/>
  <c r="O109" i="22" s="1"/>
  <c r="Q101" i="49"/>
  <c r="R101" i="49" s="1"/>
  <c r="O102" i="49" s="1"/>
  <c r="Q101" i="9"/>
  <c r="R101" i="9" s="1"/>
  <c r="O102" i="9" s="1"/>
  <c r="Q97" i="24" l="1"/>
  <c r="R97" i="24" s="1"/>
  <c r="O98" i="24" s="1"/>
  <c r="Q101" i="35"/>
  <c r="R101" i="35" s="1"/>
  <c r="O102" i="35" s="1"/>
  <c r="Q101" i="51"/>
  <c r="R101" i="51" s="1"/>
  <c r="O102" i="51" s="1"/>
  <c r="Q91" i="11"/>
  <c r="R91" i="11" s="1"/>
  <c r="O92" i="11" s="1"/>
  <c r="Q101" i="48"/>
  <c r="R101" i="48" s="1"/>
  <c r="O102" i="48" s="1"/>
  <c r="Q101" i="39"/>
  <c r="R101" i="39" s="1"/>
  <c r="O102" i="39" s="1"/>
  <c r="Q102" i="54"/>
  <c r="R102" i="54" s="1"/>
  <c r="O103" i="54" s="1"/>
  <c r="Q101" i="31"/>
  <c r="R101" i="31" s="1"/>
  <c r="O102" i="31" s="1"/>
  <c r="Q102" i="40"/>
  <c r="R102" i="40" s="1"/>
  <c r="O103" i="40" s="1"/>
  <c r="Q109" i="22"/>
  <c r="R109" i="22" s="1"/>
  <c r="O110" i="22" s="1"/>
  <c r="Q110" i="17"/>
  <c r="R110" i="17" s="1"/>
  <c r="O111" i="17" s="1"/>
  <c r="Q102" i="55"/>
  <c r="R102" i="55" s="1"/>
  <c r="O103" i="55" s="1"/>
  <c r="Q102" i="29"/>
  <c r="R102" i="29" s="1"/>
  <c r="O103" i="29" s="1"/>
  <c r="Q102" i="49"/>
  <c r="R102" i="49" s="1"/>
  <c r="O103" i="49" s="1"/>
  <c r="Q110" i="20"/>
  <c r="R110" i="20" s="1"/>
  <c r="O111" i="20" s="1"/>
  <c r="Q89" i="18"/>
  <c r="R89" i="18" s="1"/>
  <c r="O90" i="18" s="1"/>
  <c r="Q100" i="33"/>
  <c r="R100" i="33" s="1"/>
  <c r="O101" i="33" s="1"/>
  <c r="Q101" i="38"/>
  <c r="R101" i="38" s="1"/>
  <c r="O102" i="38" s="1"/>
  <c r="Q109" i="23"/>
  <c r="R109" i="23" s="1"/>
  <c r="O110" i="23" s="1"/>
  <c r="Q102" i="27"/>
  <c r="R102" i="27" s="1"/>
  <c r="O103" i="27" s="1"/>
  <c r="Q101" i="47"/>
  <c r="R101" i="47" s="1"/>
  <c r="O102" i="47" s="1"/>
  <c r="Q97" i="14"/>
  <c r="R97" i="14" s="1"/>
  <c r="O98" i="14" s="1"/>
  <c r="Q114" i="16"/>
  <c r="R114" i="16" s="1"/>
  <c r="O115" i="16" s="1"/>
  <c r="Q101" i="36"/>
  <c r="R101" i="36" s="1"/>
  <c r="O102" i="36" s="1"/>
  <c r="Q101" i="50"/>
  <c r="R101" i="50" s="1"/>
  <c r="O102" i="50" s="1"/>
  <c r="Q101" i="34"/>
  <c r="R101" i="34" s="1"/>
  <c r="O102" i="34" s="1"/>
  <c r="Q102" i="37"/>
  <c r="R102" i="37" s="1"/>
  <c r="O103" i="37" s="1"/>
  <c r="Q103" i="46"/>
  <c r="R103" i="46" s="1"/>
  <c r="O104" i="46" s="1"/>
  <c r="Q101" i="28"/>
  <c r="R101" i="28" s="1"/>
  <c r="O102" i="28" s="1"/>
  <c r="Q97" i="26"/>
  <c r="R97" i="26" s="1"/>
  <c r="O98" i="26" s="1"/>
  <c r="Q102" i="15"/>
  <c r="R102" i="15" s="1"/>
  <c r="O103" i="15" s="1"/>
  <c r="Q100" i="12"/>
  <c r="R100" i="12" s="1"/>
  <c r="O101" i="12" s="1"/>
  <c r="Q110" i="19"/>
  <c r="R110" i="19" s="1"/>
  <c r="O111" i="19" s="1"/>
  <c r="Q110" i="21"/>
  <c r="R110" i="21" s="1"/>
  <c r="O111" i="21" s="1"/>
  <c r="Q91" i="10"/>
  <c r="R91" i="10" s="1"/>
  <c r="O92" i="10" s="1"/>
  <c r="Q102" i="53"/>
  <c r="R102" i="53" s="1"/>
  <c r="O103" i="53" s="1"/>
  <c r="Q102" i="9"/>
  <c r="R102" i="9" s="1"/>
  <c r="O103" i="9" s="1"/>
  <c r="Q106" i="13"/>
  <c r="R106" i="13" s="1"/>
  <c r="O107" i="13" s="1"/>
  <c r="Q102" i="42"/>
  <c r="R102" i="42" s="1"/>
  <c r="O103" i="42" s="1"/>
  <c r="Q102" i="45"/>
  <c r="R102" i="45" s="1"/>
  <c r="O103" i="45" s="1"/>
  <c r="Q101" i="30"/>
  <c r="R101" i="30" s="1"/>
  <c r="O102" i="30" s="1"/>
  <c r="Q97" i="25"/>
  <c r="R97" i="25" s="1"/>
  <c r="O98" i="25" s="1"/>
  <c r="Q100" i="44"/>
  <c r="R100" i="44" s="1"/>
  <c r="O101" i="44" s="1"/>
  <c r="Q103" i="43"/>
  <c r="R103" i="43" s="1"/>
  <c r="O104" i="43" s="1"/>
  <c r="Q101" i="52"/>
  <c r="R101" i="52" s="1"/>
  <c r="O102" i="52" s="1"/>
  <c r="Q102" i="41"/>
  <c r="R102" i="41" s="1"/>
  <c r="O103" i="41" s="1"/>
  <c r="Q100" i="32"/>
  <c r="R100" i="32" s="1"/>
  <c r="O101" i="32" s="1"/>
  <c r="Q101" i="12" l="1"/>
  <c r="R101" i="12" s="1"/>
  <c r="O102" i="12" s="1"/>
  <c r="Q101" i="33"/>
  <c r="R101" i="33" s="1"/>
  <c r="O102" i="33" s="1"/>
  <c r="Q103" i="45"/>
  <c r="R103" i="45" s="1"/>
  <c r="O104" i="45" s="1"/>
  <c r="Q111" i="20"/>
  <c r="R111" i="20" s="1"/>
  <c r="O112" i="20" s="1"/>
  <c r="Q104" i="46"/>
  <c r="R104" i="46" s="1"/>
  <c r="O105" i="46" s="1"/>
  <c r="Q102" i="34"/>
  <c r="R102" i="34" s="1"/>
  <c r="O103" i="34" s="1"/>
  <c r="Q102" i="35"/>
  <c r="R102" i="35" s="1"/>
  <c r="O103" i="35" s="1"/>
  <c r="Q102" i="47"/>
  <c r="R102" i="47" s="1"/>
  <c r="O103" i="47" s="1"/>
  <c r="Q102" i="50"/>
  <c r="R102" i="50" s="1"/>
  <c r="O103" i="50" s="1"/>
  <c r="Q104" i="43"/>
  <c r="R104" i="43" s="1"/>
  <c r="O105" i="43" s="1"/>
  <c r="Q101" i="44"/>
  <c r="R101" i="44" s="1"/>
  <c r="O102" i="44" s="1"/>
  <c r="Q115" i="16"/>
  <c r="R115" i="16" s="1"/>
  <c r="O116" i="16" s="1"/>
  <c r="Q103" i="53"/>
  <c r="R103" i="53" s="1"/>
  <c r="O104" i="53" s="1"/>
  <c r="Q102" i="36"/>
  <c r="R102" i="36" s="1"/>
  <c r="O103" i="36" s="1"/>
  <c r="Q103" i="27"/>
  <c r="R103" i="27" s="1"/>
  <c r="O104" i="27" s="1"/>
  <c r="Q90" i="18"/>
  <c r="R90" i="18" s="1"/>
  <c r="O91" i="18" s="1"/>
  <c r="Q103" i="55"/>
  <c r="R103" i="55" s="1"/>
  <c r="O104" i="55" s="1"/>
  <c r="Q102" i="31"/>
  <c r="R102" i="31" s="1"/>
  <c r="O103" i="31" s="1"/>
  <c r="Q92" i="11"/>
  <c r="R92" i="11" s="1"/>
  <c r="O93" i="11" s="1"/>
  <c r="Q103" i="37"/>
  <c r="R103" i="37" s="1"/>
  <c r="O104" i="37" s="1"/>
  <c r="Q111" i="17"/>
  <c r="R111" i="17" s="1"/>
  <c r="O112" i="17" s="1"/>
  <c r="Q98" i="25"/>
  <c r="R98" i="25" s="1"/>
  <c r="O99" i="25" s="1"/>
  <c r="Q98" i="26"/>
  <c r="R98" i="26" s="1"/>
  <c r="O99" i="26" s="1"/>
  <c r="Q98" i="14"/>
  <c r="R98" i="14" s="1"/>
  <c r="O99" i="14" s="1"/>
  <c r="Q102" i="38"/>
  <c r="R102" i="38" s="1"/>
  <c r="O103" i="38" s="1"/>
  <c r="Q103" i="49"/>
  <c r="R103" i="49" s="1"/>
  <c r="O104" i="49" s="1"/>
  <c r="Q110" i="22"/>
  <c r="R110" i="22" s="1"/>
  <c r="O111" i="22" s="1"/>
  <c r="Q102" i="39"/>
  <c r="R102" i="39" s="1"/>
  <c r="O103" i="39" s="1"/>
  <c r="Q103" i="41"/>
  <c r="R103" i="41" s="1"/>
  <c r="O104" i="41" s="1"/>
  <c r="Q107" i="13"/>
  <c r="R107" i="13" s="1"/>
  <c r="O108" i="13" s="1"/>
  <c r="Q103" i="42"/>
  <c r="R103" i="42" s="1"/>
  <c r="O104" i="42" s="1"/>
  <c r="Q92" i="10"/>
  <c r="R92" i="10" s="1"/>
  <c r="O93" i="10" s="1"/>
  <c r="Q102" i="51"/>
  <c r="R102" i="51" s="1"/>
  <c r="O103" i="51" s="1"/>
  <c r="Q102" i="52"/>
  <c r="R102" i="52" s="1"/>
  <c r="O103" i="52" s="1"/>
  <c r="Q103" i="9"/>
  <c r="R103" i="9" s="1"/>
  <c r="O104" i="9" s="1"/>
  <c r="Q111" i="19"/>
  <c r="R111" i="19" s="1"/>
  <c r="O112" i="19" s="1"/>
  <c r="Q103" i="29"/>
  <c r="R103" i="29" s="1"/>
  <c r="O104" i="29" s="1"/>
  <c r="Q103" i="40"/>
  <c r="R103" i="40" s="1"/>
  <c r="O104" i="40" s="1"/>
  <c r="Q102" i="48"/>
  <c r="R102" i="48" s="1"/>
  <c r="O103" i="48" s="1"/>
  <c r="Q98" i="24"/>
  <c r="R98" i="24" s="1"/>
  <c r="O99" i="24" s="1"/>
  <c r="Q101" i="32"/>
  <c r="R101" i="32" s="1"/>
  <c r="O102" i="32" s="1"/>
  <c r="Q103" i="15"/>
  <c r="R103" i="15" s="1"/>
  <c r="O104" i="15" s="1"/>
  <c r="Q110" i="23"/>
  <c r="R110" i="23" s="1"/>
  <c r="O111" i="23" s="1"/>
  <c r="Q103" i="54"/>
  <c r="R103" i="54" s="1"/>
  <c r="O104" i="54" s="1"/>
  <c r="Q111" i="21"/>
  <c r="R111" i="21" s="1"/>
  <c r="O112" i="21" s="1"/>
  <c r="Q102" i="30"/>
  <c r="R102" i="30" s="1"/>
  <c r="O103" i="30" s="1"/>
  <c r="Q102" i="28"/>
  <c r="R102" i="28" s="1"/>
  <c r="O103" i="28" s="1"/>
  <c r="Q102" i="32" l="1"/>
  <c r="R102" i="32" s="1"/>
  <c r="O103" i="32" s="1"/>
  <c r="Q99" i="14"/>
  <c r="R99" i="14" s="1"/>
  <c r="O100" i="14" s="1"/>
  <c r="Q103" i="35"/>
  <c r="R103" i="35" s="1"/>
  <c r="O104" i="35" s="1"/>
  <c r="Q104" i="54"/>
  <c r="R104" i="54" s="1"/>
  <c r="O105" i="54" s="1"/>
  <c r="Q104" i="41"/>
  <c r="R104" i="41" s="1"/>
  <c r="O105" i="41" s="1"/>
  <c r="Q99" i="26"/>
  <c r="R99" i="26" s="1"/>
  <c r="O100" i="26" s="1"/>
  <c r="Q104" i="49"/>
  <c r="R104" i="49" s="1"/>
  <c r="O105" i="49" s="1"/>
  <c r="Q104" i="9"/>
  <c r="R104" i="9" s="1"/>
  <c r="O105" i="9" s="1"/>
  <c r="Q103" i="51"/>
  <c r="R103" i="51" s="1"/>
  <c r="O104" i="51" s="1"/>
  <c r="Q103" i="39"/>
  <c r="R103" i="39" s="1"/>
  <c r="O104" i="39" s="1"/>
  <c r="Q103" i="52"/>
  <c r="R103" i="52" s="1"/>
  <c r="O104" i="52" s="1"/>
  <c r="Q104" i="40"/>
  <c r="R104" i="40" s="1"/>
  <c r="O105" i="40" s="1"/>
  <c r="Q102" i="12"/>
  <c r="R102" i="12" s="1"/>
  <c r="O103" i="12" s="1"/>
  <c r="Q116" i="16"/>
  <c r="R116" i="16" s="1"/>
  <c r="O117" i="16" s="1"/>
  <c r="Q103" i="28"/>
  <c r="R103" i="28" s="1"/>
  <c r="O104" i="28" s="1"/>
  <c r="Q99" i="24"/>
  <c r="R99" i="24" s="1"/>
  <c r="O100" i="24" s="1"/>
  <c r="Q103" i="48"/>
  <c r="R103" i="48" s="1"/>
  <c r="O104" i="48" s="1"/>
  <c r="Q111" i="22"/>
  <c r="R111" i="22" s="1"/>
  <c r="O112" i="22" s="1"/>
  <c r="Q103" i="30"/>
  <c r="R103" i="30" s="1"/>
  <c r="O104" i="30" s="1"/>
  <c r="Q99" i="25"/>
  <c r="R99" i="25" s="1"/>
  <c r="O100" i="25" s="1"/>
  <c r="Q103" i="31"/>
  <c r="R103" i="31" s="1"/>
  <c r="O104" i="31" s="1"/>
  <c r="Q103" i="36"/>
  <c r="R103" i="36" s="1"/>
  <c r="O104" i="36" s="1"/>
  <c r="Q105" i="43"/>
  <c r="R105" i="43" s="1"/>
  <c r="O106" i="43" s="1"/>
  <c r="Q103" i="34"/>
  <c r="R103" i="34" s="1"/>
  <c r="O104" i="34" s="1"/>
  <c r="Q102" i="33"/>
  <c r="R102" i="33" s="1"/>
  <c r="O103" i="33" s="1"/>
  <c r="Q91" i="18"/>
  <c r="R91" i="18" s="1"/>
  <c r="O92" i="18" s="1"/>
  <c r="Q104" i="15"/>
  <c r="R104" i="15" s="1"/>
  <c r="O105" i="15" s="1"/>
  <c r="Q108" i="13"/>
  <c r="R108" i="13" s="1"/>
  <c r="O109" i="13" s="1"/>
  <c r="Q93" i="10"/>
  <c r="R93" i="10" s="1"/>
  <c r="O94" i="10" s="1"/>
  <c r="Q103" i="47"/>
  <c r="R103" i="47" s="1"/>
  <c r="O104" i="47" s="1"/>
  <c r="Q111" i="23"/>
  <c r="R111" i="23" s="1"/>
  <c r="O112" i="23" s="1"/>
  <c r="Q104" i="42"/>
  <c r="R104" i="42" s="1"/>
  <c r="O105" i="42" s="1"/>
  <c r="Q104" i="27"/>
  <c r="R104" i="27" s="1"/>
  <c r="O105" i="27" s="1"/>
  <c r="Q103" i="38"/>
  <c r="R103" i="38" s="1"/>
  <c r="O104" i="38" s="1"/>
  <c r="Q112" i="17"/>
  <c r="R112" i="17" s="1"/>
  <c r="O113" i="17" s="1"/>
  <c r="Q104" i="55"/>
  <c r="R104" i="55" s="1"/>
  <c r="O105" i="55" s="1"/>
  <c r="Q104" i="53"/>
  <c r="R104" i="53" s="1"/>
  <c r="O105" i="53" s="1"/>
  <c r="Q103" i="50"/>
  <c r="R103" i="50" s="1"/>
  <c r="O104" i="50" s="1"/>
  <c r="Q105" i="46"/>
  <c r="R105" i="46" s="1"/>
  <c r="O106" i="46" s="1"/>
  <c r="Q112" i="19"/>
  <c r="R112" i="19" s="1"/>
  <c r="O113" i="19" s="1"/>
  <c r="Q104" i="37"/>
  <c r="R104" i="37" s="1"/>
  <c r="O105" i="37" s="1"/>
  <c r="Q112" i="20"/>
  <c r="R112" i="20" s="1"/>
  <c r="O113" i="20" s="1"/>
  <c r="Q93" i="11"/>
  <c r="R93" i="11" s="1"/>
  <c r="O94" i="11" s="1"/>
  <c r="Q102" i="44"/>
  <c r="R102" i="44" s="1"/>
  <c r="O103" i="44" s="1"/>
  <c r="Q104" i="45"/>
  <c r="R104" i="45" s="1"/>
  <c r="O105" i="45" s="1"/>
  <c r="Q112" i="21"/>
  <c r="R112" i="21" s="1"/>
  <c r="O113" i="21" s="1"/>
  <c r="Q104" i="29"/>
  <c r="R104" i="29" s="1"/>
  <c r="O105" i="29" s="1"/>
  <c r="Q104" i="47" l="1"/>
  <c r="R104" i="47"/>
  <c r="O105" i="47" s="1"/>
  <c r="Q103" i="33"/>
  <c r="R103" i="33" s="1"/>
  <c r="O104" i="33" s="1"/>
  <c r="Q104" i="51"/>
  <c r="R104" i="51" s="1"/>
  <c r="O105" i="51" s="1"/>
  <c r="Q113" i="21"/>
  <c r="R113" i="21" s="1"/>
  <c r="O114" i="21" s="1"/>
  <c r="Q104" i="34"/>
  <c r="R104" i="34" s="1"/>
  <c r="O105" i="34" s="1"/>
  <c r="Q104" i="38"/>
  <c r="R104" i="38" s="1"/>
  <c r="O105" i="38" s="1"/>
  <c r="Q104" i="36"/>
  <c r="R104" i="36" s="1"/>
  <c r="O105" i="36" s="1"/>
  <c r="Q113" i="19"/>
  <c r="R113" i="19" s="1"/>
  <c r="O114" i="19" s="1"/>
  <c r="Q105" i="27"/>
  <c r="R105" i="27" s="1"/>
  <c r="O106" i="27" s="1"/>
  <c r="Q104" i="31"/>
  <c r="R104" i="31" s="1"/>
  <c r="O105" i="31" s="1"/>
  <c r="Q105" i="9"/>
  <c r="R105" i="9" s="1"/>
  <c r="O106" i="9" s="1"/>
  <c r="Q105" i="42"/>
  <c r="R105" i="42" s="1"/>
  <c r="O106" i="42" s="1"/>
  <c r="Q100" i="25"/>
  <c r="R100" i="25" s="1"/>
  <c r="O101" i="25" s="1"/>
  <c r="Q104" i="28"/>
  <c r="R104" i="28" s="1"/>
  <c r="O105" i="28" s="1"/>
  <c r="Q92" i="18"/>
  <c r="R92" i="18" s="1"/>
  <c r="O93" i="18" s="1"/>
  <c r="Q106" i="43"/>
  <c r="R106" i="43" s="1"/>
  <c r="O107" i="43" s="1"/>
  <c r="Q104" i="50"/>
  <c r="R104" i="50" s="1"/>
  <c r="O105" i="50" s="1"/>
  <c r="Q105" i="53"/>
  <c r="R105" i="53" s="1"/>
  <c r="O106" i="53" s="1"/>
  <c r="Q104" i="30"/>
  <c r="R104" i="30" s="1"/>
  <c r="O105" i="30" s="1"/>
  <c r="Q103" i="32"/>
  <c r="R103" i="32" s="1"/>
  <c r="O104" i="32" s="1"/>
  <c r="Q105" i="40"/>
  <c r="R105" i="40" s="1"/>
  <c r="O106" i="40" s="1"/>
  <c r="Q105" i="54"/>
  <c r="R105" i="54" s="1"/>
  <c r="O106" i="54" s="1"/>
  <c r="Q112" i="23"/>
  <c r="R112" i="23" s="1"/>
  <c r="O113" i="23" s="1"/>
  <c r="Q106" i="46"/>
  <c r="R106" i="46" s="1"/>
  <c r="O107" i="46" s="1"/>
  <c r="Q113" i="20"/>
  <c r="R113" i="20" s="1"/>
  <c r="O114" i="20" s="1"/>
  <c r="Q112" i="22"/>
  <c r="R112" i="22" s="1"/>
  <c r="O113" i="22" s="1"/>
  <c r="Q117" i="16"/>
  <c r="R117" i="16" s="1"/>
  <c r="O118" i="16" s="1"/>
  <c r="Q104" i="39"/>
  <c r="R104" i="39" s="1"/>
  <c r="O105" i="39" s="1"/>
  <c r="Q100" i="26"/>
  <c r="R100" i="26" s="1"/>
  <c r="O101" i="26" s="1"/>
  <c r="Q105" i="29"/>
  <c r="R105" i="29" s="1"/>
  <c r="O106" i="29" s="1"/>
  <c r="Q105" i="15"/>
  <c r="R105" i="15" s="1"/>
  <c r="O106" i="15" s="1"/>
  <c r="Q104" i="52"/>
  <c r="R104" i="52" s="1"/>
  <c r="O105" i="52" s="1"/>
  <c r="Q104" i="35"/>
  <c r="R104" i="35" s="1"/>
  <c r="O105" i="35" s="1"/>
  <c r="Q100" i="14"/>
  <c r="R100" i="14" s="1"/>
  <c r="O101" i="14" s="1"/>
  <c r="Q103" i="44"/>
  <c r="R103" i="44" s="1"/>
  <c r="O104" i="44" s="1"/>
  <c r="Q94" i="11"/>
  <c r="R94" i="11" s="1"/>
  <c r="O95" i="11" s="1"/>
  <c r="Q105" i="37"/>
  <c r="R105" i="37" s="1"/>
  <c r="O106" i="37" s="1"/>
  <c r="Q104" i="48"/>
  <c r="R104" i="48" s="1"/>
  <c r="O105" i="48" s="1"/>
  <c r="Q103" i="12"/>
  <c r="R103" i="12" s="1"/>
  <c r="O104" i="12" s="1"/>
  <c r="Q105" i="41"/>
  <c r="R105" i="41" s="1"/>
  <c r="O106" i="41" s="1"/>
  <c r="Q105" i="55"/>
  <c r="R105" i="55" s="1"/>
  <c r="O106" i="55" s="1"/>
  <c r="Q109" i="13"/>
  <c r="R109" i="13" s="1"/>
  <c r="O110" i="13" s="1"/>
  <c r="Q100" i="24"/>
  <c r="R100" i="24" s="1"/>
  <c r="O101" i="24" s="1"/>
  <c r="Q113" i="17"/>
  <c r="R113" i="17" s="1"/>
  <c r="O114" i="17" s="1"/>
  <c r="Q105" i="49"/>
  <c r="R105" i="49" s="1"/>
  <c r="O106" i="49" s="1"/>
  <c r="Q105" i="45"/>
  <c r="R105" i="45" s="1"/>
  <c r="O106" i="45" s="1"/>
  <c r="Q94" i="10"/>
  <c r="R94" i="10" s="1"/>
  <c r="O95" i="10" s="1"/>
  <c r="Q95" i="10" l="1"/>
  <c r="R95" i="10" s="1"/>
  <c r="O96" i="10" s="1"/>
  <c r="Q104" i="32"/>
  <c r="R104" i="32"/>
  <c r="O105" i="32" s="1"/>
  <c r="Q114" i="21"/>
  <c r="R114" i="21" s="1"/>
  <c r="O115" i="21" s="1"/>
  <c r="Q110" i="13"/>
  <c r="R110" i="13" s="1"/>
  <c r="O111" i="13" s="1"/>
  <c r="Q104" i="33"/>
  <c r="R104" i="33" s="1"/>
  <c r="O105" i="33" s="1"/>
  <c r="Q114" i="19"/>
  <c r="R114" i="19" s="1"/>
  <c r="O115" i="19" s="1"/>
  <c r="Q105" i="52"/>
  <c r="R105" i="52" s="1"/>
  <c r="O106" i="52" s="1"/>
  <c r="Q101" i="24"/>
  <c r="R101" i="24" s="1"/>
  <c r="O102" i="24" s="1"/>
  <c r="Q106" i="41"/>
  <c r="R106" i="41" s="1"/>
  <c r="O107" i="41" s="1"/>
  <c r="Q106" i="15"/>
  <c r="R106" i="15" s="1"/>
  <c r="O107" i="15" s="1"/>
  <c r="Q114" i="17"/>
  <c r="R114" i="17" s="1"/>
  <c r="O115" i="17" s="1"/>
  <c r="Q107" i="43"/>
  <c r="R107" i="43" s="1"/>
  <c r="O108" i="43" s="1"/>
  <c r="Q104" i="12"/>
  <c r="R104" i="12" s="1"/>
  <c r="O105" i="12" s="1"/>
  <c r="Q118" i="16"/>
  <c r="R118" i="16" s="1"/>
  <c r="O119" i="16" s="1"/>
  <c r="Q93" i="18"/>
  <c r="R93" i="18" s="1"/>
  <c r="O94" i="18" s="1"/>
  <c r="Q105" i="36"/>
  <c r="R105" i="36" s="1"/>
  <c r="O106" i="36" s="1"/>
  <c r="Q105" i="51"/>
  <c r="R105" i="51" s="1"/>
  <c r="O106" i="51" s="1"/>
  <c r="Q105" i="48"/>
  <c r="R105" i="48" s="1"/>
  <c r="O106" i="48" s="1"/>
  <c r="Q101" i="14"/>
  <c r="R101" i="14" s="1"/>
  <c r="O102" i="14" s="1"/>
  <c r="Q106" i="29"/>
  <c r="R106" i="29" s="1"/>
  <c r="O107" i="29" s="1"/>
  <c r="Q113" i="22"/>
  <c r="R113" i="22" s="1"/>
  <c r="O114" i="22" s="1"/>
  <c r="Q106" i="54"/>
  <c r="R106" i="54" s="1"/>
  <c r="O107" i="54" s="1"/>
  <c r="Q106" i="53"/>
  <c r="R106" i="53" s="1"/>
  <c r="O107" i="53" s="1"/>
  <c r="Q105" i="28"/>
  <c r="R105" i="28" s="1"/>
  <c r="O106" i="28" s="1"/>
  <c r="Q105" i="31"/>
  <c r="R105" i="31" s="1"/>
  <c r="O106" i="31" s="1"/>
  <c r="Q105" i="38"/>
  <c r="R105" i="38" s="1"/>
  <c r="O106" i="38" s="1"/>
  <c r="Q107" i="46"/>
  <c r="R107" i="46" s="1"/>
  <c r="O108" i="46" s="1"/>
  <c r="Q113" i="23"/>
  <c r="R113" i="23" s="1"/>
  <c r="O114" i="23" s="1"/>
  <c r="Q106" i="9"/>
  <c r="R106" i="9" s="1"/>
  <c r="O107" i="9" s="1"/>
  <c r="Q106" i="45"/>
  <c r="R106" i="45" s="1"/>
  <c r="O107" i="45" s="1"/>
  <c r="Q105" i="39"/>
  <c r="R105" i="39" s="1"/>
  <c r="O106" i="39" s="1"/>
  <c r="Q106" i="55"/>
  <c r="R106" i="55" s="1"/>
  <c r="O107" i="55" s="1"/>
  <c r="Q106" i="40"/>
  <c r="R106" i="40" s="1"/>
  <c r="O107" i="40" s="1"/>
  <c r="Q105" i="50"/>
  <c r="R105" i="50" s="1"/>
  <c r="O106" i="50" s="1"/>
  <c r="Q101" i="25"/>
  <c r="R101" i="25" s="1"/>
  <c r="O102" i="25" s="1"/>
  <c r="Q106" i="27"/>
  <c r="R106" i="27" s="1"/>
  <c r="O107" i="27" s="1"/>
  <c r="Q105" i="34"/>
  <c r="R105" i="34" s="1"/>
  <c r="O106" i="34" s="1"/>
  <c r="Q105" i="47"/>
  <c r="R105" i="47" s="1"/>
  <c r="O106" i="47" s="1"/>
  <c r="Q95" i="11"/>
  <c r="R95" i="11" s="1"/>
  <c r="O96" i="11" s="1"/>
  <c r="Q106" i="42"/>
  <c r="R106" i="42" s="1"/>
  <c r="O107" i="42" s="1"/>
  <c r="Q104" i="44"/>
  <c r="R104" i="44" s="1"/>
  <c r="O105" i="44" s="1"/>
  <c r="Q105" i="30"/>
  <c r="R105" i="30" s="1"/>
  <c r="O106" i="30" s="1"/>
  <c r="Q106" i="49"/>
  <c r="R106" i="49" s="1"/>
  <c r="O107" i="49" s="1"/>
  <c r="Q106" i="37"/>
  <c r="R106" i="37" s="1"/>
  <c r="O107" i="37" s="1"/>
  <c r="Q105" i="35"/>
  <c r="R105" i="35" s="1"/>
  <c r="O106" i="35" s="1"/>
  <c r="Q101" i="26"/>
  <c r="R101" i="26" s="1"/>
  <c r="O102" i="26" s="1"/>
  <c r="Q114" i="20"/>
  <c r="R114" i="20" s="1"/>
  <c r="O115" i="20" s="1"/>
  <c r="Q106" i="50" l="1"/>
  <c r="R106" i="50"/>
  <c r="O107" i="50" s="1"/>
  <c r="Q107" i="29"/>
  <c r="R107" i="29" s="1"/>
  <c r="O108" i="29" s="1"/>
  <c r="Q107" i="45"/>
  <c r="R107" i="45" s="1"/>
  <c r="O108" i="45" s="1"/>
  <c r="Q111" i="13"/>
  <c r="R111" i="13" s="1"/>
  <c r="O112" i="13" s="1"/>
  <c r="Q106" i="48"/>
  <c r="R106" i="48" s="1"/>
  <c r="O107" i="48" s="1"/>
  <c r="Q106" i="35"/>
  <c r="R106" i="35" s="1"/>
  <c r="O107" i="35" s="1"/>
  <c r="Q119" i="16"/>
  <c r="R119" i="16" s="1"/>
  <c r="O120" i="16" s="1"/>
  <c r="Q105" i="12"/>
  <c r="R105" i="12" s="1"/>
  <c r="O106" i="12" s="1"/>
  <c r="Q106" i="30"/>
  <c r="R106" i="30" s="1"/>
  <c r="O107" i="30" s="1"/>
  <c r="Q106" i="51"/>
  <c r="R106" i="51" s="1"/>
  <c r="O107" i="51" s="1"/>
  <c r="Q107" i="37"/>
  <c r="R107" i="37" s="1"/>
  <c r="O108" i="37" s="1"/>
  <c r="Q115" i="20"/>
  <c r="R115" i="20" s="1"/>
  <c r="O116" i="20" s="1"/>
  <c r="Q107" i="27"/>
  <c r="R107" i="27" s="1"/>
  <c r="O108" i="27" s="1"/>
  <c r="Q107" i="54"/>
  <c r="R107" i="54" s="1"/>
  <c r="O108" i="54" s="1"/>
  <c r="Q106" i="52"/>
  <c r="R106" i="52" s="1"/>
  <c r="O107" i="52" s="1"/>
  <c r="Q102" i="26"/>
  <c r="R102" i="26" s="1"/>
  <c r="O103" i="26" s="1"/>
  <c r="Q107" i="42"/>
  <c r="R107" i="42" s="1"/>
  <c r="O108" i="42" s="1"/>
  <c r="Q106" i="38"/>
  <c r="R106" i="38" s="1"/>
  <c r="O107" i="38" s="1"/>
  <c r="Q115" i="19"/>
  <c r="R115" i="19" s="1"/>
  <c r="O116" i="19" s="1"/>
  <c r="Q96" i="10"/>
  <c r="R96" i="10" s="1"/>
  <c r="O97" i="10" s="1"/>
  <c r="Q108" i="43"/>
  <c r="R108" i="43" s="1"/>
  <c r="O109" i="43" s="1"/>
  <c r="Q102" i="24"/>
  <c r="R102" i="24" s="1"/>
  <c r="O103" i="24" s="1"/>
  <c r="Q107" i="55"/>
  <c r="R107" i="55" s="1"/>
  <c r="O108" i="55" s="1"/>
  <c r="Q106" i="36"/>
  <c r="R106" i="36" s="1"/>
  <c r="O107" i="36" s="1"/>
  <c r="Q96" i="11"/>
  <c r="R96" i="11" s="1"/>
  <c r="O97" i="11" s="1"/>
  <c r="Q102" i="25"/>
  <c r="R102" i="25" s="1"/>
  <c r="O103" i="25" s="1"/>
  <c r="Q108" i="46"/>
  <c r="R108" i="46" s="1"/>
  <c r="O109" i="46" s="1"/>
  <c r="Q102" i="14"/>
  <c r="R102" i="14" s="1"/>
  <c r="O103" i="14" s="1"/>
  <c r="Q107" i="53"/>
  <c r="R107" i="53" s="1"/>
  <c r="O108" i="53" s="1"/>
  <c r="Q94" i="18"/>
  <c r="R94" i="18" s="1"/>
  <c r="O95" i="18" s="1"/>
  <c r="Q115" i="21"/>
  <c r="R115" i="21" s="1"/>
  <c r="O116" i="21" s="1"/>
  <c r="Q105" i="32"/>
  <c r="R105" i="32" s="1"/>
  <c r="O106" i="32" s="1"/>
  <c r="Q106" i="28"/>
  <c r="R106" i="28" s="1"/>
  <c r="O107" i="28" s="1"/>
  <c r="Q107" i="49"/>
  <c r="R107" i="49" s="1"/>
  <c r="O108" i="49" s="1"/>
  <c r="Q106" i="47"/>
  <c r="R106" i="47" s="1"/>
  <c r="O107" i="47" s="1"/>
  <c r="Q107" i="15"/>
  <c r="R107" i="15" s="1"/>
  <c r="O108" i="15" s="1"/>
  <c r="Q114" i="23"/>
  <c r="R114" i="23" s="1"/>
  <c r="O115" i="23" s="1"/>
  <c r="Q106" i="39"/>
  <c r="R106" i="39" s="1"/>
  <c r="O107" i="39" s="1"/>
  <c r="Q115" i="17"/>
  <c r="R115" i="17" s="1"/>
  <c r="O116" i="17" s="1"/>
  <c r="Q105" i="44"/>
  <c r="R105" i="44" s="1"/>
  <c r="O106" i="44" s="1"/>
  <c r="Q106" i="34"/>
  <c r="R106" i="34" s="1"/>
  <c r="O107" i="34" s="1"/>
  <c r="Q107" i="40"/>
  <c r="R107" i="40" s="1"/>
  <c r="O108" i="40" s="1"/>
  <c r="Q107" i="9"/>
  <c r="R107" i="9" s="1"/>
  <c r="O108" i="9" s="1"/>
  <c r="Q106" i="31"/>
  <c r="R106" i="31" s="1"/>
  <c r="O107" i="31" s="1"/>
  <c r="Q114" i="22"/>
  <c r="R114" i="22" s="1"/>
  <c r="O115" i="22" s="1"/>
  <c r="Q107" i="41"/>
  <c r="R107" i="41" s="1"/>
  <c r="O108" i="41" s="1"/>
  <c r="Q105" i="33"/>
  <c r="R105" i="33" s="1"/>
  <c r="O106" i="33" s="1"/>
  <c r="Q107" i="36" l="1"/>
  <c r="R107" i="36" s="1"/>
  <c r="O108" i="36" s="1"/>
  <c r="Q116" i="19"/>
  <c r="R116" i="19" s="1"/>
  <c r="O117" i="19" s="1"/>
  <c r="Q108" i="54"/>
  <c r="R108" i="54" s="1"/>
  <c r="O109" i="54" s="1"/>
  <c r="Q116" i="20"/>
  <c r="R116" i="20" s="1"/>
  <c r="O117" i="20" s="1"/>
  <c r="Q108" i="37"/>
  <c r="R108" i="37" s="1"/>
  <c r="O109" i="37" s="1"/>
  <c r="Q108" i="27"/>
  <c r="R108" i="27" s="1"/>
  <c r="O109" i="27" s="1"/>
  <c r="Q108" i="45"/>
  <c r="R108" i="45" s="1"/>
  <c r="O109" i="45" s="1"/>
  <c r="Q107" i="47"/>
  <c r="R107" i="47" s="1"/>
  <c r="O108" i="47" s="1"/>
  <c r="Q115" i="22"/>
  <c r="R115" i="22" s="1"/>
  <c r="O116" i="22" s="1"/>
  <c r="Q103" i="26"/>
  <c r="R103" i="26" s="1"/>
  <c r="O104" i="26" s="1"/>
  <c r="Q108" i="55"/>
  <c r="R108" i="55" s="1"/>
  <c r="O109" i="55" s="1"/>
  <c r="Q116" i="17"/>
  <c r="R116" i="17" s="1"/>
  <c r="O117" i="17" s="1"/>
  <c r="Q95" i="18"/>
  <c r="R95" i="18" s="1"/>
  <c r="O96" i="18" s="1"/>
  <c r="Q106" i="33"/>
  <c r="R106" i="33" s="1"/>
  <c r="O107" i="33" s="1"/>
  <c r="Q109" i="46"/>
  <c r="R109" i="46" s="1"/>
  <c r="O110" i="46" s="1"/>
  <c r="Q115" i="23"/>
  <c r="R115" i="23" s="1"/>
  <c r="O116" i="23" s="1"/>
  <c r="Q107" i="31"/>
  <c r="R107" i="31" s="1"/>
  <c r="O108" i="31" s="1"/>
  <c r="Q106" i="32"/>
  <c r="R106" i="32" s="1"/>
  <c r="O107" i="32" s="1"/>
  <c r="Q97" i="10"/>
  <c r="R97" i="10" s="1"/>
  <c r="O98" i="10" s="1"/>
  <c r="Q112" i="13"/>
  <c r="R112" i="13" s="1"/>
  <c r="O113" i="13" s="1"/>
  <c r="Q116" i="21"/>
  <c r="R116" i="21" s="1"/>
  <c r="O117" i="21" s="1"/>
  <c r="Q107" i="28"/>
  <c r="R107" i="28" s="1"/>
  <c r="O108" i="28" s="1"/>
  <c r="Q106" i="44"/>
  <c r="R106" i="44" s="1"/>
  <c r="O107" i="44" s="1"/>
  <c r="Q108" i="15"/>
  <c r="R108" i="15" s="1"/>
  <c r="O109" i="15" s="1"/>
  <c r="Q103" i="14"/>
  <c r="R103" i="14" s="1"/>
  <c r="O104" i="14" s="1"/>
  <c r="Q106" i="12"/>
  <c r="R106" i="12" s="1"/>
  <c r="O107" i="12" s="1"/>
  <c r="Q107" i="52"/>
  <c r="R107" i="52" s="1"/>
  <c r="O108" i="52" s="1"/>
  <c r="Q108" i="40"/>
  <c r="R108" i="40" s="1"/>
  <c r="O109" i="40" s="1"/>
  <c r="Q107" i="39"/>
  <c r="R107" i="39" s="1"/>
  <c r="O108" i="39" s="1"/>
  <c r="Q108" i="49"/>
  <c r="R108" i="49" s="1"/>
  <c r="O109" i="49" s="1"/>
  <c r="Q103" i="24"/>
  <c r="R103" i="24" s="1"/>
  <c r="O104" i="24" s="1"/>
  <c r="Q107" i="38"/>
  <c r="R107" i="38" s="1"/>
  <c r="O108" i="38" s="1"/>
  <c r="Q107" i="51"/>
  <c r="R107" i="51" s="1"/>
  <c r="O108" i="51" s="1"/>
  <c r="Q107" i="35"/>
  <c r="R107" i="35" s="1"/>
  <c r="O108" i="35" s="1"/>
  <c r="Q108" i="29"/>
  <c r="R108" i="29" s="1"/>
  <c r="O109" i="29" s="1"/>
  <c r="Q108" i="41"/>
  <c r="R108" i="41" s="1"/>
  <c r="O109" i="41" s="1"/>
  <c r="Q103" i="25"/>
  <c r="R103" i="25" s="1"/>
  <c r="O104" i="25" s="1"/>
  <c r="Q107" i="48"/>
  <c r="R107" i="48" s="1"/>
  <c r="O108" i="48" s="1"/>
  <c r="Q107" i="50"/>
  <c r="R107" i="50" s="1"/>
  <c r="O108" i="50" s="1"/>
  <c r="Q108" i="9"/>
  <c r="R108" i="9" s="1"/>
  <c r="O109" i="9" s="1"/>
  <c r="Q120" i="16"/>
  <c r="R120" i="16" s="1"/>
  <c r="O121" i="16" s="1"/>
  <c r="Q107" i="34"/>
  <c r="R107" i="34" s="1"/>
  <c r="O108" i="34" s="1"/>
  <c r="Q108" i="53"/>
  <c r="R108" i="53" s="1"/>
  <c r="O109" i="53" s="1"/>
  <c r="Q97" i="11"/>
  <c r="R97" i="11" s="1"/>
  <c r="O98" i="11" s="1"/>
  <c r="Q109" i="43"/>
  <c r="R109" i="43" s="1"/>
  <c r="O110" i="43" s="1"/>
  <c r="Q108" i="42"/>
  <c r="R108" i="42" s="1"/>
  <c r="O109" i="42" s="1"/>
  <c r="Q107" i="30"/>
  <c r="R107" i="30" s="1"/>
  <c r="O108" i="30" s="1"/>
  <c r="Q108" i="38" l="1"/>
  <c r="R108" i="38"/>
  <c r="O109" i="38" s="1"/>
  <c r="Q109" i="37"/>
  <c r="R109" i="37" s="1"/>
  <c r="O110" i="37" s="1"/>
  <c r="Q108" i="34"/>
  <c r="R108" i="34" s="1"/>
  <c r="O109" i="34" s="1"/>
  <c r="Q107" i="44"/>
  <c r="R107" i="44" s="1"/>
  <c r="O108" i="44" s="1"/>
  <c r="Q104" i="25"/>
  <c r="R104" i="25" s="1"/>
  <c r="O105" i="25" s="1"/>
  <c r="Q121" i="16"/>
  <c r="R121" i="16" s="1"/>
  <c r="O122" i="16" s="1"/>
  <c r="Q107" i="33"/>
  <c r="R107" i="33" s="1"/>
  <c r="O108" i="33" s="1"/>
  <c r="Q110" i="43"/>
  <c r="R110" i="43" s="1"/>
  <c r="O111" i="43" s="1"/>
  <c r="Q108" i="50"/>
  <c r="R108" i="50" s="1"/>
  <c r="O109" i="50" s="1"/>
  <c r="Q117" i="19"/>
  <c r="R117" i="19" s="1"/>
  <c r="O118" i="19" s="1"/>
  <c r="Q98" i="11"/>
  <c r="R98" i="11" s="1"/>
  <c r="O99" i="11" s="1"/>
  <c r="Q109" i="45"/>
  <c r="R109" i="45" s="1"/>
  <c r="O110" i="45" s="1"/>
  <c r="Q116" i="23"/>
  <c r="R116" i="23" s="1"/>
  <c r="O117" i="23" s="1"/>
  <c r="Q109" i="55"/>
  <c r="R109" i="55" s="1"/>
  <c r="O110" i="55" s="1"/>
  <c r="Q108" i="36"/>
  <c r="R108" i="36" s="1"/>
  <c r="O109" i="36" s="1"/>
  <c r="Q109" i="40"/>
  <c r="R109" i="40" s="1"/>
  <c r="O110" i="40" s="1"/>
  <c r="Q117" i="17"/>
  <c r="R117" i="17" s="1"/>
  <c r="O118" i="17" s="1"/>
  <c r="Q108" i="47"/>
  <c r="R108" i="47" s="1"/>
  <c r="O109" i="47" s="1"/>
  <c r="Q117" i="20"/>
  <c r="R117" i="20" s="1"/>
  <c r="O118" i="20" s="1"/>
  <c r="Q109" i="9"/>
  <c r="R109" i="9" s="1"/>
  <c r="O110" i="9" s="1"/>
  <c r="Q108" i="52"/>
  <c r="R108" i="52" s="1"/>
  <c r="O109" i="52" s="1"/>
  <c r="Q98" i="10"/>
  <c r="R98" i="10" s="1"/>
  <c r="O99" i="10" s="1"/>
  <c r="Q110" i="46"/>
  <c r="R110" i="46" s="1"/>
  <c r="O111" i="46" s="1"/>
  <c r="Q109" i="54"/>
  <c r="R109" i="54" s="1"/>
  <c r="O110" i="54" s="1"/>
  <c r="Q109" i="41"/>
  <c r="R109" i="41" s="1"/>
  <c r="O110" i="41" s="1"/>
  <c r="Q108" i="30"/>
  <c r="R108" i="30" s="1"/>
  <c r="O109" i="30" s="1"/>
  <c r="Q104" i="24"/>
  <c r="R104" i="24" s="1"/>
  <c r="O105" i="24" s="1"/>
  <c r="Q108" i="35"/>
  <c r="R108" i="35" s="1"/>
  <c r="O109" i="35" s="1"/>
  <c r="Q109" i="49"/>
  <c r="R109" i="49" s="1"/>
  <c r="O110" i="49" s="1"/>
  <c r="Q107" i="12"/>
  <c r="R107" i="12" s="1"/>
  <c r="O108" i="12" s="1"/>
  <c r="Q108" i="28"/>
  <c r="R108" i="28" s="1"/>
  <c r="O109" i="28" s="1"/>
  <c r="Q107" i="32"/>
  <c r="R107" i="32" s="1"/>
  <c r="O108" i="32" s="1"/>
  <c r="Q104" i="26"/>
  <c r="R104" i="26" s="1"/>
  <c r="O105" i="26" s="1"/>
  <c r="Q109" i="27"/>
  <c r="R109" i="27" s="1"/>
  <c r="O110" i="27" s="1"/>
  <c r="Q109" i="15"/>
  <c r="R109" i="15" s="1"/>
  <c r="O110" i="15" s="1"/>
  <c r="Q109" i="29"/>
  <c r="R109" i="29" s="1"/>
  <c r="O110" i="29" s="1"/>
  <c r="Q109" i="42"/>
  <c r="R109" i="42" s="1"/>
  <c r="O110" i="42" s="1"/>
  <c r="Q108" i="48"/>
  <c r="R108" i="48" s="1"/>
  <c r="O109" i="48" s="1"/>
  <c r="Q108" i="39"/>
  <c r="R108" i="39" s="1"/>
  <c r="O109" i="39" s="1"/>
  <c r="Q117" i="21"/>
  <c r="R117" i="21" s="1"/>
  <c r="O118" i="21" s="1"/>
  <c r="Q108" i="31"/>
  <c r="R108" i="31" s="1"/>
  <c r="O109" i="31" s="1"/>
  <c r="Q96" i="18"/>
  <c r="R96" i="18" s="1"/>
  <c r="O97" i="18" s="1"/>
  <c r="Q116" i="22"/>
  <c r="R116" i="22" s="1"/>
  <c r="O117" i="22" s="1"/>
  <c r="Q113" i="13"/>
  <c r="R113" i="13" s="1"/>
  <c r="O114" i="13" s="1"/>
  <c r="Q109" i="53"/>
  <c r="R109" i="53" s="1"/>
  <c r="O110" i="53" s="1"/>
  <c r="Q108" i="51"/>
  <c r="R108" i="51" s="1"/>
  <c r="O109" i="51" s="1"/>
  <c r="Q104" i="14"/>
  <c r="R104" i="14" s="1"/>
  <c r="O105" i="14" s="1"/>
  <c r="Q110" i="53" l="1"/>
  <c r="R110" i="53" s="1"/>
  <c r="O111" i="53" s="1"/>
  <c r="Q110" i="54"/>
  <c r="R110" i="54" s="1"/>
  <c r="O111" i="54" s="1"/>
  <c r="Q108" i="12"/>
  <c r="R108" i="12" s="1"/>
  <c r="O109" i="12" s="1"/>
  <c r="Q109" i="35"/>
  <c r="R109" i="35" s="1"/>
  <c r="O110" i="35" s="1"/>
  <c r="Q99" i="10"/>
  <c r="R99" i="10" s="1"/>
  <c r="O100" i="10" s="1"/>
  <c r="Q118" i="17"/>
  <c r="R118" i="17" s="1"/>
  <c r="O119" i="17" s="1"/>
  <c r="Q110" i="49"/>
  <c r="R110" i="49" s="1"/>
  <c r="O111" i="49" s="1"/>
  <c r="Q110" i="27"/>
  <c r="R110" i="27" s="1"/>
  <c r="O111" i="27" s="1"/>
  <c r="Q105" i="24"/>
  <c r="R105" i="24" s="1"/>
  <c r="O106" i="24" s="1"/>
  <c r="Q109" i="52"/>
  <c r="R109" i="52" s="1"/>
  <c r="O110" i="52" s="1"/>
  <c r="Q110" i="40"/>
  <c r="R110" i="40" s="1"/>
  <c r="O111" i="40" s="1"/>
  <c r="Q99" i="11"/>
  <c r="R99" i="11" s="1"/>
  <c r="O100" i="11" s="1"/>
  <c r="Q122" i="16"/>
  <c r="R122" i="16" s="1"/>
  <c r="O123" i="16" s="1"/>
  <c r="Q110" i="42"/>
  <c r="R110" i="42" s="1"/>
  <c r="O111" i="42" s="1"/>
  <c r="Q117" i="22"/>
  <c r="R117" i="22" s="1"/>
  <c r="O118" i="22" s="1"/>
  <c r="Q105" i="26"/>
  <c r="R105" i="26" s="1"/>
  <c r="O106" i="26" s="1"/>
  <c r="Q109" i="30"/>
  <c r="R109" i="30" s="1"/>
  <c r="O110" i="30" s="1"/>
  <c r="Q118" i="19"/>
  <c r="R118" i="19" s="1"/>
  <c r="O119" i="19" s="1"/>
  <c r="Q109" i="39"/>
  <c r="R109" i="39" s="1"/>
  <c r="O110" i="39" s="1"/>
  <c r="Q114" i="13"/>
  <c r="R114" i="13" s="1"/>
  <c r="O115" i="13" s="1"/>
  <c r="Q118" i="21"/>
  <c r="R118" i="21" s="1"/>
  <c r="O119" i="21" s="1"/>
  <c r="Q110" i="29"/>
  <c r="R110" i="29" s="1"/>
  <c r="O111" i="29" s="1"/>
  <c r="Q108" i="32"/>
  <c r="R108" i="32" s="1"/>
  <c r="O109" i="32" s="1"/>
  <c r="Q110" i="9"/>
  <c r="R110" i="9" s="1"/>
  <c r="O111" i="9" s="1"/>
  <c r="Q110" i="45"/>
  <c r="R110" i="45" s="1"/>
  <c r="O111" i="45" s="1"/>
  <c r="Q111" i="43"/>
  <c r="R111" i="43" s="1"/>
  <c r="O112" i="43" s="1"/>
  <c r="Q108" i="44"/>
  <c r="R108" i="44" s="1"/>
  <c r="O109" i="44" s="1"/>
  <c r="Q111" i="46"/>
  <c r="R111" i="46" s="1"/>
  <c r="O112" i="46" s="1"/>
  <c r="Q118" i="20"/>
  <c r="R118" i="20" s="1"/>
  <c r="O119" i="20" s="1"/>
  <c r="Q109" i="36"/>
  <c r="R109" i="36" s="1"/>
  <c r="O110" i="36" s="1"/>
  <c r="Q110" i="37"/>
  <c r="R110" i="37" s="1"/>
  <c r="O111" i="37" s="1"/>
  <c r="Q110" i="15"/>
  <c r="R110" i="15" s="1"/>
  <c r="O111" i="15" s="1"/>
  <c r="Q108" i="33"/>
  <c r="R108" i="33" s="1"/>
  <c r="O109" i="33" s="1"/>
  <c r="Q109" i="51"/>
  <c r="R109" i="51" s="1"/>
  <c r="O110" i="51" s="1"/>
  <c r="Q97" i="18"/>
  <c r="R97" i="18" s="1"/>
  <c r="O98" i="18" s="1"/>
  <c r="Q109" i="48"/>
  <c r="R109" i="48" s="1"/>
  <c r="O110" i="48" s="1"/>
  <c r="Q109" i="47"/>
  <c r="R109" i="47" s="1"/>
  <c r="O110" i="47" s="1"/>
  <c r="Q110" i="55"/>
  <c r="R110" i="55" s="1"/>
  <c r="O111" i="55" s="1"/>
  <c r="Q105" i="14"/>
  <c r="R105" i="14" s="1"/>
  <c r="O106" i="14" s="1"/>
  <c r="Q109" i="28"/>
  <c r="R109" i="28" s="1"/>
  <c r="O110" i="28" s="1"/>
  <c r="Q110" i="41"/>
  <c r="R110" i="41" s="1"/>
  <c r="O111" i="41" s="1"/>
  <c r="Q117" i="23"/>
  <c r="R117" i="23" s="1"/>
  <c r="O118" i="23" s="1"/>
  <c r="Q109" i="50"/>
  <c r="R109" i="50" s="1"/>
  <c r="O110" i="50" s="1"/>
  <c r="Q105" i="25"/>
  <c r="R105" i="25" s="1"/>
  <c r="O106" i="25" s="1"/>
  <c r="Q109" i="38"/>
  <c r="R109" i="38" s="1"/>
  <c r="O110" i="38" s="1"/>
  <c r="Q109" i="34"/>
  <c r="R109" i="34" s="1"/>
  <c r="O110" i="34" s="1"/>
  <c r="Q109" i="31"/>
  <c r="R109" i="31" s="1"/>
  <c r="O110" i="31" s="1"/>
  <c r="Q110" i="50" l="1"/>
  <c r="R110" i="50" s="1"/>
  <c r="O111" i="50" s="1"/>
  <c r="Q119" i="20"/>
  <c r="R119" i="20" s="1"/>
  <c r="O120" i="20" s="1"/>
  <c r="Q119" i="19"/>
  <c r="R119" i="19" s="1"/>
  <c r="O120" i="19" s="1"/>
  <c r="Q123" i="16"/>
  <c r="R123" i="16" s="1"/>
  <c r="O124" i="16" s="1"/>
  <c r="Q110" i="52"/>
  <c r="R110" i="52" s="1"/>
  <c r="O111" i="52" s="1"/>
  <c r="Q111" i="42"/>
  <c r="R111" i="42" s="1"/>
  <c r="O112" i="42" s="1"/>
  <c r="Q110" i="47"/>
  <c r="R110" i="47" s="1"/>
  <c r="O111" i="47" s="1"/>
  <c r="Q111" i="29"/>
  <c r="R111" i="29" s="1"/>
  <c r="O112" i="29" s="1"/>
  <c r="Q109" i="12"/>
  <c r="R109" i="12" s="1"/>
  <c r="O110" i="12" s="1"/>
  <c r="Q112" i="46"/>
  <c r="R112" i="46" s="1"/>
  <c r="O113" i="46" s="1"/>
  <c r="Q109" i="44"/>
  <c r="R109" i="44" s="1"/>
  <c r="O110" i="44" s="1"/>
  <c r="Q110" i="34"/>
  <c r="R110" i="34" s="1"/>
  <c r="O111" i="34" s="1"/>
  <c r="Q110" i="38"/>
  <c r="R110" i="38" s="1"/>
  <c r="O111" i="38" s="1"/>
  <c r="Q111" i="37"/>
  <c r="R111" i="37" s="1"/>
  <c r="O112" i="37" s="1"/>
  <c r="Q110" i="28"/>
  <c r="R110" i="28" s="1"/>
  <c r="O111" i="28" s="1"/>
  <c r="Q119" i="17"/>
  <c r="R119" i="17" s="1"/>
  <c r="O120" i="17" s="1"/>
  <c r="Q111" i="53"/>
  <c r="R111" i="53" s="1"/>
  <c r="O112" i="53" s="1"/>
  <c r="Q111" i="15"/>
  <c r="R111" i="15" s="1"/>
  <c r="O112" i="15" s="1"/>
  <c r="Q111" i="9"/>
  <c r="R111" i="9" s="1"/>
  <c r="O112" i="9" s="1"/>
  <c r="Q115" i="13"/>
  <c r="R115" i="13" s="1"/>
  <c r="O116" i="13" s="1"/>
  <c r="Q106" i="26"/>
  <c r="R106" i="26" s="1"/>
  <c r="O107" i="26" s="1"/>
  <c r="Q100" i="11"/>
  <c r="R100" i="11" s="1"/>
  <c r="O101" i="11" s="1"/>
  <c r="Q111" i="27"/>
  <c r="R111" i="27" s="1"/>
  <c r="O112" i="27" s="1"/>
  <c r="Q110" i="35"/>
  <c r="R110" i="35" s="1"/>
  <c r="O111" i="35" s="1"/>
  <c r="Q110" i="31"/>
  <c r="R110" i="31" s="1"/>
  <c r="O111" i="31" s="1"/>
  <c r="Q110" i="39"/>
  <c r="R110" i="39" s="1"/>
  <c r="O111" i="39" s="1"/>
  <c r="Q111" i="49"/>
  <c r="R111" i="49" s="1"/>
  <c r="O112" i="49" s="1"/>
  <c r="Q98" i="18"/>
  <c r="R98" i="18" s="1"/>
  <c r="O99" i="18" s="1"/>
  <c r="Q110" i="51"/>
  <c r="R110" i="51" s="1"/>
  <c r="O111" i="51" s="1"/>
  <c r="Q110" i="48"/>
  <c r="R110" i="48" s="1"/>
  <c r="O111" i="48" s="1"/>
  <c r="Q106" i="14"/>
  <c r="R106" i="14" s="1"/>
  <c r="O107" i="14" s="1"/>
  <c r="Q111" i="40"/>
  <c r="R111" i="40" s="1"/>
  <c r="O112" i="40" s="1"/>
  <c r="Q112" i="43"/>
  <c r="R112" i="43" s="1"/>
  <c r="O113" i="43" s="1"/>
  <c r="Q111" i="54"/>
  <c r="R111" i="54" s="1"/>
  <c r="O112" i="54" s="1"/>
  <c r="Q106" i="25"/>
  <c r="R106" i="25" s="1"/>
  <c r="O107" i="25" s="1"/>
  <c r="Q109" i="32"/>
  <c r="R109" i="32" s="1"/>
  <c r="O110" i="32" s="1"/>
  <c r="Q111" i="55"/>
  <c r="R111" i="55" s="1"/>
  <c r="O112" i="55" s="1"/>
  <c r="Q110" i="36"/>
  <c r="R110" i="36" s="1"/>
  <c r="O111" i="36" s="1"/>
  <c r="Q111" i="45"/>
  <c r="R111" i="45" s="1"/>
  <c r="O112" i="45" s="1"/>
  <c r="Q119" i="21"/>
  <c r="R119" i="21" s="1"/>
  <c r="O120" i="21" s="1"/>
  <c r="Q110" i="30"/>
  <c r="R110" i="30" s="1"/>
  <c r="O111" i="30" s="1"/>
  <c r="Q106" i="24"/>
  <c r="R106" i="24" s="1"/>
  <c r="O107" i="24" s="1"/>
  <c r="Q100" i="10"/>
  <c r="R100" i="10" s="1"/>
  <c r="O101" i="10" s="1"/>
  <c r="Q118" i="22"/>
  <c r="R118" i="22" s="1"/>
  <c r="O119" i="22" s="1"/>
  <c r="Q118" i="23"/>
  <c r="R118" i="23" s="1"/>
  <c r="O119" i="23" s="1"/>
  <c r="Q111" i="41"/>
  <c r="R111" i="41" s="1"/>
  <c r="O112" i="41" s="1"/>
  <c r="Q109" i="33"/>
  <c r="R109" i="33" s="1"/>
  <c r="O110" i="33" s="1"/>
  <c r="Q111" i="48" l="1"/>
  <c r="R111" i="48" s="1"/>
  <c r="O112" i="48" s="1"/>
  <c r="Q111" i="35"/>
  <c r="R111" i="35" s="1"/>
  <c r="O112" i="35" s="1"/>
  <c r="Q112" i="9"/>
  <c r="R112" i="9" s="1"/>
  <c r="O113" i="9" s="1"/>
  <c r="Q111" i="51"/>
  <c r="R111" i="51" s="1"/>
  <c r="O112" i="51" s="1"/>
  <c r="Q111" i="38"/>
  <c r="R111" i="38" s="1"/>
  <c r="O112" i="38" s="1"/>
  <c r="Q112" i="53"/>
  <c r="R112" i="53" s="1"/>
  <c r="O113" i="53" s="1"/>
  <c r="Q111" i="47"/>
  <c r="R111" i="47" s="1"/>
  <c r="O112" i="47" s="1"/>
  <c r="Q112" i="49"/>
  <c r="R112" i="49" s="1"/>
  <c r="O113" i="49" s="1"/>
  <c r="Q111" i="39"/>
  <c r="R111" i="39" s="1"/>
  <c r="O112" i="39" s="1"/>
  <c r="Q107" i="26"/>
  <c r="R107" i="26" s="1"/>
  <c r="O108" i="26" s="1"/>
  <c r="Q112" i="40"/>
  <c r="R112" i="40" s="1"/>
  <c r="O113" i="40" s="1"/>
  <c r="Q107" i="24"/>
  <c r="R107" i="24" s="1"/>
  <c r="O108" i="24" s="1"/>
  <c r="Q119" i="23"/>
  <c r="R119" i="23" s="1"/>
  <c r="O120" i="23" s="1"/>
  <c r="Q110" i="32"/>
  <c r="R110" i="32" s="1"/>
  <c r="O111" i="32" s="1"/>
  <c r="Q107" i="14"/>
  <c r="R107" i="14" s="1"/>
  <c r="O108" i="14" s="1"/>
  <c r="Q113" i="46"/>
  <c r="R113" i="46" s="1"/>
  <c r="O114" i="46" s="1"/>
  <c r="Q111" i="52"/>
  <c r="R111" i="52" s="1"/>
  <c r="O112" i="52" s="1"/>
  <c r="Q119" i="22"/>
  <c r="R119" i="22" s="1"/>
  <c r="O120" i="22" s="1"/>
  <c r="Q99" i="18"/>
  <c r="R99" i="18" s="1"/>
  <c r="O100" i="18" s="1"/>
  <c r="Q116" i="13"/>
  <c r="R116" i="13" s="1"/>
  <c r="O117" i="13" s="1"/>
  <c r="Q120" i="17"/>
  <c r="R120" i="17" s="1"/>
  <c r="O121" i="17" s="1"/>
  <c r="Q111" i="34"/>
  <c r="R111" i="34" s="1"/>
  <c r="O112" i="34" s="1"/>
  <c r="Q112" i="29"/>
  <c r="R112" i="29" s="1"/>
  <c r="O113" i="29" s="1"/>
  <c r="Q124" i="16"/>
  <c r="R124" i="16" s="1"/>
  <c r="O125" i="16" s="1"/>
  <c r="Q120" i="21"/>
  <c r="R120" i="21" s="1"/>
  <c r="O121" i="21" s="1"/>
  <c r="Q112" i="45"/>
  <c r="R112" i="45" s="1"/>
  <c r="O113" i="45" s="1"/>
  <c r="Q101" i="11"/>
  <c r="R101" i="11" s="1"/>
  <c r="O102" i="11" s="1"/>
  <c r="Q112" i="15"/>
  <c r="R112" i="15" s="1"/>
  <c r="O113" i="15" s="1"/>
  <c r="Q112" i="37"/>
  <c r="R112" i="37" s="1"/>
  <c r="O113" i="37" s="1"/>
  <c r="Q112" i="42"/>
  <c r="R112" i="42" s="1"/>
  <c r="O113" i="42" s="1"/>
  <c r="Q120" i="20"/>
  <c r="R120" i="20" s="1"/>
  <c r="O121" i="20" s="1"/>
  <c r="Q101" i="10"/>
  <c r="R101" i="10" s="1"/>
  <c r="O102" i="10" s="1"/>
  <c r="Q107" i="25"/>
  <c r="R107" i="25" s="1"/>
  <c r="O108" i="25" s="1"/>
  <c r="Q110" i="44"/>
  <c r="R110" i="44" s="1"/>
  <c r="O111" i="44" s="1"/>
  <c r="Q112" i="55"/>
  <c r="R112" i="55" s="1"/>
  <c r="O113" i="55" s="1"/>
  <c r="Q113" i="43"/>
  <c r="R113" i="43" s="1"/>
  <c r="O114" i="43" s="1"/>
  <c r="Q111" i="31"/>
  <c r="R111" i="31" s="1"/>
  <c r="O112" i="31" s="1"/>
  <c r="Q110" i="12"/>
  <c r="R110" i="12" s="1"/>
  <c r="O111" i="12" s="1"/>
  <c r="Q111" i="50"/>
  <c r="R111" i="50" s="1"/>
  <c r="O112" i="50" s="1"/>
  <c r="Q110" i="33"/>
  <c r="R110" i="33" s="1"/>
  <c r="O111" i="33" s="1"/>
  <c r="Q112" i="27"/>
  <c r="R112" i="27" s="1"/>
  <c r="O113" i="27" s="1"/>
  <c r="Q111" i="28"/>
  <c r="R111" i="28" s="1"/>
  <c r="O112" i="28" s="1"/>
  <c r="Q120" i="19"/>
  <c r="R120" i="19" s="1"/>
  <c r="O121" i="19" s="1"/>
  <c r="Q112" i="41"/>
  <c r="R112" i="41" s="1"/>
  <c r="O113" i="41" s="1"/>
  <c r="Q111" i="36"/>
  <c r="R111" i="36" s="1"/>
  <c r="O112" i="36" s="1"/>
  <c r="Q112" i="54"/>
  <c r="R112" i="54" s="1"/>
  <c r="O113" i="54" s="1"/>
  <c r="Q111" i="30"/>
  <c r="R111" i="30" s="1"/>
  <c r="O112" i="30" s="1"/>
  <c r="Q108" i="14" l="1"/>
  <c r="R108" i="14"/>
  <c r="O109" i="14" s="1"/>
  <c r="Q121" i="19"/>
  <c r="R121" i="19" s="1"/>
  <c r="O122" i="19" s="1"/>
  <c r="Q111" i="12"/>
  <c r="R111" i="12" s="1"/>
  <c r="O112" i="12" s="1"/>
  <c r="Q111" i="44"/>
  <c r="R111" i="44" s="1"/>
  <c r="O112" i="44" s="1"/>
  <c r="Q108" i="25"/>
  <c r="R108" i="25" s="1"/>
  <c r="O109" i="25" s="1"/>
  <c r="Q112" i="30"/>
  <c r="R112" i="30" s="1"/>
  <c r="O113" i="30" s="1"/>
  <c r="Q120" i="22"/>
  <c r="R120" i="22" s="1"/>
  <c r="O121" i="22" s="1"/>
  <c r="Q120" i="23"/>
  <c r="R120" i="23"/>
  <c r="O121" i="23" s="1"/>
  <c r="Q108" i="24"/>
  <c r="R108" i="24" s="1"/>
  <c r="O109" i="24" s="1"/>
  <c r="Q113" i="9"/>
  <c r="R113" i="9" s="1"/>
  <c r="O114" i="9" s="1"/>
  <c r="Q113" i="54"/>
  <c r="R113" i="54" s="1"/>
  <c r="O114" i="54" s="1"/>
  <c r="Q112" i="35"/>
  <c r="R112" i="35" s="1"/>
  <c r="O113" i="35" s="1"/>
  <c r="Q113" i="53"/>
  <c r="R113" i="53" s="1"/>
  <c r="O114" i="53" s="1"/>
  <c r="Q113" i="27"/>
  <c r="R113" i="27" s="1"/>
  <c r="O114" i="27" s="1"/>
  <c r="Q114" i="43"/>
  <c r="R114" i="43" s="1"/>
  <c r="O115" i="43" s="1"/>
  <c r="Q113" i="45"/>
  <c r="R113" i="45" s="1"/>
  <c r="O114" i="45" s="1"/>
  <c r="Q121" i="21"/>
  <c r="R121" i="21" s="1"/>
  <c r="O122" i="21" s="1"/>
  <c r="Q112" i="48"/>
  <c r="R112" i="48" s="1"/>
  <c r="O113" i="48" s="1"/>
  <c r="Q113" i="49"/>
  <c r="R113" i="49" s="1"/>
  <c r="O114" i="49" s="1"/>
  <c r="Q112" i="51"/>
  <c r="R112" i="51" s="1"/>
  <c r="O113" i="51" s="1"/>
  <c r="Q125" i="16"/>
  <c r="R125" i="16" s="1"/>
  <c r="O126" i="16" s="1"/>
  <c r="Q112" i="50"/>
  <c r="R112" i="50" s="1"/>
  <c r="O113" i="50" s="1"/>
  <c r="Q121" i="20"/>
  <c r="R121" i="20" s="1"/>
  <c r="O122" i="20" s="1"/>
  <c r="Q113" i="29"/>
  <c r="R113" i="29" s="1"/>
  <c r="O114" i="29" s="1"/>
  <c r="Q100" i="18"/>
  <c r="R100" i="18" s="1"/>
  <c r="O101" i="18" s="1"/>
  <c r="Q112" i="47"/>
  <c r="R112" i="47" s="1"/>
  <c r="O113" i="47" s="1"/>
  <c r="Q113" i="41"/>
  <c r="R113" i="41" s="1"/>
  <c r="O114" i="41" s="1"/>
  <c r="Q113" i="15"/>
  <c r="R113" i="15" s="1"/>
  <c r="O114" i="15" s="1"/>
  <c r="Q117" i="13"/>
  <c r="R117" i="13" s="1"/>
  <c r="O118" i="13" s="1"/>
  <c r="Q113" i="55"/>
  <c r="R113" i="55" s="1"/>
  <c r="O114" i="55" s="1"/>
  <c r="Q102" i="11"/>
  <c r="R102" i="11" s="1"/>
  <c r="O103" i="11" s="1"/>
  <c r="Q113" i="40"/>
  <c r="R113" i="40" s="1"/>
  <c r="O114" i="40" s="1"/>
  <c r="Q108" i="26"/>
  <c r="R108" i="26" s="1"/>
  <c r="O109" i="26" s="1"/>
  <c r="Q112" i="28"/>
  <c r="R112" i="28" s="1"/>
  <c r="O113" i="28" s="1"/>
  <c r="Q113" i="42"/>
  <c r="R113" i="42" s="1"/>
  <c r="O114" i="42" s="1"/>
  <c r="Q112" i="34"/>
  <c r="R112" i="34" s="1"/>
  <c r="O113" i="34" s="1"/>
  <c r="Q111" i="32"/>
  <c r="R111" i="32" s="1"/>
  <c r="O112" i="32" s="1"/>
  <c r="Q111" i="33"/>
  <c r="R111" i="33" s="1"/>
  <c r="O112" i="33" s="1"/>
  <c r="Q113" i="37"/>
  <c r="R113" i="37" s="1"/>
  <c r="O114" i="37" s="1"/>
  <c r="Q112" i="52"/>
  <c r="R112" i="52" s="1"/>
  <c r="O113" i="52" s="1"/>
  <c r="Q112" i="39"/>
  <c r="R112" i="39" s="1"/>
  <c r="O113" i="39" s="1"/>
  <c r="Q112" i="38"/>
  <c r="R112" i="38" s="1"/>
  <c r="O113" i="38" s="1"/>
  <c r="Q102" i="10"/>
  <c r="R102" i="10" s="1"/>
  <c r="O103" i="10" s="1"/>
  <c r="Q114" i="46"/>
  <c r="R114" i="46" s="1"/>
  <c r="O115" i="46" s="1"/>
  <c r="Q112" i="36"/>
  <c r="R112" i="36" s="1"/>
  <c r="O113" i="36" s="1"/>
  <c r="Q112" i="31"/>
  <c r="R112" i="31" s="1"/>
  <c r="O113" i="31" s="1"/>
  <c r="Q121" i="17"/>
  <c r="R121" i="17" s="1"/>
  <c r="O122" i="17" s="1"/>
  <c r="Q109" i="24" l="1"/>
  <c r="R109" i="24" s="1"/>
  <c r="O110" i="24" s="1"/>
  <c r="Q113" i="52"/>
  <c r="R113" i="52" s="1"/>
  <c r="O114" i="52" s="1"/>
  <c r="Q122" i="21"/>
  <c r="R122" i="21" s="1"/>
  <c r="O123" i="21" s="1"/>
  <c r="Q103" i="10"/>
  <c r="R103" i="10" s="1"/>
  <c r="O104" i="10" s="1"/>
  <c r="Q112" i="33"/>
  <c r="R112" i="33" s="1"/>
  <c r="O113" i="33" s="1"/>
  <c r="Q118" i="13"/>
  <c r="R118" i="13" s="1"/>
  <c r="O119" i="13" s="1"/>
  <c r="Q114" i="15"/>
  <c r="R114" i="15" s="1"/>
  <c r="O115" i="15" s="1"/>
  <c r="Q113" i="30"/>
  <c r="R113" i="30" s="1"/>
  <c r="O114" i="30" s="1"/>
  <c r="Q114" i="41"/>
  <c r="R114" i="41" s="1"/>
  <c r="O115" i="41" s="1"/>
  <c r="Q112" i="32"/>
  <c r="R112" i="32" s="1"/>
  <c r="O113" i="32" s="1"/>
  <c r="Q115" i="46"/>
  <c r="R115" i="46" s="1"/>
  <c r="O116" i="46" s="1"/>
  <c r="Q113" i="34"/>
  <c r="R113" i="34" s="1"/>
  <c r="O114" i="34" s="1"/>
  <c r="Q114" i="40"/>
  <c r="R114" i="40" s="1"/>
  <c r="O115" i="40" s="1"/>
  <c r="Q114" i="29"/>
  <c r="R114" i="29" s="1"/>
  <c r="O115" i="29" s="1"/>
  <c r="Q113" i="51"/>
  <c r="R113" i="51" s="1"/>
  <c r="O114" i="51" s="1"/>
  <c r="Q114" i="45"/>
  <c r="R114" i="45" s="1"/>
  <c r="O115" i="45" s="1"/>
  <c r="Q113" i="35"/>
  <c r="R113" i="35" s="1"/>
  <c r="O114" i="35" s="1"/>
  <c r="Q121" i="23"/>
  <c r="R121" i="23" s="1"/>
  <c r="O122" i="23" s="1"/>
  <c r="Q112" i="44"/>
  <c r="R112" i="44" s="1"/>
  <c r="O113" i="44" s="1"/>
  <c r="Q122" i="17"/>
  <c r="R122" i="17" s="1"/>
  <c r="O123" i="17" s="1"/>
  <c r="Q114" i="42"/>
  <c r="R114" i="42" s="1"/>
  <c r="O115" i="42" s="1"/>
  <c r="Q122" i="20"/>
  <c r="R122" i="20" s="1"/>
  <c r="O123" i="20" s="1"/>
  <c r="Q114" i="54"/>
  <c r="R114" i="54" s="1"/>
  <c r="O115" i="54" s="1"/>
  <c r="Q112" i="12"/>
  <c r="R112" i="12" s="1"/>
  <c r="O113" i="12" s="1"/>
  <c r="Q114" i="27"/>
  <c r="R114" i="27" s="1"/>
  <c r="O115" i="27" s="1"/>
  <c r="Q114" i="9"/>
  <c r="R114" i="9" s="1"/>
  <c r="O115" i="9" s="1"/>
  <c r="Q114" i="49"/>
  <c r="R114" i="49" s="1"/>
  <c r="O115" i="49" s="1"/>
  <c r="Q121" i="22"/>
  <c r="R121" i="22" s="1"/>
  <c r="O122" i="22" s="1"/>
  <c r="Q113" i="31"/>
  <c r="R113" i="31" s="1"/>
  <c r="O114" i="31" s="1"/>
  <c r="Q114" i="55"/>
  <c r="R114" i="55" s="1"/>
  <c r="O115" i="55" s="1"/>
  <c r="Q113" i="47"/>
  <c r="R113" i="47" s="1"/>
  <c r="O114" i="47" s="1"/>
  <c r="Q113" i="50"/>
  <c r="R113" i="50" s="1"/>
  <c r="O114" i="50" s="1"/>
  <c r="Q113" i="48"/>
  <c r="R113" i="48" s="1"/>
  <c r="O114" i="48" s="1"/>
  <c r="Q122" i="19"/>
  <c r="R122" i="19" s="1"/>
  <c r="O123" i="19" s="1"/>
  <c r="Q114" i="37"/>
  <c r="R114" i="37" s="1"/>
  <c r="O115" i="37" s="1"/>
  <c r="Q115" i="43"/>
  <c r="R115" i="43" s="1"/>
  <c r="O116" i="43" s="1"/>
  <c r="Q113" i="36"/>
  <c r="R113" i="36" s="1"/>
  <c r="O114" i="36" s="1"/>
  <c r="Q114" i="53"/>
  <c r="R114" i="53" s="1"/>
  <c r="O115" i="53" s="1"/>
  <c r="Q109" i="25"/>
  <c r="R109" i="25" s="1"/>
  <c r="O110" i="25" s="1"/>
  <c r="Q109" i="14"/>
  <c r="R109" i="14" s="1"/>
  <c r="O110" i="14" s="1"/>
  <c r="Q103" i="11"/>
  <c r="R103" i="11" s="1"/>
  <c r="O104" i="11" s="1"/>
  <c r="Q113" i="38"/>
  <c r="R113" i="38" s="1"/>
  <c r="O114" i="38" s="1"/>
  <c r="Q113" i="28"/>
  <c r="R113" i="28" s="1"/>
  <c r="O114" i="28" s="1"/>
  <c r="Q113" i="39"/>
  <c r="R113" i="39" s="1"/>
  <c r="O114" i="39" s="1"/>
  <c r="Q109" i="26"/>
  <c r="R109" i="26" s="1"/>
  <c r="O110" i="26" s="1"/>
  <c r="Q101" i="18"/>
  <c r="R101" i="18" s="1"/>
  <c r="O102" i="18" s="1"/>
  <c r="Q126" i="16"/>
  <c r="R126" i="16" s="1"/>
  <c r="O127" i="16" s="1"/>
  <c r="Q115" i="29" l="1"/>
  <c r="R115" i="29" s="1"/>
  <c r="O116" i="29" s="1"/>
  <c r="Q115" i="41"/>
  <c r="R115" i="41" s="1"/>
  <c r="O116" i="41" s="1"/>
  <c r="Q114" i="47"/>
  <c r="R114" i="47" s="1"/>
  <c r="O115" i="47" s="1"/>
  <c r="Q115" i="15"/>
  <c r="R115" i="15" s="1"/>
  <c r="O116" i="15" s="1"/>
  <c r="Q115" i="42"/>
  <c r="R115" i="42" s="1"/>
  <c r="O116" i="42" s="1"/>
  <c r="Q119" i="13"/>
  <c r="R119" i="13" s="1"/>
  <c r="O120" i="13" s="1"/>
  <c r="Q123" i="20"/>
  <c r="R123" i="20" s="1"/>
  <c r="O124" i="20" s="1"/>
  <c r="Q115" i="27"/>
  <c r="R115" i="27" s="1"/>
  <c r="O116" i="27" s="1"/>
  <c r="Q110" i="14"/>
  <c r="R110" i="14" s="1"/>
  <c r="O111" i="14" s="1"/>
  <c r="Q122" i="22"/>
  <c r="R122" i="22" s="1"/>
  <c r="O123" i="22" s="1"/>
  <c r="Q113" i="12"/>
  <c r="R113" i="12" s="1"/>
  <c r="O114" i="12" s="1"/>
  <c r="Q123" i="17"/>
  <c r="R123" i="17" s="1"/>
  <c r="O124" i="17" s="1"/>
  <c r="Q115" i="45"/>
  <c r="R115" i="45" s="1"/>
  <c r="O116" i="45" s="1"/>
  <c r="Q114" i="34"/>
  <c r="R114" i="34" s="1"/>
  <c r="O115" i="34" s="1"/>
  <c r="Q114" i="30"/>
  <c r="R114" i="30" s="1"/>
  <c r="O115" i="30" s="1"/>
  <c r="Q104" i="10"/>
  <c r="R104" i="10" s="1"/>
  <c r="O105" i="10" s="1"/>
  <c r="Q114" i="50"/>
  <c r="R114" i="50" s="1"/>
  <c r="O115" i="50" s="1"/>
  <c r="Q114" i="51"/>
  <c r="R114" i="51" s="1"/>
  <c r="O115" i="51" s="1"/>
  <c r="Q114" i="38"/>
  <c r="R114" i="38" s="1"/>
  <c r="O115" i="38" s="1"/>
  <c r="Q115" i="53"/>
  <c r="R115" i="53" s="1"/>
  <c r="O116" i="53" s="1"/>
  <c r="Q123" i="19"/>
  <c r="R123" i="19" s="1"/>
  <c r="O124" i="19" s="1"/>
  <c r="Q115" i="55"/>
  <c r="R115" i="55" s="1"/>
  <c r="O116" i="55" s="1"/>
  <c r="Q115" i="9"/>
  <c r="R115" i="9" s="1"/>
  <c r="O116" i="9" s="1"/>
  <c r="Q122" i="23"/>
  <c r="R122" i="23" s="1"/>
  <c r="O123" i="23" s="1"/>
  <c r="Q113" i="32"/>
  <c r="R113" i="32" s="1"/>
  <c r="O114" i="32" s="1"/>
  <c r="Q114" i="52"/>
  <c r="R114" i="52" s="1"/>
  <c r="O115" i="52" s="1"/>
  <c r="Q114" i="39"/>
  <c r="R114" i="39" s="1"/>
  <c r="O115" i="39" s="1"/>
  <c r="Q127" i="16"/>
  <c r="R127" i="16" s="1"/>
  <c r="O128" i="16" s="1"/>
  <c r="Q110" i="25"/>
  <c r="R110" i="25" s="1"/>
  <c r="O111" i="25" s="1"/>
  <c r="Q115" i="37"/>
  <c r="R115" i="37" s="1"/>
  <c r="O116" i="37" s="1"/>
  <c r="Q115" i="54"/>
  <c r="R115" i="54" s="1"/>
  <c r="O116" i="54" s="1"/>
  <c r="Q102" i="18"/>
  <c r="R102" i="18" s="1"/>
  <c r="O103" i="18" s="1"/>
  <c r="Q116" i="43"/>
  <c r="R116" i="43" s="1"/>
  <c r="O117" i="43" s="1"/>
  <c r="Q114" i="28"/>
  <c r="R114" i="28" s="1"/>
  <c r="O115" i="28" s="1"/>
  <c r="Q116" i="46"/>
  <c r="R116" i="46" s="1"/>
  <c r="O117" i="46" s="1"/>
  <c r="Q104" i="11"/>
  <c r="R104" i="11" s="1"/>
  <c r="O105" i="11" s="1"/>
  <c r="Q114" i="35"/>
  <c r="R114" i="35" s="1"/>
  <c r="O115" i="35" s="1"/>
  <c r="Q115" i="40"/>
  <c r="R115" i="40" s="1"/>
  <c r="O116" i="40" s="1"/>
  <c r="Q113" i="33"/>
  <c r="R113" i="33" s="1"/>
  <c r="O114" i="33" s="1"/>
  <c r="Q110" i="24"/>
  <c r="R110" i="24" s="1"/>
  <c r="O111" i="24" s="1"/>
  <c r="Q115" i="49"/>
  <c r="R115" i="49" s="1"/>
  <c r="O116" i="49" s="1"/>
  <c r="Q113" i="44"/>
  <c r="R113" i="44" s="1"/>
  <c r="O114" i="44" s="1"/>
  <c r="Q123" i="21"/>
  <c r="R123" i="21" s="1"/>
  <c r="O124" i="21" s="1"/>
  <c r="Q110" i="26"/>
  <c r="R110" i="26" s="1"/>
  <c r="O111" i="26" s="1"/>
  <c r="Q114" i="36"/>
  <c r="R114" i="36" s="1"/>
  <c r="O115" i="36" s="1"/>
  <c r="Q114" i="48"/>
  <c r="R114" i="48" s="1"/>
  <c r="O115" i="48" s="1"/>
  <c r="Q114" i="31"/>
  <c r="R114" i="31" s="1"/>
  <c r="O115" i="31" s="1"/>
  <c r="Q115" i="36" l="1"/>
  <c r="R115" i="36" s="1"/>
  <c r="O116" i="36" s="1"/>
  <c r="Q111" i="26"/>
  <c r="R111" i="26" s="1"/>
  <c r="O112" i="26" s="1"/>
  <c r="Q115" i="30"/>
  <c r="R115" i="30" s="1"/>
  <c r="O116" i="30" s="1"/>
  <c r="Q115" i="28"/>
  <c r="R115" i="28" s="1"/>
  <c r="O116" i="28" s="1"/>
  <c r="Q114" i="44"/>
  <c r="R114" i="44" s="1"/>
  <c r="O115" i="44" s="1"/>
  <c r="Q116" i="45"/>
  <c r="R116" i="45" s="1"/>
  <c r="O117" i="45" s="1"/>
  <c r="Q116" i="27"/>
  <c r="R116" i="27" s="1"/>
  <c r="O117" i="27" s="1"/>
  <c r="Q115" i="47"/>
  <c r="R115" i="47" s="1"/>
  <c r="O116" i="47" s="1"/>
  <c r="Q115" i="34"/>
  <c r="R115" i="34" s="1"/>
  <c r="O116" i="34" s="1"/>
  <c r="Q115" i="51"/>
  <c r="R115" i="51" s="1"/>
  <c r="O116" i="51" s="1"/>
  <c r="Q124" i="17"/>
  <c r="R124" i="17" s="1"/>
  <c r="O125" i="17" s="1"/>
  <c r="Q124" i="20"/>
  <c r="R124" i="20" s="1"/>
  <c r="O125" i="20" s="1"/>
  <c r="Q124" i="21"/>
  <c r="R124" i="21" s="1"/>
  <c r="O125" i="21" s="1"/>
  <c r="Q103" i="18"/>
  <c r="R103" i="18" s="1"/>
  <c r="O104" i="18" s="1"/>
  <c r="Q116" i="55"/>
  <c r="R116" i="55" s="1"/>
  <c r="O117" i="55" s="1"/>
  <c r="Q116" i="54"/>
  <c r="R116" i="54" s="1"/>
  <c r="O117" i="54" s="1"/>
  <c r="Q115" i="52"/>
  <c r="R115" i="52" s="1"/>
  <c r="O116" i="52" s="1"/>
  <c r="Q115" i="48"/>
  <c r="R115" i="48" s="1"/>
  <c r="O116" i="48" s="1"/>
  <c r="Q116" i="37"/>
  <c r="R116" i="37" s="1"/>
  <c r="O117" i="37" s="1"/>
  <c r="Q111" i="24"/>
  <c r="R111" i="24" s="1"/>
  <c r="O112" i="24" s="1"/>
  <c r="Q105" i="11"/>
  <c r="R105" i="11" s="1"/>
  <c r="O106" i="11" s="1"/>
  <c r="Q128" i="16"/>
  <c r="R128" i="16" s="1"/>
  <c r="O129" i="16" s="1"/>
  <c r="Q123" i="23"/>
  <c r="R123" i="23" s="1"/>
  <c r="O124" i="23" s="1"/>
  <c r="Q116" i="53"/>
  <c r="R116" i="53" s="1"/>
  <c r="O117" i="53" s="1"/>
  <c r="Q105" i="10"/>
  <c r="R105" i="10" s="1"/>
  <c r="O106" i="10" s="1"/>
  <c r="Q116" i="15"/>
  <c r="R116" i="15" s="1"/>
  <c r="O117" i="15" s="1"/>
  <c r="Q115" i="31"/>
  <c r="R115" i="31" s="1"/>
  <c r="O116" i="31" s="1"/>
  <c r="Q114" i="33"/>
  <c r="R114" i="33" s="1"/>
  <c r="O115" i="33" s="1"/>
  <c r="Q115" i="38"/>
  <c r="R115" i="38" s="1"/>
  <c r="O116" i="38" s="1"/>
  <c r="Q116" i="40"/>
  <c r="R116" i="40" s="1"/>
  <c r="O117" i="40" s="1"/>
  <c r="Q120" i="13"/>
  <c r="R120" i="13" s="1"/>
  <c r="O121" i="13" s="1"/>
  <c r="Q116" i="41"/>
  <c r="R116" i="41" s="1"/>
  <c r="O117" i="41" s="1"/>
  <c r="Q115" i="39"/>
  <c r="R115" i="39" s="1"/>
  <c r="O116" i="39" s="1"/>
  <c r="Q123" i="22"/>
  <c r="R123" i="22" s="1"/>
  <c r="O124" i="22" s="1"/>
  <c r="Q116" i="49"/>
  <c r="R116" i="49" s="1"/>
  <c r="O117" i="49" s="1"/>
  <c r="Q115" i="35"/>
  <c r="R115" i="35" s="1"/>
  <c r="O116" i="35" s="1"/>
  <c r="Q117" i="43"/>
  <c r="R117" i="43" s="1"/>
  <c r="O118" i="43" s="1"/>
  <c r="Q111" i="25"/>
  <c r="R111" i="25" s="1"/>
  <c r="O112" i="25" s="1"/>
  <c r="Q114" i="32"/>
  <c r="R114" i="32" s="1"/>
  <c r="O115" i="32" s="1"/>
  <c r="Q124" i="19"/>
  <c r="R124" i="19" s="1"/>
  <c r="O125" i="19" s="1"/>
  <c r="Q115" i="50"/>
  <c r="R115" i="50" s="1"/>
  <c r="O116" i="50" s="1"/>
  <c r="Q111" i="14"/>
  <c r="R111" i="14" s="1"/>
  <c r="O112" i="14" s="1"/>
  <c r="Q116" i="42"/>
  <c r="R116" i="42" s="1"/>
  <c r="O117" i="42" s="1"/>
  <c r="Q116" i="29"/>
  <c r="R116" i="29" s="1"/>
  <c r="O117" i="29" s="1"/>
  <c r="Q117" i="46"/>
  <c r="R117" i="46" s="1"/>
  <c r="O118" i="46" s="1"/>
  <c r="Q116" i="9"/>
  <c r="R116" i="9" s="1"/>
  <c r="O117" i="9" s="1"/>
  <c r="Q114" i="12"/>
  <c r="R114" i="12" s="1"/>
  <c r="O115" i="12" s="1"/>
  <c r="Q117" i="40" l="1"/>
  <c r="R117" i="40" s="1"/>
  <c r="O118" i="40" s="1"/>
  <c r="Q117" i="55"/>
  <c r="R117" i="55" s="1"/>
  <c r="O118" i="55" s="1"/>
  <c r="Q116" i="51"/>
  <c r="R116" i="51" s="1"/>
  <c r="O117" i="51" s="1"/>
  <c r="Q117" i="45"/>
  <c r="R117" i="45" s="1"/>
  <c r="O118" i="45" s="1"/>
  <c r="Q116" i="38"/>
  <c r="R116" i="38" s="1"/>
  <c r="O117" i="38" s="1"/>
  <c r="Q116" i="34"/>
  <c r="R116" i="34" s="1"/>
  <c r="O117" i="34" s="1"/>
  <c r="Q106" i="11"/>
  <c r="R106" i="11" s="1"/>
  <c r="O107" i="11" s="1"/>
  <c r="Q104" i="18"/>
  <c r="R104" i="18" s="1"/>
  <c r="O105" i="18" s="1"/>
  <c r="Q117" i="15"/>
  <c r="R117" i="15" s="1"/>
  <c r="O118" i="15" s="1"/>
  <c r="Q124" i="22"/>
  <c r="R124" i="22" s="1"/>
  <c r="O125" i="22" s="1"/>
  <c r="Q124" i="23"/>
  <c r="R124" i="23" s="1"/>
  <c r="O125" i="23" s="1"/>
  <c r="Q116" i="48"/>
  <c r="R116" i="48" s="1"/>
  <c r="O117" i="48" s="1"/>
  <c r="Q118" i="43"/>
  <c r="R118" i="43" s="1"/>
  <c r="O119" i="43" s="1"/>
  <c r="Q112" i="26"/>
  <c r="R112" i="26" s="1"/>
  <c r="O113" i="26" s="1"/>
  <c r="Q115" i="44"/>
  <c r="R115" i="44" s="1"/>
  <c r="O116" i="44" s="1"/>
  <c r="Q112" i="14"/>
  <c r="R112" i="14" s="1"/>
  <c r="O113" i="14" s="1"/>
  <c r="Q117" i="9"/>
  <c r="R117" i="9" s="1"/>
  <c r="O118" i="9" s="1"/>
  <c r="Q116" i="50"/>
  <c r="R116" i="50" s="1"/>
  <c r="O117" i="50" s="1"/>
  <c r="Q116" i="36"/>
  <c r="R116" i="36" s="1"/>
  <c r="O117" i="36" s="1"/>
  <c r="Q117" i="29"/>
  <c r="R117" i="29" s="1"/>
  <c r="O118" i="29" s="1"/>
  <c r="Q125" i="19"/>
  <c r="R125" i="19" s="1"/>
  <c r="O126" i="19" s="1"/>
  <c r="Q116" i="35"/>
  <c r="R116" i="35" s="1"/>
  <c r="O117" i="35" s="1"/>
  <c r="Q117" i="41"/>
  <c r="R117" i="41" s="1"/>
  <c r="O118" i="41" s="1"/>
  <c r="Q115" i="33"/>
  <c r="R115" i="33" s="1"/>
  <c r="O116" i="33" s="1"/>
  <c r="Q117" i="53"/>
  <c r="R117" i="53" s="1"/>
  <c r="O118" i="53" s="1"/>
  <c r="Q112" i="24"/>
  <c r="R112" i="24" s="1"/>
  <c r="O113" i="24" s="1"/>
  <c r="Q117" i="54"/>
  <c r="R117" i="54" s="1"/>
  <c r="O118" i="54" s="1"/>
  <c r="Q125" i="20"/>
  <c r="R125" i="20" s="1"/>
  <c r="O126" i="20" s="1"/>
  <c r="Q116" i="47"/>
  <c r="R116" i="47" s="1"/>
  <c r="O117" i="47" s="1"/>
  <c r="Q116" i="28"/>
  <c r="R116" i="28" s="1"/>
  <c r="O117" i="28" s="1"/>
  <c r="Q115" i="32"/>
  <c r="R115" i="32" s="1"/>
  <c r="O116" i="32" s="1"/>
  <c r="Q117" i="37"/>
  <c r="R117" i="37" s="1"/>
  <c r="O118" i="37" s="1"/>
  <c r="Q125" i="17"/>
  <c r="R125" i="17" s="1"/>
  <c r="O126" i="17" s="1"/>
  <c r="Q115" i="12"/>
  <c r="R115" i="12" s="1"/>
  <c r="O116" i="12" s="1"/>
  <c r="Q117" i="49"/>
  <c r="R117" i="49" s="1"/>
  <c r="O118" i="49" s="1"/>
  <c r="Q116" i="31"/>
  <c r="R116" i="31" s="1"/>
  <c r="O117" i="31" s="1"/>
  <c r="Q117" i="27"/>
  <c r="R117" i="27" s="1"/>
  <c r="O118" i="27" s="1"/>
  <c r="Q112" i="25"/>
  <c r="R112" i="25" s="1"/>
  <c r="O113" i="25" s="1"/>
  <c r="Q129" i="16"/>
  <c r="R129" i="16" s="1"/>
  <c r="O130" i="16" s="1"/>
  <c r="Q121" i="13"/>
  <c r="R121" i="13" s="1"/>
  <c r="O122" i="13" s="1"/>
  <c r="Q118" i="46"/>
  <c r="R118" i="46" s="1"/>
  <c r="O119" i="46" s="1"/>
  <c r="Q116" i="39"/>
  <c r="R116" i="39" s="1"/>
  <c r="O117" i="39" s="1"/>
  <c r="Q106" i="10"/>
  <c r="R106" i="10" s="1"/>
  <c r="O107" i="10" s="1"/>
  <c r="Q116" i="52"/>
  <c r="R116" i="52" s="1"/>
  <c r="O117" i="52" s="1"/>
  <c r="Q125" i="21"/>
  <c r="R125" i="21" s="1"/>
  <c r="O126" i="21" s="1"/>
  <c r="Q117" i="42"/>
  <c r="R117" i="42" s="1"/>
  <c r="O118" i="42" s="1"/>
  <c r="Q116" i="30"/>
  <c r="R116" i="30" s="1"/>
  <c r="O117" i="30" s="1"/>
  <c r="Q125" i="23" l="1"/>
  <c r="R125" i="23" s="1"/>
  <c r="O126" i="23" s="1"/>
  <c r="Q117" i="39"/>
  <c r="R117" i="39" s="1"/>
  <c r="O118" i="39" s="1"/>
  <c r="Q117" i="28"/>
  <c r="R117" i="28" s="1"/>
  <c r="O118" i="28" s="1"/>
  <c r="Q118" i="42"/>
  <c r="R118" i="42" s="1"/>
  <c r="O119" i="42" s="1"/>
  <c r="Q116" i="44"/>
  <c r="R116" i="44" s="1"/>
  <c r="O117" i="44" s="1"/>
  <c r="Q118" i="29"/>
  <c r="R118" i="29" s="1"/>
  <c r="O119" i="29" s="1"/>
  <c r="Q113" i="26"/>
  <c r="R113" i="26" s="1"/>
  <c r="O114" i="26" s="1"/>
  <c r="Q117" i="34"/>
  <c r="R117" i="34" s="1"/>
  <c r="O118" i="34" s="1"/>
  <c r="Q117" i="30"/>
  <c r="R117" i="30" s="1"/>
  <c r="O118" i="30" s="1"/>
  <c r="Q116" i="12"/>
  <c r="R116" i="12" s="1"/>
  <c r="O117" i="12" s="1"/>
  <c r="Q117" i="36"/>
  <c r="R117" i="36" s="1"/>
  <c r="O118" i="36" s="1"/>
  <c r="Q105" i="18"/>
  <c r="R105" i="18" s="1"/>
  <c r="O106" i="18" s="1"/>
  <c r="Q117" i="51"/>
  <c r="R117" i="51" s="1"/>
  <c r="O118" i="51" s="1"/>
  <c r="Q126" i="17"/>
  <c r="R126" i="17" s="1"/>
  <c r="O127" i="17" s="1"/>
  <c r="Q117" i="50"/>
  <c r="R117" i="50" s="1"/>
  <c r="O118" i="50" s="1"/>
  <c r="Q118" i="55"/>
  <c r="R118" i="55" s="1"/>
  <c r="O119" i="55" s="1"/>
  <c r="Q107" i="10"/>
  <c r="R107" i="10" s="1"/>
  <c r="O108" i="10" s="1"/>
  <c r="Q116" i="32"/>
  <c r="R116" i="32" s="1"/>
  <c r="O117" i="32" s="1"/>
  <c r="Q117" i="31"/>
  <c r="R117" i="31" s="1"/>
  <c r="O118" i="31" s="1"/>
  <c r="Q130" i="16"/>
  <c r="R130" i="16" s="1"/>
  <c r="O131" i="16" s="1"/>
  <c r="Q113" i="25"/>
  <c r="R113" i="25" s="1"/>
  <c r="O114" i="25" s="1"/>
  <c r="Q118" i="41"/>
  <c r="R118" i="41" s="1"/>
  <c r="O119" i="41" s="1"/>
  <c r="Q117" i="48"/>
  <c r="R117" i="48" s="1"/>
  <c r="O118" i="48" s="1"/>
  <c r="Q118" i="40"/>
  <c r="R118" i="40" s="1"/>
  <c r="O119" i="40" s="1"/>
  <c r="Q116" i="33"/>
  <c r="R116" i="33" s="1"/>
  <c r="O117" i="33" s="1"/>
  <c r="Q118" i="45"/>
  <c r="R118" i="45" s="1"/>
  <c r="O119" i="45" s="1"/>
  <c r="Q118" i="37"/>
  <c r="R118" i="37" s="1"/>
  <c r="O119" i="37" s="1"/>
  <c r="Q118" i="49"/>
  <c r="R118" i="49" s="1"/>
  <c r="O119" i="49" s="1"/>
  <c r="Q118" i="54"/>
  <c r="R118" i="54" s="1"/>
  <c r="O119" i="54" s="1"/>
  <c r="Q107" i="11"/>
  <c r="R107" i="11" s="1"/>
  <c r="O108" i="11" s="1"/>
  <c r="Q117" i="52"/>
  <c r="R117" i="52" s="1"/>
  <c r="O118" i="52" s="1"/>
  <c r="Q113" i="14"/>
  <c r="R113" i="14" s="1"/>
  <c r="O114" i="14" s="1"/>
  <c r="Q113" i="24"/>
  <c r="R113" i="24" s="1"/>
  <c r="O114" i="24" s="1"/>
  <c r="Q117" i="35"/>
  <c r="R117" i="35" s="1"/>
  <c r="O118" i="35" s="1"/>
  <c r="Q125" i="22"/>
  <c r="R125" i="22" s="1"/>
  <c r="O126" i="22" s="1"/>
  <c r="Q122" i="13"/>
  <c r="R122" i="13" s="1"/>
  <c r="O123" i="13" s="1"/>
  <c r="Q126" i="20"/>
  <c r="R126" i="20" s="1"/>
  <c r="O127" i="20" s="1"/>
  <c r="Q126" i="21"/>
  <c r="R126" i="21" s="1"/>
  <c r="O127" i="21" s="1"/>
  <c r="Q119" i="46"/>
  <c r="R119" i="46" s="1"/>
  <c r="O120" i="46" s="1"/>
  <c r="Q118" i="27"/>
  <c r="R118" i="27" s="1"/>
  <c r="O119" i="27" s="1"/>
  <c r="Q117" i="47"/>
  <c r="R117" i="47" s="1"/>
  <c r="O118" i="47" s="1"/>
  <c r="Q118" i="53"/>
  <c r="R118" i="53" s="1"/>
  <c r="O119" i="53" s="1"/>
  <c r="Q126" i="19"/>
  <c r="R126" i="19" s="1"/>
  <c r="O127" i="19" s="1"/>
  <c r="Q118" i="9"/>
  <c r="R118" i="9" s="1"/>
  <c r="O119" i="9" s="1"/>
  <c r="Q119" i="43"/>
  <c r="R119" i="43" s="1"/>
  <c r="O120" i="43" s="1"/>
  <c r="Q118" i="15"/>
  <c r="R118" i="15" s="1"/>
  <c r="O119" i="15" s="1"/>
  <c r="Q117" i="38"/>
  <c r="R117" i="38" s="1"/>
  <c r="O118" i="38" s="1"/>
  <c r="Q131" i="16" l="1"/>
  <c r="R131" i="16" s="1"/>
  <c r="O132" i="16" s="1"/>
  <c r="Q119" i="41"/>
  <c r="R119" i="41" s="1"/>
  <c r="O120" i="41" s="1"/>
  <c r="Q119" i="55"/>
  <c r="R119" i="55" s="1"/>
  <c r="O120" i="55" s="1"/>
  <c r="Q119" i="29"/>
  <c r="R119" i="29" s="1"/>
  <c r="O120" i="29" s="1"/>
  <c r="Q119" i="45"/>
  <c r="R119" i="45" s="1"/>
  <c r="O120" i="45" s="1"/>
  <c r="Q114" i="25"/>
  <c r="R114" i="25" s="1"/>
  <c r="O115" i="25" s="1"/>
  <c r="Q118" i="50"/>
  <c r="R118" i="50" s="1"/>
  <c r="O119" i="50" s="1"/>
  <c r="Q117" i="44"/>
  <c r="R117" i="44" s="1"/>
  <c r="O118" i="44" s="1"/>
  <c r="Q119" i="54"/>
  <c r="R119" i="54" s="1"/>
  <c r="O120" i="54" s="1"/>
  <c r="Q118" i="28"/>
  <c r="R118" i="28" s="1"/>
  <c r="O119" i="28" s="1"/>
  <c r="Q117" i="12"/>
  <c r="R117" i="12" s="1"/>
  <c r="O118" i="12" s="1"/>
  <c r="Q114" i="24"/>
  <c r="R114" i="24" s="1"/>
  <c r="O115" i="24" s="1"/>
  <c r="Q118" i="34"/>
  <c r="R118" i="34" s="1"/>
  <c r="O119" i="34" s="1"/>
  <c r="Q118" i="39"/>
  <c r="R118" i="39" s="1"/>
  <c r="O119" i="39" s="1"/>
  <c r="Q120" i="46"/>
  <c r="R120" i="46" s="1"/>
  <c r="O121" i="46" s="1"/>
  <c r="Q127" i="20"/>
  <c r="R127" i="20" s="1"/>
  <c r="O128" i="20" s="1"/>
  <c r="Q108" i="10"/>
  <c r="R108" i="10" s="1"/>
  <c r="O109" i="10" s="1"/>
  <c r="Q118" i="47"/>
  <c r="R118" i="47" s="1"/>
  <c r="O119" i="47" s="1"/>
  <c r="Q117" i="33"/>
  <c r="R117" i="33" s="1"/>
  <c r="O118" i="33" s="1"/>
  <c r="Q119" i="9"/>
  <c r="R119" i="9" s="1"/>
  <c r="O120" i="9" s="1"/>
  <c r="Q119" i="27"/>
  <c r="R119" i="27" s="1"/>
  <c r="O120" i="27" s="1"/>
  <c r="Q123" i="13"/>
  <c r="R123" i="13" s="1"/>
  <c r="O124" i="13" s="1"/>
  <c r="Q119" i="49"/>
  <c r="R119" i="49" s="1"/>
  <c r="O120" i="49" s="1"/>
  <c r="Q119" i="40"/>
  <c r="R119" i="40" s="1"/>
  <c r="O120" i="40" s="1"/>
  <c r="Q106" i="18"/>
  <c r="R106" i="18" s="1"/>
  <c r="O107" i="18" s="1"/>
  <c r="Q119" i="42"/>
  <c r="R119" i="42" s="1"/>
  <c r="O120" i="42" s="1"/>
  <c r="Q120" i="43"/>
  <c r="R120" i="43" s="1"/>
  <c r="O121" i="43" s="1"/>
  <c r="Q114" i="14"/>
  <c r="R114" i="14" s="1"/>
  <c r="O115" i="14" s="1"/>
  <c r="Q118" i="38"/>
  <c r="R118" i="38" s="1"/>
  <c r="O119" i="38" s="1"/>
  <c r="Q127" i="19"/>
  <c r="R127" i="19" s="1"/>
  <c r="O128" i="19" s="1"/>
  <c r="Q126" i="22"/>
  <c r="R126" i="22" s="1"/>
  <c r="O127" i="22" s="1"/>
  <c r="Q118" i="52"/>
  <c r="R118" i="52" s="1"/>
  <c r="O119" i="52" s="1"/>
  <c r="Q119" i="37"/>
  <c r="R119" i="37" s="1"/>
  <c r="O120" i="37" s="1"/>
  <c r="Q118" i="48"/>
  <c r="R118" i="48" s="1"/>
  <c r="O119" i="48" s="1"/>
  <c r="Q118" i="31"/>
  <c r="R118" i="31" s="1"/>
  <c r="O119" i="31" s="1"/>
  <c r="Q118" i="36"/>
  <c r="R118" i="36" s="1"/>
  <c r="O119" i="36" s="1"/>
  <c r="Q114" i="26"/>
  <c r="R114" i="26" s="1"/>
  <c r="O115" i="26" s="1"/>
  <c r="Q119" i="15"/>
  <c r="R119" i="15" s="1"/>
  <c r="O120" i="15" s="1"/>
  <c r="Q119" i="53"/>
  <c r="R119" i="53" s="1"/>
  <c r="O120" i="53" s="1"/>
  <c r="Q127" i="21"/>
  <c r="R127" i="21" s="1"/>
  <c r="O128" i="21" s="1"/>
  <c r="Q118" i="35"/>
  <c r="R118" i="35" s="1"/>
  <c r="O119" i="35" s="1"/>
  <c r="Q108" i="11"/>
  <c r="R108" i="11" s="1"/>
  <c r="O109" i="11" s="1"/>
  <c r="Q117" i="32"/>
  <c r="R117" i="32" s="1"/>
  <c r="O118" i="32" s="1"/>
  <c r="Q127" i="17"/>
  <c r="R127" i="17" s="1"/>
  <c r="O128" i="17" s="1"/>
  <c r="Q118" i="51"/>
  <c r="R118" i="51" s="1"/>
  <c r="O119" i="51" s="1"/>
  <c r="Q118" i="30"/>
  <c r="R118" i="30" s="1"/>
  <c r="O119" i="30" s="1"/>
  <c r="Q126" i="23"/>
  <c r="R126" i="23" s="1"/>
  <c r="O127" i="23" s="1"/>
  <c r="Q115" i="26" l="1"/>
  <c r="R115" i="26" s="1"/>
  <c r="O116" i="26" s="1"/>
  <c r="Q120" i="42"/>
  <c r="R120" i="42" s="1"/>
  <c r="O121" i="42" s="1"/>
  <c r="Q120" i="29"/>
  <c r="R120" i="29" s="1"/>
  <c r="O121" i="29" s="1"/>
  <c r="Q115" i="25"/>
  <c r="R115" i="25" s="1"/>
  <c r="O116" i="25" s="1"/>
  <c r="Q120" i="9"/>
  <c r="R120" i="9" s="1"/>
  <c r="O121" i="9" s="1"/>
  <c r="Q119" i="28"/>
  <c r="R119" i="28" s="1"/>
  <c r="O120" i="28" s="1"/>
  <c r="Q128" i="20"/>
  <c r="R128" i="20" s="1"/>
  <c r="O129" i="20" s="1"/>
  <c r="Q118" i="32"/>
  <c r="R118" i="32" s="1"/>
  <c r="O119" i="32" s="1"/>
  <c r="Q128" i="19"/>
  <c r="R128" i="19" s="1"/>
  <c r="O129" i="19" s="1"/>
  <c r="Q118" i="33"/>
  <c r="R118" i="33" s="1"/>
  <c r="O119" i="33" s="1"/>
  <c r="Q120" i="54"/>
  <c r="R120" i="54" s="1"/>
  <c r="O121" i="54" s="1"/>
  <c r="Q115" i="24"/>
  <c r="R115" i="24" s="1"/>
  <c r="O116" i="24" s="1"/>
  <c r="Q119" i="35"/>
  <c r="R119" i="35" s="1"/>
  <c r="O120" i="35" s="1"/>
  <c r="Q120" i="40"/>
  <c r="R120" i="40" s="1"/>
  <c r="O121" i="40" s="1"/>
  <c r="Q118" i="44"/>
  <c r="R118" i="44" s="1"/>
  <c r="O119" i="44" s="1"/>
  <c r="Q120" i="45"/>
  <c r="R120" i="45" s="1"/>
  <c r="O121" i="45" s="1"/>
  <c r="Q119" i="36"/>
  <c r="R119" i="36" s="1"/>
  <c r="O120" i="36" s="1"/>
  <c r="Q128" i="21"/>
  <c r="R128" i="21" s="1"/>
  <c r="O129" i="21" s="1"/>
  <c r="Q119" i="48"/>
  <c r="R119" i="48" s="1"/>
  <c r="O120" i="48" s="1"/>
  <c r="Q120" i="49"/>
  <c r="R120" i="49" s="1"/>
  <c r="O121" i="49" s="1"/>
  <c r="Q119" i="51"/>
  <c r="R119" i="51" s="1"/>
  <c r="O120" i="51" s="1"/>
  <c r="Q120" i="53"/>
  <c r="R120" i="53" s="1"/>
  <c r="O121" i="53" s="1"/>
  <c r="Q120" i="37"/>
  <c r="R120" i="37" s="1"/>
  <c r="O121" i="37" s="1"/>
  <c r="Q115" i="14"/>
  <c r="R115" i="14" s="1"/>
  <c r="O116" i="14" s="1"/>
  <c r="Q132" i="16"/>
  <c r="R132" i="16" s="1"/>
  <c r="O133" i="16" s="1"/>
  <c r="Q128" i="17"/>
  <c r="R128" i="17" s="1"/>
  <c r="O129" i="17" s="1"/>
  <c r="Q121" i="46"/>
  <c r="R121" i="46" s="1"/>
  <c r="O122" i="46" s="1"/>
  <c r="Q119" i="52"/>
  <c r="R119" i="52" s="1"/>
  <c r="O120" i="52" s="1"/>
  <c r="Q127" i="22"/>
  <c r="R127" i="22" s="1"/>
  <c r="O128" i="22" s="1"/>
  <c r="Q118" i="12"/>
  <c r="R118" i="12" s="1"/>
  <c r="O119" i="12" s="1"/>
  <c r="Q119" i="30"/>
  <c r="R119" i="30" s="1"/>
  <c r="O120" i="30" s="1"/>
  <c r="Q109" i="11"/>
  <c r="R109" i="11" s="1"/>
  <c r="O110" i="11" s="1"/>
  <c r="Q120" i="15"/>
  <c r="R120" i="15" s="1"/>
  <c r="O121" i="15" s="1"/>
  <c r="Q124" i="13"/>
  <c r="R124" i="13" s="1"/>
  <c r="O125" i="13" s="1"/>
  <c r="Q119" i="47"/>
  <c r="R119" i="47" s="1"/>
  <c r="O120" i="47" s="1"/>
  <c r="Q127" i="23"/>
  <c r="R127" i="23" s="1"/>
  <c r="O128" i="23" s="1"/>
  <c r="Q119" i="50"/>
  <c r="R119" i="50" s="1"/>
  <c r="O120" i="50" s="1"/>
  <c r="Q119" i="39"/>
  <c r="R119" i="39" s="1"/>
  <c r="O120" i="39" s="1"/>
  <c r="Q120" i="41"/>
  <c r="R120" i="41" s="1"/>
  <c r="O121" i="41" s="1"/>
  <c r="Q119" i="34"/>
  <c r="R119" i="34" s="1"/>
  <c r="O120" i="34" s="1"/>
  <c r="Q119" i="31"/>
  <c r="R119" i="31" s="1"/>
  <c r="O120" i="31" s="1"/>
  <c r="Q121" i="43"/>
  <c r="R121" i="43" s="1"/>
  <c r="O122" i="43" s="1"/>
  <c r="Q120" i="55"/>
  <c r="R120" i="55" s="1"/>
  <c r="O121" i="55" s="1"/>
  <c r="Q119" i="38"/>
  <c r="R119" i="38" s="1"/>
  <c r="O120" i="38" s="1"/>
  <c r="Q107" i="18"/>
  <c r="R107" i="18" s="1"/>
  <c r="O108" i="18" s="1"/>
  <c r="Q120" i="27"/>
  <c r="R120" i="27" s="1"/>
  <c r="O121" i="27" s="1"/>
  <c r="Q109" i="10"/>
  <c r="R109" i="10" s="1"/>
  <c r="O110" i="10" s="1"/>
  <c r="Q133" i="16" l="1"/>
  <c r="R133" i="16" s="1"/>
  <c r="O134" i="16" s="1"/>
  <c r="Q116" i="25"/>
  <c r="R116" i="25" s="1"/>
  <c r="O117" i="25" s="1"/>
  <c r="Q122" i="43"/>
  <c r="R122" i="43" s="1"/>
  <c r="O123" i="43" s="1"/>
  <c r="Q129" i="21"/>
  <c r="R129" i="21" s="1"/>
  <c r="O130" i="21" s="1"/>
  <c r="Q120" i="34"/>
  <c r="R120" i="34" s="1"/>
  <c r="O121" i="34" s="1"/>
  <c r="Q121" i="27"/>
  <c r="R121" i="27" s="1"/>
  <c r="O122" i="27" s="1"/>
  <c r="Q121" i="9"/>
  <c r="R121" i="9" s="1"/>
  <c r="O122" i="9" s="1"/>
  <c r="Q121" i="53"/>
  <c r="R121" i="53" s="1"/>
  <c r="O122" i="53" s="1"/>
  <c r="Q122" i="46"/>
  <c r="R122" i="46" s="1"/>
  <c r="O123" i="46" s="1"/>
  <c r="Q120" i="51"/>
  <c r="R120" i="51" s="1"/>
  <c r="O121" i="51" s="1"/>
  <c r="Q119" i="44"/>
  <c r="R119" i="44" s="1"/>
  <c r="O120" i="44" s="1"/>
  <c r="Q121" i="29"/>
  <c r="R121" i="29" s="1"/>
  <c r="O122" i="29" s="1"/>
  <c r="Q120" i="48"/>
  <c r="R120" i="48" s="1"/>
  <c r="O121" i="48" s="1"/>
  <c r="Q120" i="31"/>
  <c r="R120" i="31" s="1"/>
  <c r="O121" i="31" s="1"/>
  <c r="Q129" i="20"/>
  <c r="R129" i="20" s="1"/>
  <c r="O130" i="20" s="1"/>
  <c r="Q128" i="22"/>
  <c r="R128" i="22" s="1"/>
  <c r="O129" i="22" s="1"/>
  <c r="Q121" i="41"/>
  <c r="R121" i="41" s="1"/>
  <c r="O122" i="41" s="1"/>
  <c r="Q108" i="18"/>
  <c r="R108" i="18" s="1"/>
  <c r="O109" i="18" s="1"/>
  <c r="Q121" i="45"/>
  <c r="R121" i="45" s="1"/>
  <c r="O122" i="45" s="1"/>
  <c r="Q120" i="50"/>
  <c r="R120" i="50" s="1"/>
  <c r="O121" i="50" s="1"/>
  <c r="Q121" i="42"/>
  <c r="R121" i="42" s="1"/>
  <c r="O122" i="42" s="1"/>
  <c r="Q120" i="47"/>
  <c r="R120" i="47" s="1"/>
  <c r="O121" i="47" s="1"/>
  <c r="Q119" i="32"/>
  <c r="R119" i="32" s="1"/>
  <c r="O120" i="32" s="1"/>
  <c r="Q116" i="14"/>
  <c r="R116" i="14" s="1"/>
  <c r="O117" i="14" s="1"/>
  <c r="Q110" i="10"/>
  <c r="R110" i="10" s="1"/>
  <c r="O111" i="10" s="1"/>
  <c r="Q120" i="28"/>
  <c r="R120" i="28" s="1"/>
  <c r="O121" i="28" s="1"/>
  <c r="Q121" i="15"/>
  <c r="R121" i="15" s="1"/>
  <c r="O122" i="15" s="1"/>
  <c r="Q121" i="54"/>
  <c r="R121" i="54" s="1"/>
  <c r="O122" i="54" s="1"/>
  <c r="Q121" i="55"/>
  <c r="R121" i="55" s="1"/>
  <c r="O122" i="55" s="1"/>
  <c r="Q128" i="23"/>
  <c r="R128" i="23" s="1"/>
  <c r="O129" i="23" s="1"/>
  <c r="Q129" i="19"/>
  <c r="R129" i="19" s="1"/>
  <c r="O130" i="19" s="1"/>
  <c r="Q116" i="24"/>
  <c r="R116" i="24" s="1"/>
  <c r="O117" i="24" s="1"/>
  <c r="Q110" i="11"/>
  <c r="R110" i="11" s="1"/>
  <c r="O111" i="11" s="1"/>
  <c r="Q121" i="49"/>
  <c r="R121" i="49" s="1"/>
  <c r="O122" i="49" s="1"/>
  <c r="Q120" i="30"/>
  <c r="R120" i="30" s="1"/>
  <c r="O121" i="30" s="1"/>
  <c r="Q121" i="37"/>
  <c r="R121" i="37" s="1"/>
  <c r="O122" i="37" s="1"/>
  <c r="Q119" i="12"/>
  <c r="R119" i="12" s="1"/>
  <c r="O120" i="12" s="1"/>
  <c r="Q129" i="17"/>
  <c r="R129" i="17" s="1"/>
  <c r="O130" i="17" s="1"/>
  <c r="Q119" i="33"/>
  <c r="R119" i="33" s="1"/>
  <c r="O120" i="33" s="1"/>
  <c r="Q121" i="40"/>
  <c r="R121" i="40" s="1"/>
  <c r="O122" i="40" s="1"/>
  <c r="Q120" i="36"/>
  <c r="R120" i="36" s="1"/>
  <c r="O121" i="36" s="1"/>
  <c r="Q120" i="35"/>
  <c r="R120" i="35" s="1"/>
  <c r="O121" i="35" s="1"/>
  <c r="Q116" i="26"/>
  <c r="R116" i="26" s="1"/>
  <c r="O117" i="26" s="1"/>
  <c r="Q120" i="38"/>
  <c r="R120" i="38" s="1"/>
  <c r="O121" i="38" s="1"/>
  <c r="Q120" i="52"/>
  <c r="R120" i="52" s="1"/>
  <c r="O121" i="52" s="1"/>
  <c r="Q120" i="39"/>
  <c r="R120" i="39" s="1"/>
  <c r="O121" i="39" s="1"/>
  <c r="Q125" i="13"/>
  <c r="R125" i="13" s="1"/>
  <c r="O126" i="13" s="1"/>
  <c r="Q120" i="33" l="1"/>
  <c r="R120" i="33" s="1"/>
  <c r="O121" i="33" s="1"/>
  <c r="Q111" i="10"/>
  <c r="R111" i="10" s="1"/>
  <c r="O112" i="10" s="1"/>
  <c r="Q122" i="53"/>
  <c r="R122" i="53" s="1"/>
  <c r="O123" i="53" s="1"/>
  <c r="Q126" i="13"/>
  <c r="R126" i="13" s="1"/>
  <c r="O127" i="13" s="1"/>
  <c r="Q120" i="32"/>
  <c r="R120" i="32" s="1"/>
  <c r="O121" i="32" s="1"/>
  <c r="Q121" i="52"/>
  <c r="R121" i="52" s="1"/>
  <c r="O122" i="52" s="1"/>
  <c r="Q117" i="24"/>
  <c r="R117" i="24" s="1"/>
  <c r="O118" i="24" s="1"/>
  <c r="Q122" i="15"/>
  <c r="R122" i="15" s="1"/>
  <c r="O123" i="15" s="1"/>
  <c r="Q130" i="19"/>
  <c r="R130" i="19" s="1"/>
  <c r="O131" i="19" s="1"/>
  <c r="Q122" i="9"/>
  <c r="R122" i="9" s="1"/>
  <c r="O123" i="9" s="1"/>
  <c r="Q111" i="11"/>
  <c r="R111" i="11" s="1"/>
  <c r="O112" i="11" s="1"/>
  <c r="Q122" i="42"/>
  <c r="R122" i="42" s="1"/>
  <c r="O123" i="42" s="1"/>
  <c r="Q121" i="48"/>
  <c r="R121" i="48" s="1"/>
  <c r="O122" i="48" s="1"/>
  <c r="Q134" i="16"/>
  <c r="R134" i="16" s="1"/>
  <c r="O135" i="16" s="1"/>
  <c r="Q121" i="38"/>
  <c r="R121" i="38" s="1"/>
  <c r="O122" i="38" s="1"/>
  <c r="Q122" i="40"/>
  <c r="R122" i="40" s="1"/>
  <c r="O123" i="40" s="1"/>
  <c r="Q122" i="37"/>
  <c r="R122" i="37" s="1"/>
  <c r="O123" i="37" s="1"/>
  <c r="Q122" i="54"/>
  <c r="R122" i="54" s="1"/>
  <c r="O123" i="54" s="1"/>
  <c r="Q117" i="14"/>
  <c r="R117" i="14" s="1"/>
  <c r="O118" i="14" s="1"/>
  <c r="Q121" i="50"/>
  <c r="R121" i="50" s="1"/>
  <c r="O122" i="50" s="1"/>
  <c r="Q129" i="22"/>
  <c r="R129" i="22" s="1"/>
  <c r="O130" i="22" s="1"/>
  <c r="Q122" i="29"/>
  <c r="R122" i="29" s="1"/>
  <c r="O123" i="29" s="1"/>
  <c r="Q122" i="45"/>
  <c r="R122" i="45" s="1"/>
  <c r="O123" i="45" s="1"/>
  <c r="Q123" i="43"/>
  <c r="R123" i="43" s="1"/>
  <c r="O124" i="43" s="1"/>
  <c r="Q121" i="36"/>
  <c r="R121" i="36" s="1"/>
  <c r="O122" i="36" s="1"/>
  <c r="Q122" i="55"/>
  <c r="R122" i="55" s="1"/>
  <c r="O123" i="55" s="1"/>
  <c r="Q122" i="41"/>
  <c r="R122" i="41" s="1"/>
  <c r="O123" i="41" s="1"/>
  <c r="Q121" i="34"/>
  <c r="R121" i="34" s="1"/>
  <c r="O122" i="34" s="1"/>
  <c r="Q130" i="21"/>
  <c r="R130" i="21" s="1"/>
  <c r="O131" i="21" s="1"/>
  <c r="Q130" i="17"/>
  <c r="R130" i="17" s="1"/>
  <c r="O131" i="17" s="1"/>
  <c r="Q122" i="49"/>
  <c r="R122" i="49" s="1"/>
  <c r="O123" i="49" s="1"/>
  <c r="Q129" i="23"/>
  <c r="R129" i="23" s="1"/>
  <c r="O130" i="23" s="1"/>
  <c r="Q121" i="28"/>
  <c r="R121" i="28" s="1"/>
  <c r="O122" i="28" s="1"/>
  <c r="Q121" i="47"/>
  <c r="R121" i="47" s="1"/>
  <c r="O122" i="47" s="1"/>
  <c r="Q109" i="18"/>
  <c r="R109" i="18" s="1"/>
  <c r="O110" i="18" s="1"/>
  <c r="Q121" i="31"/>
  <c r="R121" i="31" s="1"/>
  <c r="O122" i="31" s="1"/>
  <c r="Q121" i="51"/>
  <c r="R121" i="51" s="1"/>
  <c r="O122" i="51" s="1"/>
  <c r="Q122" i="27"/>
  <c r="R122" i="27" s="1"/>
  <c r="O123" i="27" s="1"/>
  <c r="Q117" i="25"/>
  <c r="R117" i="25" s="1"/>
  <c r="O118" i="25" s="1"/>
  <c r="Q121" i="39"/>
  <c r="R121" i="39" s="1"/>
  <c r="O122" i="39" s="1"/>
  <c r="Q121" i="35"/>
  <c r="R121" i="35" s="1"/>
  <c r="O122" i="35" s="1"/>
  <c r="Q130" i="20"/>
  <c r="R130" i="20" s="1"/>
  <c r="O131" i="20" s="1"/>
  <c r="Q123" i="46"/>
  <c r="R123" i="46" s="1"/>
  <c r="O124" i="46" s="1"/>
  <c r="Q117" i="26"/>
  <c r="R117" i="26" s="1"/>
  <c r="O118" i="26" s="1"/>
  <c r="Q121" i="30"/>
  <c r="R121" i="30" s="1"/>
  <c r="O122" i="30" s="1"/>
  <c r="Q120" i="44"/>
  <c r="R120" i="44" s="1"/>
  <c r="O121" i="44" s="1"/>
  <c r="Q120" i="12"/>
  <c r="R120" i="12" s="1"/>
  <c r="O121" i="12" s="1"/>
  <c r="Q121" i="32" l="1"/>
  <c r="R121" i="32" s="1"/>
  <c r="O122" i="32" s="1"/>
  <c r="Q118" i="26"/>
  <c r="R118" i="26" s="1"/>
  <c r="O119" i="26" s="1"/>
  <c r="Q123" i="29"/>
  <c r="R123" i="29"/>
  <c r="O124" i="29" s="1"/>
  <c r="Q123" i="27"/>
  <c r="R123" i="27" s="1"/>
  <c r="O124" i="27" s="1"/>
  <c r="Q131" i="20"/>
  <c r="R131" i="20" s="1"/>
  <c r="O132" i="20" s="1"/>
  <c r="Q112" i="10"/>
  <c r="R112" i="10" s="1"/>
  <c r="O113" i="10" s="1"/>
  <c r="Q122" i="52"/>
  <c r="R122" i="52" s="1"/>
  <c r="O123" i="52" s="1"/>
  <c r="Q122" i="47"/>
  <c r="R122" i="47" s="1"/>
  <c r="O123" i="47" s="1"/>
  <c r="Q123" i="40"/>
  <c r="R123" i="40" s="1"/>
  <c r="O124" i="40" s="1"/>
  <c r="Q122" i="50"/>
  <c r="R122" i="50" s="1"/>
  <c r="O123" i="50" s="1"/>
  <c r="Q122" i="39"/>
  <c r="R122" i="39" s="1"/>
  <c r="O123" i="39" s="1"/>
  <c r="Q122" i="31"/>
  <c r="R122" i="31" s="1"/>
  <c r="O123" i="31" s="1"/>
  <c r="Q130" i="23"/>
  <c r="R130" i="23" s="1"/>
  <c r="O131" i="23" s="1"/>
  <c r="Q122" i="34"/>
  <c r="R122" i="34" s="1"/>
  <c r="O123" i="34" s="1"/>
  <c r="Q124" i="43"/>
  <c r="R124" i="43" s="1"/>
  <c r="O125" i="43" s="1"/>
  <c r="Q130" i="22"/>
  <c r="R130" i="22" s="1"/>
  <c r="O131" i="22" s="1"/>
  <c r="Q123" i="42"/>
  <c r="R123" i="42" s="1"/>
  <c r="O124" i="42" s="1"/>
  <c r="Q123" i="15"/>
  <c r="R123" i="15" s="1"/>
  <c r="O124" i="15" s="1"/>
  <c r="Q127" i="13"/>
  <c r="R127" i="13" s="1"/>
  <c r="O128" i="13" s="1"/>
  <c r="Q131" i="21"/>
  <c r="R131" i="21" s="1"/>
  <c r="O132" i="21" s="1"/>
  <c r="Q118" i="25"/>
  <c r="R118" i="25" s="1"/>
  <c r="O119" i="25" s="1"/>
  <c r="Q110" i="18"/>
  <c r="R110" i="18" s="1"/>
  <c r="O111" i="18" s="1"/>
  <c r="Q123" i="45"/>
  <c r="R123" i="45" s="1"/>
  <c r="O124" i="45" s="1"/>
  <c r="Q112" i="11"/>
  <c r="R112" i="11" s="1"/>
  <c r="O113" i="11" s="1"/>
  <c r="Q123" i="53"/>
  <c r="R123" i="53" s="1"/>
  <c r="O124" i="53" s="1"/>
  <c r="Q122" i="36"/>
  <c r="R122" i="36" s="1"/>
  <c r="O123" i="36" s="1"/>
  <c r="Q124" i="46"/>
  <c r="R124" i="46" s="1"/>
  <c r="O125" i="46" s="1"/>
  <c r="Q123" i="49"/>
  <c r="R123" i="49" s="1"/>
  <c r="O124" i="49" s="1"/>
  <c r="Q122" i="38"/>
  <c r="R122" i="38" s="1"/>
  <c r="O123" i="38" s="1"/>
  <c r="Q131" i="17"/>
  <c r="R131" i="17" s="1"/>
  <c r="O132" i="17" s="1"/>
  <c r="Q123" i="55"/>
  <c r="R123" i="55" s="1"/>
  <c r="O124" i="55" s="1"/>
  <c r="Q123" i="54"/>
  <c r="R123" i="54" s="1"/>
  <c r="O124" i="54" s="1"/>
  <c r="Q135" i="16"/>
  <c r="R135" i="16" s="1"/>
  <c r="O136" i="16" s="1"/>
  <c r="Q123" i="9"/>
  <c r="R123" i="9" s="1"/>
  <c r="O124" i="9" s="1"/>
  <c r="Q122" i="30"/>
  <c r="R122" i="30" s="1"/>
  <c r="O123" i="30" s="1"/>
  <c r="Q122" i="28"/>
  <c r="R122" i="28" s="1"/>
  <c r="O123" i="28" s="1"/>
  <c r="Q121" i="12"/>
  <c r="R121" i="12" s="1"/>
  <c r="O122" i="12" s="1"/>
  <c r="Q123" i="41"/>
  <c r="R123" i="41" s="1"/>
  <c r="O124" i="41" s="1"/>
  <c r="Q118" i="14"/>
  <c r="R118" i="14" s="1"/>
  <c r="O119" i="14" s="1"/>
  <c r="Q118" i="24"/>
  <c r="R118" i="24" s="1"/>
  <c r="O119" i="24" s="1"/>
  <c r="Q121" i="44"/>
  <c r="R121" i="44" s="1"/>
  <c r="O122" i="44" s="1"/>
  <c r="Q122" i="51"/>
  <c r="R122" i="51" s="1"/>
  <c r="O123" i="51" s="1"/>
  <c r="Q123" i="37"/>
  <c r="R123" i="37" s="1"/>
  <c r="O124" i="37" s="1"/>
  <c r="Q122" i="48"/>
  <c r="R122" i="48" s="1"/>
  <c r="O123" i="48" s="1"/>
  <c r="Q131" i="19"/>
  <c r="R131" i="19" s="1"/>
  <c r="O132" i="19" s="1"/>
  <c r="Q121" i="33"/>
  <c r="R121" i="33" s="1"/>
  <c r="O122" i="33" s="1"/>
  <c r="Q122" i="35"/>
  <c r="R122" i="35" s="1"/>
  <c r="O123" i="35" s="1"/>
  <c r="Q111" i="18" l="1"/>
  <c r="R111" i="18" s="1"/>
  <c r="O112" i="18" s="1"/>
  <c r="Q124" i="37"/>
  <c r="R124" i="37" s="1"/>
  <c r="O125" i="37" s="1"/>
  <c r="Q124" i="45"/>
  <c r="R124" i="45" s="1"/>
  <c r="O125" i="45" s="1"/>
  <c r="Q124" i="27"/>
  <c r="R124" i="27" s="1"/>
  <c r="O125" i="27" s="1"/>
  <c r="Q124" i="54"/>
  <c r="R124" i="54" s="1"/>
  <c r="O125" i="54" s="1"/>
  <c r="Q124" i="55"/>
  <c r="R124" i="55" s="1"/>
  <c r="O125" i="55" s="1"/>
  <c r="Q123" i="36"/>
  <c r="R123" i="36" s="1"/>
  <c r="O124" i="36" s="1"/>
  <c r="Q123" i="31"/>
  <c r="R123" i="31" s="1"/>
  <c r="O124" i="31" s="1"/>
  <c r="Q119" i="26"/>
  <c r="R119" i="26" s="1"/>
  <c r="O120" i="26" s="1"/>
  <c r="Q123" i="39"/>
  <c r="R123" i="39" s="1"/>
  <c r="O124" i="39" s="1"/>
  <c r="Q132" i="20"/>
  <c r="R132" i="20" s="1"/>
  <c r="O133" i="20" s="1"/>
  <c r="Q132" i="17"/>
  <c r="R132" i="17" s="1"/>
  <c r="O133" i="17" s="1"/>
  <c r="Q131" i="22"/>
  <c r="R131" i="22" s="1"/>
  <c r="O132" i="22" s="1"/>
  <c r="Q123" i="30"/>
  <c r="R123" i="30" s="1"/>
  <c r="O124" i="30" s="1"/>
  <c r="Q119" i="14"/>
  <c r="R119" i="14" s="1"/>
  <c r="O120" i="14" s="1"/>
  <c r="Q125" i="43"/>
  <c r="R125" i="43" s="1"/>
  <c r="O126" i="43" s="1"/>
  <c r="Q124" i="29"/>
  <c r="R124" i="29" s="1"/>
  <c r="O125" i="29" s="1"/>
  <c r="Q122" i="44"/>
  <c r="R122" i="44" s="1"/>
  <c r="O123" i="44" s="1"/>
  <c r="Q119" i="25"/>
  <c r="R119" i="25" s="1"/>
  <c r="O120" i="25" s="1"/>
  <c r="Q124" i="49"/>
  <c r="R124" i="49" s="1"/>
  <c r="O125" i="49" s="1"/>
  <c r="Q113" i="11"/>
  <c r="R113" i="11" s="1"/>
  <c r="O114" i="11" s="1"/>
  <c r="Q132" i="21"/>
  <c r="R132" i="21" s="1"/>
  <c r="O133" i="21" s="1"/>
  <c r="Q123" i="35"/>
  <c r="R123" i="35" s="1"/>
  <c r="O124" i="35" s="1"/>
  <c r="Q125" i="46"/>
  <c r="R125" i="46" s="1"/>
  <c r="O126" i="46" s="1"/>
  <c r="Q122" i="12"/>
  <c r="R122" i="12" s="1"/>
  <c r="O123" i="12" s="1"/>
  <c r="Q124" i="53"/>
  <c r="R124" i="53" s="1"/>
  <c r="O125" i="53" s="1"/>
  <c r="Q124" i="42"/>
  <c r="R124" i="42" s="1"/>
  <c r="O125" i="42" s="1"/>
  <c r="Q131" i="23"/>
  <c r="R131" i="23" s="1"/>
  <c r="O132" i="23" s="1"/>
  <c r="Q124" i="40"/>
  <c r="R124" i="40" s="1"/>
  <c r="O125" i="40" s="1"/>
  <c r="Q123" i="48"/>
  <c r="R123" i="48" s="1"/>
  <c r="O124" i="48" s="1"/>
  <c r="Q119" i="24"/>
  <c r="R119" i="24" s="1"/>
  <c r="O120" i="24" s="1"/>
  <c r="Q123" i="28"/>
  <c r="R123" i="28" s="1"/>
  <c r="O124" i="28" s="1"/>
  <c r="Q123" i="47"/>
  <c r="R123" i="47" s="1"/>
  <c r="O124" i="47" s="1"/>
  <c r="Q123" i="34"/>
  <c r="R123" i="34" s="1"/>
  <c r="O124" i="34" s="1"/>
  <c r="Q123" i="50"/>
  <c r="R123" i="50" s="1"/>
  <c r="O124" i="50" s="1"/>
  <c r="Q113" i="10"/>
  <c r="R113" i="10" s="1"/>
  <c r="O114" i="10" s="1"/>
  <c r="Q122" i="33"/>
  <c r="R122" i="33" s="1"/>
  <c r="O123" i="33" s="1"/>
  <c r="Q123" i="51"/>
  <c r="R123" i="51" s="1"/>
  <c r="O124" i="51" s="1"/>
  <c r="Q124" i="41"/>
  <c r="R124" i="41" s="1"/>
  <c r="O125" i="41" s="1"/>
  <c r="Q124" i="9"/>
  <c r="R124" i="9" s="1"/>
  <c r="O125" i="9" s="1"/>
  <c r="Q124" i="15"/>
  <c r="R124" i="15" s="1"/>
  <c r="O125" i="15" s="1"/>
  <c r="Q123" i="52"/>
  <c r="R123" i="52" s="1"/>
  <c r="O124" i="52" s="1"/>
  <c r="Q136" i="16"/>
  <c r="R136" i="16" s="1"/>
  <c r="O137" i="16" s="1"/>
  <c r="Q122" i="32"/>
  <c r="R122" i="32" s="1"/>
  <c r="O123" i="32" s="1"/>
  <c r="Q128" i="13"/>
  <c r="R128" i="13" s="1"/>
  <c r="O129" i="13" s="1"/>
  <c r="Q132" i="19"/>
  <c r="R132" i="19" s="1"/>
  <c r="O133" i="19" s="1"/>
  <c r="Q123" i="38"/>
  <c r="R123" i="38" s="1"/>
  <c r="O124" i="38" s="1"/>
  <c r="Q132" i="23" l="1"/>
  <c r="R132" i="23" s="1"/>
  <c r="O133" i="23" s="1"/>
  <c r="Q123" i="33"/>
  <c r="R123" i="33" s="1"/>
  <c r="O124" i="33" s="1"/>
  <c r="Q123" i="44"/>
  <c r="R123" i="44" s="1"/>
  <c r="O124" i="44" s="1"/>
  <c r="Q120" i="25"/>
  <c r="R120" i="25" s="1"/>
  <c r="O121" i="25" s="1"/>
  <c r="Q126" i="43"/>
  <c r="R126" i="43" s="1"/>
  <c r="O127" i="43" s="1"/>
  <c r="Q114" i="11"/>
  <c r="R114" i="11" s="1"/>
  <c r="O115" i="11" s="1"/>
  <c r="Q124" i="36"/>
  <c r="R124" i="36" s="1"/>
  <c r="O125" i="36" s="1"/>
  <c r="Q124" i="50"/>
  <c r="R124" i="50" s="1"/>
  <c r="O125" i="50" s="1"/>
  <c r="Q124" i="34"/>
  <c r="R124" i="34" s="1"/>
  <c r="O125" i="34" s="1"/>
  <c r="Q137" i="16"/>
  <c r="R137" i="16" s="1"/>
  <c r="O138" i="16" s="1"/>
  <c r="Q124" i="38"/>
  <c r="R124" i="38" s="1"/>
  <c r="O125" i="38" s="1"/>
  <c r="Q124" i="28"/>
  <c r="R124" i="28" s="1"/>
  <c r="O125" i="28" s="1"/>
  <c r="Q126" i="46"/>
  <c r="R126" i="46" s="1"/>
  <c r="O127" i="46" s="1"/>
  <c r="Q125" i="49"/>
  <c r="R125" i="49" s="1"/>
  <c r="O126" i="49" s="1"/>
  <c r="Q133" i="17"/>
  <c r="R133" i="17" s="1"/>
  <c r="O134" i="17" s="1"/>
  <c r="Q124" i="31"/>
  <c r="R124" i="31" s="1"/>
  <c r="O125" i="31" s="1"/>
  <c r="Q125" i="27"/>
  <c r="R125" i="27" s="1"/>
  <c r="O126" i="27" s="1"/>
  <c r="Q125" i="9"/>
  <c r="R125" i="9" s="1"/>
  <c r="O126" i="9" s="1"/>
  <c r="Q120" i="24"/>
  <c r="R120" i="24" s="1"/>
  <c r="O121" i="24" s="1"/>
  <c r="Q124" i="35"/>
  <c r="R124" i="35" s="1"/>
  <c r="O125" i="35" s="1"/>
  <c r="Q125" i="45"/>
  <c r="R125" i="45" s="1"/>
  <c r="O126" i="45" s="1"/>
  <c r="Q125" i="55"/>
  <c r="R125" i="55" s="1"/>
  <c r="O126" i="55" s="1"/>
  <c r="Q125" i="37"/>
  <c r="R125" i="37" s="1"/>
  <c r="O126" i="37" s="1"/>
  <c r="Q123" i="32"/>
  <c r="R123" i="32" s="1"/>
  <c r="O124" i="32" s="1"/>
  <c r="Q125" i="41"/>
  <c r="R125" i="41" s="1"/>
  <c r="O126" i="41" s="1"/>
  <c r="Q124" i="52"/>
  <c r="R124" i="52" s="1"/>
  <c r="O125" i="52" s="1"/>
  <c r="Q124" i="51"/>
  <c r="R124" i="51" s="1"/>
  <c r="O125" i="51" s="1"/>
  <c r="Q124" i="48"/>
  <c r="R124" i="48" s="1"/>
  <c r="O125" i="48" s="1"/>
  <c r="Q133" i="21"/>
  <c r="R133" i="21" s="1"/>
  <c r="O134" i="21" s="1"/>
  <c r="Q124" i="30"/>
  <c r="R124" i="30" s="1"/>
  <c r="O125" i="30" s="1"/>
  <c r="Q124" i="39"/>
  <c r="R124" i="39" s="1"/>
  <c r="O125" i="39" s="1"/>
  <c r="Q124" i="47"/>
  <c r="R124" i="47" s="1"/>
  <c r="O125" i="47" s="1"/>
  <c r="Q125" i="40"/>
  <c r="R125" i="40" s="1"/>
  <c r="O126" i="40" s="1"/>
  <c r="Q123" i="12"/>
  <c r="R123" i="12" s="1"/>
  <c r="O124" i="12" s="1"/>
  <c r="Q125" i="29"/>
  <c r="R125" i="29" s="1"/>
  <c r="O126" i="29" s="1"/>
  <c r="Q132" i="22"/>
  <c r="R132" i="22" s="1"/>
  <c r="O133" i="22" s="1"/>
  <c r="Q120" i="26"/>
  <c r="R120" i="26" s="1"/>
  <c r="O121" i="26" s="1"/>
  <c r="Q125" i="54"/>
  <c r="R125" i="54" s="1"/>
  <c r="O126" i="54" s="1"/>
  <c r="Q112" i="18"/>
  <c r="R112" i="18" s="1"/>
  <c r="O113" i="18" s="1"/>
  <c r="Q114" i="10"/>
  <c r="R114" i="10" s="1"/>
  <c r="O115" i="10" s="1"/>
  <c r="Q125" i="42"/>
  <c r="R125" i="42" s="1"/>
  <c r="O126" i="42" s="1"/>
  <c r="Q120" i="14"/>
  <c r="R120" i="14" s="1"/>
  <c r="O121" i="14" s="1"/>
  <c r="Q133" i="20"/>
  <c r="R133" i="20" s="1"/>
  <c r="O134" i="20" s="1"/>
  <c r="Q133" i="19"/>
  <c r="R133" i="19" s="1"/>
  <c r="O134" i="19" s="1"/>
  <c r="Q125" i="53"/>
  <c r="R125" i="53" s="1"/>
  <c r="O126" i="53" s="1"/>
  <c r="Q129" i="13"/>
  <c r="R129" i="13" s="1"/>
  <c r="O130" i="13" s="1"/>
  <c r="Q125" i="15"/>
  <c r="R125" i="15" s="1"/>
  <c r="O126" i="15" s="1"/>
  <c r="Q126" i="40" l="1"/>
  <c r="R126" i="40" s="1"/>
  <c r="O127" i="40" s="1"/>
  <c r="Q126" i="27"/>
  <c r="R126" i="27" s="1"/>
  <c r="O127" i="27" s="1"/>
  <c r="Q121" i="24"/>
  <c r="R121" i="24" s="1"/>
  <c r="O122" i="24" s="1"/>
  <c r="Q125" i="47"/>
  <c r="R125" i="47" s="1"/>
  <c r="O126" i="47" s="1"/>
  <c r="Q125" i="51"/>
  <c r="R125" i="51" s="1"/>
  <c r="O126" i="51" s="1"/>
  <c r="Q125" i="31"/>
  <c r="R125" i="31" s="1"/>
  <c r="O126" i="31" s="1"/>
  <c r="Q113" i="18"/>
  <c r="R113" i="18" s="1"/>
  <c r="O114" i="18" s="1"/>
  <c r="Q126" i="55"/>
  <c r="R126" i="55" s="1"/>
  <c r="O127" i="55" s="1"/>
  <c r="Q134" i="17"/>
  <c r="R134" i="17" s="1"/>
  <c r="O135" i="17" s="1"/>
  <c r="Q115" i="11"/>
  <c r="R115" i="11" s="1"/>
  <c r="O116" i="11" s="1"/>
  <c r="Q126" i="54"/>
  <c r="R126" i="54" s="1"/>
  <c r="O127" i="54" s="1"/>
  <c r="Q126" i="45"/>
  <c r="R126" i="45" s="1"/>
  <c r="O127" i="45" s="1"/>
  <c r="Q126" i="49"/>
  <c r="R126" i="49" s="1"/>
  <c r="O127" i="49" s="1"/>
  <c r="Q125" i="39"/>
  <c r="R125" i="39" s="1"/>
  <c r="O126" i="39" s="1"/>
  <c r="Q133" i="22"/>
  <c r="R133" i="22" s="1"/>
  <c r="O134" i="22" s="1"/>
  <c r="Q125" i="35"/>
  <c r="R125" i="35" s="1"/>
  <c r="O126" i="35" s="1"/>
  <c r="Q125" i="48"/>
  <c r="R125" i="48" s="1"/>
  <c r="O126" i="48" s="1"/>
  <c r="Q125" i="34"/>
  <c r="R125" i="34" s="1"/>
  <c r="O126" i="34" s="1"/>
  <c r="Q115" i="10"/>
  <c r="R115" i="10" s="1"/>
  <c r="O116" i="10" s="1"/>
  <c r="Q125" i="28"/>
  <c r="R125" i="28" s="1"/>
  <c r="O126" i="28" s="1"/>
  <c r="Q134" i="20"/>
  <c r="R134" i="20" s="1"/>
  <c r="O135" i="20" s="1"/>
  <c r="Q126" i="29"/>
  <c r="R126" i="29" s="1"/>
  <c r="O127" i="29" s="1"/>
  <c r="Q126" i="37"/>
  <c r="R126" i="37" s="1"/>
  <c r="O127" i="37" s="1"/>
  <c r="Q126" i="42"/>
  <c r="R126" i="42" s="1"/>
  <c r="O127" i="42" s="1"/>
  <c r="Q121" i="26"/>
  <c r="R121" i="26" s="1"/>
  <c r="O122" i="26" s="1"/>
  <c r="Q126" i="41"/>
  <c r="R126" i="41" s="1"/>
  <c r="O127" i="41" s="1"/>
  <c r="Q133" i="23"/>
  <c r="R133" i="23" s="1"/>
  <c r="O134" i="23" s="1"/>
  <c r="Q124" i="32"/>
  <c r="R124" i="32" s="1"/>
  <c r="O125" i="32" s="1"/>
  <c r="Q121" i="25"/>
  <c r="R121" i="25" s="1"/>
  <c r="O122" i="25" s="1"/>
  <c r="Q125" i="36"/>
  <c r="R125" i="36" s="1"/>
  <c r="O126" i="36" s="1"/>
  <c r="Q130" i="13"/>
  <c r="R130" i="13" s="1"/>
  <c r="O131" i="13" s="1"/>
  <c r="Q125" i="30"/>
  <c r="R125" i="30" s="1"/>
  <c r="O126" i="30" s="1"/>
  <c r="Q125" i="52"/>
  <c r="R125" i="52" s="1"/>
  <c r="O126" i="52" s="1"/>
  <c r="Q126" i="9"/>
  <c r="R126" i="9" s="1"/>
  <c r="O127" i="9" s="1"/>
  <c r="Q138" i="16"/>
  <c r="R138" i="16" s="1"/>
  <c r="O139" i="16" s="1"/>
  <c r="Q124" i="33"/>
  <c r="R124" i="33" s="1"/>
  <c r="O125" i="33" s="1"/>
  <c r="Q126" i="53"/>
  <c r="R126" i="53" s="1"/>
  <c r="O127" i="53" s="1"/>
  <c r="Q134" i="21"/>
  <c r="R134" i="21" s="1"/>
  <c r="O135" i="21" s="1"/>
  <c r="Q127" i="43"/>
  <c r="R127" i="43" s="1"/>
  <c r="O128" i="43" s="1"/>
  <c r="Q134" i="19"/>
  <c r="R134" i="19" s="1"/>
  <c r="O135" i="19" s="1"/>
  <c r="Q125" i="50"/>
  <c r="R125" i="50" s="1"/>
  <c r="O126" i="50" s="1"/>
  <c r="Q126" i="15"/>
  <c r="R126" i="15" s="1"/>
  <c r="O127" i="15" s="1"/>
  <c r="Q125" i="38"/>
  <c r="R125" i="38" s="1"/>
  <c r="O126" i="38" s="1"/>
  <c r="Q124" i="44"/>
  <c r="R124" i="44" s="1"/>
  <c r="O125" i="44" s="1"/>
  <c r="Q121" i="14"/>
  <c r="R121" i="14" s="1"/>
  <c r="O122" i="14" s="1"/>
  <c r="Q124" i="12"/>
  <c r="R124" i="12" s="1"/>
  <c r="O125" i="12" s="1"/>
  <c r="Q127" i="46"/>
  <c r="R127" i="46" s="1"/>
  <c r="O128" i="46" s="1"/>
  <c r="Q126" i="50" l="1"/>
  <c r="R126" i="50" s="1"/>
  <c r="O127" i="50" s="1"/>
  <c r="Q127" i="15"/>
  <c r="R127" i="15" s="1"/>
  <c r="O128" i="15" s="1"/>
  <c r="Q127" i="9"/>
  <c r="R127" i="9" s="1"/>
  <c r="O128" i="9" s="1"/>
  <c r="Q128" i="43"/>
  <c r="R128" i="43" s="1"/>
  <c r="O129" i="43" s="1"/>
  <c r="Q127" i="29"/>
  <c r="R127" i="29" s="1"/>
  <c r="O128" i="29" s="1"/>
  <c r="Q126" i="28"/>
  <c r="R126" i="28" s="1"/>
  <c r="O127" i="28" s="1"/>
  <c r="Q135" i="21"/>
  <c r="R135" i="21" s="1"/>
  <c r="O136" i="21" s="1"/>
  <c r="Q128" i="46"/>
  <c r="R128" i="46" s="1"/>
  <c r="O129" i="46" s="1"/>
  <c r="Q127" i="54"/>
  <c r="R127" i="54" s="1"/>
  <c r="O128" i="54" s="1"/>
  <c r="Q127" i="53"/>
  <c r="R127" i="53" s="1"/>
  <c r="O128" i="53" s="1"/>
  <c r="Q126" i="34"/>
  <c r="R126" i="34" s="1"/>
  <c r="O127" i="34" s="1"/>
  <c r="Q139" i="16"/>
  <c r="R139" i="16" s="1"/>
  <c r="O140" i="16" s="1"/>
  <c r="Q125" i="12"/>
  <c r="R125" i="12" s="1"/>
  <c r="O126" i="12" s="1"/>
  <c r="Q125" i="44"/>
  <c r="R125" i="44" s="1"/>
  <c r="O126" i="44" s="1"/>
  <c r="Q125" i="33"/>
  <c r="R125" i="33" s="1"/>
  <c r="O126" i="33" s="1"/>
  <c r="Q122" i="25"/>
  <c r="R122" i="25" s="1"/>
  <c r="O123" i="25" s="1"/>
  <c r="Q135" i="20"/>
  <c r="R135" i="20" s="1"/>
  <c r="O136" i="20" s="1"/>
  <c r="Q127" i="49"/>
  <c r="R127" i="49" s="1"/>
  <c r="O128" i="49" s="1"/>
  <c r="Q135" i="19"/>
  <c r="R135" i="19" s="1"/>
  <c r="O136" i="19" s="1"/>
  <c r="Q126" i="30"/>
  <c r="R126" i="30" s="1"/>
  <c r="O127" i="30" s="1"/>
  <c r="Q125" i="32"/>
  <c r="R125" i="32" s="1"/>
  <c r="O126" i="32" s="1"/>
  <c r="Q127" i="42"/>
  <c r="R127" i="42" s="1"/>
  <c r="O128" i="42" s="1"/>
  <c r="Q126" i="35"/>
  <c r="R126" i="35" s="1"/>
  <c r="O127" i="35" s="1"/>
  <c r="Q127" i="45"/>
  <c r="R127" i="45" s="1"/>
  <c r="O128" i="45" s="1"/>
  <c r="Q127" i="55"/>
  <c r="R127" i="55" s="1"/>
  <c r="O128" i="55" s="1"/>
  <c r="Q126" i="47"/>
  <c r="R126" i="47" s="1"/>
  <c r="O127" i="47" s="1"/>
  <c r="Q126" i="52"/>
  <c r="R126" i="52" s="1"/>
  <c r="O127" i="52" s="1"/>
  <c r="Q126" i="48"/>
  <c r="R126" i="48" s="1"/>
  <c r="O127" i="48" s="1"/>
  <c r="Q127" i="40"/>
  <c r="R127" i="40" s="1"/>
  <c r="O128" i="40" s="1"/>
  <c r="Q134" i="23"/>
  <c r="R134" i="23" s="1"/>
  <c r="O135" i="23" s="1"/>
  <c r="Q116" i="10"/>
  <c r="R116" i="10" s="1"/>
  <c r="O117" i="10" s="1"/>
  <c r="Q134" i="22"/>
  <c r="R134" i="22" s="1"/>
  <c r="O135" i="22" s="1"/>
  <c r="Q122" i="24"/>
  <c r="R122" i="24" s="1"/>
  <c r="O123" i="24" s="1"/>
  <c r="Q122" i="14"/>
  <c r="R122" i="14" s="1"/>
  <c r="O123" i="14" s="1"/>
  <c r="Q131" i="13"/>
  <c r="R131" i="13" s="1"/>
  <c r="O132" i="13" s="1"/>
  <c r="Q127" i="37"/>
  <c r="R127" i="37" s="1"/>
  <c r="O128" i="37" s="1"/>
  <c r="Q126" i="39"/>
  <c r="R126" i="39" s="1"/>
  <c r="O127" i="39" s="1"/>
  <c r="Q116" i="11"/>
  <c r="R116" i="11" s="1"/>
  <c r="O117" i="11" s="1"/>
  <c r="Q126" i="31"/>
  <c r="R126" i="31" s="1"/>
  <c r="O127" i="31" s="1"/>
  <c r="Q127" i="27"/>
  <c r="R127" i="27" s="1"/>
  <c r="O128" i="27" s="1"/>
  <c r="Q126" i="51"/>
  <c r="R126" i="51" s="1"/>
  <c r="O127" i="51" s="1"/>
  <c r="Q126" i="38"/>
  <c r="R126" i="38" s="1"/>
  <c r="O127" i="38" s="1"/>
  <c r="Q114" i="18"/>
  <c r="R114" i="18" s="1"/>
  <c r="O115" i="18" s="1"/>
  <c r="Q126" i="36"/>
  <c r="R126" i="36" s="1"/>
  <c r="O127" i="36" s="1"/>
  <c r="Q127" i="41"/>
  <c r="R127" i="41" s="1"/>
  <c r="O128" i="41" s="1"/>
  <c r="Q135" i="17"/>
  <c r="R135" i="17" s="1"/>
  <c r="O136" i="17" s="1"/>
  <c r="Q122" i="26"/>
  <c r="R122" i="26" s="1"/>
  <c r="O123" i="26" s="1"/>
  <c r="Q132" i="13" l="1"/>
  <c r="R132" i="13" s="1"/>
  <c r="O133" i="13" s="1"/>
  <c r="Q128" i="29"/>
  <c r="R128" i="29" s="1"/>
  <c r="O129" i="29" s="1"/>
  <c r="Q123" i="24"/>
  <c r="R123" i="24" s="1"/>
  <c r="O124" i="24" s="1"/>
  <c r="Q127" i="35"/>
  <c r="R127" i="35" s="1"/>
  <c r="O128" i="35" s="1"/>
  <c r="Q127" i="28"/>
  <c r="R127" i="28" s="1"/>
  <c r="O128" i="28" s="1"/>
  <c r="Q127" i="36"/>
  <c r="R127" i="36" s="1"/>
  <c r="O128" i="36" s="1"/>
  <c r="Q128" i="42"/>
  <c r="R128" i="42" s="1"/>
  <c r="O129" i="42" s="1"/>
  <c r="Q128" i="9"/>
  <c r="R128" i="9" s="1"/>
  <c r="O129" i="9" s="1"/>
  <c r="Q136" i="17"/>
  <c r="R136" i="17" s="1"/>
  <c r="O137" i="17" s="1"/>
  <c r="Q117" i="11"/>
  <c r="R117" i="11" s="1"/>
  <c r="O118" i="11" s="1"/>
  <c r="Q136" i="20"/>
  <c r="R136" i="20" s="1"/>
  <c r="O137" i="20" s="1"/>
  <c r="Q129" i="46"/>
  <c r="R129" i="46" s="1"/>
  <c r="O130" i="46" s="1"/>
  <c r="Q128" i="15"/>
  <c r="R128" i="15" s="1"/>
  <c r="O129" i="15" s="1"/>
  <c r="Q127" i="39"/>
  <c r="R127" i="39" s="1"/>
  <c r="O128" i="39" s="1"/>
  <c r="Q127" i="52"/>
  <c r="R127" i="52" s="1"/>
  <c r="O128" i="52" s="1"/>
  <c r="Q128" i="55"/>
  <c r="R128" i="55" s="1"/>
  <c r="O129" i="55" s="1"/>
  <c r="Q126" i="44"/>
  <c r="R126" i="44" s="1"/>
  <c r="O127" i="44" s="1"/>
  <c r="Q127" i="38"/>
  <c r="R127" i="38" s="1"/>
  <c r="O128" i="38" s="1"/>
  <c r="Q123" i="26"/>
  <c r="R123" i="26" s="1"/>
  <c r="O124" i="26" s="1"/>
  <c r="Q128" i="37"/>
  <c r="R128" i="37" s="1"/>
  <c r="O129" i="37" s="1"/>
  <c r="Q127" i="47"/>
  <c r="R127" i="47" s="1"/>
  <c r="O128" i="47" s="1"/>
  <c r="Q123" i="25"/>
  <c r="R123" i="25" s="1"/>
  <c r="O124" i="25" s="1"/>
  <c r="Q140" i="16"/>
  <c r="R140" i="16" s="1"/>
  <c r="O141" i="16" s="1"/>
  <c r="Q129" i="43"/>
  <c r="R129" i="43" s="1"/>
  <c r="O130" i="43" s="1"/>
  <c r="Q135" i="22"/>
  <c r="R135" i="22" s="1"/>
  <c r="O136" i="22" s="1"/>
  <c r="Q136" i="19"/>
  <c r="R136" i="19" s="1"/>
  <c r="O137" i="19" s="1"/>
  <c r="Q127" i="34"/>
  <c r="R127" i="34" s="1"/>
  <c r="O128" i="34" s="1"/>
  <c r="Q127" i="48"/>
  <c r="R127" i="48" s="1"/>
  <c r="O128" i="48" s="1"/>
  <c r="Q127" i="30"/>
  <c r="R127" i="30" s="1"/>
  <c r="O128" i="30" s="1"/>
  <c r="Q127" i="31"/>
  <c r="R127" i="31" s="1"/>
  <c r="O128" i="31" s="1"/>
  <c r="Q126" i="33"/>
  <c r="R126" i="33" s="1"/>
  <c r="O127" i="33" s="1"/>
  <c r="Q123" i="14"/>
  <c r="R123" i="14" s="1"/>
  <c r="O124" i="14" s="1"/>
  <c r="Q135" i="23"/>
  <c r="R135" i="23" s="1"/>
  <c r="O136" i="23" s="1"/>
  <c r="Q128" i="49"/>
  <c r="R128" i="49" s="1"/>
  <c r="O129" i="49" s="1"/>
  <c r="Q128" i="53"/>
  <c r="R128" i="53" s="1"/>
  <c r="O129" i="53" s="1"/>
  <c r="Q128" i="27"/>
  <c r="R128" i="27" s="1"/>
  <c r="O129" i="27" s="1"/>
  <c r="Q128" i="45"/>
  <c r="R128" i="45" s="1"/>
  <c r="O129" i="45" s="1"/>
  <c r="Q115" i="18"/>
  <c r="R115" i="18" s="1"/>
  <c r="O116" i="18" s="1"/>
  <c r="Q117" i="10"/>
  <c r="R117" i="10" s="1"/>
  <c r="O118" i="10" s="1"/>
  <c r="Q136" i="21"/>
  <c r="R136" i="21" s="1"/>
  <c r="O137" i="21" s="1"/>
  <c r="Q127" i="50"/>
  <c r="R127" i="50" s="1"/>
  <c r="O128" i="50" s="1"/>
  <c r="Q128" i="41"/>
  <c r="R128" i="41" s="1"/>
  <c r="O129" i="41" s="1"/>
  <c r="Q127" i="51"/>
  <c r="R127" i="51" s="1"/>
  <c r="O128" i="51" s="1"/>
  <c r="Q128" i="40"/>
  <c r="R128" i="40" s="1"/>
  <c r="O129" i="40" s="1"/>
  <c r="Q126" i="32"/>
  <c r="R126" i="32" s="1"/>
  <c r="O127" i="32" s="1"/>
  <c r="Q126" i="12"/>
  <c r="R126" i="12" s="1"/>
  <c r="O127" i="12" s="1"/>
  <c r="Q128" i="54"/>
  <c r="R128" i="54" s="1"/>
  <c r="O129" i="54" s="1"/>
  <c r="Q129" i="41" l="1"/>
  <c r="R129" i="41" s="1"/>
  <c r="O130" i="41" s="1"/>
  <c r="Q129" i="27"/>
  <c r="R129" i="27" s="1"/>
  <c r="O130" i="27" s="1"/>
  <c r="Q128" i="36"/>
  <c r="R128" i="36" s="1"/>
  <c r="O129" i="36" s="1"/>
  <c r="Q128" i="31"/>
  <c r="R128" i="31" s="1"/>
  <c r="O129" i="31" s="1"/>
  <c r="Q127" i="32"/>
  <c r="R127" i="32" s="1"/>
  <c r="O128" i="32" s="1"/>
  <c r="Q129" i="37"/>
  <c r="R129" i="37" s="1"/>
  <c r="O130" i="37" s="1"/>
  <c r="Q128" i="35"/>
  <c r="R128" i="35" s="1"/>
  <c r="O129" i="35" s="1"/>
  <c r="Q124" i="24"/>
  <c r="R124" i="24" s="1"/>
  <c r="O125" i="24" s="1"/>
  <c r="Q137" i="21"/>
  <c r="R137" i="21" s="1"/>
  <c r="O138" i="21" s="1"/>
  <c r="Q118" i="11"/>
  <c r="R118" i="11" s="1"/>
  <c r="O119" i="11" s="1"/>
  <c r="Q128" i="39"/>
  <c r="R128" i="39" s="1"/>
  <c r="O129" i="39" s="1"/>
  <c r="Q129" i="29"/>
  <c r="R129" i="29" s="1"/>
  <c r="O130" i="29" s="1"/>
  <c r="Q129" i="42"/>
  <c r="R129" i="42" s="1"/>
  <c r="O130" i="42" s="1"/>
  <c r="Q129" i="49"/>
  <c r="R129" i="49" s="1"/>
  <c r="O130" i="49" s="1"/>
  <c r="Q116" i="18"/>
  <c r="R116" i="18" s="1"/>
  <c r="O117" i="18" s="1"/>
  <c r="Q128" i="38"/>
  <c r="R128" i="38" s="1"/>
  <c r="O129" i="38" s="1"/>
  <c r="Q128" i="28"/>
  <c r="R128" i="28" s="1"/>
  <c r="O129" i="28" s="1"/>
  <c r="Q130" i="43"/>
  <c r="R130" i="43" s="1"/>
  <c r="O131" i="43" s="1"/>
  <c r="Q124" i="14"/>
  <c r="R124" i="14" s="1"/>
  <c r="O125" i="14" s="1"/>
  <c r="Q128" i="34"/>
  <c r="R128" i="34" s="1"/>
  <c r="O129" i="34" s="1"/>
  <c r="Q129" i="9"/>
  <c r="R129" i="9" s="1"/>
  <c r="O130" i="9" s="1"/>
  <c r="Q128" i="51"/>
  <c r="R128" i="51" s="1"/>
  <c r="O129" i="51" s="1"/>
  <c r="Q129" i="53"/>
  <c r="R129" i="53" s="1"/>
  <c r="O130" i="53" s="1"/>
  <c r="Q127" i="33"/>
  <c r="R127" i="33" s="1"/>
  <c r="O128" i="33" s="1"/>
  <c r="Q141" i="16"/>
  <c r="R141" i="16" s="1"/>
  <c r="O142" i="16" s="1"/>
  <c r="Q124" i="26"/>
  <c r="R124" i="26" s="1"/>
  <c r="O125" i="26" s="1"/>
  <c r="Q128" i="52"/>
  <c r="R128" i="52" s="1"/>
  <c r="O129" i="52" s="1"/>
  <c r="Q137" i="20"/>
  <c r="R137" i="20" s="1"/>
  <c r="O138" i="20" s="1"/>
  <c r="Q129" i="40"/>
  <c r="R129" i="40" s="1"/>
  <c r="O130" i="40" s="1"/>
  <c r="Q118" i="10"/>
  <c r="R118" i="10" s="1"/>
  <c r="O119" i="10" s="1"/>
  <c r="Q127" i="12"/>
  <c r="R127" i="12" s="1"/>
  <c r="O128" i="12" s="1"/>
  <c r="Q130" i="46"/>
  <c r="R130" i="46" s="1"/>
  <c r="O131" i="46" s="1"/>
  <c r="Q137" i="19"/>
  <c r="R137" i="19" s="1"/>
  <c r="O138" i="19" s="1"/>
  <c r="Q124" i="25"/>
  <c r="R124" i="25" s="1"/>
  <c r="O125" i="25" s="1"/>
  <c r="Q129" i="55"/>
  <c r="R129" i="55" s="1"/>
  <c r="O130" i="55" s="1"/>
  <c r="Q129" i="54"/>
  <c r="R129" i="54" s="1"/>
  <c r="O130" i="54" s="1"/>
  <c r="Q128" i="50"/>
  <c r="R128" i="50" s="1"/>
  <c r="O129" i="50" s="1"/>
  <c r="Q129" i="45"/>
  <c r="R129" i="45" s="1"/>
  <c r="O130" i="45" s="1"/>
  <c r="Q136" i="22"/>
  <c r="R136" i="22" s="1"/>
  <c r="O137" i="22" s="1"/>
  <c r="Q128" i="47"/>
  <c r="R128" i="47" s="1"/>
  <c r="O129" i="47" s="1"/>
  <c r="Q127" i="44"/>
  <c r="R127" i="44" s="1"/>
  <c r="O128" i="44" s="1"/>
  <c r="Q129" i="15"/>
  <c r="R129" i="15" s="1"/>
  <c r="O130" i="15" s="1"/>
  <c r="Q137" i="17"/>
  <c r="R137" i="17" s="1"/>
  <c r="O138" i="17" s="1"/>
  <c r="Q133" i="13"/>
  <c r="R133" i="13" s="1"/>
  <c r="O134" i="13" s="1"/>
  <c r="Q128" i="48"/>
  <c r="R128" i="48" s="1"/>
  <c r="O129" i="48" s="1"/>
  <c r="Q136" i="23"/>
  <c r="R136" i="23" s="1"/>
  <c r="O137" i="23" s="1"/>
  <c r="Q128" i="30"/>
  <c r="R128" i="30" s="1"/>
  <c r="O129" i="30" s="1"/>
  <c r="Q128" i="32" l="1"/>
  <c r="R128" i="32" s="1"/>
  <c r="O129" i="32" s="1"/>
  <c r="Q129" i="31"/>
  <c r="R129" i="31" s="1"/>
  <c r="O130" i="31" s="1"/>
  <c r="Q119" i="10"/>
  <c r="R119" i="10" s="1"/>
  <c r="O120" i="10" s="1"/>
  <c r="Q125" i="24"/>
  <c r="R125" i="24" s="1"/>
  <c r="O126" i="24" s="1"/>
  <c r="Q138" i="19"/>
  <c r="R138" i="19" s="1"/>
  <c r="O139" i="19" s="1"/>
  <c r="Q138" i="21"/>
  <c r="R138" i="21" s="1"/>
  <c r="O139" i="21" s="1"/>
  <c r="Q129" i="28"/>
  <c r="R129" i="28" s="1"/>
  <c r="O130" i="28" s="1"/>
  <c r="Q134" i="13"/>
  <c r="R134" i="13" s="1"/>
  <c r="O135" i="13" s="1"/>
  <c r="Q130" i="15"/>
  <c r="R130" i="15" s="1"/>
  <c r="O131" i="15" s="1"/>
  <c r="Q138" i="20"/>
  <c r="R138" i="20" s="1"/>
  <c r="O139" i="20" s="1"/>
  <c r="Q130" i="41"/>
  <c r="R130" i="41" s="1"/>
  <c r="O131" i="41" s="1"/>
  <c r="Q130" i="54"/>
  <c r="R130" i="54" s="1"/>
  <c r="O131" i="54" s="1"/>
  <c r="Q128" i="33"/>
  <c r="R128" i="33" s="1"/>
  <c r="O129" i="33" s="1"/>
  <c r="Q129" i="34"/>
  <c r="R129" i="34" s="1"/>
  <c r="O130" i="34" s="1"/>
  <c r="Q129" i="38"/>
  <c r="R129" i="38" s="1"/>
  <c r="O130" i="38" s="1"/>
  <c r="Q130" i="29"/>
  <c r="R130" i="29" s="1"/>
  <c r="O131" i="29" s="1"/>
  <c r="Q128" i="44"/>
  <c r="R128" i="44" s="1"/>
  <c r="O129" i="44" s="1"/>
  <c r="Q129" i="47"/>
  <c r="R129" i="47" s="1"/>
  <c r="O130" i="47" s="1"/>
  <c r="Q131" i="46"/>
  <c r="R131" i="46" s="1"/>
  <c r="O132" i="46" s="1"/>
  <c r="Q129" i="50"/>
  <c r="R129" i="50" s="1"/>
  <c r="O130" i="50" s="1"/>
  <c r="Q130" i="9"/>
  <c r="R130" i="9" s="1"/>
  <c r="O131" i="9" s="1"/>
  <c r="Q129" i="30"/>
  <c r="R129" i="30" s="1"/>
  <c r="O130" i="30" s="1"/>
  <c r="Q138" i="17"/>
  <c r="R138" i="17" s="1"/>
  <c r="O139" i="17" s="1"/>
  <c r="Q130" i="55"/>
  <c r="R130" i="55" s="1"/>
  <c r="O131" i="55" s="1"/>
  <c r="Q130" i="53"/>
  <c r="R130" i="53" s="1"/>
  <c r="O131" i="53" s="1"/>
  <c r="Q117" i="18"/>
  <c r="R117" i="18" s="1"/>
  <c r="O118" i="18" s="1"/>
  <c r="Q129" i="39"/>
  <c r="R129" i="39" s="1"/>
  <c r="O130" i="39" s="1"/>
  <c r="Q129" i="36"/>
  <c r="R129" i="36" s="1"/>
  <c r="O130" i="36" s="1"/>
  <c r="Q129" i="48"/>
  <c r="R129" i="48" s="1"/>
  <c r="O130" i="48" s="1"/>
  <c r="Q137" i="22"/>
  <c r="R137" i="22" s="1"/>
  <c r="O138" i="22" s="1"/>
  <c r="Q128" i="12"/>
  <c r="R128" i="12" s="1"/>
  <c r="O129" i="12" s="1"/>
  <c r="Q125" i="14"/>
  <c r="R125" i="14" s="1"/>
  <c r="O126" i="14" s="1"/>
  <c r="Q129" i="35"/>
  <c r="R129" i="35" s="1"/>
  <c r="O130" i="35" s="1"/>
  <c r="Q137" i="23"/>
  <c r="R137" i="23" s="1"/>
  <c r="O138" i="23" s="1"/>
  <c r="Q130" i="45"/>
  <c r="R130" i="45" s="1"/>
  <c r="O131" i="45" s="1"/>
  <c r="Q125" i="26"/>
  <c r="R125" i="26" s="1"/>
  <c r="O126" i="26" s="1"/>
  <c r="Q131" i="43"/>
  <c r="R131" i="43" s="1"/>
  <c r="O132" i="43" s="1"/>
  <c r="Q130" i="49"/>
  <c r="R130" i="49" s="1"/>
  <c r="O131" i="49" s="1"/>
  <c r="Q119" i="11"/>
  <c r="R119" i="11" s="1"/>
  <c r="O120" i="11" s="1"/>
  <c r="Q130" i="37"/>
  <c r="R130" i="37" s="1"/>
  <c r="O131" i="37" s="1"/>
  <c r="Q130" i="27"/>
  <c r="R130" i="27" s="1"/>
  <c r="O131" i="27" s="1"/>
  <c r="Q129" i="52"/>
  <c r="R129" i="52" s="1"/>
  <c r="O130" i="52" s="1"/>
  <c r="Q125" i="25"/>
  <c r="R125" i="25" s="1"/>
  <c r="O126" i="25" s="1"/>
  <c r="Q129" i="51"/>
  <c r="R129" i="51" s="1"/>
  <c r="O130" i="51" s="1"/>
  <c r="Q142" i="16"/>
  <c r="R142" i="16" s="1"/>
  <c r="O143" i="16" s="1"/>
  <c r="Q130" i="40"/>
  <c r="R130" i="40" s="1"/>
  <c r="O131" i="40" s="1"/>
  <c r="Q130" i="42"/>
  <c r="R130" i="42" s="1"/>
  <c r="O131" i="42" s="1"/>
  <c r="Q139" i="20" l="1"/>
  <c r="R139" i="20" s="1"/>
  <c r="O140" i="20" s="1"/>
  <c r="Q130" i="50"/>
  <c r="R130" i="50" s="1"/>
  <c r="O131" i="50" s="1"/>
  <c r="Q131" i="15"/>
  <c r="R131" i="15" s="1"/>
  <c r="O132" i="15" s="1"/>
  <c r="Q131" i="27"/>
  <c r="R131" i="27" s="1"/>
  <c r="O132" i="27" s="1"/>
  <c r="Q120" i="10"/>
  <c r="R120" i="10" s="1"/>
  <c r="O121" i="10" s="1"/>
  <c r="Q126" i="14"/>
  <c r="R126" i="14" s="1"/>
  <c r="O127" i="14" s="1"/>
  <c r="Q130" i="47"/>
  <c r="R130" i="47" s="1"/>
  <c r="O131" i="47" s="1"/>
  <c r="Q130" i="36"/>
  <c r="R130" i="36" s="1"/>
  <c r="O131" i="36" s="1"/>
  <c r="Q129" i="33"/>
  <c r="R129" i="33" s="1"/>
  <c r="O130" i="33" s="1"/>
  <c r="Q126" i="24"/>
  <c r="R126" i="24" s="1"/>
  <c r="O127" i="24" s="1"/>
  <c r="Q131" i="54"/>
  <c r="R131" i="54" s="1"/>
  <c r="O132" i="54" s="1"/>
  <c r="Q131" i="42"/>
  <c r="R131" i="42" s="1"/>
  <c r="O132" i="42" s="1"/>
  <c r="Q131" i="41"/>
  <c r="R131" i="41" s="1"/>
  <c r="O132" i="41" s="1"/>
  <c r="Q132" i="43"/>
  <c r="R132" i="43" s="1"/>
  <c r="O133" i="43" s="1"/>
  <c r="Q130" i="48"/>
  <c r="R130" i="48" s="1"/>
  <c r="O131" i="48" s="1"/>
  <c r="Q131" i="53"/>
  <c r="R131" i="53" s="1"/>
  <c r="O132" i="53" s="1"/>
  <c r="Q129" i="44"/>
  <c r="R129" i="44" s="1"/>
  <c r="O130" i="44" s="1"/>
  <c r="Q139" i="19"/>
  <c r="R139" i="19" s="1"/>
  <c r="O140" i="19" s="1"/>
  <c r="Q129" i="32"/>
  <c r="R129" i="32" s="1"/>
  <c r="O130" i="32" s="1"/>
  <c r="Q130" i="51"/>
  <c r="R130" i="51" s="1"/>
  <c r="O131" i="51" s="1"/>
  <c r="Q131" i="37"/>
  <c r="R131" i="37" s="1"/>
  <c r="O132" i="37" s="1"/>
  <c r="Q120" i="11"/>
  <c r="R120" i="11" s="1"/>
  <c r="O121" i="11" s="1"/>
  <c r="Q143" i="16"/>
  <c r="R143" i="16" s="1"/>
  <c r="O144" i="16" s="1"/>
  <c r="Q130" i="35"/>
  <c r="R130" i="35" s="1"/>
  <c r="O131" i="35" s="1"/>
  <c r="Q131" i="9"/>
  <c r="R131" i="9" s="1"/>
  <c r="O132" i="9" s="1"/>
  <c r="Q126" i="26"/>
  <c r="R126" i="26" s="1"/>
  <c r="O127" i="26" s="1"/>
  <c r="Q131" i="55"/>
  <c r="R131" i="55" s="1"/>
  <c r="O132" i="55" s="1"/>
  <c r="Q131" i="29"/>
  <c r="R131" i="29" s="1"/>
  <c r="O132" i="29" s="1"/>
  <c r="Q135" i="13"/>
  <c r="R135" i="13" s="1"/>
  <c r="O136" i="13" s="1"/>
  <c r="Q131" i="45"/>
  <c r="R131" i="45" s="1"/>
  <c r="O132" i="45" s="1"/>
  <c r="Q130" i="39"/>
  <c r="R130" i="39" s="1"/>
  <c r="O131" i="39" s="1"/>
  <c r="Q132" i="46"/>
  <c r="R132" i="46" s="1"/>
  <c r="O133" i="46" s="1"/>
  <c r="Q130" i="38"/>
  <c r="R130" i="38" s="1"/>
  <c r="O131" i="38" s="1"/>
  <c r="Q130" i="28"/>
  <c r="R130" i="28" s="1"/>
  <c r="O131" i="28" s="1"/>
  <c r="Q130" i="52"/>
  <c r="R130" i="52" s="1"/>
  <c r="O131" i="52" s="1"/>
  <c r="Q138" i="22"/>
  <c r="R138" i="22" s="1"/>
  <c r="O139" i="22" s="1"/>
  <c r="Q130" i="30"/>
  <c r="R130" i="30" s="1"/>
  <c r="O131" i="30" s="1"/>
  <c r="Q130" i="34"/>
  <c r="R130" i="34" s="1"/>
  <c r="O131" i="34" s="1"/>
  <c r="Q139" i="21"/>
  <c r="R139" i="21" s="1"/>
  <c r="O140" i="21" s="1"/>
  <c r="Q130" i="31"/>
  <c r="R130" i="31" s="1"/>
  <c r="O131" i="31" s="1"/>
  <c r="Q126" i="25"/>
  <c r="R126" i="25" s="1"/>
  <c r="O127" i="25" s="1"/>
  <c r="Q129" i="12"/>
  <c r="R129" i="12" s="1"/>
  <c r="O130" i="12" s="1"/>
  <c r="Q139" i="17"/>
  <c r="R139" i="17" s="1"/>
  <c r="O140" i="17" s="1"/>
  <c r="Q131" i="40"/>
  <c r="R131" i="40" s="1"/>
  <c r="O132" i="40" s="1"/>
  <c r="Q131" i="49"/>
  <c r="R131" i="49" s="1"/>
  <c r="O132" i="49" s="1"/>
  <c r="Q138" i="23"/>
  <c r="R138" i="23" s="1"/>
  <c r="O139" i="23" s="1"/>
  <c r="Q118" i="18"/>
  <c r="R118" i="18" s="1"/>
  <c r="O119" i="18" s="1"/>
  <c r="Q132" i="45" l="1"/>
  <c r="R132" i="45" s="1"/>
  <c r="O133" i="45" s="1"/>
  <c r="Q140" i="21"/>
  <c r="R140" i="21" s="1"/>
  <c r="O141" i="21" s="1"/>
  <c r="Q131" i="35"/>
  <c r="R131" i="35" s="1"/>
  <c r="O132" i="35" s="1"/>
  <c r="Q132" i="40"/>
  <c r="R132" i="40" s="1"/>
  <c r="O133" i="40" s="1"/>
  <c r="Q132" i="29"/>
  <c r="R132" i="29" s="1"/>
  <c r="O133" i="29" s="1"/>
  <c r="Q132" i="27"/>
  <c r="R132" i="27" s="1"/>
  <c r="O133" i="27" s="1"/>
  <c r="Q140" i="17"/>
  <c r="R140" i="17" s="1"/>
  <c r="O141" i="17" s="1"/>
  <c r="Q131" i="30"/>
  <c r="R131" i="30" s="1"/>
  <c r="O132" i="30" s="1"/>
  <c r="Q132" i="55"/>
  <c r="R132" i="55" s="1"/>
  <c r="O133" i="55" s="1"/>
  <c r="Q131" i="31"/>
  <c r="R131" i="31" s="1"/>
  <c r="O132" i="31" s="1"/>
  <c r="Q127" i="26"/>
  <c r="R127" i="26" s="1"/>
  <c r="O128" i="26" s="1"/>
  <c r="Q132" i="42"/>
  <c r="R132" i="42" s="1"/>
  <c r="O133" i="42" s="1"/>
  <c r="Q131" i="47"/>
  <c r="R131" i="47" s="1"/>
  <c r="O132" i="47" s="1"/>
  <c r="Q133" i="46"/>
  <c r="R133" i="46" s="1"/>
  <c r="O134" i="46" s="1"/>
  <c r="Q119" i="18"/>
  <c r="R119" i="18" s="1"/>
  <c r="O120" i="18" s="1"/>
  <c r="Q132" i="53"/>
  <c r="R132" i="53" s="1"/>
  <c r="O133" i="53" s="1"/>
  <c r="Q132" i="54"/>
  <c r="R132" i="54" s="1"/>
  <c r="O133" i="54" s="1"/>
  <c r="Q127" i="25"/>
  <c r="R127" i="25" s="1"/>
  <c r="O128" i="25" s="1"/>
  <c r="Q131" i="51"/>
  <c r="R131" i="51" s="1"/>
  <c r="O132" i="51" s="1"/>
  <c r="Q140" i="20"/>
  <c r="R140" i="20" s="1"/>
  <c r="O141" i="20" s="1"/>
  <c r="Q144" i="16"/>
  <c r="R144" i="16" s="1"/>
  <c r="O145" i="16" s="1"/>
  <c r="Q131" i="38"/>
  <c r="R131" i="38" s="1"/>
  <c r="O132" i="38" s="1"/>
  <c r="Q132" i="9"/>
  <c r="R132" i="9" s="1"/>
  <c r="O133" i="9" s="1"/>
  <c r="Q132" i="37"/>
  <c r="R132" i="37" s="1"/>
  <c r="O133" i="37" s="1"/>
  <c r="Q132" i="41"/>
  <c r="R132" i="41" s="1"/>
  <c r="O133" i="41" s="1"/>
  <c r="Q121" i="10"/>
  <c r="R121" i="10" s="1"/>
  <c r="O122" i="10" s="1"/>
  <c r="Q132" i="49"/>
  <c r="R132" i="49" s="1"/>
  <c r="O133" i="49" s="1"/>
  <c r="Q136" i="13"/>
  <c r="R136" i="13" s="1"/>
  <c r="O137" i="13" s="1"/>
  <c r="Q130" i="44"/>
  <c r="R130" i="44" s="1"/>
  <c r="O131" i="44" s="1"/>
  <c r="Q130" i="33"/>
  <c r="R130" i="33" s="1"/>
  <c r="O131" i="33" s="1"/>
  <c r="Q139" i="22"/>
  <c r="R139" i="22" s="1"/>
  <c r="O140" i="22" s="1"/>
  <c r="Q131" i="36"/>
  <c r="R131" i="36" s="1"/>
  <c r="O132" i="36" s="1"/>
  <c r="Q131" i="52"/>
  <c r="R131" i="52" s="1"/>
  <c r="O132" i="52" s="1"/>
  <c r="Q130" i="32"/>
  <c r="R130" i="32" s="1"/>
  <c r="O131" i="32" s="1"/>
  <c r="Q131" i="28"/>
  <c r="R131" i="28" s="1"/>
  <c r="O132" i="28" s="1"/>
  <c r="Q121" i="11"/>
  <c r="R121" i="11" s="1"/>
  <c r="O122" i="11" s="1"/>
  <c r="Q140" i="19"/>
  <c r="R140" i="19" s="1"/>
  <c r="O141" i="19" s="1"/>
  <c r="Q133" i="43"/>
  <c r="R133" i="43" s="1"/>
  <c r="O134" i="43" s="1"/>
  <c r="Q127" i="24"/>
  <c r="R127" i="24" s="1"/>
  <c r="O128" i="24" s="1"/>
  <c r="Q127" i="14"/>
  <c r="R127" i="14" s="1"/>
  <c r="O128" i="14" s="1"/>
  <c r="Q131" i="50"/>
  <c r="R131" i="50" s="1"/>
  <c r="O132" i="50" s="1"/>
  <c r="Q131" i="48"/>
  <c r="R131" i="48" s="1"/>
  <c r="O132" i="48" s="1"/>
  <c r="Q132" i="15"/>
  <c r="R132" i="15" s="1"/>
  <c r="O133" i="15" s="1"/>
  <c r="Q139" i="23"/>
  <c r="R139" i="23" s="1"/>
  <c r="O140" i="23" s="1"/>
  <c r="Q130" i="12"/>
  <c r="R130" i="12" s="1"/>
  <c r="O131" i="12" s="1"/>
  <c r="Q131" i="34"/>
  <c r="R131" i="34" s="1"/>
  <c r="O132" i="34" s="1"/>
  <c r="Q131" i="39"/>
  <c r="R131" i="39" s="1"/>
  <c r="O132" i="39" s="1"/>
  <c r="Q137" i="13" l="1"/>
  <c r="R137" i="13" s="1"/>
  <c r="O138" i="13" s="1"/>
  <c r="Q141" i="20"/>
  <c r="R141" i="20"/>
  <c r="O142" i="20" s="1"/>
  <c r="Q134" i="43"/>
  <c r="R134" i="43" s="1"/>
  <c r="O135" i="43" s="1"/>
  <c r="Q128" i="25"/>
  <c r="R128" i="25" s="1"/>
  <c r="O129" i="25" s="1"/>
  <c r="Q133" i="40"/>
  <c r="R133" i="40" s="1"/>
  <c r="O134" i="40" s="1"/>
  <c r="Q131" i="44"/>
  <c r="R131" i="44" s="1"/>
  <c r="O132" i="44" s="1"/>
  <c r="Q132" i="38"/>
  <c r="R132" i="38" s="1"/>
  <c r="O133" i="38" s="1"/>
  <c r="Q133" i="37"/>
  <c r="R133" i="37" s="1"/>
  <c r="O134" i="37" s="1"/>
  <c r="Q132" i="30"/>
  <c r="R132" i="30" s="1"/>
  <c r="O133" i="30" s="1"/>
  <c r="Q132" i="34"/>
  <c r="R132" i="34" s="1"/>
  <c r="O133" i="34" s="1"/>
  <c r="Q133" i="42"/>
  <c r="R133" i="42" s="1"/>
  <c r="O134" i="42" s="1"/>
  <c r="Q132" i="50"/>
  <c r="R132" i="50" s="1"/>
  <c r="O133" i="50" s="1"/>
  <c r="Q133" i="53"/>
  <c r="R133" i="53" s="1"/>
  <c r="O134" i="53" s="1"/>
  <c r="Q128" i="14"/>
  <c r="R128" i="14" s="1"/>
  <c r="O129" i="14" s="1"/>
  <c r="Q145" i="16"/>
  <c r="R145" i="16" s="1"/>
  <c r="O146" i="16" s="1"/>
  <c r="Q132" i="52"/>
  <c r="R132" i="52" s="1"/>
  <c r="O133" i="52" s="1"/>
  <c r="Q132" i="47"/>
  <c r="R132" i="47" s="1"/>
  <c r="O133" i="47" s="1"/>
  <c r="Q133" i="29"/>
  <c r="R133" i="29" s="1"/>
  <c r="O134" i="29" s="1"/>
  <c r="Q133" i="54"/>
  <c r="R133" i="54" s="1"/>
  <c r="O134" i="54" s="1"/>
  <c r="Q133" i="55"/>
  <c r="R133" i="55" s="1"/>
  <c r="O134" i="55" s="1"/>
  <c r="Q133" i="45"/>
  <c r="R133" i="45" s="1"/>
  <c r="O134" i="45" s="1"/>
  <c r="Q140" i="23"/>
  <c r="R140" i="23" s="1"/>
  <c r="O141" i="23" s="1"/>
  <c r="Q122" i="11"/>
  <c r="R122" i="11" s="1"/>
  <c r="O123" i="11" s="1"/>
  <c r="Q132" i="36"/>
  <c r="R132" i="36" s="1"/>
  <c r="O133" i="36" s="1"/>
  <c r="Q141" i="19"/>
  <c r="R141" i="19" s="1"/>
  <c r="O142" i="19" s="1"/>
  <c r="Q133" i="41"/>
  <c r="R133" i="41" s="1"/>
  <c r="O134" i="41" s="1"/>
  <c r="Q132" i="39"/>
  <c r="R132" i="39" s="1"/>
  <c r="O133" i="39" s="1"/>
  <c r="Q133" i="15"/>
  <c r="R133" i="15" s="1"/>
  <c r="O134" i="15" s="1"/>
  <c r="Q132" i="28"/>
  <c r="R132" i="28" s="1"/>
  <c r="O133" i="28" s="1"/>
  <c r="Q133" i="49"/>
  <c r="R133" i="49" s="1"/>
  <c r="O134" i="49" s="1"/>
  <c r="Q133" i="9"/>
  <c r="R133" i="9" s="1"/>
  <c r="O134" i="9" s="1"/>
  <c r="Q132" i="51"/>
  <c r="R132" i="51" s="1"/>
  <c r="O133" i="51" s="1"/>
  <c r="Q141" i="17"/>
  <c r="R141" i="17" s="1"/>
  <c r="O142" i="17" s="1"/>
  <c r="Q131" i="32"/>
  <c r="R131" i="32" s="1"/>
  <c r="O132" i="32" s="1"/>
  <c r="Q131" i="33"/>
  <c r="R131" i="33" s="1"/>
  <c r="O132" i="33" s="1"/>
  <c r="Q122" i="10"/>
  <c r="R122" i="10" s="1"/>
  <c r="O123" i="10" s="1"/>
  <c r="Q134" i="46"/>
  <c r="R134" i="46" s="1"/>
  <c r="O135" i="46" s="1"/>
  <c r="Q132" i="31"/>
  <c r="R132" i="31" s="1"/>
  <c r="O133" i="31" s="1"/>
  <c r="Q133" i="27"/>
  <c r="R133" i="27" s="1"/>
  <c r="O134" i="27" s="1"/>
  <c r="Q141" i="21"/>
  <c r="R141" i="21" s="1"/>
  <c r="O142" i="21" s="1"/>
  <c r="Q131" i="12"/>
  <c r="R131" i="12" s="1"/>
  <c r="O132" i="12" s="1"/>
  <c r="Q128" i="24"/>
  <c r="R128" i="24" s="1"/>
  <c r="O129" i="24" s="1"/>
  <c r="Q140" i="22"/>
  <c r="R140" i="22" s="1"/>
  <c r="O141" i="22" s="1"/>
  <c r="Q120" i="18"/>
  <c r="R120" i="18" s="1"/>
  <c r="O121" i="18" s="1"/>
  <c r="Q128" i="26"/>
  <c r="R128" i="26" s="1"/>
  <c r="O129" i="26" s="1"/>
  <c r="Q132" i="35"/>
  <c r="R132" i="35" s="1"/>
  <c r="O133" i="35" s="1"/>
  <c r="Q132" i="48"/>
  <c r="R132" i="48" s="1"/>
  <c r="O133" i="48" s="1"/>
  <c r="Q123" i="11" l="1"/>
  <c r="R123" i="11" s="1"/>
  <c r="O124" i="11" s="1"/>
  <c r="Q134" i="29"/>
  <c r="R134" i="29" s="1"/>
  <c r="O135" i="29" s="1"/>
  <c r="Q134" i="53"/>
  <c r="R134" i="53" s="1"/>
  <c r="O135" i="53" s="1"/>
  <c r="Q134" i="45"/>
  <c r="R134" i="45" s="1"/>
  <c r="O135" i="45" s="1"/>
  <c r="Q133" i="31"/>
  <c r="R133" i="31" s="1"/>
  <c r="O134" i="31" s="1"/>
  <c r="Q133" i="48"/>
  <c r="R133" i="48" s="1"/>
  <c r="O134" i="48" s="1"/>
  <c r="Q133" i="39"/>
  <c r="R133" i="39" s="1"/>
  <c r="O134" i="39" s="1"/>
  <c r="Q134" i="49"/>
  <c r="R134" i="49" s="1"/>
  <c r="O135" i="49" s="1"/>
  <c r="Q142" i="17"/>
  <c r="R142" i="17" s="1"/>
  <c r="O143" i="17" s="1"/>
  <c r="Q133" i="30"/>
  <c r="R133" i="30" s="1"/>
  <c r="O134" i="30" s="1"/>
  <c r="Q121" i="18"/>
  <c r="R121" i="18" s="1"/>
  <c r="O122" i="18" s="1"/>
  <c r="Q141" i="22"/>
  <c r="R141" i="22" s="1"/>
  <c r="O142" i="22" s="1"/>
  <c r="Q132" i="32"/>
  <c r="R132" i="32" s="1"/>
  <c r="O133" i="32" s="1"/>
  <c r="Q134" i="54"/>
  <c r="R134" i="54" s="1"/>
  <c r="O135" i="54" s="1"/>
  <c r="Q138" i="13"/>
  <c r="R138" i="13" s="1"/>
  <c r="O139" i="13" s="1"/>
  <c r="Q133" i="36"/>
  <c r="R133" i="36" s="1"/>
  <c r="O134" i="36" s="1"/>
  <c r="Q134" i="55"/>
  <c r="R134" i="55" s="1"/>
  <c r="O135" i="55" s="1"/>
  <c r="Q133" i="52"/>
  <c r="R133" i="52" s="1"/>
  <c r="O134" i="52" s="1"/>
  <c r="Q133" i="50"/>
  <c r="R133" i="50" s="1"/>
  <c r="O134" i="50" s="1"/>
  <c r="Q134" i="37"/>
  <c r="R134" i="37" s="1"/>
  <c r="O135" i="37" s="1"/>
  <c r="Q129" i="25"/>
  <c r="R129" i="25" s="1"/>
  <c r="O130" i="25" s="1"/>
  <c r="Q133" i="51"/>
  <c r="R133" i="51" s="1"/>
  <c r="O134" i="51" s="1"/>
  <c r="Q135" i="46"/>
  <c r="R135" i="46" s="1"/>
  <c r="O136" i="46" s="1"/>
  <c r="Q142" i="19"/>
  <c r="R142" i="19" s="1"/>
  <c r="O143" i="19" s="1"/>
  <c r="Q142" i="21"/>
  <c r="R142" i="21" s="1"/>
  <c r="O143" i="21" s="1"/>
  <c r="Q134" i="15"/>
  <c r="R134" i="15" s="1"/>
  <c r="O135" i="15" s="1"/>
  <c r="Q132" i="33"/>
  <c r="R132" i="33" s="1"/>
  <c r="O133" i="33" s="1"/>
  <c r="Q146" i="16"/>
  <c r="R146" i="16" s="1"/>
  <c r="O147" i="16" s="1"/>
  <c r="Q135" i="43"/>
  <c r="R135" i="43" s="1"/>
  <c r="O136" i="43" s="1"/>
  <c r="Q123" i="10"/>
  <c r="R123" i="10" s="1"/>
  <c r="O124" i="10" s="1"/>
  <c r="Q134" i="42"/>
  <c r="R134" i="42" s="1"/>
  <c r="O135" i="42" s="1"/>
  <c r="Q134" i="41"/>
  <c r="R134" i="41" s="1"/>
  <c r="O135" i="41" s="1"/>
  <c r="Q141" i="23"/>
  <c r="R141" i="23" s="1"/>
  <c r="O142" i="23" s="1"/>
  <c r="Q129" i="14"/>
  <c r="R129" i="14" s="1"/>
  <c r="O130" i="14" s="1"/>
  <c r="Q133" i="34"/>
  <c r="R133" i="34" s="1"/>
  <c r="O134" i="34" s="1"/>
  <c r="Q132" i="44"/>
  <c r="R132" i="44" s="1"/>
  <c r="O133" i="44" s="1"/>
  <c r="Q142" i="20"/>
  <c r="R142" i="20" s="1"/>
  <c r="O143" i="20" s="1"/>
  <c r="Q132" i="12"/>
  <c r="R132" i="12" s="1"/>
  <c r="O133" i="12" s="1"/>
  <c r="Q133" i="47"/>
  <c r="R133" i="47" s="1"/>
  <c r="O134" i="47" s="1"/>
  <c r="Q134" i="27"/>
  <c r="R134" i="27" s="1"/>
  <c r="O135" i="27" s="1"/>
  <c r="Q134" i="9"/>
  <c r="R134" i="9" s="1"/>
  <c r="O135" i="9" s="1"/>
  <c r="Q133" i="38"/>
  <c r="R133" i="38" s="1"/>
  <c r="O134" i="38" s="1"/>
  <c r="Q133" i="35"/>
  <c r="R133" i="35" s="1"/>
  <c r="O134" i="35" s="1"/>
  <c r="Q129" i="24"/>
  <c r="R129" i="24" s="1"/>
  <c r="O130" i="24" s="1"/>
  <c r="Q129" i="26"/>
  <c r="R129" i="26" s="1"/>
  <c r="O130" i="26" s="1"/>
  <c r="Q133" i="28"/>
  <c r="R133" i="28" s="1"/>
  <c r="O134" i="28" s="1"/>
  <c r="Q134" i="40"/>
  <c r="R134" i="40" s="1"/>
  <c r="O135" i="40" s="1"/>
  <c r="Q133" i="44" l="1"/>
  <c r="R133" i="44" s="1"/>
  <c r="O134" i="44" s="1"/>
  <c r="Q134" i="34"/>
  <c r="R134" i="34" s="1"/>
  <c r="O135" i="34" s="1"/>
  <c r="Q135" i="53"/>
  <c r="R135" i="53" s="1"/>
  <c r="O136" i="53" s="1"/>
  <c r="Q143" i="20"/>
  <c r="R143" i="20" s="1"/>
  <c r="O144" i="20" s="1"/>
  <c r="Q136" i="43"/>
  <c r="R136" i="43" s="1"/>
  <c r="O137" i="43" s="1"/>
  <c r="Q134" i="50"/>
  <c r="R134" i="50" s="1"/>
  <c r="O135" i="50" s="1"/>
  <c r="Q147" i="16"/>
  <c r="R147" i="16" s="1"/>
  <c r="O148" i="16" s="1"/>
  <c r="Q136" i="46"/>
  <c r="R136" i="46" s="1"/>
  <c r="O137" i="46" s="1"/>
  <c r="Q134" i="28"/>
  <c r="R134" i="28" s="1"/>
  <c r="O135" i="28" s="1"/>
  <c r="Q134" i="47"/>
  <c r="R134" i="47" s="1"/>
  <c r="O135" i="47" s="1"/>
  <c r="Q133" i="33"/>
  <c r="R133" i="33" s="1"/>
  <c r="O134" i="33" s="1"/>
  <c r="Q133" i="12"/>
  <c r="R133" i="12" s="1"/>
  <c r="O134" i="12" s="1"/>
  <c r="Q135" i="41"/>
  <c r="R135" i="41" s="1"/>
  <c r="O136" i="41" s="1"/>
  <c r="Q135" i="40"/>
  <c r="R135" i="40" s="1"/>
  <c r="O136" i="40" s="1"/>
  <c r="Q134" i="35"/>
  <c r="R134" i="35" s="1"/>
  <c r="O135" i="35" s="1"/>
  <c r="Q135" i="42"/>
  <c r="R135" i="42" s="1"/>
  <c r="O136" i="42" s="1"/>
  <c r="Q139" i="13"/>
  <c r="R139" i="13" s="1"/>
  <c r="O140" i="13" s="1"/>
  <c r="Q122" i="18"/>
  <c r="R122" i="18" s="1"/>
  <c r="O123" i="18" s="1"/>
  <c r="Q134" i="39"/>
  <c r="R134" i="39" s="1"/>
  <c r="O135" i="39" s="1"/>
  <c r="Q135" i="27"/>
  <c r="R135" i="27" s="1"/>
  <c r="O136" i="27" s="1"/>
  <c r="Q135" i="37"/>
  <c r="R135" i="37" s="1"/>
  <c r="O136" i="37" s="1"/>
  <c r="Q135" i="45"/>
  <c r="R135" i="45" s="1"/>
  <c r="O136" i="45" s="1"/>
  <c r="Q130" i="24"/>
  <c r="R130" i="24" s="1"/>
  <c r="O131" i="24" s="1"/>
  <c r="Q143" i="19"/>
  <c r="R143" i="19" s="1"/>
  <c r="O144" i="19" s="1"/>
  <c r="Q142" i="22"/>
  <c r="R142" i="22" s="1"/>
  <c r="O143" i="22" s="1"/>
  <c r="Q130" i="14"/>
  <c r="R130" i="14" s="1"/>
  <c r="O131" i="14" s="1"/>
  <c r="Q134" i="51"/>
  <c r="R134" i="51" s="1"/>
  <c r="O135" i="51" s="1"/>
  <c r="Q135" i="29"/>
  <c r="R135" i="29" s="1"/>
  <c r="O136" i="29" s="1"/>
  <c r="Q134" i="38"/>
  <c r="R134" i="38" s="1"/>
  <c r="O135" i="38" s="1"/>
  <c r="Q124" i="10"/>
  <c r="R124" i="10" s="1"/>
  <c r="O125" i="10" s="1"/>
  <c r="Q134" i="48"/>
  <c r="R134" i="48" s="1"/>
  <c r="O135" i="48" s="1"/>
  <c r="Q130" i="26"/>
  <c r="R130" i="26" s="1"/>
  <c r="O131" i="26" s="1"/>
  <c r="Q135" i="9"/>
  <c r="R135" i="9" s="1"/>
  <c r="O136" i="9" s="1"/>
  <c r="Q142" i="23"/>
  <c r="R142" i="23" s="1"/>
  <c r="O143" i="23" s="1"/>
  <c r="Q143" i="21"/>
  <c r="R143" i="21" s="1"/>
  <c r="O144" i="21" s="1"/>
  <c r="Q130" i="25"/>
  <c r="R130" i="25" s="1"/>
  <c r="O131" i="25" s="1"/>
  <c r="Q135" i="55"/>
  <c r="R135" i="55" s="1"/>
  <c r="O136" i="55" s="1"/>
  <c r="Q133" i="32"/>
  <c r="R133" i="32" s="1"/>
  <c r="O134" i="32" s="1"/>
  <c r="Q143" i="17"/>
  <c r="R143" i="17" s="1"/>
  <c r="O144" i="17" s="1"/>
  <c r="Q134" i="31"/>
  <c r="R134" i="31" s="1"/>
  <c r="O135" i="31" s="1"/>
  <c r="Q124" i="11"/>
  <c r="R124" i="11" s="1"/>
  <c r="O125" i="11" s="1"/>
  <c r="Q134" i="36"/>
  <c r="R134" i="36" s="1"/>
  <c r="O135" i="36" s="1"/>
  <c r="Q135" i="49"/>
  <c r="R135" i="49" s="1"/>
  <c r="O136" i="49" s="1"/>
  <c r="Q135" i="15"/>
  <c r="R135" i="15" s="1"/>
  <c r="O136" i="15" s="1"/>
  <c r="Q134" i="52"/>
  <c r="R134" i="52" s="1"/>
  <c r="O135" i="52" s="1"/>
  <c r="Q135" i="54"/>
  <c r="R135" i="54" s="1"/>
  <c r="O136" i="54" s="1"/>
  <c r="Q134" i="30"/>
  <c r="R134" i="30" s="1"/>
  <c r="O135" i="30" s="1"/>
  <c r="Q136" i="49" l="1"/>
  <c r="R136" i="49" s="1"/>
  <c r="O137" i="49" s="1"/>
  <c r="Q136" i="40"/>
  <c r="R136" i="40" s="1"/>
  <c r="O137" i="40" s="1"/>
  <c r="Q137" i="43"/>
  <c r="R137" i="43" s="1"/>
  <c r="O138" i="43" s="1"/>
  <c r="Q136" i="9"/>
  <c r="R136" i="9" s="1"/>
  <c r="O137" i="9" s="1"/>
  <c r="Q136" i="53"/>
  <c r="R136" i="53" s="1"/>
  <c r="O137" i="53" s="1"/>
  <c r="Q135" i="35"/>
  <c r="R135" i="35" s="1"/>
  <c r="O136" i="35" s="1"/>
  <c r="Q134" i="32"/>
  <c r="R134" i="32" s="1"/>
  <c r="O135" i="32" s="1"/>
  <c r="Q131" i="26"/>
  <c r="R131" i="26" s="1"/>
  <c r="O132" i="26" s="1"/>
  <c r="Q135" i="52"/>
  <c r="R135" i="52" s="1"/>
  <c r="O136" i="52" s="1"/>
  <c r="Q135" i="28"/>
  <c r="R135" i="28" s="1"/>
  <c r="O136" i="28" s="1"/>
  <c r="Q135" i="51"/>
  <c r="R135" i="51" s="1"/>
  <c r="O136" i="51" s="1"/>
  <c r="Q134" i="12"/>
  <c r="R134" i="12" s="1"/>
  <c r="O135" i="12" s="1"/>
  <c r="Q136" i="37"/>
  <c r="R136" i="37" s="1"/>
  <c r="O137" i="37" s="1"/>
  <c r="Q144" i="21"/>
  <c r="R144" i="21" s="1"/>
  <c r="O145" i="21" s="1"/>
  <c r="Q136" i="54"/>
  <c r="R136" i="54" s="1"/>
  <c r="O137" i="54" s="1"/>
  <c r="Q131" i="14"/>
  <c r="R131" i="14" s="1"/>
  <c r="O132" i="14" s="1"/>
  <c r="Q140" i="13"/>
  <c r="R140" i="13" s="1"/>
  <c r="O141" i="13" s="1"/>
  <c r="Q134" i="33"/>
  <c r="R134" i="33" s="1"/>
  <c r="O135" i="33" s="1"/>
  <c r="Q134" i="44"/>
  <c r="R134" i="44" s="1"/>
  <c r="O135" i="44" s="1"/>
  <c r="Q136" i="29"/>
  <c r="R136" i="29" s="1"/>
  <c r="O137" i="29" s="1"/>
  <c r="Q144" i="20"/>
  <c r="R144" i="20" s="1"/>
  <c r="O145" i="20" s="1"/>
  <c r="Q135" i="39"/>
  <c r="R135" i="39" s="1"/>
  <c r="O136" i="39" s="1"/>
  <c r="Q135" i="36"/>
  <c r="R135" i="36" s="1"/>
  <c r="O136" i="36" s="1"/>
  <c r="Q143" i="23"/>
  <c r="R143" i="23" s="1"/>
  <c r="O144" i="23" s="1"/>
  <c r="Q125" i="10"/>
  <c r="R125" i="10" s="1"/>
  <c r="O126" i="10" s="1"/>
  <c r="Q136" i="45"/>
  <c r="R136" i="45" s="1"/>
  <c r="O137" i="45" s="1"/>
  <c r="Q123" i="18"/>
  <c r="R123" i="18" s="1"/>
  <c r="O124" i="18" s="1"/>
  <c r="Q135" i="47"/>
  <c r="R135" i="47" s="1"/>
  <c r="O136" i="47" s="1"/>
  <c r="Q135" i="50"/>
  <c r="R135" i="50" s="1"/>
  <c r="O136" i="50" s="1"/>
  <c r="Q135" i="34"/>
  <c r="R135" i="34" s="1"/>
  <c r="O136" i="34" s="1"/>
  <c r="Q131" i="25"/>
  <c r="R131" i="25" s="1"/>
  <c r="O132" i="25" s="1"/>
  <c r="Q137" i="46"/>
  <c r="R137" i="46" s="1"/>
  <c r="O138" i="46" s="1"/>
  <c r="Q135" i="30"/>
  <c r="R135" i="30" s="1"/>
  <c r="O136" i="30" s="1"/>
  <c r="Q135" i="48"/>
  <c r="R135" i="48" s="1"/>
  <c r="O136" i="48" s="1"/>
  <c r="Q148" i="16"/>
  <c r="R148" i="16" s="1"/>
  <c r="O149" i="16" s="1"/>
  <c r="Q135" i="31"/>
  <c r="R135" i="31" s="1"/>
  <c r="O136" i="31" s="1"/>
  <c r="Q144" i="19"/>
  <c r="R144" i="19" s="1"/>
  <c r="O145" i="19" s="1"/>
  <c r="Q136" i="42"/>
  <c r="R136" i="42" s="1"/>
  <c r="O137" i="42" s="1"/>
  <c r="Q144" i="17"/>
  <c r="R144" i="17" s="1"/>
  <c r="O145" i="17" s="1"/>
  <c r="Q131" i="24"/>
  <c r="R131" i="24" s="1"/>
  <c r="O132" i="24" s="1"/>
  <c r="Q125" i="11"/>
  <c r="R125" i="11" s="1"/>
  <c r="O126" i="11" s="1"/>
  <c r="Q136" i="55"/>
  <c r="R136" i="55" s="1"/>
  <c r="O137" i="55" s="1"/>
  <c r="Q135" i="38"/>
  <c r="R135" i="38" s="1"/>
  <c r="O136" i="38" s="1"/>
  <c r="Q143" i="22"/>
  <c r="R143" i="22" s="1"/>
  <c r="O144" i="22" s="1"/>
  <c r="Q136" i="15"/>
  <c r="R136" i="15" s="1"/>
  <c r="O137" i="15" s="1"/>
  <c r="Q136" i="27"/>
  <c r="R136" i="27" s="1"/>
  <c r="O137" i="27" s="1"/>
  <c r="Q136" i="41"/>
  <c r="R136" i="41" s="1"/>
  <c r="O137" i="41" s="1"/>
  <c r="Q136" i="39" l="1"/>
  <c r="R136" i="39"/>
  <c r="O137" i="39" s="1"/>
  <c r="Q145" i="20"/>
  <c r="R145" i="20" s="1"/>
  <c r="O146" i="20" s="1"/>
  <c r="Q137" i="15"/>
  <c r="R137" i="15" s="1"/>
  <c r="O138" i="15" s="1"/>
  <c r="Q132" i="25"/>
  <c r="R132" i="25" s="1"/>
  <c r="O133" i="25" s="1"/>
  <c r="Q137" i="45"/>
  <c r="R137" i="45" s="1"/>
  <c r="O138" i="45" s="1"/>
  <c r="Q136" i="28"/>
  <c r="R136" i="28" s="1"/>
  <c r="O137" i="28" s="1"/>
  <c r="Q137" i="9"/>
  <c r="R137" i="9" s="1"/>
  <c r="O138" i="9" s="1"/>
  <c r="Q136" i="52"/>
  <c r="R136" i="52" s="1"/>
  <c r="O137" i="52" s="1"/>
  <c r="Q138" i="43"/>
  <c r="R138" i="43" s="1"/>
  <c r="O139" i="43" s="1"/>
  <c r="Q137" i="55"/>
  <c r="R137" i="55" s="1"/>
  <c r="O138" i="55" s="1"/>
  <c r="Q126" i="10"/>
  <c r="R126" i="10" s="1"/>
  <c r="O127" i="10" s="1"/>
  <c r="Q144" i="23"/>
  <c r="R144" i="23" s="1"/>
  <c r="O145" i="23" s="1"/>
  <c r="Q132" i="14"/>
  <c r="R132" i="14" s="1"/>
  <c r="O133" i="14" s="1"/>
  <c r="Q137" i="53"/>
  <c r="R137" i="53" s="1"/>
  <c r="O138" i="53" s="1"/>
  <c r="Q136" i="48"/>
  <c r="R136" i="48" s="1"/>
  <c r="O137" i="48" s="1"/>
  <c r="Q136" i="50"/>
  <c r="R136" i="50" s="1"/>
  <c r="O137" i="50" s="1"/>
  <c r="Q135" i="33"/>
  <c r="R135" i="33" s="1"/>
  <c r="O136" i="33" s="1"/>
  <c r="Q126" i="11"/>
  <c r="R126" i="11" s="1"/>
  <c r="O127" i="11" s="1"/>
  <c r="Q141" i="13"/>
  <c r="R141" i="13" s="1"/>
  <c r="O142" i="13" s="1"/>
  <c r="Q135" i="32"/>
  <c r="R135" i="32" s="1"/>
  <c r="O136" i="32" s="1"/>
  <c r="Q137" i="49"/>
  <c r="R137" i="49" s="1"/>
  <c r="O138" i="49" s="1"/>
  <c r="Q132" i="24"/>
  <c r="R132" i="24" s="1"/>
  <c r="O133" i="24" s="1"/>
  <c r="Q136" i="38"/>
  <c r="R136" i="38" s="1"/>
  <c r="O137" i="38" s="1"/>
  <c r="Q136" i="36"/>
  <c r="R136" i="36" s="1"/>
  <c r="O137" i="36" s="1"/>
  <c r="Q135" i="44"/>
  <c r="R135" i="44" s="1"/>
  <c r="O136" i="44" s="1"/>
  <c r="Q136" i="51"/>
  <c r="R136" i="51" s="1"/>
  <c r="O137" i="51" s="1"/>
  <c r="Q138" i="46"/>
  <c r="R138" i="46" s="1"/>
  <c r="O139" i="46" s="1"/>
  <c r="Q135" i="12"/>
  <c r="R135" i="12" s="1"/>
  <c r="O136" i="12" s="1"/>
  <c r="Q145" i="17"/>
  <c r="R145" i="17" s="1"/>
  <c r="O146" i="17" s="1"/>
  <c r="Q124" i="18"/>
  <c r="R124" i="18" s="1"/>
  <c r="O125" i="18" s="1"/>
  <c r="Q137" i="54"/>
  <c r="R137" i="54" s="1"/>
  <c r="O138" i="54" s="1"/>
  <c r="Q136" i="35"/>
  <c r="R136" i="35" s="1"/>
  <c r="O137" i="35" s="1"/>
  <c r="Q137" i="40"/>
  <c r="R137" i="40" s="1"/>
  <c r="O138" i="40" s="1"/>
  <c r="Q137" i="29"/>
  <c r="R137" i="29" s="1"/>
  <c r="O138" i="29" s="1"/>
  <c r="Q145" i="21"/>
  <c r="R145" i="21" s="1"/>
  <c r="O146" i="21" s="1"/>
  <c r="Q144" i="22"/>
  <c r="R144" i="22" s="1"/>
  <c r="O145" i="22" s="1"/>
  <c r="Q132" i="26"/>
  <c r="R132" i="26" s="1"/>
  <c r="O133" i="26" s="1"/>
  <c r="Q137" i="41"/>
  <c r="R137" i="41" s="1"/>
  <c r="O138" i="41" s="1"/>
  <c r="Q137" i="27"/>
  <c r="R137" i="27" s="1"/>
  <c r="O138" i="27" s="1"/>
  <c r="Q137" i="42"/>
  <c r="R137" i="42" s="1"/>
  <c r="O138" i="42" s="1"/>
  <c r="Q136" i="31"/>
  <c r="R136" i="31" s="1"/>
  <c r="O137" i="31" s="1"/>
  <c r="Q136" i="47"/>
  <c r="R136" i="47" s="1"/>
  <c r="O137" i="47" s="1"/>
  <c r="Q149" i="16"/>
  <c r="R149" i="16" s="1"/>
  <c r="O150" i="16" s="1"/>
  <c r="Q136" i="34"/>
  <c r="R136" i="34" s="1"/>
  <c r="O137" i="34" s="1"/>
  <c r="Q145" i="19"/>
  <c r="R145" i="19" s="1"/>
  <c r="O146" i="19" s="1"/>
  <c r="Q136" i="30"/>
  <c r="R136" i="30" s="1"/>
  <c r="O137" i="30" s="1"/>
  <c r="Q137" i="37"/>
  <c r="R137" i="37" s="1"/>
  <c r="O138" i="37" s="1"/>
  <c r="Q146" i="17" l="1"/>
  <c r="R146" i="17"/>
  <c r="O147" i="17" s="1"/>
  <c r="Q133" i="24"/>
  <c r="R133" i="24" s="1"/>
  <c r="O134" i="24" s="1"/>
  <c r="Q137" i="31"/>
  <c r="R137" i="31" s="1"/>
  <c r="O138" i="31" s="1"/>
  <c r="Q138" i="15"/>
  <c r="R138" i="15" s="1"/>
  <c r="O139" i="15" s="1"/>
  <c r="Q137" i="52"/>
  <c r="R137" i="52" s="1"/>
  <c r="O138" i="52" s="1"/>
  <c r="Q146" i="20"/>
  <c r="R146" i="20" s="1"/>
  <c r="O147" i="20" s="1"/>
  <c r="Q137" i="30"/>
  <c r="R137" i="30" s="1"/>
  <c r="O138" i="30" s="1"/>
  <c r="Q139" i="46"/>
  <c r="R139" i="46" s="1"/>
  <c r="O140" i="46" s="1"/>
  <c r="Q146" i="21"/>
  <c r="R146" i="21" s="1"/>
  <c r="O147" i="21" s="1"/>
  <c r="Q136" i="44"/>
  <c r="R136" i="44" s="1"/>
  <c r="O137" i="44" s="1"/>
  <c r="Q136" i="32"/>
  <c r="R136" i="32" s="1"/>
  <c r="O137" i="32" s="1"/>
  <c r="Q127" i="10"/>
  <c r="R127" i="10" s="1"/>
  <c r="O128" i="10" s="1"/>
  <c r="Q138" i="40"/>
  <c r="R138" i="40" s="1"/>
  <c r="O139" i="40" s="1"/>
  <c r="Q133" i="26"/>
  <c r="R133" i="26" s="1"/>
  <c r="O134" i="26" s="1"/>
  <c r="Q142" i="13"/>
  <c r="R142" i="13" s="1"/>
  <c r="O143" i="13" s="1"/>
  <c r="Q137" i="34"/>
  <c r="R137" i="34" s="1"/>
  <c r="O138" i="34" s="1"/>
  <c r="Q150" i="16"/>
  <c r="R150" i="16" s="1"/>
  <c r="O151" i="16" s="1"/>
  <c r="Q137" i="38"/>
  <c r="R137" i="38" s="1"/>
  <c r="O138" i="38" s="1"/>
  <c r="Q138" i="42"/>
  <c r="R138" i="42" s="1"/>
  <c r="O139" i="42" s="1"/>
  <c r="Q133" i="25"/>
  <c r="R133" i="25" s="1"/>
  <c r="O134" i="25" s="1"/>
  <c r="Q137" i="47"/>
  <c r="R137" i="47" s="1"/>
  <c r="O138" i="47" s="1"/>
  <c r="Q138" i="41"/>
  <c r="R138" i="41" s="1"/>
  <c r="O139" i="41" s="1"/>
  <c r="Q138" i="29"/>
  <c r="R138" i="29" s="1"/>
  <c r="O139" i="29" s="1"/>
  <c r="Q125" i="18"/>
  <c r="R125" i="18" s="1"/>
  <c r="O126" i="18" s="1"/>
  <c r="Q137" i="51"/>
  <c r="R137" i="51" s="1"/>
  <c r="O138" i="51" s="1"/>
  <c r="Q127" i="11"/>
  <c r="R127" i="11" s="1"/>
  <c r="O128" i="11" s="1"/>
  <c r="Q138" i="53"/>
  <c r="R138" i="53" s="1"/>
  <c r="O139" i="53" s="1"/>
  <c r="Q138" i="55"/>
  <c r="R138" i="55" s="1"/>
  <c r="O139" i="55" s="1"/>
  <c r="Q137" i="28"/>
  <c r="R137" i="28" s="1"/>
  <c r="O138" i="28" s="1"/>
  <c r="Q136" i="12"/>
  <c r="R136" i="12" s="1"/>
  <c r="O137" i="12" s="1"/>
  <c r="Q138" i="37"/>
  <c r="R138" i="37" s="1"/>
  <c r="O139" i="37" s="1"/>
  <c r="Q138" i="54"/>
  <c r="R138" i="54" s="1"/>
  <c r="O139" i="54" s="1"/>
  <c r="Q138" i="9"/>
  <c r="R138" i="9" s="1"/>
  <c r="O139" i="9" s="1"/>
  <c r="Q145" i="22"/>
  <c r="R145" i="22" s="1"/>
  <c r="O146" i="22" s="1"/>
  <c r="Q137" i="36"/>
  <c r="R137" i="36" s="1"/>
  <c r="O138" i="36" s="1"/>
  <c r="Q137" i="50"/>
  <c r="R137" i="50" s="1"/>
  <c r="O138" i="50" s="1"/>
  <c r="Q137" i="48"/>
  <c r="R137" i="48" s="1"/>
  <c r="O138" i="48" s="1"/>
  <c r="Q138" i="49"/>
  <c r="R138" i="49" s="1"/>
  <c r="O139" i="49" s="1"/>
  <c r="Q136" i="33"/>
  <c r="R136" i="33" s="1"/>
  <c r="O137" i="33" s="1"/>
  <c r="Q133" i="14"/>
  <c r="R133" i="14" s="1"/>
  <c r="O134" i="14" s="1"/>
  <c r="Q139" i="43"/>
  <c r="R139" i="43" s="1"/>
  <c r="O140" i="43" s="1"/>
  <c r="Q138" i="45"/>
  <c r="R138" i="45" s="1"/>
  <c r="O139" i="45" s="1"/>
  <c r="Q137" i="39"/>
  <c r="R137" i="39" s="1"/>
  <c r="O138" i="39" s="1"/>
  <c r="Q137" i="35"/>
  <c r="R137" i="35" s="1"/>
  <c r="O138" i="35" s="1"/>
  <c r="Q145" i="23"/>
  <c r="R145" i="23" s="1"/>
  <c r="O146" i="23" s="1"/>
  <c r="Q138" i="27"/>
  <c r="R138" i="27" s="1"/>
  <c r="O139" i="27" s="1"/>
  <c r="Q146" i="19"/>
  <c r="R146" i="19" s="1"/>
  <c r="O147" i="19" s="1"/>
  <c r="Q138" i="28" l="1"/>
  <c r="R138" i="28" s="1"/>
  <c r="O139" i="28" s="1"/>
  <c r="Q139" i="9"/>
  <c r="R139" i="9" s="1"/>
  <c r="O140" i="9" s="1"/>
  <c r="Q139" i="55"/>
  <c r="R139" i="55" s="1"/>
  <c r="O140" i="55" s="1"/>
  <c r="Q139" i="29"/>
  <c r="R139" i="29" s="1"/>
  <c r="O140" i="29" s="1"/>
  <c r="Q139" i="15"/>
  <c r="R139" i="15" s="1"/>
  <c r="O140" i="15" s="1"/>
  <c r="Q139" i="27"/>
  <c r="R139" i="27" s="1"/>
  <c r="O140" i="27" s="1"/>
  <c r="Q140" i="43"/>
  <c r="R140" i="43" s="1"/>
  <c r="O141" i="43" s="1"/>
  <c r="Q146" i="23"/>
  <c r="R146" i="23" s="1"/>
  <c r="O147" i="23" s="1"/>
  <c r="Q128" i="10"/>
  <c r="R128" i="10"/>
  <c r="O129" i="10" s="1"/>
  <c r="Q137" i="32"/>
  <c r="R137" i="32" s="1"/>
  <c r="O138" i="32" s="1"/>
  <c r="Q138" i="48"/>
  <c r="R138" i="48" s="1"/>
  <c r="O139" i="48" s="1"/>
  <c r="Q138" i="51"/>
  <c r="R138" i="51" s="1"/>
  <c r="O139" i="51" s="1"/>
  <c r="Q147" i="20"/>
  <c r="R147" i="20" s="1"/>
  <c r="O148" i="20" s="1"/>
  <c r="Q139" i="42"/>
  <c r="R139" i="42" s="1"/>
  <c r="O140" i="42" s="1"/>
  <c r="Q143" i="13"/>
  <c r="R143" i="13" s="1"/>
  <c r="O144" i="13" s="1"/>
  <c r="Q138" i="50"/>
  <c r="R138" i="50" s="1"/>
  <c r="O139" i="50" s="1"/>
  <c r="Q140" i="46"/>
  <c r="R140" i="46" s="1"/>
  <c r="O141" i="46" s="1"/>
  <c r="Q137" i="33"/>
  <c r="R137" i="33" s="1"/>
  <c r="O138" i="33" s="1"/>
  <c r="Q139" i="37"/>
  <c r="R139" i="37" s="1"/>
  <c r="O140" i="37" s="1"/>
  <c r="Q138" i="30"/>
  <c r="R138" i="30" s="1"/>
  <c r="O139" i="30" s="1"/>
  <c r="Q138" i="35"/>
  <c r="R138" i="35" s="1"/>
  <c r="O139" i="35" s="1"/>
  <c r="Q139" i="45"/>
  <c r="R139" i="45" s="1"/>
  <c r="O140" i="45" s="1"/>
  <c r="Q139" i="49"/>
  <c r="R139" i="49" s="1"/>
  <c r="O140" i="49" s="1"/>
  <c r="Q146" i="22"/>
  <c r="R146" i="22" s="1"/>
  <c r="O147" i="22" s="1"/>
  <c r="Q137" i="12"/>
  <c r="R137" i="12" s="1"/>
  <c r="O138" i="12" s="1"/>
  <c r="Q128" i="11"/>
  <c r="R128" i="11" s="1"/>
  <c r="O129" i="11" s="1"/>
  <c r="Q139" i="41"/>
  <c r="R139" i="41" s="1"/>
  <c r="O140" i="41" s="1"/>
  <c r="Q138" i="38"/>
  <c r="R138" i="38" s="1"/>
  <c r="O139" i="38" s="1"/>
  <c r="Q134" i="26"/>
  <c r="R134" i="26" s="1"/>
  <c r="O135" i="26" s="1"/>
  <c r="Q137" i="44"/>
  <c r="R137" i="44" s="1"/>
  <c r="O138" i="44" s="1"/>
  <c r="Q134" i="24"/>
  <c r="R134" i="24" s="1"/>
  <c r="O135" i="24" s="1"/>
  <c r="Q139" i="54"/>
  <c r="R139" i="54" s="1"/>
  <c r="O140" i="54" s="1"/>
  <c r="Q126" i="18"/>
  <c r="R126" i="18" s="1"/>
  <c r="O127" i="18" s="1"/>
  <c r="Q138" i="34"/>
  <c r="R138" i="34" s="1"/>
  <c r="O139" i="34" s="1"/>
  <c r="Q138" i="39"/>
  <c r="R138" i="39" s="1"/>
  <c r="O139" i="39" s="1"/>
  <c r="Q139" i="53"/>
  <c r="R139" i="53" s="1"/>
  <c r="O140" i="53" s="1"/>
  <c r="Q134" i="14"/>
  <c r="R134" i="14" s="1"/>
  <c r="O135" i="14" s="1"/>
  <c r="Q138" i="36"/>
  <c r="R138" i="36" s="1"/>
  <c r="O139" i="36" s="1"/>
  <c r="Q138" i="31"/>
  <c r="R138" i="31" s="1"/>
  <c r="O139" i="31" s="1"/>
  <c r="Q151" i="16"/>
  <c r="R151" i="16" s="1"/>
  <c r="O152" i="16" s="1"/>
  <c r="Q139" i="40"/>
  <c r="R139" i="40" s="1"/>
  <c r="O140" i="40" s="1"/>
  <c r="Q147" i="21"/>
  <c r="R147" i="21" s="1"/>
  <c r="O148" i="21" s="1"/>
  <c r="Q138" i="52"/>
  <c r="R138" i="52" s="1"/>
  <c r="O139" i="52" s="1"/>
  <c r="Q147" i="17"/>
  <c r="R147" i="17" s="1"/>
  <c r="O148" i="17" s="1"/>
  <c r="Q134" i="25"/>
  <c r="R134" i="25" s="1"/>
  <c r="O135" i="25" s="1"/>
  <c r="Q147" i="19"/>
  <c r="R147" i="19" s="1"/>
  <c r="O148" i="19" s="1"/>
  <c r="Q138" i="47"/>
  <c r="R138" i="47" s="1"/>
  <c r="O139" i="47" s="1"/>
  <c r="Q148" i="21" l="1"/>
  <c r="R148" i="21" s="1"/>
  <c r="O149" i="21" s="1"/>
  <c r="Q140" i="54"/>
  <c r="R140" i="54" s="1"/>
  <c r="O141" i="54" s="1"/>
  <c r="Q148" i="19"/>
  <c r="R148" i="19" s="1"/>
  <c r="O149" i="19" s="1"/>
  <c r="Q140" i="55"/>
  <c r="R140" i="55" s="1"/>
  <c r="O141" i="55" s="1"/>
  <c r="Q148" i="20"/>
  <c r="R148" i="20" s="1"/>
  <c r="O149" i="20" s="1"/>
  <c r="Q148" i="17"/>
  <c r="R148" i="17" s="1"/>
  <c r="O149" i="17" s="1"/>
  <c r="Q140" i="27"/>
  <c r="R140" i="27" s="1"/>
  <c r="O141" i="27" s="1"/>
  <c r="Q139" i="47"/>
  <c r="R139" i="47" s="1"/>
  <c r="O140" i="47" s="1"/>
  <c r="Q140" i="45"/>
  <c r="R140" i="45" s="1"/>
  <c r="O141" i="45" s="1"/>
  <c r="Q135" i="26"/>
  <c r="R135" i="26" s="1"/>
  <c r="O136" i="26" s="1"/>
  <c r="Q127" i="18"/>
  <c r="R127" i="18" s="1"/>
  <c r="O128" i="18" s="1"/>
  <c r="Q140" i="15"/>
  <c r="R140" i="15" s="1"/>
  <c r="O141" i="15" s="1"/>
  <c r="Q139" i="36"/>
  <c r="R139" i="36" s="1"/>
  <c r="O140" i="36" s="1"/>
  <c r="Q147" i="22"/>
  <c r="R147" i="22" s="1"/>
  <c r="O148" i="22" s="1"/>
  <c r="Q139" i="28"/>
  <c r="R139" i="28" s="1"/>
  <c r="O140" i="28" s="1"/>
  <c r="Q139" i="38"/>
  <c r="R139" i="38" s="1"/>
  <c r="O140" i="38" s="1"/>
  <c r="Q139" i="51"/>
  <c r="R139" i="51" s="1"/>
  <c r="O140" i="51" s="1"/>
  <c r="Q152" i="16"/>
  <c r="R152" i="16" s="1"/>
  <c r="O153" i="16" s="1"/>
  <c r="Q139" i="50"/>
  <c r="R139" i="50" s="1"/>
  <c r="O140" i="50" s="1"/>
  <c r="Q139" i="52"/>
  <c r="R139" i="52" s="1"/>
  <c r="O140" i="52" s="1"/>
  <c r="Q135" i="24"/>
  <c r="R135" i="24" s="1"/>
  <c r="O136" i="24" s="1"/>
  <c r="Q140" i="49"/>
  <c r="R140" i="49" s="1"/>
  <c r="O141" i="49" s="1"/>
  <c r="Q141" i="43"/>
  <c r="R141" i="43" s="1"/>
  <c r="O142" i="43" s="1"/>
  <c r="Q140" i="53"/>
  <c r="R140" i="53" s="1"/>
  <c r="O141" i="53" s="1"/>
  <c r="Q139" i="30"/>
  <c r="R139" i="30" s="1"/>
  <c r="O140" i="30" s="1"/>
  <c r="Q139" i="31"/>
  <c r="R139" i="31" s="1"/>
  <c r="O140" i="31" s="1"/>
  <c r="Q140" i="41"/>
  <c r="R140" i="41" s="1"/>
  <c r="O141" i="41" s="1"/>
  <c r="Q140" i="37"/>
  <c r="R140" i="37" s="1"/>
  <c r="O141" i="37" s="1"/>
  <c r="Q139" i="48"/>
  <c r="R139" i="48" s="1"/>
  <c r="O140" i="48" s="1"/>
  <c r="Q139" i="34"/>
  <c r="R139" i="34" s="1"/>
  <c r="O140" i="34" s="1"/>
  <c r="Q138" i="44"/>
  <c r="R138" i="44" s="1"/>
  <c r="O139" i="44" s="1"/>
  <c r="Q129" i="11"/>
  <c r="R129" i="11" s="1"/>
  <c r="O130" i="11" s="1"/>
  <c r="Q138" i="33"/>
  <c r="R138" i="33" s="1"/>
  <c r="O139" i="33" s="1"/>
  <c r="Q140" i="42"/>
  <c r="R140" i="42" s="1"/>
  <c r="O141" i="42" s="1"/>
  <c r="Q138" i="32"/>
  <c r="R138" i="32" s="1"/>
  <c r="O139" i="32" s="1"/>
  <c r="Q140" i="9"/>
  <c r="R140" i="9" s="1"/>
  <c r="O141" i="9" s="1"/>
  <c r="Q147" i="23"/>
  <c r="R147" i="23" s="1"/>
  <c r="O148" i="23" s="1"/>
  <c r="Q139" i="39"/>
  <c r="R139" i="39" s="1"/>
  <c r="O140" i="39" s="1"/>
  <c r="Q144" i="13"/>
  <c r="R144" i="13" s="1"/>
  <c r="O145" i="13" s="1"/>
  <c r="Q135" i="25"/>
  <c r="R135" i="25" s="1"/>
  <c r="O136" i="25" s="1"/>
  <c r="Q140" i="40"/>
  <c r="R140" i="40" s="1"/>
  <c r="O141" i="40" s="1"/>
  <c r="Q135" i="14"/>
  <c r="R135" i="14" s="1"/>
  <c r="O136" i="14" s="1"/>
  <c r="Q138" i="12"/>
  <c r="R138" i="12" s="1"/>
  <c r="O139" i="12" s="1"/>
  <c r="Q139" i="35"/>
  <c r="R139" i="35" s="1"/>
  <c r="O140" i="35" s="1"/>
  <c r="Q141" i="46"/>
  <c r="R141" i="46" s="1"/>
  <c r="O142" i="46" s="1"/>
  <c r="Q129" i="10"/>
  <c r="R129" i="10" s="1"/>
  <c r="O130" i="10" s="1"/>
  <c r="Q140" i="29"/>
  <c r="R140" i="29" s="1"/>
  <c r="O141" i="29" s="1"/>
  <c r="Q139" i="44" l="1"/>
  <c r="R139" i="44" s="1"/>
  <c r="O140" i="44" s="1"/>
  <c r="Q139" i="33"/>
  <c r="R139" i="33" s="1"/>
  <c r="O140" i="33" s="1"/>
  <c r="Q140" i="38"/>
  <c r="R140" i="38" s="1"/>
  <c r="O141" i="38" s="1"/>
  <c r="Q149" i="17"/>
  <c r="R149" i="17" s="1"/>
  <c r="O150" i="17" s="1"/>
  <c r="Q130" i="11"/>
  <c r="R130" i="11" s="1"/>
  <c r="O131" i="11" s="1"/>
  <c r="Q136" i="24"/>
  <c r="R136" i="24" s="1"/>
  <c r="O137" i="24" s="1"/>
  <c r="Q149" i="20"/>
  <c r="R149" i="20" s="1"/>
  <c r="O150" i="20" s="1"/>
  <c r="Q136" i="26"/>
  <c r="R136" i="26" s="1"/>
  <c r="O137" i="26" s="1"/>
  <c r="Q136" i="25"/>
  <c r="R136" i="25" s="1"/>
  <c r="O137" i="25" s="1"/>
  <c r="Q140" i="30"/>
  <c r="R140" i="30" s="1"/>
  <c r="O141" i="30" s="1"/>
  <c r="Q141" i="45"/>
  <c r="R141" i="45" s="1"/>
  <c r="O142" i="45" s="1"/>
  <c r="Q140" i="48"/>
  <c r="R140" i="48" s="1"/>
  <c r="O141" i="48" s="1"/>
  <c r="Q140" i="50"/>
  <c r="R140" i="50" s="1"/>
  <c r="O141" i="50" s="1"/>
  <c r="Q141" i="40"/>
  <c r="R141" i="40" s="1"/>
  <c r="O142" i="40" s="1"/>
  <c r="Q140" i="34"/>
  <c r="R140" i="34" s="1"/>
  <c r="O141" i="34" s="1"/>
  <c r="Q148" i="22"/>
  <c r="R148" i="22" s="1"/>
  <c r="O149" i="22" s="1"/>
  <c r="Q142" i="43"/>
  <c r="R142" i="43" s="1"/>
  <c r="O143" i="43" s="1"/>
  <c r="Q141" i="54"/>
  <c r="R141" i="54" s="1"/>
  <c r="O142" i="54" s="1"/>
  <c r="Q140" i="51"/>
  <c r="R140" i="51" s="1"/>
  <c r="O141" i="51" s="1"/>
  <c r="Q149" i="21"/>
  <c r="R149" i="21" s="1"/>
  <c r="O150" i="21" s="1"/>
  <c r="Q141" i="37"/>
  <c r="R141" i="37" s="1"/>
  <c r="O142" i="37" s="1"/>
  <c r="Q140" i="52"/>
  <c r="R140" i="52" s="1"/>
  <c r="O141" i="52" s="1"/>
  <c r="Q141" i="15"/>
  <c r="R141" i="15" s="1"/>
  <c r="O142" i="15" s="1"/>
  <c r="Q141" i="55"/>
  <c r="R141" i="55" s="1"/>
  <c r="O142" i="55" s="1"/>
  <c r="Q140" i="35"/>
  <c r="R140" i="35" s="1"/>
  <c r="O141" i="35" s="1"/>
  <c r="Q141" i="9"/>
  <c r="R141" i="9" s="1"/>
  <c r="O142" i="9" s="1"/>
  <c r="Q141" i="53"/>
  <c r="R141" i="53" s="1"/>
  <c r="O142" i="53" s="1"/>
  <c r="Q140" i="47"/>
  <c r="R140" i="47" s="1"/>
  <c r="O141" i="47" s="1"/>
  <c r="Q139" i="32"/>
  <c r="R139" i="32" s="1"/>
  <c r="O140" i="32" s="1"/>
  <c r="Q149" i="19"/>
  <c r="R149" i="19" s="1"/>
  <c r="O150" i="19" s="1"/>
  <c r="Q130" i="10"/>
  <c r="R130" i="10" s="1"/>
  <c r="O131" i="10" s="1"/>
  <c r="Q136" i="14"/>
  <c r="R136" i="14" s="1"/>
  <c r="O137" i="14" s="1"/>
  <c r="Q140" i="39"/>
  <c r="R140" i="39" s="1"/>
  <c r="O141" i="39" s="1"/>
  <c r="Q141" i="42"/>
  <c r="R141" i="42" s="1"/>
  <c r="O142" i="42" s="1"/>
  <c r="Q140" i="31"/>
  <c r="R140" i="31" s="1"/>
  <c r="O141" i="31" s="1"/>
  <c r="Q141" i="49"/>
  <c r="R141" i="49" s="1"/>
  <c r="O142" i="49" s="1"/>
  <c r="Q141" i="29"/>
  <c r="R141" i="29" s="1"/>
  <c r="O142" i="29" s="1"/>
  <c r="Q141" i="41"/>
  <c r="R141" i="41" s="1"/>
  <c r="O142" i="41" s="1"/>
  <c r="Q141" i="27"/>
  <c r="R141" i="27" s="1"/>
  <c r="O142" i="27" s="1"/>
  <c r="Q153" i="16"/>
  <c r="R153" i="16" s="1"/>
  <c r="O154" i="16" s="1"/>
  <c r="Q145" i="13"/>
  <c r="R145" i="13" s="1"/>
  <c r="O146" i="13" s="1"/>
  <c r="Q128" i="18"/>
  <c r="R128" i="18" s="1"/>
  <c r="O129" i="18" s="1"/>
  <c r="Q139" i="12"/>
  <c r="R139" i="12" s="1"/>
  <c r="O140" i="12" s="1"/>
  <c r="Q140" i="28"/>
  <c r="R140" i="28" s="1"/>
  <c r="O141" i="28" s="1"/>
  <c r="Q142" i="46"/>
  <c r="R142" i="46" s="1"/>
  <c r="O143" i="46" s="1"/>
  <c r="Q148" i="23"/>
  <c r="R148" i="23" s="1"/>
  <c r="O149" i="23" s="1"/>
  <c r="Q140" i="36"/>
  <c r="R140" i="36" s="1"/>
  <c r="O141" i="36" s="1"/>
  <c r="Q137" i="24" l="1"/>
  <c r="R137" i="24" s="1"/>
  <c r="O138" i="24" s="1"/>
  <c r="Q129" i="18"/>
  <c r="R129" i="18" s="1"/>
  <c r="O130" i="18" s="1"/>
  <c r="Q142" i="29"/>
  <c r="R142" i="29" s="1"/>
  <c r="O143" i="29" s="1"/>
  <c r="Q149" i="22"/>
  <c r="R149" i="22" s="1"/>
  <c r="O150" i="22" s="1"/>
  <c r="Q131" i="11"/>
  <c r="R131" i="11" s="1"/>
  <c r="O132" i="11" s="1"/>
  <c r="Q146" i="13"/>
  <c r="R146" i="13" s="1"/>
  <c r="O147" i="13" s="1"/>
  <c r="Q142" i="49"/>
  <c r="R142" i="49" s="1"/>
  <c r="O143" i="49" s="1"/>
  <c r="Q150" i="17"/>
  <c r="R150" i="17" s="1"/>
  <c r="O151" i="17" s="1"/>
  <c r="Q141" i="31"/>
  <c r="R141" i="31" s="1"/>
  <c r="O142" i="31" s="1"/>
  <c r="Q142" i="37"/>
  <c r="R142" i="37" s="1"/>
  <c r="O143" i="37" s="1"/>
  <c r="Q143" i="43"/>
  <c r="R143" i="43" s="1"/>
  <c r="O144" i="43" s="1"/>
  <c r="Q143" i="46"/>
  <c r="R143" i="46" s="1"/>
  <c r="O144" i="46" s="1"/>
  <c r="Q142" i="40"/>
  <c r="R142" i="40" s="1"/>
  <c r="O143" i="40" s="1"/>
  <c r="Q141" i="50"/>
  <c r="R141" i="50" s="1"/>
  <c r="O142" i="50" s="1"/>
  <c r="Q140" i="33"/>
  <c r="R140" i="33" s="1"/>
  <c r="O141" i="33" s="1"/>
  <c r="Q142" i="53"/>
  <c r="R142" i="53" s="1"/>
  <c r="O143" i="53" s="1"/>
  <c r="Q140" i="32"/>
  <c r="R140" i="32" s="1"/>
  <c r="O141" i="32" s="1"/>
  <c r="Q141" i="51"/>
  <c r="R141" i="51" s="1"/>
  <c r="O142" i="51" s="1"/>
  <c r="Q141" i="48"/>
  <c r="R141" i="48" s="1"/>
  <c r="O142" i="48" s="1"/>
  <c r="Q141" i="47"/>
  <c r="R141" i="47" s="1"/>
  <c r="O142" i="47" s="1"/>
  <c r="Q142" i="54"/>
  <c r="R142" i="54" s="1"/>
  <c r="O143" i="54" s="1"/>
  <c r="Q142" i="45"/>
  <c r="R142" i="45" s="1"/>
  <c r="O143" i="45" s="1"/>
  <c r="Q141" i="28"/>
  <c r="R141" i="28" s="1"/>
  <c r="O142" i="28" s="1"/>
  <c r="Q154" i="16"/>
  <c r="R154" i="16" s="1"/>
  <c r="O155" i="16" s="1"/>
  <c r="Q137" i="14"/>
  <c r="R137" i="14" s="1"/>
  <c r="O138" i="14" s="1"/>
  <c r="Q142" i="55"/>
  <c r="R142" i="55" s="1"/>
  <c r="O143" i="55" s="1"/>
  <c r="Q150" i="21"/>
  <c r="R150" i="21" s="1"/>
  <c r="O151" i="21" s="1"/>
  <c r="Q137" i="26"/>
  <c r="R137" i="26" s="1"/>
  <c r="O138" i="26" s="1"/>
  <c r="Q141" i="36"/>
  <c r="R141" i="36" s="1"/>
  <c r="O142" i="36" s="1"/>
  <c r="Q142" i="15"/>
  <c r="R142" i="15" s="1"/>
  <c r="O143" i="15" s="1"/>
  <c r="Q140" i="12"/>
  <c r="R140" i="12" s="1"/>
  <c r="O141" i="12" s="1"/>
  <c r="Q131" i="10"/>
  <c r="R131" i="10" s="1"/>
  <c r="O132" i="10" s="1"/>
  <c r="Q141" i="34"/>
  <c r="R141" i="34" s="1"/>
  <c r="O142" i="34" s="1"/>
  <c r="Q141" i="38"/>
  <c r="R141" i="38" s="1"/>
  <c r="O142" i="38" s="1"/>
  <c r="Q149" i="23"/>
  <c r="R149" i="23" s="1"/>
  <c r="O150" i="23" s="1"/>
  <c r="Q142" i="41"/>
  <c r="R142" i="41" s="1"/>
  <c r="O143" i="41" s="1"/>
  <c r="Q142" i="42"/>
  <c r="R142" i="42" s="1"/>
  <c r="O143" i="42" s="1"/>
  <c r="Q150" i="19"/>
  <c r="R150" i="19" s="1"/>
  <c r="O151" i="19" s="1"/>
  <c r="Q142" i="9"/>
  <c r="R142" i="9" s="1"/>
  <c r="O143" i="9" s="1"/>
  <c r="Q141" i="52"/>
  <c r="R141" i="52" s="1"/>
  <c r="O142" i="52" s="1"/>
  <c r="Q141" i="30"/>
  <c r="R141" i="30" s="1"/>
  <c r="O142" i="30" s="1"/>
  <c r="Q142" i="27"/>
  <c r="R142" i="27" s="1"/>
  <c r="O143" i="27" s="1"/>
  <c r="Q150" i="20"/>
  <c r="R150" i="20" s="1"/>
  <c r="O151" i="20" s="1"/>
  <c r="Q137" i="25"/>
  <c r="R137" i="25" s="1"/>
  <c r="O138" i="25" s="1"/>
  <c r="Q140" i="44"/>
  <c r="R140" i="44" s="1"/>
  <c r="O141" i="44" s="1"/>
  <c r="Q141" i="39"/>
  <c r="R141" i="39" s="1"/>
  <c r="O142" i="39" s="1"/>
  <c r="Q141" i="35"/>
  <c r="R141" i="35" s="1"/>
  <c r="O142" i="35" s="1"/>
  <c r="Q138" i="26" l="1"/>
  <c r="R138" i="26" s="1"/>
  <c r="O139" i="26" s="1"/>
  <c r="Q142" i="28"/>
  <c r="R142" i="28" s="1"/>
  <c r="O143" i="28" s="1"/>
  <c r="Q144" i="43"/>
  <c r="R144" i="43" s="1"/>
  <c r="O145" i="43" s="1"/>
  <c r="Q143" i="42"/>
  <c r="R143" i="42" s="1"/>
  <c r="O144" i="42" s="1"/>
  <c r="Q132" i="11"/>
  <c r="R132" i="11" s="1"/>
  <c r="O133" i="11" s="1"/>
  <c r="Q142" i="30"/>
  <c r="R142" i="30" s="1"/>
  <c r="O143" i="30" s="1"/>
  <c r="Q143" i="53"/>
  <c r="R143" i="53" s="1"/>
  <c r="O144" i="53" s="1"/>
  <c r="Q142" i="52"/>
  <c r="R142" i="52" s="1"/>
  <c r="O143" i="52" s="1"/>
  <c r="Q141" i="33"/>
  <c r="R141" i="33" s="1"/>
  <c r="O142" i="33" s="1"/>
  <c r="Q151" i="17"/>
  <c r="R151" i="17" s="1"/>
  <c r="O152" i="17" s="1"/>
  <c r="Q132" i="10"/>
  <c r="R132" i="10" s="1"/>
  <c r="O133" i="10" s="1"/>
  <c r="Q138" i="14"/>
  <c r="R138" i="14" s="1"/>
  <c r="O139" i="14" s="1"/>
  <c r="Q142" i="47"/>
  <c r="R142" i="47" s="1"/>
  <c r="O143" i="47" s="1"/>
  <c r="Q142" i="50"/>
  <c r="R142" i="50" s="1"/>
  <c r="O143" i="50" s="1"/>
  <c r="Q141" i="32"/>
  <c r="R141" i="32" s="1"/>
  <c r="O142" i="32" s="1"/>
  <c r="Q141" i="12"/>
  <c r="R141" i="12" s="1"/>
  <c r="O142" i="12" s="1"/>
  <c r="Q138" i="25"/>
  <c r="R138" i="25" s="1"/>
  <c r="O139" i="25" s="1"/>
  <c r="Q143" i="40"/>
  <c r="R143" i="40" s="1"/>
  <c r="O144" i="40" s="1"/>
  <c r="Q150" i="22"/>
  <c r="R150" i="22" s="1"/>
  <c r="O151" i="22" s="1"/>
  <c r="Q142" i="31"/>
  <c r="R142" i="31" s="1"/>
  <c r="O143" i="31" s="1"/>
  <c r="Q144" i="46"/>
  <c r="R144" i="46" s="1"/>
  <c r="O145" i="46" s="1"/>
  <c r="Q138" i="24"/>
  <c r="R138" i="24" s="1"/>
  <c r="O139" i="24" s="1"/>
  <c r="Q151" i="20"/>
  <c r="R151" i="20" s="1"/>
  <c r="O152" i="20" s="1"/>
  <c r="Q143" i="49"/>
  <c r="R143" i="49" s="1"/>
  <c r="O144" i="49" s="1"/>
  <c r="Q142" i="34"/>
  <c r="R142" i="34" s="1"/>
  <c r="O143" i="34" s="1"/>
  <c r="Q150" i="23"/>
  <c r="R150" i="23" s="1"/>
  <c r="O151" i="23" s="1"/>
  <c r="Q143" i="29"/>
  <c r="R143" i="29" s="1"/>
  <c r="O144" i="29" s="1"/>
  <c r="Q143" i="41"/>
  <c r="R143" i="41" s="1"/>
  <c r="O144" i="41" s="1"/>
  <c r="Q155" i="16"/>
  <c r="R155" i="16" s="1"/>
  <c r="O156" i="16" s="1"/>
  <c r="Q142" i="35"/>
  <c r="R142" i="35" s="1"/>
  <c r="O143" i="35" s="1"/>
  <c r="Q151" i="21"/>
  <c r="R151" i="21" s="1"/>
  <c r="O152" i="21" s="1"/>
  <c r="Q142" i="39"/>
  <c r="R142" i="39" s="1"/>
  <c r="O143" i="39" s="1"/>
  <c r="Q143" i="27"/>
  <c r="R143" i="27" s="1"/>
  <c r="O144" i="27" s="1"/>
  <c r="Q151" i="19"/>
  <c r="R151" i="19" s="1"/>
  <c r="O152" i="19" s="1"/>
  <c r="Q143" i="55"/>
  <c r="R143" i="55" s="1"/>
  <c r="O144" i="55" s="1"/>
  <c r="Q143" i="45"/>
  <c r="R143" i="45" s="1"/>
  <c r="O144" i="45" s="1"/>
  <c r="Q142" i="51"/>
  <c r="R142" i="51" s="1"/>
  <c r="O143" i="51" s="1"/>
  <c r="Q143" i="37"/>
  <c r="R143" i="37" s="1"/>
  <c r="O144" i="37" s="1"/>
  <c r="Q147" i="13"/>
  <c r="R147" i="13" s="1"/>
  <c r="O148" i="13" s="1"/>
  <c r="Q130" i="18"/>
  <c r="R130" i="18" s="1"/>
  <c r="O131" i="18" s="1"/>
  <c r="Q143" i="15"/>
  <c r="R143" i="15" s="1"/>
  <c r="O144" i="15" s="1"/>
  <c r="Q143" i="9"/>
  <c r="R143" i="9" s="1"/>
  <c r="O144" i="9" s="1"/>
  <c r="Q142" i="48"/>
  <c r="R142" i="48" s="1"/>
  <c r="O143" i="48" s="1"/>
  <c r="Q142" i="38"/>
  <c r="R142" i="38" s="1"/>
  <c r="O143" i="38" s="1"/>
  <c r="Q141" i="44"/>
  <c r="R141" i="44" s="1"/>
  <c r="O142" i="44" s="1"/>
  <c r="Q142" i="36"/>
  <c r="R142" i="36" s="1"/>
  <c r="O143" i="36" s="1"/>
  <c r="Q143" i="54"/>
  <c r="R143" i="54" s="1"/>
  <c r="O144" i="54" s="1"/>
  <c r="Q142" i="12" l="1"/>
  <c r="R142" i="12"/>
  <c r="O143" i="12" s="1"/>
  <c r="Q152" i="17"/>
  <c r="R152" i="17" s="1"/>
  <c r="O153" i="17" s="1"/>
  <c r="Q143" i="35"/>
  <c r="R143" i="35" s="1"/>
  <c r="O144" i="35" s="1"/>
  <c r="Q142" i="32"/>
  <c r="R142" i="32" s="1"/>
  <c r="O143" i="32" s="1"/>
  <c r="Q143" i="48"/>
  <c r="R143" i="48" s="1"/>
  <c r="O144" i="48" s="1"/>
  <c r="Q144" i="37"/>
  <c r="R144" i="37" s="1"/>
  <c r="O145" i="37" s="1"/>
  <c r="Q144" i="41"/>
  <c r="R144" i="41" s="1"/>
  <c r="O145" i="41" s="1"/>
  <c r="Q143" i="52"/>
  <c r="R143" i="52" s="1"/>
  <c r="O144" i="52" s="1"/>
  <c r="Q144" i="49"/>
  <c r="R144" i="49" s="1"/>
  <c r="O145" i="49" s="1"/>
  <c r="Q144" i="9"/>
  <c r="R144" i="9" s="1"/>
  <c r="O145" i="9" s="1"/>
  <c r="Q143" i="51"/>
  <c r="R143" i="51" s="1"/>
  <c r="O144" i="51" s="1"/>
  <c r="Q144" i="53"/>
  <c r="R144" i="53" s="1"/>
  <c r="O145" i="53" s="1"/>
  <c r="Q156" i="16"/>
  <c r="R156" i="16" s="1"/>
  <c r="O157" i="16" s="1"/>
  <c r="Q139" i="24"/>
  <c r="R139" i="24" s="1"/>
  <c r="O140" i="24" s="1"/>
  <c r="Q139" i="14"/>
  <c r="R139" i="14" s="1"/>
  <c r="O140" i="14" s="1"/>
  <c r="Q143" i="38"/>
  <c r="R143" i="38" s="1"/>
  <c r="O144" i="38" s="1"/>
  <c r="Q144" i="54"/>
  <c r="R144" i="54" s="1"/>
  <c r="O145" i="54" s="1"/>
  <c r="Q143" i="50"/>
  <c r="R143" i="50" s="1"/>
  <c r="O144" i="50" s="1"/>
  <c r="Q143" i="36"/>
  <c r="R143" i="36" s="1"/>
  <c r="O144" i="36" s="1"/>
  <c r="Q139" i="26"/>
  <c r="R139" i="26" s="1"/>
  <c r="O140" i="26" s="1"/>
  <c r="Q143" i="31"/>
  <c r="R143" i="31" s="1"/>
  <c r="O144" i="31" s="1"/>
  <c r="Q144" i="42"/>
  <c r="R144" i="42" s="1"/>
  <c r="O145" i="42" s="1"/>
  <c r="Q131" i="18"/>
  <c r="R131" i="18" s="1"/>
  <c r="O132" i="18" s="1"/>
  <c r="Q144" i="55"/>
  <c r="R144" i="55" s="1"/>
  <c r="O145" i="55" s="1"/>
  <c r="Q144" i="29"/>
  <c r="R144" i="29" s="1"/>
  <c r="O145" i="29" s="1"/>
  <c r="Q152" i="20"/>
  <c r="R152" i="20" s="1"/>
  <c r="O153" i="20" s="1"/>
  <c r="Q133" i="10"/>
  <c r="R133" i="10" s="1"/>
  <c r="O134" i="10" s="1"/>
  <c r="Q143" i="39"/>
  <c r="R143" i="39" s="1"/>
  <c r="O144" i="39" s="1"/>
  <c r="Q152" i="19"/>
  <c r="R152" i="19" s="1"/>
  <c r="O153" i="19" s="1"/>
  <c r="Q151" i="23"/>
  <c r="R151" i="23" s="1"/>
  <c r="O152" i="23" s="1"/>
  <c r="Q143" i="30"/>
  <c r="R143" i="30" s="1"/>
  <c r="O144" i="30" s="1"/>
  <c r="Q143" i="28"/>
  <c r="R143" i="28" s="1"/>
  <c r="O144" i="28" s="1"/>
  <c r="Q144" i="45"/>
  <c r="R144" i="45" s="1"/>
  <c r="O145" i="45" s="1"/>
  <c r="Q152" i="21"/>
  <c r="R152" i="21" s="1"/>
  <c r="O153" i="21" s="1"/>
  <c r="Q151" i="22"/>
  <c r="R151" i="22" s="1"/>
  <c r="O152" i="22" s="1"/>
  <c r="Q145" i="43"/>
  <c r="R145" i="43" s="1"/>
  <c r="O146" i="43" s="1"/>
  <c r="Q144" i="40"/>
  <c r="R144" i="40" s="1"/>
  <c r="O145" i="40" s="1"/>
  <c r="Q144" i="27"/>
  <c r="R144" i="27" s="1"/>
  <c r="O145" i="27" s="1"/>
  <c r="Q143" i="34"/>
  <c r="R143" i="34" s="1"/>
  <c r="O144" i="34" s="1"/>
  <c r="Q145" i="46"/>
  <c r="R145" i="46" s="1"/>
  <c r="O146" i="46" s="1"/>
  <c r="Q139" i="25"/>
  <c r="R139" i="25" s="1"/>
  <c r="O140" i="25" s="1"/>
  <c r="Q143" i="47"/>
  <c r="R143" i="47" s="1"/>
  <c r="O144" i="47" s="1"/>
  <c r="Q142" i="33"/>
  <c r="R142" i="33" s="1"/>
  <c r="O143" i="33" s="1"/>
  <c r="Q133" i="11"/>
  <c r="R133" i="11" s="1"/>
  <c r="O134" i="11" s="1"/>
  <c r="Q148" i="13"/>
  <c r="R148" i="13" s="1"/>
  <c r="O149" i="13" s="1"/>
  <c r="Q142" i="44"/>
  <c r="R142" i="44" s="1"/>
  <c r="O143" i="44" s="1"/>
  <c r="Q144" i="15"/>
  <c r="R144" i="15" s="1"/>
  <c r="O145" i="15" s="1"/>
  <c r="Q140" i="25" l="1"/>
  <c r="R140" i="25" s="1"/>
  <c r="O141" i="25" s="1"/>
  <c r="Q153" i="19"/>
  <c r="R153" i="19" s="1"/>
  <c r="O154" i="19" s="1"/>
  <c r="Q144" i="48"/>
  <c r="R144" i="48" s="1"/>
  <c r="O145" i="48" s="1"/>
  <c r="Q140" i="14"/>
  <c r="R140" i="14" s="1"/>
  <c r="O141" i="14" s="1"/>
  <c r="Q145" i="9"/>
  <c r="R145" i="9" s="1"/>
  <c r="O146" i="9" s="1"/>
  <c r="Q143" i="32"/>
  <c r="R143" i="32" s="1"/>
  <c r="O144" i="32" s="1"/>
  <c r="Q145" i="49"/>
  <c r="R145" i="49" s="1"/>
  <c r="O146" i="49" s="1"/>
  <c r="Q145" i="27"/>
  <c r="R145" i="27" s="1"/>
  <c r="O146" i="27" s="1"/>
  <c r="Q157" i="16"/>
  <c r="R157" i="16" s="1"/>
  <c r="O158" i="16" s="1"/>
  <c r="Q144" i="34"/>
  <c r="R144" i="34" s="1"/>
  <c r="O145" i="34" s="1"/>
  <c r="Q144" i="28"/>
  <c r="R144" i="28" s="1"/>
  <c r="O145" i="28" s="1"/>
  <c r="Q145" i="42"/>
  <c r="R145" i="42" s="1"/>
  <c r="O146" i="42" s="1"/>
  <c r="Q153" i="21"/>
  <c r="R153" i="21" s="1"/>
  <c r="O154" i="21" s="1"/>
  <c r="Q144" i="30"/>
  <c r="R144" i="30" s="1"/>
  <c r="O145" i="30" s="1"/>
  <c r="Q145" i="54"/>
  <c r="R145" i="54" s="1"/>
  <c r="O146" i="54" s="1"/>
  <c r="Q146" i="43"/>
  <c r="R146" i="43" s="1"/>
  <c r="O147" i="43" s="1"/>
  <c r="Q152" i="23"/>
  <c r="R152" i="23" s="1"/>
  <c r="O153" i="23" s="1"/>
  <c r="Q145" i="37"/>
  <c r="R145" i="37" s="1"/>
  <c r="O146" i="37" s="1"/>
  <c r="Q134" i="11"/>
  <c r="R134" i="11" s="1"/>
  <c r="O135" i="11" s="1"/>
  <c r="Q146" i="46"/>
  <c r="R146" i="46" s="1"/>
  <c r="O147" i="46" s="1"/>
  <c r="Q144" i="39"/>
  <c r="R144" i="39" s="1"/>
  <c r="O145" i="39" s="1"/>
  <c r="Q145" i="55"/>
  <c r="R145" i="55" s="1"/>
  <c r="O146" i="55" s="1"/>
  <c r="Q140" i="26"/>
  <c r="R140" i="26" s="1"/>
  <c r="O141" i="26" s="1"/>
  <c r="Q144" i="38"/>
  <c r="R144" i="38" s="1"/>
  <c r="O145" i="38" s="1"/>
  <c r="Q145" i="53"/>
  <c r="R145" i="53" s="1"/>
  <c r="O146" i="53" s="1"/>
  <c r="Q144" i="52"/>
  <c r="R144" i="52" s="1"/>
  <c r="O145" i="52" s="1"/>
  <c r="Q134" i="10"/>
  <c r="R134" i="10" s="1"/>
  <c r="O135" i="10" s="1"/>
  <c r="Q144" i="51"/>
  <c r="R144" i="51" s="1"/>
  <c r="O145" i="51" s="1"/>
  <c r="Q143" i="44"/>
  <c r="R143" i="44" s="1"/>
  <c r="O144" i="44" s="1"/>
  <c r="Q144" i="47"/>
  <c r="R144" i="47" s="1"/>
  <c r="O145" i="47" s="1"/>
  <c r="Q153" i="20"/>
  <c r="R153" i="20" s="1"/>
  <c r="O154" i="20" s="1"/>
  <c r="Q144" i="50"/>
  <c r="R144" i="50" s="1"/>
  <c r="O145" i="50" s="1"/>
  <c r="Q140" i="24"/>
  <c r="R140" i="24" s="1"/>
  <c r="O141" i="24" s="1"/>
  <c r="Q153" i="17"/>
  <c r="R153" i="17" s="1"/>
  <c r="O154" i="17" s="1"/>
  <c r="Q145" i="41"/>
  <c r="R145" i="41" s="1"/>
  <c r="O146" i="41" s="1"/>
  <c r="Q143" i="33"/>
  <c r="R143" i="33" s="1"/>
  <c r="O144" i="33" s="1"/>
  <c r="Q132" i="18"/>
  <c r="R132" i="18" s="1"/>
  <c r="O133" i="18" s="1"/>
  <c r="Q144" i="35"/>
  <c r="R144" i="35" s="1"/>
  <c r="O145" i="35" s="1"/>
  <c r="Q149" i="13"/>
  <c r="R149" i="13" s="1"/>
  <c r="O150" i="13" s="1"/>
  <c r="Q145" i="40"/>
  <c r="R145" i="40" s="1"/>
  <c r="O146" i="40" s="1"/>
  <c r="Q145" i="45"/>
  <c r="R145" i="45" s="1"/>
  <c r="O146" i="45" s="1"/>
  <c r="Q145" i="29"/>
  <c r="R145" i="29" s="1"/>
  <c r="O146" i="29" s="1"/>
  <c r="Q144" i="31"/>
  <c r="R144" i="31" s="1"/>
  <c r="O145" i="31" s="1"/>
  <c r="Q143" i="12"/>
  <c r="R143" i="12" s="1"/>
  <c r="O144" i="12" s="1"/>
  <c r="Q145" i="15"/>
  <c r="R145" i="15" s="1"/>
  <c r="O146" i="15" s="1"/>
  <c r="Q152" i="22"/>
  <c r="R152" i="22" s="1"/>
  <c r="O153" i="22" s="1"/>
  <c r="Q144" i="36"/>
  <c r="R144" i="36" s="1"/>
  <c r="O145" i="36" s="1"/>
  <c r="Q135" i="10" l="1"/>
  <c r="R135" i="10" s="1"/>
  <c r="O136" i="10" s="1"/>
  <c r="Q146" i="55"/>
  <c r="R146" i="55" s="1"/>
  <c r="O147" i="55" s="1"/>
  <c r="Q154" i="21"/>
  <c r="R154" i="21" s="1"/>
  <c r="O155" i="21" s="1"/>
  <c r="Q146" i="15"/>
  <c r="R146" i="15" s="1"/>
  <c r="O147" i="15" s="1"/>
  <c r="Q154" i="20"/>
  <c r="R154" i="20" s="1"/>
  <c r="O155" i="20" s="1"/>
  <c r="Q145" i="52"/>
  <c r="R145" i="52" s="1"/>
  <c r="O146" i="52" s="1"/>
  <c r="Q147" i="46"/>
  <c r="R147" i="46" s="1"/>
  <c r="O148" i="46" s="1"/>
  <c r="Q150" i="13"/>
  <c r="R150" i="13" s="1"/>
  <c r="O151" i="13" s="1"/>
  <c r="Q144" i="32"/>
  <c r="R144" i="32" s="1"/>
  <c r="O145" i="32" s="1"/>
  <c r="Q141" i="24"/>
  <c r="R141" i="24" s="1"/>
  <c r="O142" i="24" s="1"/>
  <c r="Q146" i="41"/>
  <c r="R146" i="41" s="1"/>
  <c r="O147" i="41" s="1"/>
  <c r="Q147" i="43"/>
  <c r="R147" i="43" s="1"/>
  <c r="O148" i="43" s="1"/>
  <c r="Q144" i="33"/>
  <c r="R144" i="33" s="1"/>
  <c r="O145" i="33" s="1"/>
  <c r="Q146" i="42"/>
  <c r="R146" i="42" s="1"/>
  <c r="O147" i="42" s="1"/>
  <c r="Q145" i="31"/>
  <c r="R145" i="31" s="1"/>
  <c r="O146" i="31" s="1"/>
  <c r="Q135" i="11"/>
  <c r="R135" i="11" s="1"/>
  <c r="O136" i="11" s="1"/>
  <c r="Q145" i="51"/>
  <c r="R145" i="51" s="1"/>
  <c r="O146" i="51" s="1"/>
  <c r="Q145" i="48"/>
  <c r="R145" i="48" s="1"/>
  <c r="O146" i="48" s="1"/>
  <c r="Q153" i="22"/>
  <c r="R153" i="22" s="1"/>
  <c r="O154" i="22" s="1"/>
  <c r="Q146" i="29"/>
  <c r="R146" i="29" s="1"/>
  <c r="O147" i="29" s="1"/>
  <c r="Q145" i="35"/>
  <c r="R145" i="35" s="1"/>
  <c r="O146" i="35" s="1"/>
  <c r="Q154" i="17"/>
  <c r="R154" i="17" s="1"/>
  <c r="O155" i="17" s="1"/>
  <c r="Q145" i="47"/>
  <c r="R145" i="47" s="1"/>
  <c r="O146" i="47" s="1"/>
  <c r="Q146" i="37"/>
  <c r="R146" i="37" s="1"/>
  <c r="O147" i="37" s="1"/>
  <c r="Q145" i="30"/>
  <c r="R145" i="30" s="1"/>
  <c r="O146" i="30" s="1"/>
  <c r="Q145" i="34"/>
  <c r="R145" i="34" s="1"/>
  <c r="O146" i="34" s="1"/>
  <c r="Q154" i="19"/>
  <c r="R154" i="19" s="1"/>
  <c r="O155" i="19" s="1"/>
  <c r="Q146" i="40"/>
  <c r="R146" i="40" s="1"/>
  <c r="O147" i="40" s="1"/>
  <c r="Q145" i="38"/>
  <c r="R145" i="38" s="1"/>
  <c r="O146" i="38" s="1"/>
  <c r="Q146" i="49"/>
  <c r="R146" i="49" s="1"/>
  <c r="O147" i="49" s="1"/>
  <c r="Q146" i="27"/>
  <c r="R146" i="27" s="1"/>
  <c r="O147" i="27" s="1"/>
  <c r="Q146" i="54"/>
  <c r="R146" i="54" s="1"/>
  <c r="O147" i="54" s="1"/>
  <c r="Q146" i="45"/>
  <c r="R146" i="45" s="1"/>
  <c r="O147" i="45" s="1"/>
  <c r="Q133" i="18"/>
  <c r="R133" i="18" s="1"/>
  <c r="O134" i="18" s="1"/>
  <c r="Q144" i="44"/>
  <c r="R144" i="44" s="1"/>
  <c r="O145" i="44" s="1"/>
  <c r="Q146" i="53"/>
  <c r="R146" i="53" s="1"/>
  <c r="O147" i="53" s="1"/>
  <c r="Q145" i="39"/>
  <c r="R145" i="39" s="1"/>
  <c r="O146" i="39" s="1"/>
  <c r="Q153" i="23"/>
  <c r="R153" i="23" s="1"/>
  <c r="O154" i="23" s="1"/>
  <c r="Q158" i="16"/>
  <c r="R158" i="16" s="1"/>
  <c r="O159" i="16" s="1"/>
  <c r="Q146" i="9"/>
  <c r="R146" i="9" s="1"/>
  <c r="O147" i="9" s="1"/>
  <c r="Q141" i="25"/>
  <c r="R141" i="25" s="1"/>
  <c r="O142" i="25" s="1"/>
  <c r="Q144" i="12"/>
  <c r="R144" i="12" s="1"/>
  <c r="O145" i="12" s="1"/>
  <c r="Q145" i="50"/>
  <c r="R145" i="50" s="1"/>
  <c r="O146" i="50" s="1"/>
  <c r="Q141" i="14"/>
  <c r="R141" i="14" s="1"/>
  <c r="O142" i="14" s="1"/>
  <c r="Q145" i="36"/>
  <c r="R145" i="36" s="1"/>
  <c r="O146" i="36" s="1"/>
  <c r="Q141" i="26"/>
  <c r="R141" i="26" s="1"/>
  <c r="O142" i="26" s="1"/>
  <c r="Q145" i="28"/>
  <c r="R145" i="28" s="1"/>
  <c r="O146" i="28" s="1"/>
  <c r="Q147" i="27" l="1"/>
  <c r="R147" i="27" s="1"/>
  <c r="O148" i="27" s="1"/>
  <c r="Q146" i="36"/>
  <c r="R146" i="36" s="1"/>
  <c r="O147" i="36" s="1"/>
  <c r="Q147" i="29"/>
  <c r="R147" i="29" s="1"/>
  <c r="O148" i="29" s="1"/>
  <c r="Q147" i="42"/>
  <c r="R147" i="42" s="1"/>
  <c r="O148" i="42" s="1"/>
  <c r="Q147" i="15"/>
  <c r="R147" i="15" s="1"/>
  <c r="O148" i="15" s="1"/>
  <c r="Q146" i="30"/>
  <c r="R146" i="30" s="1"/>
  <c r="O147" i="30" s="1"/>
  <c r="Q146" i="38"/>
  <c r="R146" i="38" s="1"/>
  <c r="O147" i="38" s="1"/>
  <c r="Q147" i="45"/>
  <c r="R147" i="45" s="1"/>
  <c r="O148" i="45" s="1"/>
  <c r="Q146" i="47"/>
  <c r="R146" i="47" s="1"/>
  <c r="O147" i="47" s="1"/>
  <c r="Q151" i="13"/>
  <c r="R151" i="13" s="1"/>
  <c r="O152" i="13" s="1"/>
  <c r="Q147" i="41"/>
  <c r="R147" i="41" s="1"/>
  <c r="O148" i="41" s="1"/>
  <c r="Q145" i="12"/>
  <c r="R145" i="12" s="1"/>
  <c r="O146" i="12" s="1"/>
  <c r="Q146" i="39"/>
  <c r="R146" i="39" s="1"/>
  <c r="O147" i="39" s="1"/>
  <c r="Q146" i="51"/>
  <c r="R146" i="51" s="1"/>
  <c r="O147" i="51" s="1"/>
  <c r="Q147" i="55"/>
  <c r="R147" i="55" s="1"/>
  <c r="O148" i="55" s="1"/>
  <c r="Q146" i="35"/>
  <c r="R146" i="35" s="1"/>
  <c r="O147" i="35" s="1"/>
  <c r="Q155" i="20"/>
  <c r="R155" i="20" s="1"/>
  <c r="O156" i="20" s="1"/>
  <c r="Q142" i="25"/>
  <c r="R142" i="25" s="1"/>
  <c r="O143" i="25" s="1"/>
  <c r="Q136" i="10"/>
  <c r="R136" i="10" s="1"/>
  <c r="O137" i="10" s="1"/>
  <c r="Q147" i="53"/>
  <c r="R147" i="53" s="1"/>
  <c r="O148" i="53" s="1"/>
  <c r="Q148" i="43"/>
  <c r="R148" i="43" s="1"/>
  <c r="O149" i="43" s="1"/>
  <c r="Q147" i="9"/>
  <c r="R147" i="9" s="1"/>
  <c r="O148" i="9" s="1"/>
  <c r="Q136" i="11"/>
  <c r="R136" i="11" s="1"/>
  <c r="O137" i="11" s="1"/>
  <c r="Q146" i="50"/>
  <c r="R146" i="50" s="1"/>
  <c r="O147" i="50" s="1"/>
  <c r="Q145" i="44"/>
  <c r="R145" i="44" s="1"/>
  <c r="O146" i="44" s="1"/>
  <c r="Q155" i="19"/>
  <c r="R155" i="19" s="1"/>
  <c r="O156" i="19" s="1"/>
  <c r="Q148" i="46"/>
  <c r="R148" i="46" s="1"/>
  <c r="O149" i="46" s="1"/>
  <c r="Q142" i="14"/>
  <c r="R142" i="14" s="1"/>
  <c r="O143" i="14" s="1"/>
  <c r="Q146" i="28"/>
  <c r="R146" i="28" s="1"/>
  <c r="O147" i="28" s="1"/>
  <c r="Q155" i="21"/>
  <c r="R155" i="21" s="1"/>
  <c r="O156" i="21" s="1"/>
  <c r="Q154" i="23"/>
  <c r="R154" i="23" s="1"/>
  <c r="O155" i="23" s="1"/>
  <c r="Q134" i="18"/>
  <c r="R134" i="18" s="1"/>
  <c r="O135" i="18" s="1"/>
  <c r="Q147" i="49"/>
  <c r="R147" i="49" s="1"/>
  <c r="O148" i="49" s="1"/>
  <c r="Q146" i="34"/>
  <c r="R146" i="34" s="1"/>
  <c r="O147" i="34" s="1"/>
  <c r="Q155" i="17"/>
  <c r="R155" i="17" s="1"/>
  <c r="O156" i="17" s="1"/>
  <c r="Q146" i="48"/>
  <c r="R146" i="48" s="1"/>
  <c r="O147" i="48" s="1"/>
  <c r="Q142" i="24"/>
  <c r="R142" i="24" s="1"/>
  <c r="O143" i="24" s="1"/>
  <c r="Q146" i="52"/>
  <c r="R146" i="52" s="1"/>
  <c r="O147" i="52" s="1"/>
  <c r="Q147" i="37"/>
  <c r="R147" i="37" s="1"/>
  <c r="O148" i="37" s="1"/>
  <c r="Q159" i="16"/>
  <c r="R159" i="16" s="1"/>
  <c r="O160" i="16" s="1"/>
  <c r="Q142" i="26"/>
  <c r="R142" i="26" s="1"/>
  <c r="O143" i="26" s="1"/>
  <c r="Q147" i="40"/>
  <c r="R147" i="40" s="1"/>
  <c r="O148" i="40" s="1"/>
  <c r="Q154" i="22"/>
  <c r="R154" i="22" s="1"/>
  <c r="O155" i="22" s="1"/>
  <c r="Q146" i="31"/>
  <c r="R146" i="31" s="1"/>
  <c r="O147" i="31" s="1"/>
  <c r="Q145" i="32"/>
  <c r="R145" i="32" s="1"/>
  <c r="O146" i="32" s="1"/>
  <c r="Q147" i="54"/>
  <c r="R147" i="54" s="1"/>
  <c r="O148" i="54" s="1"/>
  <c r="Q145" i="33"/>
  <c r="R145" i="33" s="1"/>
  <c r="O146" i="33" s="1"/>
  <c r="Q143" i="26" l="1"/>
  <c r="R143" i="26" s="1"/>
  <c r="O144" i="26" s="1"/>
  <c r="Q135" i="18"/>
  <c r="R135" i="18" s="1"/>
  <c r="O136" i="18" s="1"/>
  <c r="Q148" i="54"/>
  <c r="R148" i="54" s="1"/>
  <c r="O149" i="54" s="1"/>
  <c r="Q156" i="20"/>
  <c r="R156" i="20" s="1"/>
  <c r="O157" i="20" s="1"/>
  <c r="Q148" i="45"/>
  <c r="R148" i="45" s="1"/>
  <c r="O149" i="45" s="1"/>
  <c r="Q148" i="29"/>
  <c r="R148" i="29" s="1"/>
  <c r="O149" i="29" s="1"/>
  <c r="Q146" i="32"/>
  <c r="R146" i="32" s="1"/>
  <c r="O147" i="32" s="1"/>
  <c r="Q156" i="17"/>
  <c r="R156" i="17" s="1"/>
  <c r="O157" i="17" s="1"/>
  <c r="Q155" i="22"/>
  <c r="R155" i="22" s="1"/>
  <c r="O156" i="22" s="1"/>
  <c r="Q147" i="36"/>
  <c r="R147" i="36" s="1"/>
  <c r="O148" i="36" s="1"/>
  <c r="Q147" i="47"/>
  <c r="R147" i="47" s="1"/>
  <c r="O148" i="47" s="1"/>
  <c r="Q143" i="25"/>
  <c r="R143" i="25" s="1"/>
  <c r="O144" i="25" s="1"/>
  <c r="Q147" i="30"/>
  <c r="R147" i="30" s="1"/>
  <c r="O148" i="30" s="1"/>
  <c r="Q160" i="16"/>
  <c r="R160" i="16" s="1"/>
  <c r="O161" i="16" s="1"/>
  <c r="Q147" i="48"/>
  <c r="R147" i="48" s="1"/>
  <c r="O148" i="48" s="1"/>
  <c r="Q143" i="14"/>
  <c r="R143" i="14" s="1"/>
  <c r="O144" i="14" s="1"/>
  <c r="Q147" i="50"/>
  <c r="R147" i="50" s="1"/>
  <c r="O148" i="50" s="1"/>
  <c r="Q148" i="53"/>
  <c r="R148" i="53" s="1"/>
  <c r="O149" i="53" s="1"/>
  <c r="Q147" i="35"/>
  <c r="R147" i="35" s="1"/>
  <c r="O148" i="35" s="1"/>
  <c r="Q146" i="12"/>
  <c r="R146" i="12" s="1"/>
  <c r="O147" i="12" s="1"/>
  <c r="Q148" i="42"/>
  <c r="R148" i="42" s="1"/>
  <c r="O149" i="42" s="1"/>
  <c r="Q148" i="40"/>
  <c r="R148" i="40" s="1"/>
  <c r="O149" i="40" s="1"/>
  <c r="Q147" i="52"/>
  <c r="R147" i="52" s="1"/>
  <c r="O148" i="52" s="1"/>
  <c r="Q147" i="34"/>
  <c r="R147" i="34" s="1"/>
  <c r="O148" i="34" s="1"/>
  <c r="Q156" i="21"/>
  <c r="R156" i="21" s="1"/>
  <c r="O157" i="21" s="1"/>
  <c r="Q156" i="19"/>
  <c r="R156" i="19" s="1"/>
  <c r="O157" i="19" s="1"/>
  <c r="Q148" i="9"/>
  <c r="R148" i="9" s="1"/>
  <c r="O149" i="9" s="1"/>
  <c r="Q147" i="51"/>
  <c r="R147" i="51" s="1"/>
  <c r="O148" i="51" s="1"/>
  <c r="Q152" i="13"/>
  <c r="R152" i="13" s="1"/>
  <c r="O153" i="13" s="1"/>
  <c r="Q146" i="33"/>
  <c r="R146" i="33" s="1"/>
  <c r="O147" i="33" s="1"/>
  <c r="Q149" i="46"/>
  <c r="R149" i="46" s="1"/>
  <c r="O150" i="46" s="1"/>
  <c r="Q137" i="10"/>
  <c r="R137" i="10" s="1"/>
  <c r="O138" i="10" s="1"/>
  <c r="Q148" i="41"/>
  <c r="R148" i="41" s="1"/>
  <c r="O149" i="41" s="1"/>
  <c r="Q147" i="31"/>
  <c r="R147" i="31" s="1"/>
  <c r="O148" i="31" s="1"/>
  <c r="Q148" i="37"/>
  <c r="R148" i="37" s="1"/>
  <c r="O149" i="37" s="1"/>
  <c r="Q155" i="23"/>
  <c r="R155" i="23" s="1"/>
  <c r="O156" i="23" s="1"/>
  <c r="Q137" i="11"/>
  <c r="R137" i="11" s="1"/>
  <c r="O138" i="11" s="1"/>
  <c r="Q147" i="38"/>
  <c r="R147" i="38" s="1"/>
  <c r="O148" i="38" s="1"/>
  <c r="Q143" i="24"/>
  <c r="R143" i="24" s="1"/>
  <c r="O144" i="24" s="1"/>
  <c r="Q148" i="49"/>
  <c r="R148" i="49" s="1"/>
  <c r="O149" i="49" s="1"/>
  <c r="Q147" i="28"/>
  <c r="R147" i="28" s="1"/>
  <c r="O148" i="28" s="1"/>
  <c r="Q146" i="44"/>
  <c r="R146" i="44" s="1"/>
  <c r="O147" i="44" s="1"/>
  <c r="Q149" i="43"/>
  <c r="R149" i="43" s="1"/>
  <c r="O150" i="43" s="1"/>
  <c r="Q147" i="39"/>
  <c r="R147" i="39" s="1"/>
  <c r="O148" i="39" s="1"/>
  <c r="Q148" i="15"/>
  <c r="R148" i="15" s="1"/>
  <c r="O149" i="15" s="1"/>
  <c r="Q148" i="27"/>
  <c r="R148" i="27" s="1"/>
  <c r="O149" i="27" s="1"/>
  <c r="Q148" i="55"/>
  <c r="R148" i="55" s="1"/>
  <c r="O149" i="55" s="1"/>
  <c r="Q148" i="50" l="1"/>
  <c r="R148" i="50"/>
  <c r="O149" i="50" s="1"/>
  <c r="Q150" i="43"/>
  <c r="R150" i="43" s="1"/>
  <c r="O151" i="43" s="1"/>
  <c r="Q148" i="38"/>
  <c r="R148" i="38" s="1"/>
  <c r="O149" i="38" s="1"/>
  <c r="Q148" i="36"/>
  <c r="R148" i="36" s="1"/>
  <c r="O149" i="36" s="1"/>
  <c r="Q144" i="25"/>
  <c r="R144" i="25" s="1"/>
  <c r="O145" i="25" s="1"/>
  <c r="Q147" i="44"/>
  <c r="R147" i="44" s="1"/>
  <c r="O148" i="44" s="1"/>
  <c r="Q138" i="11"/>
  <c r="R138" i="11" s="1"/>
  <c r="O139" i="11" s="1"/>
  <c r="Q148" i="34"/>
  <c r="R148" i="34" s="1"/>
  <c r="O149" i="34" s="1"/>
  <c r="Q148" i="48"/>
  <c r="R148" i="48" s="1"/>
  <c r="O149" i="48" s="1"/>
  <c r="Q156" i="23"/>
  <c r="R156" i="23" s="1"/>
  <c r="O157" i="23" s="1"/>
  <c r="Q161" i="16"/>
  <c r="R161" i="16" s="1"/>
  <c r="O162" i="16" s="1"/>
  <c r="Q148" i="39"/>
  <c r="R148" i="39" s="1"/>
  <c r="O149" i="39" s="1"/>
  <c r="Q149" i="49"/>
  <c r="R149" i="49" s="1"/>
  <c r="O150" i="49" s="1"/>
  <c r="Q148" i="51"/>
  <c r="R148" i="51" s="1"/>
  <c r="O149" i="51" s="1"/>
  <c r="Q147" i="12"/>
  <c r="R147" i="12" s="1"/>
  <c r="O148" i="12" s="1"/>
  <c r="Q144" i="14"/>
  <c r="R144" i="14" s="1"/>
  <c r="O145" i="14" s="1"/>
  <c r="Q157" i="17"/>
  <c r="R157" i="17" s="1"/>
  <c r="O158" i="17" s="1"/>
  <c r="Q157" i="20"/>
  <c r="R157" i="20" s="1"/>
  <c r="O158" i="20" s="1"/>
  <c r="Q149" i="55"/>
  <c r="R149" i="55" s="1"/>
  <c r="O150" i="55" s="1"/>
  <c r="Q149" i="37"/>
  <c r="R149" i="37" s="1"/>
  <c r="O150" i="37" s="1"/>
  <c r="Q148" i="52"/>
  <c r="R148" i="52" s="1"/>
  <c r="O149" i="52" s="1"/>
  <c r="Q148" i="35"/>
  <c r="R148" i="35" s="1"/>
  <c r="O149" i="35" s="1"/>
  <c r="Q148" i="47"/>
  <c r="R148" i="47" s="1"/>
  <c r="O149" i="47" s="1"/>
  <c r="Q149" i="27"/>
  <c r="R149" i="27" s="1"/>
  <c r="O150" i="27" s="1"/>
  <c r="Q148" i="31"/>
  <c r="R148" i="31" s="1"/>
  <c r="O149" i="31" s="1"/>
  <c r="Q147" i="33"/>
  <c r="R147" i="33" s="1"/>
  <c r="O148" i="33" s="1"/>
  <c r="Q157" i="19"/>
  <c r="R157" i="19" s="1"/>
  <c r="O158" i="19" s="1"/>
  <c r="Q149" i="40"/>
  <c r="R149" i="40" s="1"/>
  <c r="O150" i="40" s="1"/>
  <c r="Q149" i="53"/>
  <c r="R149" i="53" s="1"/>
  <c r="O150" i="53" s="1"/>
  <c r="Q149" i="29"/>
  <c r="R149" i="29" s="1"/>
  <c r="O150" i="29" s="1"/>
  <c r="Q136" i="18"/>
  <c r="R136" i="18" s="1"/>
  <c r="O137" i="18" s="1"/>
  <c r="Q138" i="10"/>
  <c r="R138" i="10" s="1"/>
  <c r="O139" i="10" s="1"/>
  <c r="Q150" i="46"/>
  <c r="R150" i="46" s="1"/>
  <c r="O151" i="46" s="1"/>
  <c r="Q149" i="54"/>
  <c r="R149" i="54" s="1"/>
  <c r="O150" i="54" s="1"/>
  <c r="Q149" i="15"/>
  <c r="R149" i="15" s="1"/>
  <c r="O150" i="15" s="1"/>
  <c r="Q148" i="28"/>
  <c r="R148" i="28" s="1"/>
  <c r="O149" i="28" s="1"/>
  <c r="Q149" i="41"/>
  <c r="R149" i="41" s="1"/>
  <c r="O150" i="41" s="1"/>
  <c r="Q153" i="13"/>
  <c r="R153" i="13" s="1"/>
  <c r="O154" i="13" s="1"/>
  <c r="Q157" i="21"/>
  <c r="R157" i="21" s="1"/>
  <c r="O158" i="21" s="1"/>
  <c r="Q149" i="42"/>
  <c r="R149" i="42" s="1"/>
  <c r="O150" i="42" s="1"/>
  <c r="Q148" i="30"/>
  <c r="R148" i="30" s="1"/>
  <c r="O149" i="30" s="1"/>
  <c r="Q156" i="22"/>
  <c r="R156" i="22" s="1"/>
  <c r="O157" i="22" s="1"/>
  <c r="Q149" i="45"/>
  <c r="R149" i="45" s="1"/>
  <c r="O150" i="45" s="1"/>
  <c r="Q144" i="26"/>
  <c r="R144" i="26" s="1"/>
  <c r="O145" i="26" s="1"/>
  <c r="Q144" i="24"/>
  <c r="R144" i="24" s="1"/>
  <c r="O145" i="24" s="1"/>
  <c r="Q149" i="9"/>
  <c r="R149" i="9" s="1"/>
  <c r="O150" i="9" s="1"/>
  <c r="Q147" i="32"/>
  <c r="R147" i="32" s="1"/>
  <c r="O148" i="32" s="1"/>
  <c r="Q150" i="27" l="1"/>
  <c r="R150" i="27" s="1"/>
  <c r="O151" i="27" s="1"/>
  <c r="Q149" i="51"/>
  <c r="R149" i="51" s="1"/>
  <c r="O150" i="51" s="1"/>
  <c r="Q150" i="9"/>
  <c r="R150" i="9" s="1"/>
  <c r="O151" i="9" s="1"/>
  <c r="Q149" i="30"/>
  <c r="R149" i="30" s="1"/>
  <c r="O150" i="30" s="1"/>
  <c r="Q149" i="36"/>
  <c r="R149" i="36" s="1"/>
  <c r="O150" i="36" s="1"/>
  <c r="Q150" i="54"/>
  <c r="R150" i="54" s="1"/>
  <c r="O151" i="54" s="1"/>
  <c r="Q151" i="46"/>
  <c r="R151" i="46" s="1"/>
  <c r="O152" i="46" s="1"/>
  <c r="Q158" i="19"/>
  <c r="R158" i="19" s="1"/>
  <c r="O159" i="19" s="1"/>
  <c r="Q139" i="11"/>
  <c r="R139" i="11" s="1"/>
  <c r="O140" i="11" s="1"/>
  <c r="Q150" i="53"/>
  <c r="R150" i="53" s="1"/>
  <c r="O151" i="53" s="1"/>
  <c r="Q150" i="40"/>
  <c r="R150" i="40" s="1"/>
  <c r="O151" i="40" s="1"/>
  <c r="Q154" i="13"/>
  <c r="R154" i="13" s="1"/>
  <c r="O155" i="13" s="1"/>
  <c r="Q148" i="33"/>
  <c r="R148" i="33" s="1"/>
  <c r="O149" i="33" s="1"/>
  <c r="Q149" i="52"/>
  <c r="R149" i="52" s="1"/>
  <c r="O150" i="52" s="1"/>
  <c r="Q145" i="14"/>
  <c r="R145" i="14" s="1"/>
  <c r="O146" i="14" s="1"/>
  <c r="Q149" i="34"/>
  <c r="R149" i="34" s="1"/>
  <c r="O150" i="34" s="1"/>
  <c r="Q150" i="45"/>
  <c r="R150" i="45" s="1"/>
  <c r="O151" i="45" s="1"/>
  <c r="Q150" i="41"/>
  <c r="R150" i="41" s="1"/>
  <c r="O151" i="41" s="1"/>
  <c r="Q150" i="37"/>
  <c r="R150" i="37" s="1"/>
  <c r="O151" i="37" s="1"/>
  <c r="Q158" i="21"/>
  <c r="R158" i="21" s="1"/>
  <c r="O159" i="21" s="1"/>
  <c r="Q137" i="18"/>
  <c r="R137" i="18" s="1"/>
  <c r="O138" i="18" s="1"/>
  <c r="Q150" i="55"/>
  <c r="R150" i="55" s="1"/>
  <c r="O151" i="55" s="1"/>
  <c r="Q149" i="38"/>
  <c r="R149" i="38" s="1"/>
  <c r="O150" i="38" s="1"/>
  <c r="Q145" i="24"/>
  <c r="R145" i="24" s="1"/>
  <c r="O146" i="24" s="1"/>
  <c r="Q145" i="26"/>
  <c r="R145" i="26" s="1"/>
  <c r="O146" i="26" s="1"/>
  <c r="Q150" i="42"/>
  <c r="R150" i="42" s="1"/>
  <c r="O151" i="42" s="1"/>
  <c r="Q149" i="28"/>
  <c r="R149" i="28" s="1"/>
  <c r="O150" i="28" s="1"/>
  <c r="Q139" i="10"/>
  <c r="R139" i="10" s="1"/>
  <c r="O140" i="10" s="1"/>
  <c r="Q148" i="12"/>
  <c r="R148" i="12" s="1"/>
  <c r="O149" i="12" s="1"/>
  <c r="Q149" i="31"/>
  <c r="R149" i="31" s="1"/>
  <c r="O150" i="31" s="1"/>
  <c r="Q158" i="17"/>
  <c r="R158" i="17" s="1"/>
  <c r="O159" i="17" s="1"/>
  <c r="Q149" i="39"/>
  <c r="R149" i="39" s="1"/>
  <c r="O150" i="39" s="1"/>
  <c r="Q158" i="20"/>
  <c r="R158" i="20" s="1"/>
  <c r="O159" i="20" s="1"/>
  <c r="Q157" i="23"/>
  <c r="R157" i="23" s="1"/>
  <c r="O158" i="23" s="1"/>
  <c r="Q148" i="44"/>
  <c r="R148" i="44" s="1"/>
  <c r="O149" i="44" s="1"/>
  <c r="Q151" i="43"/>
  <c r="R151" i="43" s="1"/>
  <c r="O152" i="43" s="1"/>
  <c r="Q162" i="16"/>
  <c r="R162" i="16" s="1"/>
  <c r="O163" i="16" s="1"/>
  <c r="Q157" i="22"/>
  <c r="R157" i="22" s="1"/>
  <c r="O158" i="22" s="1"/>
  <c r="Q150" i="29"/>
  <c r="R150" i="29" s="1"/>
  <c r="O151" i="29" s="1"/>
  <c r="Q149" i="35"/>
  <c r="R149" i="35" s="1"/>
  <c r="O150" i="35" s="1"/>
  <c r="Q148" i="32"/>
  <c r="R148" i="32" s="1"/>
  <c r="O149" i="32" s="1"/>
  <c r="Q150" i="15"/>
  <c r="R150" i="15" s="1"/>
  <c r="O151" i="15" s="1"/>
  <c r="Q149" i="47"/>
  <c r="R149" i="47" s="1"/>
  <c r="O150" i="47" s="1"/>
  <c r="Q145" i="25"/>
  <c r="R145" i="25" s="1"/>
  <c r="O146" i="25" s="1"/>
  <c r="Q149" i="50"/>
  <c r="R149" i="50" s="1"/>
  <c r="O150" i="50" s="1"/>
  <c r="Q150" i="49"/>
  <c r="R150" i="49" s="1"/>
  <c r="O151" i="49" s="1"/>
  <c r="Q149" i="48"/>
  <c r="R149" i="48" s="1"/>
  <c r="O150" i="48" s="1"/>
  <c r="Q146" i="14" l="1"/>
  <c r="R146" i="14" s="1"/>
  <c r="O147" i="14" s="1"/>
  <c r="Q138" i="18"/>
  <c r="R138" i="18" s="1"/>
  <c r="O139" i="18" s="1"/>
  <c r="Q151" i="55"/>
  <c r="R151" i="55" s="1"/>
  <c r="O152" i="55" s="1"/>
  <c r="Q151" i="45"/>
  <c r="R151" i="45" s="1"/>
  <c r="O152" i="45" s="1"/>
  <c r="Q150" i="34"/>
  <c r="R150" i="34" s="1"/>
  <c r="O151" i="34" s="1"/>
  <c r="Q152" i="43"/>
  <c r="R152" i="43" s="1"/>
  <c r="O153" i="43" s="1"/>
  <c r="Q146" i="26"/>
  <c r="R146" i="26" s="1"/>
  <c r="O147" i="26" s="1"/>
  <c r="Q150" i="47"/>
  <c r="R150" i="47" s="1"/>
  <c r="O151" i="47" s="1"/>
  <c r="Q151" i="15"/>
  <c r="R151" i="15" s="1"/>
  <c r="O152" i="15" s="1"/>
  <c r="Q149" i="44"/>
  <c r="R149" i="44" s="1"/>
  <c r="O150" i="44" s="1"/>
  <c r="Q150" i="31"/>
  <c r="R150" i="31" s="1"/>
  <c r="O151" i="31" s="1"/>
  <c r="Q158" i="22"/>
  <c r="R158" i="22" s="1"/>
  <c r="O159" i="22" s="1"/>
  <c r="Q163" i="16"/>
  <c r="R163" i="16" s="1"/>
  <c r="O164" i="16" s="1"/>
  <c r="Q151" i="49"/>
  <c r="R151" i="49" s="1"/>
  <c r="O152" i="49" s="1"/>
  <c r="Q158" i="23"/>
  <c r="R158" i="23" s="1"/>
  <c r="O159" i="23" s="1"/>
  <c r="Q150" i="28"/>
  <c r="R150" i="28" s="1"/>
  <c r="O151" i="28" s="1"/>
  <c r="Q151" i="42"/>
  <c r="R151" i="42" s="1"/>
  <c r="O152" i="42" s="1"/>
  <c r="Q150" i="50"/>
  <c r="R150" i="50" s="1"/>
  <c r="O151" i="50" s="1"/>
  <c r="Q146" i="24"/>
  <c r="R146" i="24" s="1"/>
  <c r="O147" i="24" s="1"/>
  <c r="Q155" i="13"/>
  <c r="R155" i="13" s="1"/>
  <c r="O156" i="13" s="1"/>
  <c r="Q150" i="30"/>
  <c r="R150" i="30" s="1"/>
  <c r="O151" i="30" s="1"/>
  <c r="Q151" i="29"/>
  <c r="R151" i="29" s="1"/>
  <c r="O152" i="29" s="1"/>
  <c r="Q146" i="25"/>
  <c r="R146" i="25" s="1"/>
  <c r="O147" i="25" s="1"/>
  <c r="Q150" i="35"/>
  <c r="R150" i="35" s="1"/>
  <c r="O151" i="35" s="1"/>
  <c r="Q150" i="39"/>
  <c r="R150" i="39" s="1"/>
  <c r="O151" i="39" s="1"/>
  <c r="Q140" i="10"/>
  <c r="R140" i="10" s="1"/>
  <c r="O141" i="10" s="1"/>
  <c r="Q159" i="21"/>
  <c r="R159" i="21" s="1"/>
  <c r="O160" i="21" s="1"/>
  <c r="Q159" i="19"/>
  <c r="R159" i="19" s="1"/>
  <c r="O160" i="19" s="1"/>
  <c r="Q151" i="37"/>
  <c r="R151" i="37" s="1"/>
  <c r="O152" i="37" s="1"/>
  <c r="Q152" i="46"/>
  <c r="R152" i="46" s="1"/>
  <c r="O153" i="46" s="1"/>
  <c r="Q150" i="52"/>
  <c r="R150" i="52" s="1"/>
  <c r="O151" i="52" s="1"/>
  <c r="Q151" i="53"/>
  <c r="R151" i="53" s="1"/>
  <c r="O152" i="53" s="1"/>
  <c r="Q151" i="54"/>
  <c r="R151" i="54" s="1"/>
  <c r="O152" i="54" s="1"/>
  <c r="Q150" i="51"/>
  <c r="R150" i="51" s="1"/>
  <c r="O151" i="51" s="1"/>
  <c r="Q151" i="41"/>
  <c r="R151" i="41" s="1"/>
  <c r="O152" i="41" s="1"/>
  <c r="Q159" i="17"/>
  <c r="R159" i="17" s="1"/>
  <c r="O160" i="17" s="1"/>
  <c r="Q151" i="9"/>
  <c r="R151" i="9" s="1"/>
  <c r="O152" i="9" s="1"/>
  <c r="Q149" i="32"/>
  <c r="R149" i="32" s="1"/>
  <c r="O150" i="32" s="1"/>
  <c r="Q159" i="20"/>
  <c r="R159" i="20" s="1"/>
  <c r="O160" i="20" s="1"/>
  <c r="Q140" i="11"/>
  <c r="R140" i="11" s="1"/>
  <c r="O141" i="11" s="1"/>
  <c r="Q150" i="36"/>
  <c r="R150" i="36" s="1"/>
  <c r="O151" i="36" s="1"/>
  <c r="Q151" i="27"/>
  <c r="R151" i="27" s="1"/>
  <c r="O152" i="27" s="1"/>
  <c r="Q150" i="48"/>
  <c r="R150" i="48" s="1"/>
  <c r="O151" i="48" s="1"/>
  <c r="Q150" i="38"/>
  <c r="R150" i="38" s="1"/>
  <c r="O151" i="38" s="1"/>
  <c r="Q151" i="40"/>
  <c r="R151" i="40" s="1"/>
  <c r="O152" i="40" s="1"/>
  <c r="Q149" i="12"/>
  <c r="R149" i="12" s="1"/>
  <c r="O150" i="12" s="1"/>
  <c r="Q149" i="33"/>
  <c r="R149" i="33" s="1"/>
  <c r="O150" i="33" s="1"/>
  <c r="Q151" i="48" l="1"/>
  <c r="R151" i="48" s="1"/>
  <c r="O152" i="48" s="1"/>
  <c r="Q150" i="32"/>
  <c r="R150" i="32" s="1"/>
  <c r="O151" i="32" s="1"/>
  <c r="Q160" i="19"/>
  <c r="R160" i="19" s="1"/>
  <c r="O161" i="19" s="1"/>
  <c r="Q151" i="34"/>
  <c r="R151" i="34" s="1"/>
  <c r="O152" i="34" s="1"/>
  <c r="Q152" i="42"/>
  <c r="R152" i="42" s="1"/>
  <c r="O153" i="42" s="1"/>
  <c r="Q151" i="36"/>
  <c r="R151" i="36" s="1"/>
  <c r="O152" i="36" s="1"/>
  <c r="Q151" i="52"/>
  <c r="R151" i="52" s="1"/>
  <c r="O152" i="52" s="1"/>
  <c r="Q151" i="50"/>
  <c r="R151" i="50" s="1"/>
  <c r="O152" i="50" s="1"/>
  <c r="Q150" i="12"/>
  <c r="R150" i="12" s="1"/>
  <c r="O151" i="12" s="1"/>
  <c r="Q152" i="41"/>
  <c r="R152" i="41" s="1"/>
  <c r="O153" i="41" s="1"/>
  <c r="Q151" i="39"/>
  <c r="R151" i="39" s="1"/>
  <c r="O152" i="39" s="1"/>
  <c r="Q147" i="26"/>
  <c r="R147" i="26" s="1"/>
  <c r="O148" i="26" s="1"/>
  <c r="Q139" i="18"/>
  <c r="R139" i="18" s="1"/>
  <c r="O140" i="18" s="1"/>
  <c r="Q151" i="51"/>
  <c r="R151" i="51" s="1"/>
  <c r="O152" i="51" s="1"/>
  <c r="Q151" i="35"/>
  <c r="R151" i="35" s="1"/>
  <c r="O152" i="35" s="1"/>
  <c r="Q147" i="14"/>
  <c r="R147" i="14" s="1"/>
  <c r="O148" i="14" s="1"/>
  <c r="Q151" i="47"/>
  <c r="R151" i="47" s="1"/>
  <c r="O152" i="47" s="1"/>
  <c r="Q152" i="45"/>
  <c r="R152" i="45" s="1"/>
  <c r="O153" i="45" s="1"/>
  <c r="Q141" i="11"/>
  <c r="R141" i="11" s="1"/>
  <c r="O142" i="11" s="1"/>
  <c r="Q156" i="13"/>
  <c r="R156" i="13" s="1"/>
  <c r="O157" i="13" s="1"/>
  <c r="Q150" i="33"/>
  <c r="R150" i="33" s="1"/>
  <c r="O151" i="33" s="1"/>
  <c r="Q159" i="23"/>
  <c r="R159" i="23" s="1"/>
  <c r="O160" i="23" s="1"/>
  <c r="Q151" i="28"/>
  <c r="R151" i="28" s="1"/>
  <c r="O152" i="28" s="1"/>
  <c r="Q152" i="55"/>
  <c r="R152" i="55" s="1"/>
  <c r="O153" i="55" s="1"/>
  <c r="Q153" i="46"/>
  <c r="R153" i="46" s="1"/>
  <c r="O154" i="46" s="1"/>
  <c r="Q141" i="10"/>
  <c r="R141" i="10" s="1"/>
  <c r="O142" i="10" s="1"/>
  <c r="Q152" i="29"/>
  <c r="R152" i="29" s="1"/>
  <c r="O153" i="29" s="1"/>
  <c r="Q150" i="44"/>
  <c r="R150" i="44" s="1"/>
  <c r="O151" i="44" s="1"/>
  <c r="Q153" i="43"/>
  <c r="R153" i="43" s="1"/>
  <c r="O154" i="43" s="1"/>
  <c r="Q152" i="53"/>
  <c r="R152" i="53" s="1"/>
  <c r="O153" i="53" s="1"/>
  <c r="Q147" i="24"/>
  <c r="R147" i="24" s="1"/>
  <c r="O148" i="24" s="1"/>
  <c r="Q152" i="49"/>
  <c r="R152" i="49" s="1"/>
  <c r="O153" i="49" s="1"/>
  <c r="Q160" i="17"/>
  <c r="R160" i="17" s="1"/>
  <c r="O161" i="17" s="1"/>
  <c r="Q147" i="25"/>
  <c r="R147" i="25" s="1"/>
  <c r="O148" i="25" s="1"/>
  <c r="Q151" i="30"/>
  <c r="R151" i="30" s="1"/>
  <c r="O152" i="30" s="1"/>
  <c r="Q164" i="16"/>
  <c r="R164" i="16" s="1"/>
  <c r="O165" i="16" s="1"/>
  <c r="Q152" i="15"/>
  <c r="R152" i="15" s="1"/>
  <c r="O153" i="15" s="1"/>
  <c r="Q151" i="38"/>
  <c r="R151" i="38" s="1"/>
  <c r="O152" i="38" s="1"/>
  <c r="Q159" i="22"/>
  <c r="R159" i="22" s="1"/>
  <c r="O160" i="22" s="1"/>
  <c r="Q160" i="20"/>
  <c r="R160" i="20" s="1"/>
  <c r="O161" i="20" s="1"/>
  <c r="Q160" i="21"/>
  <c r="R160" i="21" s="1"/>
  <c r="O161" i="21" s="1"/>
  <c r="Q151" i="31"/>
  <c r="R151" i="31" s="1"/>
  <c r="O152" i="31" s="1"/>
  <c r="Q152" i="27"/>
  <c r="R152" i="27" s="1"/>
  <c r="O153" i="27" s="1"/>
  <c r="Q152" i="40"/>
  <c r="R152" i="40" s="1"/>
  <c r="O153" i="40" s="1"/>
  <c r="Q152" i="9"/>
  <c r="R152" i="9" s="1"/>
  <c r="O153" i="9" s="1"/>
  <c r="Q152" i="54"/>
  <c r="R152" i="54" s="1"/>
  <c r="O153" i="54" s="1"/>
  <c r="Q152" i="37"/>
  <c r="R152" i="37" s="1"/>
  <c r="O153" i="37" s="1"/>
  <c r="Q152" i="34" l="1"/>
  <c r="R152" i="34" s="1"/>
  <c r="O153" i="34" s="1"/>
  <c r="Q153" i="27"/>
  <c r="R153" i="27" s="1"/>
  <c r="O154" i="27" s="1"/>
  <c r="Q154" i="43"/>
  <c r="R154" i="43" s="1"/>
  <c r="O155" i="43" s="1"/>
  <c r="Q153" i="42"/>
  <c r="R153" i="42" s="1"/>
  <c r="O154" i="42" s="1"/>
  <c r="Q140" i="18"/>
  <c r="R140" i="18" s="1"/>
  <c r="O141" i="18" s="1"/>
  <c r="Q152" i="47"/>
  <c r="R152" i="47" s="1"/>
  <c r="O153" i="47" s="1"/>
  <c r="Q153" i="37"/>
  <c r="R153" i="37" s="1"/>
  <c r="O154" i="37" s="1"/>
  <c r="Q153" i="45"/>
  <c r="R153" i="45" s="1"/>
  <c r="O154" i="45" s="1"/>
  <c r="Q153" i="9"/>
  <c r="R153" i="9" s="1"/>
  <c r="O154" i="9" s="1"/>
  <c r="Q142" i="10"/>
  <c r="R142" i="10" s="1"/>
  <c r="O143" i="10" s="1"/>
  <c r="Q151" i="12"/>
  <c r="R151" i="12" s="1"/>
  <c r="O152" i="12" s="1"/>
  <c r="Q152" i="30"/>
  <c r="R152" i="30" s="1"/>
  <c r="O153" i="30" s="1"/>
  <c r="Q152" i="28"/>
  <c r="R152" i="28" s="1"/>
  <c r="O153" i="28" s="1"/>
  <c r="Q161" i="21"/>
  <c r="R161" i="21" s="1"/>
  <c r="O162" i="21" s="1"/>
  <c r="Q148" i="25"/>
  <c r="R148" i="25" s="1"/>
  <c r="O149" i="25" s="1"/>
  <c r="Q152" i="48"/>
  <c r="R152" i="48" s="1"/>
  <c r="O153" i="48" s="1"/>
  <c r="Q165" i="16"/>
  <c r="R165" i="16" s="1"/>
  <c r="O166" i="16" s="1"/>
  <c r="Q151" i="44"/>
  <c r="R151" i="44" s="1"/>
  <c r="O152" i="44" s="1"/>
  <c r="Q148" i="14"/>
  <c r="R148" i="14" s="1"/>
  <c r="O149" i="14" s="1"/>
  <c r="Q148" i="26"/>
  <c r="R148" i="26" s="1"/>
  <c r="O149" i="26" s="1"/>
  <c r="Q152" i="50"/>
  <c r="R152" i="50" s="1"/>
  <c r="O153" i="50" s="1"/>
  <c r="Q153" i="49"/>
  <c r="R153" i="49" s="1"/>
  <c r="O154" i="49" s="1"/>
  <c r="Q152" i="52"/>
  <c r="R152" i="52" s="1"/>
  <c r="O153" i="52" s="1"/>
  <c r="Q161" i="19"/>
  <c r="R161" i="19" s="1"/>
  <c r="O162" i="19" s="1"/>
  <c r="Q153" i="54"/>
  <c r="R153" i="54" s="1"/>
  <c r="O154" i="54" s="1"/>
  <c r="Q152" i="38"/>
  <c r="R152" i="38" s="1"/>
  <c r="O153" i="38" s="1"/>
  <c r="Q153" i="53"/>
  <c r="R153" i="53" s="1"/>
  <c r="O154" i="53" s="1"/>
  <c r="Q153" i="41"/>
  <c r="R153" i="41" s="1"/>
  <c r="O154" i="41" s="1"/>
  <c r="Q152" i="36"/>
  <c r="R152" i="36" s="1"/>
  <c r="O153" i="36" s="1"/>
  <c r="Q153" i="29"/>
  <c r="R153" i="29" s="1"/>
  <c r="O154" i="29" s="1"/>
  <c r="Q142" i="11"/>
  <c r="R142" i="11" s="1"/>
  <c r="O143" i="11" s="1"/>
  <c r="Q152" i="31"/>
  <c r="R152" i="31" s="1"/>
  <c r="O153" i="31" s="1"/>
  <c r="Q160" i="23"/>
  <c r="R160" i="23" s="1"/>
  <c r="O161" i="23" s="1"/>
  <c r="Q152" i="51"/>
  <c r="R152" i="51" s="1"/>
  <c r="O153" i="51" s="1"/>
  <c r="Q151" i="32"/>
  <c r="R151" i="32" s="1"/>
  <c r="O152" i="32" s="1"/>
  <c r="Q153" i="40"/>
  <c r="R153" i="40" s="1"/>
  <c r="O154" i="40" s="1"/>
  <c r="Q153" i="55"/>
  <c r="R153" i="55" s="1"/>
  <c r="O154" i="55" s="1"/>
  <c r="Q148" i="24"/>
  <c r="R148" i="24" s="1"/>
  <c r="O149" i="24" s="1"/>
  <c r="Q152" i="39"/>
  <c r="R152" i="39" s="1"/>
  <c r="O153" i="39" s="1"/>
  <c r="Q153" i="15"/>
  <c r="R153" i="15" s="1"/>
  <c r="O154" i="15" s="1"/>
  <c r="Q161" i="17"/>
  <c r="R161" i="17" s="1"/>
  <c r="O162" i="17" s="1"/>
  <c r="Q154" i="46"/>
  <c r="R154" i="46" s="1"/>
  <c r="O155" i="46" s="1"/>
  <c r="Q161" i="20"/>
  <c r="R161" i="20" s="1"/>
  <c r="O162" i="20" s="1"/>
  <c r="Q157" i="13"/>
  <c r="R157" i="13" s="1"/>
  <c r="O158" i="13" s="1"/>
  <c r="Q160" i="22"/>
  <c r="R160" i="22" s="1"/>
  <c r="O161" i="22" s="1"/>
  <c r="Q152" i="35"/>
  <c r="R152" i="35" s="1"/>
  <c r="O153" i="35" s="1"/>
  <c r="Q151" i="33"/>
  <c r="R151" i="33" s="1"/>
  <c r="O152" i="33" s="1"/>
  <c r="Q162" i="21" l="1"/>
  <c r="R162" i="21" s="1"/>
  <c r="O163" i="21" s="1"/>
  <c r="Q158" i="13"/>
  <c r="R158" i="13" s="1"/>
  <c r="O159" i="13" s="1"/>
  <c r="Q153" i="51"/>
  <c r="R153" i="51" s="1"/>
  <c r="O154" i="51" s="1"/>
  <c r="Q153" i="52"/>
  <c r="R153" i="52" s="1"/>
  <c r="O154" i="52" s="1"/>
  <c r="Q152" i="44"/>
  <c r="R152" i="44" s="1"/>
  <c r="O153" i="44" s="1"/>
  <c r="Q154" i="29"/>
  <c r="R154" i="29" s="1"/>
  <c r="O155" i="29" s="1"/>
  <c r="Q154" i="45"/>
  <c r="R154" i="45" s="1"/>
  <c r="O155" i="45" s="1"/>
  <c r="Q143" i="10"/>
  <c r="R143" i="10" s="1"/>
  <c r="O144" i="10" s="1"/>
  <c r="Q161" i="22"/>
  <c r="R161" i="22" s="1"/>
  <c r="O162" i="22" s="1"/>
  <c r="Q161" i="23"/>
  <c r="R161" i="23" s="1"/>
  <c r="O162" i="23" s="1"/>
  <c r="Q153" i="34"/>
  <c r="R153" i="34" s="1"/>
  <c r="O154" i="34" s="1"/>
  <c r="Q162" i="20"/>
  <c r="R162" i="20" s="1"/>
  <c r="O163" i="20" s="1"/>
  <c r="Q162" i="17"/>
  <c r="R162" i="17" s="1"/>
  <c r="O163" i="17" s="1"/>
  <c r="Q153" i="38"/>
  <c r="R153" i="38" s="1"/>
  <c r="O154" i="38" s="1"/>
  <c r="Q153" i="35"/>
  <c r="R153" i="35" s="1"/>
  <c r="O154" i="35" s="1"/>
  <c r="Q153" i="36"/>
  <c r="R153" i="36" s="1"/>
  <c r="O154" i="36" s="1"/>
  <c r="Q154" i="49"/>
  <c r="R154" i="49" s="1"/>
  <c r="O155" i="49" s="1"/>
  <c r="Q154" i="15"/>
  <c r="R154" i="15" s="1"/>
  <c r="O155" i="15" s="1"/>
  <c r="Q154" i="54"/>
  <c r="R154" i="54" s="1"/>
  <c r="O155" i="54" s="1"/>
  <c r="Q154" i="40"/>
  <c r="R154" i="40" s="1"/>
  <c r="O155" i="40" s="1"/>
  <c r="Q162" i="19"/>
  <c r="R162" i="19" s="1"/>
  <c r="O163" i="19" s="1"/>
  <c r="Q143" i="11"/>
  <c r="R143" i="11" s="1"/>
  <c r="O144" i="11" s="1"/>
  <c r="Q152" i="12"/>
  <c r="R152" i="12" s="1"/>
  <c r="O153" i="12" s="1"/>
  <c r="Q155" i="43"/>
  <c r="R155" i="43" s="1"/>
  <c r="O156" i="43" s="1"/>
  <c r="Q153" i="48"/>
  <c r="R153" i="48" s="1"/>
  <c r="O154" i="48" s="1"/>
  <c r="Q152" i="33"/>
  <c r="R152" i="33" s="1"/>
  <c r="O153" i="33" s="1"/>
  <c r="Q153" i="39"/>
  <c r="R153" i="39" s="1"/>
  <c r="O154" i="39" s="1"/>
  <c r="Q152" i="32"/>
  <c r="R152" i="32" s="1"/>
  <c r="O153" i="32" s="1"/>
  <c r="Q149" i="25"/>
  <c r="R149" i="25" s="1"/>
  <c r="O150" i="25" s="1"/>
  <c r="Q154" i="37"/>
  <c r="R154" i="37" s="1"/>
  <c r="O155" i="37" s="1"/>
  <c r="Q153" i="47"/>
  <c r="R153" i="47" s="1"/>
  <c r="O154" i="47" s="1"/>
  <c r="Q154" i="27"/>
  <c r="R154" i="27" s="1"/>
  <c r="O155" i="27" s="1"/>
  <c r="Q149" i="26"/>
  <c r="R149" i="26" s="1"/>
  <c r="O150" i="26" s="1"/>
  <c r="Q154" i="53"/>
  <c r="R154" i="53" s="1"/>
  <c r="O155" i="53" s="1"/>
  <c r="Q149" i="24"/>
  <c r="R149" i="24" s="1"/>
  <c r="O150" i="24" s="1"/>
  <c r="Q154" i="41"/>
  <c r="R154" i="41" s="1"/>
  <c r="O155" i="41" s="1"/>
  <c r="Q153" i="30"/>
  <c r="R153" i="30" s="1"/>
  <c r="O154" i="30" s="1"/>
  <c r="Q155" i="46"/>
  <c r="R155" i="46" s="1"/>
  <c r="O156" i="46" s="1"/>
  <c r="Q153" i="50"/>
  <c r="R153" i="50" s="1"/>
  <c r="O154" i="50" s="1"/>
  <c r="Q166" i="16"/>
  <c r="R166" i="16" s="1"/>
  <c r="O167" i="16" s="1"/>
  <c r="Q153" i="28"/>
  <c r="R153" i="28" s="1"/>
  <c r="O154" i="28" s="1"/>
  <c r="Q154" i="9"/>
  <c r="R154" i="9" s="1"/>
  <c r="O155" i="9" s="1"/>
  <c r="Q141" i="18"/>
  <c r="R141" i="18" s="1"/>
  <c r="O142" i="18" s="1"/>
  <c r="Q153" i="31"/>
  <c r="R153" i="31" s="1"/>
  <c r="O154" i="31" s="1"/>
  <c r="Q154" i="42"/>
  <c r="R154" i="42" s="1"/>
  <c r="O155" i="42" s="1"/>
  <c r="Q149" i="14"/>
  <c r="R149" i="14" s="1"/>
  <c r="O150" i="14" s="1"/>
  <c r="Q154" i="55"/>
  <c r="R154" i="55" s="1"/>
  <c r="O155" i="55" s="1"/>
  <c r="Q156" i="46" l="1"/>
  <c r="R156" i="46" s="1"/>
  <c r="O157" i="46" s="1"/>
  <c r="Q154" i="30"/>
  <c r="R154" i="30" s="1"/>
  <c r="O155" i="30" s="1"/>
  <c r="Q155" i="27"/>
  <c r="R155" i="27" s="1"/>
  <c r="O156" i="27" s="1"/>
  <c r="Q144" i="11"/>
  <c r="R144" i="11" s="1"/>
  <c r="O145" i="11" s="1"/>
  <c r="Q153" i="33"/>
  <c r="R153" i="33" s="1"/>
  <c r="O154" i="33" s="1"/>
  <c r="Q155" i="9"/>
  <c r="R155" i="9" s="1"/>
  <c r="O156" i="9" s="1"/>
  <c r="Q144" i="10"/>
  <c r="R144" i="10" s="1"/>
  <c r="O145" i="10" s="1"/>
  <c r="Q150" i="14"/>
  <c r="R150" i="14" s="1"/>
  <c r="O151" i="14" s="1"/>
  <c r="Q154" i="28"/>
  <c r="R154" i="28" s="1"/>
  <c r="O155" i="28" s="1"/>
  <c r="Q163" i="20"/>
  <c r="R163" i="20" s="1"/>
  <c r="O164" i="20" s="1"/>
  <c r="Q167" i="16"/>
  <c r="R167" i="16" s="1"/>
  <c r="O168" i="16" s="1"/>
  <c r="Q159" i="13"/>
  <c r="R159" i="13" s="1"/>
  <c r="O160" i="13" s="1"/>
  <c r="Q154" i="47"/>
  <c r="R154" i="47" s="1"/>
  <c r="O155" i="47" s="1"/>
  <c r="Q155" i="55"/>
  <c r="R155" i="55" s="1"/>
  <c r="O156" i="55" s="1"/>
  <c r="Q155" i="37"/>
  <c r="R155" i="37" s="1"/>
  <c r="O156" i="37" s="1"/>
  <c r="Q155" i="53"/>
  <c r="R155" i="53" s="1"/>
  <c r="O156" i="53" s="1"/>
  <c r="Q155" i="29"/>
  <c r="R155" i="29" s="1"/>
  <c r="O156" i="29" s="1"/>
  <c r="Q155" i="41"/>
  <c r="R155" i="41" s="1"/>
  <c r="O156" i="41" s="1"/>
  <c r="Q156" i="43"/>
  <c r="R156" i="43" s="1"/>
  <c r="O157" i="43" s="1"/>
  <c r="Q154" i="36"/>
  <c r="R154" i="36" s="1"/>
  <c r="O155" i="36" s="1"/>
  <c r="Q154" i="39"/>
  <c r="R154" i="39" s="1"/>
  <c r="O155" i="39" s="1"/>
  <c r="Q154" i="35"/>
  <c r="R154" i="35" s="1"/>
  <c r="O155" i="35" s="1"/>
  <c r="Q155" i="45"/>
  <c r="R155" i="45" s="1"/>
  <c r="O156" i="45" s="1"/>
  <c r="Q154" i="50"/>
  <c r="R154" i="50" s="1"/>
  <c r="O155" i="50" s="1"/>
  <c r="Q155" i="54"/>
  <c r="R155" i="54" s="1"/>
  <c r="O156" i="54" s="1"/>
  <c r="Q154" i="51"/>
  <c r="R154" i="51" s="1"/>
  <c r="O155" i="51" s="1"/>
  <c r="Q154" i="38"/>
  <c r="R154" i="38" s="1"/>
  <c r="O155" i="38" s="1"/>
  <c r="Q162" i="23"/>
  <c r="R162" i="23" s="1"/>
  <c r="O163" i="23" s="1"/>
  <c r="Q155" i="40"/>
  <c r="R155" i="40" s="1"/>
  <c r="O156" i="40" s="1"/>
  <c r="Q154" i="52"/>
  <c r="R154" i="52" s="1"/>
  <c r="O155" i="52" s="1"/>
  <c r="Q153" i="12"/>
  <c r="R153" i="12" s="1"/>
  <c r="O154" i="12" s="1"/>
  <c r="Q155" i="15"/>
  <c r="R155" i="15" s="1"/>
  <c r="O156" i="15" s="1"/>
  <c r="Q142" i="18"/>
  <c r="R142" i="18" s="1"/>
  <c r="O143" i="18" s="1"/>
  <c r="Q154" i="34"/>
  <c r="R154" i="34" s="1"/>
  <c r="O155" i="34" s="1"/>
  <c r="Q150" i="26"/>
  <c r="R150" i="26" s="1"/>
  <c r="O151" i="26" s="1"/>
  <c r="Q150" i="25"/>
  <c r="R150" i="25" s="1"/>
  <c r="O151" i="25" s="1"/>
  <c r="Q154" i="48"/>
  <c r="R154" i="48" s="1"/>
  <c r="O155" i="48" s="1"/>
  <c r="Q163" i="19"/>
  <c r="R163" i="19" s="1"/>
  <c r="O164" i="19" s="1"/>
  <c r="Q155" i="49"/>
  <c r="R155" i="49" s="1"/>
  <c r="O156" i="49" s="1"/>
  <c r="Q163" i="17"/>
  <c r="R163" i="17" s="1"/>
  <c r="O164" i="17" s="1"/>
  <c r="Q162" i="22"/>
  <c r="R162" i="22" s="1"/>
  <c r="O163" i="22" s="1"/>
  <c r="Q153" i="44"/>
  <c r="R153" i="44" s="1"/>
  <c r="O154" i="44" s="1"/>
  <c r="Q163" i="21"/>
  <c r="R163" i="21" s="1"/>
  <c r="O164" i="21" s="1"/>
  <c r="Q154" i="31"/>
  <c r="R154" i="31" s="1"/>
  <c r="O155" i="31" s="1"/>
  <c r="Q153" i="32"/>
  <c r="R153" i="32" s="1"/>
  <c r="O154" i="32" s="1"/>
  <c r="Q150" i="24"/>
  <c r="R150" i="24" s="1"/>
  <c r="O151" i="24" s="1"/>
  <c r="Q155" i="42"/>
  <c r="R155" i="42" s="1"/>
  <c r="O156" i="42" s="1"/>
  <c r="Q155" i="52" l="1"/>
  <c r="R155" i="52"/>
  <c r="O156" i="52" s="1"/>
  <c r="Q164" i="17"/>
  <c r="R164" i="17" s="1"/>
  <c r="O165" i="17" s="1"/>
  <c r="Q155" i="50"/>
  <c r="R155" i="50" s="1"/>
  <c r="O156" i="50" s="1"/>
  <c r="Q143" i="18"/>
  <c r="R143" i="18" s="1"/>
  <c r="O144" i="18" s="1"/>
  <c r="Q155" i="35"/>
  <c r="R155" i="35" s="1"/>
  <c r="O156" i="35" s="1"/>
  <c r="Q151" i="24"/>
  <c r="R151" i="24" s="1"/>
  <c r="O152" i="24" s="1"/>
  <c r="Q156" i="54"/>
  <c r="R156" i="54" s="1"/>
  <c r="O157" i="54" s="1"/>
  <c r="Q155" i="47"/>
  <c r="R155" i="47" s="1"/>
  <c r="O156" i="47" s="1"/>
  <c r="Q156" i="45"/>
  <c r="R156" i="45" s="1"/>
  <c r="O157" i="45" s="1"/>
  <c r="Q155" i="30"/>
  <c r="R155" i="30" s="1"/>
  <c r="O156" i="30" s="1"/>
  <c r="Q151" i="26"/>
  <c r="R151" i="26" s="1"/>
  <c r="O152" i="26" s="1"/>
  <c r="Q156" i="53"/>
  <c r="R156" i="53" s="1"/>
  <c r="O157" i="53" s="1"/>
  <c r="Q155" i="36"/>
  <c r="R155" i="36" s="1"/>
  <c r="O156" i="36" s="1"/>
  <c r="Q156" i="9"/>
  <c r="R156" i="9" s="1"/>
  <c r="O157" i="9" s="1"/>
  <c r="Q163" i="22"/>
  <c r="R163" i="22" s="1"/>
  <c r="O164" i="22" s="1"/>
  <c r="Q156" i="41"/>
  <c r="R156" i="41" s="1"/>
  <c r="O157" i="41" s="1"/>
  <c r="Q155" i="34"/>
  <c r="R155" i="34" s="1"/>
  <c r="O156" i="34" s="1"/>
  <c r="Q164" i="19"/>
  <c r="R164" i="19" s="1"/>
  <c r="O165" i="19" s="1"/>
  <c r="Q154" i="44"/>
  <c r="R154" i="44" s="1"/>
  <c r="O155" i="44" s="1"/>
  <c r="Q155" i="51"/>
  <c r="R155" i="51" s="1"/>
  <c r="O156" i="51" s="1"/>
  <c r="Q151" i="25"/>
  <c r="R151" i="25" s="1"/>
  <c r="O152" i="25" s="1"/>
  <c r="Q163" i="23"/>
  <c r="R163" i="23" s="1"/>
  <c r="O164" i="23" s="1"/>
  <c r="Q145" i="11"/>
  <c r="R145" i="11" s="1"/>
  <c r="O146" i="11" s="1"/>
  <c r="Q145" i="10"/>
  <c r="R145" i="10" s="1"/>
  <c r="O146" i="10" s="1"/>
  <c r="Q155" i="31"/>
  <c r="R155" i="31" s="1"/>
  <c r="O156" i="31" s="1"/>
  <c r="Q156" i="15"/>
  <c r="R156" i="15" s="1"/>
  <c r="O157" i="15" s="1"/>
  <c r="Q160" i="13"/>
  <c r="R160" i="13" s="1"/>
  <c r="O161" i="13" s="1"/>
  <c r="Q164" i="21"/>
  <c r="R164" i="21" s="1"/>
  <c r="O165" i="21" s="1"/>
  <c r="Q155" i="38"/>
  <c r="R155" i="38" s="1"/>
  <c r="O156" i="38" s="1"/>
  <c r="Q156" i="37"/>
  <c r="R156" i="37" s="1"/>
  <c r="O157" i="37" s="1"/>
  <c r="Q156" i="27"/>
  <c r="R156" i="27" s="1"/>
  <c r="O157" i="27" s="1"/>
  <c r="Q156" i="42"/>
  <c r="R156" i="42" s="1"/>
  <c r="O157" i="42" s="1"/>
  <c r="Q154" i="12"/>
  <c r="R154" i="12" s="1"/>
  <c r="O155" i="12" s="1"/>
  <c r="Q168" i="16"/>
  <c r="R168" i="16" s="1"/>
  <c r="O169" i="16" s="1"/>
  <c r="Q156" i="55"/>
  <c r="R156" i="55" s="1"/>
  <c r="O157" i="55" s="1"/>
  <c r="Q164" i="20"/>
  <c r="R164" i="20" s="1"/>
  <c r="O165" i="20" s="1"/>
  <c r="Q156" i="40"/>
  <c r="R156" i="40" s="1"/>
  <c r="O157" i="40" s="1"/>
  <c r="Q155" i="39"/>
  <c r="R155" i="39" s="1"/>
  <c r="O156" i="39" s="1"/>
  <c r="Q156" i="29"/>
  <c r="R156" i="29" s="1"/>
  <c r="O157" i="29" s="1"/>
  <c r="Q155" i="28"/>
  <c r="R155" i="28" s="1"/>
  <c r="O156" i="28" s="1"/>
  <c r="Q154" i="33"/>
  <c r="R154" i="33" s="1"/>
  <c r="O155" i="33" s="1"/>
  <c r="Q157" i="46"/>
  <c r="R157" i="46" s="1"/>
  <c r="O158" i="46" s="1"/>
  <c r="Q151" i="14"/>
  <c r="R151" i="14" s="1"/>
  <c r="O152" i="14" s="1"/>
  <c r="Q156" i="49"/>
  <c r="R156" i="49" s="1"/>
  <c r="O157" i="49" s="1"/>
  <c r="Q157" i="43"/>
  <c r="R157" i="43" s="1"/>
  <c r="O158" i="43" s="1"/>
  <c r="Q154" i="32"/>
  <c r="R154" i="32" s="1"/>
  <c r="O155" i="32" s="1"/>
  <c r="Q155" i="48"/>
  <c r="R155" i="48" s="1"/>
  <c r="O156" i="48" s="1"/>
  <c r="Q156" i="36" l="1"/>
  <c r="R156" i="36" s="1"/>
  <c r="O157" i="36" s="1"/>
  <c r="Q152" i="25"/>
  <c r="R152" i="25" s="1"/>
  <c r="O153" i="25" s="1"/>
  <c r="Q156" i="50"/>
  <c r="R156" i="50" s="1"/>
  <c r="O157" i="50" s="1"/>
  <c r="Q146" i="11"/>
  <c r="R146" i="11" s="1"/>
  <c r="O147" i="11" s="1"/>
  <c r="Q156" i="34"/>
  <c r="R156" i="34" s="1"/>
  <c r="O157" i="34" s="1"/>
  <c r="Q169" i="16"/>
  <c r="R169" i="16" s="1"/>
  <c r="O170" i="16" s="1"/>
  <c r="Q156" i="38"/>
  <c r="R156" i="38" s="1"/>
  <c r="O157" i="38" s="1"/>
  <c r="Q155" i="12"/>
  <c r="R155" i="12" s="1"/>
  <c r="O156" i="12" s="1"/>
  <c r="Q155" i="44"/>
  <c r="R155" i="44" s="1"/>
  <c r="O156" i="44" s="1"/>
  <c r="Q158" i="43"/>
  <c r="R158" i="43" s="1"/>
  <c r="O159" i="43" s="1"/>
  <c r="Q165" i="21"/>
  <c r="R165" i="21" s="1"/>
  <c r="O166" i="21" s="1"/>
  <c r="Q157" i="41"/>
  <c r="R157" i="41" s="1"/>
  <c r="O158" i="41" s="1"/>
  <c r="Q152" i="14"/>
  <c r="R152" i="14" s="1"/>
  <c r="O153" i="14" s="1"/>
  <c r="Q165" i="20"/>
  <c r="R165" i="20" s="1"/>
  <c r="O166" i="20" s="1"/>
  <c r="Q156" i="51"/>
  <c r="R156" i="51" s="1"/>
  <c r="O157" i="51" s="1"/>
  <c r="Q156" i="47"/>
  <c r="R156" i="47" s="1"/>
  <c r="O157" i="47" s="1"/>
  <c r="Q157" i="29"/>
  <c r="R157" i="29" s="1"/>
  <c r="O158" i="29" s="1"/>
  <c r="Q157" i="55"/>
  <c r="R157" i="55" s="1"/>
  <c r="O158" i="55" s="1"/>
  <c r="Q152" i="26"/>
  <c r="R152" i="26" s="1"/>
  <c r="O153" i="26" s="1"/>
  <c r="Q156" i="39"/>
  <c r="R156" i="39" s="1"/>
  <c r="O157" i="39" s="1"/>
  <c r="Q157" i="37"/>
  <c r="R157" i="37" s="1"/>
  <c r="O158" i="37" s="1"/>
  <c r="Q157" i="15"/>
  <c r="R157" i="15" s="1"/>
  <c r="O158" i="15" s="1"/>
  <c r="Q165" i="19"/>
  <c r="R165" i="19" s="1"/>
  <c r="O166" i="19" s="1"/>
  <c r="Q157" i="9"/>
  <c r="R157" i="9" s="1"/>
  <c r="O158" i="9" s="1"/>
  <c r="Q156" i="30"/>
  <c r="R156" i="30" s="1"/>
  <c r="O157" i="30" s="1"/>
  <c r="Q152" i="24"/>
  <c r="R152" i="24" s="1"/>
  <c r="O153" i="24" s="1"/>
  <c r="Q165" i="17"/>
  <c r="R165" i="17" s="1"/>
  <c r="O166" i="17" s="1"/>
  <c r="Q164" i="23"/>
  <c r="R164" i="23" s="1"/>
  <c r="O165" i="23" s="1"/>
  <c r="Q156" i="28"/>
  <c r="R156" i="28" s="1"/>
  <c r="O157" i="28" s="1"/>
  <c r="Q157" i="42"/>
  <c r="R157" i="42" s="1"/>
  <c r="O158" i="42" s="1"/>
  <c r="Q157" i="53"/>
  <c r="R157" i="53" s="1"/>
  <c r="O158" i="53" s="1"/>
  <c r="Q156" i="48"/>
  <c r="R156" i="48" s="1"/>
  <c r="O157" i="48" s="1"/>
  <c r="Q157" i="27"/>
  <c r="R157" i="27" s="1"/>
  <c r="O158" i="27" s="1"/>
  <c r="Q157" i="54"/>
  <c r="R157" i="54" s="1"/>
  <c r="O158" i="54" s="1"/>
  <c r="Q155" i="32"/>
  <c r="R155" i="32" s="1"/>
  <c r="O156" i="32" s="1"/>
  <c r="Q155" i="33"/>
  <c r="R155" i="33" s="1"/>
  <c r="O156" i="33" s="1"/>
  <c r="Q157" i="40"/>
  <c r="R157" i="40" s="1"/>
  <c r="O158" i="40" s="1"/>
  <c r="Q156" i="31"/>
  <c r="R156" i="31" s="1"/>
  <c r="O157" i="31" s="1"/>
  <c r="Q157" i="45"/>
  <c r="R157" i="45" s="1"/>
  <c r="O158" i="45" s="1"/>
  <c r="Q156" i="35"/>
  <c r="R156" i="35" s="1"/>
  <c r="O157" i="35" s="1"/>
  <c r="Q156" i="52"/>
  <c r="R156" i="52" s="1"/>
  <c r="O157" i="52" s="1"/>
  <c r="Q157" i="49"/>
  <c r="R157" i="49" s="1"/>
  <c r="O158" i="49" s="1"/>
  <c r="Q146" i="10"/>
  <c r="R146" i="10" s="1"/>
  <c r="O147" i="10" s="1"/>
  <c r="Q144" i="18"/>
  <c r="R144" i="18" s="1"/>
  <c r="O145" i="18" s="1"/>
  <c r="Q161" i="13"/>
  <c r="R161" i="13" s="1"/>
  <c r="O162" i="13" s="1"/>
  <c r="Q164" i="22"/>
  <c r="R164" i="22" s="1"/>
  <c r="O165" i="22" s="1"/>
  <c r="Q158" i="46"/>
  <c r="R158" i="46" s="1"/>
  <c r="O159" i="46" s="1"/>
  <c r="Q157" i="39" l="1"/>
  <c r="R157" i="39" s="1"/>
  <c r="O158" i="39" s="1"/>
  <c r="Q156" i="33"/>
  <c r="R156" i="33" s="1"/>
  <c r="O157" i="33" s="1"/>
  <c r="Q157" i="30"/>
  <c r="R157" i="30" s="1"/>
  <c r="O158" i="30" s="1"/>
  <c r="Q156" i="44"/>
  <c r="R156" i="44" s="1"/>
  <c r="O157" i="44" s="1"/>
  <c r="Q158" i="49"/>
  <c r="R158" i="49" s="1"/>
  <c r="O159" i="49" s="1"/>
  <c r="Q153" i="14"/>
  <c r="R153" i="14" s="1"/>
  <c r="O154" i="14" s="1"/>
  <c r="Q147" i="11"/>
  <c r="R147" i="11" s="1"/>
  <c r="O148" i="11" s="1"/>
  <c r="Q157" i="52"/>
  <c r="R157" i="52" s="1"/>
  <c r="O158" i="52" s="1"/>
  <c r="Q157" i="35"/>
  <c r="R157" i="35" s="1"/>
  <c r="O158" i="35" s="1"/>
  <c r="Q157" i="28"/>
  <c r="R157" i="28" s="1"/>
  <c r="O158" i="28" s="1"/>
  <c r="Q166" i="19"/>
  <c r="R166" i="19" s="1"/>
  <c r="O167" i="19" s="1"/>
  <c r="Q153" i="24"/>
  <c r="R153" i="24" s="1"/>
  <c r="O154" i="24" s="1"/>
  <c r="Q158" i="45"/>
  <c r="R158" i="45" s="1"/>
  <c r="O159" i="45" s="1"/>
  <c r="Q158" i="29"/>
  <c r="R158" i="29" s="1"/>
  <c r="O159" i="29" s="1"/>
  <c r="Q162" i="13"/>
  <c r="R162" i="13" s="1"/>
  <c r="O163" i="13" s="1"/>
  <c r="Q157" i="31"/>
  <c r="R157" i="31" s="1"/>
  <c r="O158" i="31" s="1"/>
  <c r="Q158" i="27"/>
  <c r="R158" i="27" s="1"/>
  <c r="O159" i="27" s="1"/>
  <c r="Q157" i="47"/>
  <c r="R157" i="47" s="1"/>
  <c r="O158" i="47" s="1"/>
  <c r="Q145" i="18"/>
  <c r="R145" i="18" s="1"/>
  <c r="O146" i="18" s="1"/>
  <c r="Q157" i="48"/>
  <c r="R157" i="48" s="1"/>
  <c r="O158" i="48" s="1"/>
  <c r="Q166" i="17"/>
  <c r="R166" i="17" s="1"/>
  <c r="O167" i="17" s="1"/>
  <c r="Q158" i="37"/>
  <c r="R158" i="37" s="1"/>
  <c r="O159" i="37" s="1"/>
  <c r="Q157" i="51"/>
  <c r="R157" i="51" s="1"/>
  <c r="O158" i="51" s="1"/>
  <c r="Q165" i="23"/>
  <c r="R165" i="23" s="1"/>
  <c r="O166" i="23" s="1"/>
  <c r="Q158" i="9"/>
  <c r="R158" i="9" s="1"/>
  <c r="O159" i="9" s="1"/>
  <c r="Q158" i="41"/>
  <c r="R158" i="41" s="1"/>
  <c r="O159" i="41" s="1"/>
  <c r="Q156" i="12"/>
  <c r="R156" i="12" s="1"/>
  <c r="O157" i="12" s="1"/>
  <c r="Q159" i="46"/>
  <c r="R159" i="46" s="1"/>
  <c r="O160" i="46" s="1"/>
  <c r="Q157" i="50"/>
  <c r="R157" i="50" s="1"/>
  <c r="O158" i="50" s="1"/>
  <c r="Q158" i="42"/>
  <c r="R158" i="42" s="1"/>
  <c r="O159" i="42" s="1"/>
  <c r="Q158" i="15"/>
  <c r="R158" i="15" s="1"/>
  <c r="O159" i="15" s="1"/>
  <c r="Q158" i="55"/>
  <c r="R158" i="55" s="1"/>
  <c r="O159" i="55" s="1"/>
  <c r="Q166" i="20"/>
  <c r="R166" i="20" s="1"/>
  <c r="O167" i="20" s="1"/>
  <c r="Q159" i="43"/>
  <c r="R159" i="43" s="1"/>
  <c r="O160" i="43" s="1"/>
  <c r="Q170" i="16"/>
  <c r="R170" i="16" s="1"/>
  <c r="O171" i="16" s="1"/>
  <c r="Q153" i="25"/>
  <c r="R153" i="25" s="1"/>
  <c r="O154" i="25" s="1"/>
  <c r="Q156" i="32"/>
  <c r="R156" i="32" s="1"/>
  <c r="O157" i="32" s="1"/>
  <c r="Q166" i="21"/>
  <c r="R166" i="21" s="1"/>
  <c r="O167" i="21" s="1"/>
  <c r="Q158" i="54"/>
  <c r="R158" i="54" s="1"/>
  <c r="O159" i="54" s="1"/>
  <c r="Q147" i="10"/>
  <c r="R147" i="10" s="1"/>
  <c r="O148" i="10" s="1"/>
  <c r="Q158" i="53"/>
  <c r="R158" i="53" s="1"/>
  <c r="O159" i="53" s="1"/>
  <c r="Q153" i="26"/>
  <c r="R153" i="26" s="1"/>
  <c r="O154" i="26" s="1"/>
  <c r="Q157" i="38"/>
  <c r="R157" i="38" s="1"/>
  <c r="O158" i="38" s="1"/>
  <c r="Q157" i="34"/>
  <c r="R157" i="34" s="1"/>
  <c r="O158" i="34" s="1"/>
  <c r="Q157" i="36"/>
  <c r="R157" i="36" s="1"/>
  <c r="O158" i="36" s="1"/>
  <c r="Q165" i="22"/>
  <c r="R165" i="22" s="1"/>
  <c r="O166" i="22" s="1"/>
  <c r="Q158" i="40"/>
  <c r="R158" i="40" s="1"/>
  <c r="O159" i="40" s="1"/>
  <c r="Q159" i="41" l="1"/>
  <c r="R159" i="41" s="1"/>
  <c r="O160" i="41" s="1"/>
  <c r="Q167" i="17"/>
  <c r="R167" i="17" s="1"/>
  <c r="O168" i="17" s="1"/>
  <c r="Q158" i="39"/>
  <c r="R158" i="39" s="1"/>
  <c r="O159" i="39" s="1"/>
  <c r="Q158" i="36"/>
  <c r="R158" i="36" s="1"/>
  <c r="O159" i="36" s="1"/>
  <c r="Q159" i="9"/>
  <c r="R159" i="9" s="1"/>
  <c r="O160" i="9" s="1"/>
  <c r="Q158" i="34"/>
  <c r="R158" i="34" s="1"/>
  <c r="O159" i="34" s="1"/>
  <c r="Q171" i="16"/>
  <c r="R171" i="16" s="1"/>
  <c r="O172" i="16" s="1"/>
  <c r="Q166" i="22"/>
  <c r="R166" i="22" s="1"/>
  <c r="O167" i="22" s="1"/>
  <c r="Q159" i="54"/>
  <c r="R159" i="54" s="1"/>
  <c r="O160" i="54" s="1"/>
  <c r="Q160" i="43"/>
  <c r="R160" i="43" s="1"/>
  <c r="O161" i="43" s="1"/>
  <c r="Q159" i="49"/>
  <c r="R159" i="49" s="1"/>
  <c r="O160" i="49" s="1"/>
  <c r="Q158" i="50"/>
  <c r="R158" i="50" s="1"/>
  <c r="O159" i="50" s="1"/>
  <c r="Q158" i="35"/>
  <c r="R158" i="35" s="1"/>
  <c r="O159" i="35" s="1"/>
  <c r="Q157" i="44"/>
  <c r="R157" i="44" s="1"/>
  <c r="O158" i="44" s="1"/>
  <c r="Q158" i="28"/>
  <c r="R158" i="28" s="1"/>
  <c r="O159" i="28" s="1"/>
  <c r="Q159" i="45"/>
  <c r="R159" i="45" s="1"/>
  <c r="O160" i="45" s="1"/>
  <c r="Q157" i="12"/>
  <c r="R157" i="12" s="1"/>
  <c r="O158" i="12" s="1"/>
  <c r="Q159" i="27"/>
  <c r="R159" i="27" s="1"/>
  <c r="O160" i="27" s="1"/>
  <c r="Q157" i="33"/>
  <c r="R157" i="33" s="1"/>
  <c r="O158" i="33" s="1"/>
  <c r="Q159" i="55"/>
  <c r="R159" i="55" s="1"/>
  <c r="O160" i="55" s="1"/>
  <c r="Q158" i="31"/>
  <c r="R158" i="31" s="1"/>
  <c r="O159" i="31" s="1"/>
  <c r="Q154" i="25"/>
  <c r="R154" i="25" s="1"/>
  <c r="O155" i="25" s="1"/>
  <c r="Q166" i="23"/>
  <c r="R166" i="23" s="1"/>
  <c r="O167" i="23" s="1"/>
  <c r="Q158" i="38"/>
  <c r="R158" i="38" s="1"/>
  <c r="O159" i="38" s="1"/>
  <c r="Q148" i="11"/>
  <c r="R148" i="11" s="1"/>
  <c r="O149" i="11" s="1"/>
  <c r="Q154" i="24"/>
  <c r="R154" i="24" s="1"/>
  <c r="O155" i="24" s="1"/>
  <c r="Q167" i="19"/>
  <c r="R167" i="19" s="1"/>
  <c r="O168" i="19" s="1"/>
  <c r="Q154" i="26"/>
  <c r="R154" i="26" s="1"/>
  <c r="O155" i="26" s="1"/>
  <c r="Q167" i="21"/>
  <c r="R167" i="21" s="1"/>
  <c r="O168" i="21" s="1"/>
  <c r="Q159" i="42"/>
  <c r="R159" i="42" s="1"/>
  <c r="O160" i="42" s="1"/>
  <c r="Q159" i="37"/>
  <c r="R159" i="37" s="1"/>
  <c r="O160" i="37" s="1"/>
  <c r="Q158" i="47"/>
  <c r="R158" i="47" s="1"/>
  <c r="O159" i="47" s="1"/>
  <c r="Q159" i="29"/>
  <c r="R159" i="29" s="1"/>
  <c r="O160" i="29" s="1"/>
  <c r="Q154" i="14"/>
  <c r="R154" i="14" s="1"/>
  <c r="O155" i="14" s="1"/>
  <c r="Q160" i="46"/>
  <c r="R160" i="46" s="1"/>
  <c r="O161" i="46" s="1"/>
  <c r="Q159" i="15"/>
  <c r="R159" i="15" s="1"/>
  <c r="O160" i="15" s="1"/>
  <c r="Q158" i="30"/>
  <c r="R158" i="30" s="1"/>
  <c r="O159" i="30" s="1"/>
  <c r="Q158" i="48"/>
  <c r="R158" i="48" s="1"/>
  <c r="O159" i="48" s="1"/>
  <c r="Q158" i="51"/>
  <c r="R158" i="51" s="1"/>
  <c r="O159" i="51" s="1"/>
  <c r="Q146" i="18"/>
  <c r="R146" i="18" s="1"/>
  <c r="O147" i="18" s="1"/>
  <c r="Q159" i="53"/>
  <c r="R159" i="53" s="1"/>
  <c r="O160" i="53" s="1"/>
  <c r="Q157" i="32"/>
  <c r="R157" i="32" s="1"/>
  <c r="O158" i="32" s="1"/>
  <c r="Q167" i="20"/>
  <c r="R167" i="20" s="1"/>
  <c r="O168" i="20" s="1"/>
  <c r="Q148" i="10"/>
  <c r="R148" i="10" s="1"/>
  <c r="O149" i="10" s="1"/>
  <c r="Q158" i="52"/>
  <c r="R158" i="52" s="1"/>
  <c r="O159" i="52" s="1"/>
  <c r="Q159" i="40"/>
  <c r="R159" i="40" s="1"/>
  <c r="O160" i="40" s="1"/>
  <c r="Q163" i="13"/>
  <c r="R163" i="13" s="1"/>
  <c r="O164" i="13" s="1"/>
  <c r="Q160" i="53" l="1"/>
  <c r="R160" i="53" s="1"/>
  <c r="O161" i="53" s="1"/>
  <c r="Q160" i="37"/>
  <c r="R160" i="37" s="1"/>
  <c r="O161" i="37" s="1"/>
  <c r="Q149" i="11"/>
  <c r="R149" i="11" s="1"/>
  <c r="O150" i="11" s="1"/>
  <c r="Q161" i="43"/>
  <c r="R161" i="43" s="1"/>
  <c r="O162" i="43" s="1"/>
  <c r="Q159" i="51"/>
  <c r="R159" i="51" s="1"/>
  <c r="O160" i="51" s="1"/>
  <c r="Q168" i="21"/>
  <c r="R168" i="21" s="1"/>
  <c r="O169" i="21" s="1"/>
  <c r="Q155" i="26"/>
  <c r="R155" i="26" s="1"/>
  <c r="O156" i="26" s="1"/>
  <c r="Q160" i="27"/>
  <c r="R160" i="27" s="1"/>
  <c r="O161" i="27" s="1"/>
  <c r="Q158" i="44"/>
  <c r="R158" i="44" s="1"/>
  <c r="O159" i="44" s="1"/>
  <c r="Q160" i="29"/>
  <c r="R160" i="29" s="1"/>
  <c r="O161" i="29" s="1"/>
  <c r="Q158" i="12"/>
  <c r="R158" i="12" s="1"/>
  <c r="O159" i="12" s="1"/>
  <c r="Q168" i="17"/>
  <c r="R168" i="17" s="1"/>
  <c r="O169" i="17" s="1"/>
  <c r="Q159" i="36"/>
  <c r="R159" i="36" s="1"/>
  <c r="O160" i="36" s="1"/>
  <c r="Q168" i="19"/>
  <c r="R168" i="19" s="1"/>
  <c r="O169" i="19" s="1"/>
  <c r="Q159" i="30"/>
  <c r="R159" i="30" s="1"/>
  <c r="O160" i="30" s="1"/>
  <c r="Q159" i="31"/>
  <c r="R159" i="31" s="1"/>
  <c r="O160" i="31" s="1"/>
  <c r="Q160" i="49"/>
  <c r="R160" i="49" s="1"/>
  <c r="O161" i="49" s="1"/>
  <c r="Q159" i="34"/>
  <c r="R159" i="34" s="1"/>
  <c r="O160" i="34" s="1"/>
  <c r="Q159" i="47"/>
  <c r="R159" i="47" s="1"/>
  <c r="O160" i="47" s="1"/>
  <c r="Q160" i="55"/>
  <c r="R160" i="55" s="1"/>
  <c r="O161" i="55" s="1"/>
  <c r="Q167" i="23"/>
  <c r="R167" i="23" s="1"/>
  <c r="O168" i="23" s="1"/>
  <c r="Q172" i="16"/>
  <c r="R172" i="16" s="1"/>
  <c r="O173" i="16" s="1"/>
  <c r="Q160" i="15"/>
  <c r="R160" i="15" s="1"/>
  <c r="O161" i="15" s="1"/>
  <c r="Q167" i="22"/>
  <c r="R167" i="22" s="1"/>
  <c r="O168" i="22" s="1"/>
  <c r="Q164" i="13"/>
  <c r="R164" i="13" s="1"/>
  <c r="O165" i="13" s="1"/>
  <c r="Q161" i="46"/>
  <c r="R161" i="46" s="1"/>
  <c r="O162" i="46" s="1"/>
  <c r="Q159" i="39"/>
  <c r="R159" i="39" s="1"/>
  <c r="O160" i="39" s="1"/>
  <c r="Q160" i="42"/>
  <c r="R160" i="42" s="1"/>
  <c r="O161" i="42" s="1"/>
  <c r="Q155" i="24"/>
  <c r="R155" i="24" s="1"/>
  <c r="O156" i="24" s="1"/>
  <c r="Q155" i="25"/>
  <c r="R155" i="25" s="1"/>
  <c r="O156" i="25" s="1"/>
  <c r="Q149" i="10"/>
  <c r="R149" i="10" s="1"/>
  <c r="O150" i="10" s="1"/>
  <c r="Q159" i="38"/>
  <c r="R159" i="38" s="1"/>
  <c r="O160" i="38" s="1"/>
  <c r="Q168" i="20"/>
  <c r="R168" i="20" s="1"/>
  <c r="O169" i="20" s="1"/>
  <c r="Q159" i="48"/>
  <c r="R159" i="48" s="1"/>
  <c r="O160" i="48" s="1"/>
  <c r="Q155" i="14"/>
  <c r="R155" i="14" s="1"/>
  <c r="O156" i="14" s="1"/>
  <c r="Q147" i="18"/>
  <c r="R147" i="18" s="1"/>
  <c r="O148" i="18" s="1"/>
  <c r="Q160" i="45"/>
  <c r="R160" i="45" s="1"/>
  <c r="O161" i="45" s="1"/>
  <c r="Q158" i="33"/>
  <c r="R158" i="33" s="1"/>
  <c r="O159" i="33" s="1"/>
  <c r="Q160" i="40"/>
  <c r="R160" i="40" s="1"/>
  <c r="O161" i="40" s="1"/>
  <c r="Q159" i="50"/>
  <c r="R159" i="50" s="1"/>
  <c r="O160" i="50" s="1"/>
  <c r="Q159" i="28"/>
  <c r="R159" i="28" s="1"/>
  <c r="O160" i="28" s="1"/>
  <c r="Q158" i="32"/>
  <c r="R158" i="32" s="1"/>
  <c r="O159" i="32" s="1"/>
  <c r="Q159" i="52"/>
  <c r="R159" i="52" s="1"/>
  <c r="O160" i="52" s="1"/>
  <c r="Q159" i="35"/>
  <c r="R159" i="35" s="1"/>
  <c r="O160" i="35" s="1"/>
  <c r="Q160" i="54"/>
  <c r="R160" i="54" s="1"/>
  <c r="O161" i="54" s="1"/>
  <c r="Q160" i="9"/>
  <c r="R160" i="9" s="1"/>
  <c r="O161" i="9" s="1"/>
  <c r="Q160" i="41"/>
  <c r="R160" i="41" s="1"/>
  <c r="O161" i="41" s="1"/>
  <c r="Q169" i="19" l="1"/>
  <c r="R169" i="19"/>
  <c r="O170" i="19" s="1"/>
  <c r="Q160" i="28"/>
  <c r="R160" i="28" s="1"/>
  <c r="O161" i="28" s="1"/>
  <c r="Q173" i="16"/>
  <c r="R173" i="16" s="1"/>
  <c r="O174" i="16" s="1"/>
  <c r="Q162" i="46"/>
  <c r="R162" i="46" s="1"/>
  <c r="O163" i="46" s="1"/>
  <c r="Q168" i="23"/>
  <c r="R168" i="23" s="1"/>
  <c r="O169" i="23" s="1"/>
  <c r="Q161" i="42"/>
  <c r="R161" i="42" s="1"/>
  <c r="O162" i="42" s="1"/>
  <c r="Q161" i="27"/>
  <c r="R161" i="27" s="1"/>
  <c r="O162" i="27" s="1"/>
  <c r="Q159" i="33"/>
  <c r="R159" i="33" s="1"/>
  <c r="O160" i="33" s="1"/>
  <c r="Q162" i="43"/>
  <c r="R162" i="43" s="1"/>
  <c r="O163" i="43" s="1"/>
  <c r="Q160" i="30"/>
  <c r="R160" i="30" s="1"/>
  <c r="O161" i="30" s="1"/>
  <c r="Q161" i="29"/>
  <c r="R161" i="29" s="1"/>
  <c r="O162" i="29" s="1"/>
  <c r="Q160" i="50"/>
  <c r="R160" i="50" s="1"/>
  <c r="O161" i="50" s="1"/>
  <c r="Q148" i="18"/>
  <c r="R148" i="18" s="1"/>
  <c r="O149" i="18" s="1"/>
  <c r="Q160" i="38"/>
  <c r="R160" i="38" s="1"/>
  <c r="O161" i="38" s="1"/>
  <c r="Q168" i="22"/>
  <c r="R168" i="22" s="1"/>
  <c r="O169" i="22" s="1"/>
  <c r="Q161" i="55"/>
  <c r="R161" i="55" s="1"/>
  <c r="O162" i="55" s="1"/>
  <c r="Q160" i="31"/>
  <c r="R160" i="31" s="1"/>
  <c r="O161" i="31" s="1"/>
  <c r="Q169" i="17"/>
  <c r="R169" i="17" s="1"/>
  <c r="O170" i="17" s="1"/>
  <c r="Q160" i="35"/>
  <c r="R160" i="35" s="1"/>
  <c r="O161" i="35" s="1"/>
  <c r="Q160" i="39"/>
  <c r="R160" i="39" s="1"/>
  <c r="O161" i="39" s="1"/>
  <c r="Q159" i="12"/>
  <c r="R159" i="12" s="1"/>
  <c r="O160" i="12" s="1"/>
  <c r="Q161" i="40"/>
  <c r="R161" i="40" s="1"/>
  <c r="O162" i="40" s="1"/>
  <c r="Q161" i="9"/>
  <c r="R161" i="9" s="1"/>
  <c r="O162" i="9" s="1"/>
  <c r="Q159" i="32"/>
  <c r="R159" i="32" s="1"/>
  <c r="O160" i="32" s="1"/>
  <c r="Q160" i="48"/>
  <c r="R160" i="48" s="1"/>
  <c r="O161" i="48" s="1"/>
  <c r="Q156" i="25"/>
  <c r="R156" i="25" s="1"/>
  <c r="O157" i="25" s="1"/>
  <c r="Q160" i="34"/>
  <c r="R160" i="34" s="1"/>
  <c r="O161" i="34" s="1"/>
  <c r="Q169" i="21"/>
  <c r="R169" i="21" s="1"/>
  <c r="O170" i="21" s="1"/>
  <c r="Q161" i="37"/>
  <c r="R161" i="37" s="1"/>
  <c r="O162" i="37" s="1"/>
  <c r="Q161" i="41"/>
  <c r="R161" i="41" s="1"/>
  <c r="O162" i="41" s="1"/>
  <c r="Q150" i="10"/>
  <c r="R150" i="10" s="1"/>
  <c r="O151" i="10" s="1"/>
  <c r="Q160" i="47"/>
  <c r="R160" i="47" s="1"/>
  <c r="O161" i="47" s="1"/>
  <c r="Q156" i="26"/>
  <c r="R156" i="26" s="1"/>
  <c r="O157" i="26" s="1"/>
  <c r="Q161" i="45"/>
  <c r="R161" i="45" s="1"/>
  <c r="O162" i="45" s="1"/>
  <c r="Q169" i="20"/>
  <c r="R169" i="20" s="1"/>
  <c r="O170" i="20" s="1"/>
  <c r="Q156" i="24"/>
  <c r="R156" i="24" s="1"/>
  <c r="O157" i="24" s="1"/>
  <c r="Q165" i="13"/>
  <c r="R165" i="13" s="1"/>
  <c r="O166" i="13" s="1"/>
  <c r="Q161" i="49"/>
  <c r="R161" i="49" s="1"/>
  <c r="O162" i="49" s="1"/>
  <c r="Q160" i="36"/>
  <c r="R160" i="36" s="1"/>
  <c r="O161" i="36" s="1"/>
  <c r="Q159" i="44"/>
  <c r="R159" i="44" s="1"/>
  <c r="O160" i="44" s="1"/>
  <c r="Q160" i="51"/>
  <c r="R160" i="51" s="1"/>
  <c r="O161" i="51" s="1"/>
  <c r="Q161" i="53"/>
  <c r="R161" i="53" s="1"/>
  <c r="O162" i="53" s="1"/>
  <c r="Q160" i="52"/>
  <c r="R160" i="52" s="1"/>
  <c r="O161" i="52" s="1"/>
  <c r="Q156" i="14"/>
  <c r="R156" i="14" s="1"/>
  <c r="O157" i="14" s="1"/>
  <c r="Q161" i="15"/>
  <c r="R161" i="15" s="1"/>
  <c r="O162" i="15" s="1"/>
  <c r="Q150" i="11"/>
  <c r="R150" i="11" s="1"/>
  <c r="O151" i="11" s="1"/>
  <c r="Q161" i="54"/>
  <c r="R161" i="54" s="1"/>
  <c r="O162" i="54" s="1"/>
  <c r="Q162" i="29" l="1"/>
  <c r="R162" i="29" s="1"/>
  <c r="O163" i="29" s="1"/>
  <c r="Q162" i="15"/>
  <c r="R162" i="15" s="1"/>
  <c r="O163" i="15" s="1"/>
  <c r="Q162" i="41"/>
  <c r="R162" i="41" s="1"/>
  <c r="O163" i="41" s="1"/>
  <c r="Q169" i="22"/>
  <c r="R169" i="22" s="1"/>
  <c r="O170" i="22" s="1"/>
  <c r="Q163" i="46"/>
  <c r="R163" i="46" s="1"/>
  <c r="O164" i="46" s="1"/>
  <c r="Q157" i="24"/>
  <c r="R157" i="24" s="1"/>
  <c r="O158" i="24" s="1"/>
  <c r="Q170" i="20"/>
  <c r="R170" i="20" s="1"/>
  <c r="O171" i="20" s="1"/>
  <c r="Q163" i="43"/>
  <c r="R163" i="43" s="1"/>
  <c r="O164" i="43" s="1"/>
  <c r="Q174" i="16"/>
  <c r="R174" i="16" s="1"/>
  <c r="O175" i="16" s="1"/>
  <c r="Q166" i="13"/>
  <c r="R166" i="13" s="1"/>
  <c r="O167" i="13" s="1"/>
  <c r="Q161" i="35"/>
  <c r="R161" i="35" s="1"/>
  <c r="O162" i="35" s="1"/>
  <c r="Q160" i="33"/>
  <c r="R160" i="33" s="1"/>
  <c r="O161" i="33" s="1"/>
  <c r="Q161" i="28"/>
  <c r="R161" i="28" s="1"/>
  <c r="O162" i="28" s="1"/>
  <c r="Q162" i="54"/>
  <c r="R162" i="54" s="1"/>
  <c r="O163" i="54" s="1"/>
  <c r="Q162" i="55"/>
  <c r="R162" i="55" s="1"/>
  <c r="O163" i="55" s="1"/>
  <c r="Q170" i="21"/>
  <c r="R170" i="21" s="1"/>
  <c r="O171" i="21" s="1"/>
  <c r="Q162" i="9"/>
  <c r="R162" i="9" s="1"/>
  <c r="O163" i="9" s="1"/>
  <c r="Q149" i="18"/>
  <c r="R149" i="18" s="1"/>
  <c r="O150" i="18" s="1"/>
  <c r="Q162" i="27"/>
  <c r="R162" i="27" s="1"/>
  <c r="O163" i="27" s="1"/>
  <c r="Q151" i="10"/>
  <c r="R151" i="10" s="1"/>
  <c r="O152" i="10" s="1"/>
  <c r="Q161" i="36"/>
  <c r="R161" i="36" s="1"/>
  <c r="O162" i="36" s="1"/>
  <c r="Q161" i="34"/>
  <c r="R161" i="34" s="1"/>
  <c r="O162" i="34" s="1"/>
  <c r="Q160" i="32"/>
  <c r="R160" i="32" s="1"/>
  <c r="O161" i="32" s="1"/>
  <c r="Q161" i="52"/>
  <c r="R161" i="52" s="1"/>
  <c r="O162" i="52" s="1"/>
  <c r="Q160" i="44"/>
  <c r="R160" i="44" s="1"/>
  <c r="O161" i="44" s="1"/>
  <c r="Q161" i="39"/>
  <c r="R161" i="39" s="1"/>
  <c r="O162" i="39" s="1"/>
  <c r="Q151" i="11"/>
  <c r="R151" i="11" s="1"/>
  <c r="O152" i="11" s="1"/>
  <c r="Q162" i="45"/>
  <c r="R162" i="45" s="1"/>
  <c r="O163" i="45" s="1"/>
  <c r="Q170" i="17"/>
  <c r="R170" i="17" s="1"/>
  <c r="O171" i="17" s="1"/>
  <c r="Q162" i="42"/>
  <c r="R162" i="42" s="1"/>
  <c r="O163" i="42" s="1"/>
  <c r="Q157" i="14"/>
  <c r="R157" i="14" s="1"/>
  <c r="O158" i="14" s="1"/>
  <c r="Q162" i="53"/>
  <c r="R162" i="53" s="1"/>
  <c r="O163" i="53" s="1"/>
  <c r="Q161" i="30"/>
  <c r="R161" i="30" s="1"/>
  <c r="O162" i="30" s="1"/>
  <c r="Q161" i="51"/>
  <c r="R161" i="51" s="1"/>
  <c r="O162" i="51" s="1"/>
  <c r="Q157" i="26"/>
  <c r="R157" i="26" s="1"/>
  <c r="O158" i="26" s="1"/>
  <c r="Q162" i="37"/>
  <c r="R162" i="37" s="1"/>
  <c r="O163" i="37" s="1"/>
  <c r="Q161" i="48"/>
  <c r="R161" i="48" s="1"/>
  <c r="O162" i="48" s="1"/>
  <c r="Q160" i="12"/>
  <c r="R160" i="12" s="1"/>
  <c r="O161" i="12" s="1"/>
  <c r="Q161" i="31"/>
  <c r="R161" i="31" s="1"/>
  <c r="O162" i="31" s="1"/>
  <c r="Q169" i="23"/>
  <c r="R169" i="23" s="1"/>
  <c r="O170" i="23" s="1"/>
  <c r="Q170" i="19"/>
  <c r="R170" i="19" s="1"/>
  <c r="O171" i="19" s="1"/>
  <c r="Q161" i="47"/>
  <c r="R161" i="47" s="1"/>
  <c r="O162" i="47" s="1"/>
  <c r="Q161" i="50"/>
  <c r="R161" i="50" s="1"/>
  <c r="O162" i="50" s="1"/>
  <c r="Q162" i="49"/>
  <c r="R162" i="49" s="1"/>
  <c r="O163" i="49" s="1"/>
  <c r="Q157" i="25"/>
  <c r="R157" i="25" s="1"/>
  <c r="O158" i="25" s="1"/>
  <c r="Q162" i="40"/>
  <c r="R162" i="40" s="1"/>
  <c r="O163" i="40" s="1"/>
  <c r="Q161" i="38"/>
  <c r="R161" i="38" s="1"/>
  <c r="O162" i="38" s="1"/>
  <c r="Q162" i="34" l="1"/>
  <c r="R162" i="34" s="1"/>
  <c r="O163" i="34" s="1"/>
  <c r="Q162" i="48"/>
  <c r="R162" i="48" s="1"/>
  <c r="O163" i="48" s="1"/>
  <c r="Q162" i="36"/>
  <c r="R162" i="36" s="1"/>
  <c r="O163" i="36" s="1"/>
  <c r="Q163" i="55"/>
  <c r="R163" i="55" s="1"/>
  <c r="O164" i="55" s="1"/>
  <c r="Q167" i="13"/>
  <c r="R167" i="13" s="1"/>
  <c r="O168" i="13" s="1"/>
  <c r="Q152" i="10"/>
  <c r="R152" i="10" s="1"/>
  <c r="O153" i="10" s="1"/>
  <c r="Q171" i="19"/>
  <c r="R171" i="19" s="1"/>
  <c r="O172" i="19" s="1"/>
  <c r="Q162" i="39"/>
  <c r="R162" i="39" s="1"/>
  <c r="O163" i="39" s="1"/>
  <c r="Q163" i="27"/>
  <c r="R163" i="27" s="1"/>
  <c r="O164" i="27" s="1"/>
  <c r="Q175" i="16"/>
  <c r="R175" i="16" s="1"/>
  <c r="O176" i="16" s="1"/>
  <c r="Q162" i="28"/>
  <c r="R162" i="28" s="1"/>
  <c r="O163" i="28" s="1"/>
  <c r="Q163" i="41"/>
  <c r="R163" i="41" s="1"/>
  <c r="O164" i="41" s="1"/>
  <c r="Q171" i="20"/>
  <c r="R171" i="20" s="1"/>
  <c r="O172" i="20" s="1"/>
  <c r="Q163" i="40"/>
  <c r="R163" i="40" s="1"/>
  <c r="O164" i="40" s="1"/>
  <c r="Q161" i="44"/>
  <c r="R161" i="44" s="1"/>
  <c r="O162" i="44" s="1"/>
  <c r="Q162" i="51"/>
  <c r="R162" i="51" s="1"/>
  <c r="O163" i="51" s="1"/>
  <c r="Q171" i="17"/>
  <c r="R171" i="17" s="1"/>
  <c r="O172" i="17" s="1"/>
  <c r="Q163" i="9"/>
  <c r="R163" i="9" s="1"/>
  <c r="O164" i="9" s="1"/>
  <c r="Q161" i="12"/>
  <c r="R161" i="12" s="1"/>
  <c r="O162" i="12" s="1"/>
  <c r="Q162" i="30"/>
  <c r="R162" i="30" s="1"/>
  <c r="O163" i="30" s="1"/>
  <c r="Q161" i="32"/>
  <c r="R161" i="32" s="1"/>
  <c r="O162" i="32" s="1"/>
  <c r="Q163" i="29"/>
  <c r="R163" i="29" s="1"/>
  <c r="O164" i="29" s="1"/>
  <c r="Q163" i="37"/>
  <c r="R163" i="37" s="1"/>
  <c r="O164" i="37" s="1"/>
  <c r="Q170" i="22"/>
  <c r="R170" i="22" s="1"/>
  <c r="O171" i="22" s="1"/>
  <c r="Q162" i="38"/>
  <c r="R162" i="38" s="1"/>
  <c r="O163" i="38" s="1"/>
  <c r="Q152" i="11"/>
  <c r="R152" i="11" s="1"/>
  <c r="O153" i="11" s="1"/>
  <c r="Q170" i="23"/>
  <c r="R170" i="23" s="1"/>
  <c r="O171" i="23" s="1"/>
  <c r="Q162" i="52"/>
  <c r="R162" i="52" s="1"/>
  <c r="O163" i="52" s="1"/>
  <c r="Q161" i="33"/>
  <c r="R161" i="33" s="1"/>
  <c r="O162" i="33" s="1"/>
  <c r="Q162" i="31"/>
  <c r="R162" i="31" s="1"/>
  <c r="O163" i="31" s="1"/>
  <c r="Q150" i="18"/>
  <c r="R150" i="18" s="1"/>
  <c r="O151" i="18" s="1"/>
  <c r="Q163" i="54"/>
  <c r="R163" i="54" s="1"/>
  <c r="O164" i="54" s="1"/>
  <c r="Q158" i="24"/>
  <c r="R158" i="24" s="1"/>
  <c r="O159" i="24" s="1"/>
  <c r="Q163" i="15"/>
  <c r="R163" i="15" s="1"/>
  <c r="O164" i="15" s="1"/>
  <c r="Q163" i="49"/>
  <c r="R163" i="49" s="1"/>
  <c r="O164" i="49" s="1"/>
  <c r="Q163" i="53"/>
  <c r="R163" i="53" s="1"/>
  <c r="O164" i="53" s="1"/>
  <c r="Q164" i="43"/>
  <c r="R164" i="43" s="1"/>
  <c r="O165" i="43" s="1"/>
  <c r="Q158" i="14"/>
  <c r="R158" i="14" s="1"/>
  <c r="O159" i="14" s="1"/>
  <c r="Q162" i="35"/>
  <c r="R162" i="35" s="1"/>
  <c r="O163" i="35" s="1"/>
  <c r="Q162" i="47"/>
  <c r="R162" i="47" s="1"/>
  <c r="O163" i="47" s="1"/>
  <c r="Q158" i="25"/>
  <c r="R158" i="25" s="1"/>
  <c r="O159" i="25" s="1"/>
  <c r="Q164" i="46"/>
  <c r="R164" i="46" s="1"/>
  <c r="O165" i="46" s="1"/>
  <c r="Q163" i="45"/>
  <c r="R163" i="45" s="1"/>
  <c r="O164" i="45" s="1"/>
  <c r="Q171" i="21"/>
  <c r="R171" i="21" s="1"/>
  <c r="O172" i="21" s="1"/>
  <c r="Q162" i="50"/>
  <c r="R162" i="50" s="1"/>
  <c r="O163" i="50" s="1"/>
  <c r="Q158" i="26"/>
  <c r="R158" i="26" s="1"/>
  <c r="O159" i="26" s="1"/>
  <c r="Q163" i="42"/>
  <c r="R163" i="42" s="1"/>
  <c r="O164" i="42" s="1"/>
  <c r="Q162" i="33" l="1"/>
  <c r="R162" i="33" s="1"/>
  <c r="O163" i="33" s="1"/>
  <c r="Q168" i="13"/>
  <c r="R168" i="13" s="1"/>
  <c r="O169" i="13" s="1"/>
  <c r="Q172" i="20"/>
  <c r="R172" i="20" s="1"/>
  <c r="O173" i="20" s="1"/>
  <c r="Q159" i="14"/>
  <c r="R159" i="14" s="1"/>
  <c r="O160" i="14" s="1"/>
  <c r="Q172" i="17"/>
  <c r="R172" i="17" s="1"/>
  <c r="O173" i="17" s="1"/>
  <c r="Q163" i="47"/>
  <c r="R163" i="47" s="1"/>
  <c r="O164" i="47" s="1"/>
  <c r="Q164" i="55"/>
  <c r="R164" i="55" s="1"/>
  <c r="O165" i="55" s="1"/>
  <c r="Q165" i="43"/>
  <c r="R165" i="43" s="1"/>
  <c r="O166" i="43" s="1"/>
  <c r="Q151" i="18"/>
  <c r="R151" i="18" s="1"/>
  <c r="O152" i="18" s="1"/>
  <c r="Q171" i="22"/>
  <c r="R171" i="22" s="1"/>
  <c r="O172" i="22" s="1"/>
  <c r="Q164" i="27"/>
  <c r="R164" i="27" s="1"/>
  <c r="O165" i="27" s="1"/>
  <c r="Q163" i="50"/>
  <c r="R163" i="50" s="1"/>
  <c r="O164" i="50" s="1"/>
  <c r="Q164" i="45"/>
  <c r="R164" i="45" s="1"/>
  <c r="O165" i="45" s="1"/>
  <c r="Q164" i="53"/>
  <c r="R164" i="53" s="1"/>
  <c r="O165" i="53" s="1"/>
  <c r="Q162" i="32"/>
  <c r="R162" i="32" s="1"/>
  <c r="O163" i="32" s="1"/>
  <c r="Q159" i="25"/>
  <c r="R159" i="25" s="1"/>
  <c r="O160" i="25" s="1"/>
  <c r="Q164" i="15"/>
  <c r="R164" i="15" s="1"/>
  <c r="O165" i="15" s="1"/>
  <c r="Q159" i="24"/>
  <c r="R159" i="24" s="1"/>
  <c r="O160" i="24" s="1"/>
  <c r="Q163" i="36"/>
  <c r="R163" i="36" s="1"/>
  <c r="O164" i="36" s="1"/>
  <c r="Q165" i="46"/>
  <c r="R165" i="46" s="1"/>
  <c r="O166" i="46" s="1"/>
  <c r="Q163" i="30"/>
  <c r="R163" i="30" s="1"/>
  <c r="O164" i="30" s="1"/>
  <c r="Q164" i="41"/>
  <c r="R164" i="41" s="1"/>
  <c r="O165" i="41" s="1"/>
  <c r="Q163" i="39"/>
  <c r="R163" i="39" s="1"/>
  <c r="O164" i="39" s="1"/>
  <c r="Q164" i="37"/>
  <c r="R164" i="37" s="1"/>
  <c r="O165" i="37" s="1"/>
  <c r="Q172" i="21"/>
  <c r="R172" i="21" s="1"/>
  <c r="O173" i="21" s="1"/>
  <c r="Q164" i="49"/>
  <c r="R164" i="49" s="1"/>
  <c r="O165" i="49" s="1"/>
  <c r="Q171" i="23"/>
  <c r="R171" i="23" s="1"/>
  <c r="O172" i="23" s="1"/>
  <c r="Q163" i="28"/>
  <c r="R163" i="28" s="1"/>
  <c r="O164" i="28" s="1"/>
  <c r="Q172" i="19"/>
  <c r="R172" i="19" s="1"/>
  <c r="O173" i="19" s="1"/>
  <c r="Q163" i="31"/>
  <c r="R163" i="31" s="1"/>
  <c r="O164" i="31" s="1"/>
  <c r="Q153" i="11"/>
  <c r="R153" i="11" s="1"/>
  <c r="O154" i="11" s="1"/>
  <c r="Q164" i="29"/>
  <c r="R164" i="29" s="1"/>
  <c r="O165" i="29" s="1"/>
  <c r="Q164" i="9"/>
  <c r="R164" i="9" s="1"/>
  <c r="O165" i="9" s="1"/>
  <c r="Q164" i="40"/>
  <c r="R164" i="40" s="1"/>
  <c r="O165" i="40" s="1"/>
  <c r="Q176" i="16"/>
  <c r="R176" i="16" s="1"/>
  <c r="O177" i="16" s="1"/>
  <c r="Q153" i="10"/>
  <c r="R153" i="10" s="1"/>
  <c r="O154" i="10" s="1"/>
  <c r="Q163" i="48"/>
  <c r="R163" i="48" s="1"/>
  <c r="O164" i="48" s="1"/>
  <c r="Q164" i="54"/>
  <c r="R164" i="54" s="1"/>
  <c r="O165" i="54" s="1"/>
  <c r="Q163" i="52"/>
  <c r="R163" i="52" s="1"/>
  <c r="O164" i="52" s="1"/>
  <c r="Q164" i="42"/>
  <c r="R164" i="42" s="1"/>
  <c r="O165" i="42" s="1"/>
  <c r="Q162" i="44"/>
  <c r="R162" i="44" s="1"/>
  <c r="O163" i="44" s="1"/>
  <c r="Q163" i="38"/>
  <c r="R163" i="38" s="1"/>
  <c r="O164" i="38" s="1"/>
  <c r="Q163" i="34"/>
  <c r="R163" i="34" s="1"/>
  <c r="O164" i="34" s="1"/>
  <c r="Q163" i="51"/>
  <c r="R163" i="51" s="1"/>
  <c r="O164" i="51" s="1"/>
  <c r="Q163" i="35"/>
  <c r="R163" i="35" s="1"/>
  <c r="O164" i="35" s="1"/>
  <c r="Q162" i="12"/>
  <c r="R162" i="12" s="1"/>
  <c r="O163" i="12" s="1"/>
  <c r="Q159" i="26"/>
  <c r="R159" i="26" s="1"/>
  <c r="O160" i="26" s="1"/>
  <c r="Q164" i="38" l="1"/>
  <c r="R164" i="38"/>
  <c r="O165" i="38" s="1"/>
  <c r="Q164" i="48"/>
  <c r="R164" i="48" s="1"/>
  <c r="O165" i="48" s="1"/>
  <c r="Q164" i="50"/>
  <c r="R164" i="50" s="1"/>
  <c r="O165" i="50" s="1"/>
  <c r="Q165" i="9"/>
  <c r="R165" i="9" s="1"/>
  <c r="O166" i="9" s="1"/>
  <c r="Q154" i="11"/>
  <c r="R154" i="11" s="1"/>
  <c r="O155" i="11" s="1"/>
  <c r="Q172" i="23"/>
  <c r="R172" i="23" s="1"/>
  <c r="O173" i="23" s="1"/>
  <c r="Q160" i="25"/>
  <c r="R160" i="25" s="1"/>
  <c r="O161" i="25" s="1"/>
  <c r="Q166" i="43"/>
  <c r="R166" i="43" s="1"/>
  <c r="O167" i="43" s="1"/>
  <c r="Q164" i="35"/>
  <c r="R164" i="35" s="1"/>
  <c r="O165" i="35" s="1"/>
  <c r="Q177" i="16"/>
  <c r="R177" i="16" s="1"/>
  <c r="O178" i="16" s="1"/>
  <c r="Q173" i="19"/>
  <c r="R173" i="19" s="1"/>
  <c r="O174" i="19" s="1"/>
  <c r="Q166" i="46"/>
  <c r="R166" i="46" s="1"/>
  <c r="O167" i="46" s="1"/>
  <c r="Q164" i="34"/>
  <c r="R164" i="34" s="1"/>
  <c r="O165" i="34" s="1"/>
  <c r="Q164" i="36"/>
  <c r="R164" i="36" s="1"/>
  <c r="O165" i="36" s="1"/>
  <c r="Q165" i="53"/>
  <c r="R165" i="53" s="1"/>
  <c r="O166" i="53" s="1"/>
  <c r="Q165" i="29"/>
  <c r="R165" i="29" s="1"/>
  <c r="O166" i="29" s="1"/>
  <c r="Q164" i="52"/>
  <c r="R164" i="52" s="1"/>
  <c r="O165" i="52" s="1"/>
  <c r="Q164" i="39"/>
  <c r="R164" i="39" s="1"/>
  <c r="O165" i="39" s="1"/>
  <c r="Q163" i="32"/>
  <c r="R163" i="32" s="1"/>
  <c r="O164" i="32" s="1"/>
  <c r="Q165" i="27"/>
  <c r="R165" i="27" s="1"/>
  <c r="O166" i="27" s="1"/>
  <c r="Q165" i="55"/>
  <c r="R165" i="55" s="1"/>
  <c r="O166" i="55" s="1"/>
  <c r="Q173" i="20"/>
  <c r="R173" i="20" s="1"/>
  <c r="O174" i="20" s="1"/>
  <c r="Q165" i="42"/>
  <c r="R165" i="42" s="1"/>
  <c r="O166" i="42" s="1"/>
  <c r="Q154" i="10"/>
  <c r="R154" i="10" s="1"/>
  <c r="O155" i="10" s="1"/>
  <c r="Q160" i="14"/>
  <c r="R160" i="14" s="1"/>
  <c r="O161" i="14" s="1"/>
  <c r="Q160" i="26"/>
  <c r="R160" i="26" s="1"/>
  <c r="O161" i="26" s="1"/>
  <c r="Q165" i="49"/>
  <c r="R165" i="49" s="1"/>
  <c r="O166" i="49" s="1"/>
  <c r="Q165" i="41"/>
  <c r="R165" i="41" s="1"/>
  <c r="O166" i="41" s="1"/>
  <c r="Q160" i="24"/>
  <c r="R160" i="24" s="1"/>
  <c r="O161" i="24" s="1"/>
  <c r="Q172" i="22"/>
  <c r="R172" i="22" s="1"/>
  <c r="O173" i="22" s="1"/>
  <c r="Q164" i="47"/>
  <c r="R164" i="47" s="1"/>
  <c r="O165" i="47" s="1"/>
  <c r="Q169" i="13"/>
  <c r="R169" i="13" s="1"/>
  <c r="O170" i="13" s="1"/>
  <c r="Q163" i="12"/>
  <c r="R163" i="12" s="1"/>
  <c r="O164" i="12" s="1"/>
  <c r="Q164" i="31"/>
  <c r="R164" i="31" s="1"/>
  <c r="O165" i="31" s="1"/>
  <c r="Q165" i="37"/>
  <c r="R165" i="37" s="1"/>
  <c r="O166" i="37" s="1"/>
  <c r="Q165" i="40"/>
  <c r="R165" i="40" s="1"/>
  <c r="O166" i="40" s="1"/>
  <c r="Q173" i="21"/>
  <c r="R173" i="21" s="1"/>
  <c r="O174" i="21" s="1"/>
  <c r="Q164" i="30"/>
  <c r="R164" i="30" s="1"/>
  <c r="O165" i="30" s="1"/>
  <c r="Q165" i="15"/>
  <c r="R165" i="15" s="1"/>
  <c r="O166" i="15" s="1"/>
  <c r="Q165" i="45"/>
  <c r="R165" i="45" s="1"/>
  <c r="O166" i="45" s="1"/>
  <c r="Q152" i="18"/>
  <c r="R152" i="18" s="1"/>
  <c r="O153" i="18" s="1"/>
  <c r="Q173" i="17"/>
  <c r="R173" i="17" s="1"/>
  <c r="O174" i="17" s="1"/>
  <c r="Q163" i="33"/>
  <c r="R163" i="33" s="1"/>
  <c r="O164" i="33" s="1"/>
  <c r="Q164" i="51"/>
  <c r="R164" i="51" s="1"/>
  <c r="O165" i="51" s="1"/>
  <c r="Q164" i="28"/>
  <c r="R164" i="28" s="1"/>
  <c r="O165" i="28" s="1"/>
  <c r="Q165" i="54"/>
  <c r="R165" i="54" s="1"/>
  <c r="O166" i="54" s="1"/>
  <c r="Q163" i="44"/>
  <c r="R163" i="44" s="1"/>
  <c r="O164" i="44" s="1"/>
  <c r="Q164" i="44" l="1"/>
  <c r="R164" i="44" s="1"/>
  <c r="O165" i="44" s="1"/>
  <c r="Q166" i="37"/>
  <c r="R166" i="37" s="1"/>
  <c r="O167" i="37" s="1"/>
  <c r="Q161" i="24"/>
  <c r="R161" i="24" s="1"/>
  <c r="O162" i="24" s="1"/>
  <c r="Q155" i="11"/>
  <c r="R155" i="11" s="1"/>
  <c r="O156" i="11" s="1"/>
  <c r="Q165" i="34"/>
  <c r="R165" i="34" s="1"/>
  <c r="O166" i="34" s="1"/>
  <c r="Q166" i="40"/>
  <c r="R166" i="40" s="1"/>
  <c r="O167" i="40" s="1"/>
  <c r="Q153" i="18"/>
  <c r="R153" i="18" s="1"/>
  <c r="O154" i="18" s="1"/>
  <c r="Q164" i="32"/>
  <c r="R164" i="32" s="1"/>
  <c r="O165" i="32" s="1"/>
  <c r="Q166" i="42"/>
  <c r="R166" i="42" s="1"/>
  <c r="O167" i="42" s="1"/>
  <c r="Q165" i="39"/>
  <c r="R165" i="39" s="1"/>
  <c r="O166" i="39" s="1"/>
  <c r="Q165" i="50"/>
  <c r="R165" i="50" s="1"/>
  <c r="O166" i="50" s="1"/>
  <c r="Q173" i="22"/>
  <c r="R173" i="22" s="1"/>
  <c r="O174" i="22" s="1"/>
  <c r="Q165" i="31"/>
  <c r="R165" i="31" s="1"/>
  <c r="O166" i="31" s="1"/>
  <c r="Q166" i="45"/>
  <c r="R166" i="45" s="1"/>
  <c r="O167" i="45" s="1"/>
  <c r="Q166" i="15"/>
  <c r="R166" i="15" s="1"/>
  <c r="O167" i="15" s="1"/>
  <c r="Q165" i="48"/>
  <c r="R165" i="48" s="1"/>
  <c r="O166" i="48" s="1"/>
  <c r="Q165" i="51"/>
  <c r="R165" i="51" s="1"/>
  <c r="O166" i="51" s="1"/>
  <c r="Q161" i="25"/>
  <c r="R161" i="25" s="1"/>
  <c r="O162" i="25" s="1"/>
  <c r="Q166" i="53"/>
  <c r="R166" i="53" s="1"/>
  <c r="O167" i="53" s="1"/>
  <c r="Q164" i="33"/>
  <c r="R164" i="33" s="1"/>
  <c r="O165" i="33" s="1"/>
  <c r="Q174" i="21"/>
  <c r="R174" i="21" s="1"/>
  <c r="O175" i="21" s="1"/>
  <c r="Q165" i="47"/>
  <c r="R165" i="47" s="1"/>
  <c r="O166" i="47" s="1"/>
  <c r="Q166" i="29"/>
  <c r="R166" i="29" s="1"/>
  <c r="O167" i="29" s="1"/>
  <c r="Q166" i="41"/>
  <c r="R166" i="41" s="1"/>
  <c r="O167" i="41" s="1"/>
  <c r="Q166" i="9"/>
  <c r="R166" i="9" s="1"/>
  <c r="O167" i="9" s="1"/>
  <c r="Q166" i="55"/>
  <c r="R166" i="55" s="1"/>
  <c r="O167" i="55" s="1"/>
  <c r="Q166" i="27"/>
  <c r="R166" i="27" s="1"/>
  <c r="O167" i="27" s="1"/>
  <c r="Q166" i="49"/>
  <c r="R166" i="49" s="1"/>
  <c r="O167" i="49" s="1"/>
  <c r="Q174" i="19"/>
  <c r="R174" i="19" s="1"/>
  <c r="O175" i="19" s="1"/>
  <c r="Q161" i="14"/>
  <c r="R161" i="14" s="1"/>
  <c r="O162" i="14" s="1"/>
  <c r="Q170" i="13"/>
  <c r="R170" i="13" s="1"/>
  <c r="O171" i="13" s="1"/>
  <c r="Q167" i="46"/>
  <c r="R167" i="46" s="1"/>
  <c r="O168" i="46" s="1"/>
  <c r="Q165" i="30"/>
  <c r="R165" i="30" s="1"/>
  <c r="O166" i="30" s="1"/>
  <c r="Q161" i="26"/>
  <c r="R161" i="26" s="1"/>
  <c r="O162" i="26" s="1"/>
  <c r="Q174" i="20"/>
  <c r="R174" i="20" s="1"/>
  <c r="O175" i="20" s="1"/>
  <c r="Q165" i="36"/>
  <c r="R165" i="36" s="1"/>
  <c r="O166" i="36" s="1"/>
  <c r="Q178" i="16"/>
  <c r="R178" i="16" s="1"/>
  <c r="O179" i="16" s="1"/>
  <c r="Q173" i="23"/>
  <c r="R173" i="23" s="1"/>
  <c r="O174" i="23" s="1"/>
  <c r="Q164" i="12"/>
  <c r="R164" i="12" s="1"/>
  <c r="O165" i="12" s="1"/>
  <c r="Q155" i="10"/>
  <c r="R155" i="10" s="1"/>
  <c r="O156" i="10" s="1"/>
  <c r="Q167" i="43"/>
  <c r="R167" i="43" s="1"/>
  <c r="O168" i="43" s="1"/>
  <c r="Q166" i="54"/>
  <c r="R166" i="54" s="1"/>
  <c r="O167" i="54" s="1"/>
  <c r="Q174" i="17"/>
  <c r="R174" i="17" s="1"/>
  <c r="O175" i="17" s="1"/>
  <c r="Q165" i="28"/>
  <c r="R165" i="28" s="1"/>
  <c r="O166" i="28" s="1"/>
  <c r="Q165" i="52"/>
  <c r="R165" i="52" s="1"/>
  <c r="O166" i="52" s="1"/>
  <c r="Q165" i="38"/>
  <c r="R165" i="38" s="1"/>
  <c r="O166" i="38" s="1"/>
  <c r="Q165" i="35"/>
  <c r="R165" i="35" s="1"/>
  <c r="O166" i="35" s="1"/>
  <c r="Q162" i="14" l="1"/>
  <c r="R162" i="14" s="1"/>
  <c r="O163" i="14" s="1"/>
  <c r="Q162" i="26"/>
  <c r="R162" i="26" s="1"/>
  <c r="O163" i="26" s="1"/>
  <c r="Q165" i="33"/>
  <c r="R165" i="33" s="1"/>
  <c r="O166" i="33" s="1"/>
  <c r="Q166" i="39"/>
  <c r="R166" i="39" s="1"/>
  <c r="O167" i="39" s="1"/>
  <c r="Q166" i="34"/>
  <c r="R166" i="34" s="1"/>
  <c r="O167" i="34" s="1"/>
  <c r="Q166" i="28"/>
  <c r="R166" i="28" s="1"/>
  <c r="O167" i="28" s="1"/>
  <c r="Q174" i="23"/>
  <c r="R174" i="23" s="1"/>
  <c r="O175" i="23" s="1"/>
  <c r="Q162" i="25"/>
  <c r="R162" i="25" s="1"/>
  <c r="O163" i="25" s="1"/>
  <c r="Q167" i="40"/>
  <c r="R167" i="40" s="1"/>
  <c r="O168" i="40" s="1"/>
  <c r="Q167" i="45"/>
  <c r="R167" i="45" s="1"/>
  <c r="O168" i="45" s="1"/>
  <c r="Q166" i="50"/>
  <c r="R166" i="50" s="1"/>
  <c r="O167" i="50" s="1"/>
  <c r="Q167" i="41"/>
  <c r="R167" i="41" s="1"/>
  <c r="O168" i="41" s="1"/>
  <c r="Q179" i="16"/>
  <c r="R179" i="16" s="1"/>
  <c r="O180" i="16" s="1"/>
  <c r="Q167" i="37"/>
  <c r="R167" i="37" s="1"/>
  <c r="O168" i="37" s="1"/>
  <c r="Q165" i="12"/>
  <c r="R165" i="12" s="1"/>
  <c r="O166" i="12" s="1"/>
  <c r="Q166" i="38"/>
  <c r="R166" i="38" s="1"/>
  <c r="O167" i="38" s="1"/>
  <c r="Q168" i="43"/>
  <c r="R168" i="43" s="1"/>
  <c r="O169" i="43" s="1"/>
  <c r="Q167" i="55"/>
  <c r="R167" i="55" s="1"/>
  <c r="O168" i="55" s="1"/>
  <c r="Q165" i="44"/>
  <c r="R165" i="44" s="1"/>
  <c r="O166" i="44" s="1"/>
  <c r="Q167" i="49"/>
  <c r="R167" i="49" s="1"/>
  <c r="O168" i="49" s="1"/>
  <c r="Q166" i="48"/>
  <c r="R166" i="48" s="1"/>
  <c r="O167" i="48" s="1"/>
  <c r="Q174" i="22"/>
  <c r="R174" i="22" s="1"/>
  <c r="O175" i="22" s="1"/>
  <c r="Q165" i="32"/>
  <c r="R165" i="32" s="1"/>
  <c r="O166" i="32" s="1"/>
  <c r="Q156" i="11"/>
  <c r="R156" i="11" s="1"/>
  <c r="O157" i="11" s="1"/>
  <c r="Q167" i="53"/>
  <c r="R167" i="53" s="1"/>
  <c r="O168" i="53" s="1"/>
  <c r="Q162" i="24"/>
  <c r="R162" i="24" s="1"/>
  <c r="O163" i="24" s="1"/>
  <c r="Q175" i="17"/>
  <c r="R175" i="17" s="1"/>
  <c r="O176" i="17" s="1"/>
  <c r="Q171" i="13"/>
  <c r="R171" i="13" s="1"/>
  <c r="O172" i="13" s="1"/>
  <c r="Q167" i="27"/>
  <c r="R167" i="27" s="1"/>
  <c r="O168" i="27" s="1"/>
  <c r="Q167" i="29"/>
  <c r="R167" i="29" s="1"/>
  <c r="O168" i="29" s="1"/>
  <c r="Q167" i="15"/>
  <c r="R167" i="15" s="1"/>
  <c r="O168" i="15" s="1"/>
  <c r="Q154" i="18"/>
  <c r="R154" i="18" s="1"/>
  <c r="O155" i="18" s="1"/>
  <c r="Q156" i="10"/>
  <c r="R156" i="10" s="1"/>
  <c r="O157" i="10" s="1"/>
  <c r="Q166" i="35"/>
  <c r="R166" i="35" s="1"/>
  <c r="O167" i="35" s="1"/>
  <c r="Q166" i="47"/>
  <c r="R166" i="47" s="1"/>
  <c r="O167" i="47" s="1"/>
  <c r="Q166" i="36"/>
  <c r="R166" i="36" s="1"/>
  <c r="O167" i="36" s="1"/>
  <c r="Q175" i="20"/>
  <c r="R175" i="20" s="1"/>
  <c r="O176" i="20" s="1"/>
  <c r="Q167" i="54"/>
  <c r="R167" i="54" s="1"/>
  <c r="O168" i="54" s="1"/>
  <c r="Q166" i="52"/>
  <c r="R166" i="52" s="1"/>
  <c r="O167" i="52" s="1"/>
  <c r="Q166" i="30"/>
  <c r="R166" i="30" s="1"/>
  <c r="O167" i="30" s="1"/>
  <c r="Q175" i="19"/>
  <c r="R175" i="19" s="1"/>
  <c r="O176" i="19" s="1"/>
  <c r="Q167" i="9"/>
  <c r="R167" i="9" s="1"/>
  <c r="O168" i="9" s="1"/>
  <c r="Q175" i="21"/>
  <c r="R175" i="21" s="1"/>
  <c r="O176" i="21" s="1"/>
  <c r="Q166" i="51"/>
  <c r="R166" i="51" s="1"/>
  <c r="O167" i="51" s="1"/>
  <c r="Q166" i="31"/>
  <c r="R166" i="31" s="1"/>
  <c r="O167" i="31" s="1"/>
  <c r="Q167" i="42"/>
  <c r="R167" i="42" s="1"/>
  <c r="O168" i="42" s="1"/>
  <c r="Q168" i="46"/>
  <c r="R168" i="46" s="1"/>
  <c r="O169" i="46" s="1"/>
  <c r="Q168" i="49" l="1"/>
  <c r="R168" i="49"/>
  <c r="O169" i="49" s="1"/>
  <c r="Q167" i="51"/>
  <c r="R167" i="51" s="1"/>
  <c r="O168" i="51" s="1"/>
  <c r="Q168" i="29"/>
  <c r="R168" i="29" s="1"/>
  <c r="O169" i="29" s="1"/>
  <c r="Q168" i="40"/>
  <c r="R168" i="40" s="1"/>
  <c r="O169" i="40" s="1"/>
  <c r="Q163" i="24"/>
  <c r="R163" i="24" s="1"/>
  <c r="O164" i="24" s="1"/>
  <c r="Q168" i="55"/>
  <c r="R168" i="55" s="1"/>
  <c r="O169" i="55" s="1"/>
  <c r="Q180" i="16"/>
  <c r="R180" i="16" s="1"/>
  <c r="O181" i="16" s="1"/>
  <c r="Q176" i="19"/>
  <c r="R176" i="19" s="1"/>
  <c r="O177" i="19" s="1"/>
  <c r="Q166" i="32"/>
  <c r="R166" i="32" s="1"/>
  <c r="O167" i="32" s="1"/>
  <c r="Q168" i="41"/>
  <c r="R168" i="41" s="1"/>
  <c r="O169" i="41" s="1"/>
  <c r="Q167" i="52"/>
  <c r="R167" i="52" s="1"/>
  <c r="O168" i="52" s="1"/>
  <c r="Q176" i="21"/>
  <c r="R176" i="21" s="1"/>
  <c r="O177" i="21" s="1"/>
  <c r="Q168" i="42"/>
  <c r="R168" i="42" s="1"/>
  <c r="O169" i="42" s="1"/>
  <c r="Q175" i="22"/>
  <c r="R175" i="22" s="1"/>
  <c r="O176" i="22" s="1"/>
  <c r="Q167" i="28"/>
  <c r="R167" i="28" s="1"/>
  <c r="O168" i="28" s="1"/>
  <c r="Q168" i="45"/>
  <c r="R168" i="45" s="1"/>
  <c r="O169" i="45" s="1"/>
  <c r="Q167" i="48"/>
  <c r="R167" i="48" s="1"/>
  <c r="O168" i="48" s="1"/>
  <c r="Q163" i="14"/>
  <c r="R163" i="14" s="1"/>
  <c r="O164" i="14" s="1"/>
  <c r="Q167" i="30"/>
  <c r="R167" i="30" s="1"/>
  <c r="O168" i="30" s="1"/>
  <c r="Q155" i="18"/>
  <c r="R155" i="18" s="1"/>
  <c r="O156" i="18" s="1"/>
  <c r="Q167" i="38"/>
  <c r="R167" i="38" s="1"/>
  <c r="O168" i="38" s="1"/>
  <c r="Q163" i="25"/>
  <c r="R163" i="25" s="1"/>
  <c r="O164" i="25" s="1"/>
  <c r="Q167" i="39"/>
  <c r="R167" i="39" s="1"/>
  <c r="O168" i="39" s="1"/>
  <c r="Q172" i="13"/>
  <c r="R172" i="13" s="1"/>
  <c r="O173" i="13" s="1"/>
  <c r="Q169" i="46"/>
  <c r="R169" i="46" s="1"/>
  <c r="O170" i="46" s="1"/>
  <c r="Q168" i="15"/>
  <c r="R168" i="15" s="1"/>
  <c r="O169" i="15" s="1"/>
  <c r="Q166" i="12"/>
  <c r="R166" i="12" s="1"/>
  <c r="O167" i="12" s="1"/>
  <c r="Q166" i="33"/>
  <c r="R166" i="33" s="1"/>
  <c r="O167" i="33" s="1"/>
  <c r="Q176" i="17"/>
  <c r="R176" i="17" s="1"/>
  <c r="O177" i="17" s="1"/>
  <c r="Q167" i="50"/>
  <c r="R167" i="50" s="1"/>
  <c r="O168" i="50" s="1"/>
  <c r="Q175" i="23"/>
  <c r="R175" i="23" s="1"/>
  <c r="O176" i="23" s="1"/>
  <c r="Q168" i="9"/>
  <c r="R168" i="9" s="1"/>
  <c r="O169" i="9" s="1"/>
  <c r="Q168" i="54"/>
  <c r="R168" i="54" s="1"/>
  <c r="O169" i="54" s="1"/>
  <c r="Q167" i="35"/>
  <c r="R167" i="35" s="1"/>
  <c r="O168" i="35" s="1"/>
  <c r="Q168" i="37"/>
  <c r="R168" i="37" s="1"/>
  <c r="O169" i="37" s="1"/>
  <c r="Q163" i="26"/>
  <c r="R163" i="26" s="1"/>
  <c r="O164" i="26" s="1"/>
  <c r="Q157" i="11"/>
  <c r="R157" i="11" s="1"/>
  <c r="O158" i="11" s="1"/>
  <c r="Q167" i="47"/>
  <c r="R167" i="47" s="1"/>
  <c r="O168" i="47" s="1"/>
  <c r="Q167" i="31"/>
  <c r="R167" i="31" s="1"/>
  <c r="O168" i="31" s="1"/>
  <c r="Q176" i="20"/>
  <c r="R176" i="20" s="1"/>
  <c r="O177" i="20" s="1"/>
  <c r="Q157" i="10"/>
  <c r="R157" i="10" s="1"/>
  <c r="O158" i="10" s="1"/>
  <c r="Q168" i="27"/>
  <c r="R168" i="27" s="1"/>
  <c r="O169" i="27" s="1"/>
  <c r="Q168" i="53"/>
  <c r="R168" i="53" s="1"/>
  <c r="O169" i="53" s="1"/>
  <c r="Q169" i="43"/>
  <c r="R169" i="43" s="1"/>
  <c r="O170" i="43" s="1"/>
  <c r="Q167" i="34"/>
  <c r="R167" i="34" s="1"/>
  <c r="O168" i="34" s="1"/>
  <c r="Q167" i="36"/>
  <c r="R167" i="36" s="1"/>
  <c r="O168" i="36" s="1"/>
  <c r="Q166" i="44"/>
  <c r="R166" i="44" s="1"/>
  <c r="O167" i="44" s="1"/>
  <c r="Q169" i="27" l="1"/>
  <c r="R169" i="27"/>
  <c r="O170" i="27" s="1"/>
  <c r="Q164" i="25"/>
  <c r="R164" i="25" s="1"/>
  <c r="O165" i="25" s="1"/>
  <c r="Q177" i="21"/>
  <c r="R177" i="21" s="1"/>
  <c r="O178" i="21" s="1"/>
  <c r="Q168" i="30"/>
  <c r="R168" i="30" s="1"/>
  <c r="O169" i="30" s="1"/>
  <c r="Q169" i="42"/>
  <c r="R169" i="42" s="1"/>
  <c r="O170" i="42" s="1"/>
  <c r="Q176" i="23"/>
  <c r="R176" i="23" s="1"/>
  <c r="O177" i="23" s="1"/>
  <c r="Q167" i="33"/>
  <c r="R167" i="33" s="1"/>
  <c r="O168" i="33" s="1"/>
  <c r="Q168" i="34"/>
  <c r="R168" i="34" s="1"/>
  <c r="O169" i="34" s="1"/>
  <c r="Q168" i="51"/>
  <c r="R168" i="51" s="1"/>
  <c r="O169" i="51" s="1"/>
  <c r="Q170" i="43"/>
  <c r="R170" i="43" s="1"/>
  <c r="O171" i="43" s="1"/>
  <c r="Q169" i="37"/>
  <c r="R169" i="37" s="1"/>
  <c r="O170" i="37" s="1"/>
  <c r="Q167" i="32"/>
  <c r="R167" i="32" s="1"/>
  <c r="O168" i="32" s="1"/>
  <c r="Q169" i="9"/>
  <c r="R169" i="9" s="1"/>
  <c r="O170" i="9" s="1"/>
  <c r="Q177" i="17"/>
  <c r="R177" i="17" s="1"/>
  <c r="O178" i="17" s="1"/>
  <c r="Q168" i="28"/>
  <c r="R168" i="28" s="1"/>
  <c r="O169" i="28" s="1"/>
  <c r="Q177" i="20"/>
  <c r="R177" i="20" s="1"/>
  <c r="O178" i="20" s="1"/>
  <c r="Q156" i="18"/>
  <c r="R156" i="18" s="1"/>
  <c r="O157" i="18" s="1"/>
  <c r="Q169" i="53"/>
  <c r="R169" i="53" s="1"/>
  <c r="O170" i="53" s="1"/>
  <c r="Q169" i="45"/>
  <c r="R169" i="45" s="1"/>
  <c r="O170" i="45" s="1"/>
  <c r="Q168" i="39"/>
  <c r="R168" i="39" s="1"/>
  <c r="O169" i="39" s="1"/>
  <c r="Q169" i="29"/>
  <c r="R169" i="29" s="1"/>
  <c r="O170" i="29" s="1"/>
  <c r="Q168" i="47"/>
  <c r="R168" i="47" s="1"/>
  <c r="O169" i="47" s="1"/>
  <c r="Q168" i="35"/>
  <c r="R168" i="35" s="1"/>
  <c r="O169" i="35" s="1"/>
  <c r="Q168" i="50"/>
  <c r="R168" i="50" s="1"/>
  <c r="O169" i="50" s="1"/>
  <c r="Q169" i="15"/>
  <c r="R169" i="15" s="1"/>
  <c r="O170" i="15" s="1"/>
  <c r="Q164" i="14"/>
  <c r="R164" i="14" s="1"/>
  <c r="O165" i="14" s="1"/>
  <c r="Q176" i="22"/>
  <c r="R176" i="22" s="1"/>
  <c r="O177" i="22" s="1"/>
  <c r="Q169" i="41"/>
  <c r="R169" i="41" s="1"/>
  <c r="O170" i="41" s="1"/>
  <c r="Q169" i="55"/>
  <c r="R169" i="55" s="1"/>
  <c r="O170" i="55" s="1"/>
  <c r="Q177" i="19"/>
  <c r="R177" i="19" s="1"/>
  <c r="O178" i="19" s="1"/>
  <c r="Q167" i="44"/>
  <c r="R167" i="44" s="1"/>
  <c r="O168" i="44" s="1"/>
  <c r="Q168" i="52"/>
  <c r="R168" i="52" s="1"/>
  <c r="O169" i="52" s="1"/>
  <c r="Q158" i="10"/>
  <c r="R158" i="10" s="1"/>
  <c r="O159" i="10" s="1"/>
  <c r="Q158" i="11"/>
  <c r="R158" i="11" s="1"/>
  <c r="O159" i="11" s="1"/>
  <c r="Q169" i="54"/>
  <c r="R169" i="54" s="1"/>
  <c r="O170" i="54" s="1"/>
  <c r="Q170" i="46"/>
  <c r="R170" i="46" s="1"/>
  <c r="O171" i="46" s="1"/>
  <c r="Q168" i="38"/>
  <c r="R168" i="38" s="1"/>
  <c r="O169" i="38" s="1"/>
  <c r="Q168" i="48"/>
  <c r="R168" i="48" s="1"/>
  <c r="O169" i="48" s="1"/>
  <c r="Q164" i="24"/>
  <c r="R164" i="24" s="1"/>
  <c r="O165" i="24" s="1"/>
  <c r="Q169" i="49"/>
  <c r="R169" i="49" s="1"/>
  <c r="O170" i="49" s="1"/>
  <c r="Q164" i="26"/>
  <c r="R164" i="26" s="1"/>
  <c r="O165" i="26" s="1"/>
  <c r="Q173" i="13"/>
  <c r="R173" i="13" s="1"/>
  <c r="O174" i="13" s="1"/>
  <c r="Q169" i="40"/>
  <c r="R169" i="40" s="1"/>
  <c r="O170" i="40" s="1"/>
  <c r="Q168" i="31"/>
  <c r="R168" i="31" s="1"/>
  <c r="O169" i="31" s="1"/>
  <c r="Q167" i="12"/>
  <c r="R167" i="12" s="1"/>
  <c r="O168" i="12" s="1"/>
  <c r="Q181" i="16"/>
  <c r="R181" i="16" s="1"/>
  <c r="O182" i="16" s="1"/>
  <c r="Q168" i="36"/>
  <c r="R168" i="36" s="1"/>
  <c r="O169" i="36" s="1"/>
  <c r="Q178" i="17" l="1"/>
  <c r="R178" i="17" s="1"/>
  <c r="O179" i="17" s="1"/>
  <c r="Q182" i="16"/>
  <c r="R182" i="16" s="1"/>
  <c r="O183" i="16" s="1"/>
  <c r="Q165" i="26"/>
  <c r="R165" i="26" s="1"/>
  <c r="O166" i="26" s="1"/>
  <c r="Q170" i="55"/>
  <c r="R170" i="55" s="1"/>
  <c r="O171" i="55" s="1"/>
  <c r="Q170" i="53"/>
  <c r="R170" i="53" s="1"/>
  <c r="O171" i="53" s="1"/>
  <c r="Q178" i="21"/>
  <c r="R178" i="21" s="1"/>
  <c r="O179" i="21" s="1"/>
  <c r="Q178" i="19"/>
  <c r="R178" i="19" s="1"/>
  <c r="O179" i="19" s="1"/>
  <c r="Q159" i="11"/>
  <c r="R159" i="11" s="1"/>
  <c r="O160" i="11" s="1"/>
  <c r="Q169" i="47"/>
  <c r="R169" i="47" s="1"/>
  <c r="O170" i="47" s="1"/>
  <c r="Q165" i="24"/>
  <c r="R165" i="24" s="1"/>
  <c r="O166" i="24" s="1"/>
  <c r="Q178" i="20"/>
  <c r="R178" i="20" s="1"/>
  <c r="O179" i="20" s="1"/>
  <c r="Q169" i="50"/>
  <c r="R169" i="50" s="1"/>
  <c r="O170" i="50" s="1"/>
  <c r="Q169" i="48"/>
  <c r="R169" i="48" s="1"/>
  <c r="O170" i="48" s="1"/>
  <c r="Q169" i="38"/>
  <c r="R169" i="38" s="1"/>
  <c r="O170" i="38" s="1"/>
  <c r="Q165" i="14"/>
  <c r="R165" i="14" s="1"/>
  <c r="O166" i="14" s="1"/>
  <c r="Q177" i="23"/>
  <c r="R177" i="23" s="1"/>
  <c r="O178" i="23" s="1"/>
  <c r="Q168" i="12"/>
  <c r="R168" i="12" s="1"/>
  <c r="O169" i="12" s="1"/>
  <c r="Q169" i="52"/>
  <c r="R169" i="52" s="1"/>
  <c r="O170" i="52" s="1"/>
  <c r="Q171" i="46"/>
  <c r="R171" i="46" s="1"/>
  <c r="O172" i="46" s="1"/>
  <c r="Q170" i="15"/>
  <c r="R170" i="15" s="1"/>
  <c r="O171" i="15" s="1"/>
  <c r="Q171" i="43"/>
  <c r="R171" i="43" s="1"/>
  <c r="O172" i="43" s="1"/>
  <c r="Q170" i="49"/>
  <c r="R170" i="49" s="1"/>
  <c r="O171" i="49" s="1"/>
  <c r="Q168" i="32"/>
  <c r="R168" i="32" s="1"/>
  <c r="O169" i="32" s="1"/>
  <c r="Q170" i="40"/>
  <c r="R170" i="40" s="1"/>
  <c r="O171" i="40" s="1"/>
  <c r="Q169" i="28"/>
  <c r="R169" i="28" s="1"/>
  <c r="O170" i="28" s="1"/>
  <c r="Q169" i="31"/>
  <c r="R169" i="31" s="1"/>
  <c r="O170" i="31" s="1"/>
  <c r="Q169" i="30"/>
  <c r="R169" i="30" s="1"/>
  <c r="O170" i="30" s="1"/>
  <c r="Q168" i="44"/>
  <c r="R168" i="44" s="1"/>
  <c r="O169" i="44" s="1"/>
  <c r="Q169" i="35"/>
  <c r="R169" i="35" s="1"/>
  <c r="O170" i="35" s="1"/>
  <c r="Q168" i="33"/>
  <c r="R168" i="33" s="1"/>
  <c r="O169" i="33" s="1"/>
  <c r="Q170" i="45"/>
  <c r="R170" i="45" s="1"/>
  <c r="O171" i="45" s="1"/>
  <c r="Q170" i="37"/>
  <c r="R170" i="37" s="1"/>
  <c r="O171" i="37" s="1"/>
  <c r="Q165" i="25"/>
  <c r="R165" i="25" s="1"/>
  <c r="O166" i="25" s="1"/>
  <c r="Q170" i="41"/>
  <c r="R170" i="41" s="1"/>
  <c r="O171" i="41" s="1"/>
  <c r="Q170" i="54"/>
  <c r="R170" i="54" s="1"/>
  <c r="O171" i="54" s="1"/>
  <c r="Q174" i="13"/>
  <c r="R174" i="13" s="1"/>
  <c r="O175" i="13" s="1"/>
  <c r="Q169" i="39"/>
  <c r="R169" i="39" s="1"/>
  <c r="O170" i="39" s="1"/>
  <c r="Q169" i="34"/>
  <c r="R169" i="34" s="1"/>
  <c r="O170" i="34" s="1"/>
  <c r="Q169" i="36"/>
  <c r="R169" i="36" s="1"/>
  <c r="O170" i="36" s="1"/>
  <c r="Q177" i="22"/>
  <c r="R177" i="22" s="1"/>
  <c r="O178" i="22" s="1"/>
  <c r="Q170" i="29"/>
  <c r="R170" i="29" s="1"/>
  <c r="O171" i="29" s="1"/>
  <c r="Q157" i="18"/>
  <c r="R157" i="18" s="1"/>
  <c r="O158" i="18" s="1"/>
  <c r="Q170" i="9"/>
  <c r="R170" i="9" s="1"/>
  <c r="O171" i="9" s="1"/>
  <c r="Q169" i="51"/>
  <c r="R169" i="51" s="1"/>
  <c r="O170" i="51" s="1"/>
  <c r="Q170" i="42"/>
  <c r="R170" i="42" s="1"/>
  <c r="O171" i="42" s="1"/>
  <c r="Q170" i="27"/>
  <c r="R170" i="27" s="1"/>
  <c r="O171" i="27" s="1"/>
  <c r="Q159" i="10"/>
  <c r="R159" i="10" s="1"/>
  <c r="O160" i="10" s="1"/>
  <c r="Q171" i="54" l="1"/>
  <c r="R171" i="54" s="1"/>
  <c r="O172" i="54" s="1"/>
  <c r="Q169" i="33"/>
  <c r="R169" i="33" s="1"/>
  <c r="O170" i="33" s="1"/>
  <c r="Q171" i="42"/>
  <c r="R171" i="42" s="1"/>
  <c r="O172" i="42" s="1"/>
  <c r="Q171" i="41"/>
  <c r="R171" i="41" s="1"/>
  <c r="O172" i="41" s="1"/>
  <c r="Q179" i="21"/>
  <c r="R179" i="21" s="1"/>
  <c r="O180" i="21" s="1"/>
  <c r="Q179" i="20"/>
  <c r="R179" i="20" s="1"/>
  <c r="O180" i="20" s="1"/>
  <c r="Q166" i="24"/>
  <c r="R166" i="24" s="1"/>
  <c r="O167" i="24" s="1"/>
  <c r="Q171" i="55"/>
  <c r="R171" i="55" s="1"/>
  <c r="O172" i="55" s="1"/>
  <c r="Q171" i="53"/>
  <c r="R171" i="53" s="1"/>
  <c r="O172" i="53" s="1"/>
  <c r="Q170" i="34"/>
  <c r="R170" i="34" s="1"/>
  <c r="O171" i="34" s="1"/>
  <c r="Q170" i="47"/>
  <c r="R170" i="47" s="1"/>
  <c r="O171" i="47" s="1"/>
  <c r="Q170" i="38"/>
  <c r="R170" i="38" s="1"/>
  <c r="O171" i="38" s="1"/>
  <c r="Q158" i="18"/>
  <c r="R158" i="18" s="1"/>
  <c r="O159" i="18" s="1"/>
  <c r="Q171" i="49"/>
  <c r="R171" i="49" s="1"/>
  <c r="O172" i="49" s="1"/>
  <c r="Q183" i="16"/>
  <c r="R183" i="16" s="1"/>
  <c r="O184" i="16" s="1"/>
  <c r="Q171" i="29"/>
  <c r="R171" i="29" s="1"/>
  <c r="O172" i="29" s="1"/>
  <c r="Q175" i="13"/>
  <c r="R175" i="13" s="1"/>
  <c r="O176" i="13" s="1"/>
  <c r="Q170" i="31"/>
  <c r="R170" i="31" s="1"/>
  <c r="O171" i="31" s="1"/>
  <c r="Q179" i="17"/>
  <c r="R179" i="17" s="1"/>
  <c r="O180" i="17" s="1"/>
  <c r="Q170" i="51"/>
  <c r="R170" i="51" s="1"/>
  <c r="O171" i="51" s="1"/>
  <c r="Q178" i="22"/>
  <c r="R178" i="22" s="1"/>
  <c r="O179" i="22" s="1"/>
  <c r="Q171" i="37"/>
  <c r="R171" i="37" s="1"/>
  <c r="O172" i="37" s="1"/>
  <c r="Q169" i="44"/>
  <c r="R169" i="44" s="1"/>
  <c r="O170" i="44" s="1"/>
  <c r="Q171" i="40"/>
  <c r="R171" i="40" s="1"/>
  <c r="O172" i="40" s="1"/>
  <c r="Q171" i="15"/>
  <c r="R171" i="15" s="1"/>
  <c r="O172" i="15" s="1"/>
  <c r="Q178" i="23"/>
  <c r="R178" i="23" s="1"/>
  <c r="O179" i="23" s="1"/>
  <c r="Q170" i="50"/>
  <c r="R170" i="50" s="1"/>
  <c r="O171" i="50" s="1"/>
  <c r="Q160" i="11"/>
  <c r="R160" i="11" s="1"/>
  <c r="O161" i="11" s="1"/>
  <c r="Q160" i="10"/>
  <c r="R160" i="10" s="1"/>
  <c r="O161" i="10" s="1"/>
  <c r="Q171" i="9"/>
  <c r="R171" i="9" s="1"/>
  <c r="O172" i="9" s="1"/>
  <c r="Q172" i="46"/>
  <c r="R172" i="46" s="1"/>
  <c r="O173" i="46" s="1"/>
  <c r="Q166" i="14"/>
  <c r="R166" i="14" s="1"/>
  <c r="O167" i="14" s="1"/>
  <c r="Q166" i="26"/>
  <c r="R166" i="26" s="1"/>
  <c r="O167" i="26" s="1"/>
  <c r="Q171" i="45"/>
  <c r="R171" i="45" s="1"/>
  <c r="O172" i="45" s="1"/>
  <c r="Q171" i="27"/>
  <c r="R171" i="27" s="1"/>
  <c r="O172" i="27" s="1"/>
  <c r="Q170" i="52"/>
  <c r="R170" i="52" s="1"/>
  <c r="O171" i="52" s="1"/>
  <c r="Q170" i="36"/>
  <c r="R170" i="36" s="1"/>
  <c r="O171" i="36" s="1"/>
  <c r="Q170" i="30"/>
  <c r="R170" i="30" s="1"/>
  <c r="O171" i="30" s="1"/>
  <c r="Q169" i="32"/>
  <c r="R169" i="32" s="1"/>
  <c r="O170" i="32" s="1"/>
  <c r="Q179" i="19"/>
  <c r="R179" i="19" s="1"/>
  <c r="O180" i="19" s="1"/>
  <c r="Q166" i="25"/>
  <c r="R166" i="25" s="1"/>
  <c r="O167" i="25" s="1"/>
  <c r="Q170" i="35"/>
  <c r="R170" i="35" s="1"/>
  <c r="O171" i="35" s="1"/>
  <c r="Q170" i="28"/>
  <c r="R170" i="28" s="1"/>
  <c r="O171" i="28" s="1"/>
  <c r="Q172" i="43"/>
  <c r="R172" i="43" s="1"/>
  <c r="O173" i="43" s="1"/>
  <c r="Q169" i="12"/>
  <c r="R169" i="12" s="1"/>
  <c r="O170" i="12" s="1"/>
  <c r="Q170" i="48"/>
  <c r="R170" i="48" s="1"/>
  <c r="O171" i="48" s="1"/>
  <c r="Q170" i="39"/>
  <c r="R170" i="39" s="1"/>
  <c r="O171" i="39" s="1"/>
  <c r="Q180" i="21" l="1"/>
  <c r="R180" i="21" s="1"/>
  <c r="O181" i="21" s="1"/>
  <c r="Q161" i="10"/>
  <c r="R161" i="10" s="1"/>
  <c r="O162" i="10" s="1"/>
  <c r="Q172" i="9"/>
  <c r="R172" i="9" s="1"/>
  <c r="O173" i="9" s="1"/>
  <c r="Q180" i="17"/>
  <c r="R180" i="17" s="1"/>
  <c r="O181" i="17" s="1"/>
  <c r="Q172" i="55"/>
  <c r="R172" i="55" s="1"/>
  <c r="O173" i="55" s="1"/>
  <c r="Q171" i="34"/>
  <c r="R171" i="34" s="1"/>
  <c r="O172" i="34" s="1"/>
  <c r="Q171" i="35"/>
  <c r="R171" i="35" s="1"/>
  <c r="O172" i="35" s="1"/>
  <c r="Q171" i="31"/>
  <c r="R171" i="31" s="1"/>
  <c r="O172" i="31" s="1"/>
  <c r="Q172" i="49"/>
  <c r="R172" i="49" s="1"/>
  <c r="O173" i="49" s="1"/>
  <c r="Q170" i="33"/>
  <c r="R170" i="33" s="1"/>
  <c r="O171" i="33" s="1"/>
  <c r="Q167" i="25"/>
  <c r="R167" i="25" s="1"/>
  <c r="O168" i="25" s="1"/>
  <c r="Q176" i="13"/>
  <c r="R176" i="13" s="1"/>
  <c r="O177" i="13" s="1"/>
  <c r="Q171" i="48"/>
  <c r="R171" i="48" s="1"/>
  <c r="O172" i="48" s="1"/>
  <c r="Q179" i="23"/>
  <c r="R179" i="23" s="1"/>
  <c r="O180" i="23" s="1"/>
  <c r="Q171" i="30"/>
  <c r="R171" i="30" s="1"/>
  <c r="O172" i="30" s="1"/>
  <c r="Q170" i="12"/>
  <c r="R170" i="12" s="1"/>
  <c r="O171" i="12" s="1"/>
  <c r="Q172" i="27"/>
  <c r="R172" i="27" s="1"/>
  <c r="O173" i="27" s="1"/>
  <c r="Q171" i="47"/>
  <c r="R171" i="47" s="1"/>
  <c r="O172" i="47" s="1"/>
  <c r="Q171" i="36"/>
  <c r="R171" i="36" s="1"/>
  <c r="O172" i="36" s="1"/>
  <c r="Q167" i="14"/>
  <c r="R167" i="14" s="1"/>
  <c r="O168" i="14" s="1"/>
  <c r="Q171" i="51"/>
  <c r="R171" i="51" s="1"/>
  <c r="O172" i="51" s="1"/>
  <c r="Q171" i="38"/>
  <c r="R171" i="38" s="1"/>
  <c r="O172" i="38" s="1"/>
  <c r="Q173" i="43"/>
  <c r="R173" i="43" s="1"/>
  <c r="O174" i="43" s="1"/>
  <c r="Q172" i="40"/>
  <c r="R172" i="40" s="1"/>
  <c r="O173" i="40" s="1"/>
  <c r="Q172" i="41"/>
  <c r="R172" i="41" s="1"/>
  <c r="O173" i="41" s="1"/>
  <c r="Q171" i="28"/>
  <c r="R171" i="28" s="1"/>
  <c r="O172" i="28" s="1"/>
  <c r="Q170" i="32"/>
  <c r="R170" i="32" s="1"/>
  <c r="O171" i="32" s="1"/>
  <c r="Q173" i="46"/>
  <c r="R173" i="46" s="1"/>
  <c r="O174" i="46" s="1"/>
  <c r="Q172" i="42"/>
  <c r="R172" i="42" s="1"/>
  <c r="O173" i="42" s="1"/>
  <c r="Q180" i="19"/>
  <c r="R180" i="19" s="1"/>
  <c r="O181" i="19" s="1"/>
  <c r="Q161" i="11"/>
  <c r="R161" i="11" s="1"/>
  <c r="O162" i="11" s="1"/>
  <c r="Q172" i="29"/>
  <c r="R172" i="29" s="1"/>
  <c r="O173" i="29" s="1"/>
  <c r="Q171" i="39"/>
  <c r="R171" i="39" s="1"/>
  <c r="O172" i="39" s="1"/>
  <c r="Q171" i="50"/>
  <c r="R171" i="50" s="1"/>
  <c r="O172" i="50" s="1"/>
  <c r="Q170" i="44"/>
  <c r="R170" i="44" s="1"/>
  <c r="O171" i="44" s="1"/>
  <c r="Q184" i="16"/>
  <c r="R184" i="16" s="1"/>
  <c r="O185" i="16" s="1"/>
  <c r="Q167" i="24"/>
  <c r="R167" i="24" s="1"/>
  <c r="O168" i="24" s="1"/>
  <c r="Q172" i="45"/>
  <c r="R172" i="45" s="1"/>
  <c r="O173" i="45" s="1"/>
  <c r="Q172" i="37"/>
  <c r="R172" i="37" s="1"/>
  <c r="O173" i="37" s="1"/>
  <c r="Q180" i="20"/>
  <c r="R180" i="20" s="1"/>
  <c r="O181" i="20" s="1"/>
  <c r="Q167" i="26"/>
  <c r="R167" i="26" s="1"/>
  <c r="O168" i="26" s="1"/>
  <c r="Q171" i="52"/>
  <c r="R171" i="52" s="1"/>
  <c r="O172" i="52" s="1"/>
  <c r="Q172" i="15"/>
  <c r="R172" i="15" s="1"/>
  <c r="O173" i="15" s="1"/>
  <c r="Q179" i="22"/>
  <c r="R179" i="22" s="1"/>
  <c r="O180" i="22" s="1"/>
  <c r="Q159" i="18"/>
  <c r="R159" i="18" s="1"/>
  <c r="O160" i="18" s="1"/>
  <c r="Q172" i="53"/>
  <c r="R172" i="53" s="1"/>
  <c r="O173" i="53" s="1"/>
  <c r="Q172" i="54"/>
  <c r="R172" i="54" s="1"/>
  <c r="O173" i="54" s="1"/>
  <c r="Q185" i="16" l="1"/>
  <c r="R185" i="16"/>
  <c r="O186" i="16" s="1"/>
  <c r="Q171" i="44"/>
  <c r="R171" i="44" s="1"/>
  <c r="O172" i="44" s="1"/>
  <c r="Q181" i="19"/>
  <c r="R181" i="19" s="1"/>
  <c r="O182" i="19" s="1"/>
  <c r="Q173" i="55"/>
  <c r="R173" i="55" s="1"/>
  <c r="O174" i="55" s="1"/>
  <c r="Q173" i="49"/>
  <c r="R173" i="49" s="1"/>
  <c r="O174" i="49" s="1"/>
  <c r="Q172" i="36"/>
  <c r="R172" i="36" s="1"/>
  <c r="O173" i="36" s="1"/>
  <c r="Q162" i="11"/>
  <c r="R162" i="11" s="1"/>
  <c r="O163" i="11" s="1"/>
  <c r="Q174" i="46"/>
  <c r="R174" i="46" s="1"/>
  <c r="O175" i="46" s="1"/>
  <c r="Q174" i="43"/>
  <c r="R174" i="43" s="1"/>
  <c r="O175" i="43" s="1"/>
  <c r="Q172" i="47"/>
  <c r="R172" i="47" s="1"/>
  <c r="O173" i="47" s="1"/>
  <c r="Q172" i="48"/>
  <c r="R172" i="48" s="1"/>
  <c r="O173" i="48" s="1"/>
  <c r="Q173" i="45"/>
  <c r="R173" i="45" s="1"/>
  <c r="O174" i="45" s="1"/>
  <c r="Q173" i="27"/>
  <c r="R173" i="27" s="1"/>
  <c r="O174" i="27" s="1"/>
  <c r="Q172" i="52"/>
  <c r="R172" i="52" s="1"/>
  <c r="O173" i="52" s="1"/>
  <c r="Q162" i="10"/>
  <c r="R162" i="10" s="1"/>
  <c r="O163" i="10" s="1"/>
  <c r="Q173" i="53"/>
  <c r="R173" i="53" s="1"/>
  <c r="O174" i="53" s="1"/>
  <c r="Q172" i="28"/>
  <c r="R172" i="28" s="1"/>
  <c r="O173" i="28" s="1"/>
  <c r="Q168" i="25"/>
  <c r="R168" i="25" s="1"/>
  <c r="O169" i="25" s="1"/>
  <c r="Q181" i="21"/>
  <c r="R181" i="21" s="1"/>
  <c r="O182" i="21" s="1"/>
  <c r="Q168" i="14"/>
  <c r="R168" i="14" s="1"/>
  <c r="O169" i="14" s="1"/>
  <c r="Q180" i="22"/>
  <c r="R180" i="22" s="1"/>
  <c r="O181" i="22" s="1"/>
  <c r="Q173" i="29"/>
  <c r="R173" i="29" s="1"/>
  <c r="O174" i="29" s="1"/>
  <c r="Q171" i="12"/>
  <c r="R171" i="12" s="1"/>
  <c r="O172" i="12" s="1"/>
  <c r="Q173" i="15"/>
  <c r="R173" i="15" s="1"/>
  <c r="O174" i="15" s="1"/>
  <c r="Q181" i="17"/>
  <c r="R181" i="17" s="1"/>
  <c r="O182" i="17" s="1"/>
  <c r="Q172" i="35"/>
  <c r="R172" i="35" s="1"/>
  <c r="O173" i="35" s="1"/>
  <c r="Q172" i="50"/>
  <c r="R172" i="50" s="1"/>
  <c r="O173" i="50" s="1"/>
  <c r="Q171" i="33"/>
  <c r="R171" i="33" s="1"/>
  <c r="O172" i="33" s="1"/>
  <c r="Q172" i="34"/>
  <c r="R172" i="34" s="1"/>
  <c r="O173" i="34" s="1"/>
  <c r="Q181" i="20"/>
  <c r="R181" i="20" s="1"/>
  <c r="O182" i="20" s="1"/>
  <c r="Q177" i="13"/>
  <c r="R177" i="13" s="1"/>
  <c r="O178" i="13" s="1"/>
  <c r="Q173" i="37"/>
  <c r="R173" i="37" s="1"/>
  <c r="O174" i="37" s="1"/>
  <c r="Q160" i="18"/>
  <c r="R160" i="18" s="1"/>
  <c r="O161" i="18" s="1"/>
  <c r="Q168" i="26"/>
  <c r="R168" i="26" s="1"/>
  <c r="O169" i="26" s="1"/>
  <c r="Q168" i="24"/>
  <c r="R168" i="24" s="1"/>
  <c r="O169" i="24" s="1"/>
  <c r="Q172" i="39"/>
  <c r="R172" i="39" s="1"/>
  <c r="O173" i="39" s="1"/>
  <c r="Q173" i="42"/>
  <c r="R173" i="42" s="1"/>
  <c r="O174" i="42" s="1"/>
  <c r="Q173" i="41"/>
  <c r="R173" i="41" s="1"/>
  <c r="O174" i="41" s="1"/>
  <c r="Q172" i="51"/>
  <c r="R172" i="51" s="1"/>
  <c r="O173" i="51" s="1"/>
  <c r="Q173" i="40"/>
  <c r="R173" i="40" s="1"/>
  <c r="O174" i="40" s="1"/>
  <c r="Q172" i="31"/>
  <c r="R172" i="31" s="1"/>
  <c r="O173" i="31" s="1"/>
  <c r="Q173" i="54"/>
  <c r="R173" i="54" s="1"/>
  <c r="O174" i="54" s="1"/>
  <c r="Q171" i="32"/>
  <c r="R171" i="32" s="1"/>
  <c r="O172" i="32" s="1"/>
  <c r="Q172" i="30"/>
  <c r="R172" i="30" s="1"/>
  <c r="O173" i="30" s="1"/>
  <c r="Q173" i="9"/>
  <c r="R173" i="9" s="1"/>
  <c r="O174" i="9" s="1"/>
  <c r="Q172" i="38"/>
  <c r="R172" i="38" s="1"/>
  <c r="O173" i="38" s="1"/>
  <c r="Q180" i="23"/>
  <c r="R180" i="23" s="1"/>
  <c r="O181" i="23" s="1"/>
  <c r="Q174" i="40" l="1"/>
  <c r="R174" i="40"/>
  <c r="O175" i="40" s="1"/>
  <c r="Q173" i="47"/>
  <c r="R173" i="47" s="1"/>
  <c r="O174" i="47" s="1"/>
  <c r="Q174" i="49"/>
  <c r="R174" i="49" s="1"/>
  <c r="O175" i="49" s="1"/>
  <c r="Q182" i="17"/>
  <c r="R182" i="17" s="1"/>
  <c r="O183" i="17" s="1"/>
  <c r="Q173" i="51"/>
  <c r="R173" i="51" s="1"/>
  <c r="O174" i="51" s="1"/>
  <c r="Q161" i="18"/>
  <c r="R161" i="18" s="1"/>
  <c r="O162" i="18" s="1"/>
  <c r="Q173" i="52"/>
  <c r="R173" i="52" s="1"/>
  <c r="O174" i="52" s="1"/>
  <c r="Q182" i="19"/>
  <c r="R182" i="19" s="1"/>
  <c r="O183" i="19" s="1"/>
  <c r="Q172" i="44"/>
  <c r="R172" i="44" s="1"/>
  <c r="O173" i="44" s="1"/>
  <c r="Q173" i="48"/>
  <c r="R173" i="48" s="1"/>
  <c r="O174" i="48" s="1"/>
  <c r="Q174" i="54"/>
  <c r="R174" i="54" s="1"/>
  <c r="O175" i="54" s="1"/>
  <c r="Q173" i="39"/>
  <c r="R173" i="39" s="1"/>
  <c r="O174" i="39" s="1"/>
  <c r="Q163" i="11"/>
  <c r="R163" i="11" s="1"/>
  <c r="O164" i="11" s="1"/>
  <c r="Q173" i="31"/>
  <c r="R173" i="31" s="1"/>
  <c r="O174" i="31" s="1"/>
  <c r="Q169" i="24"/>
  <c r="R169" i="24" s="1"/>
  <c r="O170" i="24" s="1"/>
  <c r="Q173" i="35"/>
  <c r="R173" i="35" s="1"/>
  <c r="O174" i="35" s="1"/>
  <c r="Q181" i="22"/>
  <c r="R181" i="22" s="1"/>
  <c r="O182" i="22" s="1"/>
  <c r="Q174" i="45"/>
  <c r="R174" i="45" s="1"/>
  <c r="O175" i="45" s="1"/>
  <c r="Q174" i="37"/>
  <c r="R174" i="37" s="1"/>
  <c r="O175" i="37" s="1"/>
  <c r="Q169" i="14"/>
  <c r="R169" i="14" s="1"/>
  <c r="O170" i="14" s="1"/>
  <c r="Q175" i="46"/>
  <c r="R175" i="46" s="1"/>
  <c r="O176" i="46" s="1"/>
  <c r="Q174" i="55"/>
  <c r="R174" i="55" s="1"/>
  <c r="O175" i="55" s="1"/>
  <c r="Q174" i="53"/>
  <c r="R174" i="53" s="1"/>
  <c r="O175" i="53" s="1"/>
  <c r="Q181" i="23"/>
  <c r="R181" i="23" s="1"/>
  <c r="O182" i="23" s="1"/>
  <c r="Q172" i="32"/>
  <c r="R172" i="32" s="1"/>
  <c r="O173" i="32" s="1"/>
  <c r="Q178" i="13"/>
  <c r="R178" i="13" s="1"/>
  <c r="O179" i="13" s="1"/>
  <c r="Q173" i="50"/>
  <c r="R173" i="50" s="1"/>
  <c r="O174" i="50" s="1"/>
  <c r="Q172" i="12"/>
  <c r="R172" i="12" s="1"/>
  <c r="O173" i="12" s="1"/>
  <c r="Q182" i="21"/>
  <c r="R182" i="21" s="1"/>
  <c r="O183" i="21" s="1"/>
  <c r="Q163" i="10"/>
  <c r="R163" i="10" s="1"/>
  <c r="O164" i="10" s="1"/>
  <c r="Q173" i="30"/>
  <c r="R173" i="30" s="1"/>
  <c r="O174" i="30" s="1"/>
  <c r="Q169" i="25"/>
  <c r="R169" i="25" s="1"/>
  <c r="O170" i="25" s="1"/>
  <c r="Q173" i="36"/>
  <c r="R173" i="36" s="1"/>
  <c r="O174" i="36" s="1"/>
  <c r="Q174" i="15"/>
  <c r="R174" i="15" s="1"/>
  <c r="O175" i="15" s="1"/>
  <c r="Q173" i="38"/>
  <c r="R173" i="38" s="1"/>
  <c r="O174" i="38" s="1"/>
  <c r="Q174" i="41"/>
  <c r="R174" i="41" s="1"/>
  <c r="O175" i="41" s="1"/>
  <c r="Q169" i="26"/>
  <c r="R169" i="26" s="1"/>
  <c r="O170" i="26" s="1"/>
  <c r="Q182" i="20"/>
  <c r="R182" i="20" s="1"/>
  <c r="O183" i="20" s="1"/>
  <c r="Q174" i="29"/>
  <c r="R174" i="29" s="1"/>
  <c r="O175" i="29" s="1"/>
  <c r="Q174" i="9"/>
  <c r="R174" i="9" s="1"/>
  <c r="O175" i="9" s="1"/>
  <c r="Q173" i="34"/>
  <c r="R173" i="34" s="1"/>
  <c r="O174" i="34" s="1"/>
  <c r="Q173" i="28"/>
  <c r="R173" i="28" s="1"/>
  <c r="O174" i="28" s="1"/>
  <c r="Q174" i="27"/>
  <c r="R174" i="27" s="1"/>
  <c r="O175" i="27" s="1"/>
  <c r="Q175" i="43"/>
  <c r="R175" i="43" s="1"/>
  <c r="O176" i="43" s="1"/>
  <c r="Q186" i="16"/>
  <c r="R186" i="16" s="1"/>
  <c r="O187" i="16" s="1"/>
  <c r="Q172" i="33"/>
  <c r="R172" i="33" s="1"/>
  <c r="O173" i="33" s="1"/>
  <c r="Q174" i="42"/>
  <c r="R174" i="42" s="1"/>
  <c r="O175" i="42" s="1"/>
  <c r="Q174" i="34" l="1"/>
  <c r="R174" i="34" s="1"/>
  <c r="O175" i="34" s="1"/>
  <c r="Q164" i="11"/>
  <c r="R164" i="11" s="1"/>
  <c r="O165" i="11" s="1"/>
  <c r="Q179" i="13"/>
  <c r="R179" i="13" s="1"/>
  <c r="O180" i="13" s="1"/>
  <c r="Q174" i="48"/>
  <c r="R174" i="48" s="1"/>
  <c r="O175" i="48" s="1"/>
  <c r="Q173" i="32"/>
  <c r="R173" i="32" s="1"/>
  <c r="O174" i="32" s="1"/>
  <c r="Q173" i="44"/>
  <c r="R173" i="44" s="1"/>
  <c r="O174" i="44" s="1"/>
  <c r="Q175" i="41"/>
  <c r="R175" i="41" s="1"/>
  <c r="O176" i="41" s="1"/>
  <c r="Q187" i="16"/>
  <c r="R187" i="16" s="1"/>
  <c r="O188" i="16" s="1"/>
  <c r="Q164" i="10"/>
  <c r="R164" i="10" s="1"/>
  <c r="O165" i="10" s="1"/>
  <c r="Q175" i="45"/>
  <c r="R175" i="45" s="1"/>
  <c r="O176" i="45" s="1"/>
  <c r="Q183" i="21"/>
  <c r="R183" i="21" s="1"/>
  <c r="O184" i="21" s="1"/>
  <c r="Q174" i="47"/>
  <c r="R174" i="47" s="1"/>
  <c r="O175" i="47" s="1"/>
  <c r="Q173" i="33"/>
  <c r="R173" i="33" s="1"/>
  <c r="O174" i="33" s="1"/>
  <c r="Q182" i="22"/>
  <c r="R182" i="22" s="1"/>
  <c r="O183" i="22" s="1"/>
  <c r="Q173" i="12"/>
  <c r="R173" i="12" s="1"/>
  <c r="O174" i="12" s="1"/>
  <c r="Q175" i="55"/>
  <c r="R175" i="55" s="1"/>
  <c r="O176" i="55" s="1"/>
  <c r="Q162" i="18"/>
  <c r="R162" i="18" s="1"/>
  <c r="O163" i="18" s="1"/>
  <c r="Q174" i="31"/>
  <c r="R174" i="31" s="1"/>
  <c r="O175" i="31" s="1"/>
  <c r="Q176" i="43"/>
  <c r="R176" i="43" s="1"/>
  <c r="O177" i="43" s="1"/>
  <c r="Q175" i="15"/>
  <c r="R175" i="15" s="1"/>
  <c r="O176" i="15" s="1"/>
  <c r="Q183" i="20"/>
  <c r="R183" i="20" s="1"/>
  <c r="O184" i="20" s="1"/>
  <c r="Q174" i="50"/>
  <c r="R174" i="50" s="1"/>
  <c r="O175" i="50" s="1"/>
  <c r="Q176" i="46"/>
  <c r="R176" i="46" s="1"/>
  <c r="O177" i="46" s="1"/>
  <c r="Q170" i="25"/>
  <c r="R170" i="25" s="1"/>
  <c r="O171" i="25" s="1"/>
  <c r="Q182" i="23"/>
  <c r="R182" i="23" s="1"/>
  <c r="O183" i="23" s="1"/>
  <c r="Q170" i="14"/>
  <c r="R170" i="14" s="1"/>
  <c r="O171" i="14" s="1"/>
  <c r="Q174" i="35"/>
  <c r="R174" i="35" s="1"/>
  <c r="O175" i="35" s="1"/>
  <c r="Q174" i="39"/>
  <c r="R174" i="39" s="1"/>
  <c r="O175" i="39" s="1"/>
  <c r="Q183" i="19"/>
  <c r="R183" i="19" s="1"/>
  <c r="O184" i="19" s="1"/>
  <c r="Q183" i="17"/>
  <c r="R183" i="17" s="1"/>
  <c r="O184" i="17" s="1"/>
  <c r="Q175" i="27"/>
  <c r="R175" i="27" s="1"/>
  <c r="O176" i="27" s="1"/>
  <c r="Q174" i="38"/>
  <c r="R174" i="38" s="1"/>
  <c r="O175" i="38" s="1"/>
  <c r="Q175" i="37"/>
  <c r="R175" i="37" s="1"/>
  <c r="O176" i="37" s="1"/>
  <c r="Q175" i="54"/>
  <c r="R175" i="54" s="1"/>
  <c r="O176" i="54" s="1"/>
  <c r="Q175" i="49"/>
  <c r="R175" i="49" s="1"/>
  <c r="O176" i="49" s="1"/>
  <c r="Q174" i="36"/>
  <c r="R174" i="36" s="1"/>
  <c r="O175" i="36" s="1"/>
  <c r="Q175" i="9"/>
  <c r="R175" i="9" s="1"/>
  <c r="O176" i="9" s="1"/>
  <c r="Q175" i="42"/>
  <c r="R175" i="42" s="1"/>
  <c r="O176" i="42" s="1"/>
  <c r="Q175" i="29"/>
  <c r="R175" i="29" s="1"/>
  <c r="O176" i="29" s="1"/>
  <c r="Q174" i="30"/>
  <c r="R174" i="30" s="1"/>
  <c r="O175" i="30" s="1"/>
  <c r="Q175" i="53"/>
  <c r="R175" i="53" s="1"/>
  <c r="O176" i="53" s="1"/>
  <c r="Q170" i="24"/>
  <c r="R170" i="24" s="1"/>
  <c r="O171" i="24" s="1"/>
  <c r="Q174" i="52"/>
  <c r="R174" i="52" s="1"/>
  <c r="O175" i="52" s="1"/>
  <c r="Q174" i="28"/>
  <c r="R174" i="28" s="1"/>
  <c r="O175" i="28" s="1"/>
  <c r="Q170" i="26"/>
  <c r="R170" i="26" s="1"/>
  <c r="O171" i="26" s="1"/>
  <c r="Q174" i="51"/>
  <c r="R174" i="51" s="1"/>
  <c r="O175" i="51" s="1"/>
  <c r="Q175" i="40"/>
  <c r="R175" i="40" s="1"/>
  <c r="O176" i="40" s="1"/>
  <c r="Q174" i="44" l="1"/>
  <c r="R174" i="44"/>
  <c r="O175" i="44" s="1"/>
  <c r="Q183" i="22"/>
  <c r="R183" i="22" s="1"/>
  <c r="O184" i="22" s="1"/>
  <c r="Q174" i="33"/>
  <c r="R174" i="33" s="1"/>
  <c r="O175" i="33" s="1"/>
  <c r="Q175" i="50"/>
  <c r="R175" i="50" s="1"/>
  <c r="O176" i="50" s="1"/>
  <c r="Q175" i="36"/>
  <c r="R175" i="36" s="1"/>
  <c r="O176" i="36" s="1"/>
  <c r="Q174" i="32"/>
  <c r="R174" i="32" s="1"/>
  <c r="O175" i="32" s="1"/>
  <c r="Q175" i="48"/>
  <c r="R175" i="48" s="1"/>
  <c r="O176" i="48" s="1"/>
  <c r="Q165" i="11"/>
  <c r="R165" i="11" s="1"/>
  <c r="O166" i="11" s="1"/>
  <c r="Q176" i="40"/>
  <c r="R176" i="40" s="1"/>
  <c r="O177" i="40" s="1"/>
  <c r="Q176" i="53"/>
  <c r="R176" i="53" s="1"/>
  <c r="O177" i="53" s="1"/>
  <c r="Q184" i="20"/>
  <c r="R184" i="20" s="1"/>
  <c r="O185" i="20" s="1"/>
  <c r="Q176" i="49"/>
  <c r="R176" i="49" s="1"/>
  <c r="O177" i="49" s="1"/>
  <c r="Q174" i="12"/>
  <c r="R174" i="12" s="1"/>
  <c r="O175" i="12" s="1"/>
  <c r="Q176" i="42"/>
  <c r="R176" i="42" s="1"/>
  <c r="O177" i="42" s="1"/>
  <c r="Q175" i="31"/>
  <c r="R175" i="31" s="1"/>
  <c r="O176" i="31" s="1"/>
  <c r="Q171" i="24"/>
  <c r="R171" i="24" s="1"/>
  <c r="O172" i="24" s="1"/>
  <c r="Q176" i="45"/>
  <c r="R176" i="45" s="1"/>
  <c r="O177" i="45" s="1"/>
  <c r="Q184" i="17"/>
  <c r="R184" i="17" s="1"/>
  <c r="O185" i="17" s="1"/>
  <c r="Q175" i="52"/>
  <c r="R175" i="52" s="1"/>
  <c r="O176" i="52" s="1"/>
  <c r="Q175" i="38"/>
  <c r="R175" i="38" s="1"/>
  <c r="O176" i="38" s="1"/>
  <c r="Q175" i="35"/>
  <c r="R175" i="35" s="1"/>
  <c r="O176" i="35" s="1"/>
  <c r="Q163" i="18"/>
  <c r="R163" i="18" s="1"/>
  <c r="O164" i="18" s="1"/>
  <c r="Q175" i="28"/>
  <c r="R175" i="28" s="1"/>
  <c r="O176" i="28" s="1"/>
  <c r="Q176" i="15"/>
  <c r="R176" i="15" s="1"/>
  <c r="O177" i="15" s="1"/>
  <c r="Q188" i="16"/>
  <c r="R188" i="16" s="1"/>
  <c r="O189" i="16" s="1"/>
  <c r="Q171" i="26"/>
  <c r="R171" i="26" s="1"/>
  <c r="O172" i="26" s="1"/>
  <c r="Q176" i="9"/>
  <c r="R176" i="9" s="1"/>
  <c r="O177" i="9" s="1"/>
  <c r="Q175" i="39"/>
  <c r="R175" i="39" s="1"/>
  <c r="O176" i="39" s="1"/>
  <c r="Q176" i="55"/>
  <c r="R176" i="55" s="1"/>
  <c r="O177" i="55" s="1"/>
  <c r="Q176" i="29"/>
  <c r="R176" i="29" s="1"/>
  <c r="O177" i="29" s="1"/>
  <c r="Q176" i="27"/>
  <c r="R176" i="27" s="1"/>
  <c r="O177" i="27" s="1"/>
  <c r="Q177" i="43"/>
  <c r="R177" i="43" s="1"/>
  <c r="O178" i="43" s="1"/>
  <c r="Q184" i="21"/>
  <c r="R184" i="21" s="1"/>
  <c r="O185" i="21" s="1"/>
  <c r="Q176" i="41"/>
  <c r="R176" i="41" s="1"/>
  <c r="O177" i="41" s="1"/>
  <c r="Q171" i="25"/>
  <c r="R171" i="25" s="1"/>
  <c r="O172" i="25" s="1"/>
  <c r="Q175" i="47"/>
  <c r="R175" i="47" s="1"/>
  <c r="O176" i="47" s="1"/>
  <c r="Q177" i="46"/>
  <c r="R177" i="46" s="1"/>
  <c r="O178" i="46" s="1"/>
  <c r="Q180" i="13"/>
  <c r="R180" i="13" s="1"/>
  <c r="O181" i="13" s="1"/>
  <c r="Q175" i="30"/>
  <c r="R175" i="30" s="1"/>
  <c r="O176" i="30" s="1"/>
  <c r="Q175" i="51"/>
  <c r="R175" i="51" s="1"/>
  <c r="O176" i="51" s="1"/>
  <c r="Q176" i="54"/>
  <c r="R176" i="54" s="1"/>
  <c r="O177" i="54" s="1"/>
  <c r="Q171" i="14"/>
  <c r="R171" i="14" s="1"/>
  <c r="O172" i="14" s="1"/>
  <c r="Q165" i="10"/>
  <c r="R165" i="10" s="1"/>
  <c r="O166" i="10" s="1"/>
  <c r="Q175" i="34"/>
  <c r="R175" i="34" s="1"/>
  <c r="O176" i="34" s="1"/>
  <c r="Q176" i="37"/>
  <c r="R176" i="37" s="1"/>
  <c r="O177" i="37" s="1"/>
  <c r="Q184" i="19"/>
  <c r="R184" i="19" s="1"/>
  <c r="O185" i="19" s="1"/>
  <c r="Q183" i="23"/>
  <c r="R183" i="23" s="1"/>
  <c r="O184" i="23" s="1"/>
  <c r="Q172" i="25" l="1"/>
  <c r="R172" i="25"/>
  <c r="O173" i="25" s="1"/>
  <c r="Q185" i="17"/>
  <c r="R185" i="17" s="1"/>
  <c r="O186" i="17" s="1"/>
  <c r="Q176" i="28"/>
  <c r="R176" i="28" s="1"/>
  <c r="O177" i="28" s="1"/>
  <c r="Q176" i="34"/>
  <c r="R176" i="34" s="1"/>
  <c r="O177" i="34" s="1"/>
  <c r="Q164" i="18"/>
  <c r="R164" i="18" s="1"/>
  <c r="O165" i="18" s="1"/>
  <c r="Q176" i="30"/>
  <c r="R176" i="30" s="1"/>
  <c r="O177" i="30" s="1"/>
  <c r="Q185" i="21"/>
  <c r="R185" i="21" s="1"/>
  <c r="O186" i="21" s="1"/>
  <c r="Q177" i="9"/>
  <c r="R177" i="9" s="1"/>
  <c r="O178" i="9" s="1"/>
  <c r="Q176" i="35"/>
  <c r="R176" i="35" s="1"/>
  <c r="O177" i="35" s="1"/>
  <c r="Q172" i="24"/>
  <c r="R172" i="24" s="1"/>
  <c r="O173" i="24" s="1"/>
  <c r="Q176" i="48"/>
  <c r="R176" i="48" s="1"/>
  <c r="O177" i="48" s="1"/>
  <c r="Q185" i="19"/>
  <c r="R185" i="19" s="1"/>
  <c r="O186" i="19" s="1"/>
  <c r="Q175" i="32"/>
  <c r="R175" i="32" s="1"/>
  <c r="O176" i="32" s="1"/>
  <c r="Q181" i="13"/>
  <c r="R181" i="13" s="1"/>
  <c r="O182" i="13" s="1"/>
  <c r="Q172" i="26"/>
  <c r="R172" i="26" s="1"/>
  <c r="O173" i="26" s="1"/>
  <c r="Q178" i="46"/>
  <c r="R178" i="46" s="1"/>
  <c r="O179" i="46" s="1"/>
  <c r="Q177" i="27"/>
  <c r="R177" i="27" s="1"/>
  <c r="O178" i="27" s="1"/>
  <c r="Q178" i="43"/>
  <c r="R178" i="43" s="1"/>
  <c r="O179" i="43" s="1"/>
  <c r="Q184" i="23"/>
  <c r="R184" i="23" s="1"/>
  <c r="O185" i="23" s="1"/>
  <c r="Q177" i="29"/>
  <c r="R177" i="29" s="1"/>
  <c r="O178" i="29" s="1"/>
  <c r="Q177" i="53"/>
  <c r="R177" i="53" s="1"/>
  <c r="O178" i="53" s="1"/>
  <c r="Q166" i="11"/>
  <c r="R166" i="11" s="1"/>
  <c r="O167" i="11" s="1"/>
  <c r="Q177" i="15"/>
  <c r="R177" i="15" s="1"/>
  <c r="O178" i="15" s="1"/>
  <c r="Q176" i="50"/>
  <c r="R176" i="50" s="1"/>
  <c r="O177" i="50" s="1"/>
  <c r="Q184" i="22"/>
  <c r="R184" i="22" s="1"/>
  <c r="O185" i="22" s="1"/>
  <c r="Q176" i="51"/>
  <c r="R176" i="51" s="1"/>
  <c r="O177" i="51" s="1"/>
  <c r="Q176" i="39"/>
  <c r="R176" i="39" s="1"/>
  <c r="O177" i="39" s="1"/>
  <c r="Q177" i="49"/>
  <c r="R177" i="49" s="1"/>
  <c r="O178" i="49" s="1"/>
  <c r="Q166" i="10"/>
  <c r="R166" i="10" s="1"/>
  <c r="O167" i="10" s="1"/>
  <c r="Q176" i="52"/>
  <c r="R176" i="52" s="1"/>
  <c r="O177" i="52" s="1"/>
  <c r="Q185" i="20"/>
  <c r="R185" i="20" s="1"/>
  <c r="O186" i="20" s="1"/>
  <c r="Q172" i="14"/>
  <c r="R172" i="14" s="1"/>
  <c r="O173" i="14" s="1"/>
  <c r="Q177" i="41"/>
  <c r="R177" i="41" s="1"/>
  <c r="O178" i="41" s="1"/>
  <c r="Q177" i="42"/>
  <c r="R177" i="42" s="1"/>
  <c r="O178" i="42" s="1"/>
  <c r="Q177" i="55"/>
  <c r="R177" i="55" s="1"/>
  <c r="O178" i="55" s="1"/>
  <c r="Q189" i="16"/>
  <c r="R189" i="16" s="1"/>
  <c r="O190" i="16" s="1"/>
  <c r="Q177" i="45"/>
  <c r="R177" i="45" s="1"/>
  <c r="O178" i="45" s="1"/>
  <c r="Q175" i="12"/>
  <c r="R175" i="12" s="1"/>
  <c r="O176" i="12" s="1"/>
  <c r="Q177" i="40"/>
  <c r="R177" i="40" s="1"/>
  <c r="O178" i="40" s="1"/>
  <c r="Q176" i="36"/>
  <c r="R176" i="36" s="1"/>
  <c r="O177" i="36" s="1"/>
  <c r="Q175" i="44"/>
  <c r="R175" i="44" s="1"/>
  <c r="O176" i="44" s="1"/>
  <c r="Q176" i="47"/>
  <c r="R176" i="47" s="1"/>
  <c r="O177" i="47" s="1"/>
  <c r="Q176" i="38"/>
  <c r="R176" i="38" s="1"/>
  <c r="O177" i="38" s="1"/>
  <c r="Q176" i="31"/>
  <c r="R176" i="31" s="1"/>
  <c r="O177" i="31" s="1"/>
  <c r="Q175" i="33"/>
  <c r="R175" i="33" s="1"/>
  <c r="O176" i="33" s="1"/>
  <c r="Q177" i="37"/>
  <c r="R177" i="37" s="1"/>
  <c r="O178" i="37" s="1"/>
  <c r="Q177" i="54"/>
  <c r="R177" i="54" s="1"/>
  <c r="O178" i="54" s="1"/>
  <c r="Q177" i="35" l="1"/>
  <c r="R177" i="35" s="1"/>
  <c r="O178" i="35" s="1"/>
  <c r="Q178" i="15"/>
  <c r="R178" i="15" s="1"/>
  <c r="O179" i="15" s="1"/>
  <c r="Q186" i="21"/>
  <c r="R186" i="21" s="1"/>
  <c r="O187" i="21" s="1"/>
  <c r="Q178" i="45"/>
  <c r="R178" i="45" s="1"/>
  <c r="O179" i="45" s="1"/>
  <c r="Q178" i="27"/>
  <c r="R178" i="27" s="1"/>
  <c r="O179" i="27" s="1"/>
  <c r="Q186" i="20"/>
  <c r="R186" i="20" s="1"/>
  <c r="O187" i="20" s="1"/>
  <c r="Q178" i="53"/>
  <c r="R178" i="53" s="1"/>
  <c r="O179" i="53" s="1"/>
  <c r="Q179" i="46"/>
  <c r="R179" i="46" s="1"/>
  <c r="O180" i="46" s="1"/>
  <c r="Q182" i="13"/>
  <c r="R182" i="13" s="1"/>
  <c r="O183" i="13" s="1"/>
  <c r="Q177" i="52"/>
  <c r="R177" i="52" s="1"/>
  <c r="O178" i="52" s="1"/>
  <c r="Q178" i="37"/>
  <c r="R178" i="37" s="1"/>
  <c r="O179" i="37" s="1"/>
  <c r="Q176" i="44"/>
  <c r="R176" i="44" s="1"/>
  <c r="O177" i="44" s="1"/>
  <c r="Q178" i="55"/>
  <c r="R178" i="55" s="1"/>
  <c r="O179" i="55" s="1"/>
  <c r="Q185" i="22"/>
  <c r="R185" i="22" s="1"/>
  <c r="O186" i="22" s="1"/>
  <c r="Q173" i="24"/>
  <c r="R173" i="24" s="1"/>
  <c r="O174" i="24" s="1"/>
  <c r="Q178" i="29"/>
  <c r="R178" i="29" s="1"/>
  <c r="O179" i="29" s="1"/>
  <c r="Q173" i="14"/>
  <c r="R173" i="14" s="1"/>
  <c r="O174" i="14" s="1"/>
  <c r="Q177" i="34"/>
  <c r="R177" i="34" s="1"/>
  <c r="O178" i="34" s="1"/>
  <c r="Q177" i="39"/>
  <c r="R177" i="39" s="1"/>
  <c r="O178" i="39" s="1"/>
  <c r="Q177" i="48"/>
  <c r="R177" i="48" s="1"/>
  <c r="O178" i="48" s="1"/>
  <c r="Q177" i="28"/>
  <c r="R177" i="28" s="1"/>
  <c r="O178" i="28" s="1"/>
  <c r="Q177" i="36"/>
  <c r="R177" i="36" s="1"/>
  <c r="O178" i="36" s="1"/>
  <c r="Q178" i="54"/>
  <c r="R178" i="54" s="1"/>
  <c r="O179" i="54" s="1"/>
  <c r="Q177" i="47"/>
  <c r="R177" i="47" s="1"/>
  <c r="O178" i="47" s="1"/>
  <c r="Q178" i="42"/>
  <c r="R178" i="42" s="1"/>
  <c r="O179" i="42" s="1"/>
  <c r="Q177" i="51"/>
  <c r="R177" i="51" s="1"/>
  <c r="O178" i="51" s="1"/>
  <c r="Q167" i="11"/>
  <c r="R167" i="11" s="1"/>
  <c r="O168" i="11" s="1"/>
  <c r="Q179" i="43"/>
  <c r="R179" i="43" s="1"/>
  <c r="O180" i="43" s="1"/>
  <c r="Q177" i="30"/>
  <c r="R177" i="30" s="1"/>
  <c r="O178" i="30" s="1"/>
  <c r="Q186" i="17"/>
  <c r="R186" i="17" s="1"/>
  <c r="O187" i="17" s="1"/>
  <c r="Q190" i="16"/>
  <c r="R190" i="16" s="1"/>
  <c r="O191" i="16" s="1"/>
  <c r="Q178" i="9"/>
  <c r="R178" i="9" s="1"/>
  <c r="O179" i="9" s="1"/>
  <c r="Q185" i="23"/>
  <c r="R185" i="23" s="1"/>
  <c r="O186" i="23" s="1"/>
  <c r="Q176" i="12"/>
  <c r="R176" i="12" s="1"/>
  <c r="O177" i="12" s="1"/>
  <c r="Q177" i="31"/>
  <c r="R177" i="31" s="1"/>
  <c r="O178" i="31" s="1"/>
  <c r="Q178" i="49"/>
  <c r="R178" i="49" s="1"/>
  <c r="O179" i="49" s="1"/>
  <c r="Q186" i="19"/>
  <c r="R186" i="19" s="1"/>
  <c r="O187" i="19" s="1"/>
  <c r="Q177" i="38"/>
  <c r="R177" i="38" s="1"/>
  <c r="O178" i="38" s="1"/>
  <c r="Q178" i="41"/>
  <c r="R178" i="41" s="1"/>
  <c r="O179" i="41" s="1"/>
  <c r="Q165" i="18"/>
  <c r="R165" i="18" s="1"/>
  <c r="O166" i="18" s="1"/>
  <c r="Q173" i="25"/>
  <c r="R173" i="25" s="1"/>
  <c r="O174" i="25" s="1"/>
  <c r="Q177" i="50"/>
  <c r="R177" i="50" s="1"/>
  <c r="O178" i="50" s="1"/>
  <c r="Q178" i="40"/>
  <c r="R178" i="40" s="1"/>
  <c r="O179" i="40" s="1"/>
  <c r="Q173" i="26"/>
  <c r="R173" i="26" s="1"/>
  <c r="O174" i="26" s="1"/>
  <c r="Q176" i="33"/>
  <c r="R176" i="33" s="1"/>
  <c r="O177" i="33" s="1"/>
  <c r="Q167" i="10"/>
  <c r="R167" i="10" s="1"/>
  <c r="O168" i="10" s="1"/>
  <c r="Q176" i="32"/>
  <c r="R176" i="32" s="1"/>
  <c r="O177" i="32" s="1"/>
  <c r="Q179" i="42" l="1"/>
  <c r="R179" i="42" s="1"/>
  <c r="O180" i="42" s="1"/>
  <c r="Q186" i="22"/>
  <c r="R186" i="22" s="1"/>
  <c r="O187" i="22" s="1"/>
  <c r="Q183" i="13"/>
  <c r="R183" i="13" s="1"/>
  <c r="O184" i="13" s="1"/>
  <c r="Q178" i="47"/>
  <c r="R178" i="47" s="1"/>
  <c r="O179" i="47" s="1"/>
  <c r="Q178" i="34"/>
  <c r="R178" i="34" s="1"/>
  <c r="O179" i="34" s="1"/>
  <c r="Q178" i="52"/>
  <c r="R178" i="52" s="1"/>
  <c r="O179" i="52" s="1"/>
  <c r="Q178" i="36"/>
  <c r="R178" i="36" s="1"/>
  <c r="O179" i="36" s="1"/>
  <c r="Q179" i="15"/>
  <c r="R179" i="15" s="1"/>
  <c r="O180" i="15" s="1"/>
  <c r="Q187" i="17"/>
  <c r="R187" i="17" s="1"/>
  <c r="O188" i="17" s="1"/>
  <c r="Q179" i="29"/>
  <c r="R179" i="29" s="1"/>
  <c r="O180" i="29" s="1"/>
  <c r="Q179" i="27"/>
  <c r="R179" i="27" s="1"/>
  <c r="O180" i="27" s="1"/>
  <c r="Q178" i="51"/>
  <c r="R178" i="51" s="1"/>
  <c r="O179" i="51" s="1"/>
  <c r="Q179" i="49"/>
  <c r="R179" i="49" s="1"/>
  <c r="O180" i="49" s="1"/>
  <c r="Q178" i="48"/>
  <c r="R178" i="48" s="1"/>
  <c r="O179" i="48" s="1"/>
  <c r="Q177" i="44"/>
  <c r="R177" i="44" s="1"/>
  <c r="O178" i="44" s="1"/>
  <c r="Q180" i="46"/>
  <c r="R180" i="46" s="1"/>
  <c r="O181" i="46" s="1"/>
  <c r="Q179" i="45"/>
  <c r="R179" i="45" s="1"/>
  <c r="O180" i="45" s="1"/>
  <c r="Q177" i="32"/>
  <c r="R177" i="32" s="1"/>
  <c r="O178" i="32" s="1"/>
  <c r="Q191" i="16"/>
  <c r="R191" i="16" s="1"/>
  <c r="O192" i="16" s="1"/>
  <c r="Q179" i="54"/>
  <c r="R179" i="54" s="1"/>
  <c r="O180" i="54" s="1"/>
  <c r="Q178" i="39"/>
  <c r="R178" i="39" s="1"/>
  <c r="O179" i="39" s="1"/>
  <c r="Q174" i="24"/>
  <c r="R174" i="24" s="1"/>
  <c r="O175" i="24" s="1"/>
  <c r="Q179" i="37"/>
  <c r="R179" i="37" s="1"/>
  <c r="O180" i="37" s="1"/>
  <c r="Q179" i="53"/>
  <c r="R179" i="53" s="1"/>
  <c r="O180" i="53" s="1"/>
  <c r="Q187" i="21"/>
  <c r="R187" i="21" s="1"/>
  <c r="O188" i="21" s="1"/>
  <c r="Q180" i="43"/>
  <c r="R180" i="43" s="1"/>
  <c r="O181" i="43" s="1"/>
  <c r="Q179" i="40"/>
  <c r="R179" i="40" s="1"/>
  <c r="O180" i="40" s="1"/>
  <c r="Q177" i="12"/>
  <c r="R177" i="12" s="1"/>
  <c r="O178" i="12" s="1"/>
  <c r="Q166" i="18"/>
  <c r="R166" i="18" s="1"/>
  <c r="O167" i="18" s="1"/>
  <c r="Q178" i="31"/>
  <c r="R178" i="31" s="1"/>
  <c r="O179" i="31" s="1"/>
  <c r="Q178" i="50"/>
  <c r="R178" i="50" s="1"/>
  <c r="O179" i="50" s="1"/>
  <c r="Q178" i="38"/>
  <c r="R178" i="38" s="1"/>
  <c r="O179" i="38" s="1"/>
  <c r="Q187" i="20"/>
  <c r="R187" i="20" s="1"/>
  <c r="O188" i="20" s="1"/>
  <c r="Q168" i="11"/>
  <c r="R168" i="11" s="1"/>
  <c r="O169" i="11" s="1"/>
  <c r="Q174" i="25"/>
  <c r="R174" i="25" s="1"/>
  <c r="O175" i="25" s="1"/>
  <c r="Q186" i="23"/>
  <c r="R186" i="23" s="1"/>
  <c r="O187" i="23" s="1"/>
  <c r="Q174" i="14"/>
  <c r="R174" i="14" s="1"/>
  <c r="O175" i="14" s="1"/>
  <c r="Q179" i="55"/>
  <c r="R179" i="55" s="1"/>
  <c r="O180" i="55" s="1"/>
  <c r="Q178" i="35"/>
  <c r="R178" i="35" s="1"/>
  <c r="O179" i="35" s="1"/>
  <c r="Q174" i="26"/>
  <c r="R174" i="26" s="1"/>
  <c r="O175" i="26" s="1"/>
  <c r="Q179" i="9"/>
  <c r="R179" i="9" s="1"/>
  <c r="O180" i="9" s="1"/>
  <c r="Q179" i="41"/>
  <c r="R179" i="41" s="1"/>
  <c r="O180" i="41" s="1"/>
  <c r="Q168" i="10"/>
  <c r="R168" i="10" s="1"/>
  <c r="O169" i="10" s="1"/>
  <c r="Q177" i="33"/>
  <c r="R177" i="33" s="1"/>
  <c r="O178" i="33" s="1"/>
  <c r="Q187" i="19"/>
  <c r="R187" i="19" s="1"/>
  <c r="O188" i="19" s="1"/>
  <c r="Q178" i="30"/>
  <c r="R178" i="30" s="1"/>
  <c r="O179" i="30" s="1"/>
  <c r="Q178" i="28"/>
  <c r="R178" i="28" s="1"/>
  <c r="O179" i="28" s="1"/>
  <c r="Q188" i="17" l="1"/>
  <c r="R188" i="17" s="1"/>
  <c r="O189" i="17" s="1"/>
  <c r="Q180" i="29"/>
  <c r="R180" i="29" s="1"/>
  <c r="O181" i="29" s="1"/>
  <c r="Q175" i="14"/>
  <c r="R175" i="14" s="1"/>
  <c r="O176" i="14" s="1"/>
  <c r="Q175" i="24"/>
  <c r="R175" i="24" s="1"/>
  <c r="O176" i="24" s="1"/>
  <c r="Q180" i="53"/>
  <c r="R180" i="53" s="1"/>
  <c r="O181" i="53" s="1"/>
  <c r="Q179" i="48"/>
  <c r="R179" i="48" s="1"/>
  <c r="O180" i="48" s="1"/>
  <c r="Q179" i="39"/>
  <c r="R179" i="39" s="1"/>
  <c r="O180" i="39" s="1"/>
  <c r="Q179" i="36"/>
  <c r="R179" i="36" s="1"/>
  <c r="O180" i="36" s="1"/>
  <c r="Q179" i="47"/>
  <c r="R179" i="47" s="1"/>
  <c r="O180" i="47" s="1"/>
  <c r="Q180" i="9"/>
  <c r="R180" i="9" s="1"/>
  <c r="O181" i="9" s="1"/>
  <c r="Q181" i="43"/>
  <c r="R181" i="43" s="1"/>
  <c r="O182" i="43" s="1"/>
  <c r="Q179" i="52"/>
  <c r="R179" i="52" s="1"/>
  <c r="O180" i="52" s="1"/>
  <c r="Q169" i="11"/>
  <c r="R169" i="11" s="1"/>
  <c r="O170" i="11" s="1"/>
  <c r="Q180" i="55"/>
  <c r="R180" i="55" s="1"/>
  <c r="O181" i="55" s="1"/>
  <c r="Q179" i="30"/>
  <c r="R179" i="30" s="1"/>
  <c r="O180" i="30" s="1"/>
  <c r="Q188" i="19"/>
  <c r="R188" i="19" s="1"/>
  <c r="O189" i="19" s="1"/>
  <c r="Q175" i="26"/>
  <c r="R175" i="26" s="1"/>
  <c r="O176" i="26" s="1"/>
  <c r="Q179" i="31"/>
  <c r="R179" i="31" s="1"/>
  <c r="O180" i="31" s="1"/>
  <c r="Q178" i="33"/>
  <c r="R178" i="33" s="1"/>
  <c r="O179" i="33" s="1"/>
  <c r="Q178" i="12"/>
  <c r="R178" i="12" s="1"/>
  <c r="O179" i="12" s="1"/>
  <c r="Q167" i="18"/>
  <c r="R167" i="18" s="1"/>
  <c r="O168" i="18" s="1"/>
  <c r="Q187" i="23"/>
  <c r="R187" i="23" s="1"/>
  <c r="O188" i="23" s="1"/>
  <c r="Q179" i="38"/>
  <c r="R179" i="38" s="1"/>
  <c r="O180" i="38" s="1"/>
  <c r="Q180" i="54"/>
  <c r="R180" i="54" s="1"/>
  <c r="O181" i="54" s="1"/>
  <c r="Q181" i="46"/>
  <c r="R181" i="46" s="1"/>
  <c r="O182" i="46" s="1"/>
  <c r="Q179" i="51"/>
  <c r="R179" i="51" s="1"/>
  <c r="O180" i="51" s="1"/>
  <c r="Q180" i="15"/>
  <c r="R180" i="15" s="1"/>
  <c r="O181" i="15" s="1"/>
  <c r="Q188" i="20"/>
  <c r="R188" i="20" s="1"/>
  <c r="O189" i="20" s="1"/>
  <c r="Q179" i="28"/>
  <c r="R179" i="28" s="1"/>
  <c r="O180" i="28" s="1"/>
  <c r="Q175" i="25"/>
  <c r="R175" i="25" s="1"/>
  <c r="O176" i="25" s="1"/>
  <c r="Q169" i="10"/>
  <c r="R169" i="10" s="1"/>
  <c r="O170" i="10" s="1"/>
  <c r="Q180" i="40"/>
  <c r="R180" i="40" s="1"/>
  <c r="O181" i="40" s="1"/>
  <c r="Q180" i="27"/>
  <c r="R180" i="27" s="1"/>
  <c r="O181" i="27" s="1"/>
  <c r="Q179" i="50"/>
  <c r="R179" i="50" s="1"/>
  <c r="O180" i="50" s="1"/>
  <c r="Q179" i="35"/>
  <c r="R179" i="35" s="1"/>
  <c r="O180" i="35" s="1"/>
  <c r="Q180" i="37"/>
  <c r="R180" i="37" s="1"/>
  <c r="O181" i="37" s="1"/>
  <c r="Q184" i="13"/>
  <c r="R184" i="13" s="1"/>
  <c r="O185" i="13" s="1"/>
  <c r="Q187" i="22"/>
  <c r="R187" i="22" s="1"/>
  <c r="O188" i="22" s="1"/>
  <c r="Q192" i="16"/>
  <c r="R192" i="16" s="1"/>
  <c r="O193" i="16" s="1"/>
  <c r="Q178" i="44"/>
  <c r="R178" i="44" s="1"/>
  <c r="O179" i="44" s="1"/>
  <c r="Q180" i="41"/>
  <c r="R180" i="41" s="1"/>
  <c r="O181" i="41" s="1"/>
  <c r="Q178" i="32"/>
  <c r="R178" i="32" s="1"/>
  <c r="O179" i="32" s="1"/>
  <c r="Q180" i="49"/>
  <c r="R180" i="49" s="1"/>
  <c r="O181" i="49" s="1"/>
  <c r="Q179" i="34"/>
  <c r="R179" i="34" s="1"/>
  <c r="O180" i="34" s="1"/>
  <c r="Q180" i="42"/>
  <c r="R180" i="42" s="1"/>
  <c r="O181" i="42" s="1"/>
  <c r="Q188" i="21"/>
  <c r="R188" i="21" s="1"/>
  <c r="O189" i="21" s="1"/>
  <c r="Q180" i="45"/>
  <c r="R180" i="45" s="1"/>
  <c r="O181" i="45" s="1"/>
  <c r="Q180" i="28" l="1"/>
  <c r="R180" i="28" s="1"/>
  <c r="O181" i="28" s="1"/>
  <c r="Q180" i="50"/>
  <c r="R180" i="50"/>
  <c r="O181" i="50" s="1"/>
  <c r="Q180" i="47"/>
  <c r="R180" i="47" s="1"/>
  <c r="O181" i="47" s="1"/>
  <c r="Q182" i="46"/>
  <c r="R182" i="46" s="1"/>
  <c r="O183" i="46" s="1"/>
  <c r="Q180" i="38"/>
  <c r="R180" i="38" s="1"/>
  <c r="O181" i="38" s="1"/>
  <c r="Q180" i="36"/>
  <c r="R180" i="36" s="1"/>
  <c r="O181" i="36" s="1"/>
  <c r="Q176" i="25"/>
  <c r="R176" i="25" s="1"/>
  <c r="O177" i="25" s="1"/>
  <c r="Q193" i="16"/>
  <c r="R193" i="16" s="1"/>
  <c r="O194" i="16" s="1"/>
  <c r="Q188" i="23"/>
  <c r="R188" i="23" s="1"/>
  <c r="O189" i="23" s="1"/>
  <c r="Q176" i="26"/>
  <c r="R176" i="26" s="1"/>
  <c r="O177" i="26" s="1"/>
  <c r="Q181" i="41"/>
  <c r="R181" i="41" s="1"/>
  <c r="O182" i="41" s="1"/>
  <c r="Q181" i="42"/>
  <c r="R181" i="42" s="1"/>
  <c r="O182" i="42" s="1"/>
  <c r="Q185" i="13"/>
  <c r="R185" i="13" s="1"/>
  <c r="O186" i="13" s="1"/>
  <c r="Q168" i="18"/>
  <c r="R168" i="18" s="1"/>
  <c r="O169" i="18" s="1"/>
  <c r="Q179" i="44"/>
  <c r="R179" i="44" s="1"/>
  <c r="O180" i="44" s="1"/>
  <c r="Q180" i="34"/>
  <c r="R180" i="34" s="1"/>
  <c r="O181" i="34" s="1"/>
  <c r="Q180" i="48"/>
  <c r="R180" i="48" s="1"/>
  <c r="O181" i="48" s="1"/>
  <c r="Q181" i="27"/>
  <c r="R181" i="27" s="1"/>
  <c r="O182" i="27" s="1"/>
  <c r="Q182" i="43"/>
  <c r="R182" i="43" s="1"/>
  <c r="O183" i="43" s="1"/>
  <c r="Q181" i="53"/>
  <c r="R181" i="53" s="1"/>
  <c r="O182" i="53" s="1"/>
  <c r="Q189" i="20"/>
  <c r="R189" i="20" s="1"/>
  <c r="O190" i="20" s="1"/>
  <c r="Q180" i="52"/>
  <c r="R180" i="52" s="1"/>
  <c r="O181" i="52" s="1"/>
  <c r="Q176" i="24"/>
  <c r="R176" i="24" s="1"/>
  <c r="O177" i="24" s="1"/>
  <c r="Q181" i="40"/>
  <c r="R181" i="40" s="1"/>
  <c r="O182" i="40" s="1"/>
  <c r="Q189" i="19"/>
  <c r="R189" i="19" s="1"/>
  <c r="O190" i="19" s="1"/>
  <c r="Q170" i="10"/>
  <c r="R170" i="10" s="1"/>
  <c r="O171" i="10" s="1"/>
  <c r="Q180" i="30"/>
  <c r="R180" i="30" s="1"/>
  <c r="O181" i="30" s="1"/>
  <c r="Q181" i="37"/>
  <c r="R181" i="37" s="1"/>
  <c r="O182" i="37" s="1"/>
  <c r="Q179" i="33"/>
  <c r="R179" i="33" s="1"/>
  <c r="O180" i="33" s="1"/>
  <c r="Q188" i="22"/>
  <c r="R188" i="22" s="1"/>
  <c r="O189" i="22" s="1"/>
  <c r="Q180" i="51"/>
  <c r="R180" i="51" s="1"/>
  <c r="O181" i="51" s="1"/>
  <c r="Q180" i="31"/>
  <c r="R180" i="31" s="1"/>
  <c r="O181" i="31" s="1"/>
  <c r="Q181" i="55"/>
  <c r="R181" i="55" s="1"/>
  <c r="O182" i="55" s="1"/>
  <c r="Q181" i="9"/>
  <c r="R181" i="9" s="1"/>
  <c r="O182" i="9" s="1"/>
  <c r="Q181" i="29"/>
  <c r="R181" i="29" s="1"/>
  <c r="O182" i="29" s="1"/>
  <c r="Q181" i="45"/>
  <c r="R181" i="45" s="1"/>
  <c r="O182" i="45" s="1"/>
  <c r="Q176" i="14"/>
  <c r="R176" i="14" s="1"/>
  <c r="O177" i="14" s="1"/>
  <c r="Q181" i="54"/>
  <c r="R181" i="54" s="1"/>
  <c r="O182" i="54" s="1"/>
  <c r="Q181" i="15"/>
  <c r="R181" i="15" s="1"/>
  <c r="O182" i="15" s="1"/>
  <c r="Q180" i="39"/>
  <c r="R180" i="39" s="1"/>
  <c r="O181" i="39" s="1"/>
  <c r="Q189" i="21"/>
  <c r="R189" i="21" s="1"/>
  <c r="O190" i="21" s="1"/>
  <c r="Q179" i="32"/>
  <c r="R179" i="32" s="1"/>
  <c r="O180" i="32" s="1"/>
  <c r="Q189" i="17"/>
  <c r="R189" i="17" s="1"/>
  <c r="O190" i="17" s="1"/>
  <c r="Q179" i="12"/>
  <c r="R179" i="12" s="1"/>
  <c r="O180" i="12" s="1"/>
  <c r="Q181" i="49"/>
  <c r="R181" i="49" s="1"/>
  <c r="O182" i="49" s="1"/>
  <c r="Q180" i="35"/>
  <c r="R180" i="35" s="1"/>
  <c r="O181" i="35" s="1"/>
  <c r="Q170" i="11"/>
  <c r="R170" i="11" s="1"/>
  <c r="O171" i="11" s="1"/>
  <c r="Q182" i="27" l="1"/>
  <c r="R182" i="27" s="1"/>
  <c r="O183" i="27" s="1"/>
  <c r="Q194" i="16"/>
  <c r="R194" i="16" s="1"/>
  <c r="O195" i="16" s="1"/>
  <c r="Q182" i="49"/>
  <c r="R182" i="49" s="1"/>
  <c r="O183" i="49" s="1"/>
  <c r="Q182" i="55"/>
  <c r="R182" i="55" s="1"/>
  <c r="O183" i="55" s="1"/>
  <c r="Q181" i="39"/>
  <c r="R181" i="39" s="1"/>
  <c r="O182" i="39" s="1"/>
  <c r="Q182" i="54"/>
  <c r="R182" i="54" s="1"/>
  <c r="O183" i="54" s="1"/>
  <c r="Q181" i="31"/>
  <c r="R181" i="31" s="1"/>
  <c r="O182" i="31" s="1"/>
  <c r="Q181" i="35"/>
  <c r="R181" i="35" s="1"/>
  <c r="O182" i="35" s="1"/>
  <c r="Q181" i="52"/>
  <c r="R181" i="52" s="1"/>
  <c r="O182" i="52" s="1"/>
  <c r="Q181" i="51"/>
  <c r="R181" i="51" s="1"/>
  <c r="O182" i="51" s="1"/>
  <c r="Q182" i="41"/>
  <c r="R182" i="41" s="1"/>
  <c r="O183" i="41" s="1"/>
  <c r="Q182" i="40"/>
  <c r="R182" i="40" s="1"/>
  <c r="O183" i="40" s="1"/>
  <c r="Q181" i="48"/>
  <c r="R181" i="48" s="1"/>
  <c r="O182" i="48" s="1"/>
  <c r="Q189" i="22"/>
  <c r="R189" i="22" s="1"/>
  <c r="O190" i="22" s="1"/>
  <c r="Q177" i="26"/>
  <c r="R177" i="26" s="1"/>
  <c r="O178" i="26" s="1"/>
  <c r="Q182" i="29"/>
  <c r="R182" i="29" s="1"/>
  <c r="O183" i="29" s="1"/>
  <c r="Q177" i="24"/>
  <c r="R177" i="24" s="1"/>
  <c r="O178" i="24" s="1"/>
  <c r="Q190" i="17"/>
  <c r="R190" i="17" s="1"/>
  <c r="O191" i="17" s="1"/>
  <c r="Q171" i="11"/>
  <c r="R171" i="11" s="1"/>
  <c r="O172" i="11" s="1"/>
  <c r="Q182" i="45"/>
  <c r="R182" i="45" s="1"/>
  <c r="O183" i="45" s="1"/>
  <c r="Q190" i="19"/>
  <c r="R190" i="19" s="1"/>
  <c r="O191" i="19" s="1"/>
  <c r="Q181" i="34"/>
  <c r="R181" i="34" s="1"/>
  <c r="O182" i="34" s="1"/>
  <c r="Q182" i="15"/>
  <c r="R182" i="15" s="1"/>
  <c r="O183" i="15" s="1"/>
  <c r="Q183" i="43"/>
  <c r="R183" i="43" s="1"/>
  <c r="O184" i="43" s="1"/>
  <c r="Q182" i="9"/>
  <c r="R182" i="9" s="1"/>
  <c r="O183" i="9" s="1"/>
  <c r="Q171" i="10"/>
  <c r="R171" i="10" s="1"/>
  <c r="O172" i="10" s="1"/>
  <c r="Q181" i="36"/>
  <c r="R181" i="36" s="1"/>
  <c r="O182" i="36" s="1"/>
  <c r="Q181" i="50"/>
  <c r="R181" i="50" s="1"/>
  <c r="O182" i="50" s="1"/>
  <c r="Q183" i="46"/>
  <c r="R183" i="46" s="1"/>
  <c r="O184" i="46" s="1"/>
  <c r="Q181" i="47"/>
  <c r="R181" i="47" s="1"/>
  <c r="O182" i="47" s="1"/>
  <c r="Q169" i="18"/>
  <c r="R169" i="18" s="1"/>
  <c r="O170" i="18" s="1"/>
  <c r="Q180" i="12"/>
  <c r="R180" i="12" s="1"/>
  <c r="O181" i="12" s="1"/>
  <c r="Q182" i="42"/>
  <c r="R182" i="42" s="1"/>
  <c r="O183" i="42" s="1"/>
  <c r="Q181" i="30"/>
  <c r="R181" i="30" s="1"/>
  <c r="O182" i="30" s="1"/>
  <c r="Q180" i="44"/>
  <c r="R180" i="44" s="1"/>
  <c r="O181" i="44" s="1"/>
  <c r="Q190" i="21"/>
  <c r="R190" i="21" s="1"/>
  <c r="O191" i="21" s="1"/>
  <c r="Q177" i="14"/>
  <c r="R177" i="14" s="1"/>
  <c r="O178" i="14" s="1"/>
  <c r="Q190" i="20"/>
  <c r="R190" i="20" s="1"/>
  <c r="O191" i="20" s="1"/>
  <c r="Q186" i="13"/>
  <c r="R186" i="13" s="1"/>
  <c r="O187" i="13" s="1"/>
  <c r="Q189" i="23"/>
  <c r="R189" i="23" s="1"/>
  <c r="O190" i="23" s="1"/>
  <c r="Q181" i="38"/>
  <c r="R181" i="38" s="1"/>
  <c r="O182" i="38" s="1"/>
  <c r="Q181" i="28"/>
  <c r="R181" i="28" s="1"/>
  <c r="O182" i="28" s="1"/>
  <c r="Q182" i="37"/>
  <c r="R182" i="37" s="1"/>
  <c r="O183" i="37" s="1"/>
  <c r="Q182" i="53"/>
  <c r="R182" i="53" s="1"/>
  <c r="O183" i="53" s="1"/>
  <c r="Q177" i="25"/>
  <c r="R177" i="25" s="1"/>
  <c r="O178" i="25" s="1"/>
  <c r="Q180" i="32"/>
  <c r="R180" i="32" s="1"/>
  <c r="O181" i="32" s="1"/>
  <c r="Q180" i="33"/>
  <c r="R180" i="33" s="1"/>
  <c r="O181" i="33" s="1"/>
  <c r="Q182" i="30" l="1"/>
  <c r="R182" i="30" s="1"/>
  <c r="O183" i="30" s="1"/>
  <c r="Q182" i="51"/>
  <c r="R182" i="51" s="1"/>
  <c r="O183" i="51" s="1"/>
  <c r="Q190" i="22"/>
  <c r="R190" i="22" s="1"/>
  <c r="O191" i="22" s="1"/>
  <c r="Q191" i="20"/>
  <c r="R191" i="20" s="1"/>
  <c r="O192" i="20" s="1"/>
  <c r="Q182" i="50"/>
  <c r="R182" i="50" s="1"/>
  <c r="O183" i="50" s="1"/>
  <c r="Q191" i="17"/>
  <c r="R191" i="17" s="1"/>
  <c r="O192" i="17" s="1"/>
  <c r="Q182" i="38"/>
  <c r="R182" i="38" s="1"/>
  <c r="O183" i="38" s="1"/>
  <c r="Q172" i="10"/>
  <c r="R172" i="10" s="1"/>
  <c r="O173" i="10" s="1"/>
  <c r="Q182" i="31"/>
  <c r="R182" i="31" s="1"/>
  <c r="O183" i="31" s="1"/>
  <c r="Q181" i="12"/>
  <c r="R181" i="12" s="1"/>
  <c r="O182" i="12" s="1"/>
  <c r="Q183" i="9"/>
  <c r="R183" i="9" s="1"/>
  <c r="O184" i="9" s="1"/>
  <c r="Q195" i="16"/>
  <c r="R195" i="16" s="1"/>
  <c r="O196" i="16" s="1"/>
  <c r="Q181" i="32"/>
  <c r="R181" i="32" s="1"/>
  <c r="O182" i="32" s="1"/>
  <c r="Q181" i="44"/>
  <c r="R181" i="44" s="1"/>
  <c r="O182" i="44" s="1"/>
  <c r="Q184" i="43"/>
  <c r="R184" i="43" s="1"/>
  <c r="O185" i="43" s="1"/>
  <c r="Q191" i="21"/>
  <c r="R191" i="21" s="1"/>
  <c r="O192" i="21" s="1"/>
  <c r="Q183" i="45"/>
  <c r="R183" i="45" s="1"/>
  <c r="O184" i="45" s="1"/>
  <c r="Q182" i="35"/>
  <c r="R182" i="35" s="1"/>
  <c r="O183" i="35" s="1"/>
  <c r="Q183" i="37"/>
  <c r="R183" i="37" s="1"/>
  <c r="O184" i="37" s="1"/>
  <c r="Q182" i="36"/>
  <c r="R182" i="36" s="1"/>
  <c r="O183" i="36" s="1"/>
  <c r="Q172" i="11"/>
  <c r="R172" i="11" s="1"/>
  <c r="O173" i="11" s="1"/>
  <c r="Q178" i="26"/>
  <c r="R178" i="26" s="1"/>
  <c r="O179" i="26" s="1"/>
  <c r="Q183" i="49"/>
  <c r="R183" i="49" s="1"/>
  <c r="O184" i="49" s="1"/>
  <c r="Q183" i="55"/>
  <c r="R183" i="55" s="1"/>
  <c r="O184" i="55" s="1"/>
  <c r="Q183" i="41"/>
  <c r="R183" i="41" s="1"/>
  <c r="O184" i="41" s="1"/>
  <c r="Q170" i="18"/>
  <c r="R170" i="18" s="1"/>
  <c r="O171" i="18" s="1"/>
  <c r="Q183" i="15"/>
  <c r="R183" i="15" s="1"/>
  <c r="O184" i="15" s="1"/>
  <c r="Q183" i="54"/>
  <c r="R183" i="54" s="1"/>
  <c r="O184" i="54" s="1"/>
  <c r="Q183" i="53"/>
  <c r="R183" i="53" s="1"/>
  <c r="O184" i="53" s="1"/>
  <c r="Q183" i="40"/>
  <c r="R183" i="40" s="1"/>
  <c r="O184" i="40" s="1"/>
  <c r="Q181" i="33"/>
  <c r="R181" i="33" s="1"/>
  <c r="O182" i="33" s="1"/>
  <c r="Q187" i="13"/>
  <c r="R187" i="13" s="1"/>
  <c r="O188" i="13" s="1"/>
  <c r="Q182" i="28"/>
  <c r="R182" i="28" s="1"/>
  <c r="O183" i="28" s="1"/>
  <c r="Q182" i="47"/>
  <c r="R182" i="47" s="1"/>
  <c r="O183" i="47" s="1"/>
  <c r="Q182" i="34"/>
  <c r="R182" i="34" s="1"/>
  <c r="O183" i="34" s="1"/>
  <c r="Q183" i="42"/>
  <c r="R183" i="42" s="1"/>
  <c r="O184" i="42" s="1"/>
  <c r="Q184" i="46"/>
  <c r="R184" i="46" s="1"/>
  <c r="O185" i="46" s="1"/>
  <c r="Q191" i="19"/>
  <c r="R191" i="19" s="1"/>
  <c r="O192" i="19" s="1"/>
  <c r="Q178" i="24"/>
  <c r="R178" i="24" s="1"/>
  <c r="O179" i="24" s="1"/>
  <c r="Q182" i="48"/>
  <c r="R182" i="48" s="1"/>
  <c r="O183" i="48" s="1"/>
  <c r="Q182" i="52"/>
  <c r="R182" i="52" s="1"/>
  <c r="O183" i="52" s="1"/>
  <c r="Q182" i="39"/>
  <c r="R182" i="39" s="1"/>
  <c r="O183" i="39" s="1"/>
  <c r="Q183" i="27"/>
  <c r="R183" i="27" s="1"/>
  <c r="O184" i="27" s="1"/>
  <c r="Q190" i="23"/>
  <c r="R190" i="23" s="1"/>
  <c r="O191" i="23" s="1"/>
  <c r="Q183" i="29"/>
  <c r="R183" i="29" s="1"/>
  <c r="O184" i="29" s="1"/>
  <c r="Q178" i="25"/>
  <c r="R178" i="25" s="1"/>
  <c r="O179" i="25" s="1"/>
  <c r="Q178" i="14"/>
  <c r="R178" i="14" s="1"/>
  <c r="O179" i="14" s="1"/>
  <c r="Q184" i="9" l="1"/>
  <c r="R184" i="9" s="1"/>
  <c r="O185" i="9" s="1"/>
  <c r="Q182" i="33"/>
  <c r="R182" i="33" s="1"/>
  <c r="O183" i="33" s="1"/>
  <c r="Q179" i="14"/>
  <c r="R179" i="14" s="1"/>
  <c r="O180" i="14" s="1"/>
  <c r="Q179" i="26"/>
  <c r="R179" i="26" s="1"/>
  <c r="O180" i="26" s="1"/>
  <c r="Q183" i="52"/>
  <c r="R183" i="52" s="1"/>
  <c r="O184" i="52" s="1"/>
  <c r="Q183" i="48"/>
  <c r="R183" i="48" s="1"/>
  <c r="O184" i="48" s="1"/>
  <c r="Q179" i="25"/>
  <c r="R179" i="25" s="1"/>
  <c r="O180" i="25" s="1"/>
  <c r="Q182" i="12"/>
  <c r="R182" i="12" s="1"/>
  <c r="O183" i="12" s="1"/>
  <c r="Q184" i="40"/>
  <c r="R184" i="40" s="1"/>
  <c r="O185" i="40" s="1"/>
  <c r="Q183" i="31"/>
  <c r="R183" i="31" s="1"/>
  <c r="O184" i="31" s="1"/>
  <c r="Q184" i="37"/>
  <c r="R184" i="37" s="1"/>
  <c r="O185" i="37" s="1"/>
  <c r="Q173" i="10"/>
  <c r="R173" i="10" s="1"/>
  <c r="O174" i="10" s="1"/>
  <c r="Q191" i="22"/>
  <c r="R191" i="22" s="1"/>
  <c r="O192" i="22" s="1"/>
  <c r="Q184" i="55"/>
  <c r="R184" i="55" s="1"/>
  <c r="O185" i="55" s="1"/>
  <c r="Q183" i="51"/>
  <c r="R183" i="51" s="1"/>
  <c r="O184" i="51" s="1"/>
  <c r="Q183" i="50"/>
  <c r="R183" i="50" s="1"/>
  <c r="O184" i="50" s="1"/>
  <c r="Q192" i="19"/>
  <c r="R192" i="19" s="1"/>
  <c r="O193" i="19" s="1"/>
  <c r="Q183" i="35"/>
  <c r="R183" i="35" s="1"/>
  <c r="O184" i="35" s="1"/>
  <c r="Q184" i="54"/>
  <c r="R184" i="54" s="1"/>
  <c r="O185" i="54" s="1"/>
  <c r="Q184" i="49"/>
  <c r="R184" i="49" s="1"/>
  <c r="O185" i="49" s="1"/>
  <c r="Q182" i="32"/>
  <c r="R182" i="32" s="1"/>
  <c r="O183" i="32" s="1"/>
  <c r="Q183" i="30"/>
  <c r="R183" i="30" s="1"/>
  <c r="O184" i="30" s="1"/>
  <c r="Q184" i="53"/>
  <c r="R184" i="53" s="1"/>
  <c r="O185" i="53" s="1"/>
  <c r="Q184" i="41"/>
  <c r="R184" i="41" s="1"/>
  <c r="O185" i="41" s="1"/>
  <c r="Q184" i="42"/>
  <c r="R184" i="42" s="1"/>
  <c r="O185" i="42" s="1"/>
  <c r="Q188" i="13"/>
  <c r="R188" i="13" s="1"/>
  <c r="O189" i="13" s="1"/>
  <c r="Q183" i="36"/>
  <c r="R183" i="36" s="1"/>
  <c r="O184" i="36" s="1"/>
  <c r="Q196" i="16"/>
  <c r="R196" i="16" s="1"/>
  <c r="O197" i="16" s="1"/>
  <c r="Q192" i="20"/>
  <c r="R192" i="20" s="1"/>
  <c r="O193" i="20" s="1"/>
  <c r="Q183" i="34"/>
  <c r="R183" i="34" s="1"/>
  <c r="O184" i="34" s="1"/>
  <c r="Q183" i="28"/>
  <c r="R183" i="28" s="1"/>
  <c r="O184" i="28" s="1"/>
  <c r="Q173" i="11"/>
  <c r="R173" i="11" s="1"/>
  <c r="O174" i="11" s="1"/>
  <c r="Q191" i="23"/>
  <c r="R191" i="23" s="1"/>
  <c r="O192" i="23" s="1"/>
  <c r="Q192" i="21"/>
  <c r="R192" i="21" s="1"/>
  <c r="O193" i="21" s="1"/>
  <c r="Q184" i="15"/>
  <c r="R184" i="15" s="1"/>
  <c r="O185" i="15" s="1"/>
  <c r="Q185" i="43"/>
  <c r="R185" i="43" s="1"/>
  <c r="O186" i="43" s="1"/>
  <c r="Q183" i="38"/>
  <c r="R183" i="38" s="1"/>
  <c r="O184" i="38" s="1"/>
  <c r="Q183" i="39"/>
  <c r="R183" i="39" s="1"/>
  <c r="O184" i="39" s="1"/>
  <c r="Q183" i="47"/>
  <c r="R183" i="47" s="1"/>
  <c r="O184" i="47" s="1"/>
  <c r="Q171" i="18"/>
  <c r="R171" i="18" s="1"/>
  <c r="O172" i="18" s="1"/>
  <c r="Q182" i="44"/>
  <c r="R182" i="44" s="1"/>
  <c r="O183" i="44" s="1"/>
  <c r="Q192" i="17"/>
  <c r="R192" i="17" s="1"/>
  <c r="O193" i="17" s="1"/>
  <c r="Q179" i="24"/>
  <c r="R179" i="24" s="1"/>
  <c r="O180" i="24" s="1"/>
  <c r="Q184" i="27"/>
  <c r="R184" i="27" s="1"/>
  <c r="O185" i="27" s="1"/>
  <c r="Q184" i="29"/>
  <c r="R184" i="29" s="1"/>
  <c r="O185" i="29" s="1"/>
  <c r="Q185" i="46"/>
  <c r="R185" i="46" s="1"/>
  <c r="O186" i="46" s="1"/>
  <c r="Q184" i="45"/>
  <c r="R184" i="45" s="1"/>
  <c r="O185" i="45" s="1"/>
  <c r="Q185" i="41" l="1"/>
  <c r="R185" i="41" s="1"/>
  <c r="O186" i="41" s="1"/>
  <c r="Q186" i="43"/>
  <c r="R186" i="43" s="1"/>
  <c r="O187" i="43" s="1"/>
  <c r="Q184" i="34"/>
  <c r="R184" i="34" s="1"/>
  <c r="O185" i="34" s="1"/>
  <c r="Q185" i="42"/>
  <c r="R185" i="42" s="1"/>
  <c r="O186" i="42" s="1"/>
  <c r="Q193" i="21"/>
  <c r="R193" i="21" s="1"/>
  <c r="O194" i="21" s="1"/>
  <c r="Q183" i="12"/>
  <c r="R183" i="12" s="1"/>
  <c r="O184" i="12" s="1"/>
  <c r="Q180" i="14"/>
  <c r="R180" i="14" s="1"/>
  <c r="O181" i="14" s="1"/>
  <c r="Q180" i="24"/>
  <c r="R180" i="24" s="1"/>
  <c r="O181" i="24" s="1"/>
  <c r="Q192" i="23"/>
  <c r="R192" i="23" s="1"/>
  <c r="O193" i="23" s="1"/>
  <c r="Q184" i="30"/>
  <c r="R184" i="30" s="1"/>
  <c r="O185" i="30" s="1"/>
  <c r="Q180" i="25"/>
  <c r="R180" i="25" s="1"/>
  <c r="O181" i="25" s="1"/>
  <c r="Q174" i="10"/>
  <c r="R174" i="10" s="1"/>
  <c r="O175" i="10" s="1"/>
  <c r="Q185" i="27"/>
  <c r="R185" i="27" s="1"/>
  <c r="O186" i="27" s="1"/>
  <c r="Q183" i="32"/>
  <c r="R183" i="32" s="1"/>
  <c r="O184" i="32" s="1"/>
  <c r="Q184" i="28"/>
  <c r="R184" i="28" s="1"/>
  <c r="O185" i="28" s="1"/>
  <c r="Q184" i="50"/>
  <c r="R184" i="50" s="1"/>
  <c r="O185" i="50" s="1"/>
  <c r="Q185" i="37"/>
  <c r="R185" i="37" s="1"/>
  <c r="O186" i="37" s="1"/>
  <c r="Q185" i="9"/>
  <c r="R185" i="9" s="1"/>
  <c r="O186" i="9" s="1"/>
  <c r="Q172" i="18"/>
  <c r="R172" i="18" s="1"/>
  <c r="O173" i="18" s="1"/>
  <c r="Q185" i="49"/>
  <c r="R185" i="49" s="1"/>
  <c r="O186" i="49" s="1"/>
  <c r="Q180" i="26"/>
  <c r="R180" i="26" s="1"/>
  <c r="O181" i="26" s="1"/>
  <c r="Q184" i="36"/>
  <c r="R184" i="36" s="1"/>
  <c r="O185" i="36" s="1"/>
  <c r="Q185" i="54"/>
  <c r="R185" i="54" s="1"/>
  <c r="O186" i="54" s="1"/>
  <c r="Q174" i="11"/>
  <c r="R174" i="11" s="1"/>
  <c r="O175" i="11" s="1"/>
  <c r="Q197" i="16"/>
  <c r="R197" i="16" s="1"/>
  <c r="O198" i="16" s="1"/>
  <c r="Q186" i="46"/>
  <c r="R186" i="46" s="1"/>
  <c r="O187" i="46" s="1"/>
  <c r="Q193" i="17"/>
  <c r="R193" i="17" s="1"/>
  <c r="O194" i="17" s="1"/>
  <c r="Q185" i="55"/>
  <c r="R185" i="55" s="1"/>
  <c r="O186" i="55" s="1"/>
  <c r="Q184" i="31"/>
  <c r="R184" i="31" s="1"/>
  <c r="O185" i="31" s="1"/>
  <c r="Q184" i="48"/>
  <c r="R184" i="48" s="1"/>
  <c r="O185" i="48" s="1"/>
  <c r="Q183" i="33"/>
  <c r="R183" i="33" s="1"/>
  <c r="O184" i="33" s="1"/>
  <c r="Q184" i="39"/>
  <c r="R184" i="39" s="1"/>
  <c r="O185" i="39" s="1"/>
  <c r="Q189" i="13"/>
  <c r="R189" i="13" s="1"/>
  <c r="O190" i="13" s="1"/>
  <c r="Q184" i="35"/>
  <c r="R184" i="35" s="1"/>
  <c r="O185" i="35" s="1"/>
  <c r="Q185" i="15"/>
  <c r="R185" i="15" s="1"/>
  <c r="O186" i="15" s="1"/>
  <c r="Q184" i="38"/>
  <c r="R184" i="38" s="1"/>
  <c r="O185" i="38" s="1"/>
  <c r="Q193" i="19"/>
  <c r="R193" i="19" s="1"/>
  <c r="O194" i="19" s="1"/>
  <c r="Q185" i="40"/>
  <c r="R185" i="40" s="1"/>
  <c r="O186" i="40" s="1"/>
  <c r="Q184" i="52"/>
  <c r="R184" i="52" s="1"/>
  <c r="O185" i="52" s="1"/>
  <c r="Q185" i="45"/>
  <c r="R185" i="45" s="1"/>
  <c r="O186" i="45" s="1"/>
  <c r="Q184" i="47"/>
  <c r="R184" i="47" s="1"/>
  <c r="O185" i="47" s="1"/>
  <c r="Q185" i="53"/>
  <c r="R185" i="53" s="1"/>
  <c r="O186" i="53" s="1"/>
  <c r="Q184" i="51"/>
  <c r="R184" i="51" s="1"/>
  <c r="O185" i="51" s="1"/>
  <c r="Q185" i="29"/>
  <c r="R185" i="29" s="1"/>
  <c r="O186" i="29" s="1"/>
  <c r="Q183" i="44"/>
  <c r="R183" i="44" s="1"/>
  <c r="O184" i="44" s="1"/>
  <c r="Q193" i="20"/>
  <c r="R193" i="20" s="1"/>
  <c r="O194" i="20" s="1"/>
  <c r="Q192" i="22"/>
  <c r="R192" i="22" s="1"/>
  <c r="O193" i="22" s="1"/>
  <c r="Q186" i="29" l="1"/>
  <c r="R186" i="29" s="1"/>
  <c r="O187" i="29" s="1"/>
  <c r="Q190" i="13"/>
  <c r="R190" i="13" s="1"/>
  <c r="O191" i="13" s="1"/>
  <c r="Q194" i="21"/>
  <c r="R194" i="21" s="1"/>
  <c r="O195" i="21" s="1"/>
  <c r="Q185" i="39"/>
  <c r="R185" i="39" s="1"/>
  <c r="O186" i="39" s="1"/>
  <c r="Q185" i="36"/>
  <c r="R185" i="36" s="1"/>
  <c r="O186" i="36" s="1"/>
  <c r="Q186" i="42"/>
  <c r="R186" i="42" s="1"/>
  <c r="O187" i="42" s="1"/>
  <c r="Q186" i="53"/>
  <c r="R186" i="53" s="1"/>
  <c r="O187" i="53" s="1"/>
  <c r="Q185" i="38"/>
  <c r="R185" i="38" s="1"/>
  <c r="O186" i="38" s="1"/>
  <c r="Q186" i="49"/>
  <c r="R186" i="49" s="1"/>
  <c r="O187" i="49" s="1"/>
  <c r="Q184" i="33"/>
  <c r="R184" i="33" s="1"/>
  <c r="O185" i="33" s="1"/>
  <c r="Q185" i="50"/>
  <c r="R185" i="50" s="1"/>
  <c r="O186" i="50" s="1"/>
  <c r="Q194" i="20"/>
  <c r="R194" i="20" s="1"/>
  <c r="O195" i="20" s="1"/>
  <c r="Q186" i="15"/>
  <c r="R186" i="15" s="1"/>
  <c r="O187" i="15" s="1"/>
  <c r="Q175" i="11"/>
  <c r="R175" i="11" s="1"/>
  <c r="O176" i="11" s="1"/>
  <c r="Q186" i="45"/>
  <c r="R186" i="45" s="1"/>
  <c r="O187" i="45" s="1"/>
  <c r="Q185" i="52"/>
  <c r="R185" i="52" s="1"/>
  <c r="O186" i="52" s="1"/>
  <c r="Q186" i="55"/>
  <c r="R186" i="55" s="1"/>
  <c r="O187" i="55" s="1"/>
  <c r="Q185" i="51"/>
  <c r="R185" i="51" s="1"/>
  <c r="O186" i="51" s="1"/>
  <c r="Q185" i="28"/>
  <c r="R185" i="28" s="1"/>
  <c r="O186" i="28" s="1"/>
  <c r="Q185" i="47"/>
  <c r="R185" i="47" s="1"/>
  <c r="O186" i="47" s="1"/>
  <c r="Q193" i="22"/>
  <c r="R193" i="22" s="1"/>
  <c r="O194" i="22" s="1"/>
  <c r="Q194" i="17"/>
  <c r="R194" i="17" s="1"/>
  <c r="O195" i="17" s="1"/>
  <c r="Q181" i="25"/>
  <c r="R181" i="25" s="1"/>
  <c r="O182" i="25" s="1"/>
  <c r="Q184" i="44"/>
  <c r="R184" i="44" s="1"/>
  <c r="O185" i="44" s="1"/>
  <c r="Q175" i="10"/>
  <c r="R175" i="10" s="1"/>
  <c r="O176" i="10" s="1"/>
  <c r="Q181" i="24"/>
  <c r="R181" i="24" s="1"/>
  <c r="O182" i="24" s="1"/>
  <c r="Q185" i="48"/>
  <c r="R185" i="48" s="1"/>
  <c r="O186" i="48" s="1"/>
  <c r="Q186" i="9"/>
  <c r="R186" i="9" s="1"/>
  <c r="O187" i="9" s="1"/>
  <c r="Q184" i="32"/>
  <c r="R184" i="32" s="1"/>
  <c r="O185" i="32" s="1"/>
  <c r="Q185" i="30"/>
  <c r="R185" i="30" s="1"/>
  <c r="O186" i="30" s="1"/>
  <c r="Q184" i="12"/>
  <c r="R184" i="12" s="1"/>
  <c r="O185" i="12" s="1"/>
  <c r="Q187" i="43"/>
  <c r="R187" i="43" s="1"/>
  <c r="O188" i="43" s="1"/>
  <c r="Q181" i="14"/>
  <c r="R181" i="14" s="1"/>
  <c r="O182" i="14" s="1"/>
  <c r="Q186" i="40"/>
  <c r="R186" i="40" s="1"/>
  <c r="O187" i="40" s="1"/>
  <c r="Q185" i="35"/>
  <c r="R185" i="35" s="1"/>
  <c r="O186" i="35" s="1"/>
  <c r="Q187" i="46"/>
  <c r="R187" i="46" s="1"/>
  <c r="O188" i="46" s="1"/>
  <c r="Q186" i="54"/>
  <c r="R186" i="54" s="1"/>
  <c r="O187" i="54" s="1"/>
  <c r="Q185" i="31"/>
  <c r="R185" i="31" s="1"/>
  <c r="O186" i="31" s="1"/>
  <c r="Q198" i="16"/>
  <c r="R198" i="16" s="1"/>
  <c r="O199" i="16" s="1"/>
  <c r="Q181" i="26"/>
  <c r="R181" i="26" s="1"/>
  <c r="O182" i="26" s="1"/>
  <c r="Q186" i="37"/>
  <c r="R186" i="37" s="1"/>
  <c r="O187" i="37" s="1"/>
  <c r="Q186" i="27"/>
  <c r="R186" i="27" s="1"/>
  <c r="O187" i="27" s="1"/>
  <c r="Q193" i="23"/>
  <c r="R193" i="23" s="1"/>
  <c r="O194" i="23" s="1"/>
  <c r="Q186" i="41"/>
  <c r="R186" i="41" s="1"/>
  <c r="O187" i="41" s="1"/>
  <c r="Q173" i="18"/>
  <c r="R173" i="18" s="1"/>
  <c r="O174" i="18" s="1"/>
  <c r="Q185" i="34"/>
  <c r="R185" i="34" s="1"/>
  <c r="O186" i="34" s="1"/>
  <c r="Q194" i="19"/>
  <c r="R194" i="19" s="1"/>
  <c r="O195" i="19" s="1"/>
  <c r="Q187" i="27" l="1"/>
  <c r="R187" i="27" s="1"/>
  <c r="O188" i="27" s="1"/>
  <c r="Q186" i="34"/>
  <c r="R186" i="34" s="1"/>
  <c r="O187" i="34" s="1"/>
  <c r="Q176" i="11"/>
  <c r="R176" i="11" s="1"/>
  <c r="O177" i="11" s="1"/>
  <c r="Q195" i="17"/>
  <c r="R195" i="17" s="1"/>
  <c r="O196" i="17" s="1"/>
  <c r="Q182" i="24"/>
  <c r="R182" i="24" s="1"/>
  <c r="O183" i="24" s="1"/>
  <c r="Q186" i="38"/>
  <c r="R186" i="38" s="1"/>
  <c r="O187" i="38" s="1"/>
  <c r="Q186" i="30"/>
  <c r="R186" i="30" s="1"/>
  <c r="O187" i="30" s="1"/>
  <c r="Q187" i="40"/>
  <c r="R187" i="40" s="1"/>
  <c r="O188" i="40" s="1"/>
  <c r="Q191" i="13"/>
  <c r="R191" i="13" s="1"/>
  <c r="O192" i="13" s="1"/>
  <c r="Q186" i="51"/>
  <c r="R186" i="51" s="1"/>
  <c r="O187" i="51" s="1"/>
  <c r="Q186" i="31"/>
  <c r="R186" i="31" s="1"/>
  <c r="O187" i="31" s="1"/>
  <c r="Q187" i="42"/>
  <c r="R187" i="42" s="1"/>
  <c r="O188" i="42" s="1"/>
  <c r="Q187" i="29"/>
  <c r="R187" i="29" s="1"/>
  <c r="O188" i="29" s="1"/>
  <c r="Q195" i="19"/>
  <c r="R195" i="19" s="1"/>
  <c r="O196" i="19" s="1"/>
  <c r="Q194" i="23"/>
  <c r="R194" i="23" s="1"/>
  <c r="O195" i="23" s="1"/>
  <c r="Q186" i="35"/>
  <c r="R186" i="35" s="1"/>
  <c r="O187" i="35" s="1"/>
  <c r="Q186" i="28"/>
  <c r="R186" i="28" s="1"/>
  <c r="O187" i="28" s="1"/>
  <c r="Q187" i="41"/>
  <c r="R187" i="41" s="1"/>
  <c r="O188" i="41" s="1"/>
  <c r="Q188" i="46"/>
  <c r="R188" i="46" s="1"/>
  <c r="O189" i="46" s="1"/>
  <c r="Q188" i="43"/>
  <c r="R188" i="43" s="1"/>
  <c r="O189" i="43" s="1"/>
  <c r="Q187" i="9"/>
  <c r="R187" i="9" s="1"/>
  <c r="O188" i="9" s="1"/>
  <c r="Q185" i="44"/>
  <c r="R185" i="44" s="1"/>
  <c r="O186" i="44" s="1"/>
  <c r="Q186" i="39"/>
  <c r="R186" i="39" s="1"/>
  <c r="O187" i="39" s="1"/>
  <c r="Q186" i="48"/>
  <c r="R186" i="48" s="1"/>
  <c r="O187" i="48" s="1"/>
  <c r="Q195" i="21"/>
  <c r="R195" i="21" s="1"/>
  <c r="O196" i="21" s="1"/>
  <c r="Q182" i="26"/>
  <c r="R182" i="26" s="1"/>
  <c r="O183" i="26" s="1"/>
  <c r="Q186" i="47"/>
  <c r="R186" i="47" s="1"/>
  <c r="O187" i="47" s="1"/>
  <c r="Q186" i="52"/>
  <c r="R186" i="52" s="1"/>
  <c r="O187" i="52" s="1"/>
  <c r="Q195" i="20"/>
  <c r="R195" i="20" s="1"/>
  <c r="O196" i="20" s="1"/>
  <c r="Q187" i="53"/>
  <c r="R187" i="53" s="1"/>
  <c r="O188" i="53" s="1"/>
  <c r="Q185" i="33"/>
  <c r="R185" i="33" s="1"/>
  <c r="O186" i="33" s="1"/>
  <c r="Q185" i="12"/>
  <c r="R185" i="12" s="1"/>
  <c r="O186" i="12" s="1"/>
  <c r="Q187" i="45"/>
  <c r="R187" i="45" s="1"/>
  <c r="O188" i="45" s="1"/>
  <c r="Q199" i="16"/>
  <c r="R199" i="16" s="1"/>
  <c r="O200" i="16" s="1"/>
  <c r="Q182" i="25"/>
  <c r="R182" i="25" s="1"/>
  <c r="O183" i="25" s="1"/>
  <c r="Q182" i="14"/>
  <c r="R182" i="14" s="1"/>
  <c r="O183" i="14" s="1"/>
  <c r="Q185" i="32"/>
  <c r="R185" i="32" s="1"/>
  <c r="O186" i="32" s="1"/>
  <c r="Q194" i="22"/>
  <c r="R194" i="22" s="1"/>
  <c r="O195" i="22" s="1"/>
  <c r="Q187" i="15"/>
  <c r="R187" i="15" s="1"/>
  <c r="O188" i="15" s="1"/>
  <c r="Q187" i="49"/>
  <c r="R187" i="49" s="1"/>
  <c r="O188" i="49" s="1"/>
  <c r="Q186" i="36"/>
  <c r="R186" i="36" s="1"/>
  <c r="O187" i="36" s="1"/>
  <c r="Q186" i="50"/>
  <c r="R186" i="50" s="1"/>
  <c r="O187" i="50" s="1"/>
  <c r="Q174" i="18"/>
  <c r="R174" i="18" s="1"/>
  <c r="O175" i="18" s="1"/>
  <c r="Q187" i="37"/>
  <c r="R187" i="37" s="1"/>
  <c r="O188" i="37" s="1"/>
  <c r="Q187" i="54"/>
  <c r="R187" i="54" s="1"/>
  <c r="O188" i="54" s="1"/>
  <c r="Q176" i="10"/>
  <c r="R176" i="10" s="1"/>
  <c r="O177" i="10" s="1"/>
  <c r="Q187" i="55"/>
  <c r="R187" i="55" s="1"/>
  <c r="O188" i="55" s="1"/>
  <c r="Q200" i="16" l="1"/>
  <c r="R200" i="16" s="1"/>
  <c r="O201" i="16" s="1"/>
  <c r="Q188" i="55"/>
  <c r="R188" i="55" s="1"/>
  <c r="O189" i="55" s="1"/>
  <c r="Q196" i="21"/>
  <c r="R196" i="21" s="1"/>
  <c r="O197" i="21" s="1"/>
  <c r="Q192" i="13"/>
  <c r="R192" i="13" s="1"/>
  <c r="O193" i="13" s="1"/>
  <c r="Q188" i="49"/>
  <c r="R188" i="49" s="1"/>
  <c r="O189" i="49" s="1"/>
  <c r="Q187" i="48"/>
  <c r="R187" i="48" s="1"/>
  <c r="O188" i="48" s="1"/>
  <c r="Q188" i="29"/>
  <c r="R188" i="29" s="1"/>
  <c r="O189" i="29" s="1"/>
  <c r="Q196" i="17"/>
  <c r="R196" i="17" s="1"/>
  <c r="O197" i="17" s="1"/>
  <c r="Q177" i="10"/>
  <c r="R177" i="10" s="1"/>
  <c r="O178" i="10" s="1"/>
  <c r="Q187" i="28"/>
  <c r="R187" i="28" s="1"/>
  <c r="O188" i="28" s="1"/>
  <c r="Q187" i="52"/>
  <c r="R187" i="52" s="1"/>
  <c r="O188" i="52" s="1"/>
  <c r="Q186" i="44"/>
  <c r="R186" i="44" s="1"/>
  <c r="O187" i="44" s="1"/>
  <c r="Q187" i="35"/>
  <c r="R187" i="35" s="1"/>
  <c r="O188" i="35" s="1"/>
  <c r="Q186" i="12"/>
  <c r="R186" i="12" s="1"/>
  <c r="O187" i="12" s="1"/>
  <c r="Q187" i="47"/>
  <c r="R187" i="47" s="1"/>
  <c r="O188" i="47" s="1"/>
  <c r="Q188" i="9"/>
  <c r="R188" i="9" s="1"/>
  <c r="O189" i="9" s="1"/>
  <c r="Q189" i="43"/>
  <c r="R189" i="43" s="1"/>
  <c r="O190" i="43" s="1"/>
  <c r="Q188" i="54"/>
  <c r="R188" i="54" s="1"/>
  <c r="O189" i="54" s="1"/>
  <c r="Q175" i="18"/>
  <c r="R175" i="18" s="1"/>
  <c r="O176" i="18" s="1"/>
  <c r="Q187" i="50"/>
  <c r="R187" i="50" s="1"/>
  <c r="O188" i="50" s="1"/>
  <c r="Q186" i="32"/>
  <c r="R186" i="32" s="1"/>
  <c r="O187" i="32" s="1"/>
  <c r="Q183" i="14"/>
  <c r="R183" i="14" s="1"/>
  <c r="O184" i="14" s="1"/>
  <c r="Q187" i="31"/>
  <c r="R187" i="31" s="1"/>
  <c r="O188" i="31" s="1"/>
  <c r="Q188" i="45"/>
  <c r="R188" i="45" s="1"/>
  <c r="O189" i="45" s="1"/>
  <c r="Q196" i="20"/>
  <c r="R196" i="20" s="1"/>
  <c r="O197" i="20" s="1"/>
  <c r="Q188" i="42"/>
  <c r="R188" i="42" s="1"/>
  <c r="O189" i="42" s="1"/>
  <c r="Q188" i="40"/>
  <c r="R188" i="40" s="1"/>
  <c r="O189" i="40" s="1"/>
  <c r="Q188" i="37"/>
  <c r="R188" i="37" s="1"/>
  <c r="O189" i="37" s="1"/>
  <c r="Q195" i="23"/>
  <c r="R195" i="23" s="1"/>
  <c r="O196" i="23" s="1"/>
  <c r="Q177" i="11"/>
  <c r="R177" i="11" s="1"/>
  <c r="O178" i="11" s="1"/>
  <c r="Q188" i="41"/>
  <c r="R188" i="41" s="1"/>
  <c r="O189" i="41" s="1"/>
  <c r="Q196" i="19"/>
  <c r="R196" i="19" s="1"/>
  <c r="O197" i="19" s="1"/>
  <c r="Q187" i="51"/>
  <c r="R187" i="51" s="1"/>
  <c r="O188" i="51" s="1"/>
  <c r="Q187" i="38"/>
  <c r="R187" i="38" s="1"/>
  <c r="O188" i="38" s="1"/>
  <c r="Q187" i="34"/>
  <c r="R187" i="34" s="1"/>
  <c r="O188" i="34" s="1"/>
  <c r="Q187" i="39"/>
  <c r="R187" i="39" s="1"/>
  <c r="O188" i="39" s="1"/>
  <c r="Q195" i="22"/>
  <c r="R195" i="22" s="1"/>
  <c r="O196" i="22" s="1"/>
  <c r="Q188" i="53"/>
  <c r="R188" i="53" s="1"/>
  <c r="O189" i="53" s="1"/>
  <c r="Q183" i="26"/>
  <c r="R183" i="26" s="1"/>
  <c r="O184" i="26" s="1"/>
  <c r="Q183" i="25"/>
  <c r="R183" i="25" s="1"/>
  <c r="O184" i="25" s="1"/>
  <c r="Q189" i="46"/>
  <c r="R189" i="46" s="1"/>
  <c r="O190" i="46" s="1"/>
  <c r="Q183" i="24"/>
  <c r="R183" i="24" s="1"/>
  <c r="O184" i="24" s="1"/>
  <c r="Q188" i="27"/>
  <c r="R188" i="27" s="1"/>
  <c r="O189" i="27" s="1"/>
  <c r="Q188" i="15"/>
  <c r="R188" i="15" s="1"/>
  <c r="O189" i="15" s="1"/>
  <c r="Q186" i="33"/>
  <c r="R186" i="33" s="1"/>
  <c r="O187" i="33" s="1"/>
  <c r="Q187" i="30"/>
  <c r="R187" i="30" s="1"/>
  <c r="O188" i="30" s="1"/>
  <c r="Q187" i="36"/>
  <c r="R187" i="36" s="1"/>
  <c r="O188" i="36" s="1"/>
  <c r="Q193" i="13" l="1"/>
  <c r="R193" i="13" s="1"/>
  <c r="O194" i="13" s="1"/>
  <c r="Q189" i="15"/>
  <c r="R189" i="15" s="1"/>
  <c r="O190" i="15" s="1"/>
  <c r="Q188" i="38"/>
  <c r="R188" i="38" s="1"/>
  <c r="O189" i="38" s="1"/>
  <c r="Q189" i="37"/>
  <c r="R189" i="37" s="1"/>
  <c r="O190" i="37" s="1"/>
  <c r="Q184" i="26"/>
  <c r="R184" i="26" s="1"/>
  <c r="O185" i="26" s="1"/>
  <c r="Q197" i="19"/>
  <c r="R197" i="19" s="1"/>
  <c r="O198" i="19" s="1"/>
  <c r="Q197" i="17"/>
  <c r="R197" i="17" s="1"/>
  <c r="O198" i="17" s="1"/>
  <c r="Q187" i="44"/>
  <c r="R187" i="44" s="1"/>
  <c r="O188" i="44" s="1"/>
  <c r="Q188" i="36"/>
  <c r="R188" i="36" s="1"/>
  <c r="O189" i="36" s="1"/>
  <c r="Q190" i="43"/>
  <c r="R190" i="43" s="1"/>
  <c r="O191" i="43" s="1"/>
  <c r="Q189" i="9"/>
  <c r="R189" i="9" s="1"/>
  <c r="O190" i="9" s="1"/>
  <c r="Q188" i="39"/>
  <c r="R188" i="39" s="1"/>
  <c r="O189" i="39" s="1"/>
  <c r="Q178" i="11"/>
  <c r="R178" i="11" s="1"/>
  <c r="O179" i="11" s="1"/>
  <c r="Q188" i="34"/>
  <c r="R188" i="34" s="1"/>
  <c r="O189" i="34" s="1"/>
  <c r="Q196" i="23"/>
  <c r="R196" i="23" s="1"/>
  <c r="O197" i="23" s="1"/>
  <c r="Q189" i="45"/>
  <c r="R189" i="45" s="1"/>
  <c r="O190" i="45" s="1"/>
  <c r="Q201" i="16"/>
  <c r="R201" i="16" s="1"/>
  <c r="O202" i="16" s="1"/>
  <c r="Q187" i="33"/>
  <c r="R187" i="33" s="1"/>
  <c r="O188" i="33" s="1"/>
  <c r="Q190" i="46"/>
  <c r="R190" i="46" s="1"/>
  <c r="O191" i="46" s="1"/>
  <c r="Q196" i="22"/>
  <c r="R196" i="22" s="1"/>
  <c r="O197" i="22" s="1"/>
  <c r="Q187" i="32"/>
  <c r="R187" i="32" s="1"/>
  <c r="O188" i="32" s="1"/>
  <c r="Q188" i="35"/>
  <c r="R188" i="35" s="1"/>
  <c r="O189" i="35" s="1"/>
  <c r="Q189" i="27"/>
  <c r="R189" i="27" s="1"/>
  <c r="O190" i="27" s="1"/>
  <c r="Q189" i="40"/>
  <c r="R189" i="40" s="1"/>
  <c r="O190" i="40" s="1"/>
  <c r="Q188" i="47"/>
  <c r="R188" i="47" s="1"/>
  <c r="O189" i="47" s="1"/>
  <c r="Q184" i="25"/>
  <c r="R184" i="25" s="1"/>
  <c r="O185" i="25" s="1"/>
  <c r="Q188" i="50"/>
  <c r="R188" i="50" s="1"/>
  <c r="O189" i="50" s="1"/>
  <c r="Q189" i="29"/>
  <c r="R189" i="29" s="1"/>
  <c r="O190" i="29" s="1"/>
  <c r="Q189" i="55"/>
  <c r="R189" i="55" s="1"/>
  <c r="O190" i="55" s="1"/>
  <c r="Q189" i="41"/>
  <c r="R189" i="41" s="1"/>
  <c r="O190" i="41" s="1"/>
  <c r="Q176" i="18"/>
  <c r="R176" i="18" s="1"/>
  <c r="O177" i="18" s="1"/>
  <c r="Q188" i="30"/>
  <c r="R188" i="30" s="1"/>
  <c r="O189" i="30" s="1"/>
  <c r="Q184" i="24"/>
  <c r="R184" i="24" s="1"/>
  <c r="O185" i="24" s="1"/>
  <c r="Q189" i="53"/>
  <c r="R189" i="53" s="1"/>
  <c r="O190" i="53" s="1"/>
  <c r="Q189" i="42"/>
  <c r="R189" i="42" s="1"/>
  <c r="O190" i="42" s="1"/>
  <c r="Q184" i="14"/>
  <c r="R184" i="14" s="1"/>
  <c r="O185" i="14" s="1"/>
  <c r="Q189" i="54"/>
  <c r="R189" i="54" s="1"/>
  <c r="O190" i="54" s="1"/>
  <c r="Q187" i="12"/>
  <c r="R187" i="12" s="1"/>
  <c r="O188" i="12" s="1"/>
  <c r="Q188" i="28"/>
  <c r="R188" i="28" s="1"/>
  <c r="O189" i="28" s="1"/>
  <c r="Q188" i="48"/>
  <c r="R188" i="48" s="1"/>
  <c r="O189" i="48" s="1"/>
  <c r="Q188" i="31"/>
  <c r="R188" i="31" s="1"/>
  <c r="O189" i="31" s="1"/>
  <c r="Q188" i="52"/>
  <c r="R188" i="52" s="1"/>
  <c r="O189" i="52" s="1"/>
  <c r="Q197" i="21"/>
  <c r="R197" i="21" s="1"/>
  <c r="O198" i="21" s="1"/>
  <c r="Q188" i="51"/>
  <c r="R188" i="51" s="1"/>
  <c r="O189" i="51" s="1"/>
  <c r="Q197" i="20"/>
  <c r="R197" i="20" s="1"/>
  <c r="O198" i="20" s="1"/>
  <c r="Q178" i="10"/>
  <c r="R178" i="10" s="1"/>
  <c r="O179" i="10" s="1"/>
  <c r="Q189" i="49"/>
  <c r="R189" i="49" s="1"/>
  <c r="O190" i="49" s="1"/>
  <c r="Q188" i="32" l="1"/>
  <c r="R188" i="32" s="1"/>
  <c r="O189" i="32" s="1"/>
  <c r="Q185" i="25"/>
  <c r="R185" i="25" s="1"/>
  <c r="O186" i="25" s="1"/>
  <c r="Q188" i="12"/>
  <c r="R188" i="12" s="1"/>
  <c r="O189" i="12" s="1"/>
  <c r="Q189" i="30"/>
  <c r="R189" i="30" s="1"/>
  <c r="O190" i="30" s="1"/>
  <c r="Q189" i="47"/>
  <c r="R189" i="47" s="1"/>
  <c r="O190" i="47" s="1"/>
  <c r="Q197" i="23"/>
  <c r="R197" i="23" s="1"/>
  <c r="O198" i="23" s="1"/>
  <c r="Q190" i="41"/>
  <c r="R190" i="41" s="1"/>
  <c r="O191" i="41" s="1"/>
  <c r="Q190" i="55"/>
  <c r="R190" i="55" s="1"/>
  <c r="O191" i="55" s="1"/>
  <c r="Q188" i="44"/>
  <c r="R188" i="44" s="1"/>
  <c r="O189" i="44" s="1"/>
  <c r="Q185" i="24"/>
  <c r="R185" i="24" s="1"/>
  <c r="O186" i="24" s="1"/>
  <c r="Q191" i="43"/>
  <c r="R191" i="43" s="1"/>
  <c r="O192" i="43" s="1"/>
  <c r="Q189" i="52"/>
  <c r="R189" i="52" s="1"/>
  <c r="O190" i="52" s="1"/>
  <c r="Q189" i="31"/>
  <c r="R189" i="31" s="1"/>
  <c r="O190" i="31" s="1"/>
  <c r="Q198" i="17"/>
  <c r="R198" i="17" s="1"/>
  <c r="O199" i="17" s="1"/>
  <c r="Q190" i="15"/>
  <c r="R190" i="15" s="1"/>
  <c r="O191" i="15" s="1"/>
  <c r="Q190" i="49"/>
  <c r="R190" i="49" s="1"/>
  <c r="O191" i="49" s="1"/>
  <c r="Q189" i="36"/>
  <c r="R189" i="36" s="1"/>
  <c r="O190" i="36" s="1"/>
  <c r="Q185" i="14"/>
  <c r="R185" i="14" s="1"/>
  <c r="O186" i="14" s="1"/>
  <c r="Q188" i="33"/>
  <c r="R188" i="33" s="1"/>
  <c r="O189" i="33" s="1"/>
  <c r="Q177" i="18"/>
  <c r="R177" i="18" s="1"/>
  <c r="O178" i="18" s="1"/>
  <c r="Q190" i="37"/>
  <c r="R190" i="37" s="1"/>
  <c r="O191" i="37" s="1"/>
  <c r="Q189" i="34"/>
  <c r="R189" i="34" s="1"/>
  <c r="O190" i="34" s="1"/>
  <c r="Q179" i="10"/>
  <c r="R179" i="10" s="1"/>
  <c r="O180" i="10" s="1"/>
  <c r="Q190" i="29"/>
  <c r="R190" i="29" s="1"/>
  <c r="O191" i="29" s="1"/>
  <c r="Q190" i="53"/>
  <c r="R190" i="53" s="1"/>
  <c r="O191" i="53" s="1"/>
  <c r="Q191" i="46"/>
  <c r="R191" i="46" s="1"/>
  <c r="O192" i="46" s="1"/>
  <c r="Q189" i="38"/>
  <c r="R189" i="38" s="1"/>
  <c r="O190" i="38" s="1"/>
  <c r="Q189" i="35"/>
  <c r="R189" i="35" s="1"/>
  <c r="O190" i="35" s="1"/>
  <c r="Q190" i="42"/>
  <c r="R190" i="42" s="1"/>
  <c r="O191" i="42" s="1"/>
  <c r="Q189" i="51"/>
  <c r="R189" i="51" s="1"/>
  <c r="O190" i="51" s="1"/>
  <c r="Q189" i="48"/>
  <c r="R189" i="48" s="1"/>
  <c r="O190" i="48" s="1"/>
  <c r="Q190" i="40"/>
  <c r="R190" i="40" s="1"/>
  <c r="O191" i="40" s="1"/>
  <c r="Q197" i="22"/>
  <c r="R197" i="22" s="1"/>
  <c r="O198" i="22" s="1"/>
  <c r="Q190" i="45"/>
  <c r="R190" i="45" s="1"/>
  <c r="O191" i="45" s="1"/>
  <c r="Q189" i="39"/>
  <c r="R189" i="39" s="1"/>
  <c r="O190" i="39" s="1"/>
  <c r="Q189" i="28"/>
  <c r="R189" i="28" s="1"/>
  <c r="O190" i="28" s="1"/>
  <c r="Q190" i="27"/>
  <c r="R190" i="27" s="1"/>
  <c r="O191" i="27" s="1"/>
  <c r="Q198" i="19"/>
  <c r="R198" i="19" s="1"/>
  <c r="O199" i="19" s="1"/>
  <c r="Q198" i="21"/>
  <c r="R198" i="21" s="1"/>
  <c r="O199" i="21" s="1"/>
  <c r="Q189" i="50"/>
  <c r="R189" i="50" s="1"/>
  <c r="O190" i="50" s="1"/>
  <c r="Q198" i="20"/>
  <c r="R198" i="20" s="1"/>
  <c r="O199" i="20" s="1"/>
  <c r="Q190" i="54"/>
  <c r="R190" i="54" s="1"/>
  <c r="O191" i="54" s="1"/>
  <c r="Q202" i="16"/>
  <c r="R202" i="16" s="1"/>
  <c r="O203" i="16" s="1"/>
  <c r="Q185" i="26"/>
  <c r="R185" i="26" s="1"/>
  <c r="O186" i="26" s="1"/>
  <c r="Q194" i="13"/>
  <c r="R194" i="13" s="1"/>
  <c r="O195" i="13" s="1"/>
  <c r="Q190" i="9"/>
  <c r="R190" i="9" s="1"/>
  <c r="O191" i="9" s="1"/>
  <c r="Q179" i="11"/>
  <c r="R179" i="11" s="1"/>
  <c r="O180" i="11" s="1"/>
  <c r="Q199" i="19" l="1"/>
  <c r="R199" i="19" s="1"/>
  <c r="O200" i="19" s="1"/>
  <c r="Q186" i="14"/>
  <c r="R186" i="14" s="1"/>
  <c r="O187" i="14" s="1"/>
  <c r="Q190" i="31"/>
  <c r="R190" i="31" s="1"/>
  <c r="O191" i="31" s="1"/>
  <c r="Q191" i="41"/>
  <c r="R191" i="41" s="1"/>
  <c r="O192" i="41" s="1"/>
  <c r="Q203" i="16"/>
  <c r="R203" i="16" s="1"/>
  <c r="O204" i="16" s="1"/>
  <c r="Q198" i="23"/>
  <c r="R198" i="23" s="1"/>
  <c r="O199" i="23" s="1"/>
  <c r="Q190" i="38"/>
  <c r="R190" i="38" s="1"/>
  <c r="O191" i="38" s="1"/>
  <c r="Q190" i="28"/>
  <c r="R190" i="28" s="1"/>
  <c r="O191" i="28" s="1"/>
  <c r="Q191" i="53"/>
  <c r="R191" i="53" s="1"/>
  <c r="O192" i="53" s="1"/>
  <c r="Q186" i="24"/>
  <c r="R186" i="24" s="1"/>
  <c r="O187" i="24" s="1"/>
  <c r="Q192" i="46"/>
  <c r="R192" i="46" s="1"/>
  <c r="O193" i="46" s="1"/>
  <c r="Q190" i="50"/>
  <c r="R190" i="50" s="1"/>
  <c r="O191" i="50" s="1"/>
  <c r="Q190" i="51"/>
  <c r="R190" i="51" s="1"/>
  <c r="O191" i="51" s="1"/>
  <c r="Q189" i="12"/>
  <c r="R189" i="12" s="1"/>
  <c r="O190" i="12" s="1"/>
  <c r="Q190" i="47"/>
  <c r="R190" i="47" s="1"/>
  <c r="O191" i="47" s="1"/>
  <c r="Q191" i="37"/>
  <c r="R191" i="37" s="1"/>
  <c r="O192" i="37" s="1"/>
  <c r="Q191" i="45"/>
  <c r="R191" i="45" s="1"/>
  <c r="O192" i="45" s="1"/>
  <c r="Q186" i="25"/>
  <c r="R186" i="25" s="1"/>
  <c r="O187" i="25" s="1"/>
  <c r="Q192" i="43"/>
  <c r="R192" i="43" s="1"/>
  <c r="O193" i="43" s="1"/>
  <c r="Q199" i="17"/>
  <c r="R199" i="17" s="1"/>
  <c r="O200" i="17" s="1"/>
  <c r="Q191" i="55"/>
  <c r="R191" i="55" s="1"/>
  <c r="O192" i="55" s="1"/>
  <c r="Q189" i="32"/>
  <c r="R189" i="32" s="1"/>
  <c r="O190" i="32" s="1"/>
  <c r="Q190" i="30"/>
  <c r="R190" i="30" s="1"/>
  <c r="O191" i="30" s="1"/>
  <c r="Q191" i="40"/>
  <c r="R191" i="40" s="1"/>
  <c r="O192" i="40" s="1"/>
  <c r="Q190" i="35"/>
  <c r="R190" i="35" s="1"/>
  <c r="O191" i="35" s="1"/>
  <c r="Q191" i="29"/>
  <c r="R191" i="29" s="1"/>
  <c r="O192" i="29" s="1"/>
  <c r="Q178" i="18"/>
  <c r="Q180" i="18" s="1"/>
  <c r="R180" i="18" s="1"/>
  <c r="S180" i="18" s="1"/>
  <c r="Q191" i="49"/>
  <c r="R191" i="49" s="1"/>
  <c r="O192" i="49" s="1"/>
  <c r="Q190" i="52"/>
  <c r="R190" i="52" s="1"/>
  <c r="O191" i="52" s="1"/>
  <c r="Q191" i="15"/>
  <c r="R191" i="15" s="1"/>
  <c r="O192" i="15" s="1"/>
  <c r="Q191" i="54"/>
  <c r="R191" i="54" s="1"/>
  <c r="O192" i="54" s="1"/>
  <c r="Q190" i="39"/>
  <c r="R190" i="39" s="1"/>
  <c r="O191" i="39" s="1"/>
  <c r="Q189" i="33"/>
  <c r="R189" i="33" s="1"/>
  <c r="O190" i="33" s="1"/>
  <c r="Q190" i="34"/>
  <c r="R190" i="34" s="1"/>
  <c r="O191" i="34" s="1"/>
  <c r="Q186" i="26"/>
  <c r="R186" i="26" s="1"/>
  <c r="O187" i="26" s="1"/>
  <c r="Q199" i="21"/>
  <c r="R199" i="21" s="1"/>
  <c r="O200" i="21" s="1"/>
  <c r="Q191" i="9"/>
  <c r="R191" i="9" s="1"/>
  <c r="O192" i="9" s="1"/>
  <c r="Q199" i="20"/>
  <c r="R199" i="20" s="1"/>
  <c r="O200" i="20" s="1"/>
  <c r="Q198" i="22"/>
  <c r="R198" i="22" s="1"/>
  <c r="O199" i="22" s="1"/>
  <c r="Q191" i="42"/>
  <c r="R191" i="42" s="1"/>
  <c r="O192" i="42" s="1"/>
  <c r="Q180" i="11"/>
  <c r="R180" i="11" s="1"/>
  <c r="O181" i="11" s="1"/>
  <c r="Q190" i="48"/>
  <c r="R190" i="48" s="1"/>
  <c r="O191" i="48" s="1"/>
  <c r="Q180" i="10"/>
  <c r="R180" i="10" s="1"/>
  <c r="O181" i="10" s="1"/>
  <c r="Q195" i="13"/>
  <c r="R195" i="13" s="1"/>
  <c r="O196" i="13" s="1"/>
  <c r="Q191" i="27"/>
  <c r="R191" i="27" s="1"/>
  <c r="O192" i="27" s="1"/>
  <c r="Q190" i="36"/>
  <c r="R190" i="36" s="1"/>
  <c r="O191" i="36" s="1"/>
  <c r="Q189" i="44"/>
  <c r="R189" i="44" s="1"/>
  <c r="O190" i="44" s="1"/>
  <c r="R178" i="18" l="1"/>
  <c r="Q199" i="23"/>
  <c r="R199" i="23" s="1"/>
  <c r="O200" i="23" s="1"/>
  <c r="Q200" i="17"/>
  <c r="R200" i="17" s="1"/>
  <c r="O201" i="17" s="1"/>
  <c r="Q191" i="36"/>
  <c r="R191" i="36" s="1"/>
  <c r="O192" i="36" s="1"/>
  <c r="Q190" i="12"/>
  <c r="R190" i="12" s="1"/>
  <c r="O191" i="12" s="1"/>
  <c r="Q191" i="48"/>
  <c r="R191" i="48" s="1"/>
  <c r="O192" i="48" s="1"/>
  <c r="Q192" i="27"/>
  <c r="R192" i="27" s="1"/>
  <c r="O193" i="27" s="1"/>
  <c r="Q191" i="51"/>
  <c r="R191" i="51" s="1"/>
  <c r="O192" i="51" s="1"/>
  <c r="Q191" i="28"/>
  <c r="R191" i="28" s="1"/>
  <c r="O192" i="28" s="1"/>
  <c r="Q192" i="41"/>
  <c r="R192" i="41" s="1"/>
  <c r="O193" i="41" s="1"/>
  <c r="Q190" i="32"/>
  <c r="R190" i="32" s="1"/>
  <c r="O191" i="32" s="1"/>
  <c r="Q191" i="50"/>
  <c r="R191" i="50" s="1"/>
  <c r="O192" i="50" s="1"/>
  <c r="Q187" i="14"/>
  <c r="R187" i="14" s="1"/>
  <c r="O188" i="14" s="1"/>
  <c r="Q181" i="11"/>
  <c r="R181" i="11" s="1"/>
  <c r="O182" i="11" s="1"/>
  <c r="Q192" i="54"/>
  <c r="R192" i="54" s="1"/>
  <c r="O193" i="54" s="1"/>
  <c r="Q187" i="26"/>
  <c r="R187" i="26" s="1"/>
  <c r="O188" i="26" s="1"/>
  <c r="Q200" i="19"/>
  <c r="R200" i="19" s="1"/>
  <c r="O201" i="19" s="1"/>
  <c r="Q191" i="39"/>
  <c r="R191" i="39" s="1"/>
  <c r="O192" i="39" s="1"/>
  <c r="Q190" i="44"/>
  <c r="R190" i="44" s="1"/>
  <c r="O191" i="44" s="1"/>
  <c r="Q199" i="22"/>
  <c r="R199" i="22" s="1"/>
  <c r="O200" i="22" s="1"/>
  <c r="Q193" i="46"/>
  <c r="R193" i="46" s="1"/>
  <c r="O194" i="46" s="1"/>
  <c r="Q192" i="9"/>
  <c r="R192" i="9" s="1"/>
  <c r="O193" i="9" s="1"/>
  <c r="Q190" i="33"/>
  <c r="R190" i="33" s="1"/>
  <c r="O191" i="33" s="1"/>
  <c r="Q191" i="52"/>
  <c r="R191" i="52" s="1"/>
  <c r="O192" i="52" s="1"/>
  <c r="Q191" i="35"/>
  <c r="R191" i="35" s="1"/>
  <c r="O192" i="35" s="1"/>
  <c r="Q196" i="13"/>
  <c r="R196" i="13" s="1"/>
  <c r="O197" i="13" s="1"/>
  <c r="Q192" i="42"/>
  <c r="R192" i="42" s="1"/>
  <c r="O193" i="42" s="1"/>
  <c r="Q200" i="21"/>
  <c r="R200" i="21" s="1"/>
  <c r="O201" i="21" s="1"/>
  <c r="Q192" i="49"/>
  <c r="R192" i="49" s="1"/>
  <c r="O193" i="49" s="1"/>
  <c r="Q192" i="40"/>
  <c r="R192" i="40" s="1"/>
  <c r="O193" i="40" s="1"/>
  <c r="Q192" i="37"/>
  <c r="R192" i="37" s="1"/>
  <c r="O193" i="37" s="1"/>
  <c r="Q191" i="47"/>
  <c r="R191" i="47" s="1"/>
  <c r="O192" i="47" s="1"/>
  <c r="Q187" i="25"/>
  <c r="R187" i="25" s="1"/>
  <c r="O188" i="25" s="1"/>
  <c r="Q187" i="24"/>
  <c r="R187" i="24" s="1"/>
  <c r="O188" i="24" s="1"/>
  <c r="Q192" i="15"/>
  <c r="R192" i="15" s="1"/>
  <c r="O193" i="15" s="1"/>
  <c r="Q192" i="29"/>
  <c r="R192" i="29" s="1"/>
  <c r="O193" i="29" s="1"/>
  <c r="Q193" i="43"/>
  <c r="R193" i="43" s="1"/>
  <c r="O194" i="43" s="1"/>
  <c r="Q191" i="38"/>
  <c r="R191" i="38" s="1"/>
  <c r="O192" i="38" s="1"/>
  <c r="Q200" i="20"/>
  <c r="R200" i="20" s="1"/>
  <c r="O201" i="20" s="1"/>
  <c r="Q191" i="34"/>
  <c r="R191" i="34" s="1"/>
  <c r="O192" i="34" s="1"/>
  <c r="Q192" i="45"/>
  <c r="R192" i="45" s="1"/>
  <c r="O193" i="45" s="1"/>
  <c r="Q192" i="53"/>
  <c r="R192" i="53" s="1"/>
  <c r="O193" i="53" s="1"/>
  <c r="Q204" i="16"/>
  <c r="R204" i="16" s="1"/>
  <c r="O205" i="16" s="1"/>
  <c r="Q181" i="10"/>
  <c r="R181" i="10" s="1"/>
  <c r="O182" i="10" s="1"/>
  <c r="Q191" i="30"/>
  <c r="R191" i="30" s="1"/>
  <c r="O192" i="30" s="1"/>
  <c r="Q191" i="31"/>
  <c r="R191" i="31" s="1"/>
  <c r="O192" i="31" s="1"/>
  <c r="Q192" i="55"/>
  <c r="R192" i="55" s="1"/>
  <c r="O193" i="55" s="1"/>
  <c r="Q193" i="53" l="1"/>
  <c r="R193" i="53" s="1"/>
  <c r="O194" i="53" s="1"/>
  <c r="Q192" i="48"/>
  <c r="R192" i="48" s="1"/>
  <c r="O193" i="48" s="1"/>
  <c r="Q193" i="15"/>
  <c r="R193" i="15" s="1"/>
  <c r="O194" i="15" s="1"/>
  <c r="Q192" i="31"/>
  <c r="R192" i="31" s="1"/>
  <c r="O193" i="31" s="1"/>
  <c r="Q193" i="41"/>
  <c r="R193" i="41" s="1"/>
  <c r="O194" i="41" s="1"/>
  <c r="Q192" i="28"/>
  <c r="R192" i="28" s="1"/>
  <c r="O193" i="28" s="1"/>
  <c r="Q201" i="20"/>
  <c r="R201" i="20" s="1"/>
  <c r="O202" i="20" s="1"/>
  <c r="Q188" i="25"/>
  <c r="R188" i="25" s="1"/>
  <c r="O189" i="25" s="1"/>
  <c r="Q192" i="35"/>
  <c r="R192" i="35" s="1"/>
  <c r="O193" i="35" s="1"/>
  <c r="Q192" i="30"/>
  <c r="R192" i="30" s="1"/>
  <c r="O193" i="30" s="1"/>
  <c r="Q191" i="33"/>
  <c r="R191" i="33" s="1"/>
  <c r="O192" i="33" s="1"/>
  <c r="Q188" i="14"/>
  <c r="R188" i="14" s="1"/>
  <c r="O189" i="14" s="1"/>
  <c r="Q191" i="44"/>
  <c r="R191" i="44" s="1"/>
  <c r="O192" i="44" s="1"/>
  <c r="Q194" i="43"/>
  <c r="R194" i="43" s="1"/>
  <c r="O195" i="43" s="1"/>
  <c r="Q193" i="9"/>
  <c r="R193" i="9" s="1"/>
  <c r="O194" i="9" s="1"/>
  <c r="Q193" i="54"/>
  <c r="R193" i="54" s="1"/>
  <c r="O194" i="54" s="1"/>
  <c r="Q192" i="34"/>
  <c r="R192" i="34" s="1"/>
  <c r="O193" i="34" s="1"/>
  <c r="Q192" i="38"/>
  <c r="R192" i="38" s="1"/>
  <c r="O193" i="38" s="1"/>
  <c r="Q201" i="21"/>
  <c r="R201" i="21" s="1"/>
  <c r="O202" i="21" s="1"/>
  <c r="Q200" i="23"/>
  <c r="R200" i="23" s="1"/>
  <c r="O201" i="23" s="1"/>
  <c r="Q191" i="12"/>
  <c r="R191" i="12" s="1"/>
  <c r="O192" i="12" s="1"/>
  <c r="Q193" i="49"/>
  <c r="R193" i="49" s="1"/>
  <c r="O194" i="49" s="1"/>
  <c r="Q192" i="47"/>
  <c r="R192" i="47" s="1"/>
  <c r="O193" i="47" s="1"/>
  <c r="Q188" i="26"/>
  <c r="R188" i="26" s="1"/>
  <c r="O189" i="26" s="1"/>
  <c r="Q192" i="50"/>
  <c r="R192" i="50" s="1"/>
  <c r="O193" i="50" s="1"/>
  <c r="Q205" i="16"/>
  <c r="R205" i="16" s="1"/>
  <c r="O206" i="16" s="1"/>
  <c r="Q201" i="17"/>
  <c r="R201" i="17" s="1"/>
  <c r="O202" i="17" s="1"/>
  <c r="Q194" i="46"/>
  <c r="R194" i="46" s="1"/>
  <c r="O195" i="46" s="1"/>
  <c r="Q192" i="36"/>
  <c r="R192" i="36" s="1"/>
  <c r="O193" i="36" s="1"/>
  <c r="Q193" i="55"/>
  <c r="R193" i="55" s="1"/>
  <c r="O194" i="55" s="1"/>
  <c r="Q193" i="37"/>
  <c r="R193" i="37" s="1"/>
  <c r="O194" i="37" s="1"/>
  <c r="Q193" i="42"/>
  <c r="R193" i="42" s="1"/>
  <c r="O194" i="42" s="1"/>
  <c r="Q191" i="32"/>
  <c r="R191" i="32" s="1"/>
  <c r="O192" i="32" s="1"/>
  <c r="Q193" i="27"/>
  <c r="R193" i="27" s="1"/>
  <c r="O194" i="27" s="1"/>
  <c r="Q200" i="22"/>
  <c r="R200" i="22" s="1"/>
  <c r="O201" i="22" s="1"/>
  <c r="Q192" i="51"/>
  <c r="R192" i="51" s="1"/>
  <c r="O193" i="51" s="1"/>
  <c r="Q193" i="40"/>
  <c r="R193" i="40" s="1"/>
  <c r="O194" i="40" s="1"/>
  <c r="Q197" i="13"/>
  <c r="R197" i="13" s="1"/>
  <c r="O198" i="13" s="1"/>
  <c r="Q192" i="39"/>
  <c r="R192" i="39" s="1"/>
  <c r="O193" i="39" s="1"/>
  <c r="Q182" i="11"/>
  <c r="R182" i="11" s="1"/>
  <c r="O183" i="11" s="1"/>
  <c r="Q193" i="45"/>
  <c r="R193" i="45" s="1"/>
  <c r="O194" i="45" s="1"/>
  <c r="Q201" i="19"/>
  <c r="R201" i="19" s="1"/>
  <c r="O202" i="19" s="1"/>
  <c r="Q182" i="10"/>
  <c r="R182" i="10" s="1"/>
  <c r="O183" i="10" s="1"/>
  <c r="Q193" i="29"/>
  <c r="R193" i="29" s="1"/>
  <c r="O194" i="29" s="1"/>
  <c r="Q192" i="52"/>
  <c r="R192" i="52" s="1"/>
  <c r="O193" i="52" s="1"/>
  <c r="Q188" i="24"/>
  <c r="R188" i="24" s="1"/>
  <c r="O189" i="24" s="1"/>
  <c r="Q202" i="21" l="1"/>
  <c r="R202" i="21"/>
  <c r="O203" i="21" s="1"/>
  <c r="Q183" i="10"/>
  <c r="R183" i="10" s="1"/>
  <c r="O184" i="10" s="1"/>
  <c r="Q194" i="55"/>
  <c r="R194" i="55" s="1"/>
  <c r="O195" i="55" s="1"/>
  <c r="Q193" i="35"/>
  <c r="R193" i="35" s="1"/>
  <c r="O194" i="35" s="1"/>
  <c r="Q195" i="46"/>
  <c r="R195" i="46" s="1"/>
  <c r="O196" i="46" s="1"/>
  <c r="Q193" i="38"/>
  <c r="R193" i="38" s="1"/>
  <c r="O194" i="38" s="1"/>
  <c r="Q202" i="19"/>
  <c r="R202" i="19" s="1"/>
  <c r="O203" i="19" s="1"/>
  <c r="Q194" i="15"/>
  <c r="R194" i="15" s="1"/>
  <c r="O195" i="15" s="1"/>
  <c r="Q193" i="34"/>
  <c r="R193" i="34" s="1"/>
  <c r="O194" i="34" s="1"/>
  <c r="Q202" i="20"/>
  <c r="R202" i="20" s="1"/>
  <c r="O203" i="20" s="1"/>
  <c r="Q194" i="54"/>
  <c r="R194" i="54" s="1"/>
  <c r="O195" i="54" s="1"/>
  <c r="Q193" i="28"/>
  <c r="R193" i="28" s="1"/>
  <c r="O194" i="28" s="1"/>
  <c r="Q194" i="27"/>
  <c r="R194" i="27" s="1"/>
  <c r="O195" i="27" s="1"/>
  <c r="Q194" i="49"/>
  <c r="R194" i="49" s="1"/>
  <c r="O195" i="49" s="1"/>
  <c r="Q193" i="52"/>
  <c r="R193" i="52" s="1"/>
  <c r="O194" i="52" s="1"/>
  <c r="Q206" i="16"/>
  <c r="R206" i="16" s="1"/>
  <c r="O207" i="16" s="1"/>
  <c r="Q192" i="33"/>
  <c r="R192" i="33" s="1"/>
  <c r="O193" i="33" s="1"/>
  <c r="Q194" i="37"/>
  <c r="R194" i="37" s="1"/>
  <c r="O195" i="37" s="1"/>
  <c r="Q183" i="11"/>
  <c r="R183" i="11" s="1"/>
  <c r="O184" i="11" s="1"/>
  <c r="Q193" i="51"/>
  <c r="R193" i="51" s="1"/>
  <c r="O194" i="51" s="1"/>
  <c r="Q194" i="42"/>
  <c r="R194" i="42" s="1"/>
  <c r="O195" i="42" s="1"/>
  <c r="Q189" i="26"/>
  <c r="R189" i="26" s="1"/>
  <c r="O190" i="26" s="1"/>
  <c r="Q201" i="23"/>
  <c r="R201" i="23" s="1"/>
  <c r="O202" i="23" s="1"/>
  <c r="Q189" i="14"/>
  <c r="R189" i="14" s="1"/>
  <c r="O190" i="14" s="1"/>
  <c r="Q189" i="25"/>
  <c r="R189" i="25" s="1"/>
  <c r="O190" i="25" s="1"/>
  <c r="Q193" i="31"/>
  <c r="R193" i="31" s="1"/>
  <c r="O194" i="31" s="1"/>
  <c r="Q194" i="9"/>
  <c r="R194" i="9" s="1"/>
  <c r="O195" i="9" s="1"/>
  <c r="Q194" i="29"/>
  <c r="R194" i="29" s="1"/>
  <c r="O195" i="29" s="1"/>
  <c r="Q193" i="39"/>
  <c r="R193" i="39" s="1"/>
  <c r="O194" i="39" s="1"/>
  <c r="Q202" i="17"/>
  <c r="R202" i="17" s="1"/>
  <c r="O203" i="17" s="1"/>
  <c r="Q193" i="47"/>
  <c r="R193" i="47" s="1"/>
  <c r="O194" i="47" s="1"/>
  <c r="Q195" i="43"/>
  <c r="R195" i="43" s="1"/>
  <c r="O196" i="43" s="1"/>
  <c r="Q193" i="30"/>
  <c r="R193" i="30" s="1"/>
  <c r="O194" i="30" s="1"/>
  <c r="Q193" i="48"/>
  <c r="R193" i="48" s="1"/>
  <c r="O194" i="48" s="1"/>
  <c r="Q201" i="22"/>
  <c r="R201" i="22" s="1"/>
  <c r="O202" i="22" s="1"/>
  <c r="Q189" i="24"/>
  <c r="R189" i="24" s="1"/>
  <c r="O190" i="24" s="1"/>
  <c r="Q194" i="45"/>
  <c r="R194" i="45" s="1"/>
  <c r="O195" i="45" s="1"/>
  <c r="Q194" i="40"/>
  <c r="R194" i="40" s="1"/>
  <c r="O195" i="40" s="1"/>
  <c r="Q192" i="32"/>
  <c r="R192" i="32" s="1"/>
  <c r="O193" i="32" s="1"/>
  <c r="Q193" i="36"/>
  <c r="R193" i="36" s="1"/>
  <c r="O194" i="36" s="1"/>
  <c r="Q193" i="50"/>
  <c r="R193" i="50" s="1"/>
  <c r="O194" i="50" s="1"/>
  <c r="Q192" i="12"/>
  <c r="R192" i="12" s="1"/>
  <c r="O193" i="12" s="1"/>
  <c r="Q192" i="44"/>
  <c r="R192" i="44" s="1"/>
  <c r="O193" i="44" s="1"/>
  <c r="Q194" i="41"/>
  <c r="R194" i="41" s="1"/>
  <c r="O195" i="41" s="1"/>
  <c r="Q194" i="53"/>
  <c r="R194" i="53" s="1"/>
  <c r="O195" i="53" s="1"/>
  <c r="Q198" i="13"/>
  <c r="R198" i="13" s="1"/>
  <c r="O199" i="13" s="1"/>
  <c r="Q194" i="36" l="1"/>
  <c r="R194" i="36" s="1"/>
  <c r="O195" i="36" s="1"/>
  <c r="Q203" i="17"/>
  <c r="R203" i="17" s="1"/>
  <c r="O204" i="17" s="1"/>
  <c r="Q194" i="51"/>
  <c r="R194" i="51" s="1"/>
  <c r="O195" i="51" s="1"/>
  <c r="Q194" i="52"/>
  <c r="R194" i="52" s="1"/>
  <c r="O195" i="52" s="1"/>
  <c r="Q193" i="12"/>
  <c r="R193" i="12" s="1"/>
  <c r="O194" i="12" s="1"/>
  <c r="Q194" i="35"/>
  <c r="R194" i="35" s="1"/>
  <c r="O195" i="35" s="1"/>
  <c r="Q190" i="14"/>
  <c r="R190" i="14" s="1"/>
  <c r="O191" i="14" s="1"/>
  <c r="Q195" i="41"/>
  <c r="R195" i="41" s="1"/>
  <c r="O196" i="41" s="1"/>
  <c r="Q195" i="40"/>
  <c r="R195" i="40" s="1"/>
  <c r="O196" i="40" s="1"/>
  <c r="Q194" i="28"/>
  <c r="R194" i="28" s="1"/>
  <c r="O195" i="28" s="1"/>
  <c r="Q194" i="48"/>
  <c r="R194" i="48" s="1"/>
  <c r="O195" i="48" s="1"/>
  <c r="Q195" i="15"/>
  <c r="R195" i="15" s="1"/>
  <c r="O196" i="15" s="1"/>
  <c r="Q195" i="27"/>
  <c r="R195" i="27" s="1"/>
  <c r="O196" i="27" s="1"/>
  <c r="Q196" i="43"/>
  <c r="R196" i="43" s="1"/>
  <c r="O197" i="43" s="1"/>
  <c r="Q193" i="32"/>
  <c r="R193" i="32" s="1"/>
  <c r="O194" i="32" s="1"/>
  <c r="Q190" i="24"/>
  <c r="R190" i="24" s="1"/>
  <c r="O191" i="24" s="1"/>
  <c r="Q194" i="31"/>
  <c r="R194" i="31" s="1"/>
  <c r="O195" i="31" s="1"/>
  <c r="Q195" i="42"/>
  <c r="R195" i="42" s="1"/>
  <c r="O196" i="42" s="1"/>
  <c r="Q207" i="16"/>
  <c r="R207" i="16" s="1"/>
  <c r="O208" i="16" s="1"/>
  <c r="Q203" i="20"/>
  <c r="R203" i="20" s="1"/>
  <c r="O204" i="20" s="1"/>
  <c r="Q202" i="22"/>
  <c r="R202" i="22" s="1"/>
  <c r="O203" i="22" s="1"/>
  <c r="Q195" i="54"/>
  <c r="R195" i="54" s="1"/>
  <c r="O196" i="54" s="1"/>
  <c r="Q199" i="13"/>
  <c r="R199" i="13" s="1"/>
  <c r="O200" i="13" s="1"/>
  <c r="Q194" i="47"/>
  <c r="R194" i="47" s="1"/>
  <c r="O195" i="47" s="1"/>
  <c r="Q202" i="23"/>
  <c r="R202" i="23" s="1"/>
  <c r="O203" i="23" s="1"/>
  <c r="Q195" i="55"/>
  <c r="R195" i="55" s="1"/>
  <c r="O196" i="55" s="1"/>
  <c r="Q195" i="29"/>
  <c r="R195" i="29" s="1"/>
  <c r="O196" i="29" s="1"/>
  <c r="Q193" i="44"/>
  <c r="R193" i="44" s="1"/>
  <c r="O194" i="44" s="1"/>
  <c r="Q195" i="9"/>
  <c r="R195" i="9" s="1"/>
  <c r="O196" i="9" s="1"/>
  <c r="Q203" i="19"/>
  <c r="R203" i="19" s="1"/>
  <c r="O204" i="19" s="1"/>
  <c r="Q195" i="37"/>
  <c r="R195" i="37" s="1"/>
  <c r="O196" i="37" s="1"/>
  <c r="Q195" i="49"/>
  <c r="R195" i="49" s="1"/>
  <c r="O196" i="49" s="1"/>
  <c r="Q194" i="38"/>
  <c r="R194" i="38" s="1"/>
  <c r="O195" i="38" s="1"/>
  <c r="Q184" i="10"/>
  <c r="R184" i="10" s="1"/>
  <c r="O185" i="10" s="1"/>
  <c r="Q190" i="26"/>
  <c r="R190" i="26" s="1"/>
  <c r="O191" i="26" s="1"/>
  <c r="Q184" i="11"/>
  <c r="R184" i="11" s="1"/>
  <c r="O185" i="11" s="1"/>
  <c r="Q194" i="50"/>
  <c r="R194" i="50" s="1"/>
  <c r="O195" i="50" s="1"/>
  <c r="Q195" i="45"/>
  <c r="R195" i="45" s="1"/>
  <c r="O196" i="45" s="1"/>
  <c r="Q194" i="30"/>
  <c r="R194" i="30" s="1"/>
  <c r="O195" i="30" s="1"/>
  <c r="Q194" i="39"/>
  <c r="R194" i="39" s="1"/>
  <c r="O195" i="39" s="1"/>
  <c r="Q190" i="25"/>
  <c r="R190" i="25" s="1"/>
  <c r="O191" i="25" s="1"/>
  <c r="Q193" i="33"/>
  <c r="R193" i="33" s="1"/>
  <c r="O194" i="33" s="1"/>
  <c r="Q194" i="34"/>
  <c r="R194" i="34" s="1"/>
  <c r="O195" i="34" s="1"/>
  <c r="Q196" i="46"/>
  <c r="R196" i="46" s="1"/>
  <c r="O197" i="46" s="1"/>
  <c r="Q203" i="21"/>
  <c r="R203" i="21" s="1"/>
  <c r="O204" i="21" s="1"/>
  <c r="Q195" i="53"/>
  <c r="R195" i="53" s="1"/>
  <c r="O196" i="53" s="1"/>
  <c r="Q195" i="48" l="1"/>
  <c r="R195" i="48"/>
  <c r="O196" i="48" s="1"/>
  <c r="Q195" i="35"/>
  <c r="R195" i="35" s="1"/>
  <c r="O196" i="35" s="1"/>
  <c r="Q191" i="25"/>
  <c r="R191" i="25" s="1"/>
  <c r="O192" i="25" s="1"/>
  <c r="Q191" i="24"/>
  <c r="R191" i="24" s="1"/>
  <c r="O192" i="24" s="1"/>
  <c r="Q195" i="28"/>
  <c r="R195" i="28" s="1"/>
  <c r="O196" i="28" s="1"/>
  <c r="Q191" i="26"/>
  <c r="R191" i="26" s="1"/>
  <c r="O192" i="26" s="1"/>
  <c r="Q185" i="10"/>
  <c r="R185" i="10" s="1"/>
  <c r="O186" i="10" s="1"/>
  <c r="Q197" i="43"/>
  <c r="R197" i="43" s="1"/>
  <c r="O198" i="43" s="1"/>
  <c r="Q196" i="53"/>
  <c r="R196" i="53" s="1"/>
  <c r="O197" i="53" s="1"/>
  <c r="Q204" i="21"/>
  <c r="R204" i="21" s="1"/>
  <c r="O205" i="21" s="1"/>
  <c r="Q195" i="30"/>
  <c r="R195" i="30" s="1"/>
  <c r="O196" i="30" s="1"/>
  <c r="Q194" i="44"/>
  <c r="R194" i="44" s="1"/>
  <c r="O195" i="44" s="1"/>
  <c r="Q195" i="51"/>
  <c r="R195" i="51" s="1"/>
  <c r="O196" i="51" s="1"/>
  <c r="Q196" i="54"/>
  <c r="R196" i="54" s="1"/>
  <c r="O197" i="54" s="1"/>
  <c r="Q196" i="42"/>
  <c r="R196" i="42" s="1"/>
  <c r="O197" i="42" s="1"/>
  <c r="Q204" i="17"/>
  <c r="R204" i="17" s="1"/>
  <c r="O205" i="17" s="1"/>
  <c r="Q203" i="22"/>
  <c r="R203" i="22" s="1"/>
  <c r="O204" i="22" s="1"/>
  <c r="Q204" i="19"/>
  <c r="R204" i="19" s="1"/>
  <c r="O205" i="19" s="1"/>
  <c r="Q194" i="33"/>
  <c r="R194" i="33" s="1"/>
  <c r="O195" i="33" s="1"/>
  <c r="Q196" i="15"/>
  <c r="R196" i="15" s="1"/>
  <c r="O197" i="15" s="1"/>
  <c r="Q195" i="36"/>
  <c r="R195" i="36" s="1"/>
  <c r="O196" i="36" s="1"/>
  <c r="Q196" i="49"/>
  <c r="R196" i="49" s="1"/>
  <c r="O197" i="49" s="1"/>
  <c r="Q196" i="41"/>
  <c r="R196" i="41" s="1"/>
  <c r="O197" i="41" s="1"/>
  <c r="Q195" i="52"/>
  <c r="R195" i="52" s="1"/>
  <c r="O196" i="52" s="1"/>
  <c r="Q208" i="16"/>
  <c r="R208" i="16" s="1"/>
  <c r="O209" i="16" s="1"/>
  <c r="Q197" i="46"/>
  <c r="R197" i="46" s="1"/>
  <c r="O198" i="46" s="1"/>
  <c r="Q195" i="39"/>
  <c r="R195" i="39" s="1"/>
  <c r="O196" i="39" s="1"/>
  <c r="Q185" i="11"/>
  <c r="R185" i="11" s="1"/>
  <c r="O186" i="11" s="1"/>
  <c r="Q195" i="47"/>
  <c r="R195" i="47" s="1"/>
  <c r="O196" i="47" s="1"/>
  <c r="Q204" i="20"/>
  <c r="R204" i="20" s="1"/>
  <c r="O205" i="20" s="1"/>
  <c r="Q194" i="32"/>
  <c r="R194" i="32" s="1"/>
  <c r="O195" i="32" s="1"/>
  <c r="Q200" i="13"/>
  <c r="R200" i="13" s="1"/>
  <c r="O201" i="13" s="1"/>
  <c r="Q191" i="14"/>
  <c r="R191" i="14" s="1"/>
  <c r="O192" i="14" s="1"/>
  <c r="Q196" i="45"/>
  <c r="R196" i="45" s="1"/>
  <c r="O197" i="45" s="1"/>
  <c r="Q196" i="55"/>
  <c r="R196" i="55" s="1"/>
  <c r="O197" i="55" s="1"/>
  <c r="Q196" i="37"/>
  <c r="R196" i="37" s="1"/>
  <c r="O197" i="37" s="1"/>
  <c r="Q195" i="50"/>
  <c r="R195" i="50" s="1"/>
  <c r="O196" i="50" s="1"/>
  <c r="Q195" i="38"/>
  <c r="R195" i="38" s="1"/>
  <c r="O196" i="38" s="1"/>
  <c r="Q196" i="9"/>
  <c r="R196" i="9" s="1"/>
  <c r="O197" i="9" s="1"/>
  <c r="Q203" i="23"/>
  <c r="R203" i="23" s="1"/>
  <c r="O204" i="23" s="1"/>
  <c r="Q195" i="31"/>
  <c r="R195" i="31" s="1"/>
  <c r="O196" i="31" s="1"/>
  <c r="Q196" i="27"/>
  <c r="R196" i="27" s="1"/>
  <c r="O197" i="27" s="1"/>
  <c r="Q196" i="40"/>
  <c r="R196" i="40" s="1"/>
  <c r="O197" i="40" s="1"/>
  <c r="Q194" i="12"/>
  <c r="R194" i="12" s="1"/>
  <c r="O195" i="12" s="1"/>
  <c r="Q195" i="34"/>
  <c r="R195" i="34" s="1"/>
  <c r="O196" i="34" s="1"/>
  <c r="Q196" i="29"/>
  <c r="R196" i="29" s="1"/>
  <c r="O197" i="29" s="1"/>
  <c r="Q209" i="16" l="1"/>
  <c r="R209" i="16" s="1"/>
  <c r="O210" i="16" s="1"/>
  <c r="Q196" i="34"/>
  <c r="R196" i="34" s="1"/>
  <c r="O197" i="34" s="1"/>
  <c r="Q197" i="15"/>
  <c r="R197" i="15" s="1"/>
  <c r="O198" i="15" s="1"/>
  <c r="Q205" i="21"/>
  <c r="R205" i="21" s="1"/>
  <c r="O206" i="21" s="1"/>
  <c r="Q204" i="23"/>
  <c r="R204" i="23" s="1"/>
  <c r="O205" i="23" s="1"/>
  <c r="Q205" i="20"/>
  <c r="R205" i="20" s="1"/>
  <c r="O206" i="20" s="1"/>
  <c r="Q196" i="52"/>
  <c r="R196" i="52" s="1"/>
  <c r="O197" i="52" s="1"/>
  <c r="Q205" i="19"/>
  <c r="R205" i="19" s="1"/>
  <c r="O206" i="19" s="1"/>
  <c r="Q192" i="25"/>
  <c r="R192" i="25" s="1"/>
  <c r="O193" i="25" s="1"/>
  <c r="Q196" i="38"/>
  <c r="R196" i="38" s="1"/>
  <c r="O197" i="38" s="1"/>
  <c r="Q192" i="24"/>
  <c r="R192" i="24" s="1"/>
  <c r="O193" i="24" s="1"/>
  <c r="Q195" i="44"/>
  <c r="R195" i="44" s="1"/>
  <c r="O196" i="44" s="1"/>
  <c r="Q186" i="10"/>
  <c r="R186" i="10" s="1"/>
  <c r="O187" i="10" s="1"/>
  <c r="Q197" i="54"/>
  <c r="R197" i="54" s="1"/>
  <c r="O198" i="54" s="1"/>
  <c r="Q197" i="49"/>
  <c r="R197" i="49" s="1"/>
  <c r="O198" i="49" s="1"/>
  <c r="Q196" i="50"/>
  <c r="R196" i="50" s="1"/>
  <c r="O197" i="50" s="1"/>
  <c r="Q201" i="13"/>
  <c r="R201" i="13" s="1"/>
  <c r="O202" i="13" s="1"/>
  <c r="Q196" i="36"/>
  <c r="R196" i="36" s="1"/>
  <c r="O197" i="36" s="1"/>
  <c r="Q196" i="39"/>
  <c r="R196" i="39" s="1"/>
  <c r="O197" i="39" s="1"/>
  <c r="Q197" i="42"/>
  <c r="R197" i="42" s="1"/>
  <c r="O198" i="42" s="1"/>
  <c r="Q195" i="12"/>
  <c r="R195" i="12" s="1"/>
  <c r="O196" i="12" s="1"/>
  <c r="Q197" i="37"/>
  <c r="R197" i="37" s="1"/>
  <c r="O198" i="37" s="1"/>
  <c r="Q205" i="17"/>
  <c r="R205" i="17" s="1"/>
  <c r="O206" i="17" s="1"/>
  <c r="Q197" i="27"/>
  <c r="R197" i="27" s="1"/>
  <c r="O198" i="27" s="1"/>
  <c r="Q186" i="11"/>
  <c r="R186" i="11" s="1"/>
  <c r="O187" i="11" s="1"/>
  <c r="Q198" i="43"/>
  <c r="R198" i="43" s="1"/>
  <c r="O199" i="43" s="1"/>
  <c r="Q197" i="9"/>
  <c r="R197" i="9" s="1"/>
  <c r="O198" i="9" s="1"/>
  <c r="Q195" i="32"/>
  <c r="R195" i="32" s="1"/>
  <c r="O196" i="32" s="1"/>
  <c r="Q196" i="30"/>
  <c r="R196" i="30" s="1"/>
  <c r="O197" i="30" s="1"/>
  <c r="Q197" i="45"/>
  <c r="R197" i="45" s="1"/>
  <c r="O198" i="45" s="1"/>
  <c r="Q192" i="26"/>
  <c r="R192" i="26" s="1"/>
  <c r="O193" i="26" s="1"/>
  <c r="Q196" i="35"/>
  <c r="R196" i="35" s="1"/>
  <c r="O197" i="35" s="1"/>
  <c r="Q197" i="40"/>
  <c r="R197" i="40" s="1"/>
  <c r="O198" i="40" s="1"/>
  <c r="Q197" i="41"/>
  <c r="R197" i="41" s="1"/>
  <c r="O198" i="41" s="1"/>
  <c r="Q197" i="29"/>
  <c r="R197" i="29" s="1"/>
  <c r="O198" i="29" s="1"/>
  <c r="Q198" i="46"/>
  <c r="R198" i="46" s="1"/>
  <c r="O199" i="46" s="1"/>
  <c r="Q192" i="14"/>
  <c r="R192" i="14" s="1"/>
  <c r="O193" i="14" s="1"/>
  <c r="Q196" i="47"/>
  <c r="R196" i="47" s="1"/>
  <c r="O197" i="47" s="1"/>
  <c r="Q204" i="22"/>
  <c r="R204" i="22" s="1"/>
  <c r="O205" i="22" s="1"/>
  <c r="Q196" i="51"/>
  <c r="R196" i="51" s="1"/>
  <c r="O197" i="51" s="1"/>
  <c r="Q197" i="53"/>
  <c r="R197" i="53" s="1"/>
  <c r="O198" i="53" s="1"/>
  <c r="Q196" i="28"/>
  <c r="R196" i="28" s="1"/>
  <c r="O197" i="28" s="1"/>
  <c r="Q196" i="48"/>
  <c r="R196" i="48" s="1"/>
  <c r="O197" i="48" s="1"/>
  <c r="Q197" i="55"/>
  <c r="R197" i="55" s="1"/>
  <c r="O198" i="55" s="1"/>
  <c r="Q195" i="33"/>
  <c r="R195" i="33" s="1"/>
  <c r="O196" i="33" s="1"/>
  <c r="Q196" i="31"/>
  <c r="R196" i="31" s="1"/>
  <c r="O197" i="31" s="1"/>
  <c r="Q197" i="48" l="1"/>
  <c r="R197" i="48"/>
  <c r="O198" i="48" s="1"/>
  <c r="Q193" i="14"/>
  <c r="R193" i="14" s="1"/>
  <c r="O194" i="14" s="1"/>
  <c r="Q199" i="43"/>
  <c r="R199" i="43" s="1"/>
  <c r="O200" i="43" s="1"/>
  <c r="Q197" i="39"/>
  <c r="R197" i="39" s="1"/>
  <c r="O198" i="39" s="1"/>
  <c r="Q197" i="36"/>
  <c r="R197" i="36" s="1"/>
  <c r="O198" i="36" s="1"/>
  <c r="Q206" i="21"/>
  <c r="R206" i="21" s="1"/>
  <c r="O207" i="21" s="1"/>
  <c r="Q187" i="11"/>
  <c r="R187" i="11" s="1"/>
  <c r="O188" i="11" s="1"/>
  <c r="Q197" i="51"/>
  <c r="R197" i="51" s="1"/>
  <c r="O198" i="51" s="1"/>
  <c r="Q197" i="30"/>
  <c r="R197" i="30" s="1"/>
  <c r="O198" i="30" s="1"/>
  <c r="Q198" i="37"/>
  <c r="R198" i="37" s="1"/>
  <c r="O199" i="37" s="1"/>
  <c r="Q206" i="19"/>
  <c r="R206" i="19" s="1"/>
  <c r="O207" i="19" s="1"/>
  <c r="Q206" i="17"/>
  <c r="R206" i="17" s="1"/>
  <c r="O207" i="17" s="1"/>
  <c r="Q205" i="22"/>
  <c r="R205" i="22" s="1"/>
  <c r="O206" i="22" s="1"/>
  <c r="Q198" i="40"/>
  <c r="R198" i="40" s="1"/>
  <c r="O199" i="40" s="1"/>
  <c r="Q196" i="32"/>
  <c r="R196" i="32" s="1"/>
  <c r="O197" i="32" s="1"/>
  <c r="Q197" i="28"/>
  <c r="R197" i="28" s="1"/>
  <c r="O198" i="28" s="1"/>
  <c r="Q193" i="24"/>
  <c r="R193" i="24" s="1"/>
  <c r="O194" i="24" s="1"/>
  <c r="Q198" i="27"/>
  <c r="R198" i="27" s="1"/>
  <c r="O199" i="27" s="1"/>
  <c r="Q198" i="29"/>
  <c r="R198" i="29" s="1"/>
  <c r="O199" i="29" s="1"/>
  <c r="Q198" i="41"/>
  <c r="R198" i="41" s="1"/>
  <c r="O199" i="41" s="1"/>
  <c r="Q198" i="55"/>
  <c r="R198" i="55" s="1"/>
  <c r="O199" i="55" s="1"/>
  <c r="Q198" i="42"/>
  <c r="R198" i="42" s="1"/>
  <c r="O199" i="42" s="1"/>
  <c r="Q197" i="38"/>
  <c r="R197" i="38" s="1"/>
  <c r="O198" i="38" s="1"/>
  <c r="Q198" i="15"/>
  <c r="R198" i="15" s="1"/>
  <c r="O199" i="15" s="1"/>
  <c r="Q196" i="33"/>
  <c r="R196" i="33" s="1"/>
  <c r="O197" i="33" s="1"/>
  <c r="Q199" i="46"/>
  <c r="R199" i="46" s="1"/>
  <c r="O200" i="46" s="1"/>
  <c r="Q197" i="50"/>
  <c r="R197" i="50" s="1"/>
  <c r="O198" i="50" s="1"/>
  <c r="Q196" i="44"/>
  <c r="R196" i="44" s="1"/>
  <c r="O197" i="44" s="1"/>
  <c r="Q193" i="26"/>
  <c r="R193" i="26" s="1"/>
  <c r="O194" i="26" s="1"/>
  <c r="Q197" i="52"/>
  <c r="R197" i="52" s="1"/>
  <c r="O198" i="52" s="1"/>
  <c r="Q197" i="35"/>
  <c r="R197" i="35" s="1"/>
  <c r="O198" i="35" s="1"/>
  <c r="Q198" i="49"/>
  <c r="R198" i="49" s="1"/>
  <c r="O199" i="49" s="1"/>
  <c r="Q206" i="20"/>
  <c r="R206" i="20" s="1"/>
  <c r="O207" i="20" s="1"/>
  <c r="Q197" i="34"/>
  <c r="R197" i="34" s="1"/>
  <c r="O198" i="34" s="1"/>
  <c r="Q198" i="9"/>
  <c r="R198" i="9" s="1"/>
  <c r="O199" i="9" s="1"/>
  <c r="Q197" i="31"/>
  <c r="R197" i="31" s="1"/>
  <c r="O198" i="31" s="1"/>
  <c r="Q197" i="47"/>
  <c r="R197" i="47" s="1"/>
  <c r="O198" i="47" s="1"/>
  <c r="Q198" i="45"/>
  <c r="R198" i="45" s="1"/>
  <c r="O199" i="45" s="1"/>
  <c r="Q198" i="54"/>
  <c r="R198" i="54" s="1"/>
  <c r="O199" i="54" s="1"/>
  <c r="Q198" i="53"/>
  <c r="R198" i="53" s="1"/>
  <c r="O199" i="53" s="1"/>
  <c r="Q196" i="12"/>
  <c r="R196" i="12" s="1"/>
  <c r="O197" i="12" s="1"/>
  <c r="Q202" i="13"/>
  <c r="R202" i="13" s="1"/>
  <c r="O203" i="13" s="1"/>
  <c r="Q187" i="10"/>
  <c r="R187" i="10" s="1"/>
  <c r="O188" i="10" s="1"/>
  <c r="Q193" i="25"/>
  <c r="R193" i="25" s="1"/>
  <c r="O194" i="25" s="1"/>
  <c r="Q205" i="23"/>
  <c r="R205" i="23" s="1"/>
  <c r="O206" i="23" s="1"/>
  <c r="Q210" i="16"/>
  <c r="R210" i="16" s="1"/>
  <c r="O211" i="16" s="1"/>
  <c r="Q197" i="12" l="1"/>
  <c r="R197" i="12" s="1"/>
  <c r="O198" i="12" s="1"/>
  <c r="Q199" i="37"/>
  <c r="R199" i="37" s="1"/>
  <c r="O200" i="37" s="1"/>
  <c r="Q199" i="15"/>
  <c r="R199" i="15" s="1"/>
  <c r="O200" i="15" s="1"/>
  <c r="Q199" i="53"/>
  <c r="R199" i="53" s="1"/>
  <c r="O200" i="53" s="1"/>
  <c r="Q198" i="52"/>
  <c r="R198" i="52" s="1"/>
  <c r="O199" i="52" s="1"/>
  <c r="Q198" i="39"/>
  <c r="R198" i="39" s="1"/>
  <c r="O199" i="39" s="1"/>
  <c r="Q199" i="45"/>
  <c r="R199" i="45" s="1"/>
  <c r="O200" i="45" s="1"/>
  <c r="Q199" i="42"/>
  <c r="R199" i="42" s="1"/>
  <c r="O200" i="42" s="1"/>
  <c r="Q198" i="38"/>
  <c r="R198" i="38" s="1"/>
  <c r="O199" i="38" s="1"/>
  <c r="Q198" i="51"/>
  <c r="R198" i="51" s="1"/>
  <c r="O199" i="51" s="1"/>
  <c r="Q200" i="43"/>
  <c r="R200" i="43" s="1"/>
  <c r="O201" i="43" s="1"/>
  <c r="Q194" i="25"/>
  <c r="R194" i="25" s="1"/>
  <c r="O195" i="25" s="1"/>
  <c r="Q207" i="17"/>
  <c r="R207" i="17" s="1"/>
  <c r="O208" i="17" s="1"/>
  <c r="Q199" i="40"/>
  <c r="R199" i="40" s="1"/>
  <c r="O200" i="40" s="1"/>
  <c r="Q198" i="50"/>
  <c r="R198" i="50" s="1"/>
  <c r="O199" i="50" s="1"/>
  <c r="Q199" i="27"/>
  <c r="R199" i="27" s="1"/>
  <c r="O200" i="27" s="1"/>
  <c r="Q199" i="49"/>
  <c r="R199" i="49" s="1"/>
  <c r="O200" i="49" s="1"/>
  <c r="Q203" i="13"/>
  <c r="R203" i="13" s="1"/>
  <c r="O204" i="13" s="1"/>
  <c r="Q198" i="31"/>
  <c r="R198" i="31" s="1"/>
  <c r="O199" i="31" s="1"/>
  <c r="Q200" i="46"/>
  <c r="R200" i="46" s="1"/>
  <c r="O201" i="46" s="1"/>
  <c r="Q199" i="54"/>
  <c r="R199" i="54" s="1"/>
  <c r="O200" i="54" s="1"/>
  <c r="Q198" i="47"/>
  <c r="R198" i="47" s="1"/>
  <c r="O199" i="47" s="1"/>
  <c r="Q207" i="20"/>
  <c r="R207" i="20" s="1"/>
  <c r="O208" i="20" s="1"/>
  <c r="Q199" i="55"/>
  <c r="R199" i="55" s="1"/>
  <c r="O200" i="55" s="1"/>
  <c r="Q197" i="32"/>
  <c r="R197" i="32" s="1"/>
  <c r="O198" i="32" s="1"/>
  <c r="Q206" i="23"/>
  <c r="R206" i="23" s="1"/>
  <c r="O207" i="23" s="1"/>
  <c r="Q197" i="44"/>
  <c r="R197" i="44" s="1"/>
  <c r="O198" i="44" s="1"/>
  <c r="Q199" i="41"/>
  <c r="R199" i="41" s="1"/>
  <c r="O200" i="41" s="1"/>
  <c r="Q198" i="28"/>
  <c r="R198" i="28" s="1"/>
  <c r="O199" i="28" s="1"/>
  <c r="Q188" i="10"/>
  <c r="R188" i="10" s="1"/>
  <c r="O189" i="10" s="1"/>
  <c r="Q198" i="35"/>
  <c r="R198" i="35" s="1"/>
  <c r="O199" i="35" s="1"/>
  <c r="Q199" i="29"/>
  <c r="R199" i="29" s="1"/>
  <c r="O200" i="29" s="1"/>
  <c r="Q188" i="11"/>
  <c r="R188" i="11" s="1"/>
  <c r="O189" i="11" s="1"/>
  <c r="Q207" i="21"/>
  <c r="R207" i="21" s="1"/>
  <c r="O208" i="21" s="1"/>
  <c r="Q194" i="14"/>
  <c r="R194" i="14" s="1"/>
  <c r="O195" i="14" s="1"/>
  <c r="Q199" i="9"/>
  <c r="R199" i="9" s="1"/>
  <c r="O200" i="9" s="1"/>
  <c r="Q207" i="19"/>
  <c r="R207" i="19" s="1"/>
  <c r="O208" i="19" s="1"/>
  <c r="Q211" i="16"/>
  <c r="R211" i="16" s="1"/>
  <c r="O212" i="16" s="1"/>
  <c r="Q198" i="34"/>
  <c r="R198" i="34" s="1"/>
  <c r="O199" i="34" s="1"/>
  <c r="Q194" i="26"/>
  <c r="R194" i="26" s="1"/>
  <c r="O195" i="26" s="1"/>
  <c r="Q194" i="24"/>
  <c r="R194" i="24" s="1"/>
  <c r="O195" i="24" s="1"/>
  <c r="Q206" i="22"/>
  <c r="R206" i="22" s="1"/>
  <c r="O207" i="22" s="1"/>
  <c r="Q198" i="30"/>
  <c r="R198" i="30" s="1"/>
  <c r="O199" i="30" s="1"/>
  <c r="Q198" i="36"/>
  <c r="R198" i="36" s="1"/>
  <c r="O199" i="36" s="1"/>
  <c r="Q198" i="48"/>
  <c r="R198" i="48" s="1"/>
  <c r="O199" i="48" s="1"/>
  <c r="Q197" i="33"/>
  <c r="R197" i="33" s="1"/>
  <c r="O198" i="33" s="1"/>
  <c r="Q212" i="16" l="1"/>
  <c r="R212" i="16" s="1"/>
  <c r="O213" i="16" s="1"/>
  <c r="Q199" i="48"/>
  <c r="R199" i="48" s="1"/>
  <c r="O200" i="48" s="1"/>
  <c r="Q199" i="36"/>
  <c r="R199" i="36" s="1"/>
  <c r="O200" i="36" s="1"/>
  <c r="Q199" i="47"/>
  <c r="R199" i="47" s="1"/>
  <c r="O200" i="47" s="1"/>
  <c r="Q199" i="39"/>
  <c r="R199" i="39" s="1"/>
  <c r="O200" i="39" s="1"/>
  <c r="Q200" i="54"/>
  <c r="R200" i="54" s="1"/>
  <c r="O201" i="54" s="1"/>
  <c r="Q199" i="52"/>
  <c r="R199" i="52" s="1"/>
  <c r="O200" i="52" s="1"/>
  <c r="Q201" i="46"/>
  <c r="R201" i="46" s="1"/>
  <c r="O202" i="46" s="1"/>
  <c r="Q207" i="22"/>
  <c r="R207" i="22" s="1"/>
  <c r="O208" i="22" s="1"/>
  <c r="Q199" i="35"/>
  <c r="R199" i="35" s="1"/>
  <c r="O200" i="35" s="1"/>
  <c r="Q198" i="32"/>
  <c r="R198" i="32" s="1"/>
  <c r="O199" i="32" s="1"/>
  <c r="Q189" i="10"/>
  <c r="R189" i="10" s="1"/>
  <c r="O190" i="10" s="1"/>
  <c r="Q207" i="23"/>
  <c r="R207" i="23" s="1"/>
  <c r="O208" i="23" s="1"/>
  <c r="Q200" i="53"/>
  <c r="R200" i="53" s="1"/>
  <c r="O201" i="53" s="1"/>
  <c r="Q208" i="19"/>
  <c r="R208" i="19" s="1"/>
  <c r="O209" i="19" s="1"/>
  <c r="Q204" i="13"/>
  <c r="R204" i="13" s="1"/>
  <c r="O205" i="13" s="1"/>
  <c r="Q200" i="42"/>
  <c r="R200" i="42" s="1"/>
  <c r="O201" i="42" s="1"/>
  <c r="Q195" i="14"/>
  <c r="R195" i="14" s="1"/>
  <c r="O196" i="14" s="1"/>
  <c r="Q200" i="49"/>
  <c r="R200" i="49" s="1"/>
  <c r="O201" i="49" s="1"/>
  <c r="Q195" i="25"/>
  <c r="R195" i="25" s="1"/>
  <c r="O196" i="25" s="1"/>
  <c r="Q200" i="29"/>
  <c r="R200" i="29" s="1"/>
  <c r="O201" i="29" s="1"/>
  <c r="Q208" i="21"/>
  <c r="R208" i="21" s="1"/>
  <c r="O209" i="21" s="1"/>
  <c r="Q200" i="41"/>
  <c r="R200" i="41" s="1"/>
  <c r="O201" i="41" s="1"/>
  <c r="Q200" i="27"/>
  <c r="R200" i="27" s="1"/>
  <c r="O201" i="27" s="1"/>
  <c r="Q198" i="12"/>
  <c r="R198" i="12" s="1"/>
  <c r="O199" i="12" s="1"/>
  <c r="Q199" i="31"/>
  <c r="R199" i="31" s="1"/>
  <c r="O200" i="31" s="1"/>
  <c r="Q199" i="51"/>
  <c r="R199" i="51" s="1"/>
  <c r="O200" i="51" s="1"/>
  <c r="Q199" i="34"/>
  <c r="R199" i="34" s="1"/>
  <c r="O200" i="34" s="1"/>
  <c r="Q198" i="44"/>
  <c r="R198" i="44" s="1"/>
  <c r="O199" i="44" s="1"/>
  <c r="Q201" i="43"/>
  <c r="R201" i="43" s="1"/>
  <c r="O202" i="43" s="1"/>
  <c r="Q195" i="26"/>
  <c r="R195" i="26" s="1"/>
  <c r="O196" i="26" s="1"/>
  <c r="Q200" i="9"/>
  <c r="R200" i="9" s="1"/>
  <c r="O201" i="9" s="1"/>
  <c r="Q200" i="55"/>
  <c r="R200" i="55" s="1"/>
  <c r="O201" i="55" s="1"/>
  <c r="Q199" i="30"/>
  <c r="R199" i="30" s="1"/>
  <c r="O200" i="30" s="1"/>
  <c r="Q208" i="20"/>
  <c r="R208" i="20" s="1"/>
  <c r="O209" i="20" s="1"/>
  <c r="Q200" i="45"/>
  <c r="R200" i="45" s="1"/>
  <c r="O201" i="45" s="1"/>
  <c r="Q199" i="50"/>
  <c r="R199" i="50" s="1"/>
  <c r="O200" i="50" s="1"/>
  <c r="Q200" i="37"/>
  <c r="R200" i="37" s="1"/>
  <c r="O201" i="37" s="1"/>
  <c r="Q198" i="33"/>
  <c r="R198" i="33" s="1"/>
  <c r="O199" i="33" s="1"/>
  <c r="Q208" i="17"/>
  <c r="R208" i="17" s="1"/>
  <c r="O209" i="17" s="1"/>
  <c r="Q199" i="38"/>
  <c r="R199" i="38" s="1"/>
  <c r="O200" i="38" s="1"/>
  <c r="Q200" i="15"/>
  <c r="R200" i="15" s="1"/>
  <c r="O201" i="15" s="1"/>
  <c r="Q200" i="40"/>
  <c r="R200" i="40" s="1"/>
  <c r="O201" i="40" s="1"/>
  <c r="Q195" i="24"/>
  <c r="R195" i="24" s="1"/>
  <c r="O196" i="24" s="1"/>
  <c r="Q189" i="11"/>
  <c r="R189" i="11" s="1"/>
  <c r="O190" i="11" s="1"/>
  <c r="Q199" i="28"/>
  <c r="R199" i="28" s="1"/>
  <c r="O200" i="28" s="1"/>
  <c r="Q200" i="31" l="1"/>
  <c r="R200" i="31" s="1"/>
  <c r="O201" i="31" s="1"/>
  <c r="Q200" i="35"/>
  <c r="R200" i="35" s="1"/>
  <c r="O201" i="35" s="1"/>
  <c r="Q200" i="39"/>
  <c r="R200" i="39" s="1"/>
  <c r="O201" i="39" s="1"/>
  <c r="Q196" i="25"/>
  <c r="R196" i="25" s="1"/>
  <c r="O197" i="25" s="1"/>
  <c r="Q201" i="53"/>
  <c r="R201" i="53" s="1"/>
  <c r="O202" i="53" s="1"/>
  <c r="Q201" i="41"/>
  <c r="R201" i="41" s="1"/>
  <c r="O202" i="41" s="1"/>
  <c r="Q208" i="23"/>
  <c r="R208" i="23" s="1"/>
  <c r="O209" i="23" s="1"/>
  <c r="Q201" i="15"/>
  <c r="R201" i="15" s="1"/>
  <c r="O202" i="15" s="1"/>
  <c r="Q200" i="34"/>
  <c r="R200" i="34" s="1"/>
  <c r="O201" i="34" s="1"/>
  <c r="Q200" i="48"/>
  <c r="R200" i="48" s="1"/>
  <c r="O201" i="48" s="1"/>
  <c r="Q201" i="9"/>
  <c r="R201" i="9" s="1"/>
  <c r="O202" i="9" s="1"/>
  <c r="Q201" i="42"/>
  <c r="R201" i="42" s="1"/>
  <c r="O202" i="42" s="1"/>
  <c r="Q201" i="27"/>
  <c r="R201" i="27" s="1"/>
  <c r="O202" i="27" s="1"/>
  <c r="Q199" i="32"/>
  <c r="R199" i="32" s="1"/>
  <c r="O200" i="32" s="1"/>
  <c r="Q201" i="54"/>
  <c r="R201" i="54" s="1"/>
  <c r="O202" i="54" s="1"/>
  <c r="Q199" i="33"/>
  <c r="R199" i="33" s="1"/>
  <c r="O200" i="33" s="1"/>
  <c r="Q201" i="49"/>
  <c r="R201" i="49" s="1"/>
  <c r="O202" i="49" s="1"/>
  <c r="Q196" i="24"/>
  <c r="R196" i="24" s="1"/>
  <c r="O197" i="24" s="1"/>
  <c r="Q209" i="17"/>
  <c r="R209" i="17" s="1"/>
  <c r="O210" i="17" s="1"/>
  <c r="Q201" i="45"/>
  <c r="R201" i="45" s="1"/>
  <c r="O202" i="45" s="1"/>
  <c r="Q205" i="13"/>
  <c r="R205" i="13" s="1"/>
  <c r="O206" i="13" s="1"/>
  <c r="Q190" i="10"/>
  <c r="R190" i="10" s="1"/>
  <c r="O191" i="10" s="1"/>
  <c r="Q202" i="46"/>
  <c r="R202" i="46" s="1"/>
  <c r="O203" i="46" s="1"/>
  <c r="Q200" i="47"/>
  <c r="R200" i="47" s="1"/>
  <c r="O201" i="47" s="1"/>
  <c r="Q209" i="20"/>
  <c r="R209" i="20" s="1"/>
  <c r="O210" i="20" s="1"/>
  <c r="Q200" i="52"/>
  <c r="R200" i="52" s="1"/>
  <c r="O201" i="52" s="1"/>
  <c r="Q201" i="40"/>
  <c r="R201" i="40" s="1"/>
  <c r="O202" i="40" s="1"/>
  <c r="Q196" i="26"/>
  <c r="R196" i="26" s="1"/>
  <c r="O197" i="26" s="1"/>
  <c r="Q200" i="28"/>
  <c r="R200" i="28" s="1"/>
  <c r="O201" i="28" s="1"/>
  <c r="Q200" i="30"/>
  <c r="R200" i="30" s="1"/>
  <c r="O201" i="30" s="1"/>
  <c r="Q202" i="43"/>
  <c r="R202" i="43" s="1"/>
  <c r="O203" i="43" s="1"/>
  <c r="Q209" i="21"/>
  <c r="R209" i="21" s="1"/>
  <c r="O210" i="21" s="1"/>
  <c r="Q196" i="14"/>
  <c r="R196" i="14" s="1"/>
  <c r="O197" i="14" s="1"/>
  <c r="Q209" i="19"/>
  <c r="R209" i="19" s="1"/>
  <c r="O210" i="19" s="1"/>
  <c r="Q190" i="11"/>
  <c r="R190" i="11" s="1"/>
  <c r="O191" i="11" s="1"/>
  <c r="Q200" i="50"/>
  <c r="R200" i="50" s="1"/>
  <c r="O201" i="50" s="1"/>
  <c r="Q199" i="12"/>
  <c r="R199" i="12" s="1"/>
  <c r="O200" i="12" s="1"/>
  <c r="Q208" i="22"/>
  <c r="R208" i="22" s="1"/>
  <c r="O209" i="22" s="1"/>
  <c r="Q213" i="16"/>
  <c r="R213" i="16" s="1"/>
  <c r="O214" i="16" s="1"/>
  <c r="Q200" i="51"/>
  <c r="R200" i="51" s="1"/>
  <c r="O201" i="51" s="1"/>
  <c r="Q200" i="36"/>
  <c r="R200" i="36" s="1"/>
  <c r="O201" i="36" s="1"/>
  <c r="Q201" i="37"/>
  <c r="R201" i="37" s="1"/>
  <c r="O202" i="37" s="1"/>
  <c r="Q200" i="38"/>
  <c r="R200" i="38" s="1"/>
  <c r="O201" i="38" s="1"/>
  <c r="Q201" i="55"/>
  <c r="R201" i="55" s="1"/>
  <c r="O202" i="55" s="1"/>
  <c r="Q199" i="44"/>
  <c r="R199" i="44" s="1"/>
  <c r="O200" i="44" s="1"/>
  <c r="Q201" i="29"/>
  <c r="R201" i="29" s="1"/>
  <c r="O202" i="29" s="1"/>
  <c r="Q201" i="48" l="1"/>
  <c r="R201" i="48" s="1"/>
  <c r="O202" i="48" s="1"/>
  <c r="Q202" i="15"/>
  <c r="R202" i="15" s="1"/>
  <c r="O203" i="15" s="1"/>
  <c r="Q201" i="34"/>
  <c r="R201" i="34" s="1"/>
  <c r="O202" i="34" s="1"/>
  <c r="Q210" i="21"/>
  <c r="R210" i="21" s="1"/>
  <c r="O211" i="21" s="1"/>
  <c r="Q202" i="27"/>
  <c r="R202" i="27" s="1"/>
  <c r="O203" i="27" s="1"/>
  <c r="Q197" i="14"/>
  <c r="R197" i="14" s="1"/>
  <c r="O198" i="14" s="1"/>
  <c r="Q200" i="32"/>
  <c r="R200" i="32" s="1"/>
  <c r="O201" i="32" s="1"/>
  <c r="Q200" i="44"/>
  <c r="R200" i="44" s="1"/>
  <c r="O201" i="44" s="1"/>
  <c r="Q202" i="53"/>
  <c r="R202" i="53"/>
  <c r="O203" i="53" s="1"/>
  <c r="Q200" i="12"/>
  <c r="R200" i="12" s="1"/>
  <c r="O201" i="12" s="1"/>
  <c r="Q203" i="46"/>
  <c r="R203" i="46" s="1"/>
  <c r="O204" i="46" s="1"/>
  <c r="Q201" i="52"/>
  <c r="R201" i="52" s="1"/>
  <c r="O202" i="52" s="1"/>
  <c r="Q202" i="49"/>
  <c r="R202" i="49" s="1"/>
  <c r="O203" i="49" s="1"/>
  <c r="Q201" i="36"/>
  <c r="R201" i="36" s="1"/>
  <c r="O202" i="36" s="1"/>
  <c r="Q201" i="31"/>
  <c r="R201" i="31" s="1"/>
  <c r="O202" i="31" s="1"/>
  <c r="Q200" i="33"/>
  <c r="R200" i="33" s="1"/>
  <c r="O201" i="33" s="1"/>
  <c r="Q202" i="40"/>
  <c r="R202" i="40" s="1"/>
  <c r="O203" i="40" s="1"/>
  <c r="Q210" i="17"/>
  <c r="R210" i="17" s="1"/>
  <c r="O211" i="17" s="1"/>
  <c r="Q202" i="9"/>
  <c r="R202" i="9" s="1"/>
  <c r="O203" i="9" s="1"/>
  <c r="Q209" i="23"/>
  <c r="R209" i="23" s="1"/>
  <c r="O210" i="23" s="1"/>
  <c r="Q201" i="39"/>
  <c r="R201" i="39" s="1"/>
  <c r="O202" i="39" s="1"/>
  <c r="Q214" i="16"/>
  <c r="R214" i="16" s="1"/>
  <c r="O215" i="16" s="1"/>
  <c r="Q203" i="43"/>
  <c r="R203" i="43" s="1"/>
  <c r="O204" i="43" s="1"/>
  <c r="Q202" i="54"/>
  <c r="R202" i="54" s="1"/>
  <c r="O203" i="54" s="1"/>
  <c r="Q202" i="37"/>
  <c r="R202" i="37" s="1"/>
  <c r="O203" i="37" s="1"/>
  <c r="Q201" i="30"/>
  <c r="R201" i="30" s="1"/>
  <c r="O202" i="30" s="1"/>
  <c r="Q202" i="41"/>
  <c r="R202" i="41" s="1"/>
  <c r="O203" i="41" s="1"/>
  <c r="Q201" i="35"/>
  <c r="R201" i="35" s="1"/>
  <c r="O202" i="35" s="1"/>
  <c r="Q202" i="55"/>
  <c r="R202" i="55" s="1"/>
  <c r="O203" i="55" s="1"/>
  <c r="Q201" i="50"/>
  <c r="R201" i="50" s="1"/>
  <c r="O202" i="50" s="1"/>
  <c r="Q197" i="26"/>
  <c r="R197" i="26" s="1"/>
  <c r="O198" i="26" s="1"/>
  <c r="Q201" i="47"/>
  <c r="R201" i="47" s="1"/>
  <c r="O202" i="47" s="1"/>
  <c r="Q197" i="25"/>
  <c r="R197" i="25" s="1"/>
  <c r="O198" i="25" s="1"/>
  <c r="Q209" i="22"/>
  <c r="R209" i="22" s="1"/>
  <c r="O210" i="22" s="1"/>
  <c r="Q191" i="10"/>
  <c r="R191" i="10" s="1"/>
  <c r="O192" i="10" s="1"/>
  <c r="Q197" i="24"/>
  <c r="R197" i="24" s="1"/>
  <c r="O198" i="24" s="1"/>
  <c r="Q201" i="51"/>
  <c r="R201" i="51" s="1"/>
  <c r="O202" i="51" s="1"/>
  <c r="Q202" i="45"/>
  <c r="R202" i="45" s="1"/>
  <c r="O203" i="45" s="1"/>
  <c r="Q202" i="42"/>
  <c r="R202" i="42" s="1"/>
  <c r="O203" i="42" s="1"/>
  <c r="Q201" i="38"/>
  <c r="R201" i="38" s="1"/>
  <c r="O202" i="38" s="1"/>
  <c r="Q191" i="11"/>
  <c r="R191" i="11" s="1"/>
  <c r="O192" i="11" s="1"/>
  <c r="Q202" i="29"/>
  <c r="R202" i="29" s="1"/>
  <c r="O203" i="29" s="1"/>
  <c r="Q210" i="19"/>
  <c r="R210" i="19" s="1"/>
  <c r="O211" i="19" s="1"/>
  <c r="Q201" i="28"/>
  <c r="R201" i="28" s="1"/>
  <c r="O202" i="28" s="1"/>
  <c r="Q210" i="20"/>
  <c r="R210" i="20" s="1"/>
  <c r="O211" i="20" s="1"/>
  <c r="Q206" i="13"/>
  <c r="R206" i="13" s="1"/>
  <c r="O207" i="13" s="1"/>
  <c r="Q210" i="22" l="1"/>
  <c r="R210" i="22" s="1"/>
  <c r="O211" i="22" s="1"/>
  <c r="Q204" i="43"/>
  <c r="R204" i="43" s="1"/>
  <c r="O205" i="43" s="1"/>
  <c r="Q203" i="42"/>
  <c r="R203" i="42" s="1"/>
  <c r="O204" i="42" s="1"/>
  <c r="Q203" i="45"/>
  <c r="R203" i="45" s="1"/>
  <c r="O204" i="45" s="1"/>
  <c r="Q215" i="16"/>
  <c r="R215" i="16" s="1"/>
  <c r="O216" i="16" s="1"/>
  <c r="Q202" i="51"/>
  <c r="R202" i="51" s="1"/>
  <c r="O203" i="51" s="1"/>
  <c r="Q203" i="41"/>
  <c r="R203" i="41" s="1"/>
  <c r="O204" i="41" s="1"/>
  <c r="Q203" i="54"/>
  <c r="R203" i="54" s="1"/>
  <c r="O204" i="54" s="1"/>
  <c r="Q198" i="25"/>
  <c r="R198" i="25" s="1"/>
  <c r="O199" i="25" s="1"/>
  <c r="Q202" i="31"/>
  <c r="R202" i="31" s="1"/>
  <c r="O203" i="31" s="1"/>
  <c r="Q203" i="15"/>
  <c r="R203" i="15" s="1"/>
  <c r="O204" i="15" s="1"/>
  <c r="Q211" i="17"/>
  <c r="R211" i="17" s="1"/>
  <c r="O212" i="17" s="1"/>
  <c r="Q202" i="30"/>
  <c r="R202" i="30" s="1"/>
  <c r="O203" i="30" s="1"/>
  <c r="Q203" i="27"/>
  <c r="R203" i="27" s="1"/>
  <c r="O204" i="27" s="1"/>
  <c r="Q192" i="11"/>
  <c r="R192" i="11" s="1"/>
  <c r="O193" i="11" s="1"/>
  <c r="Q202" i="50"/>
  <c r="R202" i="50" s="1"/>
  <c r="O203" i="50" s="1"/>
  <c r="Q203" i="9"/>
  <c r="R203" i="9" s="1"/>
  <c r="O204" i="9" s="1"/>
  <c r="Q202" i="28"/>
  <c r="R202" i="28" s="1"/>
  <c r="O203" i="28" s="1"/>
  <c r="Q198" i="24"/>
  <c r="R198" i="24" s="1"/>
  <c r="O199" i="24" s="1"/>
  <c r="Q202" i="47"/>
  <c r="R202" i="47" s="1"/>
  <c r="O203" i="47" s="1"/>
  <c r="Q202" i="35"/>
  <c r="R202" i="35" s="1"/>
  <c r="O203" i="35" s="1"/>
  <c r="Q210" i="23"/>
  <c r="R210" i="23" s="1"/>
  <c r="O211" i="23" s="1"/>
  <c r="Q201" i="33"/>
  <c r="R201" i="33" s="1"/>
  <c r="O202" i="33" s="1"/>
  <c r="Q202" i="52"/>
  <c r="R202" i="52" s="1"/>
  <c r="O203" i="52" s="1"/>
  <c r="Q201" i="44"/>
  <c r="R201" i="44" s="1"/>
  <c r="O202" i="44" s="1"/>
  <c r="Q211" i="21"/>
  <c r="R211" i="21" s="1"/>
  <c r="O212" i="21" s="1"/>
  <c r="Q211" i="19"/>
  <c r="R211" i="19" s="1"/>
  <c r="O212" i="19" s="1"/>
  <c r="Q207" i="13"/>
  <c r="R207" i="13" s="1"/>
  <c r="O208" i="13" s="1"/>
  <c r="Q211" i="20"/>
  <c r="R211" i="20" s="1"/>
  <c r="O212" i="20" s="1"/>
  <c r="Q202" i="38"/>
  <c r="R202" i="38" s="1"/>
  <c r="O203" i="38" s="1"/>
  <c r="Q198" i="26"/>
  <c r="R198" i="26" s="1"/>
  <c r="O199" i="26" s="1"/>
  <c r="Q204" i="46"/>
  <c r="R204" i="46" s="1"/>
  <c r="O205" i="46" s="1"/>
  <c r="Q201" i="32"/>
  <c r="R201" i="32" s="1"/>
  <c r="O202" i="32" s="1"/>
  <c r="Q202" i="34"/>
  <c r="R202" i="34" s="1"/>
  <c r="O203" i="34" s="1"/>
  <c r="Q192" i="10"/>
  <c r="R192" i="10" s="1"/>
  <c r="O193" i="10" s="1"/>
  <c r="Q202" i="36"/>
  <c r="R202" i="36" s="1"/>
  <c r="O203" i="36" s="1"/>
  <c r="Q201" i="12"/>
  <c r="R201" i="12" s="1"/>
  <c r="O202" i="12" s="1"/>
  <c r="Q198" i="14"/>
  <c r="R198" i="14" s="1"/>
  <c r="O199" i="14" s="1"/>
  <c r="Q203" i="29"/>
  <c r="R203" i="29" s="1"/>
  <c r="O204" i="29" s="1"/>
  <c r="Q203" i="55"/>
  <c r="R203" i="55" s="1"/>
  <c r="O204" i="55" s="1"/>
  <c r="Q203" i="37"/>
  <c r="R203" i="37" s="1"/>
  <c r="O204" i="37" s="1"/>
  <c r="Q202" i="39"/>
  <c r="R202" i="39" s="1"/>
  <c r="O203" i="39" s="1"/>
  <c r="Q203" i="40"/>
  <c r="R203" i="40" s="1"/>
  <c r="O204" i="40" s="1"/>
  <c r="Q203" i="49"/>
  <c r="R203" i="49" s="1"/>
  <c r="O204" i="49" s="1"/>
  <c r="Q203" i="53"/>
  <c r="R203" i="53" s="1"/>
  <c r="O204" i="53" s="1"/>
  <c r="Q202" i="48"/>
  <c r="R202" i="48" s="1"/>
  <c r="O203" i="48" s="1"/>
  <c r="Q199" i="14" l="1"/>
  <c r="R199" i="14" s="1"/>
  <c r="O200" i="14" s="1"/>
  <c r="Q199" i="25"/>
  <c r="R199" i="25" s="1"/>
  <c r="O200" i="25" s="1"/>
  <c r="Q204" i="45"/>
  <c r="R204" i="45" s="1"/>
  <c r="O205" i="45" s="1"/>
  <c r="Q202" i="44"/>
  <c r="R202" i="44" s="1"/>
  <c r="O203" i="44" s="1"/>
  <c r="Q203" i="39"/>
  <c r="R203" i="39" s="1"/>
  <c r="O204" i="39" s="1"/>
  <c r="Q199" i="26"/>
  <c r="R199" i="26" s="1"/>
  <c r="O200" i="26" s="1"/>
  <c r="Q203" i="36"/>
  <c r="R203" i="36" s="1"/>
  <c r="O204" i="36" s="1"/>
  <c r="Q203" i="28"/>
  <c r="R203" i="28" s="1"/>
  <c r="O204" i="28" s="1"/>
  <c r="Q203" i="30"/>
  <c r="R203" i="30" s="1"/>
  <c r="O204" i="30" s="1"/>
  <c r="Q203" i="31"/>
  <c r="R203" i="31" s="1"/>
  <c r="O204" i="31" s="1"/>
  <c r="Q202" i="12"/>
  <c r="R202" i="12" s="1"/>
  <c r="O203" i="12" s="1"/>
  <c r="Q203" i="47"/>
  <c r="R203" i="47" s="1"/>
  <c r="O204" i="47" s="1"/>
  <c r="Q204" i="37"/>
  <c r="R204" i="37" s="1"/>
  <c r="O205" i="37" s="1"/>
  <c r="Q204" i="55"/>
  <c r="R204" i="55" s="1"/>
  <c r="O205" i="55" s="1"/>
  <c r="Q204" i="9"/>
  <c r="R204" i="9" s="1"/>
  <c r="O205" i="9" s="1"/>
  <c r="Q212" i="17"/>
  <c r="R212" i="17" s="1"/>
  <c r="O213" i="17" s="1"/>
  <c r="Q203" i="35"/>
  <c r="R203" i="35" s="1"/>
  <c r="O204" i="35" s="1"/>
  <c r="Q216" i="16"/>
  <c r="R216" i="16" s="1"/>
  <c r="O217" i="16" s="1"/>
  <c r="Q212" i="21"/>
  <c r="R212" i="21" s="1"/>
  <c r="O213" i="21" s="1"/>
  <c r="Q204" i="40"/>
  <c r="R204" i="40" s="1"/>
  <c r="O205" i="40" s="1"/>
  <c r="Q203" i="38"/>
  <c r="R203" i="38" s="1"/>
  <c r="O204" i="38" s="1"/>
  <c r="Q203" i="48"/>
  <c r="R203" i="48" s="1"/>
  <c r="O204" i="48" s="1"/>
  <c r="Q202" i="32"/>
  <c r="R202" i="32" s="1"/>
  <c r="O203" i="32" s="1"/>
  <c r="Q203" i="34"/>
  <c r="R203" i="34" s="1"/>
  <c r="O204" i="34" s="1"/>
  <c r="Q211" i="23"/>
  <c r="R211" i="23" s="1"/>
  <c r="O212" i="23" s="1"/>
  <c r="Q205" i="46"/>
  <c r="R205" i="46" s="1"/>
  <c r="O206" i="46" s="1"/>
  <c r="Q203" i="52"/>
  <c r="R203" i="52" s="1"/>
  <c r="O204" i="52" s="1"/>
  <c r="Q203" i="50"/>
  <c r="R203" i="50" s="1"/>
  <c r="O204" i="50" s="1"/>
  <c r="Q204" i="54"/>
  <c r="R204" i="54" s="1"/>
  <c r="O205" i="54" s="1"/>
  <c r="Q212" i="19"/>
  <c r="R212" i="19" s="1"/>
  <c r="O213" i="19" s="1"/>
  <c r="Q204" i="49"/>
  <c r="R204" i="49" s="1"/>
  <c r="O205" i="49" s="1"/>
  <c r="Q199" i="24"/>
  <c r="R199" i="24" s="1"/>
  <c r="O200" i="24" s="1"/>
  <c r="Q193" i="11"/>
  <c r="R193" i="11" s="1"/>
  <c r="O194" i="11" s="1"/>
  <c r="Q204" i="41"/>
  <c r="R204" i="41" s="1"/>
  <c r="O205" i="41" s="1"/>
  <c r="Q204" i="42"/>
  <c r="R204" i="42" s="1"/>
  <c r="O205" i="42" s="1"/>
  <c r="Q203" i="51"/>
  <c r="R203" i="51" s="1"/>
  <c r="O204" i="51" s="1"/>
  <c r="Q205" i="43"/>
  <c r="R205" i="43" s="1"/>
  <c r="O206" i="43" s="1"/>
  <c r="Q204" i="27"/>
  <c r="R204" i="27" s="1"/>
  <c r="O205" i="27" s="1"/>
  <c r="Q208" i="13"/>
  <c r="R208" i="13" s="1"/>
  <c r="O209" i="13" s="1"/>
  <c r="Q193" i="10"/>
  <c r="R193" i="10" s="1"/>
  <c r="O194" i="10" s="1"/>
  <c r="Q202" i="33"/>
  <c r="R202" i="33" s="1"/>
  <c r="O203" i="33" s="1"/>
  <c r="Q204" i="15"/>
  <c r="R204" i="15" s="1"/>
  <c r="O205" i="15" s="1"/>
  <c r="Q204" i="29"/>
  <c r="R204" i="29" s="1"/>
  <c r="O205" i="29" s="1"/>
  <c r="Q204" i="53"/>
  <c r="R204" i="53" s="1"/>
  <c r="O205" i="53" s="1"/>
  <c r="Q212" i="20"/>
  <c r="R212" i="20" s="1"/>
  <c r="O213" i="20" s="1"/>
  <c r="Q211" i="22"/>
  <c r="R211" i="22" s="1"/>
  <c r="O212" i="22" s="1"/>
  <c r="Q205" i="27" l="1"/>
  <c r="R205" i="27" s="1"/>
  <c r="O206" i="27" s="1"/>
  <c r="Q205" i="55"/>
  <c r="R205" i="55" s="1"/>
  <c r="O206" i="55" s="1"/>
  <c r="Q205" i="37"/>
  <c r="R205" i="37" s="1"/>
  <c r="O206" i="37" s="1"/>
  <c r="Q204" i="34"/>
  <c r="R204" i="34" s="1"/>
  <c r="O205" i="34" s="1"/>
  <c r="Q203" i="33"/>
  <c r="R203" i="33" s="1"/>
  <c r="O204" i="33" s="1"/>
  <c r="Q212" i="22"/>
  <c r="R212" i="22" s="1"/>
  <c r="O213" i="22" s="1"/>
  <c r="Q203" i="44"/>
  <c r="R203" i="44" s="1"/>
  <c r="O204" i="44" s="1"/>
  <c r="Q213" i="20"/>
  <c r="R213" i="20" s="1"/>
  <c r="O214" i="20" s="1"/>
  <c r="Q204" i="36"/>
  <c r="R204" i="36"/>
  <c r="O205" i="36" s="1"/>
  <c r="Q204" i="31"/>
  <c r="R204" i="31" s="1"/>
  <c r="O205" i="31" s="1"/>
  <c r="Q205" i="15"/>
  <c r="R205" i="15" s="1"/>
  <c r="O206" i="15" s="1"/>
  <c r="Q213" i="19"/>
  <c r="R213" i="19" s="1"/>
  <c r="O214" i="19" s="1"/>
  <c r="Q200" i="26"/>
  <c r="R200" i="26" s="1"/>
  <c r="O201" i="26" s="1"/>
  <c r="Q204" i="50"/>
  <c r="R204" i="50" s="1"/>
  <c r="O205" i="50" s="1"/>
  <c r="Q204" i="48"/>
  <c r="R204" i="48" s="1"/>
  <c r="O205" i="48" s="1"/>
  <c r="Q205" i="41"/>
  <c r="R205" i="41" s="1"/>
  <c r="O206" i="41" s="1"/>
  <c r="Q205" i="54"/>
  <c r="R205" i="54" s="1"/>
  <c r="O206" i="54" s="1"/>
  <c r="Q205" i="53"/>
  <c r="R205" i="53" s="1"/>
  <c r="O206" i="53" s="1"/>
  <c r="Q194" i="10"/>
  <c r="R194" i="10" s="1"/>
  <c r="O195" i="10" s="1"/>
  <c r="Q204" i="51"/>
  <c r="R204" i="51" s="1"/>
  <c r="O205" i="51" s="1"/>
  <c r="Q200" i="24"/>
  <c r="R200" i="24" s="1"/>
  <c r="O201" i="24" s="1"/>
  <c r="Q205" i="40"/>
  <c r="R205" i="40" s="1"/>
  <c r="O206" i="40" s="1"/>
  <c r="Q213" i="17"/>
  <c r="R213" i="17" s="1"/>
  <c r="O214" i="17" s="1"/>
  <c r="Q204" i="47"/>
  <c r="R204" i="47" s="1"/>
  <c r="O205" i="47" s="1"/>
  <c r="Q204" i="28"/>
  <c r="R204" i="28" s="1"/>
  <c r="O205" i="28" s="1"/>
  <c r="Q206" i="43"/>
  <c r="R206" i="43" s="1"/>
  <c r="O207" i="43" s="1"/>
  <c r="Q212" i="23"/>
  <c r="R212" i="23" s="1"/>
  <c r="O213" i="23" s="1"/>
  <c r="Q205" i="29"/>
  <c r="R205" i="29" s="1"/>
  <c r="O206" i="29" s="1"/>
  <c r="Q205" i="42"/>
  <c r="R205" i="42" s="1"/>
  <c r="O206" i="42" s="1"/>
  <c r="Q204" i="52"/>
  <c r="R204" i="52" s="1"/>
  <c r="O205" i="52" s="1"/>
  <c r="Q213" i="21"/>
  <c r="R213" i="21" s="1"/>
  <c r="O214" i="21" s="1"/>
  <c r="Q203" i="12"/>
  <c r="R203" i="12" s="1"/>
  <c r="O204" i="12" s="1"/>
  <c r="Q205" i="45"/>
  <c r="R205" i="45" s="1"/>
  <c r="O206" i="45" s="1"/>
  <c r="Q194" i="11"/>
  <c r="R194" i="11" s="1"/>
  <c r="O195" i="11" s="1"/>
  <c r="Q209" i="13"/>
  <c r="R209" i="13" s="1"/>
  <c r="O210" i="13" s="1"/>
  <c r="Q205" i="49"/>
  <c r="R205" i="49" s="1"/>
  <c r="O206" i="49" s="1"/>
  <c r="Q203" i="32"/>
  <c r="R203" i="32" s="1"/>
  <c r="O204" i="32" s="1"/>
  <c r="Q205" i="9"/>
  <c r="R205" i="9" s="1"/>
  <c r="O206" i="9" s="1"/>
  <c r="Q217" i="16"/>
  <c r="R217" i="16" s="1"/>
  <c r="O218" i="16" s="1"/>
  <c r="Q200" i="25"/>
  <c r="R200" i="25" s="1"/>
  <c r="O201" i="25" s="1"/>
  <c r="Q206" i="46"/>
  <c r="R206" i="46" s="1"/>
  <c r="O207" i="46" s="1"/>
  <c r="Q204" i="35"/>
  <c r="R204" i="35" s="1"/>
  <c r="O205" i="35" s="1"/>
  <c r="Q204" i="30"/>
  <c r="R204" i="30" s="1"/>
  <c r="O205" i="30" s="1"/>
  <c r="Q204" i="39"/>
  <c r="R204" i="39" s="1"/>
  <c r="O205" i="39" s="1"/>
  <c r="Q200" i="14"/>
  <c r="R200" i="14" s="1"/>
  <c r="O201" i="14" s="1"/>
  <c r="Q204" i="38"/>
  <c r="R204" i="38" s="1"/>
  <c r="O205" i="38" s="1"/>
  <c r="Q206" i="53" l="1"/>
  <c r="R206" i="53" s="1"/>
  <c r="O207" i="53" s="1"/>
  <c r="Q205" i="28"/>
  <c r="R205" i="28" s="1"/>
  <c r="O206" i="28" s="1"/>
  <c r="Q205" i="39"/>
  <c r="R205" i="39" s="1"/>
  <c r="O206" i="39" s="1"/>
  <c r="Q205" i="47"/>
  <c r="R205" i="47" s="1"/>
  <c r="O206" i="47" s="1"/>
  <c r="Q206" i="54"/>
  <c r="R206" i="54" s="1"/>
  <c r="O207" i="54" s="1"/>
  <c r="Q214" i="19"/>
  <c r="R214" i="19" s="1"/>
  <c r="O215" i="19" s="1"/>
  <c r="Q195" i="11"/>
  <c r="R195" i="11" s="1"/>
  <c r="O196" i="11" s="1"/>
  <c r="Q206" i="42"/>
  <c r="R206" i="42" s="1"/>
  <c r="O207" i="42" s="1"/>
  <c r="Q214" i="17"/>
  <c r="R214" i="17" s="1"/>
  <c r="O215" i="17" s="1"/>
  <c r="Q205" i="35"/>
  <c r="R205" i="35" s="1"/>
  <c r="O206" i="35" s="1"/>
  <c r="Q204" i="32"/>
  <c r="R204" i="32" s="1"/>
  <c r="O205" i="32" s="1"/>
  <c r="Q206" i="55"/>
  <c r="R206" i="55" s="1"/>
  <c r="O207" i="55" s="1"/>
  <c r="Q205" i="51"/>
  <c r="R205" i="51" s="1"/>
  <c r="O206" i="51" s="1"/>
  <c r="Q207" i="46"/>
  <c r="R207" i="46" s="1"/>
  <c r="O208" i="46" s="1"/>
  <c r="Q206" i="49"/>
  <c r="R206" i="49" s="1"/>
  <c r="O207" i="49" s="1"/>
  <c r="Q213" i="22"/>
  <c r="R213" i="22" s="1"/>
  <c r="O214" i="22" s="1"/>
  <c r="Q201" i="14"/>
  <c r="R201" i="14" s="1"/>
  <c r="O202" i="14" s="1"/>
  <c r="Q205" i="48"/>
  <c r="R205" i="48" s="1"/>
  <c r="O206" i="48" s="1"/>
  <c r="Q205" i="31"/>
  <c r="R205" i="31" s="1"/>
  <c r="O206" i="31" s="1"/>
  <c r="Q195" i="10"/>
  <c r="R195" i="10" s="1"/>
  <c r="O196" i="10" s="1"/>
  <c r="Q206" i="41"/>
  <c r="R206" i="41" s="1"/>
  <c r="O207" i="41" s="1"/>
  <c r="Q205" i="34"/>
  <c r="R205" i="34" s="1"/>
  <c r="O206" i="34" s="1"/>
  <c r="Q218" i="16"/>
  <c r="R218" i="16" s="1"/>
  <c r="O219" i="16" s="1"/>
  <c r="Q214" i="21"/>
  <c r="R214" i="21" s="1"/>
  <c r="O215" i="21" s="1"/>
  <c r="Q206" i="37"/>
  <c r="R206" i="37" s="1"/>
  <c r="O207" i="37" s="1"/>
  <c r="Q205" i="38"/>
  <c r="R205" i="38" s="1"/>
  <c r="O206" i="38" s="1"/>
  <c r="Q206" i="9"/>
  <c r="R206" i="9" s="1"/>
  <c r="O207" i="9" s="1"/>
  <c r="Q205" i="52"/>
  <c r="R205" i="52" s="1"/>
  <c r="O206" i="52" s="1"/>
  <c r="Q207" i="43"/>
  <c r="R207" i="43" s="1"/>
  <c r="O208" i="43" s="1"/>
  <c r="Q205" i="50"/>
  <c r="R205" i="50" s="1"/>
  <c r="O206" i="50" s="1"/>
  <c r="Q206" i="45"/>
  <c r="R206" i="45" s="1"/>
  <c r="O207" i="45" s="1"/>
  <c r="Q204" i="12"/>
  <c r="R204" i="12" s="1"/>
  <c r="O205" i="12" s="1"/>
  <c r="Q213" i="23"/>
  <c r="R213" i="23" s="1"/>
  <c r="O214" i="23" s="1"/>
  <c r="Q206" i="15"/>
  <c r="R206" i="15" s="1"/>
  <c r="O207" i="15" s="1"/>
  <c r="Q206" i="40"/>
  <c r="R206" i="40" s="1"/>
  <c r="O207" i="40" s="1"/>
  <c r="Q201" i="25"/>
  <c r="R201" i="25" s="1"/>
  <c r="O202" i="25" s="1"/>
  <c r="Q206" i="29"/>
  <c r="R206" i="29" s="1"/>
  <c r="O207" i="29" s="1"/>
  <c r="Q214" i="20"/>
  <c r="R214" i="20" s="1"/>
  <c r="O215" i="20" s="1"/>
  <c r="Q205" i="30"/>
  <c r="R205" i="30" s="1"/>
  <c r="O206" i="30" s="1"/>
  <c r="Q210" i="13"/>
  <c r="R210" i="13" s="1"/>
  <c r="O211" i="13" s="1"/>
  <c r="Q204" i="44"/>
  <c r="R204" i="44" s="1"/>
  <c r="O205" i="44" s="1"/>
  <c r="Q201" i="26"/>
  <c r="R201" i="26" s="1"/>
  <c r="O202" i="26" s="1"/>
  <c r="Q205" i="36"/>
  <c r="R205" i="36" s="1"/>
  <c r="O206" i="36" s="1"/>
  <c r="Q204" i="33"/>
  <c r="R204" i="33" s="1"/>
  <c r="O205" i="33" s="1"/>
  <c r="Q206" i="27"/>
  <c r="R206" i="27" s="1"/>
  <c r="O207" i="27" s="1"/>
  <c r="Q201" i="24"/>
  <c r="R201" i="24" s="1"/>
  <c r="O202" i="24" s="1"/>
  <c r="Q206" i="50" l="1"/>
  <c r="R206" i="50" s="1"/>
  <c r="O207" i="50" s="1"/>
  <c r="Q206" i="35"/>
  <c r="R206" i="35" s="1"/>
  <c r="O207" i="35" s="1"/>
  <c r="Q206" i="36"/>
  <c r="R206" i="36" s="1"/>
  <c r="O207" i="36" s="1"/>
  <c r="Q208" i="43"/>
  <c r="R208" i="43" s="1"/>
  <c r="O209" i="43" s="1"/>
  <c r="Q219" i="16"/>
  <c r="R219" i="16" s="1"/>
  <c r="O220" i="16" s="1"/>
  <c r="Q205" i="44"/>
  <c r="R205" i="44" s="1"/>
  <c r="O206" i="44" s="1"/>
  <c r="Q206" i="34"/>
  <c r="R206" i="34" s="1"/>
  <c r="O207" i="34" s="1"/>
  <c r="Q205" i="12"/>
  <c r="R205" i="12" s="1"/>
  <c r="O206" i="12" s="1"/>
  <c r="Q207" i="41"/>
  <c r="R207" i="41" s="1"/>
  <c r="O208" i="41" s="1"/>
  <c r="Q207" i="55"/>
  <c r="R207" i="55" s="1"/>
  <c r="O208" i="55" s="1"/>
  <c r="Q208" i="46"/>
  <c r="R208" i="46" s="1"/>
  <c r="O209" i="46" s="1"/>
  <c r="Q206" i="28"/>
  <c r="R206" i="28" s="1"/>
  <c r="O207" i="28" s="1"/>
  <c r="Q206" i="38"/>
  <c r="R206" i="38" s="1"/>
  <c r="O207" i="38" s="1"/>
  <c r="Q215" i="19"/>
  <c r="R215" i="19" s="1"/>
  <c r="O216" i="19" s="1"/>
  <c r="Q207" i="53"/>
  <c r="R207" i="53" s="1"/>
  <c r="O208" i="53" s="1"/>
  <c r="Q215" i="21"/>
  <c r="R215" i="21" s="1"/>
  <c r="O216" i="21" s="1"/>
  <c r="Q196" i="10"/>
  <c r="R196" i="10" s="1"/>
  <c r="O197" i="10" s="1"/>
  <c r="Q214" i="22"/>
  <c r="R214" i="22" s="1"/>
  <c r="O215" i="22" s="1"/>
  <c r="Q207" i="42"/>
  <c r="R207" i="42" s="1"/>
  <c r="O208" i="42" s="1"/>
  <c r="Q206" i="47"/>
  <c r="R206" i="47" s="1"/>
  <c r="O207" i="47" s="1"/>
  <c r="Q196" i="11"/>
  <c r="R196" i="11" s="1"/>
  <c r="O197" i="11" s="1"/>
  <c r="Q205" i="33"/>
  <c r="R205" i="33" s="1"/>
  <c r="O206" i="33" s="1"/>
  <c r="Q207" i="40"/>
  <c r="R207" i="40" s="1"/>
  <c r="O208" i="40" s="1"/>
  <c r="Q207" i="45"/>
  <c r="R207" i="45" s="1"/>
  <c r="O208" i="45" s="1"/>
  <c r="Q206" i="39"/>
  <c r="R206" i="39" s="1"/>
  <c r="O207" i="39" s="1"/>
  <c r="Q202" i="24"/>
  <c r="R202" i="24" s="1"/>
  <c r="O203" i="24" s="1"/>
  <c r="Q215" i="20"/>
  <c r="R215" i="20" s="1"/>
  <c r="O216" i="20" s="1"/>
  <c r="Q207" i="15"/>
  <c r="R207" i="15" s="1"/>
  <c r="O208" i="15" s="1"/>
  <c r="Q206" i="48"/>
  <c r="R206" i="48" s="1"/>
  <c r="O207" i="48" s="1"/>
  <c r="Q211" i="13"/>
  <c r="R211" i="13" s="1"/>
  <c r="O212" i="13" s="1"/>
  <c r="Q206" i="30"/>
  <c r="R206" i="30" s="1"/>
  <c r="O207" i="30" s="1"/>
  <c r="Q207" i="49"/>
  <c r="R207" i="49" s="1"/>
  <c r="O208" i="49" s="1"/>
  <c r="Q207" i="27"/>
  <c r="R207" i="27" s="1"/>
  <c r="O208" i="27" s="1"/>
  <c r="Q207" i="29"/>
  <c r="R207" i="29" s="1"/>
  <c r="O208" i="29" s="1"/>
  <c r="Q207" i="37"/>
  <c r="R207" i="37" s="1"/>
  <c r="O208" i="37" s="1"/>
  <c r="Q202" i="14"/>
  <c r="R202" i="14" s="1"/>
  <c r="O203" i="14" s="1"/>
  <c r="Q206" i="51"/>
  <c r="R206" i="51" s="1"/>
  <c r="O207" i="51" s="1"/>
  <c r="Q215" i="17"/>
  <c r="R215" i="17" s="1"/>
  <c r="O216" i="17" s="1"/>
  <c r="Q207" i="54"/>
  <c r="R207" i="54" s="1"/>
  <c r="O208" i="54" s="1"/>
  <c r="Q202" i="25"/>
  <c r="R202" i="25" s="1"/>
  <c r="O203" i="25" s="1"/>
  <c r="Q206" i="52"/>
  <c r="R206" i="52" s="1"/>
  <c r="O207" i="52" s="1"/>
  <c r="Q207" i="9"/>
  <c r="R207" i="9" s="1"/>
  <c r="O208" i="9" s="1"/>
  <c r="Q206" i="31"/>
  <c r="R206" i="31" s="1"/>
  <c r="O207" i="31" s="1"/>
  <c r="Q205" i="32"/>
  <c r="R205" i="32" s="1"/>
  <c r="O206" i="32" s="1"/>
  <c r="Q202" i="26"/>
  <c r="R202" i="26" s="1"/>
  <c r="O203" i="26" s="1"/>
  <c r="Q214" i="23"/>
  <c r="R214" i="23" s="1"/>
  <c r="O215" i="23" s="1"/>
  <c r="Q215" i="23" l="1"/>
  <c r="R215" i="23" s="1"/>
  <c r="O216" i="23" s="1"/>
  <c r="Q208" i="29"/>
  <c r="R208" i="29" s="1"/>
  <c r="O209" i="29" s="1"/>
  <c r="Q206" i="44"/>
  <c r="R206" i="44" s="1"/>
  <c r="O207" i="44" s="1"/>
  <c r="Q203" i="26"/>
  <c r="R203" i="26" s="1"/>
  <c r="O204" i="26" s="1"/>
  <c r="Q208" i="40"/>
  <c r="R208" i="40" s="1"/>
  <c r="O209" i="40" s="1"/>
  <c r="Q220" i="16"/>
  <c r="R220" i="16" s="1"/>
  <c r="O221" i="16" s="1"/>
  <c r="Q206" i="32"/>
  <c r="R206" i="32" s="1"/>
  <c r="O207" i="32" s="1"/>
  <c r="Q208" i="49"/>
  <c r="R208" i="49" s="1"/>
  <c r="O209" i="49" s="1"/>
  <c r="Q216" i="17"/>
  <c r="R216" i="17" s="1"/>
  <c r="O217" i="17" s="1"/>
  <c r="Q203" i="24"/>
  <c r="R203" i="24" s="1"/>
  <c r="O204" i="24" s="1"/>
  <c r="Q215" i="22"/>
  <c r="R215" i="22" s="1"/>
  <c r="O216" i="22" s="1"/>
  <c r="Q207" i="36"/>
  <c r="R207" i="36" s="1"/>
  <c r="O208" i="36" s="1"/>
  <c r="Q207" i="51"/>
  <c r="R207" i="51" s="1"/>
  <c r="O208" i="51" s="1"/>
  <c r="Q212" i="13"/>
  <c r="R212" i="13" s="1"/>
  <c r="O213" i="13" s="1"/>
  <c r="Q209" i="43"/>
  <c r="R209" i="43" s="1"/>
  <c r="O210" i="43" s="1"/>
  <c r="Q203" i="14"/>
  <c r="R203" i="14" s="1"/>
  <c r="O204" i="14" s="1"/>
  <c r="Q207" i="52"/>
  <c r="R207" i="52" s="1"/>
  <c r="O208" i="52" s="1"/>
  <c r="Q208" i="37"/>
  <c r="R208" i="37" s="1"/>
  <c r="O209" i="37" s="1"/>
  <c r="Q207" i="48"/>
  <c r="R207" i="48" s="1"/>
  <c r="O208" i="48" s="1"/>
  <c r="Q208" i="53"/>
  <c r="R208" i="53" s="1"/>
  <c r="O209" i="53" s="1"/>
  <c r="Q203" i="25"/>
  <c r="R203" i="25" s="1"/>
  <c r="O204" i="25" s="1"/>
  <c r="Q208" i="15"/>
  <c r="R208" i="15" s="1"/>
  <c r="O209" i="15" s="1"/>
  <c r="Q208" i="45"/>
  <c r="R208" i="45" s="1"/>
  <c r="O209" i="45" s="1"/>
  <c r="Q216" i="21"/>
  <c r="R216" i="21" s="1"/>
  <c r="O217" i="21" s="1"/>
  <c r="Q207" i="47"/>
  <c r="R207" i="47" s="1"/>
  <c r="O208" i="47" s="1"/>
  <c r="Q207" i="28"/>
  <c r="R207" i="28" s="1"/>
  <c r="O208" i="28" s="1"/>
  <c r="Q206" i="12"/>
  <c r="R206" i="12" s="1"/>
  <c r="O207" i="12" s="1"/>
  <c r="Q207" i="31"/>
  <c r="R207" i="31" s="1"/>
  <c r="O208" i="31" s="1"/>
  <c r="Q208" i="42"/>
  <c r="R208" i="42" s="1"/>
  <c r="O209" i="42" s="1"/>
  <c r="Q207" i="34"/>
  <c r="R207" i="34" s="1"/>
  <c r="O208" i="34" s="1"/>
  <c r="Q216" i="20"/>
  <c r="R216" i="20" s="1"/>
  <c r="O217" i="20" s="1"/>
  <c r="Q208" i="9"/>
  <c r="R208" i="9" s="1"/>
  <c r="O209" i="9" s="1"/>
  <c r="Q206" i="33"/>
  <c r="R206" i="33" s="1"/>
  <c r="O207" i="33" s="1"/>
  <c r="Q216" i="19"/>
  <c r="R216" i="19" s="1"/>
  <c r="O217" i="19" s="1"/>
  <c r="Q208" i="55"/>
  <c r="R208" i="55" s="1"/>
  <c r="O209" i="55" s="1"/>
  <c r="Q207" i="35"/>
  <c r="R207" i="35" s="1"/>
  <c r="O208" i="35" s="1"/>
  <c r="Q207" i="30"/>
  <c r="R207" i="30" s="1"/>
  <c r="O208" i="30" s="1"/>
  <c r="Q208" i="27"/>
  <c r="R208" i="27" s="1"/>
  <c r="O209" i="27" s="1"/>
  <c r="Q207" i="39"/>
  <c r="R207" i="39" s="1"/>
  <c r="O208" i="39" s="1"/>
  <c r="Q197" i="11"/>
  <c r="R197" i="11" s="1"/>
  <c r="O198" i="11" s="1"/>
  <c r="Q197" i="10"/>
  <c r="R197" i="10" s="1"/>
  <c r="O198" i="10" s="1"/>
  <c r="Q207" i="38"/>
  <c r="R207" i="38" s="1"/>
  <c r="O208" i="38" s="1"/>
  <c r="Q208" i="41"/>
  <c r="R208" i="41" s="1"/>
  <c r="O209" i="41" s="1"/>
  <c r="Q207" i="50"/>
  <c r="R207" i="50" s="1"/>
  <c r="O208" i="50" s="1"/>
  <c r="Q208" i="54"/>
  <c r="R208" i="54" s="1"/>
  <c r="O209" i="54" s="1"/>
  <c r="Q209" i="46"/>
  <c r="R209" i="46" s="1"/>
  <c r="O210" i="46" s="1"/>
  <c r="Q208" i="30" l="1"/>
  <c r="R208" i="30" s="1"/>
  <c r="O209" i="30" s="1"/>
  <c r="Q221" i="16"/>
  <c r="R221" i="16" s="1"/>
  <c r="O222" i="16" s="1"/>
  <c r="Q209" i="15"/>
  <c r="R209" i="15" s="1"/>
  <c r="O210" i="15" s="1"/>
  <c r="Q208" i="35"/>
  <c r="R208" i="35" s="1"/>
  <c r="O209" i="35" s="1"/>
  <c r="Q217" i="20"/>
  <c r="R217" i="20" s="1"/>
  <c r="O218" i="20" s="1"/>
  <c r="Q204" i="25"/>
  <c r="R204" i="25" s="1"/>
  <c r="O205" i="25" s="1"/>
  <c r="Q209" i="53"/>
  <c r="R209" i="53" s="1"/>
  <c r="O210" i="53" s="1"/>
  <c r="Q210" i="46"/>
  <c r="R210" i="46" s="1"/>
  <c r="O211" i="46" s="1"/>
  <c r="Q210" i="43"/>
  <c r="R210" i="43" s="1"/>
  <c r="O211" i="43" s="1"/>
  <c r="Q217" i="19"/>
  <c r="R217" i="19" s="1"/>
  <c r="O218" i="19" s="1"/>
  <c r="Q209" i="42"/>
  <c r="R209" i="42" s="1"/>
  <c r="O210" i="42" s="1"/>
  <c r="Q213" i="13"/>
  <c r="R213" i="13" s="1"/>
  <c r="O214" i="13" s="1"/>
  <c r="Q204" i="24"/>
  <c r="R204" i="24" s="1"/>
  <c r="O205" i="24" s="1"/>
  <c r="Q208" i="31"/>
  <c r="R208" i="31" s="1"/>
  <c r="O209" i="31" s="1"/>
  <c r="Q207" i="44"/>
  <c r="R207" i="44" s="1"/>
  <c r="O208" i="44" s="1"/>
  <c r="Q208" i="50"/>
  <c r="R208" i="50" s="1"/>
  <c r="O209" i="50" s="1"/>
  <c r="Q209" i="29"/>
  <c r="R209" i="29" s="1"/>
  <c r="O210" i="29" s="1"/>
  <c r="Q208" i="38"/>
  <c r="R208" i="38" s="1"/>
  <c r="O209" i="38" s="1"/>
  <c r="Q198" i="11"/>
  <c r="R198" i="11" s="1"/>
  <c r="O199" i="11" s="1"/>
  <c r="Q209" i="41"/>
  <c r="R209" i="41" s="1"/>
  <c r="O210" i="41" s="1"/>
  <c r="Q208" i="36"/>
  <c r="R208" i="36" s="1"/>
  <c r="O209" i="36" s="1"/>
  <c r="Q207" i="32"/>
  <c r="R207" i="32" s="1"/>
  <c r="O208" i="32" s="1"/>
  <c r="Q216" i="23"/>
  <c r="R216" i="23" s="1"/>
  <c r="O217" i="23" s="1"/>
  <c r="Q209" i="54"/>
  <c r="R209" i="54" s="1"/>
  <c r="O210" i="54" s="1"/>
  <c r="Q198" i="10"/>
  <c r="R198" i="10" s="1"/>
  <c r="O199" i="10" s="1"/>
  <c r="Q207" i="33"/>
  <c r="R207" i="33" s="1"/>
  <c r="O208" i="33" s="1"/>
  <c r="Q208" i="47"/>
  <c r="R208" i="47" s="1"/>
  <c r="O209" i="47" s="1"/>
  <c r="Q208" i="52"/>
  <c r="R208" i="52" s="1"/>
  <c r="O209" i="52" s="1"/>
  <c r="Q204" i="26"/>
  <c r="R204" i="26" s="1"/>
  <c r="O205" i="26" s="1"/>
  <c r="Q209" i="55"/>
  <c r="R209" i="55" s="1"/>
  <c r="O210" i="55" s="1"/>
  <c r="Q209" i="45"/>
  <c r="R209" i="45" s="1"/>
  <c r="O210" i="45" s="1"/>
  <c r="Q209" i="9"/>
  <c r="R209" i="9" s="1"/>
  <c r="O210" i="9" s="1"/>
  <c r="Q217" i="21"/>
  <c r="R217" i="21" s="1"/>
  <c r="O218" i="21" s="1"/>
  <c r="Q204" i="14"/>
  <c r="R204" i="14" s="1"/>
  <c r="O205" i="14" s="1"/>
  <c r="Q209" i="49"/>
  <c r="R209" i="49" s="1"/>
  <c r="O210" i="49" s="1"/>
  <c r="Q208" i="48"/>
  <c r="R208" i="48" s="1"/>
  <c r="O209" i="48" s="1"/>
  <c r="Q209" i="27"/>
  <c r="R209" i="27" s="1"/>
  <c r="O210" i="27" s="1"/>
  <c r="Q208" i="34"/>
  <c r="R208" i="34" s="1"/>
  <c r="O209" i="34" s="1"/>
  <c r="Q208" i="28"/>
  <c r="R208" i="28" s="1"/>
  <c r="O209" i="28" s="1"/>
  <c r="Q209" i="37"/>
  <c r="R209" i="37" s="1"/>
  <c r="O210" i="37" s="1"/>
  <c r="Q208" i="51"/>
  <c r="R208" i="51" s="1"/>
  <c r="O209" i="51" s="1"/>
  <c r="Q217" i="17"/>
  <c r="R217" i="17" s="1"/>
  <c r="O218" i="17" s="1"/>
  <c r="Q209" i="40"/>
  <c r="R209" i="40" s="1"/>
  <c r="O210" i="40" s="1"/>
  <c r="Q208" i="39"/>
  <c r="R208" i="39" s="1"/>
  <c r="O209" i="39" s="1"/>
  <c r="Q207" i="12"/>
  <c r="R207" i="12" s="1"/>
  <c r="O208" i="12" s="1"/>
  <c r="Q216" i="22"/>
  <c r="R216" i="22" s="1"/>
  <c r="O217" i="22" s="1"/>
  <c r="Q209" i="52" l="1"/>
  <c r="R209" i="52" s="1"/>
  <c r="O210" i="52" s="1"/>
  <c r="Q205" i="14"/>
  <c r="R205" i="14" s="1"/>
  <c r="O206" i="14" s="1"/>
  <c r="Q218" i="21"/>
  <c r="R218" i="21" s="1"/>
  <c r="O219" i="21" s="1"/>
  <c r="Q218" i="20"/>
  <c r="R218" i="20" s="1"/>
  <c r="O219" i="20" s="1"/>
  <c r="Q208" i="32"/>
  <c r="R208" i="32" s="1"/>
  <c r="O209" i="32" s="1"/>
  <c r="Q205" i="24"/>
  <c r="R205" i="24" s="1"/>
  <c r="O206" i="24" s="1"/>
  <c r="Q211" i="46"/>
  <c r="R211" i="46" s="1"/>
  <c r="O212" i="46" s="1"/>
  <c r="Q209" i="35"/>
  <c r="R209" i="35" s="1"/>
  <c r="O210" i="35" s="1"/>
  <c r="Q208" i="33"/>
  <c r="R208" i="33" s="1"/>
  <c r="O209" i="33" s="1"/>
  <c r="Q214" i="13"/>
  <c r="R214" i="13" s="1"/>
  <c r="O215" i="13" s="1"/>
  <c r="Q210" i="15"/>
  <c r="R210" i="15" s="1"/>
  <c r="O211" i="15" s="1"/>
  <c r="Q199" i="10"/>
  <c r="R199" i="10" s="1"/>
  <c r="O200" i="10" s="1"/>
  <c r="Q210" i="40"/>
  <c r="R210" i="40" s="1"/>
  <c r="O211" i="40" s="1"/>
  <c r="Q217" i="23"/>
  <c r="R217" i="23" s="1"/>
  <c r="O218" i="23" s="1"/>
  <c r="Q210" i="53"/>
  <c r="R210" i="53" s="1"/>
  <c r="O211" i="53" s="1"/>
  <c r="Q210" i="9"/>
  <c r="R210" i="9" s="1"/>
  <c r="O211" i="9" s="1"/>
  <c r="Q210" i="54"/>
  <c r="R210" i="54" s="1"/>
  <c r="O211" i="54" s="1"/>
  <c r="Q210" i="41"/>
  <c r="R210" i="41" s="1"/>
  <c r="O211" i="41" s="1"/>
  <c r="Q209" i="50"/>
  <c r="R209" i="50" s="1"/>
  <c r="O210" i="50" s="1"/>
  <c r="Q209" i="47"/>
  <c r="R209" i="47" s="1"/>
  <c r="O210" i="47" s="1"/>
  <c r="Q218" i="17"/>
  <c r="R218" i="17" s="1"/>
  <c r="O219" i="17" s="1"/>
  <c r="Q209" i="39"/>
  <c r="R209" i="39" s="1"/>
  <c r="O210" i="39" s="1"/>
  <c r="Q210" i="37"/>
  <c r="R210" i="37" s="1"/>
  <c r="O211" i="37" s="1"/>
  <c r="Q209" i="48"/>
  <c r="R209" i="48" s="1"/>
  <c r="O210" i="48" s="1"/>
  <c r="Q209" i="28"/>
  <c r="R209" i="28" s="1"/>
  <c r="O210" i="28" s="1"/>
  <c r="Q208" i="44"/>
  <c r="R208" i="44" s="1"/>
  <c r="O209" i="44" s="1"/>
  <c r="Q217" i="22"/>
  <c r="R217" i="22" s="1"/>
  <c r="O218" i="22" s="1"/>
  <c r="Q210" i="55"/>
  <c r="R210" i="55" s="1"/>
  <c r="O211" i="55" s="1"/>
  <c r="Q209" i="38"/>
  <c r="R209" i="38" s="1"/>
  <c r="O210" i="38" s="1"/>
  <c r="Q209" i="31"/>
  <c r="R209" i="31" s="1"/>
  <c r="O210" i="31" s="1"/>
  <c r="Q218" i="19"/>
  <c r="R218" i="19" s="1"/>
  <c r="O219" i="19" s="1"/>
  <c r="Q205" i="25"/>
  <c r="R205" i="25" s="1"/>
  <c r="O206" i="25" s="1"/>
  <c r="Q222" i="16"/>
  <c r="R222" i="16" s="1"/>
  <c r="O223" i="16" s="1"/>
  <c r="Q210" i="49"/>
  <c r="R210" i="49" s="1"/>
  <c r="O211" i="49" s="1"/>
  <c r="Q210" i="42"/>
  <c r="R210" i="42" s="1"/>
  <c r="O211" i="42" s="1"/>
  <c r="Q209" i="34"/>
  <c r="R209" i="34" s="1"/>
  <c r="O210" i="34" s="1"/>
  <c r="Q209" i="51"/>
  <c r="R209" i="51" s="1"/>
  <c r="O210" i="51" s="1"/>
  <c r="Q209" i="36"/>
  <c r="R209" i="36" s="1"/>
  <c r="O210" i="36" s="1"/>
  <c r="Q210" i="29"/>
  <c r="R210" i="29" s="1"/>
  <c r="O211" i="29" s="1"/>
  <c r="Q211" i="43"/>
  <c r="R211" i="43" s="1"/>
  <c r="O212" i="43" s="1"/>
  <c r="Q209" i="30"/>
  <c r="R209" i="30" s="1"/>
  <c r="O210" i="30" s="1"/>
  <c r="Q210" i="45"/>
  <c r="R210" i="45" s="1"/>
  <c r="O211" i="45" s="1"/>
  <c r="Q199" i="11"/>
  <c r="R199" i="11" s="1"/>
  <c r="O200" i="11" s="1"/>
  <c r="Q208" i="12"/>
  <c r="R208" i="12" s="1"/>
  <c r="O209" i="12" s="1"/>
  <c r="Q210" i="27"/>
  <c r="R210" i="27" s="1"/>
  <c r="O211" i="27" s="1"/>
  <c r="Q205" i="26"/>
  <c r="R205" i="26" s="1"/>
  <c r="O206" i="26" s="1"/>
  <c r="Q218" i="23" l="1"/>
  <c r="R218" i="23" s="1"/>
  <c r="O219" i="23" s="1"/>
  <c r="Q210" i="35"/>
  <c r="R210" i="35" s="1"/>
  <c r="O211" i="35" s="1"/>
  <c r="Q212" i="43"/>
  <c r="R212" i="43" s="1"/>
  <c r="O213" i="43" s="1"/>
  <c r="Q211" i="27"/>
  <c r="R211" i="27" s="1"/>
  <c r="O212" i="27" s="1"/>
  <c r="Q210" i="28"/>
  <c r="R210" i="28" s="1"/>
  <c r="O211" i="28" s="1"/>
  <c r="Q210" i="51"/>
  <c r="R210" i="51" s="1"/>
  <c r="O211" i="51" s="1"/>
  <c r="Q210" i="31"/>
  <c r="R210" i="31" s="1"/>
  <c r="O211" i="31" s="1"/>
  <c r="Q211" i="41"/>
  <c r="R211" i="41" s="1"/>
  <c r="O212" i="41" s="1"/>
  <c r="Q200" i="10"/>
  <c r="R200" i="10" s="1"/>
  <c r="O201" i="10" s="1"/>
  <c r="Q223" i="16"/>
  <c r="R223" i="16" s="1"/>
  <c r="O224" i="16" s="1"/>
  <c r="Q206" i="25"/>
  <c r="R206" i="25" s="1"/>
  <c r="O207" i="25" s="1"/>
  <c r="Q210" i="36"/>
  <c r="R210" i="36" s="1"/>
  <c r="O211" i="36" s="1"/>
  <c r="Q210" i="34"/>
  <c r="R210" i="34" s="1"/>
  <c r="O211" i="34" s="1"/>
  <c r="Q210" i="38"/>
  <c r="R210" i="38" s="1"/>
  <c r="O211" i="38" s="1"/>
  <c r="Q211" i="54"/>
  <c r="R211" i="54" s="1"/>
  <c r="O212" i="54" s="1"/>
  <c r="Q211" i="15"/>
  <c r="R211" i="15" s="1"/>
  <c r="O212" i="15" s="1"/>
  <c r="Q210" i="47"/>
  <c r="R210" i="47" s="1"/>
  <c r="O211" i="47" s="1"/>
  <c r="Q209" i="12"/>
  <c r="R209" i="12" s="1"/>
  <c r="O210" i="12" s="1"/>
  <c r="Q211" i="42"/>
  <c r="R211" i="42" s="1"/>
  <c r="O212" i="42" s="1"/>
  <c r="Q211" i="55"/>
  <c r="R211" i="55" s="1"/>
  <c r="O212" i="55" s="1"/>
  <c r="Q211" i="9"/>
  <c r="R211" i="9" s="1"/>
  <c r="O212" i="9" s="1"/>
  <c r="Q215" i="13"/>
  <c r="R215" i="13" s="1"/>
  <c r="O216" i="13" s="1"/>
  <c r="Q209" i="44"/>
  <c r="R209" i="44" s="1"/>
  <c r="O210" i="44" s="1"/>
  <c r="Q211" i="29"/>
  <c r="R211" i="29" s="1"/>
  <c r="O212" i="29" s="1"/>
  <c r="Q210" i="48"/>
  <c r="R210" i="48" s="1"/>
  <c r="O211" i="48" s="1"/>
  <c r="Q211" i="45"/>
  <c r="R211" i="45" s="1"/>
  <c r="O212" i="45" s="1"/>
  <c r="Q210" i="39"/>
  <c r="R210" i="39" s="1"/>
  <c r="O211" i="39" s="1"/>
  <c r="Q211" i="49"/>
  <c r="R211" i="49" s="1"/>
  <c r="O212" i="49" s="1"/>
  <c r="Q212" i="46"/>
  <c r="R212" i="46" s="1"/>
  <c r="O213" i="46" s="1"/>
  <c r="Q219" i="20"/>
  <c r="R219" i="20" s="1"/>
  <c r="O220" i="20" s="1"/>
  <c r="Q218" i="22"/>
  <c r="R218" i="22" s="1"/>
  <c r="O219" i="22" s="1"/>
  <c r="Q210" i="50"/>
  <c r="R210" i="50" s="1"/>
  <c r="O211" i="50" s="1"/>
  <c r="Q206" i="24"/>
  <c r="R206" i="24" s="1"/>
  <c r="O207" i="24" s="1"/>
  <c r="Q206" i="14"/>
  <c r="R206" i="14" s="1"/>
  <c r="O207" i="14" s="1"/>
  <c r="Q200" i="11"/>
  <c r="R200" i="11" s="1"/>
  <c r="O201" i="11" s="1"/>
  <c r="Q219" i="19"/>
  <c r="R219" i="19" s="1"/>
  <c r="O220" i="19" s="1"/>
  <c r="Q211" i="37"/>
  <c r="R211" i="37" s="1"/>
  <c r="O212" i="37" s="1"/>
  <c r="Q211" i="53"/>
  <c r="R211" i="53" s="1"/>
  <c r="O212" i="53" s="1"/>
  <c r="Q206" i="26"/>
  <c r="R206" i="26" s="1"/>
  <c r="O207" i="26" s="1"/>
  <c r="Q210" i="30"/>
  <c r="R210" i="30" s="1"/>
  <c r="O211" i="30" s="1"/>
  <c r="Q219" i="17"/>
  <c r="R219" i="17" s="1"/>
  <c r="O220" i="17" s="1"/>
  <c r="Q211" i="40"/>
  <c r="R211" i="40" s="1"/>
  <c r="O212" i="40" s="1"/>
  <c r="Q209" i="33"/>
  <c r="R209" i="33" s="1"/>
  <c r="O210" i="33" s="1"/>
  <c r="Q209" i="32"/>
  <c r="R209" i="32" s="1"/>
  <c r="O210" i="32" s="1"/>
  <c r="Q210" i="52"/>
  <c r="R210" i="52" s="1"/>
  <c r="O211" i="52" s="1"/>
  <c r="Q219" i="21"/>
  <c r="R219" i="21" s="1"/>
  <c r="O220" i="21" s="1"/>
  <c r="Q211" i="52" l="1"/>
  <c r="R211" i="52"/>
  <c r="O212" i="52" s="1"/>
  <c r="Q212" i="49"/>
  <c r="R212" i="49" s="1"/>
  <c r="O213" i="49" s="1"/>
  <c r="Q212" i="27"/>
  <c r="R212" i="27" s="1"/>
  <c r="O213" i="27" s="1"/>
  <c r="Q207" i="26"/>
  <c r="R207" i="26" s="1"/>
  <c r="O208" i="26" s="1"/>
  <c r="Q211" i="47"/>
  <c r="R211" i="47" s="1"/>
  <c r="O212" i="47" s="1"/>
  <c r="Q207" i="24"/>
  <c r="R207" i="24" s="1"/>
  <c r="O208" i="24" s="1"/>
  <c r="Q212" i="53"/>
  <c r="R212" i="53" s="1"/>
  <c r="O213" i="53" s="1"/>
  <c r="Q212" i="15"/>
  <c r="R212" i="15" s="1"/>
  <c r="O213" i="15" s="1"/>
  <c r="Q219" i="22"/>
  <c r="R219" i="22" s="1"/>
  <c r="O220" i="22" s="1"/>
  <c r="Q207" i="25"/>
  <c r="R207" i="25" s="1"/>
  <c r="O208" i="25" s="1"/>
  <c r="Q212" i="41"/>
  <c r="R212" i="41" s="1"/>
  <c r="O213" i="41" s="1"/>
  <c r="Q212" i="45"/>
  <c r="R212" i="45" s="1"/>
  <c r="O213" i="45" s="1"/>
  <c r="Q212" i="37"/>
  <c r="R212" i="37" s="1"/>
  <c r="O213" i="37" s="1"/>
  <c r="Q220" i="20"/>
  <c r="R220" i="20" s="1"/>
  <c r="O221" i="20" s="1"/>
  <c r="Q212" i="29"/>
  <c r="R212" i="29" s="1"/>
  <c r="O213" i="29" s="1"/>
  <c r="Q211" i="50"/>
  <c r="R211" i="50" s="1"/>
  <c r="O212" i="50" s="1"/>
  <c r="Q220" i="19"/>
  <c r="R220" i="19" s="1"/>
  <c r="O221" i="19" s="1"/>
  <c r="Q213" i="46"/>
  <c r="R213" i="46" s="1"/>
  <c r="O214" i="46" s="1"/>
  <c r="Q212" i="42"/>
  <c r="R212" i="42" s="1"/>
  <c r="O213" i="42" s="1"/>
  <c r="Q212" i="55"/>
  <c r="R212" i="55" s="1"/>
  <c r="O213" i="55" s="1"/>
  <c r="Q211" i="36"/>
  <c r="R211" i="36" s="1"/>
  <c r="O212" i="36" s="1"/>
  <c r="Q210" i="44"/>
  <c r="R210" i="44" s="1"/>
  <c r="O211" i="44" s="1"/>
  <c r="Q212" i="54"/>
  <c r="R212" i="54" s="1"/>
  <c r="O213" i="54" s="1"/>
  <c r="Q220" i="21"/>
  <c r="R220" i="21" s="1"/>
  <c r="O221" i="21" s="1"/>
  <c r="Q216" i="13"/>
  <c r="R216" i="13" s="1"/>
  <c r="O217" i="13" s="1"/>
  <c r="Q210" i="12"/>
  <c r="R210" i="12" s="1"/>
  <c r="O211" i="12" s="1"/>
  <c r="Q211" i="38"/>
  <c r="R211" i="38" s="1"/>
  <c r="O212" i="38" s="1"/>
  <c r="Q224" i="16"/>
  <c r="R224" i="16" s="1"/>
  <c r="O225" i="16" s="1"/>
  <c r="Q211" i="51"/>
  <c r="R211" i="51" s="1"/>
  <c r="O212" i="51" s="1"/>
  <c r="Q211" i="35"/>
  <c r="R211" i="35" s="1"/>
  <c r="O212" i="35" s="1"/>
  <c r="Q210" i="32"/>
  <c r="R210" i="32" s="1"/>
  <c r="O211" i="32" s="1"/>
  <c r="Q211" i="31"/>
  <c r="R211" i="31" s="1"/>
  <c r="O212" i="31" s="1"/>
  <c r="Q212" i="40"/>
  <c r="R212" i="40" s="1"/>
  <c r="O213" i="40" s="1"/>
  <c r="Q207" i="14"/>
  <c r="R207" i="14" s="1"/>
  <c r="O208" i="14" s="1"/>
  <c r="Q211" i="30"/>
  <c r="R211" i="30" s="1"/>
  <c r="O212" i="30" s="1"/>
  <c r="Q210" i="33"/>
  <c r="R210" i="33" s="1"/>
  <c r="O211" i="33" s="1"/>
  <c r="Q201" i="11"/>
  <c r="R201" i="11" s="1"/>
  <c r="O202" i="11" s="1"/>
  <c r="Q211" i="39"/>
  <c r="R211" i="39" s="1"/>
  <c r="O212" i="39" s="1"/>
  <c r="Q211" i="48"/>
  <c r="R211" i="48" s="1"/>
  <c r="O212" i="48" s="1"/>
  <c r="Q212" i="9"/>
  <c r="R212" i="9" s="1"/>
  <c r="O213" i="9" s="1"/>
  <c r="Q211" i="34"/>
  <c r="R211" i="34" s="1"/>
  <c r="O212" i="34" s="1"/>
  <c r="Q201" i="10"/>
  <c r="R201" i="10" s="1"/>
  <c r="O202" i="10" s="1"/>
  <c r="Q211" i="28"/>
  <c r="R211" i="28" s="1"/>
  <c r="O212" i="28" s="1"/>
  <c r="Q219" i="23"/>
  <c r="R219" i="23" s="1"/>
  <c r="O220" i="23" s="1"/>
  <c r="Q213" i="43"/>
  <c r="R213" i="43" s="1"/>
  <c r="O214" i="43" s="1"/>
  <c r="Q220" i="17"/>
  <c r="R220" i="17" s="1"/>
  <c r="O221" i="17" s="1"/>
  <c r="Q213" i="54" l="1"/>
  <c r="R213" i="54"/>
  <c r="O214" i="54" s="1"/>
  <c r="Q212" i="35"/>
  <c r="R212" i="35" s="1"/>
  <c r="O213" i="35" s="1"/>
  <c r="Q214" i="46"/>
  <c r="R214" i="46" s="1"/>
  <c r="O215" i="46" s="1"/>
  <c r="Q212" i="51"/>
  <c r="R212" i="51" s="1"/>
  <c r="O213" i="51" s="1"/>
  <c r="Q212" i="50"/>
  <c r="R212" i="50" s="1"/>
  <c r="O213" i="50" s="1"/>
  <c r="Q225" i="16"/>
  <c r="R225" i="16" s="1"/>
  <c r="O226" i="16" s="1"/>
  <c r="Q212" i="36"/>
  <c r="R212" i="36" s="1"/>
  <c r="O213" i="36" s="1"/>
  <c r="Q221" i="21"/>
  <c r="R221" i="21" s="1"/>
  <c r="O222" i="21" s="1"/>
  <c r="Q213" i="9"/>
  <c r="R213" i="9" s="1"/>
  <c r="O214" i="9" s="1"/>
  <c r="Q213" i="40"/>
  <c r="R213" i="40" s="1"/>
  <c r="O214" i="40" s="1"/>
  <c r="Q212" i="38"/>
  <c r="R212" i="38" s="1"/>
  <c r="O213" i="38" s="1"/>
  <c r="Q213" i="55"/>
  <c r="R213" i="55" s="1"/>
  <c r="O214" i="55" s="1"/>
  <c r="Q213" i="49"/>
  <c r="R213" i="49" s="1"/>
  <c r="O214" i="49" s="1"/>
  <c r="Q211" i="12"/>
  <c r="R211" i="12" s="1"/>
  <c r="O212" i="12" s="1"/>
  <c r="Q208" i="25"/>
  <c r="R208" i="25" s="1"/>
  <c r="O209" i="25" s="1"/>
  <c r="Q211" i="33"/>
  <c r="R211" i="33" s="1"/>
  <c r="O212" i="33" s="1"/>
  <c r="Q208" i="14"/>
  <c r="R208" i="14" s="1"/>
  <c r="O209" i="14" s="1"/>
  <c r="Q212" i="39"/>
  <c r="R212" i="39" s="1"/>
  <c r="O213" i="39" s="1"/>
  <c r="Q217" i="13"/>
  <c r="R217" i="13" s="1"/>
  <c r="O218" i="13" s="1"/>
  <c r="Q212" i="28"/>
  <c r="R212" i="28" s="1"/>
  <c r="O213" i="28" s="1"/>
  <c r="Q212" i="34"/>
  <c r="R212" i="34" s="1"/>
  <c r="O213" i="34" s="1"/>
  <c r="Q202" i="11"/>
  <c r="Q204" i="11" s="1"/>
  <c r="R204" i="11" s="1"/>
  <c r="S204" i="11" s="1"/>
  <c r="Q212" i="31"/>
  <c r="R212" i="31" s="1"/>
  <c r="O213" i="31" s="1"/>
  <c r="Q213" i="45"/>
  <c r="R213" i="45" s="1"/>
  <c r="O214" i="45" s="1"/>
  <c r="Q213" i="15"/>
  <c r="R213" i="15" s="1"/>
  <c r="O214" i="15" s="1"/>
  <c r="Q208" i="26"/>
  <c r="R208" i="26" s="1"/>
  <c r="O209" i="26" s="1"/>
  <c r="Q211" i="32"/>
  <c r="R211" i="32" s="1"/>
  <c r="O212" i="32" s="1"/>
  <c r="Q213" i="41"/>
  <c r="R213" i="41" s="1"/>
  <c r="O214" i="41" s="1"/>
  <c r="Q214" i="43"/>
  <c r="R214" i="43" s="1"/>
  <c r="O215" i="43" s="1"/>
  <c r="Q220" i="23"/>
  <c r="R220" i="23" s="1"/>
  <c r="O221" i="23" s="1"/>
  <c r="Q213" i="53"/>
  <c r="R213" i="53" s="1"/>
  <c r="O214" i="53" s="1"/>
  <c r="Q202" i="10"/>
  <c r="Q204" i="10" s="1"/>
  <c r="R204" i="10" s="1"/>
  <c r="S204" i="10" s="1"/>
  <c r="Q221" i="20"/>
  <c r="R221" i="20" s="1"/>
  <c r="O222" i="20" s="1"/>
  <c r="Q208" i="24"/>
  <c r="R208" i="24" s="1"/>
  <c r="O209" i="24" s="1"/>
  <c r="Q212" i="30"/>
  <c r="R212" i="30" s="1"/>
  <c r="O213" i="30" s="1"/>
  <c r="Q221" i="17"/>
  <c r="R221" i="17" s="1"/>
  <c r="O222" i="17" s="1"/>
  <c r="Q211" i="44"/>
  <c r="R211" i="44" s="1"/>
  <c r="O212" i="44" s="1"/>
  <c r="Q213" i="29"/>
  <c r="R213" i="29" s="1"/>
  <c r="O214" i="29" s="1"/>
  <c r="Q213" i="27"/>
  <c r="R213" i="27" s="1"/>
  <c r="O214" i="27" s="1"/>
  <c r="Q221" i="19"/>
  <c r="R221" i="19" s="1"/>
  <c r="O222" i="19" s="1"/>
  <c r="Q213" i="37"/>
  <c r="R213" i="37" s="1"/>
  <c r="O214" i="37" s="1"/>
  <c r="Q220" i="22"/>
  <c r="R220" i="22" s="1"/>
  <c r="O221" i="22" s="1"/>
  <c r="Q212" i="47"/>
  <c r="R212" i="47" s="1"/>
  <c r="O213" i="47" s="1"/>
  <c r="Q212" i="52"/>
  <c r="R212" i="52" s="1"/>
  <c r="O213" i="52" s="1"/>
  <c r="Q212" i="48"/>
  <c r="R212" i="48" s="1"/>
  <c r="O213" i="48" s="1"/>
  <c r="Q213" i="42"/>
  <c r="R213" i="42" s="1"/>
  <c r="O214" i="42" s="1"/>
  <c r="R202" i="10" l="1"/>
  <c r="R202" i="11"/>
  <c r="Q214" i="40"/>
  <c r="R214" i="40" s="1"/>
  <c r="O215" i="40" s="1"/>
  <c r="Q222" i="19"/>
  <c r="R222" i="19" s="1"/>
  <c r="O223" i="19" s="1"/>
  <c r="Q209" i="24"/>
  <c r="R209" i="24" s="1"/>
  <c r="O210" i="24" s="1"/>
  <c r="Q215" i="43"/>
  <c r="R215" i="43" s="1"/>
  <c r="O216" i="43" s="1"/>
  <c r="Q214" i="45"/>
  <c r="R214" i="45" s="1"/>
  <c r="O215" i="45" s="1"/>
  <c r="Q214" i="37"/>
  <c r="R214" i="37" s="1"/>
  <c r="O215" i="37" s="1"/>
  <c r="Q222" i="20"/>
  <c r="R222" i="20" s="1"/>
  <c r="O223" i="20" s="1"/>
  <c r="Q213" i="48"/>
  <c r="R213" i="48" s="1"/>
  <c r="O214" i="48" s="1"/>
  <c r="Q212" i="44"/>
  <c r="R212" i="44" s="1"/>
  <c r="O213" i="44" s="1"/>
  <c r="Q214" i="55"/>
  <c r="R214" i="55" s="1"/>
  <c r="O215" i="55" s="1"/>
  <c r="Q213" i="35"/>
  <c r="R213" i="35" s="1"/>
  <c r="O214" i="35" s="1"/>
  <c r="Q213" i="31"/>
  <c r="R213" i="31" s="1"/>
  <c r="O214" i="31" s="1"/>
  <c r="Q212" i="12"/>
  <c r="R212" i="12" s="1"/>
  <c r="O213" i="12" s="1"/>
  <c r="Q214" i="49"/>
  <c r="R214" i="49" s="1"/>
  <c r="O215" i="49" s="1"/>
  <c r="Q213" i="47"/>
  <c r="R213" i="47" s="1"/>
  <c r="O214" i="47" s="1"/>
  <c r="Q222" i="17"/>
  <c r="R222" i="17" s="1"/>
  <c r="O223" i="17" s="1"/>
  <c r="Q214" i="15"/>
  <c r="R214" i="15" s="1"/>
  <c r="O215" i="15" s="1"/>
  <c r="Q213" i="51"/>
  <c r="R213" i="51" s="1"/>
  <c r="O214" i="51" s="1"/>
  <c r="Q214" i="29"/>
  <c r="R214" i="29" s="1"/>
  <c r="O215" i="29" s="1"/>
  <c r="Q221" i="22"/>
  <c r="R221" i="22" s="1"/>
  <c r="O222" i="22" s="1"/>
  <c r="Q226" i="16"/>
  <c r="R226" i="16" s="1"/>
  <c r="O227" i="16" s="1"/>
  <c r="Q214" i="41"/>
  <c r="R214" i="41" s="1"/>
  <c r="O215" i="41" s="1"/>
  <c r="Q213" i="28"/>
  <c r="R213" i="28" s="1"/>
  <c r="O214" i="28" s="1"/>
  <c r="Q222" i="21"/>
  <c r="R222" i="21" s="1"/>
  <c r="O223" i="21" s="1"/>
  <c r="Q213" i="38"/>
  <c r="R213" i="38" s="1"/>
  <c r="O214" i="38" s="1"/>
  <c r="Q214" i="27"/>
  <c r="R214" i="27" s="1"/>
  <c r="O215" i="27" s="1"/>
  <c r="Q214" i="53"/>
  <c r="R214" i="53" s="1"/>
  <c r="O215" i="53" s="1"/>
  <c r="Q209" i="25"/>
  <c r="R209" i="25" s="1"/>
  <c r="O210" i="25" s="1"/>
  <c r="Q214" i="42"/>
  <c r="R214" i="42" s="1"/>
  <c r="O215" i="42" s="1"/>
  <c r="Q221" i="23"/>
  <c r="R221" i="23" s="1"/>
  <c r="O222" i="23" s="1"/>
  <c r="Q209" i="26"/>
  <c r="R209" i="26" s="1"/>
  <c r="O210" i="26" s="1"/>
  <c r="Q213" i="30"/>
  <c r="R213" i="30" s="1"/>
  <c r="O214" i="30" s="1"/>
  <c r="Q218" i="13"/>
  <c r="R218" i="13" s="1"/>
  <c r="O219" i="13" s="1"/>
  <c r="Q213" i="36"/>
  <c r="R213" i="36" s="1"/>
  <c r="O214" i="36" s="1"/>
  <c r="Q213" i="39"/>
  <c r="R213" i="39" s="1"/>
  <c r="O214" i="39" s="1"/>
  <c r="Q213" i="52"/>
  <c r="R213" i="52" s="1"/>
  <c r="O214" i="52" s="1"/>
  <c r="Q212" i="33"/>
  <c r="R212" i="33" s="1"/>
  <c r="O213" i="33" s="1"/>
  <c r="Q212" i="32"/>
  <c r="R212" i="32" s="1"/>
  <c r="O213" i="32" s="1"/>
  <c r="Q215" i="46"/>
  <c r="R215" i="46" s="1"/>
  <c r="O216" i="46" s="1"/>
  <c r="Q213" i="34"/>
  <c r="R213" i="34" s="1"/>
  <c r="O214" i="34" s="1"/>
  <c r="Q209" i="14"/>
  <c r="R209" i="14" s="1"/>
  <c r="O210" i="14" s="1"/>
  <c r="Q214" i="9"/>
  <c r="R214" i="9" s="1"/>
  <c r="O215" i="9" s="1"/>
  <c r="Q213" i="50"/>
  <c r="R213" i="50" s="1"/>
  <c r="O214" i="50" s="1"/>
  <c r="Q214" i="54"/>
  <c r="R214" i="54" s="1"/>
  <c r="O215" i="54" s="1"/>
  <c r="Q213" i="12" l="1"/>
  <c r="R213" i="12" s="1"/>
  <c r="O214" i="12" s="1"/>
  <c r="Q213" i="44"/>
  <c r="R213" i="44" s="1"/>
  <c r="O214" i="44" s="1"/>
  <c r="Q216" i="43"/>
  <c r="R216" i="43" s="1"/>
  <c r="O217" i="43" s="1"/>
  <c r="Q214" i="34"/>
  <c r="R214" i="34" s="1"/>
  <c r="O215" i="34" s="1"/>
  <c r="Q214" i="50"/>
  <c r="R214" i="50" s="1"/>
  <c r="O215" i="50" s="1"/>
  <c r="Q214" i="48"/>
  <c r="R214" i="48" s="1"/>
  <c r="O215" i="48" s="1"/>
  <c r="Q214" i="28"/>
  <c r="R214" i="28" s="1"/>
  <c r="O215" i="28" s="1"/>
  <c r="Q227" i="16"/>
  <c r="R227" i="16" s="1"/>
  <c r="O228" i="16" s="1"/>
  <c r="Q214" i="38"/>
  <c r="R214" i="38" s="1"/>
  <c r="O215" i="38" s="1"/>
  <c r="Q215" i="41"/>
  <c r="R215" i="41" s="1"/>
  <c r="O216" i="41" s="1"/>
  <c r="Q223" i="21"/>
  <c r="R223" i="21" s="1"/>
  <c r="O224" i="21" s="1"/>
  <c r="Q215" i="54"/>
  <c r="R215" i="54" s="1"/>
  <c r="O216" i="54" s="1"/>
  <c r="Q222" i="22"/>
  <c r="R222" i="22" s="1"/>
  <c r="O223" i="22" s="1"/>
  <c r="Q214" i="47"/>
  <c r="R214" i="47" s="1"/>
  <c r="O215" i="47" s="1"/>
  <c r="Q214" i="51"/>
  <c r="R214" i="51" s="1"/>
  <c r="O215" i="51" s="1"/>
  <c r="Q215" i="49"/>
  <c r="R215" i="49" s="1"/>
  <c r="O216" i="49" s="1"/>
  <c r="Q215" i="55"/>
  <c r="R215" i="55" s="1"/>
  <c r="O216" i="55" s="1"/>
  <c r="Q215" i="37"/>
  <c r="R215" i="37" s="1"/>
  <c r="O216" i="37" s="1"/>
  <c r="Q223" i="19"/>
  <c r="R223" i="19" s="1"/>
  <c r="O224" i="19" s="1"/>
  <c r="Q214" i="52"/>
  <c r="R214" i="52" s="1"/>
  <c r="O215" i="52" s="1"/>
  <c r="Q223" i="17"/>
  <c r="R223" i="17" s="1"/>
  <c r="O224" i="17" s="1"/>
  <c r="Q214" i="39"/>
  <c r="R214" i="39" s="1"/>
  <c r="O215" i="39" s="1"/>
  <c r="Q223" i="20"/>
  <c r="R223" i="20" s="1"/>
  <c r="O224" i="20" s="1"/>
  <c r="Q215" i="9"/>
  <c r="R215" i="9" s="1"/>
  <c r="O216" i="9" s="1"/>
  <c r="Q222" i="23"/>
  <c r="R222" i="23" s="1"/>
  <c r="O223" i="23" s="1"/>
  <c r="Q210" i="25"/>
  <c r="R210" i="25" s="1"/>
  <c r="O211" i="25" s="1"/>
  <c r="Q214" i="31"/>
  <c r="R214" i="31" s="1"/>
  <c r="O215" i="31" s="1"/>
  <c r="Q216" i="46"/>
  <c r="R216" i="46" s="1"/>
  <c r="O217" i="46" s="1"/>
  <c r="Q215" i="53"/>
  <c r="R215" i="53" s="1"/>
  <c r="O216" i="53" s="1"/>
  <c r="Q214" i="35"/>
  <c r="R214" i="35" s="1"/>
  <c r="O215" i="35" s="1"/>
  <c r="Q214" i="36"/>
  <c r="R214" i="36" s="1"/>
  <c r="O215" i="36" s="1"/>
  <c r="Q215" i="27"/>
  <c r="R215" i="27" s="1"/>
  <c r="O216" i="27" s="1"/>
  <c r="Q219" i="13"/>
  <c r="R219" i="13" s="1"/>
  <c r="O220" i="13" s="1"/>
  <c r="Q215" i="42"/>
  <c r="R215" i="42" s="1"/>
  <c r="O216" i="42" s="1"/>
  <c r="Q215" i="15"/>
  <c r="R215" i="15" s="1"/>
  <c r="O216" i="15" s="1"/>
  <c r="Q215" i="45"/>
  <c r="R215" i="45" s="1"/>
  <c r="O216" i="45" s="1"/>
  <c r="Q215" i="40"/>
  <c r="R215" i="40" s="1"/>
  <c r="O216" i="40" s="1"/>
  <c r="Q214" i="30"/>
  <c r="R214" i="30" s="1"/>
  <c r="O215" i="30" s="1"/>
  <c r="Q210" i="26"/>
  <c r="R210" i="26" s="1"/>
  <c r="O211" i="26" s="1"/>
  <c r="Q215" i="29"/>
  <c r="R215" i="29" s="1"/>
  <c r="O216" i="29" s="1"/>
  <c r="Q210" i="24"/>
  <c r="R210" i="24" s="1"/>
  <c r="O211" i="24" s="1"/>
  <c r="Q213" i="32"/>
  <c r="R213" i="32" s="1"/>
  <c r="O214" i="32" s="1"/>
  <c r="Q210" i="14"/>
  <c r="R210" i="14" s="1"/>
  <c r="O211" i="14" s="1"/>
  <c r="Q213" i="33"/>
  <c r="R213" i="33" s="1"/>
  <c r="O214" i="33" s="1"/>
  <c r="Q211" i="26" l="1"/>
  <c r="R211" i="26" s="1"/>
  <c r="O212" i="26" s="1"/>
  <c r="Q215" i="35"/>
  <c r="R215" i="35" s="1"/>
  <c r="O216" i="35" s="1"/>
  <c r="Q215" i="52"/>
  <c r="R215" i="52" s="1"/>
  <c r="O216" i="52" s="1"/>
  <c r="Q215" i="38"/>
  <c r="R215" i="38" s="1"/>
  <c r="O216" i="38" s="1"/>
  <c r="Q214" i="33"/>
  <c r="R214" i="33" s="1"/>
  <c r="O215" i="33" s="1"/>
  <c r="Q224" i="19"/>
  <c r="R224" i="19" s="1"/>
  <c r="O225" i="19" s="1"/>
  <c r="Q216" i="40"/>
  <c r="R216" i="40" s="1"/>
  <c r="O217" i="40" s="1"/>
  <c r="Q216" i="55"/>
  <c r="R216" i="55" s="1"/>
  <c r="O217" i="55" s="1"/>
  <c r="Q211" i="14"/>
  <c r="R211" i="14" s="1"/>
  <c r="O212" i="14" s="1"/>
  <c r="Q216" i="37"/>
  <c r="R216" i="37" s="1"/>
  <c r="O217" i="37" s="1"/>
  <c r="Q216" i="49"/>
  <c r="R216" i="49" s="1"/>
  <c r="O217" i="49" s="1"/>
  <c r="Q216" i="53"/>
  <c r="R216" i="53" s="1"/>
  <c r="O217" i="53" s="1"/>
  <c r="Q215" i="48"/>
  <c r="R215" i="48" s="1"/>
  <c r="O216" i="48" s="1"/>
  <c r="Q216" i="9"/>
  <c r="R216" i="9" s="1"/>
  <c r="O217" i="9" s="1"/>
  <c r="Q214" i="32"/>
  <c r="R214" i="32" s="1"/>
  <c r="O215" i="32" s="1"/>
  <c r="Q215" i="51"/>
  <c r="R215" i="51" s="1"/>
  <c r="O216" i="51" s="1"/>
  <c r="Q214" i="12"/>
  <c r="R214" i="12" s="1"/>
  <c r="O215" i="12" s="1"/>
  <c r="Q216" i="15"/>
  <c r="R216" i="15" s="1"/>
  <c r="O217" i="15" s="1"/>
  <c r="Q215" i="31"/>
  <c r="R215" i="31" s="1"/>
  <c r="O216" i="31" s="1"/>
  <c r="Q216" i="27"/>
  <c r="R216" i="27" s="1"/>
  <c r="O217" i="27" s="1"/>
  <c r="Q217" i="46"/>
  <c r="R217" i="46" s="1"/>
  <c r="O218" i="46" s="1"/>
  <c r="Q228" i="16"/>
  <c r="R228" i="16" s="1"/>
  <c r="O229" i="16" s="1"/>
  <c r="Q215" i="34"/>
  <c r="R215" i="34" s="1"/>
  <c r="O216" i="34" s="1"/>
  <c r="Q224" i="21"/>
  <c r="R224" i="21" s="1"/>
  <c r="O225" i="21" s="1"/>
  <c r="Q216" i="29"/>
  <c r="R216" i="29" s="1"/>
  <c r="O217" i="29" s="1"/>
  <c r="Q216" i="45"/>
  <c r="R216" i="45" s="1"/>
  <c r="O217" i="45" s="1"/>
  <c r="Q216" i="54"/>
  <c r="R216" i="54" s="1"/>
  <c r="O217" i="54" s="1"/>
  <c r="Q215" i="36"/>
  <c r="R215" i="36" s="1"/>
  <c r="O216" i="36" s="1"/>
  <c r="Q217" i="43"/>
  <c r="R217" i="43" s="1"/>
  <c r="O218" i="43" s="1"/>
  <c r="Q215" i="30"/>
  <c r="R215" i="30" s="1"/>
  <c r="O216" i="30" s="1"/>
  <c r="Q215" i="47"/>
  <c r="R215" i="47" s="1"/>
  <c r="O216" i="47" s="1"/>
  <c r="Q216" i="41"/>
  <c r="R216" i="41" s="1"/>
  <c r="O217" i="41" s="1"/>
  <c r="Q214" i="44"/>
  <c r="R214" i="44" s="1"/>
  <c r="O215" i="44" s="1"/>
  <c r="Q215" i="28"/>
  <c r="R215" i="28" s="1"/>
  <c r="O216" i="28" s="1"/>
  <c r="Q216" i="42"/>
  <c r="R216" i="42" s="1"/>
  <c r="O217" i="42" s="1"/>
  <c r="Q211" i="25"/>
  <c r="R211" i="25" s="1"/>
  <c r="O212" i="25" s="1"/>
  <c r="Q215" i="39"/>
  <c r="R215" i="39" s="1"/>
  <c r="O216" i="39" s="1"/>
  <c r="Q223" i="23"/>
  <c r="R223" i="23" s="1"/>
  <c r="O224" i="23" s="1"/>
  <c r="Q223" i="22"/>
  <c r="R223" i="22" s="1"/>
  <c r="O224" i="22" s="1"/>
  <c r="Q215" i="50"/>
  <c r="R215" i="50" s="1"/>
  <c r="O216" i="50" s="1"/>
  <c r="Q224" i="20"/>
  <c r="R224" i="20" s="1"/>
  <c r="O225" i="20" s="1"/>
  <c r="Q211" i="24"/>
  <c r="R211" i="24" s="1"/>
  <c r="O212" i="24" s="1"/>
  <c r="Q220" i="13"/>
  <c r="R220" i="13" s="1"/>
  <c r="O221" i="13" s="1"/>
  <c r="Q224" i="17"/>
  <c r="R224" i="17" s="1"/>
  <c r="O225" i="17" s="1"/>
  <c r="Q216" i="28" l="1"/>
  <c r="R216" i="28"/>
  <c r="O217" i="28" s="1"/>
  <c r="Q216" i="36"/>
  <c r="R216" i="36" s="1"/>
  <c r="O217" i="36" s="1"/>
  <c r="Q215" i="32"/>
  <c r="R215" i="32" s="1"/>
  <c r="O216" i="32" s="1"/>
  <c r="Q225" i="17"/>
  <c r="R225" i="17" s="1"/>
  <c r="O226" i="17" s="1"/>
  <c r="Q224" i="23"/>
  <c r="R224" i="23" s="1"/>
  <c r="O225" i="23" s="1"/>
  <c r="Q217" i="55"/>
  <c r="R217" i="55" s="1"/>
  <c r="O218" i="55" s="1"/>
  <c r="Q216" i="34"/>
  <c r="R216" i="34" s="1"/>
  <c r="O217" i="34" s="1"/>
  <c r="Q212" i="14"/>
  <c r="R212" i="14" s="1"/>
  <c r="O213" i="14" s="1"/>
  <c r="Q217" i="53"/>
  <c r="R217" i="53" s="1"/>
  <c r="O218" i="53" s="1"/>
  <c r="Q216" i="35"/>
  <c r="R216" i="35" s="1"/>
  <c r="O217" i="35" s="1"/>
  <c r="Q217" i="9"/>
  <c r="R217" i="9" s="1"/>
  <c r="O218" i="9" s="1"/>
  <c r="Q216" i="30"/>
  <c r="R216" i="30" s="1"/>
  <c r="O217" i="30" s="1"/>
  <c r="Q215" i="44"/>
  <c r="R215" i="44" s="1"/>
  <c r="O216" i="44" s="1"/>
  <c r="Q216" i="38"/>
  <c r="R216" i="38" s="1"/>
  <c r="O217" i="38" s="1"/>
  <c r="Q216" i="50"/>
  <c r="R216" i="50" s="1"/>
  <c r="O217" i="50" s="1"/>
  <c r="Q217" i="42"/>
  <c r="R217" i="42" s="1"/>
  <c r="O218" i="42" s="1"/>
  <c r="Q224" i="22"/>
  <c r="R224" i="22" s="1"/>
  <c r="O225" i="22" s="1"/>
  <c r="Q216" i="47"/>
  <c r="R216" i="47" s="1"/>
  <c r="O217" i="47" s="1"/>
  <c r="Q217" i="49"/>
  <c r="R217" i="49" s="1"/>
  <c r="O218" i="49" s="1"/>
  <c r="Q212" i="25"/>
  <c r="R212" i="25" s="1"/>
  <c r="O213" i="25" s="1"/>
  <c r="Q217" i="41"/>
  <c r="R217" i="41" s="1"/>
  <c r="O218" i="41" s="1"/>
  <c r="Q225" i="21"/>
  <c r="R225" i="21" s="1"/>
  <c r="O226" i="21" s="1"/>
  <c r="Q217" i="27"/>
  <c r="R217" i="27" s="1"/>
  <c r="O218" i="27" s="1"/>
  <c r="Q216" i="51"/>
  <c r="R216" i="51" s="1"/>
  <c r="O217" i="51" s="1"/>
  <c r="Q217" i="45"/>
  <c r="R217" i="45" s="1"/>
  <c r="O218" i="45" s="1"/>
  <c r="Q229" i="16"/>
  <c r="R229" i="16" s="1"/>
  <c r="O230" i="16" s="1"/>
  <c r="Q217" i="15"/>
  <c r="R217" i="15" s="1"/>
  <c r="O218" i="15" s="1"/>
  <c r="Q225" i="19"/>
  <c r="R225" i="19" s="1"/>
  <c r="O226" i="19" s="1"/>
  <c r="Q217" i="54"/>
  <c r="R217" i="54" s="1"/>
  <c r="O218" i="54" s="1"/>
  <c r="Q216" i="52"/>
  <c r="R216" i="52" s="1"/>
  <c r="O217" i="52" s="1"/>
  <c r="Q217" i="37"/>
  <c r="R217" i="37" s="1"/>
  <c r="O218" i="37" s="1"/>
  <c r="Q221" i="13"/>
  <c r="R221" i="13" s="1"/>
  <c r="O222" i="13" s="1"/>
  <c r="Q217" i="29"/>
  <c r="R217" i="29" s="1"/>
  <c r="O218" i="29" s="1"/>
  <c r="Q215" i="12"/>
  <c r="R215" i="12" s="1"/>
  <c r="O216" i="12" s="1"/>
  <c r="Q216" i="48"/>
  <c r="R216" i="48" s="1"/>
  <c r="O217" i="48" s="1"/>
  <c r="Q215" i="33"/>
  <c r="R215" i="33" s="1"/>
  <c r="O216" i="33" s="1"/>
  <c r="Q212" i="26"/>
  <c r="R212" i="26" s="1"/>
  <c r="O213" i="26" s="1"/>
  <c r="Q216" i="31"/>
  <c r="R216" i="31" s="1"/>
  <c r="O217" i="31" s="1"/>
  <c r="Q217" i="40"/>
  <c r="R217" i="40" s="1"/>
  <c r="O218" i="40" s="1"/>
  <c r="Q212" i="24"/>
  <c r="R212" i="24" s="1"/>
  <c r="O213" i="24" s="1"/>
  <c r="Q225" i="20"/>
  <c r="R225" i="20" s="1"/>
  <c r="O226" i="20" s="1"/>
  <c r="Q216" i="39"/>
  <c r="R216" i="39" s="1"/>
  <c r="O217" i="39" s="1"/>
  <c r="Q218" i="43"/>
  <c r="R218" i="43" s="1"/>
  <c r="O219" i="43" s="1"/>
  <c r="Q218" i="46"/>
  <c r="R218" i="46" s="1"/>
  <c r="O219" i="46" s="1"/>
  <c r="Q218" i="15" l="1"/>
  <c r="R218" i="15" s="1"/>
  <c r="O219" i="15" s="1"/>
  <c r="Q219" i="46"/>
  <c r="R219" i="46" s="1"/>
  <c r="O220" i="46" s="1"/>
  <c r="Q217" i="31"/>
  <c r="R217" i="31" s="1"/>
  <c r="O218" i="31" s="1"/>
  <c r="Q217" i="38"/>
  <c r="R217" i="38" s="1"/>
  <c r="O218" i="38" s="1"/>
  <c r="Q222" i="13"/>
  <c r="R222" i="13" s="1"/>
  <c r="O223" i="13" s="1"/>
  <c r="Q226" i="17"/>
  <c r="R226" i="17" s="1"/>
  <c r="O227" i="17" s="1"/>
  <c r="Q216" i="33"/>
  <c r="R216" i="33" s="1"/>
  <c r="O217" i="33" s="1"/>
  <c r="Q217" i="30"/>
  <c r="R217" i="30" s="1"/>
  <c r="O218" i="30" s="1"/>
  <c r="Q226" i="20"/>
  <c r="R226" i="20" s="1"/>
  <c r="O227" i="20" s="1"/>
  <c r="Q217" i="47"/>
  <c r="R217" i="47" s="1"/>
  <c r="O218" i="47" s="1"/>
  <c r="Q230" i="16"/>
  <c r="R230" i="16" s="1"/>
  <c r="O231" i="16" s="1"/>
  <c r="Q213" i="24"/>
  <c r="R213" i="24" s="1"/>
  <c r="O214" i="24" s="1"/>
  <c r="Q218" i="42"/>
  <c r="R218" i="42" s="1"/>
  <c r="O219" i="42" s="1"/>
  <c r="Q217" i="35"/>
  <c r="R217" i="35" s="1"/>
  <c r="O218" i="35" s="1"/>
  <c r="Q217" i="39"/>
  <c r="R217" i="39" s="1"/>
  <c r="O218" i="39" s="1"/>
  <c r="Q216" i="12"/>
  <c r="R216" i="12" s="1"/>
  <c r="O217" i="12" s="1"/>
  <c r="Q217" i="50"/>
  <c r="R217" i="50" s="1"/>
  <c r="O218" i="50" s="1"/>
  <c r="Q226" i="19"/>
  <c r="R226" i="19" s="1"/>
  <c r="O227" i="19" s="1"/>
  <c r="Q217" i="51"/>
  <c r="R217" i="51" s="1"/>
  <c r="O218" i="51" s="1"/>
  <c r="Q213" i="25"/>
  <c r="R213" i="25" s="1"/>
  <c r="O214" i="25" s="1"/>
  <c r="Q213" i="14"/>
  <c r="R213" i="14" s="1"/>
  <c r="O214" i="14" s="1"/>
  <c r="Q218" i="40"/>
  <c r="R218" i="40" s="1"/>
  <c r="O219" i="40" s="1"/>
  <c r="Q218" i="27"/>
  <c r="R218" i="27" s="1"/>
  <c r="O219" i="27" s="1"/>
  <c r="Q216" i="32"/>
  <c r="R216" i="32" s="1"/>
  <c r="O217" i="32" s="1"/>
  <c r="Q217" i="48"/>
  <c r="R217" i="48" s="1"/>
  <c r="O218" i="48" s="1"/>
  <c r="Q218" i="55"/>
  <c r="R218" i="55" s="1"/>
  <c r="O219" i="55" s="1"/>
  <c r="Q217" i="36"/>
  <c r="R217" i="36" s="1"/>
  <c r="O218" i="36" s="1"/>
  <c r="Q217" i="34"/>
  <c r="R217" i="34" s="1"/>
  <c r="O218" i="34" s="1"/>
  <c r="Q217" i="52"/>
  <c r="R217" i="52" s="1"/>
  <c r="O218" i="52" s="1"/>
  <c r="Q226" i="21"/>
  <c r="R226" i="21" s="1"/>
  <c r="O227" i="21" s="1"/>
  <c r="Q218" i="37"/>
  <c r="R218" i="37" s="1"/>
  <c r="O219" i="37" s="1"/>
  <c r="Q218" i="49"/>
  <c r="R218" i="49" s="1"/>
  <c r="O219" i="49" s="1"/>
  <c r="Q213" i="26"/>
  <c r="R213" i="26" s="1"/>
  <c r="O214" i="26" s="1"/>
  <c r="Q218" i="54"/>
  <c r="R218" i="54" s="1"/>
  <c r="O219" i="54" s="1"/>
  <c r="Q218" i="45"/>
  <c r="R218" i="45" s="1"/>
  <c r="O219" i="45" s="1"/>
  <c r="Q218" i="41"/>
  <c r="R218" i="41" s="1"/>
  <c r="O219" i="41" s="1"/>
  <c r="Q225" i="22"/>
  <c r="R225" i="22" s="1"/>
  <c r="O226" i="22" s="1"/>
  <c r="Q216" i="44"/>
  <c r="R216" i="44" s="1"/>
  <c r="O217" i="44" s="1"/>
  <c r="Q218" i="53"/>
  <c r="R218" i="53" s="1"/>
  <c r="O219" i="53" s="1"/>
  <c r="Q225" i="23"/>
  <c r="R225" i="23" s="1"/>
  <c r="O226" i="23" s="1"/>
  <c r="Q217" i="28"/>
  <c r="R217" i="28" s="1"/>
  <c r="O218" i="28" s="1"/>
  <c r="Q219" i="43"/>
  <c r="R219" i="43" s="1"/>
  <c r="O220" i="43" s="1"/>
  <c r="Q218" i="9"/>
  <c r="R218" i="9" s="1"/>
  <c r="O219" i="9" s="1"/>
  <c r="Q218" i="29"/>
  <c r="R218" i="29" s="1"/>
  <c r="O219" i="29" s="1"/>
  <c r="Q220" i="43" l="1"/>
  <c r="R220" i="43" s="1"/>
  <c r="O221" i="43" s="1"/>
  <c r="Q219" i="41"/>
  <c r="R219" i="41" s="1"/>
  <c r="O220" i="41" s="1"/>
  <c r="Q217" i="44"/>
  <c r="R217" i="44" s="1"/>
  <c r="O218" i="44" s="1"/>
  <c r="Q217" i="12"/>
  <c r="R217" i="12" s="1"/>
  <c r="O218" i="12" s="1"/>
  <c r="Q218" i="38"/>
  <c r="R218" i="38" s="1"/>
  <c r="O219" i="38" s="1"/>
  <c r="Q218" i="34"/>
  <c r="R218" i="34" s="1"/>
  <c r="O219" i="34" s="1"/>
  <c r="Q223" i="13"/>
  <c r="R223" i="13" s="1"/>
  <c r="O224" i="13" s="1"/>
  <c r="Q219" i="49"/>
  <c r="R219" i="49" s="1"/>
  <c r="O220" i="49" s="1"/>
  <c r="Q219" i="37"/>
  <c r="R219" i="37" s="1"/>
  <c r="O220" i="37" s="1"/>
  <c r="Q227" i="20"/>
  <c r="R227" i="20" s="1"/>
  <c r="O228" i="20" s="1"/>
  <c r="Q227" i="21"/>
  <c r="R227" i="21" s="1"/>
  <c r="O228" i="21" s="1"/>
  <c r="Q218" i="30"/>
  <c r="R218" i="30" s="1"/>
  <c r="O219" i="30" s="1"/>
  <c r="Q226" i="23"/>
  <c r="R226" i="23" s="1"/>
  <c r="O227" i="23" s="1"/>
  <c r="Q217" i="32"/>
  <c r="R217" i="32" s="1"/>
  <c r="O218" i="32" s="1"/>
  <c r="Q219" i="42"/>
  <c r="R219" i="42" s="1"/>
  <c r="O220" i="42" s="1"/>
  <c r="Q219" i="55"/>
  <c r="R219" i="55" s="1"/>
  <c r="O220" i="55" s="1"/>
  <c r="Q219" i="27"/>
  <c r="R219" i="27" s="1"/>
  <c r="O220" i="27" s="1"/>
  <c r="Q214" i="24"/>
  <c r="R214" i="24" s="1"/>
  <c r="O215" i="24" s="1"/>
  <c r="Q214" i="25"/>
  <c r="R214" i="25" s="1"/>
  <c r="O215" i="25" s="1"/>
  <c r="Q219" i="40"/>
  <c r="R219" i="40" s="1"/>
  <c r="O220" i="40" s="1"/>
  <c r="Q218" i="50"/>
  <c r="R218" i="50" s="1"/>
  <c r="O219" i="50" s="1"/>
  <c r="Q219" i="15"/>
  <c r="R219" i="15" s="1"/>
  <c r="O220" i="15" s="1"/>
  <c r="Q226" i="22"/>
  <c r="R226" i="22" s="1"/>
  <c r="O227" i="22" s="1"/>
  <c r="Q218" i="48"/>
  <c r="R218" i="48" s="1"/>
  <c r="O219" i="48" s="1"/>
  <c r="Q219" i="9"/>
  <c r="R219" i="9" s="1"/>
  <c r="O220" i="9" s="1"/>
  <c r="Q218" i="51"/>
  <c r="R218" i="51" s="1"/>
  <c r="O219" i="51" s="1"/>
  <c r="Q218" i="31"/>
  <c r="R218" i="31" s="1"/>
  <c r="O219" i="31" s="1"/>
  <c r="Q214" i="26"/>
  <c r="R214" i="26" s="1"/>
  <c r="O215" i="26" s="1"/>
  <c r="Q219" i="29"/>
  <c r="R219" i="29" s="1"/>
  <c r="O220" i="29" s="1"/>
  <c r="Q219" i="45"/>
  <c r="R219" i="45" s="1"/>
  <c r="O220" i="45" s="1"/>
  <c r="Q218" i="36"/>
  <c r="R218" i="36" s="1"/>
  <c r="O219" i="36" s="1"/>
  <c r="Q218" i="39"/>
  <c r="R218" i="39" s="1"/>
  <c r="O219" i="39" s="1"/>
  <c r="Q227" i="19"/>
  <c r="R227" i="19" s="1"/>
  <c r="O228" i="19" s="1"/>
  <c r="Q218" i="35"/>
  <c r="R218" i="35" s="1"/>
  <c r="O219" i="35" s="1"/>
  <c r="Q218" i="47"/>
  <c r="R218" i="47" s="1"/>
  <c r="O219" i="47" s="1"/>
  <c r="Q227" i="17"/>
  <c r="R227" i="17" s="1"/>
  <c r="O228" i="17" s="1"/>
  <c r="Q220" i="46"/>
  <c r="R220" i="46" s="1"/>
  <c r="O221" i="46" s="1"/>
  <c r="Q217" i="33"/>
  <c r="R217" i="33" s="1"/>
  <c r="O218" i="33" s="1"/>
  <c r="Q219" i="54"/>
  <c r="R219" i="54" s="1"/>
  <c r="O220" i="54" s="1"/>
  <c r="Q219" i="53"/>
  <c r="R219" i="53" s="1"/>
  <c r="O220" i="53" s="1"/>
  <c r="Q231" i="16"/>
  <c r="R231" i="16" s="1"/>
  <c r="O232" i="16" s="1"/>
  <c r="Q218" i="28"/>
  <c r="R218" i="28" s="1"/>
  <c r="O219" i="28" s="1"/>
  <c r="Q218" i="52"/>
  <c r="R218" i="52" s="1"/>
  <c r="O219" i="52" s="1"/>
  <c r="Q214" i="14"/>
  <c r="R214" i="14" s="1"/>
  <c r="O215" i="14" s="1"/>
  <c r="Q227" i="22" l="1"/>
  <c r="R227" i="22" s="1"/>
  <c r="O228" i="22" s="1"/>
  <c r="Q215" i="24"/>
  <c r="R215" i="24" s="1"/>
  <c r="O216" i="24" s="1"/>
  <c r="Q215" i="26"/>
  <c r="R215" i="26" s="1"/>
  <c r="O216" i="26" s="1"/>
  <c r="Q220" i="15"/>
  <c r="R220" i="15" s="1"/>
  <c r="O221" i="15" s="1"/>
  <c r="Q219" i="51"/>
  <c r="R219" i="51" s="1"/>
  <c r="O220" i="51" s="1"/>
  <c r="Q219" i="52"/>
  <c r="R219" i="52" s="1"/>
  <c r="O220" i="52" s="1"/>
  <c r="Q219" i="28"/>
  <c r="R219" i="28" s="1"/>
  <c r="O220" i="28" s="1"/>
  <c r="Q219" i="36"/>
  <c r="R219" i="36" s="1"/>
  <c r="O220" i="36" s="1"/>
  <c r="Q228" i="17"/>
  <c r="R228" i="17"/>
  <c r="O229" i="17" s="1"/>
  <c r="Q228" i="20"/>
  <c r="R228" i="20" s="1"/>
  <c r="O229" i="20" s="1"/>
  <c r="Q218" i="32"/>
  <c r="R218" i="32" s="1"/>
  <c r="O219" i="32" s="1"/>
  <c r="Q218" i="33"/>
  <c r="R218" i="33" s="1"/>
  <c r="O219" i="33" s="1"/>
  <c r="Q220" i="55"/>
  <c r="R220" i="55" s="1"/>
  <c r="O221" i="55" s="1"/>
  <c r="Q219" i="47"/>
  <c r="R219" i="47" s="1"/>
  <c r="O220" i="47" s="1"/>
  <c r="Q220" i="53"/>
  <c r="R220" i="53" s="1"/>
  <c r="O221" i="53" s="1"/>
  <c r="Q219" i="35"/>
  <c r="R219" i="35" s="1"/>
  <c r="O220" i="35" s="1"/>
  <c r="Q219" i="48"/>
  <c r="R219" i="48" s="1"/>
  <c r="O220" i="48" s="1"/>
  <c r="Q220" i="40"/>
  <c r="R220" i="40" s="1"/>
  <c r="O221" i="40" s="1"/>
  <c r="Q219" i="30"/>
  <c r="R219" i="30" s="1"/>
  <c r="O220" i="30" s="1"/>
  <c r="Q220" i="49"/>
  <c r="R220" i="49" s="1"/>
  <c r="O221" i="49" s="1"/>
  <c r="Q218" i="12"/>
  <c r="R218" i="12" s="1"/>
  <c r="O219" i="12" s="1"/>
  <c r="Q232" i="16"/>
  <c r="R232" i="16" s="1"/>
  <c r="O233" i="16" s="1"/>
  <c r="Q215" i="14"/>
  <c r="R215" i="14" s="1"/>
  <c r="O216" i="14" s="1"/>
  <c r="Q219" i="39"/>
  <c r="R219" i="39" s="1"/>
  <c r="O220" i="39" s="1"/>
  <c r="Q215" i="25"/>
  <c r="R215" i="25" s="1"/>
  <c r="O216" i="25" s="1"/>
  <c r="Q218" i="44"/>
  <c r="R218" i="44" s="1"/>
  <c r="O219" i="44" s="1"/>
  <c r="Q219" i="34"/>
  <c r="R219" i="34" s="1"/>
  <c r="O220" i="34" s="1"/>
  <c r="Q220" i="41"/>
  <c r="R220" i="41" s="1"/>
  <c r="O221" i="41" s="1"/>
  <c r="Q220" i="54"/>
  <c r="R220" i="54" s="1"/>
  <c r="O221" i="54" s="1"/>
  <c r="Q228" i="21"/>
  <c r="R228" i="21" s="1"/>
  <c r="O229" i="21" s="1"/>
  <c r="Q220" i="45"/>
  <c r="R220" i="45" s="1"/>
  <c r="O221" i="45" s="1"/>
  <c r="Q224" i="13"/>
  <c r="R224" i="13" s="1"/>
  <c r="O225" i="13" s="1"/>
  <c r="Q228" i="19"/>
  <c r="R228" i="19" s="1"/>
  <c r="O229" i="19" s="1"/>
  <c r="Q220" i="37"/>
  <c r="R220" i="37" s="1"/>
  <c r="O221" i="37" s="1"/>
  <c r="Q219" i="38"/>
  <c r="R219" i="38" s="1"/>
  <c r="O220" i="38" s="1"/>
  <c r="Q221" i="43"/>
  <c r="R221" i="43" s="1"/>
  <c r="O222" i="43" s="1"/>
  <c r="Q219" i="31"/>
  <c r="R219" i="31" s="1"/>
  <c r="O220" i="31" s="1"/>
  <c r="Q220" i="42"/>
  <c r="R220" i="42" s="1"/>
  <c r="O221" i="42" s="1"/>
  <c r="Q221" i="46"/>
  <c r="R221" i="46" s="1"/>
  <c r="O222" i="46" s="1"/>
  <c r="Q220" i="29"/>
  <c r="R220" i="29" s="1"/>
  <c r="O221" i="29" s="1"/>
  <c r="Q220" i="9"/>
  <c r="R220" i="9" s="1"/>
  <c r="O221" i="9" s="1"/>
  <c r="Q219" i="50"/>
  <c r="R219" i="50" s="1"/>
  <c r="O220" i="50" s="1"/>
  <c r="Q220" i="27"/>
  <c r="R220" i="27" s="1"/>
  <c r="O221" i="27" s="1"/>
  <c r="Q227" i="23"/>
  <c r="R227" i="23" s="1"/>
  <c r="O228" i="23" s="1"/>
  <c r="Q220" i="50" l="1"/>
  <c r="R220" i="50" s="1"/>
  <c r="O221" i="50" s="1"/>
  <c r="Q220" i="47"/>
  <c r="R220" i="47" s="1"/>
  <c r="O221" i="47" s="1"/>
  <c r="Q220" i="34"/>
  <c r="R220" i="34" s="1"/>
  <c r="O221" i="34" s="1"/>
  <c r="Q221" i="40"/>
  <c r="R221" i="40" s="1"/>
  <c r="O222" i="40" s="1"/>
  <c r="Q221" i="15"/>
  <c r="R221" i="15" s="1"/>
  <c r="O222" i="15" s="1"/>
  <c r="Q221" i="42"/>
  <c r="R221" i="42" s="1"/>
  <c r="O222" i="42" s="1"/>
  <c r="Q222" i="43"/>
  <c r="R222" i="43" s="1"/>
  <c r="O223" i="43" s="1"/>
  <c r="Q216" i="25"/>
  <c r="R216" i="25" s="1"/>
  <c r="O217" i="25" s="1"/>
  <c r="Q220" i="38"/>
  <c r="R220" i="38" s="1"/>
  <c r="O221" i="38" s="1"/>
  <c r="Q229" i="21"/>
  <c r="R229" i="21" s="1"/>
  <c r="O230" i="21" s="1"/>
  <c r="Q221" i="37"/>
  <c r="R221" i="37" s="1"/>
  <c r="O222" i="37" s="1"/>
  <c r="Q220" i="52"/>
  <c r="R220" i="52" s="1"/>
  <c r="O221" i="52" s="1"/>
  <c r="Q221" i="54"/>
  <c r="R221" i="54" s="1"/>
  <c r="O222" i="54" s="1"/>
  <c r="Q228" i="23"/>
  <c r="R228" i="23" s="1"/>
  <c r="O229" i="23" s="1"/>
  <c r="Q229" i="20"/>
  <c r="R229" i="20" s="1"/>
  <c r="O230" i="20" s="1"/>
  <c r="Q220" i="30"/>
  <c r="R220" i="30" s="1"/>
  <c r="O221" i="30" s="1"/>
  <c r="Q220" i="31"/>
  <c r="R220" i="31" s="1"/>
  <c r="O221" i="31" s="1"/>
  <c r="Q221" i="41"/>
  <c r="R221" i="41" s="1"/>
  <c r="O222" i="41" s="1"/>
  <c r="Q220" i="39"/>
  <c r="R220" i="39" s="1"/>
  <c r="O221" i="39" s="1"/>
  <c r="Q221" i="49"/>
  <c r="R221" i="49" s="1"/>
  <c r="O222" i="49" s="1"/>
  <c r="Q220" i="35"/>
  <c r="R220" i="35" s="1"/>
  <c r="O221" i="35" s="1"/>
  <c r="Q219" i="33"/>
  <c r="R219" i="33" s="1"/>
  <c r="O220" i="33" s="1"/>
  <c r="Q222" i="46"/>
  <c r="R222" i="46" s="1"/>
  <c r="O223" i="46" s="1"/>
  <c r="Q216" i="14"/>
  <c r="R216" i="14" s="1"/>
  <c r="O217" i="14" s="1"/>
  <c r="Q220" i="28"/>
  <c r="R220" i="28" s="1"/>
  <c r="O221" i="28" s="1"/>
  <c r="Q229" i="19"/>
  <c r="R229" i="19" s="1"/>
  <c r="O230" i="19" s="1"/>
  <c r="Q221" i="29"/>
  <c r="R221" i="29" s="1"/>
  <c r="O222" i="29" s="1"/>
  <c r="Q225" i="13"/>
  <c r="R225" i="13" s="1"/>
  <c r="O226" i="13" s="1"/>
  <c r="Q220" i="36"/>
  <c r="R220" i="36" s="1"/>
  <c r="O221" i="36" s="1"/>
  <c r="Q221" i="27"/>
  <c r="R221" i="27" s="1"/>
  <c r="O222" i="27" s="1"/>
  <c r="Q221" i="53"/>
  <c r="R221" i="53" s="1"/>
  <c r="O222" i="53" s="1"/>
  <c r="Q216" i="24"/>
  <c r="R216" i="24" s="1"/>
  <c r="O217" i="24" s="1"/>
  <c r="Q219" i="32"/>
  <c r="R219" i="32" s="1"/>
  <c r="O220" i="32" s="1"/>
  <c r="Q219" i="44"/>
  <c r="R219" i="44" s="1"/>
  <c r="O220" i="44" s="1"/>
  <c r="Q233" i="16"/>
  <c r="R233" i="16" s="1"/>
  <c r="O234" i="16" s="1"/>
  <c r="Q219" i="12"/>
  <c r="R219" i="12" s="1"/>
  <c r="O220" i="12" s="1"/>
  <c r="Q220" i="48"/>
  <c r="R220" i="48" s="1"/>
  <c r="O221" i="48" s="1"/>
  <c r="Q221" i="55"/>
  <c r="R221" i="55" s="1"/>
  <c r="O222" i="55" s="1"/>
  <c r="Q229" i="17"/>
  <c r="R229" i="17" s="1"/>
  <c r="O230" i="17" s="1"/>
  <c r="Q220" i="51"/>
  <c r="R220" i="51" s="1"/>
  <c r="O221" i="51" s="1"/>
  <c r="Q228" i="22"/>
  <c r="R228" i="22" s="1"/>
  <c r="O229" i="22" s="1"/>
  <c r="Q221" i="45"/>
  <c r="R221" i="45" s="1"/>
  <c r="O222" i="45" s="1"/>
  <c r="Q216" i="26"/>
  <c r="R216" i="26" s="1"/>
  <c r="O217" i="26" s="1"/>
  <c r="Q221" i="9"/>
  <c r="R221" i="9" s="1"/>
  <c r="O222" i="9" s="1"/>
  <c r="Q222" i="49" l="1"/>
  <c r="R222" i="49"/>
  <c r="O223" i="49" s="1"/>
  <c r="Q229" i="23"/>
  <c r="R229" i="23" s="1"/>
  <c r="O230" i="23" s="1"/>
  <c r="Q221" i="51"/>
  <c r="R221" i="51" s="1"/>
  <c r="O222" i="51" s="1"/>
  <c r="Q221" i="39"/>
  <c r="R221" i="39" s="1"/>
  <c r="O222" i="39" s="1"/>
  <c r="Q234" i="16"/>
  <c r="R234" i="16" s="1"/>
  <c r="O235" i="16" s="1"/>
  <c r="Q221" i="31"/>
  <c r="R221" i="31" s="1"/>
  <c r="O222" i="31" s="1"/>
  <c r="Q220" i="44"/>
  <c r="R220" i="44" s="1"/>
  <c r="O221" i="44" s="1"/>
  <c r="Q222" i="41"/>
  <c r="R222" i="41" s="1"/>
  <c r="O223" i="41" s="1"/>
  <c r="Q222" i="40"/>
  <c r="R222" i="40" s="1"/>
  <c r="O223" i="40" s="1"/>
  <c r="Q217" i="24"/>
  <c r="R217" i="24" s="1"/>
  <c r="O218" i="24" s="1"/>
  <c r="Q221" i="47"/>
  <c r="R221" i="47" s="1"/>
  <c r="O222" i="47" s="1"/>
  <c r="Q229" i="22"/>
  <c r="R229" i="22" s="1"/>
  <c r="O230" i="22" s="1"/>
  <c r="Q220" i="33"/>
  <c r="R220" i="33" s="1"/>
  <c r="O221" i="33" s="1"/>
  <c r="Q230" i="17"/>
  <c r="R230" i="17" s="1"/>
  <c r="O231" i="17" s="1"/>
  <c r="Q222" i="53"/>
  <c r="R222" i="53" s="1"/>
  <c r="O223" i="53" s="1"/>
  <c r="Q222" i="27"/>
  <c r="R222" i="27" s="1"/>
  <c r="O223" i="27" s="1"/>
  <c r="Q221" i="35"/>
  <c r="R221" i="35" s="1"/>
  <c r="O222" i="35" s="1"/>
  <c r="Q230" i="21"/>
  <c r="R230" i="21" s="1"/>
  <c r="O231" i="21" s="1"/>
  <c r="Q222" i="9"/>
  <c r="R222" i="9" s="1"/>
  <c r="O223" i="9" s="1"/>
  <c r="Q220" i="12"/>
  <c r="R220" i="12" s="1"/>
  <c r="O221" i="12" s="1"/>
  <c r="Q226" i="13"/>
  <c r="R226" i="13" s="1"/>
  <c r="O227" i="13" s="1"/>
  <c r="Q221" i="52"/>
  <c r="R221" i="52" s="1"/>
  <c r="O222" i="52" s="1"/>
  <c r="Q217" i="25"/>
  <c r="R217" i="25" s="1"/>
  <c r="O218" i="25" s="1"/>
  <c r="Q230" i="20"/>
  <c r="R230" i="20" s="1"/>
  <c r="O231" i="20" s="1"/>
  <c r="Q221" i="34"/>
  <c r="R221" i="34" s="1"/>
  <c r="O222" i="34" s="1"/>
  <c r="Q217" i="14"/>
  <c r="R217" i="14" s="1"/>
  <c r="O218" i="14" s="1"/>
  <c r="Q221" i="30"/>
  <c r="R221" i="30" s="1"/>
  <c r="O222" i="30" s="1"/>
  <c r="Q217" i="26"/>
  <c r="R217" i="26" s="1"/>
  <c r="O218" i="26" s="1"/>
  <c r="Q223" i="43"/>
  <c r="R223" i="43" s="1"/>
  <c r="O224" i="43" s="1"/>
  <c r="Q222" i="42"/>
  <c r="R222" i="42" s="1"/>
  <c r="O223" i="42" s="1"/>
  <c r="Q223" i="46"/>
  <c r="R223" i="46" s="1"/>
  <c r="O224" i="46" s="1"/>
  <c r="Q222" i="37"/>
  <c r="R222" i="37" s="1"/>
  <c r="O223" i="37" s="1"/>
  <c r="Q222" i="45"/>
  <c r="R222" i="45" s="1"/>
  <c r="O223" i="45" s="1"/>
  <c r="Q222" i="55"/>
  <c r="R222" i="55" s="1"/>
  <c r="O223" i="55" s="1"/>
  <c r="Q230" i="19"/>
  <c r="R230" i="19" s="1"/>
  <c r="O231" i="19" s="1"/>
  <c r="Q222" i="29"/>
  <c r="R222" i="29" s="1"/>
  <c r="O223" i="29" s="1"/>
  <c r="Q221" i="48"/>
  <c r="R221" i="48" s="1"/>
  <c r="O222" i="48" s="1"/>
  <c r="Q222" i="54"/>
  <c r="R222" i="54" s="1"/>
  <c r="O223" i="54" s="1"/>
  <c r="Q221" i="38"/>
  <c r="R221" i="38" s="1"/>
  <c r="O222" i="38" s="1"/>
  <c r="Q222" i="15"/>
  <c r="R222" i="15" s="1"/>
  <c r="O223" i="15" s="1"/>
  <c r="Q221" i="50"/>
  <c r="R221" i="50" s="1"/>
  <c r="O222" i="50" s="1"/>
  <c r="Q220" i="32"/>
  <c r="R220" i="32" s="1"/>
  <c r="O221" i="32" s="1"/>
  <c r="Q221" i="36"/>
  <c r="R221" i="36" s="1"/>
  <c r="O222" i="36" s="1"/>
  <c r="Q221" i="28"/>
  <c r="R221" i="28" s="1"/>
  <c r="O222" i="28" s="1"/>
  <c r="Q222" i="35" l="1"/>
  <c r="R222" i="35" s="1"/>
  <c r="O223" i="35" s="1"/>
  <c r="Q223" i="15"/>
  <c r="R223" i="15" s="1"/>
  <c r="O224" i="15" s="1"/>
  <c r="Q222" i="31"/>
  <c r="R222" i="31" s="1"/>
  <c r="O223" i="31" s="1"/>
  <c r="Q222" i="38"/>
  <c r="R222" i="38" s="1"/>
  <c r="O223" i="38" s="1"/>
  <c r="Q223" i="55"/>
  <c r="R223" i="55" s="1"/>
  <c r="O224" i="55" s="1"/>
  <c r="Q224" i="43"/>
  <c r="R224" i="43" s="1"/>
  <c r="O225" i="43" s="1"/>
  <c r="Q231" i="21"/>
  <c r="R231" i="21" s="1"/>
  <c r="O232" i="21" s="1"/>
  <c r="Q235" i="16"/>
  <c r="R235" i="16" s="1"/>
  <c r="O236" i="16" s="1"/>
  <c r="Q218" i="26"/>
  <c r="R218" i="26" s="1"/>
  <c r="O219" i="26" s="1"/>
  <c r="Q218" i="24"/>
  <c r="R218" i="24" s="1"/>
  <c r="O219" i="24" s="1"/>
  <c r="Q223" i="27"/>
  <c r="R223" i="27" s="1"/>
  <c r="O224" i="27" s="1"/>
  <c r="Q223" i="37"/>
  <c r="R223" i="37" s="1"/>
  <c r="O224" i="37" s="1"/>
  <c r="Q223" i="53"/>
  <c r="R223" i="53" s="1"/>
  <c r="O224" i="53" s="1"/>
  <c r="Q222" i="39"/>
  <c r="R222" i="39" s="1"/>
  <c r="O223" i="39" s="1"/>
  <c r="Q222" i="36"/>
  <c r="R222" i="36" s="1"/>
  <c r="O223" i="36" s="1"/>
  <c r="Q218" i="14"/>
  <c r="R218" i="14" s="1"/>
  <c r="O219" i="14" s="1"/>
  <c r="Q231" i="17"/>
  <c r="R231" i="17" s="1"/>
  <c r="O232" i="17" s="1"/>
  <c r="Q230" i="23"/>
  <c r="R230" i="23" s="1"/>
  <c r="O231" i="23" s="1"/>
  <c r="Q223" i="29"/>
  <c r="R223" i="29" s="1"/>
  <c r="O224" i="29" s="1"/>
  <c r="Q222" i="34"/>
  <c r="R222" i="34" s="1"/>
  <c r="O223" i="34" s="1"/>
  <c r="Q221" i="33"/>
  <c r="R221" i="33" s="1"/>
  <c r="O222" i="33" s="1"/>
  <c r="Q222" i="52"/>
  <c r="R222" i="52" s="1"/>
  <c r="O223" i="52" s="1"/>
  <c r="Q222" i="50"/>
  <c r="R222" i="50" s="1"/>
  <c r="O223" i="50" s="1"/>
  <c r="Q231" i="20"/>
  <c r="R231" i="20" s="1"/>
  <c r="O232" i="20" s="1"/>
  <c r="Q230" i="22"/>
  <c r="R230" i="22" s="1"/>
  <c r="O231" i="22" s="1"/>
  <c r="Q221" i="44"/>
  <c r="R221" i="44" s="1"/>
  <c r="O222" i="44" s="1"/>
  <c r="Q222" i="30"/>
  <c r="R222" i="30" s="1"/>
  <c r="O223" i="30" s="1"/>
  <c r="Q222" i="48"/>
  <c r="R222" i="48" s="1"/>
  <c r="O223" i="48" s="1"/>
  <c r="Q224" i="46"/>
  <c r="R224" i="46" s="1"/>
  <c r="O225" i="46" s="1"/>
  <c r="Q222" i="51"/>
  <c r="R222" i="51" s="1"/>
  <c r="O223" i="51" s="1"/>
  <c r="Q222" i="28"/>
  <c r="R222" i="28" s="1"/>
  <c r="O223" i="28" s="1"/>
  <c r="Q221" i="12"/>
  <c r="R221" i="12" s="1"/>
  <c r="O222" i="12" s="1"/>
  <c r="Q223" i="41"/>
  <c r="R223" i="41" s="1"/>
  <c r="O224" i="41" s="1"/>
  <c r="Q218" i="25"/>
  <c r="R218" i="25" s="1"/>
  <c r="O219" i="25" s="1"/>
  <c r="Q221" i="32"/>
  <c r="R221" i="32" s="1"/>
  <c r="O222" i="32" s="1"/>
  <c r="Q223" i="54"/>
  <c r="R223" i="54" s="1"/>
  <c r="O224" i="54" s="1"/>
  <c r="Q223" i="42"/>
  <c r="R223" i="42" s="1"/>
  <c r="O224" i="42" s="1"/>
  <c r="Q231" i="19"/>
  <c r="R231" i="19" s="1"/>
  <c r="O232" i="19" s="1"/>
  <c r="Q222" i="47"/>
  <c r="R222" i="47" s="1"/>
  <c r="O223" i="47" s="1"/>
  <c r="Q223" i="45"/>
  <c r="R223" i="45" s="1"/>
  <c r="O224" i="45" s="1"/>
  <c r="Q227" i="13"/>
  <c r="R227" i="13" s="1"/>
  <c r="O228" i="13" s="1"/>
  <c r="Q223" i="40"/>
  <c r="R223" i="40" s="1"/>
  <c r="O224" i="40" s="1"/>
  <c r="Q223" i="49"/>
  <c r="R223" i="49" s="1"/>
  <c r="O224" i="49" s="1"/>
  <c r="Q223" i="9"/>
  <c r="R223" i="9" s="1"/>
  <c r="O224" i="9" s="1"/>
  <c r="Q219" i="14" l="1"/>
  <c r="R219" i="14" s="1"/>
  <c r="O220" i="14" s="1"/>
  <c r="Q224" i="49"/>
  <c r="R224" i="49" s="1"/>
  <c r="O225" i="49" s="1"/>
  <c r="Q224" i="55"/>
  <c r="R224" i="55" s="1"/>
  <c r="O225" i="55" s="1"/>
  <c r="Q219" i="26"/>
  <c r="R219" i="26" s="1"/>
  <c r="O220" i="26" s="1"/>
  <c r="Q223" i="52"/>
  <c r="R223" i="52" s="1"/>
  <c r="O224" i="52" s="1"/>
  <c r="Q219" i="24"/>
  <c r="R219" i="24" s="1"/>
  <c r="O220" i="24" s="1"/>
  <c r="Q222" i="33"/>
  <c r="R222" i="33" s="1"/>
  <c r="O223" i="33" s="1"/>
  <c r="Q219" i="25"/>
  <c r="R219" i="25" s="1"/>
  <c r="O220" i="25" s="1"/>
  <c r="Q223" i="39"/>
  <c r="R223" i="39" s="1"/>
  <c r="O224" i="39" s="1"/>
  <c r="Q222" i="44"/>
  <c r="R222" i="44" s="1"/>
  <c r="O223" i="44" s="1"/>
  <c r="Q223" i="36"/>
  <c r="R223" i="36" s="1"/>
  <c r="O224" i="36" s="1"/>
  <c r="Q224" i="53"/>
  <c r="R224" i="53" s="1"/>
  <c r="O225" i="53" s="1"/>
  <c r="Q224" i="9"/>
  <c r="R224" i="9" s="1"/>
  <c r="O225" i="9" s="1"/>
  <c r="Q224" i="37"/>
  <c r="R224" i="37" s="1"/>
  <c r="O225" i="37" s="1"/>
  <c r="Q222" i="32"/>
  <c r="R222" i="32" s="1"/>
  <c r="O223" i="32" s="1"/>
  <c r="Q222" i="12"/>
  <c r="R222" i="12" s="1"/>
  <c r="O223" i="12" s="1"/>
  <c r="Q231" i="23"/>
  <c r="R231" i="23" s="1"/>
  <c r="O232" i="23" s="1"/>
  <c r="Q225" i="43"/>
  <c r="R225" i="43" s="1"/>
  <c r="O226" i="43" s="1"/>
  <c r="Q223" i="35"/>
  <c r="R223" i="35" s="1"/>
  <c r="O224" i="35" s="1"/>
  <c r="Q224" i="45"/>
  <c r="R224" i="45" s="1"/>
  <c r="O225" i="45" s="1"/>
  <c r="Q223" i="48"/>
  <c r="R223" i="48" s="1"/>
  <c r="O224" i="48" s="1"/>
  <c r="Q232" i="20"/>
  <c r="R232" i="20" s="1"/>
  <c r="O233" i="20" s="1"/>
  <c r="Q236" i="16"/>
  <c r="R236" i="16" s="1"/>
  <c r="O237" i="16" s="1"/>
  <c r="Q223" i="38"/>
  <c r="R223" i="38" s="1"/>
  <c r="O224" i="38" s="1"/>
  <c r="Q223" i="31"/>
  <c r="R223" i="31" s="1"/>
  <c r="O224" i="31" s="1"/>
  <c r="Q224" i="54"/>
  <c r="R224" i="54" s="1"/>
  <c r="O225" i="54" s="1"/>
  <c r="Q223" i="34"/>
  <c r="R223" i="34" s="1"/>
  <c r="O224" i="34" s="1"/>
  <c r="Q223" i="28"/>
  <c r="R223" i="28" s="1"/>
  <c r="O224" i="28" s="1"/>
  <c r="Q224" i="29"/>
  <c r="R224" i="29" s="1"/>
  <c r="O225" i="29" s="1"/>
  <c r="Q224" i="15"/>
  <c r="R224" i="15" s="1"/>
  <c r="O225" i="15" s="1"/>
  <c r="Q223" i="50"/>
  <c r="R223" i="50" s="1"/>
  <c r="O224" i="50" s="1"/>
  <c r="Q232" i="21"/>
  <c r="R232" i="21" s="1"/>
  <c r="O233" i="21" s="1"/>
  <c r="Q232" i="19"/>
  <c r="R232" i="19" s="1"/>
  <c r="O233" i="19" s="1"/>
  <c r="Q223" i="51"/>
  <c r="R223" i="51" s="1"/>
  <c r="O224" i="51" s="1"/>
  <c r="Q228" i="13"/>
  <c r="R228" i="13" s="1"/>
  <c r="O229" i="13" s="1"/>
  <c r="Q224" i="41"/>
  <c r="R224" i="41" s="1"/>
  <c r="O225" i="41" s="1"/>
  <c r="Q231" i="22"/>
  <c r="R231" i="22" s="1"/>
  <c r="O232" i="22" s="1"/>
  <c r="Q232" i="17"/>
  <c r="R232" i="17" s="1"/>
  <c r="O233" i="17" s="1"/>
  <c r="Q223" i="47"/>
  <c r="R223" i="47" s="1"/>
  <c r="O224" i="47" s="1"/>
  <c r="Q223" i="30"/>
  <c r="R223" i="30" s="1"/>
  <c r="O224" i="30" s="1"/>
  <c r="Q224" i="27"/>
  <c r="R224" i="27" s="1"/>
  <c r="O225" i="27" s="1"/>
  <c r="Q224" i="40"/>
  <c r="R224" i="40" s="1"/>
  <c r="O225" i="40" s="1"/>
  <c r="Q224" i="42"/>
  <c r="R224" i="42" s="1"/>
  <c r="O225" i="42" s="1"/>
  <c r="Q225" i="46"/>
  <c r="R225" i="46" s="1"/>
  <c r="O226" i="46" s="1"/>
  <c r="Q223" i="12" l="1"/>
  <c r="R223" i="12"/>
  <c r="O224" i="12" s="1"/>
  <c r="Q225" i="42"/>
  <c r="R225" i="42" s="1"/>
  <c r="O226" i="42" s="1"/>
  <c r="Q223" i="32"/>
  <c r="R223" i="32" s="1"/>
  <c r="O224" i="32" s="1"/>
  <c r="Q225" i="37"/>
  <c r="R225" i="37" s="1"/>
  <c r="O226" i="37" s="1"/>
  <c r="Q225" i="27"/>
  <c r="R225" i="27" s="1"/>
  <c r="O226" i="27" s="1"/>
  <c r="Q224" i="28"/>
  <c r="R224" i="28" s="1"/>
  <c r="O225" i="28" s="1"/>
  <c r="Q225" i="53"/>
  <c r="R225" i="53" s="1"/>
  <c r="O226" i="53" s="1"/>
  <c r="Q224" i="34"/>
  <c r="R224" i="34" s="1"/>
  <c r="O225" i="34" s="1"/>
  <c r="Q226" i="46"/>
  <c r="R226" i="46" s="1"/>
  <c r="O227" i="46" s="1"/>
  <c r="Q225" i="49"/>
  <c r="R225" i="49" s="1"/>
  <c r="O226" i="49" s="1"/>
  <c r="Q224" i="48"/>
  <c r="R224" i="48" s="1"/>
  <c r="O225" i="48" s="1"/>
  <c r="Q225" i="9"/>
  <c r="R225" i="9" s="1"/>
  <c r="O226" i="9" s="1"/>
  <c r="Q233" i="21"/>
  <c r="R233" i="21" s="1"/>
  <c r="O234" i="21" s="1"/>
  <c r="Q232" i="23"/>
  <c r="R232" i="23" s="1"/>
  <c r="O233" i="23" s="1"/>
  <c r="Q220" i="24"/>
  <c r="R220" i="24" s="1"/>
  <c r="O221" i="24" s="1"/>
  <c r="Q220" i="14"/>
  <c r="R220" i="14" s="1"/>
  <c r="O221" i="14" s="1"/>
  <c r="Q224" i="30"/>
  <c r="R224" i="30" s="1"/>
  <c r="O225" i="30" s="1"/>
  <c r="Q223" i="33"/>
  <c r="R223" i="33" s="1"/>
  <c r="O224" i="33" s="1"/>
  <c r="Q224" i="38"/>
  <c r="R224" i="38" s="1"/>
  <c r="O225" i="38" s="1"/>
  <c r="Q225" i="45"/>
  <c r="R225" i="45" s="1"/>
  <c r="O226" i="45" s="1"/>
  <c r="Q220" i="26"/>
  <c r="R220" i="26" s="1"/>
  <c r="O221" i="26" s="1"/>
  <c r="Q225" i="41"/>
  <c r="R225" i="41" s="1"/>
  <c r="O226" i="41" s="1"/>
  <c r="Q220" i="25"/>
  <c r="R220" i="25" s="1"/>
  <c r="O221" i="25" s="1"/>
  <c r="Q224" i="47"/>
  <c r="R224" i="47" s="1"/>
  <c r="O225" i="47" s="1"/>
  <c r="Q224" i="50"/>
  <c r="R224" i="50" s="1"/>
  <c r="O225" i="50" s="1"/>
  <c r="Q233" i="17"/>
  <c r="R233" i="17" s="1"/>
  <c r="O234" i="17" s="1"/>
  <c r="Q224" i="51"/>
  <c r="R224" i="51" s="1"/>
  <c r="O225" i="51" s="1"/>
  <c r="Q225" i="54"/>
  <c r="R225" i="54" s="1"/>
  <c r="O226" i="54" s="1"/>
  <c r="Q224" i="35"/>
  <c r="R224" i="35" s="1"/>
  <c r="O225" i="35" s="1"/>
  <c r="Q225" i="15"/>
  <c r="R225" i="15" s="1"/>
  <c r="O226" i="15" s="1"/>
  <c r="Q233" i="20"/>
  <c r="R233" i="20" s="1"/>
  <c r="O234" i="20" s="1"/>
  <c r="Q226" i="43"/>
  <c r="R226" i="43" s="1"/>
  <c r="O227" i="43" s="1"/>
  <c r="Q223" i="44"/>
  <c r="R223" i="44" s="1"/>
  <c r="O224" i="44" s="1"/>
  <c r="Q224" i="36"/>
  <c r="R224" i="36" s="1"/>
  <c r="O225" i="36" s="1"/>
  <c r="Q233" i="19"/>
  <c r="R233" i="19" s="1"/>
  <c r="O234" i="19" s="1"/>
  <c r="Q225" i="29"/>
  <c r="R225" i="29" s="1"/>
  <c r="O226" i="29" s="1"/>
  <c r="Q224" i="52"/>
  <c r="R224" i="52" s="1"/>
  <c r="O225" i="52" s="1"/>
  <c r="Q229" i="13"/>
  <c r="R229" i="13" s="1"/>
  <c r="O230" i="13" s="1"/>
  <c r="Q237" i="16"/>
  <c r="R237" i="16" s="1"/>
  <c r="O238" i="16" s="1"/>
  <c r="Q225" i="55"/>
  <c r="R225" i="55" s="1"/>
  <c r="O226" i="55" s="1"/>
  <c r="Q225" i="40"/>
  <c r="R225" i="40" s="1"/>
  <c r="O226" i="40" s="1"/>
  <c r="Q232" i="22"/>
  <c r="R232" i="22" s="1"/>
  <c r="O233" i="22" s="1"/>
  <c r="Q224" i="31"/>
  <c r="R224" i="31" s="1"/>
  <c r="O225" i="31" s="1"/>
  <c r="Q224" i="39"/>
  <c r="R224" i="39" s="1"/>
  <c r="O225" i="39" s="1"/>
  <c r="Q234" i="20" l="1"/>
  <c r="R234" i="20" s="1"/>
  <c r="O235" i="20" s="1"/>
  <c r="Q226" i="15"/>
  <c r="R226" i="15" s="1"/>
  <c r="O227" i="15" s="1"/>
  <c r="Q224" i="33"/>
  <c r="R224" i="33" s="1"/>
  <c r="O225" i="33" s="1"/>
  <c r="Q225" i="28"/>
  <c r="R225" i="28" s="1"/>
  <c r="O226" i="28" s="1"/>
  <c r="Q234" i="21"/>
  <c r="R234" i="21" s="1"/>
  <c r="O235" i="21" s="1"/>
  <c r="Q233" i="22"/>
  <c r="R233" i="22" s="1"/>
  <c r="O234" i="22" s="1"/>
  <c r="Q221" i="24"/>
  <c r="R221" i="24" s="1"/>
  <c r="O222" i="24" s="1"/>
  <c r="Q227" i="46"/>
  <c r="R227" i="46" s="1"/>
  <c r="O228" i="46" s="1"/>
  <c r="Q225" i="52"/>
  <c r="R225" i="52" s="1"/>
  <c r="O226" i="52" s="1"/>
  <c r="Q225" i="39"/>
  <c r="R225" i="39" s="1"/>
  <c r="O226" i="39" s="1"/>
  <c r="Q226" i="45"/>
  <c r="R226" i="45" s="1"/>
  <c r="O227" i="45" s="1"/>
  <c r="Q226" i="9"/>
  <c r="R226" i="9" s="1"/>
  <c r="O227" i="9" s="1"/>
  <c r="Q225" i="34"/>
  <c r="R225" i="34" s="1"/>
  <c r="O226" i="34" s="1"/>
  <c r="Q226" i="37"/>
  <c r="R226" i="37" s="1"/>
  <c r="O227" i="37" s="1"/>
  <c r="Q226" i="55"/>
  <c r="R226" i="55" s="1"/>
  <c r="O227" i="55" s="1"/>
  <c r="Q227" i="43"/>
  <c r="R227" i="43" s="1"/>
  <c r="O228" i="43" s="1"/>
  <c r="Q221" i="14"/>
  <c r="R221" i="14" s="1"/>
  <c r="O222" i="14" s="1"/>
  <c r="Q225" i="38"/>
  <c r="R225" i="38" s="1"/>
  <c r="O226" i="38" s="1"/>
  <c r="Q224" i="32"/>
  <c r="R224" i="32" s="1"/>
  <c r="O225" i="32" s="1"/>
  <c r="Q225" i="36"/>
  <c r="R225" i="36" s="1"/>
  <c r="O226" i="36" s="1"/>
  <c r="Q234" i="17"/>
  <c r="R234" i="17" s="1"/>
  <c r="O235" i="17" s="1"/>
  <c r="Q226" i="41"/>
  <c r="R226" i="41" s="1"/>
  <c r="O227" i="41" s="1"/>
  <c r="Q233" i="23"/>
  <c r="R233" i="23" s="1"/>
  <c r="O234" i="23" s="1"/>
  <c r="Q226" i="49"/>
  <c r="R226" i="49" s="1"/>
  <c r="O227" i="49" s="1"/>
  <c r="Q226" i="42"/>
  <c r="R226" i="42" s="1"/>
  <c r="O227" i="42" s="1"/>
  <c r="Q226" i="54"/>
  <c r="R226" i="54" s="1"/>
  <c r="O227" i="54" s="1"/>
  <c r="Q238" i="16"/>
  <c r="R238" i="16" s="1"/>
  <c r="O239" i="16" s="1"/>
  <c r="Q225" i="51"/>
  <c r="R225" i="51" s="1"/>
  <c r="O226" i="51" s="1"/>
  <c r="Q230" i="13"/>
  <c r="R230" i="13" s="1"/>
  <c r="O231" i="13" s="1"/>
  <c r="Q226" i="29"/>
  <c r="R226" i="29" s="1"/>
  <c r="O227" i="29" s="1"/>
  <c r="Q221" i="25"/>
  <c r="R221" i="25" s="1"/>
  <c r="O222" i="25" s="1"/>
  <c r="Q226" i="53"/>
  <c r="R226" i="53" s="1"/>
  <c r="O227" i="53" s="1"/>
  <c r="Q224" i="44"/>
  <c r="R224" i="44" s="1"/>
  <c r="O225" i="44" s="1"/>
  <c r="Q225" i="35"/>
  <c r="R225" i="35" s="1"/>
  <c r="O226" i="35" s="1"/>
  <c r="Q225" i="50"/>
  <c r="R225" i="50" s="1"/>
  <c r="O226" i="50" s="1"/>
  <c r="Q225" i="30"/>
  <c r="R225" i="30" s="1"/>
  <c r="O226" i="30" s="1"/>
  <c r="Q226" i="27"/>
  <c r="R226" i="27" s="1"/>
  <c r="O227" i="27" s="1"/>
  <c r="Q224" i="12"/>
  <c r="R224" i="12" s="1"/>
  <c r="O225" i="12" s="1"/>
  <c r="Q225" i="47"/>
  <c r="R225" i="47" s="1"/>
  <c r="O226" i="47" s="1"/>
  <c r="Q225" i="31"/>
  <c r="R225" i="31" s="1"/>
  <c r="O226" i="31" s="1"/>
  <c r="Q234" i="19"/>
  <c r="R234" i="19" s="1"/>
  <c r="O235" i="19" s="1"/>
  <c r="Q225" i="48"/>
  <c r="R225" i="48" s="1"/>
  <c r="O226" i="48" s="1"/>
  <c r="Q226" i="40"/>
  <c r="R226" i="40" s="1"/>
  <c r="O227" i="40" s="1"/>
  <c r="Q221" i="26"/>
  <c r="R221" i="26" s="1"/>
  <c r="O222" i="26" s="1"/>
  <c r="Q235" i="21" l="1"/>
  <c r="R235" i="21"/>
  <c r="O236" i="21" s="1"/>
  <c r="Q226" i="34"/>
  <c r="R226" i="34" s="1"/>
  <c r="O227" i="34" s="1"/>
  <c r="Q235" i="17"/>
  <c r="R235" i="17" s="1"/>
  <c r="O236" i="17" s="1"/>
  <c r="Q227" i="29"/>
  <c r="R227" i="29" s="1"/>
  <c r="O228" i="29" s="1"/>
  <c r="Q235" i="19"/>
  <c r="R235" i="19" s="1"/>
  <c r="O236" i="19" s="1"/>
  <c r="Q226" i="50"/>
  <c r="R226" i="50" s="1"/>
  <c r="O227" i="50" s="1"/>
  <c r="Q225" i="44"/>
  <c r="R225" i="44" s="1"/>
  <c r="O226" i="44" s="1"/>
  <c r="Q222" i="14"/>
  <c r="R222" i="14" s="1"/>
  <c r="O223" i="14" s="1"/>
  <c r="Q226" i="48"/>
  <c r="R226" i="48" s="1"/>
  <c r="O227" i="48" s="1"/>
  <c r="Q225" i="32"/>
  <c r="R225" i="32" s="1"/>
  <c r="O226" i="32" s="1"/>
  <c r="Q235" i="20"/>
  <c r="R235" i="20" s="1"/>
  <c r="O236" i="20" s="1"/>
  <c r="Q222" i="26"/>
  <c r="R222" i="26" s="1"/>
  <c r="O223" i="26" s="1"/>
  <c r="Q226" i="31"/>
  <c r="R226" i="31" s="1"/>
  <c r="O227" i="31" s="1"/>
  <c r="Q226" i="30"/>
  <c r="R226" i="30" s="1"/>
  <c r="O227" i="30" s="1"/>
  <c r="Q227" i="53"/>
  <c r="R227" i="53" s="1"/>
  <c r="O228" i="53" s="1"/>
  <c r="Q226" i="51"/>
  <c r="R226" i="51" s="1"/>
  <c r="O227" i="51" s="1"/>
  <c r="Q227" i="49"/>
  <c r="R227" i="49" s="1"/>
  <c r="O228" i="49" s="1"/>
  <c r="Q226" i="36"/>
  <c r="R226" i="36" s="1"/>
  <c r="O227" i="36" s="1"/>
  <c r="Q228" i="43"/>
  <c r="R228" i="43" s="1"/>
  <c r="O229" i="43" s="1"/>
  <c r="Q227" i="9"/>
  <c r="R227" i="9" s="1"/>
  <c r="O228" i="9" s="1"/>
  <c r="Q228" i="46"/>
  <c r="R228" i="46" s="1"/>
  <c r="O229" i="46" s="1"/>
  <c r="Q226" i="28"/>
  <c r="R226" i="28" s="1"/>
  <c r="O227" i="28" s="1"/>
  <c r="Q222" i="25"/>
  <c r="R222" i="25" s="1"/>
  <c r="O223" i="25" s="1"/>
  <c r="Q225" i="33"/>
  <c r="R225" i="33" s="1"/>
  <c r="O226" i="33" s="1"/>
  <c r="Q225" i="12"/>
  <c r="R225" i="12" s="1"/>
  <c r="O226" i="12" s="1"/>
  <c r="Q226" i="35"/>
  <c r="R226" i="35" s="1"/>
  <c r="O227" i="35" s="1"/>
  <c r="Q227" i="41"/>
  <c r="R227" i="41" s="1"/>
  <c r="O228" i="41" s="1"/>
  <c r="Q226" i="38"/>
  <c r="R226" i="38" s="1"/>
  <c r="O227" i="38" s="1"/>
  <c r="Q227" i="37"/>
  <c r="R227" i="37" s="1"/>
  <c r="O228" i="37" s="1"/>
  <c r="Q226" i="39"/>
  <c r="R226" i="39" s="1"/>
  <c r="O227" i="39" s="1"/>
  <c r="Q234" i="22"/>
  <c r="R234" i="22" s="1"/>
  <c r="O235" i="22" s="1"/>
  <c r="Q227" i="54"/>
  <c r="R227" i="54" s="1"/>
  <c r="O228" i="54" s="1"/>
  <c r="Q227" i="15"/>
  <c r="R227" i="15" s="1"/>
  <c r="O228" i="15" s="1"/>
  <c r="Q226" i="47"/>
  <c r="R226" i="47" s="1"/>
  <c r="O227" i="47" s="1"/>
  <c r="Q234" i="23"/>
  <c r="R234" i="23" s="1"/>
  <c r="O235" i="23" s="1"/>
  <c r="Q227" i="55"/>
  <c r="R227" i="55" s="1"/>
  <c r="O228" i="55" s="1"/>
  <c r="Q227" i="45"/>
  <c r="R227" i="45" s="1"/>
  <c r="O228" i="45" s="1"/>
  <c r="Q222" i="24"/>
  <c r="R222" i="24" s="1"/>
  <c r="O223" i="24" s="1"/>
  <c r="Q227" i="40"/>
  <c r="R227" i="40" s="1"/>
  <c r="O228" i="40" s="1"/>
  <c r="Q239" i="16"/>
  <c r="R239" i="16" s="1"/>
  <c r="O240" i="16" s="1"/>
  <c r="Q227" i="27"/>
  <c r="R227" i="27" s="1"/>
  <c r="O228" i="27" s="1"/>
  <c r="Q231" i="13"/>
  <c r="R231" i="13" s="1"/>
  <c r="O232" i="13" s="1"/>
  <c r="Q227" i="42"/>
  <c r="R227" i="42" s="1"/>
  <c r="O228" i="42" s="1"/>
  <c r="Q226" i="52"/>
  <c r="R226" i="52" s="1"/>
  <c r="O227" i="52" s="1"/>
  <c r="Q227" i="36" l="1"/>
  <c r="R227" i="36" s="1"/>
  <c r="O228" i="36" s="1"/>
  <c r="Q227" i="47"/>
  <c r="R227" i="47" s="1"/>
  <c r="O228" i="47" s="1"/>
  <c r="Q227" i="30"/>
  <c r="R227" i="30" s="1"/>
  <c r="O228" i="30" s="1"/>
  <c r="Q228" i="15"/>
  <c r="R228" i="15" s="1"/>
  <c r="O229" i="15" s="1"/>
  <c r="Q236" i="17"/>
  <c r="R236" i="17" s="1"/>
  <c r="O237" i="17" s="1"/>
  <c r="Q223" i="26"/>
  <c r="R223" i="26" s="1"/>
  <c r="O224" i="26" s="1"/>
  <c r="Q235" i="22"/>
  <c r="R235" i="22" s="1"/>
  <c r="O236" i="22" s="1"/>
  <c r="Q236" i="20"/>
  <c r="R236" i="20" s="1"/>
  <c r="O237" i="20" s="1"/>
  <c r="Q228" i="27"/>
  <c r="R228" i="27" s="1"/>
  <c r="O229" i="27" s="1"/>
  <c r="Q228" i="55"/>
  <c r="R228" i="55" s="1"/>
  <c r="O229" i="55" s="1"/>
  <c r="Q229" i="46"/>
  <c r="R229" i="46" s="1"/>
  <c r="O230" i="46" s="1"/>
  <c r="Q240" i="16"/>
  <c r="R240" i="16" s="1"/>
  <c r="O241" i="16" s="1"/>
  <c r="Q226" i="12"/>
  <c r="R226" i="12" s="1"/>
  <c r="O227" i="12" s="1"/>
  <c r="Q228" i="37"/>
  <c r="R228" i="37" s="1"/>
  <c r="O229" i="37" s="1"/>
  <c r="Q228" i="53"/>
  <c r="R228" i="53" s="1"/>
  <c r="O229" i="53" s="1"/>
  <c r="Q228" i="54"/>
  <c r="R228" i="54" s="1"/>
  <c r="O229" i="54" s="1"/>
  <c r="Q228" i="9"/>
  <c r="R228" i="9" s="1"/>
  <c r="O229" i="9" s="1"/>
  <c r="Q228" i="40"/>
  <c r="R228" i="40" s="1"/>
  <c r="O229" i="40" s="1"/>
  <c r="Q223" i="25"/>
  <c r="R223" i="25" s="1"/>
  <c r="O224" i="25" s="1"/>
  <c r="Q229" i="43"/>
  <c r="R229" i="43" s="1"/>
  <c r="O230" i="43" s="1"/>
  <c r="Q226" i="44"/>
  <c r="R226" i="44" s="1"/>
  <c r="O227" i="44" s="1"/>
  <c r="Q228" i="42"/>
  <c r="R228" i="42" s="1"/>
  <c r="O229" i="42" s="1"/>
  <c r="Q235" i="23"/>
  <c r="R235" i="23" s="1"/>
  <c r="O236" i="23" s="1"/>
  <c r="Q228" i="41"/>
  <c r="R228" i="41" s="1"/>
  <c r="O229" i="41" s="1"/>
  <c r="Q223" i="24"/>
  <c r="R223" i="24" s="1"/>
  <c r="O224" i="24" s="1"/>
  <c r="Q227" i="39"/>
  <c r="R227" i="39" s="1"/>
  <c r="O228" i="39" s="1"/>
  <c r="Q227" i="35"/>
  <c r="R227" i="35" s="1"/>
  <c r="O228" i="35" s="1"/>
  <c r="Q227" i="50"/>
  <c r="R227" i="50" s="1"/>
  <c r="O228" i="50" s="1"/>
  <c r="Q227" i="52"/>
  <c r="R227" i="52" s="1"/>
  <c r="O228" i="52" s="1"/>
  <c r="Q227" i="38"/>
  <c r="R227" i="38" s="1"/>
  <c r="O228" i="38" s="1"/>
  <c r="Q223" i="14"/>
  <c r="R223" i="14" s="1"/>
  <c r="O224" i="14" s="1"/>
  <c r="Q227" i="28"/>
  <c r="R227" i="28" s="1"/>
  <c r="O228" i="28" s="1"/>
  <c r="Q226" i="32"/>
  <c r="R226" i="32" s="1"/>
  <c r="O227" i="32" s="1"/>
  <c r="Q228" i="49"/>
  <c r="R228" i="49" s="1"/>
  <c r="O229" i="49" s="1"/>
  <c r="Q227" i="31"/>
  <c r="R227" i="31" s="1"/>
  <c r="O228" i="31" s="1"/>
  <c r="Q227" i="48"/>
  <c r="R227" i="48" s="1"/>
  <c r="O228" i="48" s="1"/>
  <c r="Q236" i="19"/>
  <c r="R236" i="19" s="1"/>
  <c r="O237" i="19" s="1"/>
  <c r="Q236" i="21"/>
  <c r="R236" i="21" s="1"/>
  <c r="O237" i="21" s="1"/>
  <c r="Q226" i="33"/>
  <c r="R226" i="33" s="1"/>
  <c r="O227" i="33" s="1"/>
  <c r="Q227" i="51"/>
  <c r="R227" i="51" s="1"/>
  <c r="O228" i="51" s="1"/>
  <c r="Q228" i="29"/>
  <c r="R228" i="29" s="1"/>
  <c r="O229" i="29" s="1"/>
  <c r="Q232" i="13"/>
  <c r="R232" i="13" s="1"/>
  <c r="O233" i="13" s="1"/>
  <c r="Q227" i="34"/>
  <c r="R227" i="34" s="1"/>
  <c r="O228" i="34" s="1"/>
  <c r="Q228" i="45"/>
  <c r="R228" i="45" s="1"/>
  <c r="O229" i="45" s="1"/>
  <c r="Q236" i="23" l="1"/>
  <c r="R236" i="23" s="1"/>
  <c r="O237" i="23" s="1"/>
  <c r="Q241" i="16"/>
  <c r="R241" i="16" s="1"/>
  <c r="O242" i="16" s="1"/>
  <c r="Q224" i="25"/>
  <c r="R224" i="25" s="1"/>
  <c r="O225" i="25" s="1"/>
  <c r="Q229" i="54"/>
  <c r="R229" i="54" s="1"/>
  <c r="O230" i="54" s="1"/>
  <c r="Q230" i="46"/>
  <c r="R230" i="46" s="1"/>
  <c r="O231" i="46" s="1"/>
  <c r="Q229" i="49"/>
  <c r="R229" i="49" s="1"/>
  <c r="O230" i="49" s="1"/>
  <c r="Q227" i="44"/>
  <c r="R227" i="44" s="1"/>
  <c r="O228" i="44" s="1"/>
  <c r="Q228" i="47"/>
  <c r="R228" i="47" s="1"/>
  <c r="O229" i="47" s="1"/>
  <c r="Q228" i="34"/>
  <c r="R228" i="34" s="1"/>
  <c r="O229" i="34" s="1"/>
  <c r="Q233" i="13"/>
  <c r="R233" i="13" s="1"/>
  <c r="O234" i="13" s="1"/>
  <c r="Q230" i="43"/>
  <c r="R230" i="43" s="1"/>
  <c r="O231" i="43" s="1"/>
  <c r="Q228" i="36"/>
  <c r="R228" i="36" s="1"/>
  <c r="O229" i="36" s="1"/>
  <c r="Q228" i="52"/>
  <c r="R228" i="52" s="1"/>
  <c r="O229" i="52" s="1"/>
  <c r="Q237" i="20"/>
  <c r="R237" i="20" s="1"/>
  <c r="O238" i="20" s="1"/>
  <c r="Q229" i="15"/>
  <c r="R229" i="15" s="1"/>
  <c r="O230" i="15" s="1"/>
  <c r="Q227" i="32"/>
  <c r="R227" i="32" s="1"/>
  <c r="O228" i="32" s="1"/>
  <c r="Q228" i="51"/>
  <c r="R228" i="51" s="1"/>
  <c r="O229" i="51" s="1"/>
  <c r="Q228" i="48"/>
  <c r="R228" i="48" s="1"/>
  <c r="O229" i="48" s="1"/>
  <c r="Q229" i="41"/>
  <c r="R229" i="41" s="1"/>
  <c r="O230" i="41" s="1"/>
  <c r="Q228" i="31"/>
  <c r="R228" i="31" s="1"/>
  <c r="O229" i="31" s="1"/>
  <c r="Q229" i="29"/>
  <c r="R229" i="29" s="1"/>
  <c r="O230" i="29" s="1"/>
  <c r="Q229" i="9"/>
  <c r="R229" i="9" s="1"/>
  <c r="O230" i="9" s="1"/>
  <c r="Q228" i="28"/>
  <c r="R228" i="28" s="1"/>
  <c r="O229" i="28" s="1"/>
  <c r="Q227" i="33"/>
  <c r="R227" i="33" s="1"/>
  <c r="O228" i="33" s="1"/>
  <c r="Q224" i="14"/>
  <c r="R224" i="14" s="1"/>
  <c r="O225" i="14" s="1"/>
  <c r="Q229" i="53"/>
  <c r="R229" i="53" s="1"/>
  <c r="O230" i="53" s="1"/>
  <c r="Q236" i="22"/>
  <c r="R236" i="22" s="1"/>
  <c r="O237" i="22" s="1"/>
  <c r="Q237" i="21"/>
  <c r="R237" i="21" s="1"/>
  <c r="O238" i="21" s="1"/>
  <c r="Q228" i="39"/>
  <c r="R228" i="39" s="1"/>
  <c r="O229" i="39" s="1"/>
  <c r="Q229" i="42"/>
  <c r="R229" i="42" s="1"/>
  <c r="O230" i="42" s="1"/>
  <c r="Q229" i="40"/>
  <c r="R229" i="40" s="1"/>
  <c r="O230" i="40" s="1"/>
  <c r="Q229" i="37"/>
  <c r="R229" i="37" s="1"/>
  <c r="O230" i="37" s="1"/>
  <c r="Q229" i="55"/>
  <c r="R229" i="55" s="1"/>
  <c r="O230" i="55" s="1"/>
  <c r="Q224" i="26"/>
  <c r="R224" i="26" s="1"/>
  <c r="O225" i="26" s="1"/>
  <c r="Q224" i="24"/>
  <c r="R224" i="24" s="1"/>
  <c r="O225" i="24" s="1"/>
  <c r="Q229" i="45"/>
  <c r="R229" i="45" s="1"/>
  <c r="O230" i="45" s="1"/>
  <c r="Q228" i="50"/>
  <c r="R228" i="50" s="1"/>
  <c r="O229" i="50" s="1"/>
  <c r="Q228" i="35"/>
  <c r="R228" i="35" s="1"/>
  <c r="O229" i="35" s="1"/>
  <c r="Q228" i="30"/>
  <c r="R228" i="30" s="1"/>
  <c r="O229" i="30" s="1"/>
  <c r="Q228" i="38"/>
  <c r="R228" i="38" s="1"/>
  <c r="O229" i="38" s="1"/>
  <c r="Q237" i="17"/>
  <c r="R237" i="17" s="1"/>
  <c r="O238" i="17" s="1"/>
  <c r="Q237" i="19"/>
  <c r="R237" i="19" s="1"/>
  <c r="O238" i="19" s="1"/>
  <c r="Q227" i="12"/>
  <c r="R227" i="12" s="1"/>
  <c r="O228" i="12" s="1"/>
  <c r="Q229" i="27"/>
  <c r="R229" i="27" s="1"/>
  <c r="O230" i="27" s="1"/>
  <c r="Q230" i="42" l="1"/>
  <c r="R230" i="42" s="1"/>
  <c r="O231" i="42" s="1"/>
  <c r="Q230" i="45"/>
  <c r="R230" i="45" s="1"/>
  <c r="O231" i="45" s="1"/>
  <c r="Q229" i="39"/>
  <c r="R229" i="39" s="1"/>
  <c r="O230" i="39" s="1"/>
  <c r="Q229" i="48"/>
  <c r="R229" i="48" s="1"/>
  <c r="O230" i="48" s="1"/>
  <c r="Q229" i="47"/>
  <c r="R229" i="47" s="1"/>
  <c r="O230" i="47" s="1"/>
  <c r="Q230" i="55"/>
  <c r="R230" i="55" s="1"/>
  <c r="O231" i="55" s="1"/>
  <c r="Q237" i="22"/>
  <c r="R237" i="22" s="1"/>
  <c r="O238" i="22" s="1"/>
  <c r="Q230" i="9"/>
  <c r="R230" i="9" s="1"/>
  <c r="O231" i="9" s="1"/>
  <c r="Q238" i="17"/>
  <c r="R238" i="17" s="1"/>
  <c r="O239" i="17" s="1"/>
  <c r="Q229" i="51"/>
  <c r="R229" i="51" s="1"/>
  <c r="O230" i="51" s="1"/>
  <c r="Q230" i="53"/>
  <c r="R230" i="53" s="1"/>
  <c r="O231" i="53" s="1"/>
  <c r="Q230" i="29"/>
  <c r="R230" i="29" s="1"/>
  <c r="O231" i="29" s="1"/>
  <c r="Q229" i="31"/>
  <c r="R229" i="31" s="1"/>
  <c r="O230" i="31" s="1"/>
  <c r="Q234" i="13"/>
  <c r="R234" i="13" s="1"/>
  <c r="O235" i="13" s="1"/>
  <c r="Q225" i="24"/>
  <c r="R225" i="24" s="1"/>
  <c r="O226" i="24" s="1"/>
  <c r="Q225" i="26"/>
  <c r="R225" i="26" s="1"/>
  <c r="O226" i="26" s="1"/>
  <c r="Q230" i="40"/>
  <c r="R230" i="40" s="1"/>
  <c r="O231" i="40" s="1"/>
  <c r="Q238" i="20"/>
  <c r="R238" i="20" s="1"/>
  <c r="O239" i="20" s="1"/>
  <c r="Q229" i="30"/>
  <c r="R229" i="30" s="1"/>
  <c r="O230" i="30" s="1"/>
  <c r="Q230" i="27"/>
  <c r="R230" i="27" s="1"/>
  <c r="O231" i="27" s="1"/>
  <c r="Q229" i="38"/>
  <c r="R229" i="38" s="1"/>
  <c r="O230" i="38" s="1"/>
  <c r="Q230" i="37"/>
  <c r="R230" i="37" s="1"/>
  <c r="O231" i="37" s="1"/>
  <c r="Q238" i="21"/>
  <c r="R238" i="21" s="1"/>
  <c r="O239" i="21" s="1"/>
  <c r="Q228" i="33"/>
  <c r="R228" i="33" s="1"/>
  <c r="O229" i="33" s="1"/>
  <c r="Q228" i="32"/>
  <c r="R228" i="32" s="1"/>
  <c r="O229" i="32" s="1"/>
  <c r="Q229" i="36"/>
  <c r="R229" i="36" s="1"/>
  <c r="O230" i="36" s="1"/>
  <c r="Q230" i="54"/>
  <c r="R230" i="54" s="1"/>
  <c r="O231" i="54" s="1"/>
  <c r="Q228" i="44"/>
  <c r="R228" i="44" s="1"/>
  <c r="O229" i="44" s="1"/>
  <c r="Q242" i="16"/>
  <c r="R242" i="16" s="1"/>
  <c r="O243" i="16" s="1"/>
  <c r="Q230" i="41"/>
  <c r="R230" i="41" s="1"/>
  <c r="O231" i="41" s="1"/>
  <c r="Q231" i="43"/>
  <c r="R231" i="43" s="1"/>
  <c r="O232" i="43" s="1"/>
  <c r="Q230" i="49"/>
  <c r="R230" i="49" s="1"/>
  <c r="O231" i="49" s="1"/>
  <c r="Q229" i="28"/>
  <c r="R229" i="28" s="1"/>
  <c r="O230" i="28" s="1"/>
  <c r="Q230" i="15"/>
  <c r="R230" i="15" s="1"/>
  <c r="O231" i="15" s="1"/>
  <c r="Q229" i="50"/>
  <c r="R229" i="50" s="1"/>
  <c r="O230" i="50" s="1"/>
  <c r="Q229" i="34"/>
  <c r="R229" i="34" s="1"/>
  <c r="O230" i="34" s="1"/>
  <c r="Q231" i="46"/>
  <c r="R231" i="46" s="1"/>
  <c r="O232" i="46" s="1"/>
  <c r="Q237" i="23"/>
  <c r="R237" i="23" s="1"/>
  <c r="O238" i="23" s="1"/>
  <c r="Q228" i="12"/>
  <c r="R228" i="12" s="1"/>
  <c r="O229" i="12" s="1"/>
  <c r="Q225" i="25"/>
  <c r="R225" i="25" s="1"/>
  <c r="O226" i="25" s="1"/>
  <c r="Q238" i="19"/>
  <c r="R238" i="19" s="1"/>
  <c r="O239" i="19" s="1"/>
  <c r="Q229" i="35"/>
  <c r="R229" i="35" s="1"/>
  <c r="O230" i="35" s="1"/>
  <c r="Q225" i="14"/>
  <c r="R225" i="14" s="1"/>
  <c r="O226" i="14" s="1"/>
  <c r="Q229" i="52"/>
  <c r="R229" i="52" s="1"/>
  <c r="O230" i="52" s="1"/>
  <c r="Q230" i="50" l="1"/>
  <c r="R230" i="50" s="1"/>
  <c r="O231" i="50" s="1"/>
  <c r="Q235" i="13"/>
  <c r="R235" i="13" s="1"/>
  <c r="O236" i="13" s="1"/>
  <c r="Q230" i="28"/>
  <c r="R230" i="28" s="1"/>
  <c r="O231" i="28" s="1"/>
  <c r="Q238" i="23"/>
  <c r="R238" i="23" s="1"/>
  <c r="O239" i="23" s="1"/>
  <c r="Q230" i="36"/>
  <c r="R230" i="36" s="1"/>
  <c r="O231" i="36" s="1"/>
  <c r="Q230" i="38"/>
  <c r="R230" i="38" s="1"/>
  <c r="O231" i="38" s="1"/>
  <c r="Q243" i="16"/>
  <c r="R243" i="16" s="1"/>
  <c r="O244" i="16" s="1"/>
  <c r="Q239" i="20"/>
  <c r="R239" i="20" s="1"/>
  <c r="O240" i="20" s="1"/>
  <c r="Q229" i="12"/>
  <c r="R229" i="12" s="1"/>
  <c r="O230" i="12" s="1"/>
  <c r="Q232" i="43"/>
  <c r="R232" i="43" s="1"/>
  <c r="O233" i="43" s="1"/>
  <c r="Q231" i="53"/>
  <c r="R231" i="53" s="1"/>
  <c r="O232" i="53" s="1"/>
  <c r="Q231" i="55"/>
  <c r="R231" i="55" s="1"/>
  <c r="O232" i="55" s="1"/>
  <c r="Q231" i="15"/>
  <c r="R231" i="15" s="1"/>
  <c r="O232" i="15" s="1"/>
  <c r="Q231" i="37"/>
  <c r="R231" i="37" s="1"/>
  <c r="O232" i="37" s="1"/>
  <c r="Q230" i="35"/>
  <c r="R230" i="35" s="1"/>
  <c r="O231" i="35" s="1"/>
  <c r="Q230" i="51"/>
  <c r="R230" i="51" s="1"/>
  <c r="O231" i="51" s="1"/>
  <c r="Q229" i="44"/>
  <c r="R229" i="44" s="1"/>
  <c r="O230" i="44" s="1"/>
  <c r="Q230" i="34"/>
  <c r="R230" i="34" s="1"/>
  <c r="O231" i="34" s="1"/>
  <c r="Q226" i="25"/>
  <c r="R226" i="25" s="1"/>
  <c r="O227" i="25" s="1"/>
  <c r="Q230" i="48"/>
  <c r="R230" i="48" s="1"/>
  <c r="O231" i="48" s="1"/>
  <c r="Q231" i="45"/>
  <c r="R231" i="45" s="1"/>
  <c r="O232" i="45" s="1"/>
  <c r="Q230" i="52"/>
  <c r="R230" i="52" s="1"/>
  <c r="O231" i="52" s="1"/>
  <c r="Q231" i="27"/>
  <c r="R231" i="27" s="1"/>
  <c r="O232" i="27" s="1"/>
  <c r="Q231" i="9"/>
  <c r="R231" i="9" s="1"/>
  <c r="O232" i="9" s="1"/>
  <c r="Q231" i="54"/>
  <c r="R231" i="54" s="1"/>
  <c r="O232" i="54" s="1"/>
  <c r="Q230" i="30"/>
  <c r="R230" i="30" s="1"/>
  <c r="O231" i="30" s="1"/>
  <c r="Q238" i="22"/>
  <c r="R238" i="22" s="1"/>
  <c r="O239" i="22" s="1"/>
  <c r="Q231" i="41"/>
  <c r="R231" i="41" s="1"/>
  <c r="O232" i="41" s="1"/>
  <c r="Q226" i="26"/>
  <c r="R226" i="26" s="1"/>
  <c r="O227" i="26" s="1"/>
  <c r="Q226" i="24"/>
  <c r="R226" i="24" s="1"/>
  <c r="O227" i="24" s="1"/>
  <c r="Q239" i="19"/>
  <c r="R239" i="19" s="1"/>
  <c r="O240" i="19" s="1"/>
  <c r="Q229" i="32"/>
  <c r="R229" i="32" s="1"/>
  <c r="O230" i="32" s="1"/>
  <c r="Q231" i="40"/>
  <c r="R231" i="40" s="1"/>
  <c r="O232" i="40" s="1"/>
  <c r="Q230" i="31"/>
  <c r="R230" i="31" s="1"/>
  <c r="O231" i="31" s="1"/>
  <c r="Q239" i="17"/>
  <c r="R239" i="17" s="1"/>
  <c r="O240" i="17" s="1"/>
  <c r="Q230" i="47"/>
  <c r="R230" i="47" s="1"/>
  <c r="O231" i="47" s="1"/>
  <c r="Q231" i="42"/>
  <c r="R231" i="42" s="1"/>
  <c r="O232" i="42" s="1"/>
  <c r="Q231" i="49"/>
  <c r="R231" i="49" s="1"/>
  <c r="O232" i="49" s="1"/>
  <c r="Q229" i="33"/>
  <c r="R229" i="33" s="1"/>
  <c r="O230" i="33" s="1"/>
  <c r="Q231" i="29"/>
  <c r="R231" i="29" s="1"/>
  <c r="O232" i="29" s="1"/>
  <c r="Q226" i="14"/>
  <c r="R226" i="14" s="1"/>
  <c r="O227" i="14" s="1"/>
  <c r="Q239" i="21"/>
  <c r="R239" i="21" s="1"/>
  <c r="O240" i="21" s="1"/>
  <c r="Q230" i="39"/>
  <c r="R230" i="39" s="1"/>
  <c r="O231" i="39" s="1"/>
  <c r="Q232" i="46"/>
  <c r="R232" i="46" s="1"/>
  <c r="O233" i="46" s="1"/>
  <c r="Q231" i="51" l="1"/>
  <c r="R231" i="51" s="1"/>
  <c r="O232" i="51" s="1"/>
  <c r="Q232" i="45"/>
  <c r="R232" i="45" s="1"/>
  <c r="O233" i="45" s="1"/>
  <c r="Q231" i="35"/>
  <c r="R231" i="35" s="1"/>
  <c r="O232" i="35" s="1"/>
  <c r="Q230" i="12"/>
  <c r="R230" i="12" s="1"/>
  <c r="O231" i="12" s="1"/>
  <c r="Q231" i="31"/>
  <c r="R231" i="31" s="1"/>
  <c r="O232" i="31" s="1"/>
  <c r="Q233" i="43"/>
  <c r="R233" i="43" s="1"/>
  <c r="O234" i="43" s="1"/>
  <c r="Q230" i="32"/>
  <c r="R230" i="32" s="1"/>
  <c r="O231" i="32" s="1"/>
  <c r="Q230" i="33"/>
  <c r="R230" i="33" s="1"/>
  <c r="O231" i="33" s="1"/>
  <c r="Q240" i="21"/>
  <c r="R240" i="21" s="1"/>
  <c r="O241" i="21" s="1"/>
  <c r="Q232" i="42"/>
  <c r="R232" i="42" s="1"/>
  <c r="O233" i="42" s="1"/>
  <c r="Q240" i="19"/>
  <c r="R240" i="19" s="1"/>
  <c r="O241" i="19" s="1"/>
  <c r="Q231" i="30"/>
  <c r="R231" i="30" s="1"/>
  <c r="O232" i="30" s="1"/>
  <c r="Q230" i="44"/>
  <c r="R230" i="44" s="1"/>
  <c r="O231" i="44" s="1"/>
  <c r="Q227" i="24"/>
  <c r="R227" i="24" s="1"/>
  <c r="O228" i="24" s="1"/>
  <c r="Q232" i="54"/>
  <c r="R232" i="54" s="1"/>
  <c r="O233" i="54" s="1"/>
  <c r="Q244" i="16"/>
  <c r="R244" i="16" s="1"/>
  <c r="O245" i="16" s="1"/>
  <c r="Q231" i="34"/>
  <c r="R231" i="34" s="1"/>
  <c r="O232" i="34" s="1"/>
  <c r="Q231" i="36"/>
  <c r="R231" i="36" s="1"/>
  <c r="O232" i="36" s="1"/>
  <c r="Q231" i="52"/>
  <c r="R231" i="52" s="1"/>
  <c r="O232" i="52" s="1"/>
  <c r="Q232" i="15"/>
  <c r="R232" i="15" s="1"/>
  <c r="O233" i="15" s="1"/>
  <c r="Q232" i="9"/>
  <c r="R232" i="9" s="1"/>
  <c r="O233" i="9" s="1"/>
  <c r="Q232" i="55"/>
  <c r="R232" i="55" s="1"/>
  <c r="O233" i="55" s="1"/>
  <c r="Q231" i="38"/>
  <c r="R231" i="38" s="1"/>
  <c r="O232" i="38" s="1"/>
  <c r="Q231" i="50"/>
  <c r="R231" i="50" s="1"/>
  <c r="O232" i="50" s="1"/>
  <c r="Q232" i="40"/>
  <c r="R232" i="40" s="1"/>
  <c r="O233" i="40" s="1"/>
  <c r="Q233" i="46"/>
  <c r="R233" i="46" s="1"/>
  <c r="O234" i="46" s="1"/>
  <c r="Q231" i="47"/>
  <c r="R231" i="47" s="1"/>
  <c r="O232" i="47" s="1"/>
  <c r="Q240" i="20"/>
  <c r="R240" i="20" s="1"/>
  <c r="O241" i="20" s="1"/>
  <c r="Q239" i="22"/>
  <c r="R239" i="22" s="1"/>
  <c r="O240" i="22" s="1"/>
  <c r="Q231" i="28"/>
  <c r="R231" i="28" s="1"/>
  <c r="O232" i="28" s="1"/>
  <c r="Q236" i="13"/>
  <c r="R236" i="13" s="1"/>
  <c r="O237" i="13" s="1"/>
  <c r="Q227" i="14"/>
  <c r="R227" i="14" s="1"/>
  <c r="O228" i="14" s="1"/>
  <c r="Q232" i="41"/>
  <c r="R232" i="41" s="1"/>
  <c r="O233" i="41" s="1"/>
  <c r="Q231" i="39"/>
  <c r="R231" i="39" s="1"/>
  <c r="O232" i="39" s="1"/>
  <c r="Q240" i="17"/>
  <c r="R240" i="17" s="1"/>
  <c r="O241" i="17" s="1"/>
  <c r="Q232" i="27"/>
  <c r="R232" i="27" s="1"/>
  <c r="O233" i="27" s="1"/>
  <c r="Q232" i="49"/>
  <c r="R232" i="49" s="1"/>
  <c r="O233" i="49" s="1"/>
  <c r="Q232" i="37"/>
  <c r="R232" i="37" s="1"/>
  <c r="O233" i="37" s="1"/>
  <c r="Q227" i="26"/>
  <c r="R227" i="26" s="1"/>
  <c r="O228" i="26" s="1"/>
  <c r="Q232" i="29"/>
  <c r="R232" i="29" s="1"/>
  <c r="O233" i="29" s="1"/>
  <c r="Q231" i="48"/>
  <c r="R231" i="48" s="1"/>
  <c r="O232" i="48" s="1"/>
  <c r="Q239" i="23"/>
  <c r="R239" i="23" s="1"/>
  <c r="O240" i="23" s="1"/>
  <c r="Q227" i="25"/>
  <c r="R227" i="25" s="1"/>
  <c r="O228" i="25" s="1"/>
  <c r="Q232" i="53"/>
  <c r="R232" i="53" s="1"/>
  <c r="O233" i="53" s="1"/>
  <c r="Q233" i="9" l="1"/>
  <c r="R233" i="9" s="1"/>
  <c r="O234" i="9" s="1"/>
  <c r="Q233" i="42"/>
  <c r="R233" i="42" s="1"/>
  <c r="O234" i="42" s="1"/>
  <c r="Q232" i="39"/>
  <c r="R232" i="39" s="1"/>
  <c r="O233" i="39" s="1"/>
  <c r="Q241" i="21"/>
  <c r="R241" i="21" s="1"/>
  <c r="O242" i="21" s="1"/>
  <c r="Q233" i="27"/>
  <c r="R233" i="27" s="1"/>
  <c r="O234" i="27" s="1"/>
  <c r="Q233" i="37"/>
  <c r="R233" i="37" s="1"/>
  <c r="O234" i="37" s="1"/>
  <c r="Q231" i="32"/>
  <c r="R231" i="32" s="1"/>
  <c r="O232" i="32" s="1"/>
  <c r="Q232" i="31"/>
  <c r="R232" i="31" s="1"/>
  <c r="O233" i="31" s="1"/>
  <c r="Q231" i="33"/>
  <c r="R231" i="33" s="1"/>
  <c r="O232" i="33" s="1"/>
  <c r="Q228" i="14"/>
  <c r="R228" i="14" s="1"/>
  <c r="O229" i="14" s="1"/>
  <c r="Q240" i="23"/>
  <c r="R240" i="23" s="1"/>
  <c r="O241" i="23" s="1"/>
  <c r="Q231" i="44"/>
  <c r="R231" i="44" s="1"/>
  <c r="O232" i="44" s="1"/>
  <c r="Q232" i="28"/>
  <c r="R232" i="28" s="1"/>
  <c r="O233" i="28" s="1"/>
  <c r="Q233" i="53"/>
  <c r="R233" i="53" s="1"/>
  <c r="O234" i="53" s="1"/>
  <c r="Q233" i="41"/>
  <c r="R233" i="41" s="1"/>
  <c r="O234" i="41" s="1"/>
  <c r="Q228" i="25"/>
  <c r="R228" i="25" s="1"/>
  <c r="O229" i="25" s="1"/>
  <c r="Q232" i="47"/>
  <c r="R232" i="47" s="1"/>
  <c r="O233" i="47" s="1"/>
  <c r="Q232" i="34"/>
  <c r="R232" i="34" s="1"/>
  <c r="O233" i="34" s="1"/>
  <c r="Q232" i="30"/>
  <c r="R232" i="30" s="1"/>
  <c r="O233" i="30" s="1"/>
  <c r="Q232" i="51"/>
  <c r="R232" i="51" s="1"/>
  <c r="O233" i="51" s="1"/>
  <c r="Q232" i="50"/>
  <c r="R232" i="50" s="1"/>
  <c r="O233" i="50" s="1"/>
  <c r="Q233" i="55"/>
  <c r="R233" i="55" s="1"/>
  <c r="O234" i="55" s="1"/>
  <c r="Q232" i="36"/>
  <c r="R232" i="36" s="1"/>
  <c r="O233" i="36" s="1"/>
  <c r="Q228" i="24"/>
  <c r="R228" i="24" s="1"/>
  <c r="O229" i="24" s="1"/>
  <c r="Q234" i="43"/>
  <c r="R234" i="43" s="1"/>
  <c r="O235" i="43" s="1"/>
  <c r="Q233" i="45"/>
  <c r="R233" i="45" s="1"/>
  <c r="O234" i="45" s="1"/>
  <c r="Q241" i="20"/>
  <c r="R241" i="20" s="1"/>
  <c r="O242" i="20" s="1"/>
  <c r="Q237" i="13"/>
  <c r="R237" i="13" s="1"/>
  <c r="O238" i="13" s="1"/>
  <c r="Q232" i="38"/>
  <c r="R232" i="38" s="1"/>
  <c r="O233" i="38" s="1"/>
  <c r="Q241" i="19"/>
  <c r="R241" i="19" s="1"/>
  <c r="O242" i="19" s="1"/>
  <c r="Q232" i="35"/>
  <c r="R232" i="35" s="1"/>
  <c r="O233" i="35" s="1"/>
  <c r="Q233" i="29"/>
  <c r="R233" i="29" s="1"/>
  <c r="O234" i="29" s="1"/>
  <c r="Q233" i="15"/>
  <c r="R233" i="15" s="1"/>
  <c r="O234" i="15" s="1"/>
  <c r="Q241" i="17"/>
  <c r="R241" i="17" s="1"/>
  <c r="O242" i="17" s="1"/>
  <c r="Q233" i="49"/>
  <c r="R233" i="49" s="1"/>
  <c r="O234" i="49" s="1"/>
  <c r="Q240" i="22"/>
  <c r="R240" i="22" s="1"/>
  <c r="O241" i="22" s="1"/>
  <c r="Q233" i="40"/>
  <c r="R233" i="40" s="1"/>
  <c r="O234" i="40" s="1"/>
  <c r="Q245" i="16"/>
  <c r="R245" i="16" s="1"/>
  <c r="O246" i="16" s="1"/>
  <c r="Q231" i="12"/>
  <c r="R231" i="12" s="1"/>
  <c r="O232" i="12" s="1"/>
  <c r="Q228" i="26"/>
  <c r="R228" i="26" s="1"/>
  <c r="O229" i="26" s="1"/>
  <c r="Q232" i="52"/>
  <c r="R232" i="52" s="1"/>
  <c r="O233" i="52" s="1"/>
  <c r="Q233" i="54"/>
  <c r="R233" i="54" s="1"/>
  <c r="O234" i="54" s="1"/>
  <c r="Q234" i="46"/>
  <c r="R234" i="46" s="1"/>
  <c r="O235" i="46" s="1"/>
  <c r="Q232" i="48"/>
  <c r="R232" i="48" s="1"/>
  <c r="O233" i="48" s="1"/>
  <c r="Q229" i="14" l="1"/>
  <c r="R229" i="14" s="1"/>
  <c r="O230" i="14" s="1"/>
  <c r="Q233" i="38"/>
  <c r="R233" i="38" s="1"/>
  <c r="O234" i="38" s="1"/>
  <c r="Q229" i="24"/>
  <c r="R229" i="24" s="1"/>
  <c r="O230" i="24" s="1"/>
  <c r="Q233" i="28"/>
  <c r="R233" i="28" s="1"/>
  <c r="O234" i="28" s="1"/>
  <c r="Q234" i="37"/>
  <c r="R234" i="37" s="1"/>
  <c r="O235" i="37" s="1"/>
  <c r="Q233" i="47"/>
  <c r="R233" i="47" s="1"/>
  <c r="O234" i="47" s="1"/>
  <c r="Q235" i="43"/>
  <c r="R235" i="43" s="1"/>
  <c r="O236" i="43" s="1"/>
  <c r="Q235" i="46"/>
  <c r="R235" i="46" s="1"/>
  <c r="O236" i="46" s="1"/>
  <c r="Q242" i="21"/>
  <c r="R242" i="21" s="1"/>
  <c r="O243" i="21" s="1"/>
  <c r="Q238" i="13"/>
  <c r="R238" i="13" s="1"/>
  <c r="O239" i="13" s="1"/>
  <c r="Q242" i="20"/>
  <c r="R242" i="20" s="1"/>
  <c r="O243" i="20" s="1"/>
  <c r="Q233" i="50"/>
  <c r="R233" i="50" s="1"/>
  <c r="O234" i="50" s="1"/>
  <c r="Q234" i="27"/>
  <c r="R234" i="27" s="1"/>
  <c r="O235" i="27" s="1"/>
  <c r="Q234" i="40"/>
  <c r="R234" i="40" s="1"/>
  <c r="O235" i="40" s="1"/>
  <c r="Q234" i="9"/>
  <c r="R234" i="9" s="1"/>
  <c r="O235" i="9" s="1"/>
  <c r="Q233" i="51"/>
  <c r="R233" i="51" s="1"/>
  <c r="O234" i="51" s="1"/>
  <c r="Q233" i="35"/>
  <c r="R233" i="35" s="1"/>
  <c r="O234" i="35" s="1"/>
  <c r="Q234" i="41"/>
  <c r="R234" i="41" s="1"/>
  <c r="O235" i="41" s="1"/>
  <c r="Q232" i="32"/>
  <c r="R232" i="32" s="1"/>
  <c r="O233" i="32" s="1"/>
  <c r="Q233" i="39"/>
  <c r="R233" i="39" s="1"/>
  <c r="O234" i="39" s="1"/>
  <c r="Q234" i="29"/>
  <c r="R234" i="29" s="1"/>
  <c r="O235" i="29" s="1"/>
  <c r="Q234" i="53"/>
  <c r="R234" i="53" s="1"/>
  <c r="O235" i="53" s="1"/>
  <c r="Q234" i="42"/>
  <c r="R234" i="42" s="1"/>
  <c r="O235" i="42" s="1"/>
  <c r="Q233" i="48"/>
  <c r="R233" i="48" s="1"/>
  <c r="O234" i="48" s="1"/>
  <c r="Q229" i="25"/>
  <c r="R229" i="25" s="1"/>
  <c r="O230" i="25" s="1"/>
  <c r="Q233" i="36"/>
  <c r="R233" i="36" s="1"/>
  <c r="O234" i="36" s="1"/>
  <c r="Q246" i="16"/>
  <c r="R246" i="16" s="1"/>
  <c r="O247" i="16" s="1"/>
  <c r="Q229" i="26"/>
  <c r="R229" i="26" s="1"/>
  <c r="O230" i="26" s="1"/>
  <c r="Q232" i="44"/>
  <c r="R232" i="44" s="1"/>
  <c r="O233" i="44" s="1"/>
  <c r="Q232" i="12"/>
  <c r="R232" i="12" s="1"/>
  <c r="O233" i="12" s="1"/>
  <c r="Q241" i="23"/>
  <c r="R241" i="23" s="1"/>
  <c r="O242" i="23" s="1"/>
  <c r="Q242" i="17"/>
  <c r="R242" i="17" s="1"/>
  <c r="O243" i="17" s="1"/>
  <c r="Q234" i="45"/>
  <c r="R234" i="45" s="1"/>
  <c r="O235" i="45" s="1"/>
  <c r="Q233" i="34"/>
  <c r="R233" i="34" s="1"/>
  <c r="O234" i="34" s="1"/>
  <c r="Q241" i="22"/>
  <c r="R241" i="22" s="1"/>
  <c r="O242" i="22" s="1"/>
  <c r="Q233" i="31"/>
  <c r="R233" i="31" s="1"/>
  <c r="O234" i="31" s="1"/>
  <c r="Q234" i="49"/>
  <c r="R234" i="49" s="1"/>
  <c r="O235" i="49" s="1"/>
  <c r="Q233" i="30"/>
  <c r="R233" i="30" s="1"/>
  <c r="O234" i="30" s="1"/>
  <c r="Q234" i="54"/>
  <c r="R234" i="54" s="1"/>
  <c r="O235" i="54" s="1"/>
  <c r="Q242" i="19"/>
  <c r="R242" i="19" s="1"/>
  <c r="O243" i="19" s="1"/>
  <c r="Q234" i="55"/>
  <c r="R234" i="55" s="1"/>
  <c r="O235" i="55" s="1"/>
  <c r="Q233" i="52"/>
  <c r="R233" i="52" s="1"/>
  <c r="O234" i="52" s="1"/>
  <c r="Q234" i="15"/>
  <c r="R234" i="15" s="1"/>
  <c r="O235" i="15" s="1"/>
  <c r="Q232" i="33"/>
  <c r="R232" i="33" s="1"/>
  <c r="O233" i="33" s="1"/>
  <c r="Q234" i="36" l="1"/>
  <c r="R234" i="36" s="1"/>
  <c r="O235" i="36" s="1"/>
  <c r="Q230" i="25"/>
  <c r="R230" i="25" s="1"/>
  <c r="O231" i="25" s="1"/>
  <c r="Q235" i="40"/>
  <c r="R235" i="40" s="1"/>
  <c r="O236" i="40" s="1"/>
  <c r="Q235" i="54"/>
  <c r="R235" i="54" s="1"/>
  <c r="O236" i="54" s="1"/>
  <c r="Q235" i="42"/>
  <c r="R235" i="42" s="1"/>
  <c r="O236" i="42" s="1"/>
  <c r="Q233" i="12"/>
  <c r="R233" i="12" s="1"/>
  <c r="O234" i="12" s="1"/>
  <c r="Q233" i="44"/>
  <c r="R233" i="44" s="1"/>
  <c r="O234" i="44" s="1"/>
  <c r="Q234" i="34"/>
  <c r="R234" i="34" s="1"/>
  <c r="O235" i="34" s="1"/>
  <c r="Q235" i="45"/>
  <c r="R235" i="45" s="1"/>
  <c r="O236" i="45" s="1"/>
  <c r="Q243" i="20"/>
  <c r="R243" i="20" s="1"/>
  <c r="O244" i="20" s="1"/>
  <c r="Q234" i="38"/>
  <c r="R234" i="38" s="1"/>
  <c r="O235" i="38" s="1"/>
  <c r="Q235" i="41"/>
  <c r="R235" i="41" s="1"/>
  <c r="O236" i="41" s="1"/>
  <c r="Q235" i="15"/>
  <c r="R235" i="15" s="1"/>
  <c r="O236" i="15" s="1"/>
  <c r="Q235" i="29"/>
  <c r="R235" i="29" s="1"/>
  <c r="O236" i="29" s="1"/>
  <c r="Q234" i="47"/>
  <c r="R234" i="47" s="1"/>
  <c r="O235" i="47" s="1"/>
  <c r="Q234" i="48"/>
  <c r="R234" i="48" s="1"/>
  <c r="O235" i="48" s="1"/>
  <c r="Q235" i="27"/>
  <c r="R235" i="27" s="1"/>
  <c r="O236" i="27" s="1"/>
  <c r="Q234" i="52"/>
  <c r="R234" i="52" s="1"/>
  <c r="O235" i="52" s="1"/>
  <c r="Q234" i="39"/>
  <c r="R234" i="39" s="1"/>
  <c r="O235" i="39" s="1"/>
  <c r="Q234" i="31"/>
  <c r="R234" i="31" s="1"/>
  <c r="O235" i="31" s="1"/>
  <c r="Q236" i="46"/>
  <c r="R236" i="46" s="1"/>
  <c r="O237" i="46" s="1"/>
  <c r="Q247" i="16"/>
  <c r="R247" i="16" s="1"/>
  <c r="O248" i="16" s="1"/>
  <c r="Q233" i="32"/>
  <c r="R233" i="32" s="1"/>
  <c r="O234" i="32" s="1"/>
  <c r="Q235" i="9"/>
  <c r="R235" i="9" s="1"/>
  <c r="O236" i="9" s="1"/>
  <c r="Q236" i="43"/>
  <c r="R236" i="43" s="1"/>
  <c r="O237" i="43" s="1"/>
  <c r="Q230" i="24"/>
  <c r="R230" i="24" s="1"/>
  <c r="O231" i="24" s="1"/>
  <c r="Q234" i="50"/>
  <c r="R234" i="50" s="1"/>
  <c r="O235" i="50" s="1"/>
  <c r="Q243" i="17"/>
  <c r="R243" i="17" s="1"/>
  <c r="O244" i="17" s="1"/>
  <c r="Q230" i="26"/>
  <c r="R230" i="26" s="1"/>
  <c r="O231" i="26" s="1"/>
  <c r="Q242" i="22"/>
  <c r="R242" i="22" s="1"/>
  <c r="O243" i="22" s="1"/>
  <c r="Q234" i="30"/>
  <c r="R234" i="30" s="1"/>
  <c r="O235" i="30" s="1"/>
  <c r="Q235" i="53"/>
  <c r="R235" i="53" s="1"/>
  <c r="O236" i="53" s="1"/>
  <c r="Q239" i="13"/>
  <c r="R239" i="13" s="1"/>
  <c r="O240" i="13" s="1"/>
  <c r="Q233" i="33"/>
  <c r="R233" i="33" s="1"/>
  <c r="O234" i="33" s="1"/>
  <c r="Q243" i="19"/>
  <c r="R243" i="19" s="1"/>
  <c r="O244" i="19" s="1"/>
  <c r="Q234" i="51"/>
  <c r="R234" i="51" s="1"/>
  <c r="O235" i="51" s="1"/>
  <c r="Q235" i="55"/>
  <c r="R235" i="55" s="1"/>
  <c r="O236" i="55" s="1"/>
  <c r="Q235" i="49"/>
  <c r="R235" i="49" s="1"/>
  <c r="O236" i="49" s="1"/>
  <c r="Q234" i="35"/>
  <c r="R234" i="35" s="1"/>
  <c r="O235" i="35" s="1"/>
  <c r="Q243" i="21"/>
  <c r="R243" i="21" s="1"/>
  <c r="O244" i="21" s="1"/>
  <c r="Q235" i="37"/>
  <c r="R235" i="37" s="1"/>
  <c r="O236" i="37" s="1"/>
  <c r="Q230" i="14"/>
  <c r="R230" i="14" s="1"/>
  <c r="O231" i="14" s="1"/>
  <c r="Q234" i="28"/>
  <c r="R234" i="28" s="1"/>
  <c r="O235" i="28" s="1"/>
  <c r="Q242" i="23"/>
  <c r="R242" i="23" s="1"/>
  <c r="O243" i="23" s="1"/>
  <c r="Q236" i="15" l="1"/>
  <c r="R236" i="15" s="1"/>
  <c r="O237" i="15" s="1"/>
  <c r="Q236" i="27"/>
  <c r="R236" i="27" s="1"/>
  <c r="O237" i="27" s="1"/>
  <c r="Q236" i="45"/>
  <c r="R236" i="45" s="1"/>
  <c r="O237" i="45" s="1"/>
  <c r="Q243" i="22"/>
  <c r="R243" i="22" s="1"/>
  <c r="O244" i="22" s="1"/>
  <c r="Q236" i="55"/>
  <c r="R236" i="55" s="1"/>
  <c r="O237" i="55" s="1"/>
  <c r="Q236" i="37"/>
  <c r="R236" i="37" s="1"/>
  <c r="O237" i="37" s="1"/>
  <c r="Q235" i="47"/>
  <c r="R235" i="47" s="1"/>
  <c r="O236" i="47" s="1"/>
  <c r="Q244" i="20"/>
  <c r="R244" i="20" s="1"/>
  <c r="O245" i="20" s="1"/>
  <c r="Q235" i="36"/>
  <c r="R235" i="36" s="1"/>
  <c r="O236" i="36" s="1"/>
  <c r="Q235" i="48"/>
  <c r="R235" i="48" s="1"/>
  <c r="O236" i="48" s="1"/>
  <c r="Q236" i="54"/>
  <c r="R236" i="54" s="1"/>
  <c r="O237" i="54" s="1"/>
  <c r="Q244" i="17"/>
  <c r="R244" i="17" s="1"/>
  <c r="O245" i="17" s="1"/>
  <c r="Q235" i="35"/>
  <c r="R235" i="35" s="1"/>
  <c r="O236" i="35" s="1"/>
  <c r="Q234" i="32"/>
  <c r="R234" i="32" s="1"/>
  <c r="O235" i="32" s="1"/>
  <c r="Q234" i="44"/>
  <c r="R234" i="44" s="1"/>
  <c r="O235" i="44" s="1"/>
  <c r="Q236" i="40"/>
  <c r="R236" i="40" s="1"/>
  <c r="O237" i="40" s="1"/>
  <c r="Q244" i="21"/>
  <c r="R244" i="21" s="1"/>
  <c r="O245" i="21" s="1"/>
  <c r="Q244" i="19"/>
  <c r="R244" i="19" s="1"/>
  <c r="O245" i="19" s="1"/>
  <c r="Q235" i="39"/>
  <c r="R235" i="39" s="1"/>
  <c r="O236" i="39" s="1"/>
  <c r="Q234" i="33"/>
  <c r="R234" i="33" s="1"/>
  <c r="O235" i="33" s="1"/>
  <c r="Q231" i="24"/>
  <c r="R231" i="24" s="1"/>
  <c r="O232" i="24" s="1"/>
  <c r="Q248" i="16"/>
  <c r="R248" i="16" s="1"/>
  <c r="O249" i="16" s="1"/>
  <c r="Q235" i="52"/>
  <c r="R235" i="52" s="1"/>
  <c r="O236" i="52" s="1"/>
  <c r="Q236" i="29"/>
  <c r="R236" i="29" s="1"/>
  <c r="O237" i="29" s="1"/>
  <c r="Q234" i="12"/>
  <c r="R234" i="12" s="1"/>
  <c r="O235" i="12" s="1"/>
  <c r="Q231" i="25"/>
  <c r="R231" i="25" s="1"/>
  <c r="O232" i="25" s="1"/>
  <c r="Q236" i="9"/>
  <c r="R236" i="9" s="1"/>
  <c r="O237" i="9" s="1"/>
  <c r="Q235" i="34"/>
  <c r="R235" i="34" s="1"/>
  <c r="O236" i="34" s="1"/>
  <c r="Q235" i="28"/>
  <c r="R235" i="28" s="1"/>
  <c r="O236" i="28" s="1"/>
  <c r="Q231" i="14"/>
  <c r="R231" i="14" s="1"/>
  <c r="O232" i="14" s="1"/>
  <c r="Q236" i="49"/>
  <c r="R236" i="49" s="1"/>
  <c r="O237" i="49" s="1"/>
  <c r="Q243" i="23"/>
  <c r="R243" i="23" s="1"/>
  <c r="O244" i="23" s="1"/>
  <c r="Q236" i="53"/>
  <c r="R236" i="53" s="1"/>
  <c r="O237" i="53" s="1"/>
  <c r="Q236" i="41"/>
  <c r="R236" i="41" s="1"/>
  <c r="O237" i="41" s="1"/>
  <c r="Q240" i="13"/>
  <c r="R240" i="13" s="1"/>
  <c r="O241" i="13" s="1"/>
  <c r="Q237" i="43"/>
  <c r="R237" i="43" s="1"/>
  <c r="O238" i="43" s="1"/>
  <c r="Q237" i="46"/>
  <c r="R237" i="46" s="1"/>
  <c r="O238" i="46" s="1"/>
  <c r="Q236" i="42"/>
  <c r="R236" i="42" s="1"/>
  <c r="O237" i="42" s="1"/>
  <c r="Q235" i="51"/>
  <c r="R235" i="51" s="1"/>
  <c r="O236" i="51" s="1"/>
  <c r="Q235" i="31"/>
  <c r="R235" i="31" s="1"/>
  <c r="O236" i="31" s="1"/>
  <c r="Q235" i="30"/>
  <c r="R235" i="30" s="1"/>
  <c r="O236" i="30" s="1"/>
  <c r="Q235" i="50"/>
  <c r="R235" i="50" s="1"/>
  <c r="O236" i="50" s="1"/>
  <c r="Q235" i="38"/>
  <c r="R235" i="38" s="1"/>
  <c r="O236" i="38" s="1"/>
  <c r="Q231" i="26"/>
  <c r="R231" i="26" s="1"/>
  <c r="O232" i="26" s="1"/>
  <c r="Q237" i="42" l="1"/>
  <c r="R237" i="42" s="1"/>
  <c r="O238" i="42" s="1"/>
  <c r="Q236" i="50"/>
  <c r="R236" i="50" s="1"/>
  <c r="O237" i="50" s="1"/>
  <c r="Q235" i="44"/>
  <c r="R235" i="44" s="1"/>
  <c r="O236" i="44" s="1"/>
  <c r="Q232" i="24"/>
  <c r="R232" i="24" s="1"/>
  <c r="O233" i="24" s="1"/>
  <c r="Q232" i="14"/>
  <c r="R232" i="14" s="1"/>
  <c r="O233" i="14" s="1"/>
  <c r="Q235" i="32"/>
  <c r="R235" i="32" s="1"/>
  <c r="O236" i="32" s="1"/>
  <c r="Q244" i="23"/>
  <c r="R244" i="23" s="1"/>
  <c r="O245" i="23" s="1"/>
  <c r="Q236" i="38"/>
  <c r="R236" i="38" s="1"/>
  <c r="O237" i="38" s="1"/>
  <c r="Q236" i="30"/>
  <c r="R236" i="30" s="1"/>
  <c r="O237" i="30" s="1"/>
  <c r="Q236" i="28"/>
  <c r="R236" i="28" s="1"/>
  <c r="O237" i="28" s="1"/>
  <c r="Q236" i="35"/>
  <c r="R236" i="35" s="1"/>
  <c r="O237" i="35" s="1"/>
  <c r="Q236" i="48"/>
  <c r="R236" i="48" s="1"/>
  <c r="O237" i="48" s="1"/>
  <c r="Q235" i="12"/>
  <c r="R235" i="12" s="1"/>
  <c r="O236" i="12" s="1"/>
  <c r="Q238" i="43"/>
  <c r="R238" i="43" s="1"/>
  <c r="O239" i="43" s="1"/>
  <c r="Q236" i="34"/>
  <c r="R236" i="34" s="1"/>
  <c r="O237" i="34" s="1"/>
  <c r="Q237" i="41"/>
  <c r="R237" i="41" s="1"/>
  <c r="O238" i="41" s="1"/>
  <c r="Q237" i="27"/>
  <c r="R237" i="27" s="1"/>
  <c r="O238" i="27" s="1"/>
  <c r="Q245" i="19"/>
  <c r="R245" i="19" s="1"/>
  <c r="O246" i="19" s="1"/>
  <c r="Q237" i="53"/>
  <c r="R237" i="53" s="1"/>
  <c r="O238" i="53" s="1"/>
  <c r="Q245" i="21"/>
  <c r="R245" i="21" s="1"/>
  <c r="O246" i="21" s="1"/>
  <c r="Q237" i="54"/>
  <c r="R237" i="54" s="1"/>
  <c r="O238" i="54" s="1"/>
  <c r="Q237" i="37"/>
  <c r="R237" i="37" s="1"/>
  <c r="O238" i="37" s="1"/>
  <c r="Q237" i="15"/>
  <c r="R237" i="15" s="1"/>
  <c r="O238" i="15" s="1"/>
  <c r="Q237" i="40"/>
  <c r="R237" i="40" s="1"/>
  <c r="O238" i="40" s="1"/>
  <c r="Q235" i="33"/>
  <c r="R235" i="33" s="1"/>
  <c r="O236" i="33" s="1"/>
  <c r="Q245" i="20"/>
  <c r="R245" i="20" s="1"/>
  <c r="O246" i="20" s="1"/>
  <c r="Q236" i="51"/>
  <c r="R236" i="51" s="1"/>
  <c r="O237" i="51" s="1"/>
  <c r="Q237" i="49"/>
  <c r="R237" i="49" s="1"/>
  <c r="O238" i="49" s="1"/>
  <c r="Q236" i="47"/>
  <c r="R236" i="47" s="1"/>
  <c r="O237" i="47" s="1"/>
  <c r="Q232" i="26"/>
  <c r="R232" i="26" s="1"/>
  <c r="O233" i="26" s="1"/>
  <c r="Q236" i="52"/>
  <c r="R236" i="52" s="1"/>
  <c r="O237" i="52" s="1"/>
  <c r="Q236" i="39"/>
  <c r="R236" i="39" s="1"/>
  <c r="O237" i="39" s="1"/>
  <c r="Q237" i="45"/>
  <c r="R237" i="45" s="1"/>
  <c r="O238" i="45" s="1"/>
  <c r="Q232" i="25"/>
  <c r="R232" i="25" s="1"/>
  <c r="O233" i="25" s="1"/>
  <c r="Q249" i="16"/>
  <c r="R249" i="16" s="1"/>
  <c r="O250" i="16" s="1"/>
  <c r="Q236" i="31"/>
  <c r="R236" i="31" s="1"/>
  <c r="O237" i="31" s="1"/>
  <c r="Q237" i="29"/>
  <c r="R237" i="29" s="1"/>
  <c r="O238" i="29" s="1"/>
  <c r="Q245" i="17"/>
  <c r="R245" i="17" s="1"/>
  <c r="O246" i="17" s="1"/>
  <c r="Q244" i="22"/>
  <c r="R244" i="22" s="1"/>
  <c r="O245" i="22" s="1"/>
  <c r="Q241" i="13"/>
  <c r="R241" i="13" s="1"/>
  <c r="O242" i="13" s="1"/>
  <c r="Q237" i="9"/>
  <c r="R237" i="9" s="1"/>
  <c r="O238" i="9" s="1"/>
  <c r="Q237" i="55"/>
  <c r="R237" i="55" s="1"/>
  <c r="O238" i="55" s="1"/>
  <c r="Q238" i="46"/>
  <c r="R238" i="46" s="1"/>
  <c r="O239" i="46" s="1"/>
  <c r="Q236" i="36"/>
  <c r="R236" i="36" s="1"/>
  <c r="O237" i="36" s="1"/>
  <c r="Q239" i="43" l="1"/>
  <c r="R239" i="43" s="1"/>
  <c r="O240" i="43" s="1"/>
  <c r="Q233" i="24"/>
  <c r="R233" i="24" s="1"/>
  <c r="O234" i="24" s="1"/>
  <c r="Q246" i="20"/>
  <c r="R246" i="20" s="1"/>
  <c r="O247" i="20" s="1"/>
  <c r="Q246" i="17"/>
  <c r="R246" i="17" s="1"/>
  <c r="O247" i="17" s="1"/>
  <c r="Q238" i="45"/>
  <c r="R238" i="45" s="1"/>
  <c r="O239" i="45" s="1"/>
  <c r="Q238" i="55"/>
  <c r="R238" i="55" s="1"/>
  <c r="O239" i="55" s="1"/>
  <c r="Q237" i="35"/>
  <c r="R237" i="35" s="1"/>
  <c r="O238" i="35" s="1"/>
  <c r="Q237" i="47"/>
  <c r="R237" i="47" s="1"/>
  <c r="O238" i="47" s="1"/>
  <c r="Q238" i="49"/>
  <c r="R238" i="49" s="1"/>
  <c r="O239" i="49" s="1"/>
  <c r="Q237" i="51"/>
  <c r="R237" i="51" s="1"/>
  <c r="O238" i="51" s="1"/>
  <c r="Q237" i="31"/>
  <c r="R237" i="31" s="1"/>
  <c r="O238" i="31" s="1"/>
  <c r="Q237" i="28"/>
  <c r="R237" i="28" s="1"/>
  <c r="O238" i="28" s="1"/>
  <c r="Q245" i="22"/>
  <c r="R245" i="22" s="1"/>
  <c r="O246" i="22" s="1"/>
  <c r="Q238" i="37"/>
  <c r="R238" i="37" s="1"/>
  <c r="O239" i="37" s="1"/>
  <c r="Q237" i="39"/>
  <c r="R237" i="39" s="1"/>
  <c r="O238" i="39" s="1"/>
  <c r="Q238" i="40"/>
  <c r="R238" i="40" s="1"/>
  <c r="O239" i="40" s="1"/>
  <c r="Q238" i="29"/>
  <c r="R238" i="29" s="1"/>
  <c r="O239" i="29" s="1"/>
  <c r="Q238" i="27"/>
  <c r="R238" i="27" s="1"/>
  <c r="O239" i="27" s="1"/>
  <c r="Q246" i="21"/>
  <c r="R246" i="21" s="1"/>
  <c r="O247" i="21" s="1"/>
  <c r="Q238" i="41"/>
  <c r="R238" i="41" s="1"/>
  <c r="O239" i="41" s="1"/>
  <c r="Q237" i="48"/>
  <c r="R237" i="48" s="1"/>
  <c r="O238" i="48" s="1"/>
  <c r="Q237" i="38"/>
  <c r="R237" i="38" s="1"/>
  <c r="O238" i="38" s="1"/>
  <c r="Q238" i="54"/>
  <c r="R238" i="54" s="1"/>
  <c r="O239" i="54" s="1"/>
  <c r="Q236" i="12"/>
  <c r="R236" i="12" s="1"/>
  <c r="O237" i="12" s="1"/>
  <c r="Q239" i="46"/>
  <c r="R239" i="46" s="1"/>
  <c r="O240" i="46" s="1"/>
  <c r="Q237" i="52"/>
  <c r="R237" i="52" s="1"/>
  <c r="O238" i="52" s="1"/>
  <c r="Q238" i="53"/>
  <c r="R238" i="53" s="1"/>
  <c r="O239" i="53" s="1"/>
  <c r="Q245" i="23"/>
  <c r="R245" i="23" s="1"/>
  <c r="O246" i="23" s="1"/>
  <c r="Q233" i="14"/>
  <c r="R233" i="14" s="1"/>
  <c r="O234" i="14" s="1"/>
  <c r="Q242" i="13"/>
  <c r="R242" i="13" s="1"/>
  <c r="O243" i="13" s="1"/>
  <c r="Q233" i="25"/>
  <c r="R233" i="25" s="1"/>
  <c r="O234" i="25" s="1"/>
  <c r="Q233" i="26"/>
  <c r="R233" i="26" s="1"/>
  <c r="O234" i="26" s="1"/>
  <c r="Q236" i="32"/>
  <c r="R236" i="32" s="1"/>
  <c r="O237" i="32" s="1"/>
  <c r="Q237" i="50"/>
  <c r="R237" i="50" s="1"/>
  <c r="O238" i="50" s="1"/>
  <c r="Q237" i="30"/>
  <c r="R237" i="30" s="1"/>
  <c r="O238" i="30" s="1"/>
  <c r="Q237" i="36"/>
  <c r="R237" i="36" s="1"/>
  <c r="O238" i="36" s="1"/>
  <c r="Q250" i="16"/>
  <c r="R250" i="16" s="1"/>
  <c r="O251" i="16" s="1"/>
  <c r="Q238" i="15"/>
  <c r="R238" i="15" s="1"/>
  <c r="O239" i="15" s="1"/>
  <c r="Q237" i="34"/>
  <c r="R237" i="34" s="1"/>
  <c r="O238" i="34" s="1"/>
  <c r="Q236" i="44"/>
  <c r="R236" i="44" s="1"/>
  <c r="O237" i="44" s="1"/>
  <c r="Q246" i="19"/>
  <c r="R246" i="19" s="1"/>
  <c r="O247" i="19" s="1"/>
  <c r="Q238" i="42"/>
  <c r="R238" i="42" s="1"/>
  <c r="O239" i="42" s="1"/>
  <c r="Q238" i="9"/>
  <c r="R238" i="9" s="1"/>
  <c r="O239" i="9" s="1"/>
  <c r="Q236" i="33"/>
  <c r="R236" i="33" s="1"/>
  <c r="O237" i="33" s="1"/>
  <c r="Q238" i="51" l="1"/>
  <c r="R238" i="51" s="1"/>
  <c r="O239" i="51" s="1"/>
  <c r="Q239" i="41"/>
  <c r="R239" i="41" s="1"/>
  <c r="O240" i="41" s="1"/>
  <c r="Q239" i="37"/>
  <c r="R239" i="37" s="1"/>
  <c r="O240" i="37" s="1"/>
  <c r="Q237" i="32"/>
  <c r="R237" i="32" s="1"/>
  <c r="O238" i="32" s="1"/>
  <c r="Q238" i="36"/>
  <c r="R238" i="36" s="1"/>
  <c r="O239" i="36" s="1"/>
  <c r="Q246" i="22"/>
  <c r="R246" i="22" s="1"/>
  <c r="O247" i="22" s="1"/>
  <c r="Q238" i="48"/>
  <c r="R238" i="48" s="1"/>
  <c r="O239" i="48" s="1"/>
  <c r="Q240" i="46"/>
  <c r="R240" i="46" s="1"/>
  <c r="O241" i="46" s="1"/>
  <c r="Q243" i="13"/>
  <c r="R243" i="13" s="1"/>
  <c r="O244" i="13" s="1"/>
  <c r="Q239" i="27"/>
  <c r="R239" i="27" s="1"/>
  <c r="O240" i="27" s="1"/>
  <c r="Q238" i="28"/>
  <c r="R238" i="28" s="1"/>
  <c r="O239" i="28" s="1"/>
  <c r="Q239" i="53"/>
  <c r="R239" i="53" s="1"/>
  <c r="O240" i="53" s="1"/>
  <c r="Q238" i="52"/>
  <c r="R238" i="52" s="1"/>
  <c r="O239" i="52" s="1"/>
  <c r="Q239" i="42"/>
  <c r="R239" i="42" s="1"/>
  <c r="O240" i="42" s="1"/>
  <c r="Q247" i="19"/>
  <c r="R247" i="19" s="1"/>
  <c r="O248" i="19" s="1"/>
  <c r="Q234" i="14"/>
  <c r="Q236" i="14" s="1"/>
  <c r="R236" i="14" s="1"/>
  <c r="S236" i="14" s="1"/>
  <c r="Q239" i="29"/>
  <c r="R239" i="29" s="1"/>
  <c r="O240" i="29" s="1"/>
  <c r="Q239" i="55"/>
  <c r="R239" i="55" s="1"/>
  <c r="O240" i="55" s="1"/>
  <c r="Q239" i="15"/>
  <c r="R239" i="15" s="1"/>
  <c r="O240" i="15" s="1"/>
  <c r="Q239" i="49"/>
  <c r="R239" i="49" s="1"/>
  <c r="O240" i="49" s="1"/>
  <c r="Q237" i="12"/>
  <c r="R237" i="12" s="1"/>
  <c r="O238" i="12" s="1"/>
  <c r="Q237" i="44"/>
  <c r="R237" i="44" s="1"/>
  <c r="O238" i="44" s="1"/>
  <c r="Q238" i="34"/>
  <c r="R238" i="34" s="1"/>
  <c r="O239" i="34" s="1"/>
  <c r="Q239" i="45"/>
  <c r="R239" i="45" s="1"/>
  <c r="O240" i="45" s="1"/>
  <c r="Q251" i="16"/>
  <c r="R251" i="16" s="1"/>
  <c r="O252" i="16" s="1"/>
  <c r="Q237" i="33"/>
  <c r="R237" i="33" s="1"/>
  <c r="O238" i="33" s="1"/>
  <c r="Q234" i="26"/>
  <c r="R234" i="26" s="1"/>
  <c r="O235" i="26" s="1"/>
  <c r="Q246" i="23"/>
  <c r="R246" i="23" s="1"/>
  <c r="O247" i="23" s="1"/>
  <c r="Q239" i="40"/>
  <c r="R239" i="40" s="1"/>
  <c r="O240" i="40" s="1"/>
  <c r="Q238" i="47"/>
  <c r="R238" i="47" s="1"/>
  <c r="O239" i="47" s="1"/>
  <c r="Q247" i="17"/>
  <c r="R247" i="17" s="1"/>
  <c r="O248" i="17" s="1"/>
  <c r="Q239" i="54"/>
  <c r="R239" i="54" s="1"/>
  <c r="O240" i="54" s="1"/>
  <c r="Q238" i="39"/>
  <c r="R238" i="39" s="1"/>
  <c r="O239" i="39" s="1"/>
  <c r="Q238" i="35"/>
  <c r="R238" i="35" s="1"/>
  <c r="O239" i="35" s="1"/>
  <c r="Q234" i="25"/>
  <c r="R234" i="25" s="1"/>
  <c r="O235" i="25" s="1"/>
  <c r="Q247" i="21"/>
  <c r="R247" i="21" s="1"/>
  <c r="O248" i="21" s="1"/>
  <c r="Q238" i="31"/>
  <c r="R238" i="31" s="1"/>
  <c r="O239" i="31" s="1"/>
  <c r="Q247" i="20"/>
  <c r="R247" i="20" s="1"/>
  <c r="O248" i="20" s="1"/>
  <c r="Q234" i="24"/>
  <c r="R234" i="24" s="1"/>
  <c r="O235" i="24" s="1"/>
  <c r="Q239" i="9"/>
  <c r="R239" i="9" s="1"/>
  <c r="O240" i="9" s="1"/>
  <c r="Q238" i="30"/>
  <c r="R238" i="30" s="1"/>
  <c r="O239" i="30" s="1"/>
  <c r="Q238" i="50"/>
  <c r="R238" i="50" s="1"/>
  <c r="O239" i="50" s="1"/>
  <c r="Q238" i="38"/>
  <c r="R238" i="38" s="1"/>
  <c r="O239" i="38" s="1"/>
  <c r="Q240" i="43"/>
  <c r="R240" i="43" s="1"/>
  <c r="O241" i="43" s="1"/>
  <c r="Q239" i="35" l="1"/>
  <c r="R239" i="35" s="1"/>
  <c r="O240" i="35" s="1"/>
  <c r="Q240" i="37"/>
  <c r="R240" i="37" s="1"/>
  <c r="O241" i="37" s="1"/>
  <c r="Q240" i="40"/>
  <c r="R240" i="40" s="1"/>
  <c r="O241" i="40" s="1"/>
  <c r="Q235" i="26"/>
  <c r="R235" i="26" s="1"/>
  <c r="O236" i="26" s="1"/>
  <c r="Q238" i="44"/>
  <c r="R238" i="44" s="1"/>
  <c r="O239" i="44" s="1"/>
  <c r="Q239" i="52"/>
  <c r="R239" i="52" s="1"/>
  <c r="O240" i="52" s="1"/>
  <c r="Q247" i="23"/>
  <c r="R247" i="23" s="1"/>
  <c r="O248" i="23" s="1"/>
  <c r="Q238" i="33"/>
  <c r="R238" i="33" s="1"/>
  <c r="O239" i="33" s="1"/>
  <c r="Q238" i="12"/>
  <c r="R238" i="12" s="1"/>
  <c r="O239" i="12" s="1"/>
  <c r="Q238" i="32"/>
  <c r="R238" i="32" s="1"/>
  <c r="O239" i="32" s="1"/>
  <c r="Q240" i="9"/>
  <c r="R240" i="9" s="1"/>
  <c r="O241" i="9" s="1"/>
  <c r="Q240" i="49"/>
  <c r="R240" i="49" s="1"/>
  <c r="O241" i="49" s="1"/>
  <c r="Q248" i="19"/>
  <c r="R248" i="19" s="1"/>
  <c r="O249" i="19" s="1"/>
  <c r="Q239" i="51"/>
  <c r="R239" i="51" s="1"/>
  <c r="O240" i="51" s="1"/>
  <c r="Q240" i="54"/>
  <c r="R240" i="54" s="1"/>
  <c r="O241" i="54" s="1"/>
  <c r="Q240" i="53"/>
  <c r="R240" i="53" s="1"/>
  <c r="O241" i="53" s="1"/>
  <c r="Q241" i="46"/>
  <c r="R241" i="46" s="1"/>
  <c r="O242" i="46" s="1"/>
  <c r="R234" i="14"/>
  <c r="Q248" i="21"/>
  <c r="R248" i="21" s="1"/>
  <c r="O249" i="21" s="1"/>
  <c r="Q240" i="45"/>
  <c r="R240" i="45" s="1"/>
  <c r="O241" i="45" s="1"/>
  <c r="Q235" i="24"/>
  <c r="R235" i="24" s="1"/>
  <c r="O236" i="24" s="1"/>
  <c r="Q235" i="25"/>
  <c r="R235" i="25" s="1"/>
  <c r="O236" i="25" s="1"/>
  <c r="Q248" i="17"/>
  <c r="R248" i="17" s="1"/>
  <c r="O249" i="17" s="1"/>
  <c r="Q239" i="34"/>
  <c r="R239" i="34" s="1"/>
  <c r="O240" i="34" s="1"/>
  <c r="Q240" i="15"/>
  <c r="R240" i="15" s="1"/>
  <c r="O241" i="15" s="1"/>
  <c r="Q239" i="28"/>
  <c r="R239" i="28" s="1"/>
  <c r="O240" i="28" s="1"/>
  <c r="Q239" i="48"/>
  <c r="R239" i="48" s="1"/>
  <c r="O240" i="48" s="1"/>
  <c r="Q241" i="43"/>
  <c r="R241" i="43" s="1"/>
  <c r="O242" i="43" s="1"/>
  <c r="Q240" i="42"/>
  <c r="R240" i="42" s="1"/>
  <c r="O241" i="42" s="1"/>
  <c r="Q240" i="27"/>
  <c r="R240" i="27" s="1"/>
  <c r="O241" i="27" s="1"/>
  <c r="Q247" i="22"/>
  <c r="R247" i="22" s="1"/>
  <c r="O248" i="22" s="1"/>
  <c r="Q240" i="41"/>
  <c r="R240" i="41" s="1"/>
  <c r="O241" i="41" s="1"/>
  <c r="Q240" i="55"/>
  <c r="R240" i="55" s="1"/>
  <c r="O241" i="55" s="1"/>
  <c r="Q239" i="38"/>
  <c r="R239" i="38" s="1"/>
  <c r="O240" i="38" s="1"/>
  <c r="Q239" i="30"/>
  <c r="R239" i="30" s="1"/>
  <c r="O240" i="30" s="1"/>
  <c r="Q239" i="39"/>
  <c r="R239" i="39" s="1"/>
  <c r="O240" i="39" s="1"/>
  <c r="Q252" i="16"/>
  <c r="R252" i="16" s="1"/>
  <c r="O253" i="16" s="1"/>
  <c r="Q240" i="29"/>
  <c r="R240" i="29" s="1"/>
  <c r="O241" i="29" s="1"/>
  <c r="Q244" i="13"/>
  <c r="R244" i="13" s="1"/>
  <c r="O245" i="13" s="1"/>
  <c r="Q239" i="50"/>
  <c r="R239" i="50" s="1"/>
  <c r="O240" i="50" s="1"/>
  <c r="Q248" i="20"/>
  <c r="R248" i="20" s="1"/>
  <c r="O249" i="20" s="1"/>
  <c r="Q239" i="47"/>
  <c r="R239" i="47" s="1"/>
  <c r="O240" i="47" s="1"/>
  <c r="Q239" i="31"/>
  <c r="R239" i="31" s="1"/>
  <c r="O240" i="31" s="1"/>
  <c r="Q239" i="36"/>
  <c r="R239" i="36" s="1"/>
  <c r="O240" i="36" s="1"/>
  <c r="Q240" i="50" l="1"/>
  <c r="R240" i="50"/>
  <c r="O241" i="50" s="1"/>
  <c r="Q242" i="46"/>
  <c r="R242" i="46" s="1"/>
  <c r="O243" i="46" s="1"/>
  <c r="Q241" i="27"/>
  <c r="R241" i="27" s="1"/>
  <c r="O242" i="27" s="1"/>
  <c r="Q241" i="53"/>
  <c r="R241" i="53" s="1"/>
  <c r="O242" i="53" s="1"/>
  <c r="Q241" i="9"/>
  <c r="R241" i="9" s="1"/>
  <c r="O242" i="9" s="1"/>
  <c r="Q249" i="21"/>
  <c r="R249" i="21" s="1"/>
  <c r="O250" i="21" s="1"/>
  <c r="Q240" i="30"/>
  <c r="R240" i="30" s="1"/>
  <c r="O241" i="30" s="1"/>
  <c r="Q236" i="25"/>
  <c r="R236" i="25" s="1"/>
  <c r="O237" i="25" s="1"/>
  <c r="Q239" i="32"/>
  <c r="R239" i="32" s="1"/>
  <c r="O240" i="32" s="1"/>
  <c r="Q241" i="40"/>
  <c r="R241" i="40" s="1"/>
  <c r="O242" i="40" s="1"/>
  <c r="Q240" i="52"/>
  <c r="R240" i="52" s="1"/>
  <c r="O241" i="52" s="1"/>
  <c r="Q239" i="44"/>
  <c r="R239" i="44" s="1"/>
  <c r="O240" i="44" s="1"/>
  <c r="Q241" i="55"/>
  <c r="R241" i="55" s="1"/>
  <c r="O242" i="55" s="1"/>
  <c r="Q240" i="48"/>
  <c r="R240" i="48" s="1"/>
  <c r="O241" i="48" s="1"/>
  <c r="Q239" i="12"/>
  <c r="R239" i="12" s="1"/>
  <c r="O240" i="12" s="1"/>
  <c r="Q240" i="39"/>
  <c r="R240" i="39" s="1"/>
  <c r="O241" i="39" s="1"/>
  <c r="Q249" i="20"/>
  <c r="R249" i="20" s="1"/>
  <c r="O250" i="20" s="1"/>
  <c r="Q240" i="36"/>
  <c r="R240" i="36" s="1"/>
  <c r="O241" i="36" s="1"/>
  <c r="Q242" i="43"/>
  <c r="R242" i="43" s="1"/>
  <c r="O243" i="43" s="1"/>
  <c r="Q240" i="28"/>
  <c r="R240" i="28" s="1"/>
  <c r="O241" i="28" s="1"/>
  <c r="Q239" i="33"/>
  <c r="R239" i="33" s="1"/>
  <c r="O240" i="33" s="1"/>
  <c r="Q249" i="19"/>
  <c r="R249" i="19" s="1"/>
  <c r="O250" i="19" s="1"/>
  <c r="Q253" i="16"/>
  <c r="R253" i="16" s="1"/>
  <c r="O254" i="16" s="1"/>
  <c r="Q241" i="15"/>
  <c r="R241" i="15" s="1"/>
  <c r="O242" i="15" s="1"/>
  <c r="Q241" i="45"/>
  <c r="R241" i="45" s="1"/>
  <c r="O242" i="45" s="1"/>
  <c r="Q248" i="23"/>
  <c r="R248" i="23" s="1"/>
  <c r="O249" i="23" s="1"/>
  <c r="Q240" i="35"/>
  <c r="R240" i="35" s="1"/>
  <c r="O241" i="35" s="1"/>
  <c r="Q236" i="24"/>
  <c r="R236" i="24" s="1"/>
  <c r="O237" i="24" s="1"/>
  <c r="Q241" i="49"/>
  <c r="R241" i="49" s="1"/>
  <c r="O242" i="49" s="1"/>
  <c r="Q236" i="26"/>
  <c r="R236" i="26" s="1"/>
  <c r="O237" i="26" s="1"/>
  <c r="Q241" i="42"/>
  <c r="R241" i="42" s="1"/>
  <c r="O242" i="42" s="1"/>
  <c r="Q241" i="54"/>
  <c r="R241" i="54" s="1"/>
  <c r="O242" i="54" s="1"/>
  <c r="Q245" i="13"/>
  <c r="R245" i="13" s="1"/>
  <c r="O246" i="13" s="1"/>
  <c r="Q240" i="51"/>
  <c r="R240" i="51" s="1"/>
  <c r="O241" i="51" s="1"/>
  <c r="Q241" i="29"/>
  <c r="R241" i="29" s="1"/>
  <c r="O242" i="29" s="1"/>
  <c r="Q240" i="38"/>
  <c r="R240" i="38" s="1"/>
  <c r="O241" i="38" s="1"/>
  <c r="Q241" i="37"/>
  <c r="R241" i="37" s="1"/>
  <c r="O242" i="37" s="1"/>
  <c r="Q241" i="41"/>
  <c r="R241" i="41" s="1"/>
  <c r="O242" i="41" s="1"/>
  <c r="Q240" i="34"/>
  <c r="R240" i="34" s="1"/>
  <c r="O241" i="34" s="1"/>
  <c r="Q240" i="31"/>
  <c r="R240" i="31" s="1"/>
  <c r="O241" i="31" s="1"/>
  <c r="Q249" i="17"/>
  <c r="R249" i="17" s="1"/>
  <c r="O250" i="17" s="1"/>
  <c r="Q240" i="47"/>
  <c r="R240" i="47" s="1"/>
  <c r="O241" i="47" s="1"/>
  <c r="Q248" i="22"/>
  <c r="R248" i="22" s="1"/>
  <c r="O249" i="22" s="1"/>
  <c r="Q237" i="26" l="1"/>
  <c r="R237" i="26" s="1"/>
  <c r="O238" i="26" s="1"/>
  <c r="Q241" i="48"/>
  <c r="R241" i="48" s="1"/>
  <c r="O242" i="48" s="1"/>
  <c r="Q241" i="51"/>
  <c r="R241" i="51" s="1"/>
  <c r="O242" i="51" s="1"/>
  <c r="Q241" i="36"/>
  <c r="R241" i="36" s="1"/>
  <c r="O242" i="36" s="1"/>
  <c r="Q246" i="13"/>
  <c r="R246" i="13" s="1"/>
  <c r="O247" i="13" s="1"/>
  <c r="Q250" i="20"/>
  <c r="R250" i="20" s="1"/>
  <c r="O251" i="20" s="1"/>
  <c r="Q242" i="15"/>
  <c r="R242" i="15" s="1"/>
  <c r="O243" i="15" s="1"/>
  <c r="Q237" i="24"/>
  <c r="R237" i="24" s="1"/>
  <c r="O238" i="24" s="1"/>
  <c r="Q241" i="52"/>
  <c r="R241" i="52" s="1"/>
  <c r="O242" i="52" s="1"/>
  <c r="Q243" i="46"/>
  <c r="R243" i="46" s="1"/>
  <c r="O244" i="46" s="1"/>
  <c r="Q242" i="55"/>
  <c r="R242" i="55" s="1"/>
  <c r="O243" i="55" s="1"/>
  <c r="Q242" i="41"/>
  <c r="R242" i="41" s="1"/>
  <c r="O243" i="41" s="1"/>
  <c r="Q241" i="47"/>
  <c r="R241" i="47" s="1"/>
  <c r="O242" i="47" s="1"/>
  <c r="Q240" i="33"/>
  <c r="R240" i="33" s="1"/>
  <c r="O241" i="33" s="1"/>
  <c r="Q242" i="40"/>
  <c r="R242" i="40" s="1"/>
  <c r="O243" i="40" s="1"/>
  <c r="Q250" i="19"/>
  <c r="R250" i="19" s="1"/>
  <c r="O251" i="19" s="1"/>
  <c r="Q249" i="23"/>
  <c r="R249" i="23" s="1"/>
  <c r="O250" i="23" s="1"/>
  <c r="Q242" i="54"/>
  <c r="R242" i="54" s="1"/>
  <c r="O243" i="54" s="1"/>
  <c r="Q240" i="44"/>
  <c r="R240" i="44" s="1"/>
  <c r="O241" i="44" s="1"/>
  <c r="Q241" i="38"/>
  <c r="R241" i="38" s="1"/>
  <c r="O242" i="38" s="1"/>
  <c r="Q241" i="39"/>
  <c r="R241" i="39" s="1"/>
  <c r="O242" i="39" s="1"/>
  <c r="Q237" i="25"/>
  <c r="R237" i="25" s="1"/>
  <c r="O238" i="25" s="1"/>
  <c r="Q241" i="34"/>
  <c r="R241" i="34" s="1"/>
  <c r="O242" i="34" s="1"/>
  <c r="Q241" i="35"/>
  <c r="R241" i="35" s="1"/>
  <c r="O242" i="35" s="1"/>
  <c r="Q243" i="43"/>
  <c r="R243" i="43" s="1"/>
  <c r="O244" i="43" s="1"/>
  <c r="Q240" i="12"/>
  <c r="R240" i="12" s="1"/>
  <c r="O241" i="12" s="1"/>
  <c r="Q241" i="30"/>
  <c r="R241" i="30" s="1"/>
  <c r="O242" i="30" s="1"/>
  <c r="Q242" i="27"/>
  <c r="R242" i="27" s="1"/>
  <c r="O243" i="27" s="1"/>
  <c r="Q241" i="28"/>
  <c r="R241" i="28" s="1"/>
  <c r="O242" i="28" s="1"/>
  <c r="Q249" i="22"/>
  <c r="R249" i="22" s="1"/>
  <c r="O250" i="22" s="1"/>
  <c r="Q254" i="16"/>
  <c r="R254" i="16" s="1"/>
  <c r="O255" i="16" s="1"/>
  <c r="Q241" i="31"/>
  <c r="R241" i="31" s="1"/>
  <c r="O242" i="31" s="1"/>
  <c r="Q250" i="21"/>
  <c r="R250" i="21" s="1"/>
  <c r="O251" i="21" s="1"/>
  <c r="Q242" i="29"/>
  <c r="R242" i="29" s="1"/>
  <c r="O243" i="29" s="1"/>
  <c r="Q250" i="17"/>
  <c r="R250" i="17" s="1"/>
  <c r="O251" i="17" s="1"/>
  <c r="Q242" i="45"/>
  <c r="R242" i="45" s="1"/>
  <c r="O243" i="45" s="1"/>
  <c r="Q242" i="9"/>
  <c r="R242" i="9" s="1"/>
  <c r="O243" i="9" s="1"/>
  <c r="Q241" i="50"/>
  <c r="R241" i="50" s="1"/>
  <c r="O242" i="50" s="1"/>
  <c r="Q242" i="53"/>
  <c r="R242" i="53" s="1"/>
  <c r="O243" i="53" s="1"/>
  <c r="Q242" i="42"/>
  <c r="R242" i="42" s="1"/>
  <c r="O243" i="42" s="1"/>
  <c r="Q242" i="37"/>
  <c r="R242" i="37" s="1"/>
  <c r="O243" i="37" s="1"/>
  <c r="Q242" i="49"/>
  <c r="R242" i="49" s="1"/>
  <c r="O243" i="49" s="1"/>
  <c r="Q240" i="32"/>
  <c r="R240" i="32" s="1"/>
  <c r="O241" i="32" s="1"/>
  <c r="Q242" i="39" l="1"/>
  <c r="R242" i="39" s="1"/>
  <c r="O243" i="39" s="1"/>
  <c r="Q243" i="37"/>
  <c r="R243" i="37" s="1"/>
  <c r="O244" i="37" s="1"/>
  <c r="Q244" i="43"/>
  <c r="R244" i="43" s="1"/>
  <c r="O245" i="43" s="1"/>
  <c r="Q243" i="42"/>
  <c r="R243" i="42" s="1"/>
  <c r="O244" i="42" s="1"/>
  <c r="Q242" i="28"/>
  <c r="R242" i="28" s="1"/>
  <c r="O243" i="28" s="1"/>
  <c r="Q242" i="52"/>
  <c r="R242" i="52" s="1"/>
  <c r="O243" i="52" s="1"/>
  <c r="Q243" i="27"/>
  <c r="R243" i="27" s="1"/>
  <c r="O244" i="27" s="1"/>
  <c r="Q243" i="53"/>
  <c r="R243" i="53" s="1"/>
  <c r="O244" i="53" s="1"/>
  <c r="Q251" i="21"/>
  <c r="R251" i="21" s="1"/>
  <c r="O252" i="21" s="1"/>
  <c r="Q243" i="54"/>
  <c r="R243" i="54" s="1"/>
  <c r="O244" i="54" s="1"/>
  <c r="Q242" i="47"/>
  <c r="R242" i="47" s="1"/>
  <c r="O243" i="47" s="1"/>
  <c r="Q244" i="46"/>
  <c r="R244" i="46" s="1"/>
  <c r="O245" i="46" s="1"/>
  <c r="Q243" i="9"/>
  <c r="R243" i="9" s="1"/>
  <c r="O244" i="9" s="1"/>
  <c r="Q250" i="23"/>
  <c r="R250" i="23" s="1"/>
  <c r="O251" i="23" s="1"/>
  <c r="Q243" i="15"/>
  <c r="R243" i="15" s="1"/>
  <c r="O244" i="15" s="1"/>
  <c r="Q242" i="48"/>
  <c r="R242" i="48" s="1"/>
  <c r="O243" i="48" s="1"/>
  <c r="Q243" i="29"/>
  <c r="R243" i="29" s="1"/>
  <c r="O244" i="29" s="1"/>
  <c r="Q251" i="20"/>
  <c r="R251" i="20" s="1"/>
  <c r="O252" i="20" s="1"/>
  <c r="Q238" i="26"/>
  <c r="R238" i="26" s="1"/>
  <c r="O239" i="26" s="1"/>
  <c r="Q242" i="31"/>
  <c r="R242" i="31" s="1"/>
  <c r="O243" i="31" s="1"/>
  <c r="Q242" i="38"/>
  <c r="R242" i="38" s="1"/>
  <c r="O243" i="38" s="1"/>
  <c r="Q251" i="19"/>
  <c r="R251" i="19" s="1"/>
  <c r="O252" i="19" s="1"/>
  <c r="Q243" i="41"/>
  <c r="R243" i="41" s="1"/>
  <c r="O244" i="41" s="1"/>
  <c r="Q238" i="24"/>
  <c r="R238" i="24" s="1"/>
  <c r="O239" i="24" s="1"/>
  <c r="Q242" i="36"/>
  <c r="R242" i="36" s="1"/>
  <c r="O243" i="36" s="1"/>
  <c r="Q243" i="45"/>
  <c r="R243" i="45" s="1"/>
  <c r="O244" i="45" s="1"/>
  <c r="Q241" i="32"/>
  <c r="R241" i="32" s="1"/>
  <c r="O242" i="32" s="1"/>
  <c r="Q251" i="17"/>
  <c r="R251" i="17" s="1"/>
  <c r="O252" i="17" s="1"/>
  <c r="Q255" i="16"/>
  <c r="R255" i="16" s="1"/>
  <c r="O256" i="16" s="1"/>
  <c r="Q242" i="30"/>
  <c r="R242" i="30" s="1"/>
  <c r="O243" i="30" s="1"/>
  <c r="Q242" i="34"/>
  <c r="R242" i="34" s="1"/>
  <c r="O243" i="34" s="1"/>
  <c r="Q241" i="44"/>
  <c r="R241" i="44" s="1"/>
  <c r="O242" i="44" s="1"/>
  <c r="Q243" i="40"/>
  <c r="R243" i="40" s="1"/>
  <c r="O244" i="40" s="1"/>
  <c r="Q243" i="55"/>
  <c r="R243" i="55" s="1"/>
  <c r="O244" i="55" s="1"/>
  <c r="Q242" i="51"/>
  <c r="R242" i="51" s="1"/>
  <c r="O243" i="51" s="1"/>
  <c r="Q241" i="33"/>
  <c r="R241" i="33" s="1"/>
  <c r="O242" i="33" s="1"/>
  <c r="Q250" i="22"/>
  <c r="R250" i="22" s="1"/>
  <c r="O251" i="22" s="1"/>
  <c r="Q241" i="12"/>
  <c r="R241" i="12" s="1"/>
  <c r="O242" i="12" s="1"/>
  <c r="Q238" i="25"/>
  <c r="R238" i="25" s="1"/>
  <c r="O239" i="25" s="1"/>
  <c r="Q242" i="35"/>
  <c r="R242" i="35" s="1"/>
  <c r="O243" i="35" s="1"/>
  <c r="Q243" i="49"/>
  <c r="R243" i="49" s="1"/>
  <c r="O244" i="49" s="1"/>
  <c r="Q242" i="50"/>
  <c r="R242" i="50" s="1"/>
  <c r="O243" i="50" s="1"/>
  <c r="Q247" i="13"/>
  <c r="R247" i="13" s="1"/>
  <c r="O248" i="13" s="1"/>
  <c r="Q252" i="17" l="1"/>
  <c r="R252" i="17" s="1"/>
  <c r="O253" i="17" s="1"/>
  <c r="Q244" i="9"/>
  <c r="R244" i="9" s="1"/>
  <c r="O245" i="9" s="1"/>
  <c r="Q251" i="22"/>
  <c r="R251" i="22" s="1"/>
  <c r="O252" i="22" s="1"/>
  <c r="Q244" i="27"/>
  <c r="R244" i="27" s="1"/>
  <c r="O245" i="27" s="1"/>
  <c r="Q243" i="36"/>
  <c r="R243" i="36" s="1"/>
  <c r="O244" i="36" s="1"/>
  <c r="Q252" i="20"/>
  <c r="R252" i="20" s="1"/>
  <c r="O253" i="20" s="1"/>
  <c r="Q242" i="32"/>
  <c r="R242" i="32" s="1"/>
  <c r="O243" i="32" s="1"/>
  <c r="Q243" i="47"/>
  <c r="R243" i="47" s="1"/>
  <c r="O244" i="47" s="1"/>
  <c r="Q244" i="45"/>
  <c r="R244" i="45" s="1"/>
  <c r="O245" i="45" s="1"/>
  <c r="Q243" i="30"/>
  <c r="R243" i="30" s="1"/>
  <c r="O244" i="30" s="1"/>
  <c r="Q239" i="25"/>
  <c r="R239" i="25" s="1"/>
  <c r="O240" i="25" s="1"/>
  <c r="Q244" i="55"/>
  <c r="R244" i="55" s="1"/>
  <c r="O245" i="55" s="1"/>
  <c r="Q239" i="26"/>
  <c r="R239" i="26" s="1"/>
  <c r="O240" i="26" s="1"/>
  <c r="Q242" i="33"/>
  <c r="R242" i="33" s="1"/>
  <c r="O243" i="33" s="1"/>
  <c r="Q243" i="31"/>
  <c r="R243" i="31" s="1"/>
  <c r="O244" i="31" s="1"/>
  <c r="Q243" i="48"/>
  <c r="R243" i="48" s="1"/>
  <c r="O244" i="48" s="1"/>
  <c r="Q245" i="46"/>
  <c r="R245" i="46" s="1"/>
  <c r="O246" i="46" s="1"/>
  <c r="Q244" i="53"/>
  <c r="R244" i="53" s="1"/>
  <c r="O245" i="53" s="1"/>
  <c r="Q244" i="42"/>
  <c r="R244" i="42" s="1"/>
  <c r="O245" i="42" s="1"/>
  <c r="Q243" i="35"/>
  <c r="R243" i="35" s="1"/>
  <c r="O244" i="35" s="1"/>
  <c r="Q244" i="41"/>
  <c r="R244" i="41" s="1"/>
  <c r="O245" i="41" s="1"/>
  <c r="Q251" i="23"/>
  <c r="R251" i="23" s="1"/>
  <c r="O252" i="23" s="1"/>
  <c r="Q244" i="54"/>
  <c r="R244" i="54" s="1"/>
  <c r="O245" i="54" s="1"/>
  <c r="Q243" i="52"/>
  <c r="R243" i="52" s="1"/>
  <c r="O244" i="52" s="1"/>
  <c r="Q244" i="37"/>
  <c r="R244" i="37" s="1"/>
  <c r="O245" i="37" s="1"/>
  <c r="Q239" i="24"/>
  <c r="R239" i="24" s="1"/>
  <c r="O240" i="24" s="1"/>
  <c r="Q243" i="51"/>
  <c r="R243" i="51" s="1"/>
  <c r="O244" i="51" s="1"/>
  <c r="Q243" i="34"/>
  <c r="R243" i="34" s="1"/>
  <c r="O244" i="34" s="1"/>
  <c r="Q244" i="15"/>
  <c r="R244" i="15" s="1"/>
  <c r="O245" i="15" s="1"/>
  <c r="Q242" i="12"/>
  <c r="R242" i="12" s="1"/>
  <c r="O243" i="12" s="1"/>
  <c r="Q244" i="49"/>
  <c r="R244" i="49" s="1"/>
  <c r="O245" i="49" s="1"/>
  <c r="Q244" i="40"/>
  <c r="R244" i="40" s="1"/>
  <c r="O245" i="40" s="1"/>
  <c r="Q256" i="16"/>
  <c r="R256" i="16" s="1"/>
  <c r="O257" i="16" s="1"/>
  <c r="Q243" i="38"/>
  <c r="R243" i="38" s="1"/>
  <c r="O244" i="38" s="1"/>
  <c r="Q244" i="29"/>
  <c r="R244" i="29" s="1"/>
  <c r="O245" i="29" s="1"/>
  <c r="Q243" i="28"/>
  <c r="R243" i="28" s="1"/>
  <c r="O244" i="28" s="1"/>
  <c r="Q243" i="39"/>
  <c r="R243" i="39" s="1"/>
  <c r="O244" i="39" s="1"/>
  <c r="Q242" i="44"/>
  <c r="R242" i="44" s="1"/>
  <c r="O243" i="44" s="1"/>
  <c r="Q248" i="13"/>
  <c r="R248" i="13" s="1"/>
  <c r="O249" i="13" s="1"/>
  <c r="Q245" i="43"/>
  <c r="R245" i="43" s="1"/>
  <c r="O246" i="43" s="1"/>
  <c r="Q243" i="50"/>
  <c r="R243" i="50" s="1"/>
  <c r="O244" i="50" s="1"/>
  <c r="Q252" i="19"/>
  <c r="R252" i="19" s="1"/>
  <c r="O253" i="19" s="1"/>
  <c r="Q252" i="21"/>
  <c r="R252" i="21" s="1"/>
  <c r="O253" i="21" s="1"/>
  <c r="Q245" i="45" l="1"/>
  <c r="R245" i="45" s="1"/>
  <c r="O246" i="45" s="1"/>
  <c r="Q245" i="54"/>
  <c r="R245" i="54" s="1"/>
  <c r="O246" i="54" s="1"/>
  <c r="Q246" i="46"/>
  <c r="R246" i="46" s="1"/>
  <c r="O247" i="46" s="1"/>
  <c r="Q252" i="23"/>
  <c r="R252" i="23" s="1"/>
  <c r="O253" i="23" s="1"/>
  <c r="Q244" i="34"/>
  <c r="R244" i="34" s="1"/>
  <c r="O245" i="34" s="1"/>
  <c r="Q246" i="43"/>
  <c r="R246" i="43" s="1"/>
  <c r="O247" i="43" s="1"/>
  <c r="Q240" i="25"/>
  <c r="R240" i="25" s="1"/>
  <c r="O241" i="25" s="1"/>
  <c r="Q240" i="26"/>
  <c r="R240" i="26" s="1"/>
  <c r="O241" i="26" s="1"/>
  <c r="Q244" i="50"/>
  <c r="R244" i="50" s="1"/>
  <c r="O245" i="50" s="1"/>
  <c r="Q244" i="38"/>
  <c r="R244" i="38" s="1"/>
  <c r="O245" i="38" s="1"/>
  <c r="Q243" i="44"/>
  <c r="R243" i="44" s="1"/>
  <c r="O244" i="44" s="1"/>
  <c r="Q257" i="16"/>
  <c r="R257" i="16" s="1"/>
  <c r="O258" i="16" s="1"/>
  <c r="Q253" i="17"/>
  <c r="R253" i="17" s="1"/>
  <c r="O254" i="17" s="1"/>
  <c r="Q244" i="28"/>
  <c r="R244" i="28" s="1"/>
  <c r="O245" i="28" s="1"/>
  <c r="Q244" i="35"/>
  <c r="R244" i="35" s="1"/>
  <c r="O245" i="35" s="1"/>
  <c r="Q245" i="55"/>
  <c r="R245" i="55" s="1"/>
  <c r="O246" i="55" s="1"/>
  <c r="Q244" i="47"/>
  <c r="R244" i="47" s="1"/>
  <c r="O245" i="47" s="1"/>
  <c r="Q245" i="27"/>
  <c r="R245" i="27" s="1"/>
  <c r="O246" i="27" s="1"/>
  <c r="Q244" i="51"/>
  <c r="R244" i="51" s="1"/>
  <c r="O245" i="51" s="1"/>
  <c r="Q244" i="31"/>
  <c r="R244" i="31" s="1"/>
  <c r="O245" i="31" s="1"/>
  <c r="Q252" i="22"/>
  <c r="R252" i="22" s="1"/>
  <c r="O253" i="22" s="1"/>
  <c r="Q244" i="52"/>
  <c r="R244" i="52" s="1"/>
  <c r="O245" i="52" s="1"/>
  <c r="Q245" i="49"/>
  <c r="R245" i="49" s="1"/>
  <c r="O246" i="49" s="1"/>
  <c r="Q240" i="24"/>
  <c r="R240" i="24" s="1"/>
  <c r="O241" i="24" s="1"/>
  <c r="Q245" i="53"/>
  <c r="R245" i="53" s="1"/>
  <c r="O246" i="53" s="1"/>
  <c r="Q243" i="33"/>
  <c r="R243" i="33" s="1"/>
  <c r="O244" i="33" s="1"/>
  <c r="Q244" i="30"/>
  <c r="R244" i="30" s="1"/>
  <c r="O245" i="30" s="1"/>
  <c r="Q253" i="20"/>
  <c r="R253" i="20" s="1"/>
  <c r="O254" i="20" s="1"/>
  <c r="Q245" i="9"/>
  <c r="R245" i="9" s="1"/>
  <c r="O246" i="9" s="1"/>
  <c r="Q243" i="32"/>
  <c r="R243" i="32" s="1"/>
  <c r="O244" i="32" s="1"/>
  <c r="Q253" i="19"/>
  <c r="R253" i="19" s="1"/>
  <c r="O254" i="19" s="1"/>
  <c r="Q245" i="40"/>
  <c r="R245" i="40" s="1"/>
  <c r="O246" i="40" s="1"/>
  <c r="Q244" i="48"/>
  <c r="R244" i="48" s="1"/>
  <c r="O245" i="48" s="1"/>
  <c r="Q249" i="13"/>
  <c r="R249" i="13" s="1"/>
  <c r="O250" i="13" s="1"/>
  <c r="Q245" i="42"/>
  <c r="R245" i="42" s="1"/>
  <c r="O246" i="42" s="1"/>
  <c r="Q243" i="12"/>
  <c r="R243" i="12" s="1"/>
  <c r="O244" i="12" s="1"/>
  <c r="Q244" i="39"/>
  <c r="R244" i="39" s="1"/>
  <c r="O245" i="39" s="1"/>
  <c r="Q245" i="15"/>
  <c r="R245" i="15" s="1"/>
  <c r="O246" i="15" s="1"/>
  <c r="Q245" i="37"/>
  <c r="R245" i="37" s="1"/>
  <c r="O246" i="37" s="1"/>
  <c r="Q245" i="41"/>
  <c r="R245" i="41" s="1"/>
  <c r="O246" i="41" s="1"/>
  <c r="Q253" i="21"/>
  <c r="R253" i="21" s="1"/>
  <c r="O254" i="21" s="1"/>
  <c r="Q245" i="29"/>
  <c r="R245" i="29" s="1"/>
  <c r="O246" i="29" s="1"/>
  <c r="Q244" i="36"/>
  <c r="R244" i="36" s="1"/>
  <c r="O245" i="36" s="1"/>
  <c r="Q245" i="51" l="1"/>
  <c r="R245" i="51" s="1"/>
  <c r="O246" i="51" s="1"/>
  <c r="Q245" i="34"/>
  <c r="R245" i="34" s="1"/>
  <c r="O246" i="34" s="1"/>
  <c r="Q258" i="16"/>
  <c r="R258" i="16" s="1"/>
  <c r="O259" i="16" s="1"/>
  <c r="Q245" i="47"/>
  <c r="R245" i="47" s="1"/>
  <c r="O246" i="47" s="1"/>
  <c r="Q246" i="15"/>
  <c r="R246" i="15" s="1"/>
  <c r="O247" i="15" s="1"/>
  <c r="Q254" i="17"/>
  <c r="R254" i="17" s="1"/>
  <c r="O255" i="17" s="1"/>
  <c r="Q246" i="40"/>
  <c r="R246" i="40" s="1"/>
  <c r="O247" i="40" s="1"/>
  <c r="Q254" i="19"/>
  <c r="R254" i="19" s="1"/>
  <c r="O255" i="19" s="1"/>
  <c r="Q241" i="24"/>
  <c r="R241" i="24" s="1"/>
  <c r="O242" i="24" s="1"/>
  <c r="Q246" i="49"/>
  <c r="R246" i="49" s="1"/>
  <c r="O247" i="49" s="1"/>
  <c r="Q253" i="22"/>
  <c r="R253" i="22" s="1"/>
  <c r="O254" i="22" s="1"/>
  <c r="Q245" i="39"/>
  <c r="R245" i="39" s="1"/>
  <c r="O246" i="39" s="1"/>
  <c r="Q245" i="35"/>
  <c r="R245" i="35" s="1"/>
  <c r="O246" i="35" s="1"/>
  <c r="Q246" i="45"/>
  <c r="R246" i="45" s="1"/>
  <c r="O247" i="45" s="1"/>
  <c r="Q244" i="12"/>
  <c r="R244" i="12" s="1"/>
  <c r="O245" i="12" s="1"/>
  <c r="Q241" i="26"/>
  <c r="R241" i="26" s="1"/>
  <c r="O242" i="26" s="1"/>
  <c r="Q245" i="36"/>
  <c r="R245" i="36" s="1"/>
  <c r="O246" i="36" s="1"/>
  <c r="Q246" i="42"/>
  <c r="R246" i="42" s="1"/>
  <c r="O247" i="42" s="1"/>
  <c r="Q245" i="30"/>
  <c r="R245" i="30" s="1"/>
  <c r="O246" i="30" s="1"/>
  <c r="Q244" i="44"/>
  <c r="R244" i="44" s="1"/>
  <c r="O245" i="44" s="1"/>
  <c r="Q241" i="25"/>
  <c r="R241" i="25" s="1"/>
  <c r="O242" i="25" s="1"/>
  <c r="Q247" i="46"/>
  <c r="R247" i="46" s="1"/>
  <c r="O248" i="46" s="1"/>
  <c r="Q245" i="31"/>
  <c r="R245" i="31" s="1"/>
  <c r="O246" i="31" s="1"/>
  <c r="Q250" i="13"/>
  <c r="R250" i="13" s="1"/>
  <c r="O251" i="13" s="1"/>
  <c r="Q244" i="32"/>
  <c r="R244" i="32" s="1"/>
  <c r="O245" i="32" s="1"/>
  <c r="Q244" i="33"/>
  <c r="R244" i="33" s="1"/>
  <c r="O245" i="33" s="1"/>
  <c r="Q245" i="52"/>
  <c r="R245" i="52" s="1"/>
  <c r="O246" i="52" s="1"/>
  <c r="Q246" i="27"/>
  <c r="R246" i="27" s="1"/>
  <c r="O247" i="27" s="1"/>
  <c r="Q245" i="28"/>
  <c r="R245" i="28" s="1"/>
  <c r="O246" i="28" s="1"/>
  <c r="Q245" i="38"/>
  <c r="R245" i="38" s="1"/>
  <c r="O246" i="38" s="1"/>
  <c r="Q247" i="43"/>
  <c r="R247" i="43" s="1"/>
  <c r="O248" i="43" s="1"/>
  <c r="Q246" i="54"/>
  <c r="R246" i="54" s="1"/>
  <c r="O247" i="54" s="1"/>
  <c r="Q246" i="55"/>
  <c r="R246" i="55" s="1"/>
  <c r="O247" i="55" s="1"/>
  <c r="Q246" i="41"/>
  <c r="R246" i="41" s="1"/>
  <c r="O247" i="41" s="1"/>
  <c r="Q254" i="20"/>
  <c r="R254" i="20" s="1"/>
  <c r="O255" i="20" s="1"/>
  <c r="Q246" i="37"/>
  <c r="R246" i="37" s="1"/>
  <c r="O247" i="37" s="1"/>
  <c r="Q254" i="21"/>
  <c r="R254" i="21" s="1"/>
  <c r="O255" i="21" s="1"/>
  <c r="Q245" i="48"/>
  <c r="R245" i="48" s="1"/>
  <c r="O246" i="48" s="1"/>
  <c r="Q246" i="9"/>
  <c r="R246" i="9" s="1"/>
  <c r="O247" i="9" s="1"/>
  <c r="Q246" i="53"/>
  <c r="R246" i="53" s="1"/>
  <c r="O247" i="53" s="1"/>
  <c r="Q245" i="50"/>
  <c r="R245" i="50" s="1"/>
  <c r="O246" i="50" s="1"/>
  <c r="Q253" i="23"/>
  <c r="R253" i="23" s="1"/>
  <c r="O254" i="23" s="1"/>
  <c r="Q246" i="29"/>
  <c r="R246" i="29" s="1"/>
  <c r="O247" i="29" s="1"/>
  <c r="Q247" i="54" l="1"/>
  <c r="R247" i="54" s="1"/>
  <c r="O248" i="54" s="1"/>
  <c r="Q247" i="49"/>
  <c r="R247" i="49" s="1"/>
  <c r="O248" i="49" s="1"/>
  <c r="Q247" i="55"/>
  <c r="R247" i="55" s="1"/>
  <c r="O248" i="55" s="1"/>
  <c r="Q248" i="43"/>
  <c r="R248" i="43" s="1"/>
  <c r="O249" i="43" s="1"/>
  <c r="Q246" i="47"/>
  <c r="R246" i="47" s="1"/>
  <c r="O247" i="47" s="1"/>
  <c r="Q245" i="44"/>
  <c r="R245" i="44" s="1"/>
  <c r="O246" i="44" s="1"/>
  <c r="Q246" i="35"/>
  <c r="R246" i="35" s="1"/>
  <c r="O247" i="35" s="1"/>
  <c r="Q259" i="16"/>
  <c r="R259" i="16" s="1"/>
  <c r="O260" i="16" s="1"/>
  <c r="Q245" i="12"/>
  <c r="R245" i="12" s="1"/>
  <c r="O246" i="12" s="1"/>
  <c r="Q245" i="33"/>
  <c r="R245" i="33" s="1"/>
  <c r="O246" i="33" s="1"/>
  <c r="Q245" i="32"/>
  <c r="R245" i="32" s="1"/>
  <c r="O246" i="32" s="1"/>
  <c r="Q246" i="34"/>
  <c r="R246" i="34" s="1"/>
  <c r="O247" i="34" s="1"/>
  <c r="Q248" i="46"/>
  <c r="R248" i="46" s="1"/>
  <c r="O249" i="46" s="1"/>
  <c r="Q242" i="25"/>
  <c r="R242" i="25" s="1"/>
  <c r="O243" i="25" s="1"/>
  <c r="Q246" i="50"/>
  <c r="R246" i="50" s="1"/>
  <c r="O247" i="50" s="1"/>
  <c r="Q247" i="45"/>
  <c r="R247" i="45" s="1"/>
  <c r="O248" i="45" s="1"/>
  <c r="Q247" i="42"/>
  <c r="R247" i="42" s="1"/>
  <c r="O248" i="42" s="1"/>
  <c r="Q254" i="23"/>
  <c r="R254" i="23" s="1"/>
  <c r="O255" i="23" s="1"/>
  <c r="Q242" i="24"/>
  <c r="R242" i="24" s="1"/>
  <c r="O243" i="24" s="1"/>
  <c r="Q247" i="53"/>
  <c r="R247" i="53" s="1"/>
  <c r="O248" i="53" s="1"/>
  <c r="Q246" i="48"/>
  <c r="R246" i="48" s="1"/>
  <c r="O247" i="48" s="1"/>
  <c r="Q246" i="36"/>
  <c r="R246" i="36" s="1"/>
  <c r="O247" i="36" s="1"/>
  <c r="Q251" i="13"/>
  <c r="R251" i="13" s="1"/>
  <c r="O252" i="13" s="1"/>
  <c r="Q246" i="39"/>
  <c r="R246" i="39" s="1"/>
  <c r="O247" i="39" s="1"/>
  <c r="Q255" i="20"/>
  <c r="R255" i="20" s="1"/>
  <c r="O256" i="20" s="1"/>
  <c r="Q246" i="52"/>
  <c r="R246" i="52" s="1"/>
  <c r="O247" i="52" s="1"/>
  <c r="Q247" i="40"/>
  <c r="R247" i="40" s="1"/>
  <c r="O248" i="40" s="1"/>
  <c r="Q242" i="26"/>
  <c r="R242" i="26" s="1"/>
  <c r="O243" i="26" s="1"/>
  <c r="Q247" i="29"/>
  <c r="R247" i="29" s="1"/>
  <c r="O248" i="29" s="1"/>
  <c r="Q254" i="22"/>
  <c r="R254" i="22" s="1"/>
  <c r="O255" i="22" s="1"/>
  <c r="Q255" i="17"/>
  <c r="R255" i="17" s="1"/>
  <c r="O256" i="17" s="1"/>
  <c r="Q247" i="37"/>
  <c r="R247" i="37" s="1"/>
  <c r="O248" i="37" s="1"/>
  <c r="Q247" i="27"/>
  <c r="R247" i="27" s="1"/>
  <c r="O248" i="27" s="1"/>
  <c r="Q255" i="19"/>
  <c r="R255" i="19" s="1"/>
  <c r="O256" i="19" s="1"/>
  <c r="Q247" i="9"/>
  <c r="R247" i="9" s="1"/>
  <c r="O248" i="9" s="1"/>
  <c r="Q246" i="31"/>
  <c r="R246" i="31" s="1"/>
  <c r="O247" i="31" s="1"/>
  <c r="Q246" i="38"/>
  <c r="R246" i="38" s="1"/>
  <c r="O247" i="38" s="1"/>
  <c r="Q247" i="15"/>
  <c r="R247" i="15" s="1"/>
  <c r="O248" i="15" s="1"/>
  <c r="Q246" i="51"/>
  <c r="R246" i="51" s="1"/>
  <c r="O247" i="51" s="1"/>
  <c r="Q246" i="30"/>
  <c r="R246" i="30" s="1"/>
  <c r="O247" i="30" s="1"/>
  <c r="Q247" i="41"/>
  <c r="R247" i="41" s="1"/>
  <c r="O248" i="41" s="1"/>
  <c r="Q255" i="21"/>
  <c r="R255" i="21" s="1"/>
  <c r="O256" i="21" s="1"/>
  <c r="Q246" i="28"/>
  <c r="R246" i="28" s="1"/>
  <c r="O247" i="28" s="1"/>
  <c r="Q256" i="19" l="1"/>
  <c r="R256" i="19" s="1"/>
  <c r="O257" i="19" s="1"/>
  <c r="Q252" i="13"/>
  <c r="R252" i="13" s="1"/>
  <c r="O253" i="13" s="1"/>
  <c r="Q248" i="37"/>
  <c r="R248" i="37" s="1"/>
  <c r="O249" i="37" s="1"/>
  <c r="Q248" i="55"/>
  <c r="R248" i="55" s="1"/>
  <c r="O249" i="55" s="1"/>
  <c r="Q246" i="33"/>
  <c r="R246" i="33" s="1"/>
  <c r="O247" i="33" s="1"/>
  <c r="Q248" i="27"/>
  <c r="R248" i="27" s="1"/>
  <c r="O249" i="27" s="1"/>
  <c r="Q247" i="35"/>
  <c r="R247" i="35" s="1"/>
  <c r="O248" i="35" s="1"/>
  <c r="Q248" i="49"/>
  <c r="R248" i="49" s="1"/>
  <c r="O249" i="49" s="1"/>
  <c r="Q247" i="28"/>
  <c r="R247" i="28" s="1"/>
  <c r="O248" i="28" s="1"/>
  <c r="Q256" i="17"/>
  <c r="R256" i="17" s="1"/>
  <c r="O257" i="17" s="1"/>
  <c r="Q256" i="20"/>
  <c r="R256" i="20" s="1"/>
  <c r="O257" i="20" s="1"/>
  <c r="Q243" i="24"/>
  <c r="R243" i="24" s="1"/>
  <c r="O244" i="24" s="1"/>
  <c r="Q247" i="38"/>
  <c r="R247" i="38" s="1"/>
  <c r="O248" i="38" s="1"/>
  <c r="Q248" i="29"/>
  <c r="R248" i="29" s="1"/>
  <c r="O249" i="29" s="1"/>
  <c r="Q247" i="50"/>
  <c r="R247" i="50" s="1"/>
  <c r="O248" i="50" s="1"/>
  <c r="Q247" i="30"/>
  <c r="R247" i="30" s="1"/>
  <c r="O248" i="30" s="1"/>
  <c r="Q248" i="53"/>
  <c r="R248" i="53" s="1"/>
  <c r="O249" i="53" s="1"/>
  <c r="Q260" i="16"/>
  <c r="R260" i="16" s="1"/>
  <c r="O261" i="16" s="1"/>
  <c r="Q246" i="32"/>
  <c r="R246" i="32" s="1"/>
  <c r="O247" i="32" s="1"/>
  <c r="Q247" i="34"/>
  <c r="R247" i="34" s="1"/>
  <c r="O248" i="34" s="1"/>
  <c r="Q247" i="51"/>
  <c r="R247" i="51" s="1"/>
  <c r="O248" i="51" s="1"/>
  <c r="Q248" i="15"/>
  <c r="R248" i="15" s="1"/>
  <c r="O249" i="15" s="1"/>
  <c r="Q255" i="22"/>
  <c r="R255" i="22" s="1"/>
  <c r="O256" i="22" s="1"/>
  <c r="Q247" i="36"/>
  <c r="R247" i="36" s="1"/>
  <c r="O248" i="36" s="1"/>
  <c r="Q255" i="23"/>
  <c r="R255" i="23" s="1"/>
  <c r="O256" i="23" s="1"/>
  <c r="Q243" i="25"/>
  <c r="R243" i="25" s="1"/>
  <c r="O244" i="25" s="1"/>
  <c r="Q246" i="44"/>
  <c r="R246" i="44" s="1"/>
  <c r="O247" i="44" s="1"/>
  <c r="Q243" i="26"/>
  <c r="R243" i="26" s="1"/>
  <c r="O244" i="26" s="1"/>
  <c r="Q248" i="9"/>
  <c r="R248" i="9" s="1"/>
  <c r="O249" i="9" s="1"/>
  <c r="Q256" i="21"/>
  <c r="R256" i="21" s="1"/>
  <c r="O257" i="21" s="1"/>
  <c r="Q247" i="52"/>
  <c r="R247" i="52" s="1"/>
  <c r="O248" i="52" s="1"/>
  <c r="Q247" i="31"/>
  <c r="R247" i="31" s="1"/>
  <c r="O248" i="31" s="1"/>
  <c r="Q247" i="39"/>
  <c r="R247" i="39" s="1"/>
  <c r="O248" i="39" s="1"/>
  <c r="Q248" i="45"/>
  <c r="R248" i="45" s="1"/>
  <c r="O249" i="45" s="1"/>
  <c r="Q248" i="40"/>
  <c r="R248" i="40" s="1"/>
  <c r="O249" i="40" s="1"/>
  <c r="Q248" i="41"/>
  <c r="R248" i="41" s="1"/>
  <c r="O249" i="41" s="1"/>
  <c r="Q247" i="48"/>
  <c r="R247" i="48" s="1"/>
  <c r="O248" i="48" s="1"/>
  <c r="Q248" i="42"/>
  <c r="R248" i="42" s="1"/>
  <c r="O249" i="42" s="1"/>
  <c r="Q249" i="46"/>
  <c r="R249" i="46" s="1"/>
  <c r="O250" i="46" s="1"/>
  <c r="Q246" i="12"/>
  <c r="R246" i="12" s="1"/>
  <c r="O247" i="12" s="1"/>
  <c r="Q247" i="47"/>
  <c r="R247" i="47" s="1"/>
  <c r="O248" i="47" s="1"/>
  <c r="Q248" i="54"/>
  <c r="R248" i="54" s="1"/>
  <c r="O249" i="54" s="1"/>
  <c r="Q249" i="43"/>
  <c r="R249" i="43" s="1"/>
  <c r="O250" i="43" s="1"/>
  <c r="Q247" i="33" l="1"/>
  <c r="R247" i="33" s="1"/>
  <c r="O248" i="33" s="1"/>
  <c r="Q249" i="9"/>
  <c r="R249" i="9" s="1"/>
  <c r="O250" i="9" s="1"/>
  <c r="Q248" i="28"/>
  <c r="R248" i="28" s="1"/>
  <c r="O249" i="28" s="1"/>
  <c r="Q249" i="37"/>
  <c r="R249" i="37" s="1"/>
  <c r="O250" i="37" s="1"/>
  <c r="Q247" i="32"/>
  <c r="R247" i="32" s="1"/>
  <c r="O248" i="32" s="1"/>
  <c r="Q249" i="42"/>
  <c r="R249" i="42" s="1"/>
  <c r="O250" i="42" s="1"/>
  <c r="Q249" i="53"/>
  <c r="R249" i="53" s="1"/>
  <c r="O250" i="53" s="1"/>
  <c r="Q248" i="30"/>
  <c r="R248" i="30" s="1"/>
  <c r="O249" i="30" s="1"/>
  <c r="Q257" i="21"/>
  <c r="R257" i="21" s="1"/>
  <c r="O258" i="21" s="1"/>
  <c r="Q248" i="48"/>
  <c r="R248" i="48" s="1"/>
  <c r="O249" i="48" s="1"/>
  <c r="Q247" i="44"/>
  <c r="R247" i="44" s="1"/>
  <c r="O248" i="44" s="1"/>
  <c r="Q249" i="41"/>
  <c r="R249" i="41" s="1"/>
  <c r="O250" i="41" s="1"/>
  <c r="Q244" i="25"/>
  <c r="R244" i="25" s="1"/>
  <c r="O245" i="25" s="1"/>
  <c r="Q248" i="34"/>
  <c r="R248" i="34" s="1"/>
  <c r="O249" i="34" s="1"/>
  <c r="Q256" i="23"/>
  <c r="R256" i="23" s="1"/>
  <c r="O257" i="23" s="1"/>
  <c r="Q249" i="27"/>
  <c r="R249" i="27" s="1"/>
  <c r="O250" i="27" s="1"/>
  <c r="Q248" i="31"/>
  <c r="R248" i="31" s="1"/>
  <c r="O249" i="31" s="1"/>
  <c r="Q248" i="36"/>
  <c r="R248" i="36" s="1"/>
  <c r="O249" i="36" s="1"/>
  <c r="Q244" i="24"/>
  <c r="R244" i="24" s="1"/>
  <c r="O245" i="24" s="1"/>
  <c r="Q249" i="49"/>
  <c r="R249" i="49" s="1"/>
  <c r="O250" i="49" s="1"/>
  <c r="Q249" i="55"/>
  <c r="R249" i="55" s="1"/>
  <c r="O250" i="55" s="1"/>
  <c r="Q250" i="43"/>
  <c r="R250" i="43" s="1"/>
  <c r="O251" i="43" s="1"/>
  <c r="Q247" i="12"/>
  <c r="R247" i="12" s="1"/>
  <c r="O248" i="12" s="1"/>
  <c r="Q244" i="26"/>
  <c r="R244" i="26" s="1"/>
  <c r="O245" i="26" s="1"/>
  <c r="Q253" i="13"/>
  <c r="R253" i="13" s="1"/>
  <c r="O254" i="13" s="1"/>
  <c r="Q250" i="46"/>
  <c r="R250" i="46" s="1"/>
  <c r="O251" i="46" s="1"/>
  <c r="Q256" i="22"/>
  <c r="R256" i="22" s="1"/>
  <c r="O257" i="22" s="1"/>
  <c r="Q257" i="20"/>
  <c r="R257" i="20" s="1"/>
  <c r="O258" i="20" s="1"/>
  <c r="Q249" i="29"/>
  <c r="R249" i="29" s="1"/>
  <c r="O250" i="29" s="1"/>
  <c r="Q248" i="52"/>
  <c r="R248" i="52" s="1"/>
  <c r="O249" i="52" s="1"/>
  <c r="Q249" i="15"/>
  <c r="R249" i="15" s="1"/>
  <c r="O250" i="15" s="1"/>
  <c r="Q257" i="17"/>
  <c r="R257" i="17" s="1"/>
  <c r="O258" i="17" s="1"/>
  <c r="Q248" i="51"/>
  <c r="R248" i="51" s="1"/>
  <c r="O249" i="51" s="1"/>
  <c r="Q248" i="38"/>
  <c r="R248" i="38" s="1"/>
  <c r="O249" i="38" s="1"/>
  <c r="Q257" i="19"/>
  <c r="R257" i="19" s="1"/>
  <c r="O258" i="19" s="1"/>
  <c r="Q249" i="40"/>
  <c r="R249" i="40" s="1"/>
  <c r="O250" i="40" s="1"/>
  <c r="Q248" i="50"/>
  <c r="R248" i="50" s="1"/>
  <c r="O249" i="50" s="1"/>
  <c r="Q248" i="35"/>
  <c r="R248" i="35" s="1"/>
  <c r="O249" i="35" s="1"/>
  <c r="Q249" i="54"/>
  <c r="R249" i="54" s="1"/>
  <c r="O250" i="54" s="1"/>
  <c r="Q249" i="45"/>
  <c r="R249" i="45" s="1"/>
  <c r="O250" i="45" s="1"/>
  <c r="Q261" i="16"/>
  <c r="R261" i="16" s="1"/>
  <c r="O262" i="16" s="1"/>
  <c r="Q248" i="47"/>
  <c r="R248" i="47" s="1"/>
  <c r="O249" i="47" s="1"/>
  <c r="Q248" i="39"/>
  <c r="R248" i="39" s="1"/>
  <c r="O249" i="39" s="1"/>
  <c r="Q249" i="52" l="1"/>
  <c r="R249" i="52"/>
  <c r="O250" i="52" s="1"/>
  <c r="Q258" i="21"/>
  <c r="R258" i="21" s="1"/>
  <c r="O259" i="21" s="1"/>
  <c r="Q245" i="24"/>
  <c r="R245" i="24" s="1"/>
  <c r="O246" i="24" s="1"/>
  <c r="Q254" i="13"/>
  <c r="R254" i="13" s="1"/>
  <c r="O255" i="13" s="1"/>
  <c r="Q258" i="20"/>
  <c r="R258" i="20" s="1"/>
  <c r="O259" i="20" s="1"/>
  <c r="Q251" i="46"/>
  <c r="R251" i="46" s="1"/>
  <c r="O252" i="46" s="1"/>
  <c r="Q248" i="33"/>
  <c r="R248" i="33" s="1"/>
  <c r="O249" i="33" s="1"/>
  <c r="Q250" i="15"/>
  <c r="R250" i="15" s="1"/>
  <c r="O251" i="15" s="1"/>
  <c r="Q250" i="27"/>
  <c r="R250" i="27" s="1"/>
  <c r="O251" i="27" s="1"/>
  <c r="Q257" i="22"/>
  <c r="R257" i="22" s="1"/>
  <c r="O258" i="22" s="1"/>
  <c r="Q257" i="23"/>
  <c r="R257" i="23" s="1"/>
  <c r="O258" i="23" s="1"/>
  <c r="Q249" i="38"/>
  <c r="R249" i="38" s="1"/>
  <c r="O250" i="38" s="1"/>
  <c r="Q251" i="43"/>
  <c r="R251" i="43" s="1"/>
  <c r="O252" i="43" s="1"/>
  <c r="Q249" i="36"/>
  <c r="R249" i="36" s="1"/>
  <c r="O250" i="36" s="1"/>
  <c r="Q249" i="34"/>
  <c r="R249" i="34" s="1"/>
  <c r="O250" i="34" s="1"/>
  <c r="Q249" i="48"/>
  <c r="R249" i="48" s="1"/>
  <c r="O250" i="48" s="1"/>
  <c r="Q250" i="42"/>
  <c r="R250" i="42" s="1"/>
  <c r="O251" i="42" s="1"/>
  <c r="Q250" i="9"/>
  <c r="R250" i="9" s="1"/>
  <c r="O251" i="9" s="1"/>
  <c r="Q250" i="45"/>
  <c r="R250" i="45" s="1"/>
  <c r="O251" i="45" s="1"/>
  <c r="Q245" i="26"/>
  <c r="R245" i="26" s="1"/>
  <c r="O246" i="26" s="1"/>
  <c r="Q250" i="37"/>
  <c r="R250" i="37" s="1"/>
  <c r="O251" i="37" s="1"/>
  <c r="Q250" i="54"/>
  <c r="R250" i="54" s="1"/>
  <c r="O251" i="54" s="1"/>
  <c r="Q248" i="12"/>
  <c r="R248" i="12" s="1"/>
  <c r="O249" i="12" s="1"/>
  <c r="Q250" i="53"/>
  <c r="R250" i="53" s="1"/>
  <c r="O251" i="53" s="1"/>
  <c r="Q249" i="47"/>
  <c r="R249" i="47" s="1"/>
  <c r="O250" i="47" s="1"/>
  <c r="Q249" i="35"/>
  <c r="R249" i="35" s="1"/>
  <c r="O250" i="35" s="1"/>
  <c r="Q258" i="17"/>
  <c r="R258" i="17" s="1"/>
  <c r="O259" i="17" s="1"/>
  <c r="Q250" i="41"/>
  <c r="R250" i="41" s="1"/>
  <c r="O251" i="41" s="1"/>
  <c r="Q258" i="19"/>
  <c r="R258" i="19" s="1"/>
  <c r="O259" i="19" s="1"/>
  <c r="Q249" i="28"/>
  <c r="R249" i="28" s="1"/>
  <c r="O250" i="28" s="1"/>
  <c r="Q262" i="16"/>
  <c r="R262" i="16" s="1"/>
  <c r="O263" i="16" s="1"/>
  <c r="Q249" i="51"/>
  <c r="R249" i="51" s="1"/>
  <c r="O250" i="51" s="1"/>
  <c r="Q250" i="29"/>
  <c r="R250" i="29" s="1"/>
  <c r="O251" i="29" s="1"/>
  <c r="Q250" i="55"/>
  <c r="R250" i="55" s="1"/>
  <c r="O251" i="55" s="1"/>
  <c r="Q249" i="31"/>
  <c r="R249" i="31" s="1"/>
  <c r="O250" i="31" s="1"/>
  <c r="Q245" i="25"/>
  <c r="R245" i="25" s="1"/>
  <c r="O246" i="25" s="1"/>
  <c r="Q248" i="32"/>
  <c r="R248" i="32" s="1"/>
  <c r="O249" i="32" s="1"/>
  <c r="Q250" i="40"/>
  <c r="R250" i="40" s="1"/>
  <c r="O251" i="40" s="1"/>
  <c r="Q250" i="49"/>
  <c r="R250" i="49" s="1"/>
  <c r="O251" i="49" s="1"/>
  <c r="Q249" i="30"/>
  <c r="R249" i="30" s="1"/>
  <c r="O250" i="30" s="1"/>
  <c r="Q249" i="39"/>
  <c r="R249" i="39" s="1"/>
  <c r="O250" i="39" s="1"/>
  <c r="Q248" i="44"/>
  <c r="R248" i="44" s="1"/>
  <c r="O249" i="44" s="1"/>
  <c r="Q249" i="50"/>
  <c r="R249" i="50" s="1"/>
  <c r="O250" i="50" s="1"/>
  <c r="Q250" i="47" l="1"/>
  <c r="R250" i="47" s="1"/>
  <c r="O251" i="47" s="1"/>
  <c r="Q252" i="43"/>
  <c r="R252" i="43" s="1"/>
  <c r="O253" i="43" s="1"/>
  <c r="Q259" i="19"/>
  <c r="R259" i="19" s="1"/>
  <c r="O260" i="19" s="1"/>
  <c r="Q251" i="15"/>
  <c r="R251" i="15" s="1"/>
  <c r="O252" i="15" s="1"/>
  <c r="Q251" i="53"/>
  <c r="R251" i="53" s="1"/>
  <c r="O252" i="53" s="1"/>
  <c r="Q250" i="39"/>
  <c r="R250" i="39" s="1"/>
  <c r="O251" i="39" s="1"/>
  <c r="Q250" i="48"/>
  <c r="R250" i="48" s="1"/>
  <c r="O251" i="48" s="1"/>
  <c r="Q255" i="13"/>
  <c r="R255" i="13" s="1"/>
  <c r="O256" i="13" s="1"/>
  <c r="Q251" i="42"/>
  <c r="R251" i="42" s="1"/>
  <c r="O252" i="42" s="1"/>
  <c r="Q259" i="20"/>
  <c r="R259" i="20" s="1"/>
  <c r="O260" i="20" s="1"/>
  <c r="Q249" i="32"/>
  <c r="R249" i="32" s="1"/>
  <c r="O250" i="32" s="1"/>
  <c r="Q251" i="54"/>
  <c r="R251" i="54" s="1"/>
  <c r="O252" i="54" s="1"/>
  <c r="Q251" i="37"/>
  <c r="R251" i="37" s="1"/>
  <c r="O252" i="37" s="1"/>
  <c r="Q250" i="30"/>
  <c r="R250" i="30" s="1"/>
  <c r="O251" i="30" s="1"/>
  <c r="Q251" i="41"/>
  <c r="R251" i="41" s="1"/>
  <c r="O252" i="41" s="1"/>
  <c r="Q250" i="38"/>
  <c r="R250" i="38" s="1"/>
  <c r="O251" i="38" s="1"/>
  <c r="Q250" i="50"/>
  <c r="R250" i="50" s="1"/>
  <c r="O251" i="50" s="1"/>
  <c r="Q249" i="12"/>
  <c r="R249" i="12" s="1"/>
  <c r="O250" i="12" s="1"/>
  <c r="Q249" i="33"/>
  <c r="R249" i="33" s="1"/>
  <c r="O250" i="33" s="1"/>
  <c r="Q250" i="51"/>
  <c r="R250" i="51" s="1"/>
  <c r="O251" i="51" s="1"/>
  <c r="Q250" i="34"/>
  <c r="R250" i="34" s="1"/>
  <c r="O251" i="34" s="1"/>
  <c r="Q251" i="55"/>
  <c r="R251" i="55" s="1"/>
  <c r="O252" i="55" s="1"/>
  <c r="Q251" i="9"/>
  <c r="R251" i="9" s="1"/>
  <c r="O252" i="9" s="1"/>
  <c r="Q250" i="36"/>
  <c r="R250" i="36" s="1"/>
  <c r="O251" i="36" s="1"/>
  <c r="Q258" i="22"/>
  <c r="R258" i="22" s="1"/>
  <c r="O259" i="22" s="1"/>
  <c r="Q252" i="46"/>
  <c r="R252" i="46" s="1"/>
  <c r="O253" i="46" s="1"/>
  <c r="Q259" i="21"/>
  <c r="R259" i="21" s="1"/>
  <c r="O260" i="21" s="1"/>
  <c r="Q250" i="31"/>
  <c r="R250" i="31" s="1"/>
  <c r="O251" i="31" s="1"/>
  <c r="Q259" i="17"/>
  <c r="R259" i="17" s="1"/>
  <c r="O260" i="17" s="1"/>
  <c r="Q258" i="23"/>
  <c r="R258" i="23" s="1"/>
  <c r="O259" i="23" s="1"/>
  <c r="Q251" i="40"/>
  <c r="R251" i="40" s="1"/>
  <c r="O252" i="40" s="1"/>
  <c r="Q250" i="28"/>
  <c r="R250" i="28" s="1"/>
  <c r="O251" i="28" s="1"/>
  <c r="Q246" i="25"/>
  <c r="R246" i="25" s="1"/>
  <c r="O247" i="25" s="1"/>
  <c r="Q246" i="26"/>
  <c r="R246" i="26" s="1"/>
  <c r="O247" i="26" s="1"/>
  <c r="Q263" i="16"/>
  <c r="R263" i="16" s="1"/>
  <c r="O264" i="16" s="1"/>
  <c r="Q251" i="45"/>
  <c r="R251" i="45" s="1"/>
  <c r="O252" i="45" s="1"/>
  <c r="Q246" i="24"/>
  <c r="R246" i="24" s="1"/>
  <c r="O247" i="24" s="1"/>
  <c r="Q249" i="44"/>
  <c r="R249" i="44" s="1"/>
  <c r="O250" i="44" s="1"/>
  <c r="Q250" i="35"/>
  <c r="R250" i="35" s="1"/>
  <c r="O251" i="35" s="1"/>
  <c r="Q250" i="52"/>
  <c r="R250" i="52" s="1"/>
  <c r="O251" i="52" s="1"/>
  <c r="Q251" i="49"/>
  <c r="R251" i="49" s="1"/>
  <c r="O252" i="49" s="1"/>
  <c r="Q251" i="29"/>
  <c r="R251" i="29" s="1"/>
  <c r="O252" i="29" s="1"/>
  <c r="Q251" i="27"/>
  <c r="R251" i="27" s="1"/>
  <c r="O252" i="27" s="1"/>
  <c r="Q252" i="42" l="1"/>
  <c r="R252" i="42" s="1"/>
  <c r="O253" i="42" s="1"/>
  <c r="Q252" i="45"/>
  <c r="R252" i="45" s="1"/>
  <c r="O253" i="45" s="1"/>
  <c r="Q247" i="26"/>
  <c r="R247" i="26" s="1"/>
  <c r="O248" i="26" s="1"/>
  <c r="Q259" i="22"/>
  <c r="R259" i="22" s="1"/>
  <c r="O260" i="22" s="1"/>
  <c r="Q252" i="27"/>
  <c r="R252" i="27" s="1"/>
  <c r="O253" i="27" s="1"/>
  <c r="Q251" i="36"/>
  <c r="R251" i="36" s="1"/>
  <c r="O252" i="36" s="1"/>
  <c r="Q247" i="24"/>
  <c r="R247" i="24" s="1"/>
  <c r="O248" i="24" s="1"/>
  <c r="Q260" i="17"/>
  <c r="R260" i="17" s="1"/>
  <c r="O261" i="17" s="1"/>
  <c r="Q252" i="55"/>
  <c r="R252" i="55" s="1"/>
  <c r="O253" i="55" s="1"/>
  <c r="Q260" i="20"/>
  <c r="R260" i="20" s="1"/>
  <c r="O261" i="20" s="1"/>
  <c r="Q251" i="47"/>
  <c r="R251" i="47" s="1"/>
  <c r="O252" i="47" s="1"/>
  <c r="Q251" i="38"/>
  <c r="R251" i="38" s="1"/>
  <c r="O252" i="38" s="1"/>
  <c r="Q252" i="54"/>
  <c r="R252" i="54" s="1"/>
  <c r="O253" i="54" s="1"/>
  <c r="Q256" i="13"/>
  <c r="R256" i="13" s="1"/>
  <c r="O257" i="13" s="1"/>
  <c r="Q252" i="15"/>
  <c r="R252" i="15" s="1"/>
  <c r="O253" i="15" s="1"/>
  <c r="Q251" i="31"/>
  <c r="R251" i="31" s="1"/>
  <c r="O252" i="31" s="1"/>
  <c r="Q251" i="35"/>
  <c r="R251" i="35" s="1"/>
  <c r="O252" i="35" s="1"/>
  <c r="Q252" i="40"/>
  <c r="R252" i="40" s="1"/>
  <c r="O253" i="40" s="1"/>
  <c r="Q251" i="52"/>
  <c r="R251" i="52" s="1"/>
  <c r="O252" i="52" s="1"/>
  <c r="Q251" i="51"/>
  <c r="R251" i="51" s="1"/>
  <c r="O252" i="51" s="1"/>
  <c r="Q264" i="16"/>
  <c r="R264" i="16" s="1"/>
  <c r="O265" i="16" s="1"/>
  <c r="Q252" i="9"/>
  <c r="R252" i="9" s="1"/>
  <c r="O253" i="9" s="1"/>
  <c r="Q252" i="41"/>
  <c r="R252" i="41" s="1"/>
  <c r="O253" i="41" s="1"/>
  <c r="Q250" i="32"/>
  <c r="R250" i="32" s="1"/>
  <c r="O251" i="32" s="1"/>
  <c r="Q260" i="19"/>
  <c r="R260" i="19" s="1"/>
  <c r="O261" i="19" s="1"/>
  <c r="Q250" i="12"/>
  <c r="R250" i="12" s="1"/>
  <c r="O251" i="12" s="1"/>
  <c r="Q251" i="30"/>
  <c r="R251" i="30" s="1"/>
  <c r="O252" i="30" s="1"/>
  <c r="Q251" i="39"/>
  <c r="R251" i="39" s="1"/>
  <c r="O252" i="39" s="1"/>
  <c r="Q253" i="43"/>
  <c r="R253" i="43" s="1"/>
  <c r="O254" i="43" s="1"/>
  <c r="Q260" i="21"/>
  <c r="R260" i="21" s="1"/>
  <c r="O261" i="21" s="1"/>
  <c r="Q250" i="33"/>
  <c r="R250" i="33" s="1"/>
  <c r="O251" i="33" s="1"/>
  <c r="Q251" i="48"/>
  <c r="R251" i="48" s="1"/>
  <c r="O252" i="48" s="1"/>
  <c r="Q252" i="29"/>
  <c r="R252" i="29" s="1"/>
  <c r="O253" i="29" s="1"/>
  <c r="Q250" i="44"/>
  <c r="R250" i="44" s="1"/>
  <c r="O251" i="44" s="1"/>
  <c r="Q259" i="23"/>
  <c r="R259" i="23" s="1"/>
  <c r="O260" i="23" s="1"/>
  <c r="Q253" i="46"/>
  <c r="R253" i="46" s="1"/>
  <c r="O254" i="46" s="1"/>
  <c r="Q252" i="49"/>
  <c r="R252" i="49" s="1"/>
  <c r="O253" i="49" s="1"/>
  <c r="Q247" i="25"/>
  <c r="R247" i="25" s="1"/>
  <c r="O248" i="25" s="1"/>
  <c r="Q251" i="34"/>
  <c r="R251" i="34" s="1"/>
  <c r="O252" i="34" s="1"/>
  <c r="Q251" i="50"/>
  <c r="R251" i="50" s="1"/>
  <c r="O252" i="50" s="1"/>
  <c r="Q252" i="53"/>
  <c r="R252" i="53" s="1"/>
  <c r="O253" i="53" s="1"/>
  <c r="Q251" i="28"/>
  <c r="R251" i="28" s="1"/>
  <c r="O252" i="28" s="1"/>
  <c r="Q252" i="37"/>
  <c r="R252" i="37" s="1"/>
  <c r="O253" i="37" s="1"/>
  <c r="Q253" i="49" l="1"/>
  <c r="R253" i="49" s="1"/>
  <c r="O254" i="49" s="1"/>
  <c r="Q252" i="28"/>
  <c r="R252" i="28" s="1"/>
  <c r="O253" i="28" s="1"/>
  <c r="Q252" i="38"/>
  <c r="R252" i="38" s="1"/>
  <c r="O253" i="38" s="1"/>
  <c r="Q251" i="12"/>
  <c r="R251" i="12" s="1"/>
  <c r="O252" i="12" s="1"/>
  <c r="Q261" i="19"/>
  <c r="R261" i="19" s="1"/>
  <c r="O262" i="19" s="1"/>
  <c r="Q252" i="31"/>
  <c r="R252" i="31" s="1"/>
  <c r="O253" i="31" s="1"/>
  <c r="Q253" i="9"/>
  <c r="R253" i="9" s="1"/>
  <c r="O254" i="9" s="1"/>
  <c r="Q260" i="23"/>
  <c r="R260" i="23" s="1"/>
  <c r="O261" i="23" s="1"/>
  <c r="Q252" i="36"/>
  <c r="R252" i="36" s="1"/>
  <c r="O253" i="36" s="1"/>
  <c r="Q261" i="21"/>
  <c r="R261" i="21" s="1"/>
  <c r="O262" i="21" s="1"/>
  <c r="Q252" i="34"/>
  <c r="R252" i="34" s="1"/>
  <c r="O253" i="34" s="1"/>
  <c r="Q253" i="54"/>
  <c r="R253" i="54" s="1"/>
  <c r="O254" i="54" s="1"/>
  <c r="Q253" i="53"/>
  <c r="R253" i="53" s="1"/>
  <c r="O254" i="53" s="1"/>
  <c r="Q253" i="29"/>
  <c r="R253" i="29" s="1"/>
  <c r="O254" i="29" s="1"/>
  <c r="Q252" i="52"/>
  <c r="R252" i="52" s="1"/>
  <c r="O253" i="52" s="1"/>
  <c r="Q253" i="15"/>
  <c r="R253" i="15" s="1"/>
  <c r="O254" i="15" s="1"/>
  <c r="Q252" i="47"/>
  <c r="R252" i="47" s="1"/>
  <c r="O253" i="47" s="1"/>
  <c r="Q248" i="24"/>
  <c r="R248" i="24" s="1"/>
  <c r="O249" i="24" s="1"/>
  <c r="Q248" i="26"/>
  <c r="R248" i="26" s="1"/>
  <c r="O249" i="26" s="1"/>
  <c r="Q252" i="30"/>
  <c r="R252" i="30" s="1"/>
  <c r="O253" i="30" s="1"/>
  <c r="Q254" i="46"/>
  <c r="R254" i="46" s="1"/>
  <c r="O255" i="46" s="1"/>
  <c r="Q252" i="39"/>
  <c r="R252" i="39" s="1"/>
  <c r="O253" i="39" s="1"/>
  <c r="Q251" i="33"/>
  <c r="R251" i="33" s="1"/>
  <c r="O252" i="33" s="1"/>
  <c r="Q253" i="41"/>
  <c r="R253" i="41" s="1"/>
  <c r="O254" i="41" s="1"/>
  <c r="Q253" i="40"/>
  <c r="R253" i="40" s="1"/>
  <c r="O254" i="40" s="1"/>
  <c r="Q257" i="13"/>
  <c r="R257" i="13" s="1"/>
  <c r="O258" i="13" s="1"/>
  <c r="Q261" i="20"/>
  <c r="R261" i="20" s="1"/>
  <c r="O262" i="20" s="1"/>
  <c r="Q253" i="45"/>
  <c r="R253" i="45" s="1"/>
  <c r="O254" i="45" s="1"/>
  <c r="Q252" i="48"/>
  <c r="R252" i="48" s="1"/>
  <c r="O253" i="48" s="1"/>
  <c r="Q252" i="51"/>
  <c r="R252" i="51" s="1"/>
  <c r="O253" i="51" s="1"/>
  <c r="Q261" i="17"/>
  <c r="R261" i="17" s="1"/>
  <c r="O262" i="17" s="1"/>
  <c r="Q248" i="25"/>
  <c r="R248" i="25" s="1"/>
  <c r="O249" i="25" s="1"/>
  <c r="Q251" i="44"/>
  <c r="R251" i="44" s="1"/>
  <c r="O252" i="44" s="1"/>
  <c r="Q252" i="50"/>
  <c r="R252" i="50" s="1"/>
  <c r="O253" i="50" s="1"/>
  <c r="Q251" i="32"/>
  <c r="R251" i="32" s="1"/>
  <c r="O252" i="32" s="1"/>
  <c r="Q260" i="22"/>
  <c r="R260" i="22" s="1"/>
  <c r="O261" i="22" s="1"/>
  <c r="Q253" i="37"/>
  <c r="R253" i="37" s="1"/>
  <c r="O254" i="37" s="1"/>
  <c r="Q252" i="35"/>
  <c r="R252" i="35" s="1"/>
  <c r="O253" i="35" s="1"/>
  <c r="Q253" i="55"/>
  <c r="R253" i="55" s="1"/>
  <c r="O254" i="55" s="1"/>
  <c r="Q253" i="27"/>
  <c r="R253" i="27" s="1"/>
  <c r="O254" i="27" s="1"/>
  <c r="Q253" i="42"/>
  <c r="R253" i="42" s="1"/>
  <c r="O254" i="42" s="1"/>
  <c r="Q254" i="43"/>
  <c r="R254" i="43" s="1"/>
  <c r="O255" i="43" s="1"/>
  <c r="Q265" i="16"/>
  <c r="R265" i="16" s="1"/>
  <c r="O266" i="16" s="1"/>
  <c r="Q254" i="45" l="1"/>
  <c r="R254" i="45" s="1"/>
  <c r="O255" i="45" s="1"/>
  <c r="Q254" i="29"/>
  <c r="R254" i="29" s="1"/>
  <c r="O255" i="29" s="1"/>
  <c r="Q253" i="36"/>
  <c r="R253" i="36" s="1"/>
  <c r="O254" i="36" s="1"/>
  <c r="Q262" i="21"/>
  <c r="R262" i="21" s="1"/>
  <c r="O263" i="21" s="1"/>
  <c r="Q261" i="22"/>
  <c r="R261" i="22" s="1"/>
  <c r="O262" i="22" s="1"/>
  <c r="Q258" i="13"/>
  <c r="R258" i="13" s="1"/>
  <c r="O259" i="13" s="1"/>
  <c r="Q253" i="47"/>
  <c r="R253" i="47" s="1"/>
  <c r="O254" i="47" s="1"/>
  <c r="Q255" i="43"/>
  <c r="R255" i="43" s="1"/>
  <c r="O256" i="43" s="1"/>
  <c r="Q262" i="17"/>
  <c r="R262" i="17" s="1"/>
  <c r="O263" i="17" s="1"/>
  <c r="Q253" i="28"/>
  <c r="R253" i="28" s="1"/>
  <c r="O254" i="28" s="1"/>
  <c r="Q254" i="40"/>
  <c r="R254" i="40" s="1"/>
  <c r="O255" i="40" s="1"/>
  <c r="Q253" i="50"/>
  <c r="R253" i="50" s="1"/>
  <c r="O254" i="50" s="1"/>
  <c r="Q254" i="54"/>
  <c r="R254" i="54" s="1"/>
  <c r="O255" i="54" s="1"/>
  <c r="Q252" i="12"/>
  <c r="R252" i="12" s="1"/>
  <c r="O253" i="12" s="1"/>
  <c r="Q266" i="16"/>
  <c r="R266" i="16" s="1"/>
  <c r="O267" i="16" s="1"/>
  <c r="Q252" i="33"/>
  <c r="R252" i="33" s="1"/>
  <c r="O253" i="33" s="1"/>
  <c r="Q253" i="52"/>
  <c r="R253" i="52" s="1"/>
  <c r="O254" i="52" s="1"/>
  <c r="Q253" i="34"/>
  <c r="R253" i="34" s="1"/>
  <c r="O254" i="34" s="1"/>
  <c r="Q254" i="9"/>
  <c r="R254" i="9" s="1"/>
  <c r="O255" i="9" s="1"/>
  <c r="Q254" i="27"/>
  <c r="R254" i="27" s="1"/>
  <c r="O255" i="27" s="1"/>
  <c r="Q254" i="15"/>
  <c r="R254" i="15" s="1"/>
  <c r="O255" i="15" s="1"/>
  <c r="Q254" i="55"/>
  <c r="R254" i="55" s="1"/>
  <c r="O255" i="55" s="1"/>
  <c r="Q252" i="32"/>
  <c r="R252" i="32" s="1"/>
  <c r="O253" i="32" s="1"/>
  <c r="Q262" i="20"/>
  <c r="R262" i="20" s="1"/>
  <c r="O263" i="20" s="1"/>
  <c r="Q249" i="26"/>
  <c r="R249" i="26" s="1"/>
  <c r="O250" i="26" s="1"/>
  <c r="Q253" i="38"/>
  <c r="R253" i="38" s="1"/>
  <c r="O254" i="38" s="1"/>
  <c r="Q254" i="41"/>
  <c r="R254" i="41" s="1"/>
  <c r="O255" i="41" s="1"/>
  <c r="Q253" i="39"/>
  <c r="R253" i="39" s="1"/>
  <c r="O254" i="39" s="1"/>
  <c r="Q253" i="31"/>
  <c r="R253" i="31" s="1"/>
  <c r="O254" i="31" s="1"/>
  <c r="Q249" i="25"/>
  <c r="R249" i="25" s="1"/>
  <c r="O250" i="25" s="1"/>
  <c r="Q253" i="30"/>
  <c r="R253" i="30" s="1"/>
  <c r="O254" i="30" s="1"/>
  <c r="Q255" i="46"/>
  <c r="R255" i="46" s="1"/>
  <c r="O256" i="46" s="1"/>
  <c r="Q254" i="53"/>
  <c r="R254" i="53" s="1"/>
  <c r="O255" i="53" s="1"/>
  <c r="Q261" i="23"/>
  <c r="R261" i="23" s="1"/>
  <c r="O262" i="23" s="1"/>
  <c r="Q253" i="35"/>
  <c r="R253" i="35" s="1"/>
  <c r="O254" i="35" s="1"/>
  <c r="Q253" i="51"/>
  <c r="R253" i="51" s="1"/>
  <c r="O254" i="51" s="1"/>
  <c r="Q249" i="24"/>
  <c r="R249" i="24" s="1"/>
  <c r="O250" i="24" s="1"/>
  <c r="Q254" i="42"/>
  <c r="R254" i="42" s="1"/>
  <c r="O255" i="42" s="1"/>
  <c r="Q254" i="37"/>
  <c r="R254" i="37" s="1"/>
  <c r="O255" i="37" s="1"/>
  <c r="Q252" i="44"/>
  <c r="R252" i="44" s="1"/>
  <c r="O253" i="44" s="1"/>
  <c r="Q253" i="48"/>
  <c r="R253" i="48" s="1"/>
  <c r="O254" i="48" s="1"/>
  <c r="Q262" i="19"/>
  <c r="R262" i="19" s="1"/>
  <c r="O263" i="19" s="1"/>
  <c r="Q254" i="49"/>
  <c r="R254" i="49" s="1"/>
  <c r="O255" i="49" s="1"/>
  <c r="Q250" i="24" l="1"/>
  <c r="R250" i="24" s="1"/>
  <c r="O251" i="24" s="1"/>
  <c r="Q255" i="41"/>
  <c r="R255" i="41" s="1"/>
  <c r="O256" i="41" s="1"/>
  <c r="Q254" i="28"/>
  <c r="R254" i="28" s="1"/>
  <c r="O255" i="28" s="1"/>
  <c r="Q254" i="31"/>
  <c r="R254" i="31" s="1"/>
  <c r="O255" i="31" s="1"/>
  <c r="Q262" i="22"/>
  <c r="R262" i="22" s="1"/>
  <c r="O263" i="22" s="1"/>
  <c r="Q253" i="44"/>
  <c r="R253" i="44" s="1"/>
  <c r="O254" i="44" s="1"/>
  <c r="Q263" i="17"/>
  <c r="R263" i="17" s="1"/>
  <c r="O264" i="17" s="1"/>
  <c r="Q254" i="36"/>
  <c r="R254" i="36" s="1"/>
  <c r="O255" i="36" s="1"/>
  <c r="Q254" i="50"/>
  <c r="R254" i="50" s="1"/>
  <c r="O255" i="50" s="1"/>
  <c r="Q254" i="52"/>
  <c r="R254" i="52" s="1"/>
  <c r="O255" i="52" s="1"/>
  <c r="Q255" i="15"/>
  <c r="R255" i="15" s="1"/>
  <c r="O256" i="15" s="1"/>
  <c r="Q250" i="26"/>
  <c r="R250" i="26" s="1"/>
  <c r="O251" i="26" s="1"/>
  <c r="Q267" i="16"/>
  <c r="R267" i="16" s="1"/>
  <c r="O268" i="16" s="1"/>
  <c r="Q256" i="43"/>
  <c r="R256" i="43" s="1"/>
  <c r="O257" i="43" s="1"/>
  <c r="Q254" i="34"/>
  <c r="R254" i="34" s="1"/>
  <c r="O255" i="34" s="1"/>
  <c r="Q254" i="48"/>
  <c r="R254" i="48" s="1"/>
  <c r="O255" i="48" s="1"/>
  <c r="Q254" i="38"/>
  <c r="R254" i="38" s="1"/>
  <c r="O255" i="38" s="1"/>
  <c r="Q253" i="12"/>
  <c r="R253" i="12" s="1"/>
  <c r="O254" i="12" s="1"/>
  <c r="Q254" i="47"/>
  <c r="R254" i="47" s="1"/>
  <c r="O255" i="47" s="1"/>
  <c r="Q255" i="54"/>
  <c r="R255" i="54" s="1"/>
  <c r="O256" i="54" s="1"/>
  <c r="Q255" i="45"/>
  <c r="R255" i="45" s="1"/>
  <c r="O256" i="45" s="1"/>
  <c r="Q253" i="33"/>
  <c r="R253" i="33" s="1"/>
  <c r="O254" i="33" s="1"/>
  <c r="Q263" i="21"/>
  <c r="R263" i="21" s="1"/>
  <c r="O264" i="21" s="1"/>
  <c r="Q256" i="46"/>
  <c r="R256" i="46" s="1"/>
  <c r="O257" i="46" s="1"/>
  <c r="Q255" i="27"/>
  <c r="R255" i="27" s="1"/>
  <c r="O256" i="27" s="1"/>
  <c r="Q255" i="49"/>
  <c r="R255" i="49" s="1"/>
  <c r="O256" i="49" s="1"/>
  <c r="Q254" i="35"/>
  <c r="R254" i="35" s="1"/>
  <c r="O255" i="35" s="1"/>
  <c r="Q253" i="32"/>
  <c r="R253" i="32" s="1"/>
  <c r="O254" i="32" s="1"/>
  <c r="Q255" i="9"/>
  <c r="R255" i="9" s="1"/>
  <c r="O256" i="9" s="1"/>
  <c r="Q255" i="40"/>
  <c r="R255" i="40" s="1"/>
  <c r="O256" i="40" s="1"/>
  <c r="Q259" i="13"/>
  <c r="R259" i="13" s="1"/>
  <c r="O260" i="13" s="1"/>
  <c r="Q255" i="29"/>
  <c r="R255" i="29" s="1"/>
  <c r="O256" i="29" s="1"/>
  <c r="Q254" i="51"/>
  <c r="R254" i="51" s="1"/>
  <c r="O255" i="51" s="1"/>
  <c r="Q255" i="37"/>
  <c r="R255" i="37" s="1"/>
  <c r="O256" i="37" s="1"/>
  <c r="Q263" i="19"/>
  <c r="R263" i="19" s="1"/>
  <c r="O264" i="19" s="1"/>
  <c r="Q262" i="23"/>
  <c r="R262" i="23" s="1"/>
  <c r="O263" i="23" s="1"/>
  <c r="Q250" i="25"/>
  <c r="R250" i="25" s="1"/>
  <c r="O251" i="25" s="1"/>
  <c r="Q254" i="39"/>
  <c r="R254" i="39" s="1"/>
  <c r="O255" i="39" s="1"/>
  <c r="Q254" i="30"/>
  <c r="R254" i="30" s="1"/>
  <c r="O255" i="30" s="1"/>
  <c r="Q255" i="42"/>
  <c r="R255" i="42" s="1"/>
  <c r="O256" i="42" s="1"/>
  <c r="Q255" i="55"/>
  <c r="R255" i="55" s="1"/>
  <c r="O256" i="55" s="1"/>
  <c r="Q263" i="20"/>
  <c r="R263" i="20" s="1"/>
  <c r="O264" i="20" s="1"/>
  <c r="Q255" i="53"/>
  <c r="R255" i="53" s="1"/>
  <c r="O256" i="53" s="1"/>
  <c r="Q263" i="23" l="1"/>
  <c r="R263" i="23" s="1"/>
  <c r="O264" i="23" s="1"/>
  <c r="Q256" i="9"/>
  <c r="R256" i="9" s="1"/>
  <c r="O257" i="9" s="1"/>
  <c r="Q256" i="37"/>
  <c r="R256" i="37" s="1"/>
  <c r="O257" i="37" s="1"/>
  <c r="Q254" i="33"/>
  <c r="R254" i="33" s="1"/>
  <c r="O255" i="33" s="1"/>
  <c r="Q255" i="35"/>
  <c r="R255" i="35" s="1"/>
  <c r="O256" i="35" s="1"/>
  <c r="Q256" i="40"/>
  <c r="R256" i="40" s="1"/>
  <c r="O257" i="40" s="1"/>
  <c r="Q264" i="19"/>
  <c r="R264" i="19" s="1"/>
  <c r="O265" i="19" s="1"/>
  <c r="Q255" i="51"/>
  <c r="R255" i="51" s="1"/>
  <c r="O256" i="51" s="1"/>
  <c r="Q255" i="28"/>
  <c r="R255" i="28" s="1"/>
  <c r="O256" i="28" s="1"/>
  <c r="Q256" i="49"/>
  <c r="R256" i="49" s="1"/>
  <c r="O257" i="49" s="1"/>
  <c r="Q251" i="26"/>
  <c r="R251" i="26" s="1"/>
  <c r="O252" i="26" s="1"/>
  <c r="Q255" i="52"/>
  <c r="R255" i="52" s="1"/>
  <c r="O256" i="52" s="1"/>
  <c r="Q254" i="32"/>
  <c r="R254" i="32" s="1"/>
  <c r="O255" i="32" s="1"/>
  <c r="Q255" i="36"/>
  <c r="R255" i="36" s="1"/>
  <c r="O256" i="36" s="1"/>
  <c r="Q264" i="17"/>
  <c r="R264" i="17" s="1"/>
  <c r="O265" i="17" s="1"/>
  <c r="Q256" i="55"/>
  <c r="R256" i="55" s="1"/>
  <c r="O257" i="55" s="1"/>
  <c r="Q256" i="15"/>
  <c r="R256" i="15" s="1"/>
  <c r="O257" i="15" s="1"/>
  <c r="Q255" i="34"/>
  <c r="R255" i="34" s="1"/>
  <c r="O256" i="34" s="1"/>
  <c r="Q256" i="54"/>
  <c r="R256" i="54" s="1"/>
  <c r="O257" i="54" s="1"/>
  <c r="Q256" i="53"/>
  <c r="R256" i="53" s="1"/>
  <c r="O257" i="53" s="1"/>
  <c r="Q255" i="30"/>
  <c r="R255" i="30" s="1"/>
  <c r="O256" i="30" s="1"/>
  <c r="Q260" i="13"/>
  <c r="R260" i="13" s="1"/>
  <c r="O261" i="13" s="1"/>
  <c r="Q264" i="21"/>
  <c r="R264" i="21" s="1"/>
  <c r="O265" i="21" s="1"/>
  <c r="Q255" i="47"/>
  <c r="R255" i="47" s="1"/>
  <c r="O256" i="47" s="1"/>
  <c r="Q256" i="29"/>
  <c r="R256" i="29" s="1"/>
  <c r="O257" i="29" s="1"/>
  <c r="Q255" i="48"/>
  <c r="R255" i="48" s="1"/>
  <c r="O256" i="48" s="1"/>
  <c r="Q264" i="20"/>
  <c r="R264" i="20" s="1"/>
  <c r="O265" i="20" s="1"/>
  <c r="Q251" i="25"/>
  <c r="R251" i="25" s="1"/>
  <c r="O252" i="25" s="1"/>
  <c r="Q256" i="27"/>
  <c r="R256" i="27" s="1"/>
  <c r="O257" i="27" s="1"/>
  <c r="Q255" i="38"/>
  <c r="R255" i="38" s="1"/>
  <c r="O256" i="38" s="1"/>
  <c r="Q256" i="42"/>
  <c r="R256" i="42" s="1"/>
  <c r="O257" i="42" s="1"/>
  <c r="Q257" i="46"/>
  <c r="R257" i="46" s="1"/>
  <c r="O258" i="46" s="1"/>
  <c r="Q255" i="31"/>
  <c r="R255" i="31" s="1"/>
  <c r="O256" i="31" s="1"/>
  <c r="Q255" i="39"/>
  <c r="R255" i="39" s="1"/>
  <c r="O256" i="39" s="1"/>
  <c r="Q254" i="12"/>
  <c r="R254" i="12" s="1"/>
  <c r="O255" i="12" s="1"/>
  <c r="Q257" i="43"/>
  <c r="R257" i="43" s="1"/>
  <c r="O258" i="43" s="1"/>
  <c r="Q254" i="44"/>
  <c r="R254" i="44" s="1"/>
  <c r="O255" i="44" s="1"/>
  <c r="Q256" i="41"/>
  <c r="R256" i="41" s="1"/>
  <c r="O257" i="41" s="1"/>
  <c r="Q263" i="22"/>
  <c r="R263" i="22" s="1"/>
  <c r="O264" i="22" s="1"/>
  <c r="Q251" i="24"/>
  <c r="R251" i="24" s="1"/>
  <c r="O252" i="24" s="1"/>
  <c r="Q256" i="45"/>
  <c r="R256" i="45" s="1"/>
  <c r="O257" i="45" s="1"/>
  <c r="Q268" i="16"/>
  <c r="R268" i="16" s="1"/>
  <c r="O269" i="16" s="1"/>
  <c r="Q255" i="50"/>
  <c r="R255" i="50" s="1"/>
  <c r="O256" i="50" s="1"/>
  <c r="Q255" i="44" l="1"/>
  <c r="R255" i="44" s="1"/>
  <c r="O256" i="44" s="1"/>
  <c r="Q257" i="53"/>
  <c r="R257" i="53" s="1"/>
  <c r="O258" i="53" s="1"/>
  <c r="Q257" i="27"/>
  <c r="R257" i="27" s="1"/>
  <c r="O258" i="27" s="1"/>
  <c r="Q255" i="33"/>
  <c r="R255" i="33" s="1"/>
  <c r="O256" i="33" s="1"/>
  <c r="Q269" i="16"/>
  <c r="R269" i="16" s="1"/>
  <c r="O270" i="16" s="1"/>
  <c r="Q257" i="40"/>
  <c r="R257" i="40" s="1"/>
  <c r="O258" i="40" s="1"/>
  <c r="Q252" i="24"/>
  <c r="R252" i="24" s="1"/>
  <c r="O253" i="24" s="1"/>
  <c r="Q256" i="35"/>
  <c r="R256" i="35" s="1"/>
  <c r="O257" i="35" s="1"/>
  <c r="Q256" i="39"/>
  <c r="R256" i="39" s="1"/>
  <c r="O257" i="39" s="1"/>
  <c r="Q252" i="25"/>
  <c r="R252" i="25" s="1"/>
  <c r="O253" i="25" s="1"/>
  <c r="Q257" i="37"/>
  <c r="R257" i="37" s="1"/>
  <c r="O258" i="37" s="1"/>
  <c r="Q257" i="42"/>
  <c r="R257" i="42" s="1"/>
  <c r="O258" i="42" s="1"/>
  <c r="Q256" i="38"/>
  <c r="R256" i="38" s="1"/>
  <c r="O257" i="38" s="1"/>
  <c r="Q256" i="36"/>
  <c r="R256" i="36" s="1"/>
  <c r="O257" i="36" s="1"/>
  <c r="Q265" i="21"/>
  <c r="R265" i="21" s="1"/>
  <c r="O266" i="21" s="1"/>
  <c r="Q257" i="9"/>
  <c r="R257" i="9" s="1"/>
  <c r="O258" i="9" s="1"/>
  <c r="Q257" i="49"/>
  <c r="R257" i="49" s="1"/>
  <c r="O258" i="49" s="1"/>
  <c r="Q261" i="13"/>
  <c r="R261" i="13" s="1"/>
  <c r="O262" i="13" s="1"/>
  <c r="Q257" i="15"/>
  <c r="R257" i="15" s="1"/>
  <c r="O258" i="15" s="1"/>
  <c r="Q264" i="23"/>
  <c r="R264" i="23" s="1"/>
  <c r="O265" i="23" s="1"/>
  <c r="Q256" i="47"/>
  <c r="R256" i="47" s="1"/>
  <c r="O257" i="47" s="1"/>
  <c r="Q256" i="52"/>
  <c r="R256" i="52" s="1"/>
  <c r="O257" i="52" s="1"/>
  <c r="Q256" i="50"/>
  <c r="R256" i="50" s="1"/>
  <c r="O257" i="50" s="1"/>
  <c r="Q257" i="54"/>
  <c r="R257" i="54" s="1"/>
  <c r="O258" i="54" s="1"/>
  <c r="Q252" i="26"/>
  <c r="R252" i="26" s="1"/>
  <c r="O253" i="26" s="1"/>
  <c r="Q258" i="43"/>
  <c r="R258" i="43" s="1"/>
  <c r="O259" i="43" s="1"/>
  <c r="Q256" i="51"/>
  <c r="R256" i="51" s="1"/>
  <c r="O257" i="51" s="1"/>
  <c r="Q264" i="22"/>
  <c r="R264" i="22" s="1"/>
  <c r="O265" i="22" s="1"/>
  <c r="Q265" i="17"/>
  <c r="R265" i="17" s="1"/>
  <c r="O266" i="17" s="1"/>
  <c r="Q257" i="41"/>
  <c r="R257" i="41" s="1"/>
  <c r="O258" i="41" s="1"/>
  <c r="Q256" i="48"/>
  <c r="R256" i="48" s="1"/>
  <c r="O257" i="48" s="1"/>
  <c r="Q256" i="34"/>
  <c r="R256" i="34" s="1"/>
  <c r="O257" i="34" s="1"/>
  <c r="Q257" i="45"/>
  <c r="R257" i="45" s="1"/>
  <c r="O258" i="45" s="1"/>
  <c r="Q256" i="31"/>
  <c r="R256" i="31" s="1"/>
  <c r="O257" i="31" s="1"/>
  <c r="Q257" i="29"/>
  <c r="R257" i="29" s="1"/>
  <c r="O258" i="29" s="1"/>
  <c r="Q258" i="46"/>
  <c r="R258" i="46" s="1"/>
  <c r="O259" i="46" s="1"/>
  <c r="Q257" i="55"/>
  <c r="R257" i="55" s="1"/>
  <c r="O258" i="55" s="1"/>
  <c r="Q255" i="12"/>
  <c r="R255" i="12" s="1"/>
  <c r="O256" i="12" s="1"/>
  <c r="Q265" i="20"/>
  <c r="R265" i="20" s="1"/>
  <c r="O266" i="20" s="1"/>
  <c r="Q265" i="19"/>
  <c r="R265" i="19" s="1"/>
  <c r="O266" i="19" s="1"/>
  <c r="Q256" i="30"/>
  <c r="R256" i="30" s="1"/>
  <c r="O257" i="30" s="1"/>
  <c r="Q255" i="32"/>
  <c r="R255" i="32" s="1"/>
  <c r="O256" i="32" s="1"/>
  <c r="Q256" i="28"/>
  <c r="R256" i="28" s="1"/>
  <c r="O257" i="28" s="1"/>
  <c r="Q258" i="55" l="1"/>
  <c r="R258" i="55" s="1"/>
  <c r="O259" i="55" s="1"/>
  <c r="Q256" i="33"/>
  <c r="R256" i="33"/>
  <c r="O257" i="33" s="1"/>
  <c r="Q257" i="52"/>
  <c r="R257" i="52" s="1"/>
  <c r="O258" i="52" s="1"/>
  <c r="Q259" i="46"/>
  <c r="R259" i="46" s="1"/>
  <c r="O260" i="46" s="1"/>
  <c r="Q257" i="30"/>
  <c r="R257" i="30" s="1"/>
  <c r="O258" i="30" s="1"/>
  <c r="Q270" i="16"/>
  <c r="R270" i="16" s="1"/>
  <c r="O271" i="16" s="1"/>
  <c r="Q253" i="24"/>
  <c r="R253" i="24" s="1"/>
  <c r="O254" i="24" s="1"/>
  <c r="Q266" i="17"/>
  <c r="R266" i="17" s="1"/>
  <c r="O267" i="17" s="1"/>
  <c r="Q266" i="21"/>
  <c r="R266" i="21" s="1"/>
  <c r="O267" i="21" s="1"/>
  <c r="Q262" i="13"/>
  <c r="R262" i="13" s="1"/>
  <c r="O263" i="13" s="1"/>
  <c r="Q266" i="20"/>
  <c r="R266" i="20" s="1"/>
  <c r="O267" i="20" s="1"/>
  <c r="Q258" i="45"/>
  <c r="R258" i="45" s="1"/>
  <c r="O259" i="45" s="1"/>
  <c r="Q257" i="28"/>
  <c r="R257" i="28" s="1"/>
  <c r="O258" i="28" s="1"/>
  <c r="Q258" i="29"/>
  <c r="R258" i="29" s="1"/>
  <c r="O259" i="29" s="1"/>
  <c r="Q257" i="48"/>
  <c r="R257" i="48" s="1"/>
  <c r="O258" i="48" s="1"/>
  <c r="Q266" i="19"/>
  <c r="R266" i="19" s="1"/>
  <c r="O267" i="19" s="1"/>
  <c r="Q257" i="34"/>
  <c r="R257" i="34" s="1"/>
  <c r="O258" i="34" s="1"/>
  <c r="Q265" i="22"/>
  <c r="R265" i="22" s="1"/>
  <c r="O266" i="22" s="1"/>
  <c r="Q258" i="54"/>
  <c r="R258" i="54" s="1"/>
  <c r="O259" i="54" s="1"/>
  <c r="Q265" i="23"/>
  <c r="R265" i="23" s="1"/>
  <c r="O266" i="23" s="1"/>
  <c r="Q258" i="9"/>
  <c r="R258" i="9" s="1"/>
  <c r="O259" i="9" s="1"/>
  <c r="Q258" i="42"/>
  <c r="R258" i="42" s="1"/>
  <c r="O259" i="42" s="1"/>
  <c r="Q257" i="35"/>
  <c r="R257" i="35" s="1"/>
  <c r="O258" i="35" s="1"/>
  <c r="Q257" i="50"/>
  <c r="R257" i="50" s="1"/>
  <c r="O258" i="50" s="1"/>
  <c r="Q256" i="32"/>
  <c r="R256" i="32" s="1"/>
  <c r="O257" i="32" s="1"/>
  <c r="Q258" i="41"/>
  <c r="R258" i="41" s="1"/>
  <c r="O259" i="41" s="1"/>
  <c r="Q259" i="43"/>
  <c r="R259" i="43" s="1"/>
  <c r="O260" i="43" s="1"/>
  <c r="Q257" i="36"/>
  <c r="R257" i="36" s="1"/>
  <c r="O258" i="36" s="1"/>
  <c r="Q253" i="25"/>
  <c r="R253" i="25" s="1"/>
  <c r="O254" i="25" s="1"/>
  <c r="Q258" i="40"/>
  <c r="R258" i="40" s="1"/>
  <c r="O259" i="40" s="1"/>
  <c r="Q258" i="53"/>
  <c r="R258" i="53" s="1"/>
  <c r="O259" i="53" s="1"/>
  <c r="Q258" i="15"/>
  <c r="R258" i="15" s="1"/>
  <c r="O259" i="15" s="1"/>
  <c r="Q256" i="12"/>
  <c r="R256" i="12" s="1"/>
  <c r="O257" i="12" s="1"/>
  <c r="Q257" i="31"/>
  <c r="R257" i="31" s="1"/>
  <c r="O258" i="31" s="1"/>
  <c r="Q253" i="26"/>
  <c r="R253" i="26" s="1"/>
  <c r="O254" i="26" s="1"/>
  <c r="Q257" i="47"/>
  <c r="R257" i="47" s="1"/>
  <c r="O258" i="47" s="1"/>
  <c r="Q258" i="49"/>
  <c r="R258" i="49" s="1"/>
  <c r="O259" i="49" s="1"/>
  <c r="Q257" i="38"/>
  <c r="R257" i="38" s="1"/>
  <c r="O258" i="38" s="1"/>
  <c r="Q257" i="39"/>
  <c r="R257" i="39" s="1"/>
  <c r="O258" i="39" s="1"/>
  <c r="Q256" i="44"/>
  <c r="R256" i="44" s="1"/>
  <c r="O257" i="44" s="1"/>
  <c r="Q257" i="51"/>
  <c r="R257" i="51" s="1"/>
  <c r="O258" i="51" s="1"/>
  <c r="Q258" i="37"/>
  <c r="R258" i="37" s="1"/>
  <c r="O259" i="37" s="1"/>
  <c r="Q258" i="27"/>
  <c r="R258" i="27" s="1"/>
  <c r="O259" i="27" s="1"/>
  <c r="Q259" i="29" l="1"/>
  <c r="R259" i="29" s="1"/>
  <c r="O260" i="29" s="1"/>
  <c r="Q258" i="35"/>
  <c r="R258" i="35" s="1"/>
  <c r="O259" i="35" s="1"/>
  <c r="Q259" i="42"/>
  <c r="R259" i="42" s="1"/>
  <c r="O260" i="42" s="1"/>
  <c r="Q258" i="52"/>
  <c r="R258" i="52" s="1"/>
  <c r="O259" i="52" s="1"/>
  <c r="Q259" i="27"/>
  <c r="R259" i="27" s="1"/>
  <c r="O260" i="27" s="1"/>
  <c r="Q260" i="43"/>
  <c r="R260" i="43" s="1"/>
  <c r="O261" i="43" s="1"/>
  <c r="Q254" i="24"/>
  <c r="R254" i="24" s="1"/>
  <c r="O255" i="24" s="1"/>
  <c r="Q259" i="53"/>
  <c r="R259" i="53" s="1"/>
  <c r="O260" i="53" s="1"/>
  <c r="Q259" i="15"/>
  <c r="R259" i="15" s="1"/>
  <c r="O260" i="15" s="1"/>
  <c r="Q267" i="20"/>
  <c r="R267" i="20" s="1"/>
  <c r="O268" i="20" s="1"/>
  <c r="Q258" i="48"/>
  <c r="R258" i="48" s="1"/>
  <c r="O259" i="48" s="1"/>
  <c r="Q258" i="39"/>
  <c r="R258" i="39" s="1"/>
  <c r="O259" i="39" s="1"/>
  <c r="Q257" i="32"/>
  <c r="R257" i="32" s="1"/>
  <c r="O258" i="32" s="1"/>
  <c r="Q263" i="13"/>
  <c r="R263" i="13" s="1"/>
  <c r="O264" i="13" s="1"/>
  <c r="Q258" i="36"/>
  <c r="R258" i="36" s="1"/>
  <c r="O259" i="36" s="1"/>
  <c r="Q259" i="45"/>
  <c r="R259" i="45" s="1"/>
  <c r="O260" i="45" s="1"/>
  <c r="Q257" i="44"/>
  <c r="R257" i="44" s="1"/>
  <c r="O258" i="44" s="1"/>
  <c r="Q266" i="23"/>
  <c r="R266" i="23" s="1"/>
  <c r="O267" i="23" s="1"/>
  <c r="Q260" i="46"/>
  <c r="R260" i="46" s="1"/>
  <c r="O261" i="46" s="1"/>
  <c r="Q254" i="26"/>
  <c r="R254" i="26" s="1"/>
  <c r="O255" i="26" s="1"/>
  <c r="Q259" i="54"/>
  <c r="R259" i="54" s="1"/>
  <c r="O260" i="54" s="1"/>
  <c r="Q258" i="47"/>
  <c r="R258" i="47" s="1"/>
  <c r="O259" i="47" s="1"/>
  <c r="Q258" i="50"/>
  <c r="R258" i="50" s="1"/>
  <c r="O259" i="50" s="1"/>
  <c r="Q267" i="19"/>
  <c r="R267" i="19" s="1"/>
  <c r="O268" i="19" s="1"/>
  <c r="Q259" i="37"/>
  <c r="R259" i="37" s="1"/>
  <c r="O260" i="37" s="1"/>
  <c r="Q258" i="31"/>
  <c r="R258" i="31" s="1"/>
  <c r="O259" i="31" s="1"/>
  <c r="Q259" i="40"/>
  <c r="R259" i="40" s="1"/>
  <c r="O260" i="40" s="1"/>
  <c r="Q257" i="33"/>
  <c r="R257" i="33" s="1"/>
  <c r="O258" i="33" s="1"/>
  <c r="Q259" i="49"/>
  <c r="R259" i="49" s="1"/>
  <c r="O260" i="49" s="1"/>
  <c r="Q258" i="34"/>
  <c r="R258" i="34" s="1"/>
  <c r="O259" i="34" s="1"/>
  <c r="Q258" i="28"/>
  <c r="R258" i="28" s="1"/>
  <c r="O259" i="28" s="1"/>
  <c r="Q267" i="21"/>
  <c r="R267" i="21" s="1"/>
  <c r="O268" i="21" s="1"/>
  <c r="Q258" i="30"/>
  <c r="R258" i="30" s="1"/>
  <c r="O259" i="30" s="1"/>
  <c r="Q259" i="55"/>
  <c r="R259" i="55" s="1"/>
  <c r="O260" i="55" s="1"/>
  <c r="Q267" i="17"/>
  <c r="R267" i="17" s="1"/>
  <c r="O268" i="17" s="1"/>
  <c r="Q258" i="38"/>
  <c r="R258" i="38" s="1"/>
  <c r="O259" i="38" s="1"/>
  <c r="Q259" i="41"/>
  <c r="R259" i="41" s="1"/>
  <c r="O260" i="41" s="1"/>
  <c r="Q266" i="22"/>
  <c r="R266" i="22" s="1"/>
  <c r="O267" i="22" s="1"/>
  <c r="Q271" i="16"/>
  <c r="R271" i="16" s="1"/>
  <c r="O272" i="16" s="1"/>
  <c r="Q258" i="51"/>
  <c r="R258" i="51" s="1"/>
  <c r="O259" i="51" s="1"/>
  <c r="Q257" i="12"/>
  <c r="R257" i="12" s="1"/>
  <c r="O258" i="12" s="1"/>
  <c r="Q254" i="25"/>
  <c r="R254" i="25" s="1"/>
  <c r="O255" i="25" s="1"/>
  <c r="Q259" i="9"/>
  <c r="R259" i="9" s="1"/>
  <c r="O260" i="9" s="1"/>
  <c r="Q260" i="41" l="1"/>
  <c r="R260" i="41" s="1"/>
  <c r="O261" i="41" s="1"/>
  <c r="Q268" i="17"/>
  <c r="R268" i="17" s="1"/>
  <c r="O269" i="17" s="1"/>
  <c r="Q259" i="36"/>
  <c r="R259" i="36" s="1"/>
  <c r="O260" i="36" s="1"/>
  <c r="Q260" i="37"/>
  <c r="R260" i="37" s="1"/>
  <c r="O261" i="37" s="1"/>
  <c r="Q259" i="34"/>
  <c r="R259" i="34" s="1"/>
  <c r="O260" i="34" s="1"/>
  <c r="Q258" i="33"/>
  <c r="R258" i="33" s="1"/>
  <c r="O259" i="33" s="1"/>
  <c r="Q267" i="23"/>
  <c r="R267" i="23" s="1"/>
  <c r="O268" i="23" s="1"/>
  <c r="Q259" i="31"/>
  <c r="R259" i="31" s="1"/>
  <c r="O260" i="31" s="1"/>
  <c r="Q264" i="13"/>
  <c r="R264" i="13" s="1"/>
  <c r="O265" i="13" s="1"/>
  <c r="Q258" i="32"/>
  <c r="R258" i="32" s="1"/>
  <c r="O259" i="32" s="1"/>
  <c r="Q260" i="49"/>
  <c r="R260" i="49" s="1"/>
  <c r="O261" i="49" s="1"/>
  <c r="Q258" i="44"/>
  <c r="R258" i="44" s="1"/>
  <c r="O259" i="44" s="1"/>
  <c r="Q268" i="21"/>
  <c r="R268" i="21" s="1"/>
  <c r="O269" i="21" s="1"/>
  <c r="Q260" i="54"/>
  <c r="R260" i="54" s="1"/>
  <c r="O261" i="54" s="1"/>
  <c r="Q260" i="15"/>
  <c r="R260" i="15" s="1"/>
  <c r="O261" i="15" s="1"/>
  <c r="Q260" i="45"/>
  <c r="R260" i="45" s="1"/>
  <c r="O261" i="45" s="1"/>
  <c r="Q268" i="20"/>
  <c r="R268" i="20" s="1"/>
  <c r="O269" i="20" s="1"/>
  <c r="Q260" i="29"/>
  <c r="R260" i="29" s="1"/>
  <c r="O261" i="29" s="1"/>
  <c r="Q259" i="38"/>
  <c r="R259" i="38" s="1"/>
  <c r="O260" i="38" s="1"/>
  <c r="Q268" i="19"/>
  <c r="R268" i="19" s="1"/>
  <c r="O269" i="19" s="1"/>
  <c r="Q260" i="53"/>
  <c r="R260" i="53" s="1"/>
  <c r="O261" i="53" s="1"/>
  <c r="Q272" i="16"/>
  <c r="R272" i="16" s="1"/>
  <c r="O273" i="16" s="1"/>
  <c r="Q259" i="50"/>
  <c r="R259" i="50" s="1"/>
  <c r="O260" i="50" s="1"/>
  <c r="Q260" i="42"/>
  <c r="R260" i="42" s="1"/>
  <c r="O261" i="42" s="1"/>
  <c r="Q259" i="51"/>
  <c r="R259" i="51" s="1"/>
  <c r="O260" i="51" s="1"/>
  <c r="Q259" i="39"/>
  <c r="R259" i="39" s="1"/>
  <c r="O260" i="39" s="1"/>
  <c r="Q260" i="9"/>
  <c r="R260" i="9" s="1"/>
  <c r="O261" i="9" s="1"/>
  <c r="Q260" i="40"/>
  <c r="R260" i="40" s="1"/>
  <c r="O261" i="40" s="1"/>
  <c r="Q255" i="24"/>
  <c r="R255" i="24" s="1"/>
  <c r="O256" i="24" s="1"/>
  <c r="Q261" i="43"/>
  <c r="R261" i="43" s="1"/>
  <c r="O262" i="43" s="1"/>
  <c r="Q259" i="35"/>
  <c r="R259" i="35" s="1"/>
  <c r="O260" i="35" s="1"/>
  <c r="Q255" i="26"/>
  <c r="R255" i="26" s="1"/>
  <c r="O256" i="26" s="1"/>
  <c r="Q259" i="52"/>
  <c r="R259" i="52" s="1"/>
  <c r="O260" i="52" s="1"/>
  <c r="Q259" i="28"/>
  <c r="R259" i="28" s="1"/>
  <c r="O260" i="28" s="1"/>
  <c r="Q259" i="48"/>
  <c r="R259" i="48" s="1"/>
  <c r="O260" i="48" s="1"/>
  <c r="Q267" i="22"/>
  <c r="R267" i="22" s="1"/>
  <c r="O268" i="22" s="1"/>
  <c r="Q258" i="12"/>
  <c r="R258" i="12" s="1"/>
  <c r="O259" i="12" s="1"/>
  <c r="Q261" i="46"/>
  <c r="R261" i="46" s="1"/>
  <c r="O262" i="46" s="1"/>
  <c r="Q255" i="25"/>
  <c r="R255" i="25" s="1"/>
  <c r="O256" i="25" s="1"/>
  <c r="Q260" i="55"/>
  <c r="R260" i="55" s="1"/>
  <c r="O261" i="55" s="1"/>
  <c r="Q259" i="47"/>
  <c r="R259" i="47" s="1"/>
  <c r="O260" i="47" s="1"/>
  <c r="Q259" i="30"/>
  <c r="R259" i="30" s="1"/>
  <c r="O260" i="30" s="1"/>
  <c r="Q260" i="27"/>
  <c r="R260" i="27" s="1"/>
  <c r="O261" i="27" s="1"/>
  <c r="Q273" i="16" l="1"/>
  <c r="R273" i="16" s="1"/>
  <c r="O274" i="16" s="1"/>
  <c r="Q261" i="53"/>
  <c r="R261" i="53" s="1"/>
  <c r="O262" i="53" s="1"/>
  <c r="Q260" i="30"/>
  <c r="R260" i="30" s="1"/>
  <c r="O261" i="30" s="1"/>
  <c r="Q262" i="46"/>
  <c r="R262" i="46" s="1"/>
  <c r="O263" i="46" s="1"/>
  <c r="Q265" i="13"/>
  <c r="R265" i="13" s="1"/>
  <c r="O266" i="13" s="1"/>
  <c r="Q260" i="47"/>
  <c r="R260" i="47" s="1"/>
  <c r="O261" i="47" s="1"/>
  <c r="Q260" i="51"/>
  <c r="R260" i="51" s="1"/>
  <c r="O261" i="51" s="1"/>
  <c r="Q260" i="38"/>
  <c r="R260" i="38" s="1"/>
  <c r="O261" i="38" s="1"/>
  <c r="Q261" i="54"/>
  <c r="R261" i="54" s="1"/>
  <c r="O262" i="54" s="1"/>
  <c r="Q260" i="36"/>
  <c r="R260" i="36" s="1"/>
  <c r="O261" i="36" s="1"/>
  <c r="Q259" i="12"/>
  <c r="R259" i="12" s="1"/>
  <c r="O260" i="12" s="1"/>
  <c r="Q262" i="43"/>
  <c r="R262" i="43" s="1"/>
  <c r="O263" i="43" s="1"/>
  <c r="Q256" i="24"/>
  <c r="R256" i="24" s="1"/>
  <c r="O257" i="24" s="1"/>
  <c r="Q269" i="21"/>
  <c r="R269" i="21" s="1"/>
  <c r="O270" i="21" s="1"/>
  <c r="Q269" i="17"/>
  <c r="R269" i="17" s="1"/>
  <c r="O270" i="17" s="1"/>
  <c r="Q256" i="25"/>
  <c r="R256" i="25" s="1"/>
  <c r="O257" i="25" s="1"/>
  <c r="Q259" i="44"/>
  <c r="R259" i="44" s="1"/>
  <c r="O260" i="44" s="1"/>
  <c r="Q268" i="23"/>
  <c r="R268" i="23" s="1"/>
  <c r="O269" i="23" s="1"/>
  <c r="Q260" i="52"/>
  <c r="R260" i="52" s="1"/>
  <c r="O261" i="52" s="1"/>
  <c r="Q260" i="50"/>
  <c r="R260" i="50" s="1"/>
  <c r="O261" i="50" s="1"/>
  <c r="Q269" i="20"/>
  <c r="R269" i="20" s="1"/>
  <c r="O270" i="20" s="1"/>
  <c r="Q259" i="33"/>
  <c r="R259" i="33" s="1"/>
  <c r="O260" i="33" s="1"/>
  <c r="Q261" i="40"/>
  <c r="R261" i="40" s="1"/>
  <c r="O262" i="40" s="1"/>
  <c r="Q261" i="42"/>
  <c r="R261" i="42" s="1"/>
  <c r="O262" i="42" s="1"/>
  <c r="Q269" i="19"/>
  <c r="R269" i="19" s="1"/>
  <c r="O270" i="19" s="1"/>
  <c r="Q261" i="45"/>
  <c r="R261" i="45" s="1"/>
  <c r="O262" i="45" s="1"/>
  <c r="Q260" i="31"/>
  <c r="R260" i="31" s="1"/>
  <c r="O261" i="31" s="1"/>
  <c r="Q261" i="37"/>
  <c r="R261" i="37" s="1"/>
  <c r="O262" i="37" s="1"/>
  <c r="Q256" i="26"/>
  <c r="R256" i="26" s="1"/>
  <c r="O257" i="26" s="1"/>
  <c r="Q260" i="48"/>
  <c r="R260" i="48" s="1"/>
  <c r="O261" i="48" s="1"/>
  <c r="Q260" i="28"/>
  <c r="R260" i="28" s="1"/>
  <c r="O261" i="28" s="1"/>
  <c r="Q260" i="39"/>
  <c r="R260" i="39" s="1"/>
  <c r="O261" i="39" s="1"/>
  <c r="Q261" i="29"/>
  <c r="R261" i="29" s="1"/>
  <c r="O262" i="29" s="1"/>
  <c r="Q259" i="32"/>
  <c r="R259" i="32" s="1"/>
  <c r="O260" i="32" s="1"/>
  <c r="Q261" i="55"/>
  <c r="R261" i="55" s="1"/>
  <c r="O262" i="55" s="1"/>
  <c r="Q261" i="27"/>
  <c r="R261" i="27" s="1"/>
  <c r="O262" i="27" s="1"/>
  <c r="Q261" i="9"/>
  <c r="R261" i="9" s="1"/>
  <c r="O262" i="9" s="1"/>
  <c r="Q261" i="49"/>
  <c r="R261" i="49" s="1"/>
  <c r="O262" i="49" s="1"/>
  <c r="Q268" i="22"/>
  <c r="R268" i="22" s="1"/>
  <c r="O269" i="22" s="1"/>
  <c r="Q261" i="15"/>
  <c r="R261" i="15" s="1"/>
  <c r="O262" i="15" s="1"/>
  <c r="Q261" i="41"/>
  <c r="R261" i="41" s="1"/>
  <c r="O262" i="41" s="1"/>
  <c r="Q260" i="35"/>
  <c r="R260" i="35" s="1"/>
  <c r="O261" i="35" s="1"/>
  <c r="Q260" i="34"/>
  <c r="R260" i="34" s="1"/>
  <c r="O261" i="34" s="1"/>
  <c r="Q257" i="24" l="1"/>
  <c r="R257" i="24" s="1"/>
  <c r="O258" i="24" s="1"/>
  <c r="Q262" i="40"/>
  <c r="R262" i="40" s="1"/>
  <c r="O263" i="40" s="1"/>
  <c r="Q261" i="31"/>
  <c r="R261" i="31" s="1"/>
  <c r="O262" i="31" s="1"/>
  <c r="Q261" i="35"/>
  <c r="R261" i="35" s="1"/>
  <c r="O262" i="35" s="1"/>
  <c r="Q262" i="45"/>
  <c r="R262" i="45" s="1"/>
  <c r="O263" i="45" s="1"/>
  <c r="Q261" i="51"/>
  <c r="R261" i="51" s="1"/>
  <c r="O262" i="51" s="1"/>
  <c r="Q262" i="29"/>
  <c r="R262" i="29" s="1"/>
  <c r="O263" i="29" s="1"/>
  <c r="Q261" i="47"/>
  <c r="R261" i="47" s="1"/>
  <c r="O262" i="47" s="1"/>
  <c r="Q262" i="49"/>
  <c r="R262" i="49" s="1"/>
  <c r="O263" i="49" s="1"/>
  <c r="Q270" i="19"/>
  <c r="R270" i="19" s="1"/>
  <c r="O271" i="19" s="1"/>
  <c r="Q261" i="39"/>
  <c r="R261" i="39" s="1"/>
  <c r="O262" i="39" s="1"/>
  <c r="Q269" i="22"/>
  <c r="R269" i="22" s="1"/>
  <c r="O270" i="22" s="1"/>
  <c r="Q270" i="17"/>
  <c r="R270" i="17" s="1"/>
  <c r="O271" i="17" s="1"/>
  <c r="Q261" i="36"/>
  <c r="R261" i="36" s="1"/>
  <c r="O262" i="36" s="1"/>
  <c r="Q262" i="42"/>
  <c r="R262" i="42" s="1"/>
  <c r="O263" i="42" s="1"/>
  <c r="Q261" i="50"/>
  <c r="R261" i="50" s="1"/>
  <c r="O262" i="50" s="1"/>
  <c r="Q257" i="25"/>
  <c r="R257" i="25" s="1"/>
  <c r="O258" i="25" s="1"/>
  <c r="Q263" i="43"/>
  <c r="R263" i="43" s="1"/>
  <c r="O264" i="43" s="1"/>
  <c r="Q261" i="38"/>
  <c r="R261" i="38" s="1"/>
  <c r="O262" i="38" s="1"/>
  <c r="Q263" i="46"/>
  <c r="R263" i="46" s="1"/>
  <c r="O264" i="46" s="1"/>
  <c r="Q261" i="34"/>
  <c r="R261" i="34" s="1"/>
  <c r="O262" i="34" s="1"/>
  <c r="Q261" i="28"/>
  <c r="R261" i="28" s="1"/>
  <c r="O262" i="28" s="1"/>
  <c r="Q261" i="52"/>
  <c r="R261" i="52" s="1"/>
  <c r="O262" i="52" s="1"/>
  <c r="Q260" i="12"/>
  <c r="R260" i="12" s="1"/>
  <c r="O261" i="12" s="1"/>
  <c r="Q261" i="30"/>
  <c r="R261" i="30" s="1"/>
  <c r="O262" i="30" s="1"/>
  <c r="Q262" i="53"/>
  <c r="R262" i="53" s="1"/>
  <c r="O263" i="53" s="1"/>
  <c r="Q262" i="15"/>
  <c r="R262" i="15" s="1"/>
  <c r="O263" i="15" s="1"/>
  <c r="Q262" i="55"/>
  <c r="R262" i="55" s="1"/>
  <c r="O263" i="55" s="1"/>
  <c r="Q261" i="48"/>
  <c r="R261" i="48" s="1"/>
  <c r="O262" i="48" s="1"/>
  <c r="Q260" i="33"/>
  <c r="R260" i="33" s="1"/>
  <c r="O261" i="33" s="1"/>
  <c r="Q270" i="21"/>
  <c r="R270" i="21" s="1"/>
  <c r="O271" i="21" s="1"/>
  <c r="Q262" i="9"/>
  <c r="R262" i="9" s="1"/>
  <c r="O263" i="9" s="1"/>
  <c r="Q257" i="26"/>
  <c r="R257" i="26" s="1"/>
  <c r="O258" i="26" s="1"/>
  <c r="Q270" i="20"/>
  <c r="R270" i="20" s="1"/>
  <c r="O271" i="20" s="1"/>
  <c r="Q260" i="44"/>
  <c r="R260" i="44" s="1"/>
  <c r="O261" i="44" s="1"/>
  <c r="Q262" i="54"/>
  <c r="R262" i="54" s="1"/>
  <c r="O263" i="54" s="1"/>
  <c r="Q266" i="13"/>
  <c r="R266" i="13" s="1"/>
  <c r="O267" i="13" s="1"/>
  <c r="Q274" i="16"/>
  <c r="R274" i="16" s="1"/>
  <c r="O275" i="16" s="1"/>
  <c r="Q262" i="27"/>
  <c r="R262" i="27" s="1"/>
  <c r="O263" i="27" s="1"/>
  <c r="Q262" i="37"/>
  <c r="R262" i="37" s="1"/>
  <c r="O263" i="37" s="1"/>
  <c r="Q260" i="32"/>
  <c r="R260" i="32" s="1"/>
  <c r="O261" i="32" s="1"/>
  <c r="Q269" i="23"/>
  <c r="R269" i="23" s="1"/>
  <c r="O270" i="23" s="1"/>
  <c r="Q262" i="41"/>
  <c r="R262" i="41" s="1"/>
  <c r="O263" i="41" s="1"/>
  <c r="Q264" i="43" l="1"/>
  <c r="R264" i="43" s="1"/>
  <c r="O265" i="43" s="1"/>
  <c r="Q262" i="31"/>
  <c r="R262" i="31" s="1"/>
  <c r="O263" i="31" s="1"/>
  <c r="Q263" i="55"/>
  <c r="R263" i="55" s="1"/>
  <c r="O264" i="55" s="1"/>
  <c r="Q262" i="34"/>
  <c r="R262" i="34" s="1"/>
  <c r="O263" i="34" s="1"/>
  <c r="Q261" i="12"/>
  <c r="R261" i="12" s="1"/>
  <c r="O262" i="12" s="1"/>
  <c r="Q262" i="50"/>
  <c r="R262" i="50" s="1"/>
  <c r="O263" i="50" s="1"/>
  <c r="Q263" i="29"/>
  <c r="R263" i="29" s="1"/>
  <c r="O264" i="29" s="1"/>
  <c r="Q263" i="53"/>
  <c r="R263" i="53" s="1"/>
  <c r="O264" i="53" s="1"/>
  <c r="Q275" i="16"/>
  <c r="R275" i="16" s="1"/>
  <c r="O276" i="16" s="1"/>
  <c r="Q261" i="44"/>
  <c r="R261" i="44" s="1"/>
  <c r="O262" i="44" s="1"/>
  <c r="Q262" i="28"/>
  <c r="R262" i="28" s="1"/>
  <c r="O263" i="28" s="1"/>
  <c r="Q263" i="41"/>
  <c r="R263" i="41" s="1"/>
  <c r="O264" i="41" s="1"/>
  <c r="Q262" i="38"/>
  <c r="R262" i="38" s="1"/>
  <c r="O263" i="38" s="1"/>
  <c r="Q267" i="13"/>
  <c r="R267" i="13" s="1"/>
  <c r="O268" i="13" s="1"/>
  <c r="Q271" i="17"/>
  <c r="R271" i="17" s="1"/>
  <c r="O272" i="17" s="1"/>
  <c r="Q263" i="9"/>
  <c r="R263" i="9" s="1"/>
  <c r="O264" i="9" s="1"/>
  <c r="Q264" i="46"/>
  <c r="R264" i="46" s="1"/>
  <c r="O265" i="46" s="1"/>
  <c r="Q270" i="22"/>
  <c r="R270" i="22" s="1"/>
  <c r="O271" i="22" s="1"/>
  <c r="Q271" i="21"/>
  <c r="R271" i="21" s="1"/>
  <c r="O272" i="21" s="1"/>
  <c r="Q263" i="15"/>
  <c r="R263" i="15" s="1"/>
  <c r="O264" i="15" s="1"/>
  <c r="Q262" i="52"/>
  <c r="R262" i="52" s="1"/>
  <c r="O263" i="52" s="1"/>
  <c r="Q263" i="42"/>
  <c r="R263" i="42" s="1"/>
  <c r="O264" i="42" s="1"/>
  <c r="Q262" i="39"/>
  <c r="R262" i="39" s="1"/>
  <c r="O263" i="39" s="1"/>
  <c r="Q261" i="32"/>
  <c r="R261" i="32" s="1"/>
  <c r="O262" i="32" s="1"/>
  <c r="Q262" i="30"/>
  <c r="R262" i="30" s="1"/>
  <c r="O263" i="30" s="1"/>
  <c r="Q263" i="54"/>
  <c r="R263" i="54" s="1"/>
  <c r="O264" i="54" s="1"/>
  <c r="Q262" i="47"/>
  <c r="R262" i="47" s="1"/>
  <c r="O263" i="47" s="1"/>
  <c r="Q263" i="27"/>
  <c r="R263" i="27" s="1"/>
  <c r="O264" i="27" s="1"/>
  <c r="Q263" i="37"/>
  <c r="R263" i="37" s="1"/>
  <c r="O264" i="37" s="1"/>
  <c r="Q261" i="33"/>
  <c r="R261" i="33" s="1"/>
  <c r="O262" i="33" s="1"/>
  <c r="Q262" i="36"/>
  <c r="R262" i="36" s="1"/>
  <c r="O263" i="36" s="1"/>
  <c r="Q271" i="19"/>
  <c r="R271" i="19" s="1"/>
  <c r="O272" i="19" s="1"/>
  <c r="Q262" i="51"/>
  <c r="R262" i="51" s="1"/>
  <c r="O263" i="51" s="1"/>
  <c r="Q263" i="40"/>
  <c r="R263" i="40" s="1"/>
  <c r="O264" i="40" s="1"/>
  <c r="Q262" i="48"/>
  <c r="R262" i="48" s="1"/>
  <c r="O263" i="48" s="1"/>
  <c r="Q263" i="49"/>
  <c r="R263" i="49" s="1"/>
  <c r="O264" i="49" s="1"/>
  <c r="Q262" i="35"/>
  <c r="R262" i="35" s="1"/>
  <c r="O263" i="35" s="1"/>
  <c r="Q270" i="23"/>
  <c r="R270" i="23" s="1"/>
  <c r="O271" i="23" s="1"/>
  <c r="Q271" i="20"/>
  <c r="R271" i="20" s="1"/>
  <c r="O272" i="20" s="1"/>
  <c r="Q263" i="45"/>
  <c r="R263" i="45" s="1"/>
  <c r="O264" i="45" s="1"/>
  <c r="Q258" i="24"/>
  <c r="R258" i="24" s="1"/>
  <c r="O259" i="24" s="1"/>
  <c r="Q258" i="26"/>
  <c r="R258" i="26" s="1"/>
  <c r="O259" i="26" s="1"/>
  <c r="Q258" i="25"/>
  <c r="R258" i="25" s="1"/>
  <c r="O259" i="25" s="1"/>
  <c r="Q263" i="50" l="1"/>
  <c r="R263" i="50" s="1"/>
  <c r="O264" i="50" s="1"/>
  <c r="Q272" i="21"/>
  <c r="R272" i="21" s="1"/>
  <c r="O273" i="21" s="1"/>
  <c r="Q264" i="49"/>
  <c r="R264" i="49" s="1"/>
  <c r="O265" i="49" s="1"/>
  <c r="Q268" i="13"/>
  <c r="R268" i="13" s="1"/>
  <c r="O269" i="13" s="1"/>
  <c r="Q262" i="32"/>
  <c r="R262" i="32" s="1"/>
  <c r="O263" i="32" s="1"/>
  <c r="Q271" i="22"/>
  <c r="R271" i="22" s="1"/>
  <c r="O272" i="22" s="1"/>
  <c r="Q263" i="48"/>
  <c r="R263" i="48" s="1"/>
  <c r="O264" i="48" s="1"/>
  <c r="Q264" i="37"/>
  <c r="R264" i="37" s="1"/>
  <c r="O265" i="37" s="1"/>
  <c r="Q271" i="23"/>
  <c r="R271" i="23" s="1"/>
  <c r="O272" i="23" s="1"/>
  <c r="Q264" i="55"/>
  <c r="R264" i="55" s="1"/>
  <c r="O265" i="55" s="1"/>
  <c r="Q264" i="54"/>
  <c r="R264" i="54" s="1"/>
  <c r="O265" i="54" s="1"/>
  <c r="Q264" i="42"/>
  <c r="R264" i="42" s="1"/>
  <c r="O265" i="42" s="1"/>
  <c r="Q263" i="31"/>
  <c r="R263" i="31" s="1"/>
  <c r="O264" i="31" s="1"/>
  <c r="Q259" i="24"/>
  <c r="R259" i="24" s="1"/>
  <c r="O260" i="24" s="1"/>
  <c r="Q262" i="12"/>
  <c r="R262" i="12" s="1"/>
  <c r="O263" i="12" s="1"/>
  <c r="Q272" i="19"/>
  <c r="R272" i="19" s="1"/>
  <c r="O273" i="19" s="1"/>
  <c r="Q264" i="9"/>
  <c r="R264" i="9" s="1"/>
  <c r="O265" i="9" s="1"/>
  <c r="Q265" i="43"/>
  <c r="R265" i="43" s="1"/>
  <c r="O266" i="43" s="1"/>
  <c r="Q264" i="53"/>
  <c r="R264" i="53" s="1"/>
  <c r="O265" i="53" s="1"/>
  <c r="Q263" i="28"/>
  <c r="R263" i="28" s="1"/>
  <c r="O264" i="28" s="1"/>
  <c r="Q262" i="44"/>
  <c r="R262" i="44" s="1"/>
  <c r="O263" i="44" s="1"/>
  <c r="Q264" i="45"/>
  <c r="R264" i="45" s="1"/>
  <c r="O265" i="45" s="1"/>
  <c r="Q264" i="27"/>
  <c r="R264" i="27" s="1"/>
  <c r="O265" i="27" s="1"/>
  <c r="Q264" i="41"/>
  <c r="R264" i="41" s="1"/>
  <c r="O265" i="41" s="1"/>
  <c r="Q272" i="20"/>
  <c r="R272" i="20" s="1"/>
  <c r="O273" i="20" s="1"/>
  <c r="Q272" i="17"/>
  <c r="R272" i="17" s="1"/>
  <c r="O273" i="17" s="1"/>
  <c r="Q264" i="29"/>
  <c r="R264" i="29" s="1"/>
  <c r="O265" i="29" s="1"/>
  <c r="Q259" i="26"/>
  <c r="R259" i="26" s="1"/>
  <c r="O260" i="26" s="1"/>
  <c r="Q264" i="40"/>
  <c r="R264" i="40" s="1"/>
  <c r="O265" i="40" s="1"/>
  <c r="Q262" i="33"/>
  <c r="R262" i="33" s="1"/>
  <c r="O263" i="33" s="1"/>
  <c r="Q263" i="30"/>
  <c r="R263" i="30" s="1"/>
  <c r="O264" i="30" s="1"/>
  <c r="Q263" i="52"/>
  <c r="R263" i="52" s="1"/>
  <c r="O264" i="52" s="1"/>
  <c r="Q265" i="46"/>
  <c r="R265" i="46" s="1"/>
  <c r="O266" i="46" s="1"/>
  <c r="Q263" i="38"/>
  <c r="R263" i="38" s="1"/>
  <c r="O264" i="38" s="1"/>
  <c r="Q276" i="16"/>
  <c r="R276" i="16" s="1"/>
  <c r="O277" i="16" s="1"/>
  <c r="Q264" i="15"/>
  <c r="R264" i="15" s="1"/>
  <c r="O265" i="15" s="1"/>
  <c r="Q263" i="34"/>
  <c r="R263" i="34" s="1"/>
  <c r="O264" i="34" s="1"/>
  <c r="Q259" i="25"/>
  <c r="R259" i="25" s="1"/>
  <c r="O260" i="25" s="1"/>
  <c r="Q263" i="36"/>
  <c r="R263" i="36" s="1"/>
  <c r="O264" i="36" s="1"/>
  <c r="Q263" i="47"/>
  <c r="R263" i="47" s="1"/>
  <c r="O264" i="47" s="1"/>
  <c r="Q263" i="39"/>
  <c r="R263" i="39" s="1"/>
  <c r="O264" i="39" s="1"/>
  <c r="Q263" i="35"/>
  <c r="R263" i="35" s="1"/>
  <c r="O264" i="35" s="1"/>
  <c r="Q263" i="51"/>
  <c r="R263" i="51" s="1"/>
  <c r="O264" i="51" s="1"/>
  <c r="Q263" i="33" l="1"/>
  <c r="R263" i="33" s="1"/>
  <c r="O264" i="33" s="1"/>
  <c r="Q264" i="28"/>
  <c r="R264" i="28" s="1"/>
  <c r="O265" i="28" s="1"/>
  <c r="Q269" i="13"/>
  <c r="R269" i="13" s="1"/>
  <c r="O270" i="13" s="1"/>
  <c r="Q264" i="30"/>
  <c r="R264" i="30" s="1"/>
  <c r="O265" i="30" s="1"/>
  <c r="Q265" i="53"/>
  <c r="R265" i="53" s="1"/>
  <c r="O266" i="53" s="1"/>
  <c r="Q263" i="44"/>
  <c r="R263" i="44" s="1"/>
  <c r="O264" i="44" s="1"/>
  <c r="Q265" i="41"/>
  <c r="R265" i="41" s="1"/>
  <c r="O266" i="41" s="1"/>
  <c r="Q265" i="37"/>
  <c r="R265" i="37" s="1"/>
  <c r="O266" i="37" s="1"/>
  <c r="Q273" i="21"/>
  <c r="R273" i="21" s="1"/>
  <c r="O274" i="21" s="1"/>
  <c r="Q264" i="52"/>
  <c r="R264" i="52" s="1"/>
  <c r="O265" i="52" s="1"/>
  <c r="Q272" i="23"/>
  <c r="R272" i="23" s="1"/>
  <c r="O273" i="23" s="1"/>
  <c r="Q260" i="25"/>
  <c r="R260" i="25" s="1"/>
  <c r="O261" i="25" s="1"/>
  <c r="Q265" i="9"/>
  <c r="R265" i="9" s="1"/>
  <c r="O266" i="9" s="1"/>
  <c r="Q264" i="48"/>
  <c r="R264" i="48" s="1"/>
  <c r="O265" i="48" s="1"/>
  <c r="Q263" i="32"/>
  <c r="R263" i="32" s="1"/>
  <c r="O264" i="32" s="1"/>
  <c r="Q265" i="27"/>
  <c r="R265" i="27" s="1"/>
  <c r="O266" i="27" s="1"/>
  <c r="Q264" i="34"/>
  <c r="R264" i="34" s="1"/>
  <c r="O265" i="34" s="1"/>
  <c r="Q265" i="42"/>
  <c r="R265" i="42" s="1"/>
  <c r="O266" i="42" s="1"/>
  <c r="Q264" i="51"/>
  <c r="R264" i="51" s="1"/>
  <c r="O265" i="51" s="1"/>
  <c r="Q277" i="16"/>
  <c r="R277" i="16" s="1"/>
  <c r="O278" i="16" s="1"/>
  <c r="Q265" i="29"/>
  <c r="R265" i="29" s="1"/>
  <c r="O266" i="29" s="1"/>
  <c r="Q263" i="12"/>
  <c r="R263" i="12" s="1"/>
  <c r="O264" i="12" s="1"/>
  <c r="Q265" i="54"/>
  <c r="R265" i="54" s="1"/>
  <c r="O266" i="54" s="1"/>
  <c r="Q265" i="49"/>
  <c r="R265" i="49" s="1"/>
  <c r="O266" i="49" s="1"/>
  <c r="Q265" i="15"/>
  <c r="R265" i="15" s="1"/>
  <c r="O266" i="15" s="1"/>
  <c r="Q273" i="17"/>
  <c r="R273" i="17" s="1"/>
  <c r="O274" i="17" s="1"/>
  <c r="Q266" i="43"/>
  <c r="R266" i="43" s="1"/>
  <c r="O267" i="43" s="1"/>
  <c r="Q265" i="55"/>
  <c r="R265" i="55" s="1"/>
  <c r="O266" i="55" s="1"/>
  <c r="Q272" i="22"/>
  <c r="R272" i="22" s="1"/>
  <c r="O273" i="22" s="1"/>
  <c r="Q264" i="47"/>
  <c r="R264" i="47" s="1"/>
  <c r="O265" i="47" s="1"/>
  <c r="Q273" i="19"/>
  <c r="R273" i="19" s="1"/>
  <c r="O274" i="19" s="1"/>
  <c r="Q264" i="36"/>
  <c r="R264" i="36" s="1"/>
  <c r="O265" i="36" s="1"/>
  <c r="Q264" i="35"/>
  <c r="R264" i="35" s="1"/>
  <c r="O265" i="35" s="1"/>
  <c r="Q264" i="38"/>
  <c r="R264" i="38" s="1"/>
  <c r="O265" i="38" s="1"/>
  <c r="Q265" i="45"/>
  <c r="R265" i="45" s="1"/>
  <c r="O266" i="45" s="1"/>
  <c r="Q260" i="24"/>
  <c r="R260" i="24" s="1"/>
  <c r="O261" i="24" s="1"/>
  <c r="Q266" i="46"/>
  <c r="R266" i="46" s="1"/>
  <c r="O267" i="46" s="1"/>
  <c r="Q265" i="40"/>
  <c r="R265" i="40" s="1"/>
  <c r="O266" i="40" s="1"/>
  <c r="Q273" i="20"/>
  <c r="R273" i="20" s="1"/>
  <c r="O274" i="20" s="1"/>
  <c r="Q264" i="31"/>
  <c r="R264" i="31" s="1"/>
  <c r="O265" i="31" s="1"/>
  <c r="Q264" i="50"/>
  <c r="R264" i="50" s="1"/>
  <c r="O265" i="50" s="1"/>
  <c r="Q260" i="26"/>
  <c r="R260" i="26" s="1"/>
  <c r="O261" i="26" s="1"/>
  <c r="Q264" i="39"/>
  <c r="R264" i="39" s="1"/>
  <c r="O265" i="39" s="1"/>
  <c r="Q274" i="21" l="1"/>
  <c r="R274" i="21" s="1"/>
  <c r="O275" i="21" s="1"/>
  <c r="Q274" i="20"/>
  <c r="R274" i="20" s="1"/>
  <c r="O275" i="20" s="1"/>
  <c r="Q270" i="13"/>
  <c r="R270" i="13" s="1"/>
  <c r="O271" i="13" s="1"/>
  <c r="Q265" i="52"/>
  <c r="R265" i="52" s="1"/>
  <c r="O266" i="52" s="1"/>
  <c r="Q266" i="15"/>
  <c r="R266" i="15" s="1"/>
  <c r="O267" i="15" s="1"/>
  <c r="Q265" i="50"/>
  <c r="R265" i="50" s="1"/>
  <c r="O266" i="50" s="1"/>
  <c r="Q265" i="39"/>
  <c r="R265" i="39" s="1"/>
  <c r="O266" i="39" s="1"/>
  <c r="Q267" i="46"/>
  <c r="R267" i="46" s="1"/>
  <c r="O268" i="46" s="1"/>
  <c r="Q266" i="53"/>
  <c r="R266" i="53" s="1"/>
  <c r="O267" i="53" s="1"/>
  <c r="Q261" i="24"/>
  <c r="R261" i="24" s="1"/>
  <c r="O262" i="24" s="1"/>
  <c r="Q264" i="32"/>
  <c r="R264" i="32" s="1"/>
  <c r="O265" i="32" s="1"/>
  <c r="Q261" i="25"/>
  <c r="R261" i="25" s="1"/>
  <c r="O262" i="25" s="1"/>
  <c r="Q266" i="37"/>
  <c r="R266" i="37" s="1"/>
  <c r="O267" i="37" s="1"/>
  <c r="Q266" i="45"/>
  <c r="R266" i="45" s="1"/>
  <c r="O267" i="45" s="1"/>
  <c r="Q274" i="19"/>
  <c r="R274" i="19" s="1"/>
  <c r="O275" i="19" s="1"/>
  <c r="Q267" i="43"/>
  <c r="R267" i="43" s="1"/>
  <c r="O268" i="43" s="1"/>
  <c r="Q266" i="54"/>
  <c r="R266" i="54" s="1"/>
  <c r="O267" i="54" s="1"/>
  <c r="Q265" i="51"/>
  <c r="R265" i="51" s="1"/>
  <c r="O266" i="51" s="1"/>
  <c r="Q273" i="23"/>
  <c r="R273" i="23" s="1"/>
  <c r="O274" i="23" s="1"/>
  <c r="Q266" i="41"/>
  <c r="R266" i="41" s="1"/>
  <c r="O267" i="41" s="1"/>
  <c r="Q265" i="31"/>
  <c r="R265" i="31" s="1"/>
  <c r="O266" i="31" s="1"/>
  <c r="Q265" i="36"/>
  <c r="R265" i="36" s="1"/>
  <c r="O266" i="36" s="1"/>
  <c r="Q266" i="49"/>
  <c r="R266" i="49" s="1"/>
  <c r="O267" i="49" s="1"/>
  <c r="Q278" i="16"/>
  <c r="R278" i="16" s="1"/>
  <c r="O279" i="16" s="1"/>
  <c r="Q266" i="27"/>
  <c r="R266" i="27" s="1"/>
  <c r="O267" i="27" s="1"/>
  <c r="Q265" i="30"/>
  <c r="R265" i="30" s="1"/>
  <c r="O266" i="30" s="1"/>
  <c r="Q264" i="44"/>
  <c r="R264" i="44" s="1"/>
  <c r="O265" i="44" s="1"/>
  <c r="Q265" i="28"/>
  <c r="R265" i="28" s="1"/>
  <c r="O266" i="28" s="1"/>
  <c r="Q264" i="12"/>
  <c r="R264" i="12" s="1"/>
  <c r="O265" i="12" s="1"/>
  <c r="Q265" i="48"/>
  <c r="R265" i="48" s="1"/>
  <c r="O266" i="48" s="1"/>
  <c r="Q266" i="55"/>
  <c r="R266" i="55" s="1"/>
  <c r="O267" i="55" s="1"/>
  <c r="Q261" i="26"/>
  <c r="R261" i="26" s="1"/>
  <c r="O262" i="26" s="1"/>
  <c r="Q266" i="40"/>
  <c r="R266" i="40" s="1"/>
  <c r="O267" i="40" s="1"/>
  <c r="Q265" i="38"/>
  <c r="R265" i="38" s="1"/>
  <c r="O266" i="38" s="1"/>
  <c r="Q265" i="47"/>
  <c r="R265" i="47" s="1"/>
  <c r="O266" i="47" s="1"/>
  <c r="Q274" i="17"/>
  <c r="R274" i="17" s="1"/>
  <c r="O275" i="17" s="1"/>
  <c r="Q266" i="42"/>
  <c r="R266" i="42" s="1"/>
  <c r="O267" i="42" s="1"/>
  <c r="Q265" i="35"/>
  <c r="R265" i="35" s="1"/>
  <c r="O266" i="35" s="1"/>
  <c r="Q266" i="29"/>
  <c r="R266" i="29" s="1"/>
  <c r="O267" i="29" s="1"/>
  <c r="Q265" i="34"/>
  <c r="R265" i="34" s="1"/>
  <c r="O266" i="34" s="1"/>
  <c r="Q266" i="9"/>
  <c r="R266" i="9" s="1"/>
  <c r="O267" i="9" s="1"/>
  <c r="Q273" i="22"/>
  <c r="R273" i="22" s="1"/>
  <c r="O274" i="22" s="1"/>
  <c r="Q264" i="33"/>
  <c r="R264" i="33" s="1"/>
  <c r="O265" i="33" s="1"/>
  <c r="Q266" i="31" l="1"/>
  <c r="R266" i="31" s="1"/>
  <c r="O267" i="31" s="1"/>
  <c r="Q267" i="45"/>
  <c r="R267" i="45" s="1"/>
  <c r="O268" i="45" s="1"/>
  <c r="Q265" i="44"/>
  <c r="R265" i="44" s="1"/>
  <c r="O266" i="44" s="1"/>
  <c r="Q274" i="23"/>
  <c r="R274" i="23" s="1"/>
  <c r="O275" i="23" s="1"/>
  <c r="Q267" i="53"/>
  <c r="R267" i="53" s="1"/>
  <c r="O268" i="53" s="1"/>
  <c r="Q266" i="35"/>
  <c r="R266" i="35" s="1"/>
  <c r="O267" i="35" s="1"/>
  <c r="Q274" i="22"/>
  <c r="R274" i="22" s="1"/>
  <c r="O275" i="22" s="1"/>
  <c r="Q266" i="30"/>
  <c r="R266" i="30" s="1"/>
  <c r="O267" i="30" s="1"/>
  <c r="Q266" i="47"/>
  <c r="R266" i="47" s="1"/>
  <c r="O267" i="47" s="1"/>
  <c r="Q266" i="38"/>
  <c r="R266" i="38" s="1"/>
  <c r="O267" i="38" s="1"/>
  <c r="Q265" i="12"/>
  <c r="R265" i="12" s="1"/>
  <c r="O266" i="12" s="1"/>
  <c r="Q266" i="39"/>
  <c r="R266" i="39" s="1"/>
  <c r="O267" i="39" s="1"/>
  <c r="Q265" i="33"/>
  <c r="R265" i="33" s="1"/>
  <c r="O266" i="33" s="1"/>
  <c r="Q267" i="42"/>
  <c r="R267" i="42" s="1"/>
  <c r="O268" i="42" s="1"/>
  <c r="Q267" i="55"/>
  <c r="R267" i="55" s="1"/>
  <c r="O268" i="55" s="1"/>
  <c r="Q266" i="51"/>
  <c r="R266" i="51" s="1"/>
  <c r="O267" i="51" s="1"/>
  <c r="Q267" i="49"/>
  <c r="R267" i="49" s="1"/>
  <c r="O268" i="49" s="1"/>
  <c r="Q275" i="20"/>
  <c r="R275" i="20" s="1"/>
  <c r="O276" i="20" s="1"/>
  <c r="Q275" i="19"/>
  <c r="R275" i="19" s="1"/>
  <c r="O276" i="19" s="1"/>
  <c r="Q268" i="46"/>
  <c r="R268" i="46" s="1"/>
  <c r="O269" i="46" s="1"/>
  <c r="Q266" i="36"/>
  <c r="R266" i="36" s="1"/>
  <c r="O267" i="36" s="1"/>
  <c r="Q275" i="21"/>
  <c r="R275" i="21" s="1"/>
  <c r="O276" i="21" s="1"/>
  <c r="Q266" i="52"/>
  <c r="R266" i="52" s="1"/>
  <c r="O267" i="52" s="1"/>
  <c r="Q265" i="32"/>
  <c r="R265" i="32" s="1"/>
  <c r="O266" i="32" s="1"/>
  <c r="Q275" i="17"/>
  <c r="R275" i="17" s="1"/>
  <c r="O276" i="17" s="1"/>
  <c r="Q266" i="28"/>
  <c r="R266" i="28" s="1"/>
  <c r="O267" i="28" s="1"/>
  <c r="Q268" i="43"/>
  <c r="R268" i="43" s="1"/>
  <c r="O269" i="43" s="1"/>
  <c r="Q262" i="25"/>
  <c r="R262" i="25" s="1"/>
  <c r="O263" i="25" s="1"/>
  <c r="Q267" i="29"/>
  <c r="R267" i="29" s="1"/>
  <c r="O268" i="29" s="1"/>
  <c r="Q271" i="13"/>
  <c r="R271" i="13" s="1"/>
  <c r="O272" i="13" s="1"/>
  <c r="Q262" i="24"/>
  <c r="R262" i="24" s="1"/>
  <c r="O263" i="24" s="1"/>
  <c r="Q266" i="50"/>
  <c r="R266" i="50" s="1"/>
  <c r="O267" i="50" s="1"/>
  <c r="Q279" i="16"/>
  <c r="R279" i="16" s="1"/>
  <c r="O280" i="16" s="1"/>
  <c r="Q266" i="48"/>
  <c r="R266" i="48" s="1"/>
  <c r="O267" i="48" s="1"/>
  <c r="Q262" i="26"/>
  <c r="R262" i="26" s="1"/>
  <c r="O263" i="26" s="1"/>
  <c r="Q267" i="9"/>
  <c r="R267" i="9" s="1"/>
  <c r="O268" i="9" s="1"/>
  <c r="Q267" i="40"/>
  <c r="R267" i="40" s="1"/>
  <c r="O268" i="40" s="1"/>
  <c r="Q267" i="37"/>
  <c r="R267" i="37" s="1"/>
  <c r="O268" i="37" s="1"/>
  <c r="Q267" i="15"/>
  <c r="R267" i="15" s="1"/>
  <c r="O268" i="15" s="1"/>
  <c r="Q266" i="34"/>
  <c r="R266" i="34" s="1"/>
  <c r="O267" i="34" s="1"/>
  <c r="Q267" i="41"/>
  <c r="R267" i="41" s="1"/>
  <c r="O268" i="41" s="1"/>
  <c r="Q267" i="27"/>
  <c r="R267" i="27" s="1"/>
  <c r="O268" i="27" s="1"/>
  <c r="Q267" i="54"/>
  <c r="R267" i="54" s="1"/>
  <c r="O268" i="54" s="1"/>
  <c r="Q267" i="48" l="1"/>
  <c r="R267" i="48" s="1"/>
  <c r="O268" i="48" s="1"/>
  <c r="Q267" i="38"/>
  <c r="R267" i="38" s="1"/>
  <c r="O268" i="38" s="1"/>
  <c r="Q268" i="55"/>
  <c r="R268" i="55" s="1"/>
  <c r="O269" i="55" s="1"/>
  <c r="Q268" i="54"/>
  <c r="R268" i="54" s="1"/>
  <c r="O269" i="54" s="1"/>
  <c r="Q267" i="47"/>
  <c r="R267" i="47" s="1"/>
  <c r="O268" i="47" s="1"/>
  <c r="Q268" i="15"/>
  <c r="R268" i="15" s="1"/>
  <c r="O269" i="15" s="1"/>
  <c r="Q268" i="37"/>
  <c r="R268" i="37" s="1"/>
  <c r="O269" i="37" s="1"/>
  <c r="Q276" i="20"/>
  <c r="R276" i="20" s="1"/>
  <c r="O277" i="20" s="1"/>
  <c r="Q272" i="13"/>
  <c r="R272" i="13" s="1"/>
  <c r="O273" i="13" s="1"/>
  <c r="Q276" i="21"/>
  <c r="R276" i="21" s="1"/>
  <c r="O277" i="21" s="1"/>
  <c r="Q268" i="49"/>
  <c r="R268" i="49" s="1"/>
  <c r="O269" i="49" s="1"/>
  <c r="Q275" i="22"/>
  <c r="R275" i="22" s="1"/>
  <c r="O276" i="22" s="1"/>
  <c r="Q268" i="45"/>
  <c r="R268" i="45" s="1"/>
  <c r="O269" i="45" s="1"/>
  <c r="Q263" i="24"/>
  <c r="R263" i="24" s="1"/>
  <c r="O264" i="24" s="1"/>
  <c r="Q267" i="28"/>
  <c r="R267" i="28" s="1"/>
  <c r="O268" i="28" s="1"/>
  <c r="Q267" i="35"/>
  <c r="R267" i="35" s="1"/>
  <c r="O268" i="35" s="1"/>
  <c r="Q267" i="31"/>
  <c r="R267" i="31" s="1"/>
  <c r="O268" i="31" s="1"/>
  <c r="Q267" i="34"/>
  <c r="R267" i="34" s="1"/>
  <c r="O268" i="34" s="1"/>
  <c r="Q267" i="50"/>
  <c r="R267" i="50" s="1"/>
  <c r="O268" i="50" s="1"/>
  <c r="Q266" i="32"/>
  <c r="R266" i="32" s="1"/>
  <c r="O267" i="32" s="1"/>
  <c r="Q267" i="39"/>
  <c r="R267" i="39" s="1"/>
  <c r="O268" i="39" s="1"/>
  <c r="Q269" i="43"/>
  <c r="R269" i="43" s="1"/>
  <c r="O270" i="43" s="1"/>
  <c r="Q267" i="52"/>
  <c r="R267" i="52" s="1"/>
  <c r="O268" i="52" s="1"/>
  <c r="Q276" i="19"/>
  <c r="R276" i="19" s="1"/>
  <c r="O277" i="19" s="1"/>
  <c r="Q266" i="12"/>
  <c r="R266" i="12" s="1"/>
  <c r="O267" i="12" s="1"/>
  <c r="Q266" i="44"/>
  <c r="R266" i="44" s="1"/>
  <c r="O267" i="44" s="1"/>
  <c r="Q268" i="9"/>
  <c r="R268" i="9" s="1"/>
  <c r="O269" i="9" s="1"/>
  <c r="Q263" i="25"/>
  <c r="R263" i="25" s="1"/>
  <c r="O264" i="25" s="1"/>
  <c r="Q269" i="46"/>
  <c r="R269" i="46" s="1"/>
  <c r="O270" i="46" s="1"/>
  <c r="Q267" i="30"/>
  <c r="R267" i="30" s="1"/>
  <c r="O268" i="30" s="1"/>
  <c r="Q263" i="26"/>
  <c r="R263" i="26" s="1"/>
  <c r="O264" i="26" s="1"/>
  <c r="Q268" i="42"/>
  <c r="R268" i="42" s="1"/>
  <c r="O269" i="42" s="1"/>
  <c r="Q275" i="23"/>
  <c r="R275" i="23" s="1"/>
  <c r="O276" i="23" s="1"/>
  <c r="Q268" i="27"/>
  <c r="R268" i="27" s="1"/>
  <c r="O269" i="27" s="1"/>
  <c r="Q268" i="40"/>
  <c r="R268" i="40" s="1"/>
  <c r="O269" i="40" s="1"/>
  <c r="Q280" i="16"/>
  <c r="R280" i="16" s="1"/>
  <c r="O281" i="16" s="1"/>
  <c r="Q268" i="29"/>
  <c r="R268" i="29" s="1"/>
  <c r="O269" i="29" s="1"/>
  <c r="Q266" i="33"/>
  <c r="R266" i="33" s="1"/>
  <c r="O267" i="33" s="1"/>
  <c r="Q268" i="53"/>
  <c r="R268" i="53" s="1"/>
  <c r="O269" i="53" s="1"/>
  <c r="Q267" i="51"/>
  <c r="R267" i="51" s="1"/>
  <c r="O268" i="51" s="1"/>
  <c r="Q268" i="41"/>
  <c r="R268" i="41" s="1"/>
  <c r="O269" i="41" s="1"/>
  <c r="Q276" i="17"/>
  <c r="R276" i="17" s="1"/>
  <c r="O277" i="17" s="1"/>
  <c r="Q267" i="36"/>
  <c r="R267" i="36" s="1"/>
  <c r="O268" i="36" s="1"/>
  <c r="Q269" i="29" l="1"/>
  <c r="R269" i="29" s="1"/>
  <c r="O270" i="29" s="1"/>
  <c r="Q268" i="39"/>
  <c r="R268" i="39" s="1"/>
  <c r="O269" i="39" s="1"/>
  <c r="Q269" i="54"/>
  <c r="R269" i="54" s="1"/>
  <c r="O270" i="54" s="1"/>
  <c r="Q267" i="44"/>
  <c r="R267" i="44" s="1"/>
  <c r="O268" i="44" s="1"/>
  <c r="Q270" i="43"/>
  <c r="R270" i="43" s="1"/>
  <c r="O271" i="43" s="1"/>
  <c r="Q267" i="12"/>
  <c r="R267" i="12" s="1"/>
  <c r="O268" i="12" s="1"/>
  <c r="Q264" i="25"/>
  <c r="R264" i="25" s="1"/>
  <c r="O265" i="25" s="1"/>
  <c r="Q269" i="41"/>
  <c r="R269" i="41" s="1"/>
  <c r="O270" i="41" s="1"/>
  <c r="Q269" i="53"/>
  <c r="R269" i="53" s="1"/>
  <c r="O270" i="53" s="1"/>
  <c r="Q268" i="38"/>
  <c r="R268" i="38" s="1"/>
  <c r="O269" i="38" s="1"/>
  <c r="Q281" i="16"/>
  <c r="R281" i="16" s="1"/>
  <c r="O282" i="16" s="1"/>
  <c r="Q268" i="34"/>
  <c r="R268" i="34" s="1"/>
  <c r="O269" i="34" s="1"/>
  <c r="Q277" i="20"/>
  <c r="R277" i="20" s="1"/>
  <c r="O278" i="20" s="1"/>
  <c r="Q269" i="40"/>
  <c r="R269" i="40" s="1"/>
  <c r="O270" i="40" s="1"/>
  <c r="Q264" i="26"/>
  <c r="R264" i="26" s="1"/>
  <c r="O265" i="26" s="1"/>
  <c r="Q269" i="9"/>
  <c r="R269" i="9" s="1"/>
  <c r="O270" i="9" s="1"/>
  <c r="Q268" i="52"/>
  <c r="R268" i="52" s="1"/>
  <c r="O269" i="52" s="1"/>
  <c r="Q268" i="50"/>
  <c r="R268" i="50" s="1"/>
  <c r="O269" i="50" s="1"/>
  <c r="Q268" i="28"/>
  <c r="R268" i="28" s="1"/>
  <c r="O269" i="28" s="1"/>
  <c r="Q269" i="49"/>
  <c r="R269" i="49" s="1"/>
  <c r="O270" i="49" s="1"/>
  <c r="Q269" i="37"/>
  <c r="R269" i="37" s="1"/>
  <c r="O270" i="37" s="1"/>
  <c r="Q269" i="55"/>
  <c r="R269" i="55" s="1"/>
  <c r="O270" i="55" s="1"/>
  <c r="Q268" i="51"/>
  <c r="R268" i="51" s="1"/>
  <c r="O269" i="51" s="1"/>
  <c r="Q277" i="19"/>
  <c r="R277" i="19" s="1"/>
  <c r="O278" i="19" s="1"/>
  <c r="Q268" i="36"/>
  <c r="R268" i="36" s="1"/>
  <c r="O269" i="36" s="1"/>
  <c r="Q264" i="24"/>
  <c r="R264" i="24" s="1"/>
  <c r="O265" i="24" s="1"/>
  <c r="Q277" i="21"/>
  <c r="R277" i="21" s="1"/>
  <c r="O278" i="21" s="1"/>
  <c r="Q269" i="15"/>
  <c r="R269" i="15" s="1"/>
  <c r="O270" i="15" s="1"/>
  <c r="Q269" i="42"/>
  <c r="R269" i="42" s="1"/>
  <c r="O270" i="42" s="1"/>
  <c r="Q268" i="35"/>
  <c r="R268" i="35" s="1"/>
  <c r="O269" i="35" s="1"/>
  <c r="Q277" i="17"/>
  <c r="R277" i="17" s="1"/>
  <c r="O278" i="17" s="1"/>
  <c r="Q269" i="27"/>
  <c r="R269" i="27" s="1"/>
  <c r="O270" i="27" s="1"/>
  <c r="Q268" i="30"/>
  <c r="R268" i="30" s="1"/>
  <c r="O269" i="30" s="1"/>
  <c r="Q267" i="32"/>
  <c r="R267" i="32" s="1"/>
  <c r="O268" i="32" s="1"/>
  <c r="Q267" i="33"/>
  <c r="R267" i="33" s="1"/>
  <c r="O268" i="33" s="1"/>
  <c r="Q268" i="31"/>
  <c r="R268" i="31" s="1"/>
  <c r="O269" i="31" s="1"/>
  <c r="Q269" i="45"/>
  <c r="R269" i="45" s="1"/>
  <c r="O270" i="45" s="1"/>
  <c r="Q273" i="13"/>
  <c r="R273" i="13" s="1"/>
  <c r="O274" i="13" s="1"/>
  <c r="Q268" i="47"/>
  <c r="R268" i="47" s="1"/>
  <c r="O269" i="47" s="1"/>
  <c r="Q268" i="48"/>
  <c r="R268" i="48" s="1"/>
  <c r="O269" i="48" s="1"/>
  <c r="Q276" i="22"/>
  <c r="R276" i="22" s="1"/>
  <c r="O277" i="22" s="1"/>
  <c r="Q276" i="23"/>
  <c r="R276" i="23" s="1"/>
  <c r="O277" i="23" s="1"/>
  <c r="Q270" i="46"/>
  <c r="R270" i="46" s="1"/>
  <c r="O271" i="46" s="1"/>
  <c r="Q269" i="51" l="1"/>
  <c r="R269" i="51" s="1"/>
  <c r="O270" i="51" s="1"/>
  <c r="Q269" i="30"/>
  <c r="R269" i="30" s="1"/>
  <c r="O270" i="30" s="1"/>
  <c r="Q270" i="55"/>
  <c r="R270" i="55" s="1"/>
  <c r="O271" i="55" s="1"/>
  <c r="Q269" i="47"/>
  <c r="R269" i="47" s="1"/>
  <c r="O270" i="47" s="1"/>
  <c r="Q265" i="24"/>
  <c r="R265" i="24" s="1"/>
  <c r="O266" i="24" s="1"/>
  <c r="Q270" i="49"/>
  <c r="R270" i="49" s="1"/>
  <c r="O271" i="49" s="1"/>
  <c r="Q269" i="31"/>
  <c r="R269" i="31" s="1"/>
  <c r="O270" i="31" s="1"/>
  <c r="Q269" i="39"/>
  <c r="R269" i="39" s="1"/>
  <c r="O270" i="39" s="1"/>
  <c r="Q278" i="17"/>
  <c r="R278" i="17" s="1"/>
  <c r="O279" i="17" s="1"/>
  <c r="Q269" i="35"/>
  <c r="R269" i="35" s="1"/>
  <c r="O270" i="35" s="1"/>
  <c r="Q270" i="40"/>
  <c r="R270" i="40" s="1"/>
  <c r="O271" i="40" s="1"/>
  <c r="Q269" i="28"/>
  <c r="R269" i="28" s="1"/>
  <c r="O270" i="28" s="1"/>
  <c r="Q270" i="42"/>
  <c r="R270" i="42" s="1"/>
  <c r="O271" i="42" s="1"/>
  <c r="Q278" i="19"/>
  <c r="R278" i="19" s="1"/>
  <c r="O279" i="19" s="1"/>
  <c r="Q268" i="44"/>
  <c r="R268" i="44" s="1"/>
  <c r="O269" i="44" s="1"/>
  <c r="Q268" i="33"/>
  <c r="R268" i="33" s="1"/>
  <c r="O269" i="33" s="1"/>
  <c r="Q278" i="21"/>
  <c r="R278" i="21" s="1"/>
  <c r="O279" i="21" s="1"/>
  <c r="Q265" i="26"/>
  <c r="R265" i="26" s="1"/>
  <c r="O266" i="26" s="1"/>
  <c r="Q282" i="16"/>
  <c r="R282" i="16" s="1"/>
  <c r="O283" i="16" s="1"/>
  <c r="Q265" i="25"/>
  <c r="R265" i="25" s="1"/>
  <c r="O266" i="25" s="1"/>
  <c r="Q270" i="54"/>
  <c r="R270" i="54" s="1"/>
  <c r="O271" i="54" s="1"/>
  <c r="Q270" i="45"/>
  <c r="R270" i="45" s="1"/>
  <c r="O271" i="45" s="1"/>
  <c r="Q269" i="48"/>
  <c r="R269" i="48" s="1"/>
  <c r="O270" i="48" s="1"/>
  <c r="Q270" i="27"/>
  <c r="R270" i="27" s="1"/>
  <c r="O271" i="27" s="1"/>
  <c r="Q270" i="9"/>
  <c r="R270" i="9" s="1"/>
  <c r="O271" i="9" s="1"/>
  <c r="Q271" i="46"/>
  <c r="R271" i="46" s="1"/>
  <c r="O272" i="46" s="1"/>
  <c r="Q270" i="41"/>
  <c r="R270" i="41" s="1"/>
  <c r="O271" i="41" s="1"/>
  <c r="Q277" i="23"/>
  <c r="R277" i="23" s="1"/>
  <c r="O278" i="23" s="1"/>
  <c r="Q269" i="50"/>
  <c r="R269" i="50" s="1"/>
  <c r="O270" i="50" s="1"/>
  <c r="Q269" i="38"/>
  <c r="R269" i="38" s="1"/>
  <c r="O270" i="38" s="1"/>
  <c r="Q268" i="12"/>
  <c r="R268" i="12" s="1"/>
  <c r="O269" i="12" s="1"/>
  <c r="Q269" i="34"/>
  <c r="R269" i="34" s="1"/>
  <c r="O270" i="34" s="1"/>
  <c r="Q268" i="32"/>
  <c r="R268" i="32" s="1"/>
  <c r="O269" i="32" s="1"/>
  <c r="Q277" i="22"/>
  <c r="R277" i="22" s="1"/>
  <c r="O278" i="22" s="1"/>
  <c r="Q270" i="15"/>
  <c r="R270" i="15" s="1"/>
  <c r="O271" i="15" s="1"/>
  <c r="Q274" i="13"/>
  <c r="R274" i="13" s="1"/>
  <c r="O275" i="13" s="1"/>
  <c r="Q269" i="36"/>
  <c r="R269" i="36" s="1"/>
  <c r="O270" i="36" s="1"/>
  <c r="Q270" i="37"/>
  <c r="R270" i="37" s="1"/>
  <c r="O271" i="37" s="1"/>
  <c r="Q269" i="52"/>
  <c r="R269" i="52" s="1"/>
  <c r="O270" i="52" s="1"/>
  <c r="Q278" i="20"/>
  <c r="R278" i="20" s="1"/>
  <c r="O279" i="20" s="1"/>
  <c r="Q270" i="53"/>
  <c r="R270" i="53" s="1"/>
  <c r="O271" i="53" s="1"/>
  <c r="Q271" i="43"/>
  <c r="R271" i="43" s="1"/>
  <c r="O272" i="43" s="1"/>
  <c r="Q270" i="29"/>
  <c r="R270" i="29" s="1"/>
  <c r="O271" i="29" s="1"/>
  <c r="Q272" i="43" l="1"/>
  <c r="R272" i="43" s="1"/>
  <c r="O273" i="43" s="1"/>
  <c r="Q270" i="38"/>
  <c r="R270" i="38" s="1"/>
  <c r="O271" i="38" s="1"/>
  <c r="Q270" i="35"/>
  <c r="R270" i="35" s="1"/>
  <c r="O271" i="35" s="1"/>
  <c r="Q269" i="44"/>
  <c r="R269" i="44" s="1"/>
  <c r="O270" i="44" s="1"/>
  <c r="Q279" i="17"/>
  <c r="R279" i="17" s="1"/>
  <c r="O280" i="17" s="1"/>
  <c r="Q266" i="24"/>
  <c r="R266" i="24" s="1"/>
  <c r="O267" i="24" s="1"/>
  <c r="Q271" i="27"/>
  <c r="R271" i="27" s="1"/>
  <c r="O272" i="27" s="1"/>
  <c r="Q271" i="49"/>
  <c r="R271" i="49" s="1"/>
  <c r="O272" i="49" s="1"/>
  <c r="Q270" i="48"/>
  <c r="R270" i="48" s="1"/>
  <c r="O271" i="48" s="1"/>
  <c r="Q271" i="53"/>
  <c r="R271" i="53" s="1"/>
  <c r="O272" i="53" s="1"/>
  <c r="Q271" i="15"/>
  <c r="R271" i="15" s="1"/>
  <c r="O272" i="15" s="1"/>
  <c r="Q270" i="50"/>
  <c r="R270" i="50" s="1"/>
  <c r="O271" i="50" s="1"/>
  <c r="Q270" i="52"/>
  <c r="R270" i="52" s="1"/>
  <c r="O271" i="52" s="1"/>
  <c r="Q271" i="42"/>
  <c r="R271" i="42" s="1"/>
  <c r="O272" i="42" s="1"/>
  <c r="Q270" i="30"/>
  <c r="R270" i="30" s="1"/>
  <c r="O271" i="30" s="1"/>
  <c r="Q279" i="21"/>
  <c r="R279" i="21" s="1"/>
  <c r="O280" i="21" s="1"/>
  <c r="Q271" i="29"/>
  <c r="R271" i="29" s="1"/>
  <c r="O272" i="29" s="1"/>
  <c r="Q270" i="36"/>
  <c r="R270" i="36" s="1"/>
  <c r="O271" i="36" s="1"/>
  <c r="Q270" i="34"/>
  <c r="R270" i="34" s="1"/>
  <c r="O271" i="34" s="1"/>
  <c r="Q270" i="28"/>
  <c r="R270" i="28" s="1"/>
  <c r="O271" i="28" s="1"/>
  <c r="Q270" i="51"/>
  <c r="R270" i="51" s="1"/>
  <c r="O271" i="51" s="1"/>
  <c r="Q271" i="40"/>
  <c r="R271" i="40" s="1"/>
  <c r="O272" i="40" s="1"/>
  <c r="Q270" i="31"/>
  <c r="R270" i="31" s="1"/>
  <c r="O271" i="31" s="1"/>
  <c r="Q271" i="55"/>
  <c r="R271" i="55" s="1"/>
  <c r="O272" i="55" s="1"/>
  <c r="Q269" i="33"/>
  <c r="R269" i="33" s="1"/>
  <c r="O270" i="33" s="1"/>
  <c r="Q269" i="12"/>
  <c r="R269" i="12" s="1"/>
  <c r="O270" i="12" s="1"/>
  <c r="Q271" i="41"/>
  <c r="R271" i="41" s="1"/>
  <c r="O272" i="41" s="1"/>
  <c r="Q283" i="16"/>
  <c r="R283" i="16" s="1"/>
  <c r="O284" i="16" s="1"/>
  <c r="Q275" i="13"/>
  <c r="R275" i="13" s="1"/>
  <c r="O276" i="13" s="1"/>
  <c r="Q279" i="19"/>
  <c r="R279" i="19" s="1"/>
  <c r="O280" i="19" s="1"/>
  <c r="Q266" i="25"/>
  <c r="R266" i="25" s="1"/>
  <c r="O267" i="25" s="1"/>
  <c r="Q270" i="47"/>
  <c r="R270" i="47" s="1"/>
  <c r="O271" i="47" s="1"/>
  <c r="Q278" i="22"/>
  <c r="R278" i="22" s="1"/>
  <c r="O279" i="22" s="1"/>
  <c r="Q271" i="45"/>
  <c r="R271" i="45" s="1"/>
  <c r="O272" i="45" s="1"/>
  <c r="Q269" i="32"/>
  <c r="R269" i="32" s="1"/>
  <c r="O270" i="32" s="1"/>
  <c r="Q271" i="9"/>
  <c r="R271" i="9" s="1"/>
  <c r="O272" i="9" s="1"/>
  <c r="Q271" i="54"/>
  <c r="R271" i="54" s="1"/>
  <c r="O272" i="54" s="1"/>
  <c r="Q279" i="20"/>
  <c r="R279" i="20" s="1"/>
  <c r="O280" i="20" s="1"/>
  <c r="Q278" i="23"/>
  <c r="R278" i="23" s="1"/>
  <c r="O279" i="23" s="1"/>
  <c r="Q270" i="39"/>
  <c r="R270" i="39" s="1"/>
  <c r="O271" i="39" s="1"/>
  <c r="Q271" i="37"/>
  <c r="R271" i="37" s="1"/>
  <c r="O272" i="37" s="1"/>
  <c r="Q272" i="46"/>
  <c r="R272" i="46" s="1"/>
  <c r="O273" i="46" s="1"/>
  <c r="Q266" i="26"/>
  <c r="R266" i="26" s="1"/>
  <c r="O267" i="26" s="1"/>
  <c r="Q272" i="55" l="1"/>
  <c r="R272" i="55"/>
  <c r="O273" i="55" s="1"/>
  <c r="Q284" i="16"/>
  <c r="R284" i="16" s="1"/>
  <c r="O285" i="16" s="1"/>
  <c r="Q271" i="36"/>
  <c r="R271" i="36" s="1"/>
  <c r="O272" i="36" s="1"/>
  <c r="Q271" i="48"/>
  <c r="R271" i="48" s="1"/>
  <c r="O272" i="48" s="1"/>
  <c r="Q279" i="22"/>
  <c r="R279" i="22" s="1"/>
  <c r="O280" i="22" s="1"/>
  <c r="Q272" i="49"/>
  <c r="R272" i="49" s="1"/>
  <c r="O273" i="49" s="1"/>
  <c r="Q272" i="37"/>
  <c r="R272" i="37" s="1"/>
  <c r="O273" i="37" s="1"/>
  <c r="Q276" i="13"/>
  <c r="R276" i="13" s="1"/>
  <c r="O277" i="13" s="1"/>
  <c r="Q271" i="35"/>
  <c r="R271" i="35" s="1"/>
  <c r="O272" i="35" s="1"/>
  <c r="Q279" i="23"/>
  <c r="R279" i="23" s="1"/>
  <c r="O280" i="23" s="1"/>
  <c r="Q280" i="19"/>
  <c r="R280" i="19" s="1"/>
  <c r="O281" i="19" s="1"/>
  <c r="Q272" i="29"/>
  <c r="R272" i="29" s="1"/>
  <c r="O273" i="29" s="1"/>
  <c r="Q270" i="12"/>
  <c r="R270" i="12" s="1"/>
  <c r="O271" i="12" s="1"/>
  <c r="Q272" i="54"/>
  <c r="R272" i="54" s="1"/>
  <c r="O273" i="54" s="1"/>
  <c r="Q270" i="32"/>
  <c r="R270" i="32" s="1"/>
  <c r="O271" i="32" s="1"/>
  <c r="Q272" i="40"/>
  <c r="R272" i="40" s="1"/>
  <c r="O273" i="40" s="1"/>
  <c r="Q272" i="9"/>
  <c r="R272" i="9" s="1"/>
  <c r="O273" i="9" s="1"/>
  <c r="Q273" i="43"/>
  <c r="R273" i="43" s="1"/>
  <c r="O274" i="43" s="1"/>
  <c r="Q280" i="21"/>
  <c r="R280" i="21" s="1"/>
  <c r="O281" i="21" s="1"/>
  <c r="Q270" i="44"/>
  <c r="R270" i="44" s="1"/>
  <c r="O271" i="44" s="1"/>
  <c r="Q267" i="25"/>
  <c r="R267" i="25" s="1"/>
  <c r="O268" i="25" s="1"/>
  <c r="Q272" i="41"/>
  <c r="R272" i="41" s="1"/>
  <c r="O273" i="41" s="1"/>
  <c r="Q271" i="31"/>
  <c r="R271" i="31" s="1"/>
  <c r="O272" i="31" s="1"/>
  <c r="Q271" i="34"/>
  <c r="R271" i="34" s="1"/>
  <c r="O272" i="34" s="1"/>
  <c r="Q271" i="30"/>
  <c r="R271" i="30" s="1"/>
  <c r="O272" i="30" s="1"/>
  <c r="Q272" i="15"/>
  <c r="R272" i="15" s="1"/>
  <c r="O273" i="15" s="1"/>
  <c r="Q272" i="27"/>
  <c r="R272" i="27" s="1"/>
  <c r="O273" i="27" s="1"/>
  <c r="Q271" i="47"/>
  <c r="R271" i="47" s="1"/>
  <c r="O272" i="47" s="1"/>
  <c r="Q271" i="28"/>
  <c r="R271" i="28" s="1"/>
  <c r="O272" i="28" s="1"/>
  <c r="Q271" i="50"/>
  <c r="R271" i="50" s="1"/>
  <c r="O272" i="50" s="1"/>
  <c r="Q267" i="26"/>
  <c r="R267" i="26" s="1"/>
  <c r="O268" i="26" s="1"/>
  <c r="Q273" i="46"/>
  <c r="R273" i="46" s="1"/>
  <c r="O274" i="46" s="1"/>
  <c r="Q272" i="45"/>
  <c r="R272" i="45" s="1"/>
  <c r="O273" i="45" s="1"/>
  <c r="Q272" i="42"/>
  <c r="R272" i="42" s="1"/>
  <c r="O273" i="42" s="1"/>
  <c r="Q272" i="53"/>
  <c r="R272" i="53" s="1"/>
  <c r="O273" i="53" s="1"/>
  <c r="Q271" i="38"/>
  <c r="R271" i="38" s="1"/>
  <c r="O272" i="38" s="1"/>
  <c r="Q271" i="39"/>
  <c r="R271" i="39" s="1"/>
  <c r="O272" i="39" s="1"/>
  <c r="Q280" i="20"/>
  <c r="R280" i="20" s="1"/>
  <c r="O281" i="20" s="1"/>
  <c r="Q280" i="17"/>
  <c r="R280" i="17" s="1"/>
  <c r="O281" i="17" s="1"/>
  <c r="Q267" i="24"/>
  <c r="R267" i="24" s="1"/>
  <c r="O268" i="24" s="1"/>
  <c r="Q270" i="33"/>
  <c r="R270" i="33" s="1"/>
  <c r="O271" i="33" s="1"/>
  <c r="Q271" i="51"/>
  <c r="R271" i="51" s="1"/>
  <c r="O272" i="51" s="1"/>
  <c r="Q271" i="52"/>
  <c r="R271" i="52" s="1"/>
  <c r="O272" i="52" s="1"/>
  <c r="Q272" i="48" l="1"/>
  <c r="R272" i="48" s="1"/>
  <c r="O273" i="48" s="1"/>
  <c r="Q272" i="30"/>
  <c r="R272" i="30" s="1"/>
  <c r="O273" i="30" s="1"/>
  <c r="Q272" i="28"/>
  <c r="R272" i="28" s="1"/>
  <c r="O273" i="28" s="1"/>
  <c r="Q272" i="34"/>
  <c r="R272" i="34" s="1"/>
  <c r="O273" i="34" s="1"/>
  <c r="Q268" i="26"/>
  <c r="R268" i="26" s="1"/>
  <c r="O269" i="26" s="1"/>
  <c r="Q281" i="20"/>
  <c r="R281" i="20" s="1"/>
  <c r="O282" i="20" s="1"/>
  <c r="Q272" i="31"/>
  <c r="R272" i="31" s="1"/>
  <c r="O273" i="31" s="1"/>
  <c r="Q273" i="9"/>
  <c r="R273" i="9" s="1"/>
  <c r="O274" i="9" s="1"/>
  <c r="Q273" i="29"/>
  <c r="R273" i="29" s="1"/>
  <c r="O274" i="29" s="1"/>
  <c r="Q271" i="33"/>
  <c r="R271" i="33" s="1"/>
  <c r="O272" i="33" s="1"/>
  <c r="Q281" i="17"/>
  <c r="R281" i="17" s="1"/>
  <c r="O282" i="17" s="1"/>
  <c r="Q273" i="41"/>
  <c r="R273" i="41" s="1"/>
  <c r="O274" i="41" s="1"/>
  <c r="Q268" i="25"/>
  <c r="R268" i="25" s="1"/>
  <c r="O269" i="25" s="1"/>
  <c r="Q281" i="19"/>
  <c r="R281" i="19" s="1"/>
  <c r="O282" i="19" s="1"/>
  <c r="Q273" i="49"/>
  <c r="R273" i="49" s="1"/>
  <c r="O274" i="49" s="1"/>
  <c r="Q273" i="42"/>
  <c r="R273" i="42" s="1"/>
  <c r="O274" i="42" s="1"/>
  <c r="Q272" i="52"/>
  <c r="R272" i="52" s="1"/>
  <c r="O273" i="52" s="1"/>
  <c r="Q271" i="44"/>
  <c r="R271" i="44" s="1"/>
  <c r="O272" i="44" s="1"/>
  <c r="Q280" i="23"/>
  <c r="R280" i="23" s="1"/>
  <c r="O281" i="23" s="1"/>
  <c r="Q268" i="24"/>
  <c r="R268" i="24" s="1"/>
  <c r="O269" i="24" s="1"/>
  <c r="Q272" i="36"/>
  <c r="R272" i="36" s="1"/>
  <c r="O273" i="36" s="1"/>
  <c r="Q274" i="46"/>
  <c r="R274" i="46" s="1"/>
  <c r="O275" i="46" s="1"/>
  <c r="Q273" i="53"/>
  <c r="R273" i="53" s="1"/>
  <c r="O274" i="53" s="1"/>
  <c r="Q273" i="27"/>
  <c r="R273" i="27" s="1"/>
  <c r="O274" i="27" s="1"/>
  <c r="Q281" i="21"/>
  <c r="R281" i="21" s="1"/>
  <c r="O282" i="21" s="1"/>
  <c r="Q271" i="32"/>
  <c r="R271" i="32" s="1"/>
  <c r="O272" i="32" s="1"/>
  <c r="Q273" i="37"/>
  <c r="R273" i="37" s="1"/>
  <c r="O274" i="37" s="1"/>
  <c r="Q273" i="15"/>
  <c r="R273" i="15" s="1"/>
  <c r="O274" i="15" s="1"/>
  <c r="Q274" i="43"/>
  <c r="R274" i="43" s="1"/>
  <c r="O275" i="43" s="1"/>
  <c r="Q273" i="54"/>
  <c r="R273" i="54" s="1"/>
  <c r="O274" i="54" s="1"/>
  <c r="Q285" i="16"/>
  <c r="R285" i="16" s="1"/>
  <c r="O286" i="16" s="1"/>
  <c r="Q272" i="38"/>
  <c r="R272" i="38" s="1"/>
  <c r="O273" i="38" s="1"/>
  <c r="Q272" i="50"/>
  <c r="R272" i="50" s="1"/>
  <c r="O273" i="50" s="1"/>
  <c r="Q272" i="39"/>
  <c r="R272" i="39" s="1"/>
  <c r="O273" i="39" s="1"/>
  <c r="Q273" i="45"/>
  <c r="R273" i="45" s="1"/>
  <c r="O274" i="45" s="1"/>
  <c r="Q271" i="12"/>
  <c r="R271" i="12" s="1"/>
  <c r="O272" i="12" s="1"/>
  <c r="Q272" i="35"/>
  <c r="R272" i="35" s="1"/>
  <c r="O273" i="35" s="1"/>
  <c r="Q280" i="22"/>
  <c r="R280" i="22" s="1"/>
  <c r="O281" i="22" s="1"/>
  <c r="Q273" i="55"/>
  <c r="R273" i="55" s="1"/>
  <c r="O274" i="55" s="1"/>
  <c r="Q272" i="47"/>
  <c r="R272" i="47" s="1"/>
  <c r="O273" i="47" s="1"/>
  <c r="Q273" i="40"/>
  <c r="R273" i="40" s="1"/>
  <c r="O274" i="40" s="1"/>
  <c r="Q277" i="13"/>
  <c r="R277" i="13" s="1"/>
  <c r="O278" i="13" s="1"/>
  <c r="Q272" i="51"/>
  <c r="R272" i="51" s="1"/>
  <c r="O273" i="51" s="1"/>
  <c r="Q272" i="33" l="1"/>
  <c r="R272" i="33"/>
  <c r="O273" i="33" s="1"/>
  <c r="Q275" i="43"/>
  <c r="R275" i="43" s="1"/>
  <c r="O276" i="43" s="1"/>
  <c r="Q274" i="29"/>
  <c r="R274" i="29" s="1"/>
  <c r="O275" i="29" s="1"/>
  <c r="Q269" i="26"/>
  <c r="R269" i="26" s="1"/>
  <c r="O270" i="26" s="1"/>
  <c r="Q274" i="15"/>
  <c r="R274" i="15" s="1"/>
  <c r="O275" i="15" s="1"/>
  <c r="Q282" i="21"/>
  <c r="R282" i="21" s="1"/>
  <c r="O283" i="21" s="1"/>
  <c r="Q273" i="50"/>
  <c r="R273" i="50" s="1"/>
  <c r="O274" i="50" s="1"/>
  <c r="Q269" i="25"/>
  <c r="R269" i="25" s="1"/>
  <c r="O270" i="25" s="1"/>
  <c r="Q275" i="46"/>
  <c r="R275" i="46" s="1"/>
  <c r="O276" i="46" s="1"/>
  <c r="Q274" i="54"/>
  <c r="R274" i="54" s="1"/>
  <c r="O275" i="54" s="1"/>
  <c r="Q278" i="13"/>
  <c r="R278" i="13" s="1"/>
  <c r="O279" i="13" s="1"/>
  <c r="Q273" i="52"/>
  <c r="R273" i="52" s="1"/>
  <c r="O274" i="52" s="1"/>
  <c r="Q273" i="35"/>
  <c r="R273" i="35" s="1"/>
  <c r="O274" i="35" s="1"/>
  <c r="Q269" i="24"/>
  <c r="R269" i="24" s="1"/>
  <c r="O270" i="24" s="1"/>
  <c r="Q273" i="39"/>
  <c r="R273" i="39" s="1"/>
  <c r="O274" i="39" s="1"/>
  <c r="Q282" i="20"/>
  <c r="R282" i="20" s="1"/>
  <c r="O283" i="20" s="1"/>
  <c r="Q273" i="48"/>
  <c r="R273" i="48" s="1"/>
  <c r="O274" i="48" s="1"/>
  <c r="Q272" i="12"/>
  <c r="R272" i="12" s="1"/>
  <c r="O273" i="12" s="1"/>
  <c r="Q273" i="51"/>
  <c r="R273" i="51" s="1"/>
  <c r="O274" i="51" s="1"/>
  <c r="Q274" i="55"/>
  <c r="R274" i="55" s="1"/>
  <c r="O275" i="55" s="1"/>
  <c r="Q286" i="16"/>
  <c r="R286" i="16" s="1"/>
  <c r="O287" i="16" s="1"/>
  <c r="Q274" i="37"/>
  <c r="R274" i="37" s="1"/>
  <c r="O275" i="37" s="1"/>
  <c r="Q274" i="53"/>
  <c r="R274" i="53" s="1"/>
  <c r="O275" i="53" s="1"/>
  <c r="Q281" i="23"/>
  <c r="R281" i="23" s="1"/>
  <c r="O282" i="23" s="1"/>
  <c r="Q274" i="49"/>
  <c r="R274" i="49" s="1"/>
  <c r="O275" i="49" s="1"/>
  <c r="Q282" i="17"/>
  <c r="R282" i="17" s="1"/>
  <c r="O283" i="17" s="1"/>
  <c r="Q273" i="31"/>
  <c r="R273" i="31" s="1"/>
  <c r="O274" i="31" s="1"/>
  <c r="Q273" i="28"/>
  <c r="R273" i="28" s="1"/>
  <c r="O274" i="28" s="1"/>
  <c r="Q273" i="38"/>
  <c r="R273" i="38" s="1"/>
  <c r="O274" i="38" s="1"/>
  <c r="Q274" i="27"/>
  <c r="R274" i="27" s="1"/>
  <c r="O275" i="27" s="1"/>
  <c r="Q273" i="34"/>
  <c r="R273" i="34" s="1"/>
  <c r="O274" i="34" s="1"/>
  <c r="Q274" i="45"/>
  <c r="R274" i="45" s="1"/>
  <c r="O275" i="45" s="1"/>
  <c r="Q274" i="41"/>
  <c r="R274" i="41" s="1"/>
  <c r="O275" i="41" s="1"/>
  <c r="Q281" i="22"/>
  <c r="R281" i="22" s="1"/>
  <c r="O282" i="22" s="1"/>
  <c r="Q272" i="44"/>
  <c r="R272" i="44" s="1"/>
  <c r="O273" i="44" s="1"/>
  <c r="Q282" i="19"/>
  <c r="R282" i="19" s="1"/>
  <c r="O283" i="19" s="1"/>
  <c r="Q273" i="30"/>
  <c r="R273" i="30" s="1"/>
  <c r="O274" i="30" s="1"/>
  <c r="Q272" i="32"/>
  <c r="R272" i="32" s="1"/>
  <c r="O273" i="32" s="1"/>
  <c r="Q274" i="9"/>
  <c r="R274" i="9" s="1"/>
  <c r="O275" i="9" s="1"/>
  <c r="Q274" i="40"/>
  <c r="R274" i="40" s="1"/>
  <c r="O275" i="40" s="1"/>
  <c r="Q273" i="36"/>
  <c r="R273" i="36" s="1"/>
  <c r="O274" i="36" s="1"/>
  <c r="Q273" i="47"/>
  <c r="R273" i="47" s="1"/>
  <c r="O274" i="47" s="1"/>
  <c r="Q274" i="42"/>
  <c r="R274" i="42" s="1"/>
  <c r="O275" i="42" s="1"/>
  <c r="Q274" i="35" l="1"/>
  <c r="R274" i="35" s="1"/>
  <c r="O275" i="35" s="1"/>
  <c r="Q274" i="51"/>
  <c r="R274" i="51" s="1"/>
  <c r="O275" i="51" s="1"/>
  <c r="Q275" i="41"/>
  <c r="R275" i="41" s="1"/>
  <c r="O276" i="41" s="1"/>
  <c r="Q274" i="47"/>
  <c r="R274" i="47" s="1"/>
  <c r="O275" i="47" s="1"/>
  <c r="Q274" i="30"/>
  <c r="R274" i="30" s="1"/>
  <c r="O275" i="30" s="1"/>
  <c r="Q275" i="42"/>
  <c r="R275" i="42" s="1"/>
  <c r="O276" i="42" s="1"/>
  <c r="Q274" i="36"/>
  <c r="R274" i="36" s="1"/>
  <c r="O275" i="36" s="1"/>
  <c r="Q274" i="50"/>
  <c r="R274" i="50" s="1"/>
  <c r="O275" i="50" s="1"/>
  <c r="Q287" i="16"/>
  <c r="R287" i="16" s="1"/>
  <c r="O288" i="16" s="1"/>
  <c r="Q283" i="20"/>
  <c r="R283" i="20" s="1"/>
  <c r="O284" i="20" s="1"/>
  <c r="Q274" i="38"/>
  <c r="R274" i="38" s="1"/>
  <c r="O275" i="38" s="1"/>
  <c r="Q275" i="27"/>
  <c r="R275" i="27" s="1"/>
  <c r="O276" i="27" s="1"/>
  <c r="Q275" i="49"/>
  <c r="R275" i="49" s="1"/>
  <c r="O276" i="49" s="1"/>
  <c r="Q274" i="39"/>
  <c r="R274" i="39" s="1"/>
  <c r="O275" i="39" s="1"/>
  <c r="Q275" i="54"/>
  <c r="R275" i="54" s="1"/>
  <c r="O276" i="54" s="1"/>
  <c r="Q275" i="15"/>
  <c r="R275" i="15" s="1"/>
  <c r="O276" i="15" s="1"/>
  <c r="Q275" i="55"/>
  <c r="R275" i="55" s="1"/>
  <c r="O276" i="55" s="1"/>
  <c r="Q274" i="31"/>
  <c r="R274" i="31" s="1"/>
  <c r="O275" i="31" s="1"/>
  <c r="Q274" i="52"/>
  <c r="R274" i="52" s="1"/>
  <c r="O275" i="52" s="1"/>
  <c r="Q273" i="44"/>
  <c r="R273" i="44" s="1"/>
  <c r="O274" i="44" s="1"/>
  <c r="Q274" i="34"/>
  <c r="R274" i="34" s="1"/>
  <c r="O275" i="34" s="1"/>
  <c r="Q275" i="53"/>
  <c r="R275" i="53" s="1"/>
  <c r="O276" i="53" s="1"/>
  <c r="Q279" i="13"/>
  <c r="R279" i="13" s="1"/>
  <c r="O280" i="13" s="1"/>
  <c r="Q275" i="29"/>
  <c r="R275" i="29" s="1"/>
  <c r="O276" i="29" s="1"/>
  <c r="Q275" i="45"/>
  <c r="R275" i="45" s="1"/>
  <c r="O276" i="45" s="1"/>
  <c r="Q270" i="25"/>
  <c r="R270" i="25" s="1"/>
  <c r="O271" i="25" s="1"/>
  <c r="Q282" i="22"/>
  <c r="R282" i="22" s="1"/>
  <c r="O283" i="22" s="1"/>
  <c r="Q270" i="24"/>
  <c r="R270" i="24" s="1"/>
  <c r="O271" i="24" s="1"/>
  <c r="Q283" i="21"/>
  <c r="R283" i="21" s="1"/>
  <c r="O284" i="21" s="1"/>
  <c r="Q276" i="43"/>
  <c r="R276" i="43" s="1"/>
  <c r="O277" i="43" s="1"/>
  <c r="Q275" i="40"/>
  <c r="R275" i="40" s="1"/>
  <c r="O276" i="40" s="1"/>
  <c r="Q270" i="26"/>
  <c r="R270" i="26" s="1"/>
  <c r="O271" i="26" s="1"/>
  <c r="Q283" i="19"/>
  <c r="R283" i="19" s="1"/>
  <c r="O284" i="19" s="1"/>
  <c r="Q274" i="28"/>
  <c r="R274" i="28" s="1"/>
  <c r="O275" i="28" s="1"/>
  <c r="Q275" i="9"/>
  <c r="R275" i="9" s="1"/>
  <c r="O276" i="9" s="1"/>
  <c r="Q283" i="17"/>
  <c r="R283" i="17" s="1"/>
  <c r="O284" i="17" s="1"/>
  <c r="Q273" i="12"/>
  <c r="R273" i="12" s="1"/>
  <c r="O274" i="12" s="1"/>
  <c r="Q276" i="46"/>
  <c r="R276" i="46" s="1"/>
  <c r="O277" i="46" s="1"/>
  <c r="Q273" i="33"/>
  <c r="R273" i="33" s="1"/>
  <c r="O274" i="33" s="1"/>
  <c r="Q282" i="23"/>
  <c r="R282" i="23" s="1"/>
  <c r="O283" i="23" s="1"/>
  <c r="Q273" i="32"/>
  <c r="R273" i="32" s="1"/>
  <c r="O274" i="32" s="1"/>
  <c r="Q275" i="37"/>
  <c r="R275" i="37" s="1"/>
  <c r="O276" i="37" s="1"/>
  <c r="Q274" i="48"/>
  <c r="R274" i="48" s="1"/>
  <c r="O275" i="48" s="1"/>
  <c r="Q276" i="55" l="1"/>
  <c r="R276" i="55" s="1"/>
  <c r="O277" i="55" s="1"/>
  <c r="Q284" i="20"/>
  <c r="R284" i="20" s="1"/>
  <c r="O285" i="20" s="1"/>
  <c r="Q276" i="40"/>
  <c r="R276" i="40" s="1"/>
  <c r="O277" i="40" s="1"/>
  <c r="Q271" i="25"/>
  <c r="R271" i="25" s="1"/>
  <c r="O272" i="25" s="1"/>
  <c r="Q275" i="34"/>
  <c r="R275" i="34" s="1"/>
  <c r="O276" i="34" s="1"/>
  <c r="Q288" i="16"/>
  <c r="R288" i="16" s="1"/>
  <c r="O289" i="16" s="1"/>
  <c r="Q274" i="33"/>
  <c r="R274" i="33" s="1"/>
  <c r="O275" i="33" s="1"/>
  <c r="Q275" i="48"/>
  <c r="R275" i="48" s="1"/>
  <c r="O276" i="48" s="1"/>
  <c r="Q271" i="26"/>
  <c r="R271" i="26" s="1"/>
  <c r="O272" i="26" s="1"/>
  <c r="Q274" i="12"/>
  <c r="R274" i="12" s="1"/>
  <c r="O275" i="12" s="1"/>
  <c r="Q276" i="54"/>
  <c r="R276" i="54" s="1"/>
  <c r="O277" i="54" s="1"/>
  <c r="Q275" i="47"/>
  <c r="R275" i="47" s="1"/>
  <c r="O276" i="47" s="1"/>
  <c r="Q284" i="19"/>
  <c r="R284" i="19" s="1"/>
  <c r="O285" i="19" s="1"/>
  <c r="Q284" i="17"/>
  <c r="R284" i="17" s="1"/>
  <c r="O285" i="17" s="1"/>
  <c r="Q276" i="41"/>
  <c r="R276" i="41" s="1"/>
  <c r="O277" i="41" s="1"/>
  <c r="Q284" i="21"/>
  <c r="R284" i="21" s="1"/>
  <c r="O285" i="21" s="1"/>
  <c r="Q276" i="49"/>
  <c r="R276" i="49" s="1"/>
  <c r="O277" i="49" s="1"/>
  <c r="Q275" i="38"/>
  <c r="R275" i="38" s="1"/>
  <c r="O276" i="38" s="1"/>
  <c r="Q276" i="9"/>
  <c r="R276" i="9" s="1"/>
  <c r="O277" i="9" s="1"/>
  <c r="Q275" i="52"/>
  <c r="R275" i="52" s="1"/>
  <c r="O276" i="52" s="1"/>
  <c r="Q280" i="13"/>
  <c r="R280" i="13" s="1"/>
  <c r="O281" i="13" s="1"/>
  <c r="Q276" i="27"/>
  <c r="R276" i="27" s="1"/>
  <c r="O277" i="27" s="1"/>
  <c r="Q275" i="35"/>
  <c r="R275" i="35" s="1"/>
  <c r="O276" i="35" s="1"/>
  <c r="Q276" i="42"/>
  <c r="R276" i="42" s="1"/>
  <c r="O277" i="42" s="1"/>
  <c r="Q283" i="23"/>
  <c r="R283" i="23" s="1"/>
  <c r="O284" i="23" s="1"/>
  <c r="Q276" i="29"/>
  <c r="R276" i="29" s="1"/>
  <c r="O277" i="29" s="1"/>
  <c r="Q274" i="44"/>
  <c r="R274" i="44" s="1"/>
  <c r="O275" i="44" s="1"/>
  <c r="Q275" i="50"/>
  <c r="R275" i="50" s="1"/>
  <c r="O276" i="50" s="1"/>
  <c r="Q277" i="46"/>
  <c r="R277" i="46" s="1"/>
  <c r="O278" i="46" s="1"/>
  <c r="Q276" i="53"/>
  <c r="R276" i="53" s="1"/>
  <c r="O277" i="53" s="1"/>
  <c r="Q274" i="32"/>
  <c r="R274" i="32" s="1"/>
  <c r="O275" i="32" s="1"/>
  <c r="Q271" i="24"/>
  <c r="R271" i="24" s="1"/>
  <c r="O272" i="24" s="1"/>
  <c r="Q276" i="15"/>
  <c r="R276" i="15" s="1"/>
  <c r="O277" i="15" s="1"/>
  <c r="Q283" i="22"/>
  <c r="R283" i="22" s="1"/>
  <c r="O284" i="22" s="1"/>
  <c r="Q275" i="36"/>
  <c r="R275" i="36" s="1"/>
  <c r="O276" i="36" s="1"/>
  <c r="Q275" i="28"/>
  <c r="R275" i="28" s="1"/>
  <c r="O276" i="28" s="1"/>
  <c r="Q275" i="31"/>
  <c r="R275" i="31" s="1"/>
  <c r="O276" i="31" s="1"/>
  <c r="Q275" i="51"/>
  <c r="R275" i="51" s="1"/>
  <c r="O276" i="51" s="1"/>
  <c r="Q276" i="37"/>
  <c r="R276" i="37" s="1"/>
  <c r="O277" i="37" s="1"/>
  <c r="Q277" i="43"/>
  <c r="R277" i="43" s="1"/>
  <c r="O278" i="43" s="1"/>
  <c r="Q275" i="39"/>
  <c r="R275" i="39" s="1"/>
  <c r="O276" i="39" s="1"/>
  <c r="Q276" i="45"/>
  <c r="R276" i="45" s="1"/>
  <c r="O277" i="45" s="1"/>
  <c r="Q275" i="30"/>
  <c r="R275" i="30" s="1"/>
  <c r="O276" i="30" s="1"/>
  <c r="Q275" i="44" l="1"/>
  <c r="R275" i="44" s="1"/>
  <c r="O276" i="44" s="1"/>
  <c r="Q272" i="25"/>
  <c r="R272" i="25" s="1"/>
  <c r="O273" i="25" s="1"/>
  <c r="Q289" i="16"/>
  <c r="R289" i="16" s="1"/>
  <c r="O290" i="16" s="1"/>
  <c r="Q276" i="38"/>
  <c r="R276" i="38" s="1"/>
  <c r="O277" i="38" s="1"/>
  <c r="Q276" i="36"/>
  <c r="R276" i="36" s="1"/>
  <c r="O277" i="36" s="1"/>
  <c r="Q276" i="34"/>
  <c r="R276" i="34" s="1"/>
  <c r="O277" i="34" s="1"/>
  <c r="Q284" i="23"/>
  <c r="R284" i="23" s="1"/>
  <c r="O285" i="23" s="1"/>
  <c r="Q277" i="54"/>
  <c r="R277" i="54" s="1"/>
  <c r="O278" i="54" s="1"/>
  <c r="Q277" i="55"/>
  <c r="R277" i="55" s="1"/>
  <c r="O278" i="55" s="1"/>
  <c r="Q276" i="28"/>
  <c r="R276" i="28" s="1"/>
  <c r="O277" i="28" s="1"/>
  <c r="Q277" i="42"/>
  <c r="R277" i="42" s="1"/>
  <c r="O278" i="42" s="1"/>
  <c r="Q285" i="21"/>
  <c r="R285" i="21" s="1"/>
  <c r="O286" i="21" s="1"/>
  <c r="Q277" i="37"/>
  <c r="R277" i="37" s="1"/>
  <c r="O278" i="37" s="1"/>
  <c r="Q275" i="32"/>
  <c r="R275" i="32" s="1"/>
  <c r="O276" i="32" s="1"/>
  <c r="Q276" i="35"/>
  <c r="R276" i="35" s="1"/>
  <c r="O277" i="35" s="1"/>
  <c r="Q277" i="9"/>
  <c r="R277" i="9" s="1"/>
  <c r="O278" i="9" s="1"/>
  <c r="Q277" i="41"/>
  <c r="R277" i="41" s="1"/>
  <c r="O278" i="41" s="1"/>
  <c r="Q275" i="33"/>
  <c r="R275" i="33" s="1"/>
  <c r="O276" i="33" s="1"/>
  <c r="Q277" i="40"/>
  <c r="R277" i="40" s="1"/>
  <c r="O278" i="40" s="1"/>
  <c r="Q276" i="50"/>
  <c r="R276" i="50" s="1"/>
  <c r="O277" i="50" s="1"/>
  <c r="Q276" i="47"/>
  <c r="R276" i="47" s="1"/>
  <c r="O277" i="47" s="1"/>
  <c r="Q276" i="30"/>
  <c r="R276" i="30" s="1"/>
  <c r="O277" i="30" s="1"/>
  <c r="Q275" i="12"/>
  <c r="R275" i="12" s="1"/>
  <c r="O276" i="12" s="1"/>
  <c r="Q285" i="20"/>
  <c r="R285" i="20" s="1"/>
  <c r="O286" i="20" s="1"/>
  <c r="Q272" i="24"/>
  <c r="R272" i="24" s="1"/>
  <c r="O273" i="24" s="1"/>
  <c r="Q276" i="52"/>
  <c r="R276" i="52" s="1"/>
  <c r="O277" i="52" s="1"/>
  <c r="Q276" i="48"/>
  <c r="R276" i="48" s="1"/>
  <c r="O277" i="48" s="1"/>
  <c r="Q277" i="45"/>
  <c r="R277" i="45" s="1"/>
  <c r="O278" i="45" s="1"/>
  <c r="Q284" i="22"/>
  <c r="R284" i="22" s="1"/>
  <c r="O285" i="22" s="1"/>
  <c r="Q277" i="29"/>
  <c r="R277" i="29" s="1"/>
  <c r="O278" i="29" s="1"/>
  <c r="Q276" i="39"/>
  <c r="R276" i="39" s="1"/>
  <c r="O277" i="39" s="1"/>
  <c r="Q276" i="31"/>
  <c r="R276" i="31" s="1"/>
  <c r="O277" i="31" s="1"/>
  <c r="Q277" i="15"/>
  <c r="R277" i="15" s="1"/>
  <c r="O278" i="15" s="1"/>
  <c r="Q281" i="13"/>
  <c r="R281" i="13" s="1"/>
  <c r="O282" i="13" s="1"/>
  <c r="Q277" i="49"/>
  <c r="R277" i="49" s="1"/>
  <c r="O278" i="49" s="1"/>
  <c r="Q285" i="19"/>
  <c r="R285" i="19" s="1"/>
  <c r="O286" i="19" s="1"/>
  <c r="Q272" i="26"/>
  <c r="R272" i="26" s="1"/>
  <c r="O273" i="26" s="1"/>
  <c r="Q278" i="43"/>
  <c r="R278" i="43" s="1"/>
  <c r="O279" i="43" s="1"/>
  <c r="Q276" i="51"/>
  <c r="R276" i="51" s="1"/>
  <c r="O277" i="51" s="1"/>
  <c r="Q277" i="53"/>
  <c r="R277" i="53" s="1"/>
  <c r="O278" i="53" s="1"/>
  <c r="Q277" i="27"/>
  <c r="R277" i="27" s="1"/>
  <c r="O278" i="27" s="1"/>
  <c r="Q285" i="17"/>
  <c r="R285" i="17" s="1"/>
  <c r="O286" i="17" s="1"/>
  <c r="Q278" i="46"/>
  <c r="R278" i="46" s="1"/>
  <c r="O279" i="46" s="1"/>
  <c r="Q277" i="47" l="1"/>
  <c r="R277" i="47"/>
  <c r="O278" i="47" s="1"/>
  <c r="Q286" i="19"/>
  <c r="R286" i="19" s="1"/>
  <c r="O287" i="19" s="1"/>
  <c r="Q277" i="31"/>
  <c r="R277" i="31" s="1"/>
  <c r="O278" i="31" s="1"/>
  <c r="Q285" i="23"/>
  <c r="R285" i="23" s="1"/>
  <c r="O286" i="23" s="1"/>
  <c r="Q278" i="42"/>
  <c r="R278" i="42" s="1"/>
  <c r="O279" i="42" s="1"/>
  <c r="Q285" i="22"/>
  <c r="R285" i="22" s="1"/>
  <c r="O286" i="22" s="1"/>
  <c r="Q278" i="29"/>
  <c r="R278" i="29" s="1"/>
  <c r="O279" i="29" s="1"/>
  <c r="Q279" i="46"/>
  <c r="R279" i="46" s="1"/>
  <c r="O280" i="46" s="1"/>
  <c r="Q278" i="45"/>
  <c r="R278" i="45" s="1"/>
  <c r="O279" i="45" s="1"/>
  <c r="Q276" i="12"/>
  <c r="R276" i="12" s="1"/>
  <c r="O277" i="12" s="1"/>
  <c r="Q286" i="17"/>
  <c r="R286" i="17" s="1"/>
  <c r="O287" i="17" s="1"/>
  <c r="Q277" i="48"/>
  <c r="R277" i="48" s="1"/>
  <c r="O278" i="48" s="1"/>
  <c r="Q286" i="20"/>
  <c r="R286" i="20" s="1"/>
  <c r="O287" i="20" s="1"/>
  <c r="Q290" i="16"/>
  <c r="R290" i="16" s="1"/>
  <c r="O291" i="16" s="1"/>
  <c r="Q277" i="51"/>
  <c r="R277" i="51" s="1"/>
  <c r="O278" i="51" s="1"/>
  <c r="Q278" i="49"/>
  <c r="R278" i="49" s="1"/>
  <c r="O279" i="49" s="1"/>
  <c r="Q277" i="39"/>
  <c r="R277" i="39" s="1"/>
  <c r="O278" i="39" s="1"/>
  <c r="Q278" i="40"/>
  <c r="R278" i="40" s="1"/>
  <c r="O279" i="40" s="1"/>
  <c r="Q277" i="35"/>
  <c r="R277" i="35" s="1"/>
  <c r="O278" i="35" s="1"/>
  <c r="Q278" i="54"/>
  <c r="R278" i="54" s="1"/>
  <c r="O279" i="54" s="1"/>
  <c r="Q277" i="52"/>
  <c r="R277" i="52" s="1"/>
  <c r="O278" i="52" s="1"/>
  <c r="Q277" i="38"/>
  <c r="R277" i="38" s="1"/>
  <c r="O278" i="38" s="1"/>
  <c r="Q276" i="33"/>
  <c r="R276" i="33" s="1"/>
  <c r="O277" i="33" s="1"/>
  <c r="Q277" i="28"/>
  <c r="R277" i="28" s="1"/>
  <c r="O278" i="28" s="1"/>
  <c r="Q278" i="53"/>
  <c r="R278" i="53" s="1"/>
  <c r="O279" i="53" s="1"/>
  <c r="Q277" i="50"/>
  <c r="R277" i="50" s="1"/>
  <c r="O278" i="50" s="1"/>
  <c r="Q286" i="21"/>
  <c r="R286" i="21" s="1"/>
  <c r="O287" i="21" s="1"/>
  <c r="Q279" i="43"/>
  <c r="R279" i="43" s="1"/>
  <c r="O280" i="43" s="1"/>
  <c r="Q282" i="13"/>
  <c r="R282" i="13" s="1"/>
  <c r="O283" i="13" s="1"/>
  <c r="Q277" i="30"/>
  <c r="R277" i="30" s="1"/>
  <c r="O278" i="30" s="1"/>
  <c r="Q277" i="34"/>
  <c r="R277" i="34" s="1"/>
  <c r="O278" i="34" s="1"/>
  <c r="Q278" i="27"/>
  <c r="R278" i="27" s="1"/>
  <c r="O279" i="27" s="1"/>
  <c r="Q273" i="26"/>
  <c r="R273" i="26" s="1"/>
  <c r="O274" i="26" s="1"/>
  <c r="Q278" i="15"/>
  <c r="R278" i="15" s="1"/>
  <c r="O279" i="15" s="1"/>
  <c r="Q278" i="41"/>
  <c r="R278" i="41" s="1"/>
  <c r="O279" i="41" s="1"/>
  <c r="Q278" i="37"/>
  <c r="R278" i="37" s="1"/>
  <c r="O279" i="37" s="1"/>
  <c r="Q278" i="55"/>
  <c r="R278" i="55" s="1"/>
  <c r="O279" i="55" s="1"/>
  <c r="Q277" i="36"/>
  <c r="R277" i="36" s="1"/>
  <c r="O278" i="36" s="1"/>
  <c r="Q276" i="44"/>
  <c r="R276" i="44" s="1"/>
  <c r="O277" i="44" s="1"/>
  <c r="Q278" i="9"/>
  <c r="R278" i="9" s="1"/>
  <c r="O279" i="9" s="1"/>
  <c r="Q276" i="32"/>
  <c r="R276" i="32" s="1"/>
  <c r="O277" i="32" s="1"/>
  <c r="Q273" i="25"/>
  <c r="R273" i="25" s="1"/>
  <c r="O274" i="25" s="1"/>
  <c r="Q273" i="24"/>
  <c r="R273" i="24" s="1"/>
  <c r="O274" i="24" s="1"/>
  <c r="Q280" i="43" l="1"/>
  <c r="R280" i="43" s="1"/>
  <c r="O281" i="43" s="1"/>
  <c r="Q278" i="38"/>
  <c r="R278" i="38" s="1"/>
  <c r="O279" i="38" s="1"/>
  <c r="Q279" i="55"/>
  <c r="R279" i="55" s="1"/>
  <c r="O280" i="55" s="1"/>
  <c r="Q278" i="34"/>
  <c r="R278" i="34" s="1"/>
  <c r="O279" i="34" s="1"/>
  <c r="Q278" i="50"/>
  <c r="R278" i="50" s="1"/>
  <c r="O279" i="50" s="1"/>
  <c r="Q279" i="29"/>
  <c r="R279" i="29" s="1"/>
  <c r="O280" i="29" s="1"/>
  <c r="Q278" i="28"/>
  <c r="R278" i="28" s="1"/>
  <c r="O279" i="28" s="1"/>
  <c r="Q279" i="9"/>
  <c r="R279" i="9" s="1"/>
  <c r="O280" i="9" s="1"/>
  <c r="Q279" i="41"/>
  <c r="R279" i="41" s="1"/>
  <c r="O280" i="41" s="1"/>
  <c r="Q277" i="12"/>
  <c r="R277" i="12" s="1"/>
  <c r="O278" i="12" s="1"/>
  <c r="Q279" i="53"/>
  <c r="R279" i="53" s="1"/>
  <c r="O280" i="53" s="1"/>
  <c r="Q274" i="24"/>
  <c r="R274" i="24" s="1"/>
  <c r="O275" i="24" s="1"/>
  <c r="Q291" i="16"/>
  <c r="R291" i="16" s="1"/>
  <c r="O292" i="16" s="1"/>
  <c r="Q279" i="37"/>
  <c r="R279" i="37" s="1"/>
  <c r="O280" i="37" s="1"/>
  <c r="Q279" i="54"/>
  <c r="R279" i="54" s="1"/>
  <c r="O280" i="54" s="1"/>
  <c r="Q286" i="23"/>
  <c r="R286" i="23" s="1"/>
  <c r="O287" i="23" s="1"/>
  <c r="Q287" i="21"/>
  <c r="R287" i="21" s="1"/>
  <c r="O288" i="21" s="1"/>
  <c r="Q277" i="33"/>
  <c r="R277" i="33" s="1"/>
  <c r="O278" i="33" s="1"/>
  <c r="Q278" i="35"/>
  <c r="R278" i="35" s="1"/>
  <c r="O279" i="35" s="1"/>
  <c r="Q278" i="51"/>
  <c r="R278" i="51" s="1"/>
  <c r="O279" i="51" s="1"/>
  <c r="Q287" i="17"/>
  <c r="R287" i="17" s="1"/>
  <c r="O288" i="17" s="1"/>
  <c r="Q278" i="31"/>
  <c r="R278" i="31" s="1"/>
  <c r="O279" i="31" s="1"/>
  <c r="Q277" i="44"/>
  <c r="R277" i="44" s="1"/>
  <c r="O278" i="44" s="1"/>
  <c r="Q279" i="49"/>
  <c r="R279" i="49" s="1"/>
  <c r="O280" i="49" s="1"/>
  <c r="Q279" i="15"/>
  <c r="R279" i="15" s="1"/>
  <c r="O280" i="15" s="1"/>
  <c r="Q287" i="19"/>
  <c r="R287" i="19" s="1"/>
  <c r="O288" i="19" s="1"/>
  <c r="Q279" i="27"/>
  <c r="R279" i="27" s="1"/>
  <c r="O280" i="27" s="1"/>
  <c r="Q280" i="46"/>
  <c r="R280" i="46" s="1"/>
  <c r="O281" i="46" s="1"/>
  <c r="Q274" i="25"/>
  <c r="R274" i="25" s="1"/>
  <c r="O275" i="25" s="1"/>
  <c r="Q274" i="26"/>
  <c r="R274" i="26" s="1"/>
  <c r="O275" i="26" s="1"/>
  <c r="Q283" i="13"/>
  <c r="R283" i="13" s="1"/>
  <c r="O284" i="13" s="1"/>
  <c r="Q278" i="52"/>
  <c r="R278" i="52" s="1"/>
  <c r="O279" i="52" s="1"/>
  <c r="Q278" i="39"/>
  <c r="R278" i="39" s="1"/>
  <c r="O279" i="39" s="1"/>
  <c r="Q287" i="20"/>
  <c r="R287" i="20" s="1"/>
  <c r="O288" i="20" s="1"/>
  <c r="Q279" i="45"/>
  <c r="R279" i="45" s="1"/>
  <c r="O280" i="45" s="1"/>
  <c r="Q279" i="42"/>
  <c r="R279" i="42" s="1"/>
  <c r="O280" i="42" s="1"/>
  <c r="Q278" i="47"/>
  <c r="R278" i="47" s="1"/>
  <c r="O279" i="47" s="1"/>
  <c r="Q278" i="48"/>
  <c r="R278" i="48" s="1"/>
  <c r="O279" i="48" s="1"/>
  <c r="Q278" i="36"/>
  <c r="R278" i="36" s="1"/>
  <c r="O279" i="36" s="1"/>
  <c r="Q278" i="30"/>
  <c r="R278" i="30" s="1"/>
  <c r="O279" i="30" s="1"/>
  <c r="Q279" i="40"/>
  <c r="R279" i="40" s="1"/>
  <c r="O280" i="40" s="1"/>
  <c r="Q286" i="22"/>
  <c r="R286" i="22" s="1"/>
  <c r="O287" i="22" s="1"/>
  <c r="Q277" i="32"/>
  <c r="R277" i="32" s="1"/>
  <c r="O278" i="32" s="1"/>
  <c r="Q280" i="49" l="1"/>
  <c r="R280" i="49" s="1"/>
  <c r="O281" i="49" s="1"/>
  <c r="Q275" i="25"/>
  <c r="R275" i="25" s="1"/>
  <c r="O276" i="25" s="1"/>
  <c r="Q278" i="33"/>
  <c r="R278" i="33" s="1"/>
  <c r="O279" i="33" s="1"/>
  <c r="Q280" i="9"/>
  <c r="R280" i="9" s="1"/>
  <c r="O281" i="9" s="1"/>
  <c r="Q279" i="39"/>
  <c r="R279" i="39" s="1"/>
  <c r="O280" i="39" s="1"/>
  <c r="Q275" i="26"/>
  <c r="R275" i="26" s="1"/>
  <c r="O276" i="26" s="1"/>
  <c r="Q278" i="32"/>
  <c r="R278" i="32" s="1"/>
  <c r="O279" i="32" s="1"/>
  <c r="Q288" i="17"/>
  <c r="R288" i="17" s="1"/>
  <c r="O289" i="17" s="1"/>
  <c r="Q288" i="19"/>
  <c r="R288" i="19" s="1"/>
  <c r="O289" i="19" s="1"/>
  <c r="Q279" i="51"/>
  <c r="R279" i="51" s="1"/>
  <c r="O280" i="51" s="1"/>
  <c r="Q278" i="12"/>
  <c r="R278" i="12" s="1"/>
  <c r="O279" i="12" s="1"/>
  <c r="Q279" i="47"/>
  <c r="R279" i="47" s="1"/>
  <c r="O280" i="47" s="1"/>
  <c r="Q280" i="15"/>
  <c r="R280" i="15" s="1"/>
  <c r="O281" i="15" s="1"/>
  <c r="Q279" i="35"/>
  <c r="R279" i="35" s="1"/>
  <c r="O280" i="35" s="1"/>
  <c r="Q280" i="37"/>
  <c r="R280" i="37" s="1"/>
  <c r="O281" i="37" s="1"/>
  <c r="Q280" i="54"/>
  <c r="R280" i="54" s="1"/>
  <c r="O281" i="54" s="1"/>
  <c r="Q280" i="53"/>
  <c r="R280" i="53" s="1"/>
  <c r="O281" i="53" s="1"/>
  <c r="Q279" i="28"/>
  <c r="R279" i="28" s="1"/>
  <c r="O280" i="28" s="1"/>
  <c r="Q280" i="55"/>
  <c r="R280" i="55" s="1"/>
  <c r="O281" i="55" s="1"/>
  <c r="Q279" i="30"/>
  <c r="R279" i="30" s="1"/>
  <c r="O280" i="30" s="1"/>
  <c r="Q279" i="52"/>
  <c r="R279" i="52" s="1"/>
  <c r="O280" i="52" s="1"/>
  <c r="Q279" i="34"/>
  <c r="R279" i="34" s="1"/>
  <c r="O280" i="34" s="1"/>
  <c r="Q279" i="36"/>
  <c r="R279" i="36" s="1"/>
  <c r="O280" i="36" s="1"/>
  <c r="Q280" i="45"/>
  <c r="R280" i="45" s="1"/>
  <c r="O281" i="45" s="1"/>
  <c r="Q284" i="13"/>
  <c r="R284" i="13" s="1"/>
  <c r="O285" i="13" s="1"/>
  <c r="Q280" i="27"/>
  <c r="R280" i="27" s="1"/>
  <c r="O281" i="27" s="1"/>
  <c r="Q278" i="44"/>
  <c r="R278" i="44" s="1"/>
  <c r="O279" i="44" s="1"/>
  <c r="Q280" i="42"/>
  <c r="R280" i="42" s="1"/>
  <c r="O281" i="42" s="1"/>
  <c r="Q288" i="20"/>
  <c r="R288" i="20" s="1"/>
  <c r="O289" i="20" s="1"/>
  <c r="Q281" i="46"/>
  <c r="R281" i="46" s="1"/>
  <c r="O282" i="46" s="1"/>
  <c r="Q275" i="24"/>
  <c r="R275" i="24" s="1"/>
  <c r="O276" i="24" s="1"/>
  <c r="Q279" i="48"/>
  <c r="R279" i="48" s="1"/>
  <c r="O280" i="48" s="1"/>
  <c r="Q279" i="38"/>
  <c r="R279" i="38" s="1"/>
  <c r="O280" i="38" s="1"/>
  <c r="Q288" i="21"/>
  <c r="R288" i="21" s="1"/>
  <c r="O289" i="21" s="1"/>
  <c r="Q292" i="16"/>
  <c r="R292" i="16" s="1"/>
  <c r="O293" i="16" s="1"/>
  <c r="Q280" i="41"/>
  <c r="R280" i="41" s="1"/>
  <c r="O281" i="41" s="1"/>
  <c r="Q279" i="50"/>
  <c r="R279" i="50" s="1"/>
  <c r="O280" i="50" s="1"/>
  <c r="Q281" i="43"/>
  <c r="R281" i="43" s="1"/>
  <c r="O282" i="43" s="1"/>
  <c r="Q287" i="23"/>
  <c r="R287" i="23" s="1"/>
  <c r="O288" i="23" s="1"/>
  <c r="Q287" i="22"/>
  <c r="R287" i="22" s="1"/>
  <c r="O288" i="22" s="1"/>
  <c r="Q279" i="31"/>
  <c r="R279" i="31" s="1"/>
  <c r="O280" i="31" s="1"/>
  <c r="Q280" i="29"/>
  <c r="R280" i="29" s="1"/>
  <c r="O281" i="29" s="1"/>
  <c r="Q280" i="40"/>
  <c r="R280" i="40" s="1"/>
  <c r="O281" i="40" s="1"/>
  <c r="Q288" i="23" l="1"/>
  <c r="R288" i="23" s="1"/>
  <c r="O289" i="23" s="1"/>
  <c r="Q280" i="38"/>
  <c r="R280" i="38" s="1"/>
  <c r="O281" i="38" s="1"/>
  <c r="Q280" i="34"/>
  <c r="R280" i="34" s="1"/>
  <c r="O281" i="34" s="1"/>
  <c r="Q281" i="37"/>
  <c r="R281" i="37" s="1"/>
  <c r="O282" i="37" s="1"/>
  <c r="Q280" i="30"/>
  <c r="R280" i="30" s="1"/>
  <c r="O281" i="30" s="1"/>
  <c r="Q280" i="51"/>
  <c r="R280" i="51" s="1"/>
  <c r="O281" i="51" s="1"/>
  <c r="Q279" i="44"/>
  <c r="R279" i="44" s="1"/>
  <c r="O280" i="44" s="1"/>
  <c r="Q280" i="48"/>
  <c r="R280" i="48" s="1"/>
  <c r="O281" i="48" s="1"/>
  <c r="Q280" i="52"/>
  <c r="R280" i="52" s="1"/>
  <c r="O281" i="52" s="1"/>
  <c r="Q280" i="50"/>
  <c r="R280" i="50" s="1"/>
  <c r="O281" i="50" s="1"/>
  <c r="Q285" i="13"/>
  <c r="R285" i="13" s="1"/>
  <c r="O286" i="13" s="1"/>
  <c r="Q280" i="31"/>
  <c r="R280" i="31" s="1"/>
  <c r="O281" i="31" s="1"/>
  <c r="Q289" i="20"/>
  <c r="R289" i="20" s="1"/>
  <c r="O290" i="20" s="1"/>
  <c r="Q281" i="53"/>
  <c r="R281" i="53" s="1"/>
  <c r="O282" i="53" s="1"/>
  <c r="Q276" i="25"/>
  <c r="R276" i="25" s="1"/>
  <c r="O277" i="25" s="1"/>
  <c r="Q281" i="41"/>
  <c r="R281" i="41" s="1"/>
  <c r="O282" i="41" s="1"/>
  <c r="Q281" i="9"/>
  <c r="R281" i="9" s="1"/>
  <c r="O282" i="9" s="1"/>
  <c r="Q280" i="28"/>
  <c r="R280" i="28" s="1"/>
  <c r="O281" i="28" s="1"/>
  <c r="Q279" i="33"/>
  <c r="R279" i="33" s="1"/>
  <c r="O280" i="33" s="1"/>
  <c r="Q289" i="21"/>
  <c r="R289" i="21" s="1"/>
  <c r="O290" i="21" s="1"/>
  <c r="Q281" i="42"/>
  <c r="R281" i="42" s="1"/>
  <c r="O282" i="42" s="1"/>
  <c r="Q279" i="32"/>
  <c r="R279" i="32" s="1"/>
  <c r="O280" i="32" s="1"/>
  <c r="Q281" i="49"/>
  <c r="R281" i="49" s="1"/>
  <c r="O282" i="49" s="1"/>
  <c r="Q288" i="22"/>
  <c r="R288" i="22" s="1"/>
  <c r="O289" i="22" s="1"/>
  <c r="Q289" i="17"/>
  <c r="R289" i="17" s="1"/>
  <c r="O290" i="17" s="1"/>
  <c r="Q293" i="16"/>
  <c r="R293" i="16" s="1"/>
  <c r="O294" i="16" s="1"/>
  <c r="Q276" i="24"/>
  <c r="R276" i="24" s="1"/>
  <c r="O277" i="24" s="1"/>
  <c r="Q280" i="36"/>
  <c r="R280" i="36" s="1"/>
  <c r="O281" i="36" s="1"/>
  <c r="Q281" i="55"/>
  <c r="R281" i="55" s="1"/>
  <c r="O282" i="55" s="1"/>
  <c r="Q279" i="12"/>
  <c r="R279" i="12" s="1"/>
  <c r="O280" i="12" s="1"/>
  <c r="Q281" i="45"/>
  <c r="R281" i="45" s="1"/>
  <c r="O282" i="45" s="1"/>
  <c r="Q281" i="54"/>
  <c r="R281" i="54" s="1"/>
  <c r="O282" i="54" s="1"/>
  <c r="Q280" i="47"/>
  <c r="R280" i="47" s="1"/>
  <c r="O281" i="47" s="1"/>
  <c r="Q281" i="40"/>
  <c r="R281" i="40" s="1"/>
  <c r="O282" i="40" s="1"/>
  <c r="Q281" i="27"/>
  <c r="R281" i="27" s="1"/>
  <c r="O282" i="27" s="1"/>
  <c r="Q281" i="29"/>
  <c r="R281" i="29" s="1"/>
  <c r="O282" i="29" s="1"/>
  <c r="Q280" i="35"/>
  <c r="R280" i="35" s="1"/>
  <c r="O281" i="35" s="1"/>
  <c r="Q276" i="26"/>
  <c r="R276" i="26" s="1"/>
  <c r="O277" i="26" s="1"/>
  <c r="Q281" i="15"/>
  <c r="R281" i="15" s="1"/>
  <c r="O282" i="15" s="1"/>
  <c r="Q289" i="19"/>
  <c r="R289" i="19" s="1"/>
  <c r="O290" i="19" s="1"/>
  <c r="Q280" i="39"/>
  <c r="R280" i="39" s="1"/>
  <c r="O281" i="39" s="1"/>
  <c r="Q282" i="43"/>
  <c r="R282" i="43" s="1"/>
  <c r="O283" i="43" s="1"/>
  <c r="Q282" i="46"/>
  <c r="R282" i="46" s="1"/>
  <c r="O283" i="46" s="1"/>
  <c r="Q281" i="52" l="1"/>
  <c r="R281" i="52" s="1"/>
  <c r="O282" i="52" s="1"/>
  <c r="Q282" i="49"/>
  <c r="R282" i="49" s="1"/>
  <c r="O283" i="49" s="1"/>
  <c r="Q281" i="50"/>
  <c r="R281" i="50" s="1"/>
  <c r="O282" i="50" s="1"/>
  <c r="Q282" i="45"/>
  <c r="R282" i="45" s="1"/>
  <c r="O283" i="45" s="1"/>
  <c r="Q290" i="20"/>
  <c r="R290" i="20" s="1"/>
  <c r="O291" i="20" s="1"/>
  <c r="Q281" i="34"/>
  <c r="R281" i="34" s="1"/>
  <c r="O282" i="34" s="1"/>
  <c r="Q277" i="25"/>
  <c r="R277" i="25" s="1"/>
  <c r="O278" i="25" s="1"/>
  <c r="Q283" i="46"/>
  <c r="R283" i="46" s="1"/>
  <c r="O284" i="46" s="1"/>
  <c r="Q282" i="27"/>
  <c r="R282" i="27" s="1"/>
  <c r="O283" i="27" s="1"/>
  <c r="Q280" i="44"/>
  <c r="R280" i="44" s="1"/>
  <c r="O281" i="44" s="1"/>
  <c r="Q282" i="15"/>
  <c r="R282" i="15" s="1"/>
  <c r="O283" i="15" s="1"/>
  <c r="Q290" i="21"/>
  <c r="R290" i="21" s="1"/>
  <c r="O291" i="21" s="1"/>
  <c r="Q283" i="43"/>
  <c r="R283" i="43" s="1"/>
  <c r="O284" i="43" s="1"/>
  <c r="Q294" i="16"/>
  <c r="R294" i="16" s="1"/>
  <c r="O295" i="16" s="1"/>
  <c r="Q281" i="28"/>
  <c r="R281" i="28" s="1"/>
  <c r="O282" i="28" s="1"/>
  <c r="Q281" i="38"/>
  <c r="R281" i="38" s="1"/>
  <c r="O282" i="38" s="1"/>
  <c r="Q290" i="19"/>
  <c r="R290" i="19" s="1"/>
  <c r="O291" i="19" s="1"/>
  <c r="Q282" i="54"/>
  <c r="R282" i="54" s="1"/>
  <c r="O283" i="54" s="1"/>
  <c r="Q289" i="22"/>
  <c r="R289" i="22" s="1"/>
  <c r="O290" i="22" s="1"/>
  <c r="Q281" i="31"/>
  <c r="R281" i="31" s="1"/>
  <c r="O282" i="31" s="1"/>
  <c r="Q282" i="37"/>
  <c r="R282" i="37" s="1"/>
  <c r="O283" i="37" s="1"/>
  <c r="Q280" i="12"/>
  <c r="R280" i="12" s="1"/>
  <c r="O281" i="12" s="1"/>
  <c r="Q280" i="32"/>
  <c r="R280" i="32" s="1"/>
  <c r="O281" i="32" s="1"/>
  <c r="Q281" i="51"/>
  <c r="R281" i="51" s="1"/>
  <c r="O282" i="51" s="1"/>
  <c r="Q282" i="29"/>
  <c r="R282" i="29" s="1"/>
  <c r="O283" i="29" s="1"/>
  <c r="Q281" i="36"/>
  <c r="R281" i="36" s="1"/>
  <c r="O282" i="36" s="1"/>
  <c r="Q282" i="41"/>
  <c r="R282" i="41" s="1"/>
  <c r="O283" i="41" s="1"/>
  <c r="Q281" i="48"/>
  <c r="R281" i="48" s="1"/>
  <c r="O282" i="48" s="1"/>
  <c r="Q277" i="24"/>
  <c r="R277" i="24" s="1"/>
  <c r="O278" i="24" s="1"/>
  <c r="Q280" i="33"/>
  <c r="R280" i="33" s="1"/>
  <c r="O281" i="33" s="1"/>
  <c r="Q286" i="13"/>
  <c r="R286" i="13" s="1"/>
  <c r="O287" i="13" s="1"/>
  <c r="Q282" i="40"/>
  <c r="R282" i="40" s="1"/>
  <c r="O283" i="40" s="1"/>
  <c r="Q281" i="35"/>
  <c r="R281" i="35" s="1"/>
  <c r="O282" i="35" s="1"/>
  <c r="Q290" i="17"/>
  <c r="R290" i="17" s="1"/>
  <c r="O291" i="17" s="1"/>
  <c r="Q282" i="9"/>
  <c r="R282" i="9" s="1"/>
  <c r="O283" i="9" s="1"/>
  <c r="Q281" i="30"/>
  <c r="R281" i="30" s="1"/>
  <c r="O282" i="30" s="1"/>
  <c r="Q289" i="23"/>
  <c r="R289" i="23" s="1"/>
  <c r="O290" i="23" s="1"/>
  <c r="Q277" i="26"/>
  <c r="R277" i="26" s="1"/>
  <c r="O278" i="26" s="1"/>
  <c r="Q282" i="53"/>
  <c r="R282" i="53" s="1"/>
  <c r="O283" i="53" s="1"/>
  <c r="Q281" i="39"/>
  <c r="R281" i="39" s="1"/>
  <c r="O282" i="39" s="1"/>
  <c r="Q281" i="47"/>
  <c r="R281" i="47" s="1"/>
  <c r="O282" i="47" s="1"/>
  <c r="Q282" i="55"/>
  <c r="R282" i="55" s="1"/>
  <c r="O283" i="55" s="1"/>
  <c r="Q282" i="42"/>
  <c r="R282" i="42" s="1"/>
  <c r="O283" i="42" s="1"/>
  <c r="Q283" i="54" l="1"/>
  <c r="R283" i="54" s="1"/>
  <c r="O284" i="54" s="1"/>
  <c r="Q282" i="48"/>
  <c r="R282" i="48" s="1"/>
  <c r="O283" i="48" s="1"/>
  <c r="Q284" i="43"/>
  <c r="R284" i="43" s="1"/>
  <c r="O285" i="43" s="1"/>
  <c r="Q283" i="41"/>
  <c r="R283" i="41" s="1"/>
  <c r="O284" i="41" s="1"/>
  <c r="Q278" i="25"/>
  <c r="R278" i="25" s="1"/>
  <c r="O279" i="25" s="1"/>
  <c r="Q287" i="13"/>
  <c r="R287" i="13" s="1"/>
  <c r="O288" i="13" s="1"/>
  <c r="Q290" i="22"/>
  <c r="R290" i="22" s="1"/>
  <c r="O291" i="22" s="1"/>
  <c r="Q283" i="53"/>
  <c r="R283" i="53" s="1"/>
  <c r="O284" i="53" s="1"/>
  <c r="Q283" i="29"/>
  <c r="R283" i="29" s="1"/>
  <c r="O284" i="29" s="1"/>
  <c r="Q282" i="28"/>
  <c r="R282" i="28" s="1"/>
  <c r="O283" i="28" s="1"/>
  <c r="Q281" i="32"/>
  <c r="R281" i="32" s="1"/>
  <c r="O282" i="32" s="1"/>
  <c r="Q283" i="42"/>
  <c r="R283" i="42" s="1"/>
  <c r="O284" i="42" s="1"/>
  <c r="Q282" i="52"/>
  <c r="R282" i="52" s="1"/>
  <c r="O283" i="52" s="1"/>
  <c r="Q284" i="46"/>
  <c r="R284" i="46" s="1"/>
  <c r="O285" i="46" s="1"/>
  <c r="Q283" i="9"/>
  <c r="R283" i="9" s="1"/>
  <c r="O284" i="9" s="1"/>
  <c r="Q282" i="50"/>
  <c r="R282" i="50" s="1"/>
  <c r="O283" i="50" s="1"/>
  <c r="Q282" i="39"/>
  <c r="R282" i="39" s="1"/>
  <c r="O283" i="39" s="1"/>
  <c r="Q283" i="45"/>
  <c r="R283" i="45" s="1"/>
  <c r="O284" i="45" s="1"/>
  <c r="Q283" i="15"/>
  <c r="R283" i="15" s="1"/>
  <c r="O284" i="15" s="1"/>
  <c r="Q283" i="55"/>
  <c r="R283" i="55" s="1"/>
  <c r="O284" i="55" s="1"/>
  <c r="Q281" i="12"/>
  <c r="R281" i="12" s="1"/>
  <c r="O282" i="12" s="1"/>
  <c r="Q283" i="49"/>
  <c r="R283" i="49" s="1"/>
  <c r="O284" i="49" s="1"/>
  <c r="Q283" i="40"/>
  <c r="R283" i="40" s="1"/>
  <c r="O284" i="40" s="1"/>
  <c r="Q282" i="31"/>
  <c r="R282" i="31" s="1"/>
  <c r="O283" i="31" s="1"/>
  <c r="Q282" i="38"/>
  <c r="R282" i="38" s="1"/>
  <c r="O283" i="38" s="1"/>
  <c r="Q282" i="36"/>
  <c r="R282" i="36" s="1"/>
  <c r="O283" i="36" s="1"/>
  <c r="Q295" i="16"/>
  <c r="R295" i="16" s="1"/>
  <c r="O296" i="16" s="1"/>
  <c r="Q281" i="44"/>
  <c r="R281" i="44" s="1"/>
  <c r="O282" i="44" s="1"/>
  <c r="Q278" i="24"/>
  <c r="R278" i="24" s="1"/>
  <c r="O279" i="24" s="1"/>
  <c r="Q283" i="37"/>
  <c r="R283" i="37" s="1"/>
  <c r="O284" i="37" s="1"/>
  <c r="Q291" i="19"/>
  <c r="R291" i="19" s="1"/>
  <c r="O292" i="19" s="1"/>
  <c r="Q282" i="30"/>
  <c r="R282" i="30" s="1"/>
  <c r="O283" i="30" s="1"/>
  <c r="Q282" i="51"/>
  <c r="R282" i="51" s="1"/>
  <c r="O283" i="51" s="1"/>
  <c r="Q291" i="21"/>
  <c r="R291" i="21" s="1"/>
  <c r="O292" i="21" s="1"/>
  <c r="Q278" i="26"/>
  <c r="R278" i="26" s="1"/>
  <c r="O279" i="26" s="1"/>
  <c r="Q291" i="17"/>
  <c r="R291" i="17" s="1"/>
  <c r="O292" i="17" s="1"/>
  <c r="Q281" i="33"/>
  <c r="R281" i="33" s="1"/>
  <c r="O282" i="33" s="1"/>
  <c r="Q282" i="34"/>
  <c r="R282" i="34" s="1"/>
  <c r="O283" i="34" s="1"/>
  <c r="Q282" i="47"/>
  <c r="R282" i="47" s="1"/>
  <c r="O283" i="47" s="1"/>
  <c r="Q290" i="23"/>
  <c r="R290" i="23" s="1"/>
  <c r="O291" i="23" s="1"/>
  <c r="Q282" i="35"/>
  <c r="R282" i="35" s="1"/>
  <c r="O283" i="35" s="1"/>
  <c r="Q283" i="27"/>
  <c r="R283" i="27" s="1"/>
  <c r="O284" i="27" s="1"/>
  <c r="Q291" i="20"/>
  <c r="R291" i="20" s="1"/>
  <c r="O292" i="20" s="1"/>
  <c r="Q284" i="42" l="1"/>
  <c r="R284" i="42" s="1"/>
  <c r="O285" i="42" s="1"/>
  <c r="Q292" i="20"/>
  <c r="R292" i="20" s="1"/>
  <c r="O293" i="20" s="1"/>
  <c r="Q283" i="47"/>
  <c r="R283" i="47" s="1"/>
  <c r="O284" i="47" s="1"/>
  <c r="Q284" i="27"/>
  <c r="R284" i="27" s="1"/>
  <c r="O285" i="27" s="1"/>
  <c r="Q283" i="28"/>
  <c r="R283" i="28" s="1"/>
  <c r="O284" i="28" s="1"/>
  <c r="Q288" i="13"/>
  <c r="R288" i="13" s="1"/>
  <c r="O289" i="13" s="1"/>
  <c r="Q284" i="29"/>
  <c r="R284" i="29" s="1"/>
  <c r="O285" i="29" s="1"/>
  <c r="Q292" i="17"/>
  <c r="R292" i="17" s="1"/>
  <c r="O293" i="17" s="1"/>
  <c r="Q279" i="25"/>
  <c r="R279" i="25" s="1"/>
  <c r="O280" i="25" s="1"/>
  <c r="Q279" i="26"/>
  <c r="R279" i="26" s="1"/>
  <c r="O280" i="26" s="1"/>
  <c r="Q284" i="45"/>
  <c r="R284" i="45" s="1"/>
  <c r="O285" i="45" s="1"/>
  <c r="Q283" i="48"/>
  <c r="R283" i="48" s="1"/>
  <c r="O284" i="48" s="1"/>
  <c r="Q283" i="36"/>
  <c r="R283" i="36" s="1"/>
  <c r="O284" i="36" s="1"/>
  <c r="Q283" i="52"/>
  <c r="R283" i="52" s="1"/>
  <c r="O284" i="52" s="1"/>
  <c r="Q291" i="22"/>
  <c r="R291" i="22" s="1"/>
  <c r="O292" i="22" s="1"/>
  <c r="Q284" i="54"/>
  <c r="R284" i="54" s="1"/>
  <c r="O285" i="54" s="1"/>
  <c r="Q284" i="55"/>
  <c r="R284" i="55" s="1"/>
  <c r="O285" i="55" s="1"/>
  <c r="Q284" i="40"/>
  <c r="R284" i="40" s="1"/>
  <c r="O285" i="40" s="1"/>
  <c r="Q284" i="15"/>
  <c r="R284" i="15" s="1"/>
  <c r="O285" i="15" s="1"/>
  <c r="Q284" i="9"/>
  <c r="R284" i="9" s="1"/>
  <c r="O285" i="9" s="1"/>
  <c r="Q282" i="32"/>
  <c r="R282" i="32" s="1"/>
  <c r="O283" i="32" s="1"/>
  <c r="Q285" i="43"/>
  <c r="R285" i="43" s="1"/>
  <c r="O286" i="43" s="1"/>
  <c r="Q291" i="23"/>
  <c r="R291" i="23" s="1"/>
  <c r="O292" i="23" s="1"/>
  <c r="Q284" i="53"/>
  <c r="R284" i="53" s="1"/>
  <c r="O285" i="53" s="1"/>
  <c r="Q296" i="16"/>
  <c r="R296" i="16" s="1"/>
  <c r="O297" i="16" s="1"/>
  <c r="Q283" i="30"/>
  <c r="R283" i="30" s="1"/>
  <c r="O284" i="30" s="1"/>
  <c r="Q283" i="50"/>
  <c r="R283" i="50" s="1"/>
  <c r="O284" i="50" s="1"/>
  <c r="Q284" i="49"/>
  <c r="R284" i="49" s="1"/>
  <c r="O285" i="49" s="1"/>
  <c r="Q285" i="46"/>
  <c r="R285" i="46" s="1"/>
  <c r="O286" i="46" s="1"/>
  <c r="Q292" i="19"/>
  <c r="R292" i="19" s="1"/>
  <c r="O293" i="19" s="1"/>
  <c r="Q282" i="44"/>
  <c r="R282" i="44" s="1"/>
  <c r="O283" i="44" s="1"/>
  <c r="Q283" i="34"/>
  <c r="R283" i="34" s="1"/>
  <c r="O284" i="34" s="1"/>
  <c r="Q284" i="37"/>
  <c r="R284" i="37" s="1"/>
  <c r="O285" i="37" s="1"/>
  <c r="Q283" i="35"/>
  <c r="R283" i="35" s="1"/>
  <c r="O284" i="35" s="1"/>
  <c r="Q282" i="33"/>
  <c r="R282" i="33" s="1"/>
  <c r="O283" i="33" s="1"/>
  <c r="Q279" i="24"/>
  <c r="R279" i="24" s="1"/>
  <c r="O280" i="24" s="1"/>
  <c r="Q283" i="38"/>
  <c r="R283" i="38" s="1"/>
  <c r="O284" i="38" s="1"/>
  <c r="Q282" i="12"/>
  <c r="R282" i="12" s="1"/>
  <c r="O283" i="12" s="1"/>
  <c r="Q283" i="39"/>
  <c r="R283" i="39" s="1"/>
  <c r="O284" i="39" s="1"/>
  <c r="Q283" i="31"/>
  <c r="R283" i="31" s="1"/>
  <c r="O284" i="31" s="1"/>
  <c r="Q284" i="41"/>
  <c r="R284" i="41" s="1"/>
  <c r="O285" i="41" s="1"/>
  <c r="Q292" i="21"/>
  <c r="R292" i="21" s="1"/>
  <c r="O293" i="21" s="1"/>
  <c r="Q283" i="51"/>
  <c r="R283" i="51" s="1"/>
  <c r="O284" i="51" s="1"/>
  <c r="Q285" i="54" l="1"/>
  <c r="R285" i="54" s="1"/>
  <c r="O286" i="54" s="1"/>
  <c r="Q285" i="41"/>
  <c r="R285" i="41" s="1"/>
  <c r="O286" i="41" s="1"/>
  <c r="Q286" i="43"/>
  <c r="R286" i="43" s="1"/>
  <c r="O287" i="43" s="1"/>
  <c r="Q286" i="46"/>
  <c r="R286" i="46" s="1"/>
  <c r="O287" i="46" s="1"/>
  <c r="Q283" i="32"/>
  <c r="R283" i="32" s="1"/>
  <c r="O284" i="32" s="1"/>
  <c r="Q283" i="44"/>
  <c r="R283" i="44" s="1"/>
  <c r="O284" i="44" s="1"/>
  <c r="Q280" i="24"/>
  <c r="R280" i="24" s="1"/>
  <c r="O281" i="24" s="1"/>
  <c r="Q284" i="34"/>
  <c r="R284" i="34" s="1"/>
  <c r="O285" i="34" s="1"/>
  <c r="Q285" i="37"/>
  <c r="R285" i="37" s="1"/>
  <c r="O286" i="37" s="1"/>
  <c r="Q292" i="23"/>
  <c r="R292" i="23" s="1"/>
  <c r="O293" i="23" s="1"/>
  <c r="Q280" i="25"/>
  <c r="R280" i="25" s="1"/>
  <c r="O281" i="25" s="1"/>
  <c r="Q284" i="51"/>
  <c r="R284" i="51" s="1"/>
  <c r="O285" i="51" s="1"/>
  <c r="Q283" i="33"/>
  <c r="R283" i="33" s="1"/>
  <c r="O284" i="33" s="1"/>
  <c r="Q284" i="50"/>
  <c r="R284" i="50" s="1"/>
  <c r="O285" i="50" s="1"/>
  <c r="Q285" i="15"/>
  <c r="R285" i="15" s="1"/>
  <c r="O286" i="15" s="1"/>
  <c r="Q292" i="22"/>
  <c r="R292" i="22" s="1"/>
  <c r="O293" i="22" s="1"/>
  <c r="Q285" i="45"/>
  <c r="R285" i="45" s="1"/>
  <c r="O286" i="45" s="1"/>
  <c r="Q285" i="29"/>
  <c r="R285" i="29" s="1"/>
  <c r="O286" i="29" s="1"/>
  <c r="Q284" i="47"/>
  <c r="R284" i="47" s="1"/>
  <c r="O285" i="47" s="1"/>
  <c r="Q293" i="17"/>
  <c r="R293" i="17" s="1"/>
  <c r="O294" i="17" s="1"/>
  <c r="Q285" i="27"/>
  <c r="R285" i="27" s="1"/>
  <c r="O286" i="27" s="1"/>
  <c r="Q284" i="39"/>
  <c r="R284" i="39" s="1"/>
  <c r="O285" i="39" s="1"/>
  <c r="Q285" i="49"/>
  <c r="R285" i="49" s="1"/>
  <c r="O286" i="49" s="1"/>
  <c r="Q284" i="48"/>
  <c r="R284" i="48" s="1"/>
  <c r="O285" i="48" s="1"/>
  <c r="Q283" i="12"/>
  <c r="R283" i="12" s="1"/>
  <c r="O284" i="12" s="1"/>
  <c r="Q284" i="35"/>
  <c r="R284" i="35" s="1"/>
  <c r="O285" i="35" s="1"/>
  <c r="Q293" i="19"/>
  <c r="R293" i="19" s="1"/>
  <c r="O294" i="19" s="1"/>
  <c r="Q285" i="40"/>
  <c r="R285" i="40" s="1"/>
  <c r="O286" i="40" s="1"/>
  <c r="Q284" i="52"/>
  <c r="R284" i="52" s="1"/>
  <c r="O285" i="52" s="1"/>
  <c r="Q289" i="13"/>
  <c r="R289" i="13" s="1"/>
  <c r="O290" i="13" s="1"/>
  <c r="Q285" i="9"/>
  <c r="R285" i="9"/>
  <c r="O286" i="9" s="1"/>
  <c r="Q293" i="21"/>
  <c r="R293" i="21" s="1"/>
  <c r="O294" i="21" s="1"/>
  <c r="Q284" i="30"/>
  <c r="R284" i="30" s="1"/>
  <c r="O285" i="30" s="1"/>
  <c r="Q280" i="26"/>
  <c r="R280" i="26" s="1"/>
  <c r="O281" i="26" s="1"/>
  <c r="Q293" i="20"/>
  <c r="R293" i="20" s="1"/>
  <c r="O294" i="20" s="1"/>
  <c r="Q284" i="28"/>
  <c r="R284" i="28" s="1"/>
  <c r="O285" i="28" s="1"/>
  <c r="Q285" i="42"/>
  <c r="R285" i="42" s="1"/>
  <c r="O286" i="42" s="1"/>
  <c r="Q284" i="31"/>
  <c r="R284" i="31" s="1"/>
  <c r="O285" i="31" s="1"/>
  <c r="Q285" i="53"/>
  <c r="R285" i="53" s="1"/>
  <c r="O286" i="53" s="1"/>
  <c r="Q284" i="38"/>
  <c r="R284" i="38" s="1"/>
  <c r="O285" i="38" s="1"/>
  <c r="Q297" i="16"/>
  <c r="R297" i="16" s="1"/>
  <c r="O298" i="16" s="1"/>
  <c r="Q285" i="55"/>
  <c r="R285" i="55" s="1"/>
  <c r="O286" i="55" s="1"/>
  <c r="Q284" i="36"/>
  <c r="R284" i="36" s="1"/>
  <c r="O285" i="36" s="1"/>
  <c r="Q285" i="31" l="1"/>
  <c r="R285" i="31" s="1"/>
  <c r="O286" i="31" s="1"/>
  <c r="Q286" i="27"/>
  <c r="R286" i="27" s="1"/>
  <c r="O287" i="27" s="1"/>
  <c r="Q284" i="32"/>
  <c r="R284" i="32" s="1"/>
  <c r="O285" i="32" s="1"/>
  <c r="Q294" i="19"/>
  <c r="R294" i="19" s="1"/>
  <c r="O295" i="19" s="1"/>
  <c r="Q294" i="17"/>
  <c r="R294" i="17" s="1"/>
  <c r="O295" i="17" s="1"/>
  <c r="Q284" i="44"/>
  <c r="R284" i="44" s="1"/>
  <c r="O285" i="44" s="1"/>
  <c r="Q298" i="16"/>
  <c r="R298" i="16" s="1"/>
  <c r="O299" i="16" s="1"/>
  <c r="Q285" i="35"/>
  <c r="R285" i="35" s="1"/>
  <c r="O286" i="35" s="1"/>
  <c r="Q285" i="39"/>
  <c r="R285" i="39"/>
  <c r="O286" i="39" s="1"/>
  <c r="Q286" i="42"/>
  <c r="R286" i="42" s="1"/>
  <c r="O287" i="42" s="1"/>
  <c r="Q286" i="37"/>
  <c r="R286" i="37" s="1"/>
  <c r="O287" i="37" s="1"/>
  <c r="Q287" i="43"/>
  <c r="R287" i="43" s="1"/>
  <c r="O288" i="43" s="1"/>
  <c r="Q293" i="22"/>
  <c r="R293" i="22" s="1"/>
  <c r="O294" i="22" s="1"/>
  <c r="Q284" i="12"/>
  <c r="R284" i="12" s="1"/>
  <c r="O285" i="12" s="1"/>
  <c r="Q284" i="33"/>
  <c r="R284" i="33" s="1"/>
  <c r="O285" i="33" s="1"/>
  <c r="Q285" i="30"/>
  <c r="R285" i="30" s="1"/>
  <c r="O286" i="30" s="1"/>
  <c r="Q285" i="52"/>
  <c r="R285" i="52" s="1"/>
  <c r="O286" i="52" s="1"/>
  <c r="Q286" i="49"/>
  <c r="R286" i="49" s="1"/>
  <c r="O287" i="49" s="1"/>
  <c r="Q285" i="51"/>
  <c r="R285" i="51" s="1"/>
  <c r="O286" i="51" s="1"/>
  <c r="Q281" i="24"/>
  <c r="R281" i="24" s="1"/>
  <c r="O282" i="24" s="1"/>
  <c r="Q286" i="54"/>
  <c r="R286" i="54" s="1"/>
  <c r="O287" i="54" s="1"/>
  <c r="Q286" i="15"/>
  <c r="R286" i="15" s="1"/>
  <c r="O287" i="15" s="1"/>
  <c r="Q281" i="25"/>
  <c r="R281" i="25" s="1"/>
  <c r="O282" i="25" s="1"/>
  <c r="Q286" i="40"/>
  <c r="R286" i="40" s="1"/>
  <c r="O287" i="40" s="1"/>
  <c r="Q286" i="9"/>
  <c r="R286" i="9" s="1"/>
  <c r="O287" i="9" s="1"/>
  <c r="Q285" i="47"/>
  <c r="R285" i="47" s="1"/>
  <c r="O286" i="47" s="1"/>
  <c r="Q285" i="38"/>
  <c r="R285" i="38" s="1"/>
  <c r="O286" i="38" s="1"/>
  <c r="Q286" i="53"/>
  <c r="R286" i="53" s="1"/>
  <c r="O287" i="53" s="1"/>
  <c r="Q281" i="26"/>
  <c r="R281" i="26" s="1"/>
  <c r="O282" i="26" s="1"/>
  <c r="Q290" i="13"/>
  <c r="R290" i="13" s="1"/>
  <c r="O291" i="13" s="1"/>
  <c r="Q286" i="29"/>
  <c r="R286" i="29" s="1"/>
  <c r="O287" i="29" s="1"/>
  <c r="Q285" i="50"/>
  <c r="R285" i="50" s="1"/>
  <c r="O286" i="50" s="1"/>
  <c r="Q293" i="23"/>
  <c r="R293" i="23" s="1"/>
  <c r="O294" i="23" s="1"/>
  <c r="Q286" i="41"/>
  <c r="R286" i="41" s="1"/>
  <c r="O287" i="41" s="1"/>
  <c r="Q294" i="21"/>
  <c r="R294" i="21" s="1"/>
  <c r="O295" i="21" s="1"/>
  <c r="Q285" i="34"/>
  <c r="R285" i="34" s="1"/>
  <c r="O286" i="34" s="1"/>
  <c r="Q294" i="20"/>
  <c r="R294" i="20" s="1"/>
  <c r="O295" i="20" s="1"/>
  <c r="Q286" i="55"/>
  <c r="R286" i="55" s="1"/>
  <c r="O287" i="55" s="1"/>
  <c r="Q285" i="28"/>
  <c r="R285" i="28" s="1"/>
  <c r="O286" i="28" s="1"/>
  <c r="Q285" i="48"/>
  <c r="R285" i="48" s="1"/>
  <c r="O286" i="48" s="1"/>
  <c r="Q285" i="36"/>
  <c r="R285" i="36" s="1"/>
  <c r="O286" i="36" s="1"/>
  <c r="Q287" i="46"/>
  <c r="R287" i="46" s="1"/>
  <c r="O288" i="46" s="1"/>
  <c r="Q286" i="45"/>
  <c r="R286" i="45" s="1"/>
  <c r="O287" i="45" s="1"/>
  <c r="Q287" i="55" l="1"/>
  <c r="R287" i="55" s="1"/>
  <c r="O288" i="55" s="1"/>
  <c r="Q282" i="25"/>
  <c r="R282" i="25" s="1"/>
  <c r="O283" i="25" s="1"/>
  <c r="Q286" i="51"/>
  <c r="R286" i="51" s="1"/>
  <c r="O287" i="51" s="1"/>
  <c r="Q287" i="29"/>
  <c r="R287" i="29" s="1"/>
  <c r="O288" i="29" s="1"/>
  <c r="Q285" i="32"/>
  <c r="R285" i="32" s="1"/>
  <c r="O286" i="32" s="1"/>
  <c r="Q285" i="12"/>
  <c r="R285" i="12" s="1"/>
  <c r="O286" i="12" s="1"/>
  <c r="Q286" i="50"/>
  <c r="R286" i="50" s="1"/>
  <c r="O287" i="50" s="1"/>
  <c r="Q288" i="43"/>
  <c r="R288" i="43" s="1"/>
  <c r="O289" i="43" s="1"/>
  <c r="Q299" i="16"/>
  <c r="R299" i="16" s="1"/>
  <c r="O300" i="16" s="1"/>
  <c r="Q286" i="28"/>
  <c r="R286" i="28" s="1"/>
  <c r="O287" i="28" s="1"/>
  <c r="Q295" i="21"/>
  <c r="R295" i="21" s="1"/>
  <c r="O296" i="21" s="1"/>
  <c r="Q285" i="44"/>
  <c r="R285" i="44" s="1"/>
  <c r="O286" i="44" s="1"/>
  <c r="Q286" i="34"/>
  <c r="R286" i="34" s="1"/>
  <c r="O287" i="34" s="1"/>
  <c r="Q286" i="36"/>
  <c r="R286" i="36" s="1"/>
  <c r="O287" i="36" s="1"/>
  <c r="Q287" i="41"/>
  <c r="R287" i="41" s="1"/>
  <c r="O288" i="41" s="1"/>
  <c r="Q282" i="24"/>
  <c r="R282" i="24" s="1"/>
  <c r="O283" i="24" s="1"/>
  <c r="Q287" i="40"/>
  <c r="R287" i="40" s="1"/>
  <c r="O288" i="40" s="1"/>
  <c r="Q285" i="33"/>
  <c r="R285" i="33" s="1"/>
  <c r="O286" i="33" s="1"/>
  <c r="Q287" i="37"/>
  <c r="R287" i="37" s="1"/>
  <c r="O288" i="37" s="1"/>
  <c r="Q286" i="48"/>
  <c r="R286" i="48" s="1"/>
  <c r="O287" i="48" s="1"/>
  <c r="Q286" i="38"/>
  <c r="R286" i="38" s="1"/>
  <c r="O287" i="38" s="1"/>
  <c r="Q287" i="53"/>
  <c r="R287" i="53" s="1"/>
  <c r="O288" i="53" s="1"/>
  <c r="Q286" i="47"/>
  <c r="R286" i="47" s="1"/>
  <c r="O287" i="47" s="1"/>
  <c r="Q287" i="15"/>
  <c r="R287" i="15" s="1"/>
  <c r="O288" i="15" s="1"/>
  <c r="Q287" i="49"/>
  <c r="R287" i="49" s="1"/>
  <c r="O288" i="49" s="1"/>
  <c r="Q287" i="42"/>
  <c r="R287" i="42" s="1"/>
  <c r="O288" i="42" s="1"/>
  <c r="Q287" i="27"/>
  <c r="R287" i="27" s="1"/>
  <c r="O288" i="27" s="1"/>
  <c r="Q286" i="30"/>
  <c r="R286" i="30" s="1"/>
  <c r="O287" i="30" s="1"/>
  <c r="Q286" i="35"/>
  <c r="R286" i="35" s="1"/>
  <c r="O287" i="35" s="1"/>
  <c r="Q287" i="45"/>
  <c r="R287" i="45" s="1"/>
  <c r="O288" i="45" s="1"/>
  <c r="Q288" i="46"/>
  <c r="R288" i="46" s="1"/>
  <c r="O289" i="46" s="1"/>
  <c r="Q291" i="13"/>
  <c r="R291" i="13" s="1"/>
  <c r="O292" i="13" s="1"/>
  <c r="Q295" i="20"/>
  <c r="R295" i="20" s="1"/>
  <c r="O296" i="20" s="1"/>
  <c r="Q282" i="26"/>
  <c r="R282" i="26" s="1"/>
  <c r="O283" i="26" s="1"/>
  <c r="Q287" i="54"/>
  <c r="R287" i="54" s="1"/>
  <c r="O288" i="54" s="1"/>
  <c r="Q286" i="52"/>
  <c r="R286" i="52" s="1"/>
  <c r="O287" i="52" s="1"/>
  <c r="Q294" i="22"/>
  <c r="R294" i="22" s="1"/>
  <c r="O295" i="22" s="1"/>
  <c r="Q286" i="39"/>
  <c r="R286" i="39" s="1"/>
  <c r="O287" i="39" s="1"/>
  <c r="Q295" i="17"/>
  <c r="R295" i="17" s="1"/>
  <c r="O296" i="17" s="1"/>
  <c r="Q286" i="31"/>
  <c r="R286" i="31" s="1"/>
  <c r="O287" i="31" s="1"/>
  <c r="Q295" i="19"/>
  <c r="R295" i="19" s="1"/>
  <c r="O296" i="19" s="1"/>
  <c r="Q294" i="23"/>
  <c r="R294" i="23" s="1"/>
  <c r="O295" i="23" s="1"/>
  <c r="Q287" i="9"/>
  <c r="R287" i="9" s="1"/>
  <c r="O288" i="9" s="1"/>
  <c r="Q287" i="36" l="1"/>
  <c r="R287" i="36" s="1"/>
  <c r="O288" i="36" s="1"/>
  <c r="Q286" i="33"/>
  <c r="R286" i="33" s="1"/>
  <c r="O287" i="33" s="1"/>
  <c r="Q286" i="32"/>
  <c r="R286" i="32" s="1"/>
  <c r="O287" i="32" s="1"/>
  <c r="Q288" i="40"/>
  <c r="R288" i="40" s="1"/>
  <c r="O289" i="40" s="1"/>
  <c r="Q287" i="51"/>
  <c r="R287" i="51" s="1"/>
  <c r="O288" i="51" s="1"/>
  <c r="Q287" i="39"/>
  <c r="R287" i="39" s="1"/>
  <c r="O288" i="39" s="1"/>
  <c r="Q296" i="19"/>
  <c r="R296" i="19" s="1"/>
  <c r="O297" i="19" s="1"/>
  <c r="Q288" i="9"/>
  <c r="R288" i="9" s="1"/>
  <c r="O289" i="9" s="1"/>
  <c r="Q288" i="37"/>
  <c r="R288" i="37" s="1"/>
  <c r="O289" i="37" s="1"/>
  <c r="Q288" i="45"/>
  <c r="R288" i="45" s="1"/>
  <c r="O289" i="45" s="1"/>
  <c r="Q288" i="49"/>
  <c r="R288" i="49" s="1"/>
  <c r="O289" i="49" s="1"/>
  <c r="Q287" i="52"/>
  <c r="R287" i="52" s="1"/>
  <c r="O288" i="52" s="1"/>
  <c r="Q287" i="35"/>
  <c r="R287" i="35" s="1"/>
  <c r="O288" i="35" s="1"/>
  <c r="Q286" i="12"/>
  <c r="R286" i="12" s="1"/>
  <c r="O287" i="12" s="1"/>
  <c r="Q288" i="15"/>
  <c r="R288" i="15" s="1"/>
  <c r="O289" i="15" s="1"/>
  <c r="Q286" i="44"/>
  <c r="R286" i="44" s="1"/>
  <c r="O287" i="44" s="1"/>
  <c r="Q288" i="54"/>
  <c r="R288" i="54" s="1"/>
  <c r="O289" i="54" s="1"/>
  <c r="Q288" i="27"/>
  <c r="R288" i="27" s="1"/>
  <c r="O289" i="27" s="1"/>
  <c r="Q296" i="21"/>
  <c r="R296" i="21" s="1"/>
  <c r="O297" i="21" s="1"/>
  <c r="Q287" i="50"/>
  <c r="R287" i="50" s="1"/>
  <c r="O288" i="50" s="1"/>
  <c r="Q287" i="48"/>
  <c r="R287" i="48" s="1"/>
  <c r="O288" i="48" s="1"/>
  <c r="Q289" i="43"/>
  <c r="R289" i="43" s="1"/>
  <c r="O290" i="43" s="1"/>
  <c r="Q296" i="17"/>
  <c r="R296" i="17" s="1"/>
  <c r="O297" i="17" s="1"/>
  <c r="Q289" i="46"/>
  <c r="R289" i="46" s="1"/>
  <c r="O290" i="46" s="1"/>
  <c r="Q287" i="47"/>
  <c r="R287" i="47" s="1"/>
  <c r="O288" i="47" s="1"/>
  <c r="Q288" i="41"/>
  <c r="R288" i="41" s="1"/>
  <c r="O289" i="41" s="1"/>
  <c r="Q287" i="30"/>
  <c r="R287" i="30" s="1"/>
  <c r="O288" i="30" s="1"/>
  <c r="Q295" i="23"/>
  <c r="R295" i="23" s="1"/>
  <c r="O296" i="23" s="1"/>
  <c r="Q288" i="42"/>
  <c r="R288" i="42" s="1"/>
  <c r="O289" i="42" s="1"/>
  <c r="Q288" i="53"/>
  <c r="R288" i="53" s="1"/>
  <c r="O289" i="53" s="1"/>
  <c r="Q287" i="28"/>
  <c r="R287" i="28" s="1"/>
  <c r="O288" i="28" s="1"/>
  <c r="Q283" i="25"/>
  <c r="R283" i="25" s="1"/>
  <c r="O284" i="25" s="1"/>
  <c r="Q283" i="26"/>
  <c r="R283" i="26" s="1"/>
  <c r="O284" i="26" s="1"/>
  <c r="Q292" i="13"/>
  <c r="R292" i="13" s="1"/>
  <c r="O293" i="13" s="1"/>
  <c r="Q288" i="29"/>
  <c r="R288" i="29" s="1"/>
  <c r="O289" i="29" s="1"/>
  <c r="Q295" i="22"/>
  <c r="R295" i="22" s="1"/>
  <c r="O296" i="22" s="1"/>
  <c r="Q296" i="20"/>
  <c r="R296" i="20" s="1"/>
  <c r="O297" i="20" s="1"/>
  <c r="Q287" i="34"/>
  <c r="R287" i="34" s="1"/>
  <c r="O288" i="34" s="1"/>
  <c r="Q300" i="16"/>
  <c r="R300" i="16" s="1"/>
  <c r="O301" i="16" s="1"/>
  <c r="Q288" i="55"/>
  <c r="R288" i="55" s="1"/>
  <c r="O289" i="55" s="1"/>
  <c r="Q287" i="31"/>
  <c r="R287" i="31" s="1"/>
  <c r="O288" i="31" s="1"/>
  <c r="Q283" i="24"/>
  <c r="R283" i="24" s="1"/>
  <c r="O284" i="24" s="1"/>
  <c r="Q287" i="38"/>
  <c r="R287" i="38" s="1"/>
  <c r="O288" i="38" s="1"/>
  <c r="Q297" i="21" l="1"/>
  <c r="R297" i="21" s="1"/>
  <c r="O298" i="21" s="1"/>
  <c r="Q289" i="37"/>
  <c r="R289" i="37" s="1"/>
  <c r="O290" i="37" s="1"/>
  <c r="Q289" i="53"/>
  <c r="R289" i="53" s="1"/>
  <c r="O290" i="53" s="1"/>
  <c r="Q289" i="42"/>
  <c r="R289" i="42" s="1"/>
  <c r="O290" i="42" s="1"/>
  <c r="Q289" i="27"/>
  <c r="R289" i="27" s="1"/>
  <c r="O290" i="27" s="1"/>
  <c r="Q289" i="9"/>
  <c r="R289" i="9" s="1"/>
  <c r="O290" i="9" s="1"/>
  <c r="Q297" i="17"/>
  <c r="R297" i="17" s="1"/>
  <c r="O298" i="17" s="1"/>
  <c r="Q288" i="38"/>
  <c r="R288" i="38" s="1"/>
  <c r="O289" i="38" s="1"/>
  <c r="Q287" i="33"/>
  <c r="R287" i="33" s="1"/>
  <c r="O288" i="33" s="1"/>
  <c r="Q289" i="29"/>
  <c r="R289" i="29" s="1"/>
  <c r="O290" i="29" s="1"/>
  <c r="Q296" i="23"/>
  <c r="R296" i="23" s="1"/>
  <c r="O297" i="23" s="1"/>
  <c r="Q288" i="34"/>
  <c r="R288" i="34" s="1"/>
  <c r="O289" i="34" s="1"/>
  <c r="Q287" i="44"/>
  <c r="R287" i="44" s="1"/>
  <c r="O288" i="44" s="1"/>
  <c r="Q301" i="16"/>
  <c r="R301" i="16" s="1"/>
  <c r="O302" i="16" s="1"/>
  <c r="Q287" i="32"/>
  <c r="R287" i="32" s="1"/>
  <c r="O288" i="32" s="1"/>
  <c r="Q284" i="25"/>
  <c r="R284" i="25" s="1"/>
  <c r="O285" i="25" s="1"/>
  <c r="Q289" i="41"/>
  <c r="R289" i="41" s="1"/>
  <c r="O290" i="41" s="1"/>
  <c r="Q288" i="48"/>
  <c r="R288" i="48" s="1"/>
  <c r="O289" i="48" s="1"/>
  <c r="Q289" i="15"/>
  <c r="R289" i="15" s="1"/>
  <c r="O290" i="15" s="1"/>
  <c r="Q288" i="52"/>
  <c r="R288" i="52" s="1"/>
  <c r="O289" i="52" s="1"/>
  <c r="Q289" i="49"/>
  <c r="R289" i="49" s="1"/>
  <c r="O290" i="49" s="1"/>
  <c r="Q297" i="19"/>
  <c r="R297" i="19" s="1"/>
  <c r="O298" i="19" s="1"/>
  <c r="Q288" i="50"/>
  <c r="R288" i="50" s="1"/>
  <c r="O289" i="50" s="1"/>
  <c r="Q288" i="30"/>
  <c r="R288" i="30" s="1"/>
  <c r="O289" i="30" s="1"/>
  <c r="Q290" i="46"/>
  <c r="R290" i="46" s="1"/>
  <c r="O291" i="46" s="1"/>
  <c r="Q290" i="43"/>
  <c r="R290" i="43" s="1"/>
  <c r="O291" i="43" s="1"/>
  <c r="Q287" i="12"/>
  <c r="R287" i="12" s="1"/>
  <c r="O288" i="12" s="1"/>
  <c r="Q289" i="45"/>
  <c r="R289" i="45" s="1"/>
  <c r="O290" i="45" s="1"/>
  <c r="Q288" i="39"/>
  <c r="R288" i="39" s="1"/>
  <c r="O289" i="39" s="1"/>
  <c r="Q296" i="22"/>
  <c r="R296" i="22" s="1"/>
  <c r="O297" i="22" s="1"/>
  <c r="Q288" i="28"/>
  <c r="R288" i="28" s="1"/>
  <c r="O289" i="28" s="1"/>
  <c r="Q284" i="24"/>
  <c r="R284" i="24" s="1"/>
  <c r="O285" i="24" s="1"/>
  <c r="Q293" i="13"/>
  <c r="R293" i="13" s="1"/>
  <c r="O294" i="13" s="1"/>
  <c r="Q289" i="40"/>
  <c r="R289" i="40" s="1"/>
  <c r="O290" i="40" s="1"/>
  <c r="Q289" i="54"/>
  <c r="R289" i="54" s="1"/>
  <c r="O290" i="54" s="1"/>
  <c r="Q288" i="51"/>
  <c r="R288" i="51" s="1"/>
  <c r="O289" i="51" s="1"/>
  <c r="Q288" i="36"/>
  <c r="R288" i="36" s="1"/>
  <c r="O289" i="36" s="1"/>
  <c r="Q289" i="55"/>
  <c r="R289" i="55" s="1"/>
  <c r="O290" i="55" s="1"/>
  <c r="Q288" i="31"/>
  <c r="R288" i="31" s="1"/>
  <c r="O289" i="31" s="1"/>
  <c r="Q297" i="20"/>
  <c r="R297" i="20" s="1"/>
  <c r="O298" i="20" s="1"/>
  <c r="Q284" i="26"/>
  <c r="R284" i="26" s="1"/>
  <c r="O285" i="26" s="1"/>
  <c r="Q288" i="47"/>
  <c r="R288" i="47" s="1"/>
  <c r="O289" i="47" s="1"/>
  <c r="Q288" i="35"/>
  <c r="R288" i="35" s="1"/>
  <c r="O289" i="35" s="1"/>
  <c r="Q288" i="12" l="1"/>
  <c r="R288" i="12" s="1"/>
  <c r="O289" i="12" s="1"/>
  <c r="Q285" i="24"/>
  <c r="R285" i="24" s="1"/>
  <c r="O286" i="24" s="1"/>
  <c r="Q298" i="20"/>
  <c r="R298" i="20" s="1"/>
  <c r="O299" i="20" s="1"/>
  <c r="Q290" i="54"/>
  <c r="R290" i="54" s="1"/>
  <c r="O291" i="54" s="1"/>
  <c r="Q291" i="46"/>
  <c r="R291" i="46" s="1"/>
  <c r="O292" i="46" s="1"/>
  <c r="Q297" i="23"/>
  <c r="R297" i="23" s="1"/>
  <c r="O298" i="23" s="1"/>
  <c r="Q289" i="31"/>
  <c r="R289" i="31" s="1"/>
  <c r="O290" i="31" s="1"/>
  <c r="Q289" i="52"/>
  <c r="R289" i="52" s="1"/>
  <c r="O290" i="52" s="1"/>
  <c r="Q288" i="32"/>
  <c r="R288" i="32" s="1"/>
  <c r="O289" i="32" s="1"/>
  <c r="Q288" i="33"/>
  <c r="R288" i="33" s="1"/>
  <c r="O289" i="33" s="1"/>
  <c r="Q289" i="35"/>
  <c r="R289" i="35" s="1"/>
  <c r="O290" i="35" s="1"/>
  <c r="Q294" i="13"/>
  <c r="R294" i="13" s="1"/>
  <c r="O295" i="13" s="1"/>
  <c r="Q298" i="21"/>
  <c r="R298" i="21" s="1"/>
  <c r="O299" i="21" s="1"/>
  <c r="Q290" i="45"/>
  <c r="R290" i="45" s="1"/>
  <c r="O291" i="45" s="1"/>
  <c r="Q289" i="38"/>
  <c r="R289" i="38" s="1"/>
  <c r="O290" i="38" s="1"/>
  <c r="Q298" i="17"/>
  <c r="R298" i="17" s="1"/>
  <c r="O299" i="17" s="1"/>
  <c r="Q290" i="53"/>
  <c r="R290" i="53" s="1"/>
  <c r="O291" i="53" s="1"/>
  <c r="Q289" i="30"/>
  <c r="R289" i="30" s="1"/>
  <c r="O290" i="30" s="1"/>
  <c r="Q289" i="34"/>
  <c r="R289" i="34" s="1"/>
  <c r="O290" i="34" s="1"/>
  <c r="Q290" i="15"/>
  <c r="R290" i="15" s="1"/>
  <c r="O291" i="15" s="1"/>
  <c r="Q297" i="22"/>
  <c r="R297" i="22" s="1"/>
  <c r="O298" i="22" s="1"/>
  <c r="Q290" i="37"/>
  <c r="R290" i="37" s="1"/>
  <c r="O291" i="37" s="1"/>
  <c r="Q289" i="51"/>
  <c r="R289" i="51" s="1"/>
  <c r="O290" i="51" s="1"/>
  <c r="Q290" i="42"/>
  <c r="R290" i="42" s="1"/>
  <c r="O291" i="42" s="1"/>
  <c r="Q289" i="50"/>
  <c r="R289" i="50" s="1"/>
  <c r="O290" i="50" s="1"/>
  <c r="Q298" i="19"/>
  <c r="R298" i="19" s="1"/>
  <c r="O299" i="19" s="1"/>
  <c r="Q285" i="25"/>
  <c r="R285" i="25" s="1"/>
  <c r="O286" i="25" s="1"/>
  <c r="Q289" i="47"/>
  <c r="R289" i="47" s="1"/>
  <c r="O290" i="47" s="1"/>
  <c r="Q290" i="55"/>
  <c r="R290" i="55" s="1"/>
  <c r="O291" i="55" s="1"/>
  <c r="Q302" i="16"/>
  <c r="R302" i="16" s="1"/>
  <c r="O303" i="16" s="1"/>
  <c r="Q290" i="9"/>
  <c r="R290" i="9" s="1"/>
  <c r="O291" i="9" s="1"/>
  <c r="Q285" i="26"/>
  <c r="R285" i="26" s="1"/>
  <c r="O286" i="26" s="1"/>
  <c r="Q289" i="39"/>
  <c r="R289" i="39" s="1"/>
  <c r="O290" i="39" s="1"/>
  <c r="Q290" i="49"/>
  <c r="R290" i="49" s="1"/>
  <c r="O291" i="49" s="1"/>
  <c r="Q290" i="41"/>
  <c r="R290" i="41" s="1"/>
  <c r="O291" i="41" s="1"/>
  <c r="Q288" i="44"/>
  <c r="R288" i="44" s="1"/>
  <c r="O289" i="44" s="1"/>
  <c r="Q290" i="27"/>
  <c r="R290" i="27" s="1"/>
  <c r="O291" i="27" s="1"/>
  <c r="Q289" i="28"/>
  <c r="R289" i="28" s="1"/>
  <c r="O290" i="28" s="1"/>
  <c r="Q290" i="40"/>
  <c r="R290" i="40" s="1"/>
  <c r="O291" i="40" s="1"/>
  <c r="Q291" i="43"/>
  <c r="R291" i="43" s="1"/>
  <c r="O292" i="43" s="1"/>
  <c r="Q289" i="48"/>
  <c r="R289" i="48" s="1"/>
  <c r="O290" i="48" s="1"/>
  <c r="Q290" i="29"/>
  <c r="R290" i="29" s="1"/>
  <c r="O291" i="29" s="1"/>
  <c r="Q289" i="36"/>
  <c r="R289" i="36" s="1"/>
  <c r="O290" i="36" s="1"/>
  <c r="Q299" i="20" l="1"/>
  <c r="R299" i="20" s="1"/>
  <c r="O300" i="20" s="1"/>
  <c r="Q291" i="54"/>
  <c r="R291" i="54" s="1"/>
  <c r="O292" i="54" s="1"/>
  <c r="Q289" i="32"/>
  <c r="R289" i="32" s="1"/>
  <c r="O290" i="32" s="1"/>
  <c r="Q291" i="15"/>
  <c r="R291" i="15" s="1"/>
  <c r="O292" i="15" s="1"/>
  <c r="Q291" i="27"/>
  <c r="R291" i="27" s="1"/>
  <c r="O292" i="27" s="1"/>
  <c r="Q291" i="42"/>
  <c r="R291" i="42" s="1"/>
  <c r="O292" i="42" s="1"/>
  <c r="Q291" i="53"/>
  <c r="R291" i="53" s="1"/>
  <c r="O292" i="53" s="1"/>
  <c r="Q291" i="29"/>
  <c r="R291" i="29" s="1"/>
  <c r="O292" i="29" s="1"/>
  <c r="Q290" i="48"/>
  <c r="R290" i="48" s="1"/>
  <c r="O291" i="48" s="1"/>
  <c r="Q290" i="51"/>
  <c r="R290" i="51" s="1"/>
  <c r="O291" i="51" s="1"/>
  <c r="Q290" i="34"/>
  <c r="R290" i="34" s="1"/>
  <c r="O291" i="34" s="1"/>
  <c r="Q290" i="38"/>
  <c r="R290" i="38" s="1"/>
  <c r="O291" i="38" s="1"/>
  <c r="Q290" i="35"/>
  <c r="R290" i="35" s="1"/>
  <c r="O291" i="35" s="1"/>
  <c r="Q290" i="31"/>
  <c r="R290" i="31" s="1"/>
  <c r="O291" i="31" s="1"/>
  <c r="Q299" i="17"/>
  <c r="R299" i="17" s="1"/>
  <c r="O300" i="17" s="1"/>
  <c r="Q290" i="36"/>
  <c r="R290" i="36" s="1"/>
  <c r="O291" i="36" s="1"/>
  <c r="Q291" i="41"/>
  <c r="R291" i="41" s="1"/>
  <c r="O292" i="41" s="1"/>
  <c r="Q291" i="9"/>
  <c r="R291" i="9" s="1"/>
  <c r="O292" i="9" s="1"/>
  <c r="Q292" i="43"/>
  <c r="R292" i="43" s="1"/>
  <c r="O293" i="43" s="1"/>
  <c r="Q290" i="47"/>
  <c r="R290" i="47" s="1"/>
  <c r="O291" i="47" s="1"/>
  <c r="Q291" i="40"/>
  <c r="R291" i="40" s="1"/>
  <c r="O292" i="40" s="1"/>
  <c r="Q303" i="16"/>
  <c r="R303" i="16" s="1"/>
  <c r="O304" i="16" s="1"/>
  <c r="Q290" i="30"/>
  <c r="R290" i="30" s="1"/>
  <c r="O291" i="30" s="1"/>
  <c r="Q291" i="45"/>
  <c r="R291" i="45" s="1"/>
  <c r="O292" i="45" s="1"/>
  <c r="Q289" i="33"/>
  <c r="R289" i="33" s="1"/>
  <c r="O290" i="33" s="1"/>
  <c r="Q298" i="23"/>
  <c r="R298" i="23" s="1"/>
  <c r="O299" i="23" s="1"/>
  <c r="Q286" i="24"/>
  <c r="R286" i="24" s="1"/>
  <c r="O287" i="24" s="1"/>
  <c r="Q295" i="13"/>
  <c r="R295" i="13" s="1"/>
  <c r="O296" i="13" s="1"/>
  <c r="Q286" i="25"/>
  <c r="R286" i="25" s="1"/>
  <c r="O287" i="25" s="1"/>
  <c r="Q290" i="28"/>
  <c r="R290" i="28" s="1"/>
  <c r="O291" i="28" s="1"/>
  <c r="Q291" i="49"/>
  <c r="R291" i="49" s="1"/>
  <c r="O292" i="49" s="1"/>
  <c r="Q299" i="19"/>
  <c r="R299" i="19" s="1"/>
  <c r="O300" i="19" s="1"/>
  <c r="Q291" i="37"/>
  <c r="R291" i="37" s="1"/>
  <c r="O292" i="37" s="1"/>
  <c r="Q292" i="46"/>
  <c r="R292" i="46" s="1"/>
  <c r="O293" i="46" s="1"/>
  <c r="Q289" i="12"/>
  <c r="R289" i="12" s="1"/>
  <c r="O290" i="12" s="1"/>
  <c r="Q289" i="44"/>
  <c r="R289" i="44" s="1"/>
  <c r="O290" i="44" s="1"/>
  <c r="Q286" i="26"/>
  <c r="R286" i="26" s="1"/>
  <c r="O287" i="26" s="1"/>
  <c r="Q290" i="52"/>
  <c r="R290" i="52" s="1"/>
  <c r="O291" i="52" s="1"/>
  <c r="Q290" i="39"/>
  <c r="R290" i="39" s="1"/>
  <c r="O291" i="39" s="1"/>
  <c r="Q291" i="55"/>
  <c r="R291" i="55" s="1"/>
  <c r="O292" i="55" s="1"/>
  <c r="Q290" i="50"/>
  <c r="R290" i="50" s="1"/>
  <c r="O291" i="50" s="1"/>
  <c r="Q298" i="22"/>
  <c r="R298" i="22" s="1"/>
  <c r="O299" i="22" s="1"/>
  <c r="Q299" i="21"/>
  <c r="R299" i="21" s="1"/>
  <c r="O300" i="21" s="1"/>
  <c r="Q292" i="42" l="1"/>
  <c r="R292" i="42" s="1"/>
  <c r="O293" i="42" s="1"/>
  <c r="Q291" i="30"/>
  <c r="R291" i="30" s="1"/>
  <c r="O292" i="30" s="1"/>
  <c r="Q300" i="17"/>
  <c r="R300" i="17" s="1"/>
  <c r="O301" i="17" s="1"/>
  <c r="Q291" i="51"/>
  <c r="R291" i="51" s="1"/>
  <c r="O292" i="51" s="1"/>
  <c r="Q299" i="23"/>
  <c r="R299" i="23" s="1"/>
  <c r="O300" i="23" s="1"/>
  <c r="Q291" i="31"/>
  <c r="R291" i="31" s="1"/>
  <c r="O292" i="31" s="1"/>
  <c r="Q292" i="53"/>
  <c r="R292" i="53" s="1"/>
  <c r="O293" i="53" s="1"/>
  <c r="Q292" i="27"/>
  <c r="R292" i="27" s="1"/>
  <c r="O293" i="27" s="1"/>
  <c r="Q291" i="28"/>
  <c r="R291" i="28" s="1"/>
  <c r="O292" i="28" s="1"/>
  <c r="Q290" i="32"/>
  <c r="R290" i="32" s="1"/>
  <c r="O291" i="32" s="1"/>
  <c r="Q287" i="26"/>
  <c r="R287" i="26" s="1"/>
  <c r="O288" i="26" s="1"/>
  <c r="Q291" i="47"/>
  <c r="R291" i="47" s="1"/>
  <c r="O292" i="47" s="1"/>
  <c r="Q292" i="54"/>
  <c r="R292" i="54" s="1"/>
  <c r="O293" i="54" s="1"/>
  <c r="Q304" i="16"/>
  <c r="R304" i="16" s="1"/>
  <c r="O305" i="16" s="1"/>
  <c r="Q291" i="36"/>
  <c r="R291" i="36" s="1"/>
  <c r="O292" i="36" s="1"/>
  <c r="Q299" i="22"/>
  <c r="R299" i="22" s="1"/>
  <c r="O300" i="22" s="1"/>
  <c r="Q292" i="45"/>
  <c r="R292" i="45" s="1"/>
  <c r="O293" i="45" s="1"/>
  <c r="Q292" i="9"/>
  <c r="R292" i="9" s="1"/>
  <c r="O293" i="9" s="1"/>
  <c r="Q300" i="20"/>
  <c r="R300" i="20" s="1"/>
  <c r="O301" i="20" s="1"/>
  <c r="Q300" i="19"/>
  <c r="R300" i="19" s="1"/>
  <c r="O301" i="19" s="1"/>
  <c r="Q296" i="13"/>
  <c r="R296" i="13" s="1"/>
  <c r="O297" i="13" s="1"/>
  <c r="Q291" i="38"/>
  <c r="R291" i="38" s="1"/>
  <c r="O292" i="38" s="1"/>
  <c r="Q292" i="29"/>
  <c r="R292" i="29" s="1"/>
  <c r="O293" i="29" s="1"/>
  <c r="Q292" i="15"/>
  <c r="R292" i="15" s="1"/>
  <c r="O293" i="15" s="1"/>
  <c r="Q292" i="55"/>
  <c r="R292" i="55" s="1"/>
  <c r="O293" i="55" s="1"/>
  <c r="Q292" i="49"/>
  <c r="R292" i="49" s="1"/>
  <c r="O293" i="49" s="1"/>
  <c r="Q291" i="34"/>
  <c r="R291" i="34" s="1"/>
  <c r="O292" i="34" s="1"/>
  <c r="Q293" i="46"/>
  <c r="R293" i="46" s="1"/>
  <c r="O294" i="46" s="1"/>
  <c r="Q300" i="21"/>
  <c r="R300" i="21" s="1"/>
  <c r="O301" i="21" s="1"/>
  <c r="Q290" i="12"/>
  <c r="R290" i="12" s="1"/>
  <c r="O291" i="12" s="1"/>
  <c r="Q287" i="24"/>
  <c r="R287" i="24" s="1"/>
  <c r="O288" i="24" s="1"/>
  <c r="Q291" i="52"/>
  <c r="R291" i="52" s="1"/>
  <c r="O292" i="52" s="1"/>
  <c r="Q291" i="48"/>
  <c r="R291" i="48" s="1"/>
  <c r="O292" i="48" s="1"/>
  <c r="Q290" i="44"/>
  <c r="R290" i="44" s="1"/>
  <c r="O291" i="44" s="1"/>
  <c r="Q291" i="39"/>
  <c r="R291" i="39" s="1"/>
  <c r="O292" i="39" s="1"/>
  <c r="Q293" i="43"/>
  <c r="R293" i="43" s="1"/>
  <c r="O294" i="43" s="1"/>
  <c r="Q291" i="50"/>
  <c r="R291" i="50" s="1"/>
  <c r="O292" i="50" s="1"/>
  <c r="Q292" i="37"/>
  <c r="R292" i="37" s="1"/>
  <c r="O293" i="37" s="1"/>
  <c r="Q287" i="25"/>
  <c r="R287" i="25" s="1"/>
  <c r="O288" i="25" s="1"/>
  <c r="Q290" i="33"/>
  <c r="R290" i="33" s="1"/>
  <c r="O291" i="33" s="1"/>
  <c r="Q292" i="40"/>
  <c r="R292" i="40" s="1"/>
  <c r="O293" i="40" s="1"/>
  <c r="Q292" i="41"/>
  <c r="R292" i="41" s="1"/>
  <c r="O293" i="41" s="1"/>
  <c r="Q291" i="35"/>
  <c r="R291" i="35" s="1"/>
  <c r="O292" i="35" s="1"/>
  <c r="Q293" i="55" l="1"/>
  <c r="R293" i="55" s="1"/>
  <c r="O294" i="55" s="1"/>
  <c r="Q294" i="43"/>
  <c r="R294" i="43" s="1"/>
  <c r="O295" i="43" s="1"/>
  <c r="Q291" i="12"/>
  <c r="R291" i="12" s="1"/>
  <c r="O292" i="12" s="1"/>
  <c r="Q288" i="24"/>
  <c r="R288" i="24" s="1"/>
  <c r="O289" i="24" s="1"/>
  <c r="Q292" i="36"/>
  <c r="R292" i="36" s="1"/>
  <c r="O293" i="36" s="1"/>
  <c r="Q293" i="41"/>
  <c r="R293" i="41" s="1"/>
  <c r="O294" i="41" s="1"/>
  <c r="Q292" i="39"/>
  <c r="R292" i="39" s="1"/>
  <c r="O293" i="39" s="1"/>
  <c r="Q294" i="46"/>
  <c r="R294" i="46" s="1"/>
  <c r="O295" i="46" s="1"/>
  <c r="Q293" i="49"/>
  <c r="R293" i="49" s="1"/>
  <c r="O294" i="49" s="1"/>
  <c r="Q291" i="33"/>
  <c r="R291" i="33" s="1"/>
  <c r="O292" i="33" s="1"/>
  <c r="Q293" i="37"/>
  <c r="R293" i="37" s="1"/>
  <c r="O294" i="37" s="1"/>
  <c r="Q293" i="9"/>
  <c r="R293" i="9" s="1"/>
  <c r="O294" i="9" s="1"/>
  <c r="Q300" i="23"/>
  <c r="R300" i="23" s="1"/>
  <c r="O301" i="23" s="1"/>
  <c r="Q292" i="35"/>
  <c r="R292" i="35" s="1"/>
  <c r="O293" i="35" s="1"/>
  <c r="Q293" i="29"/>
  <c r="R293" i="29" s="1"/>
  <c r="O294" i="29" s="1"/>
  <c r="Q301" i="20"/>
  <c r="R301" i="20" s="1"/>
  <c r="O302" i="20" s="1"/>
  <c r="Q288" i="26"/>
  <c r="R288" i="26" s="1"/>
  <c r="O289" i="26" s="1"/>
  <c r="Q293" i="53"/>
  <c r="R293" i="53" s="1"/>
  <c r="O294" i="53" s="1"/>
  <c r="Q301" i="17"/>
  <c r="R301" i="17" s="1"/>
  <c r="O302" i="17" s="1"/>
  <c r="Q292" i="52"/>
  <c r="R292" i="52" s="1"/>
  <c r="O293" i="52" s="1"/>
  <c r="Q301" i="19"/>
  <c r="R301" i="19" s="1"/>
  <c r="O302" i="19" s="1"/>
  <c r="Q293" i="27"/>
  <c r="R293" i="27" s="1"/>
  <c r="O294" i="27" s="1"/>
  <c r="Q292" i="34"/>
  <c r="R292" i="34" s="1"/>
  <c r="O293" i="34" s="1"/>
  <c r="Q293" i="15"/>
  <c r="R293" i="15" s="1"/>
  <c r="O294" i="15" s="1"/>
  <c r="Q292" i="47"/>
  <c r="R292" i="47" s="1"/>
  <c r="O293" i="47" s="1"/>
  <c r="Q292" i="51"/>
  <c r="R292" i="51" s="1"/>
  <c r="O293" i="51" s="1"/>
  <c r="Q288" i="25"/>
  <c r="R288" i="25" s="1"/>
  <c r="O289" i="25" s="1"/>
  <c r="Q291" i="32"/>
  <c r="R291" i="32" s="1"/>
  <c r="O292" i="32" s="1"/>
  <c r="Q292" i="31"/>
  <c r="R292" i="31" s="1"/>
  <c r="O293" i="31" s="1"/>
  <c r="Q292" i="30"/>
  <c r="R292" i="30" s="1"/>
  <c r="O293" i="30" s="1"/>
  <c r="Q291" i="44"/>
  <c r="R291" i="44" s="1"/>
  <c r="O292" i="44" s="1"/>
  <c r="Q292" i="38"/>
  <c r="R292" i="38" s="1"/>
  <c r="O293" i="38" s="1"/>
  <c r="Q305" i="16"/>
  <c r="R305" i="16" s="1"/>
  <c r="O306" i="16" s="1"/>
  <c r="Q293" i="45"/>
  <c r="R293" i="45" s="1"/>
  <c r="O294" i="45" s="1"/>
  <c r="Q292" i="28"/>
  <c r="R292" i="28" s="1"/>
  <c r="O293" i="28" s="1"/>
  <c r="Q293" i="42"/>
  <c r="R293" i="42" s="1"/>
  <c r="O294" i="42" s="1"/>
  <c r="Q300" i="22"/>
  <c r="R300" i="22" s="1"/>
  <c r="O301" i="22" s="1"/>
  <c r="Q293" i="40"/>
  <c r="R293" i="40" s="1"/>
  <c r="O294" i="40" s="1"/>
  <c r="Q292" i="50"/>
  <c r="R292" i="50" s="1"/>
  <c r="O293" i="50" s="1"/>
  <c r="Q292" i="48"/>
  <c r="R292" i="48" s="1"/>
  <c r="O293" i="48" s="1"/>
  <c r="Q301" i="21"/>
  <c r="R301" i="21" s="1"/>
  <c r="O302" i="21" s="1"/>
  <c r="Q297" i="13"/>
  <c r="R297" i="13" s="1"/>
  <c r="O298" i="13" s="1"/>
  <c r="Q293" i="54"/>
  <c r="R293" i="54" s="1"/>
  <c r="O294" i="54" s="1"/>
  <c r="Q293" i="50" l="1"/>
  <c r="R293" i="50" s="1"/>
  <c r="O294" i="50" s="1"/>
  <c r="Q292" i="33"/>
  <c r="R292" i="33" s="1"/>
  <c r="O293" i="33" s="1"/>
  <c r="Q289" i="24"/>
  <c r="R289" i="24" s="1"/>
  <c r="O290" i="24" s="1"/>
  <c r="Q294" i="29"/>
  <c r="R294" i="29" s="1"/>
  <c r="O295" i="29" s="1"/>
  <c r="Q293" i="28"/>
  <c r="R293" i="28" s="1"/>
  <c r="O294" i="28" s="1"/>
  <c r="Q294" i="45"/>
  <c r="R294" i="45" s="1"/>
  <c r="O295" i="45" s="1"/>
  <c r="Q302" i="17"/>
  <c r="R302" i="17" s="1"/>
  <c r="O303" i="17" s="1"/>
  <c r="Q294" i="54"/>
  <c r="R294" i="54" s="1"/>
  <c r="O295" i="54" s="1"/>
  <c r="Q294" i="40"/>
  <c r="R294" i="40" s="1"/>
  <c r="O295" i="40" s="1"/>
  <c r="Q295" i="43"/>
  <c r="R295" i="43" s="1"/>
  <c r="O296" i="43" s="1"/>
  <c r="Q289" i="25"/>
  <c r="R289" i="25" s="1"/>
  <c r="O290" i="25" s="1"/>
  <c r="Q289" i="26"/>
  <c r="R289" i="26" s="1"/>
  <c r="O290" i="26" s="1"/>
  <c r="Q293" i="39"/>
  <c r="R293" i="39" s="1"/>
  <c r="O294" i="39" s="1"/>
  <c r="Q306" i="16"/>
  <c r="R306" i="16" s="1"/>
  <c r="O307" i="16" s="1"/>
  <c r="Q301" i="23"/>
  <c r="R301" i="23" s="1"/>
  <c r="O302" i="23" s="1"/>
  <c r="Q294" i="53"/>
  <c r="R294" i="53" s="1"/>
  <c r="O295" i="53" s="1"/>
  <c r="Q292" i="44"/>
  <c r="R292" i="44" s="1"/>
  <c r="O293" i="44" s="1"/>
  <c r="Q293" i="51"/>
  <c r="R293" i="51" s="1"/>
  <c r="O294" i="51" s="1"/>
  <c r="Q294" i="41"/>
  <c r="R294" i="41" s="1"/>
  <c r="O295" i="41" s="1"/>
  <c r="Q292" i="32"/>
  <c r="R292" i="32" s="1"/>
  <c r="O293" i="32" s="1"/>
  <c r="Q293" i="52"/>
  <c r="R293" i="52" s="1"/>
  <c r="O294" i="52" s="1"/>
  <c r="Q295" i="46"/>
  <c r="R295" i="46" s="1"/>
  <c r="O296" i="46" s="1"/>
  <c r="Q293" i="34"/>
  <c r="R293" i="34" s="1"/>
  <c r="O294" i="34" s="1"/>
  <c r="Q294" i="37"/>
  <c r="R294" i="37" s="1"/>
  <c r="O295" i="37" s="1"/>
  <c r="Q292" i="12"/>
  <c r="R292" i="12" s="1"/>
  <c r="O293" i="12" s="1"/>
  <c r="Q302" i="20"/>
  <c r="R302" i="20" s="1"/>
  <c r="O303" i="20" s="1"/>
  <c r="Q294" i="9"/>
  <c r="R294" i="9" s="1"/>
  <c r="O295" i="9" s="1"/>
  <c r="Q294" i="27"/>
  <c r="R294" i="27" s="1"/>
  <c r="O295" i="27" s="1"/>
  <c r="Q298" i="13"/>
  <c r="R298" i="13" s="1"/>
  <c r="O299" i="13" s="1"/>
  <c r="Q293" i="35"/>
  <c r="R293" i="35" s="1"/>
  <c r="O294" i="35" s="1"/>
  <c r="Q294" i="42"/>
  <c r="R294" i="42" s="1"/>
  <c r="O295" i="42" s="1"/>
  <c r="Q302" i="21"/>
  <c r="R302" i="21" s="1"/>
  <c r="O303" i="21" s="1"/>
  <c r="Q293" i="36"/>
  <c r="R293" i="36" s="1"/>
  <c r="O294" i="36" s="1"/>
  <c r="Q294" i="55"/>
  <c r="R294" i="55" s="1"/>
  <c r="O295" i="55" s="1"/>
  <c r="Q293" i="48"/>
  <c r="R293" i="48" s="1"/>
  <c r="O294" i="48" s="1"/>
  <c r="Q293" i="38"/>
  <c r="R293" i="38" s="1"/>
  <c r="O294" i="38" s="1"/>
  <c r="Q294" i="15"/>
  <c r="R294" i="15" s="1"/>
  <c r="O295" i="15" s="1"/>
  <c r="Q293" i="30"/>
  <c r="R293" i="30" s="1"/>
  <c r="O294" i="30" s="1"/>
  <c r="Q301" i="22"/>
  <c r="R301" i="22" s="1"/>
  <c r="O302" i="22" s="1"/>
  <c r="Q293" i="31"/>
  <c r="R293" i="31" s="1"/>
  <c r="O294" i="31" s="1"/>
  <c r="Q293" i="47"/>
  <c r="R293" i="47" s="1"/>
  <c r="O294" i="47" s="1"/>
  <c r="Q302" i="19"/>
  <c r="R302" i="19" s="1"/>
  <c r="O303" i="19" s="1"/>
  <c r="Q294" i="49"/>
  <c r="R294" i="49" s="1"/>
  <c r="O295" i="49" s="1"/>
  <c r="Q290" i="25" l="1"/>
  <c r="R290" i="25" s="1"/>
  <c r="O291" i="25" s="1"/>
  <c r="Q296" i="43"/>
  <c r="R296" i="43" s="1"/>
  <c r="O297" i="43" s="1"/>
  <c r="Q293" i="12"/>
  <c r="R293" i="12" s="1"/>
  <c r="O294" i="12" s="1"/>
  <c r="Q295" i="40"/>
  <c r="R295" i="40" s="1"/>
  <c r="O296" i="40" s="1"/>
  <c r="Q293" i="44"/>
  <c r="R293" i="44" s="1"/>
  <c r="O294" i="44" s="1"/>
  <c r="Q295" i="55"/>
  <c r="R295" i="55" s="1"/>
  <c r="O296" i="55" s="1"/>
  <c r="Q295" i="41"/>
  <c r="R295" i="41" s="1"/>
  <c r="O296" i="41" s="1"/>
  <c r="Q295" i="53"/>
  <c r="R295" i="53" s="1"/>
  <c r="O296" i="53" s="1"/>
  <c r="Q307" i="16"/>
  <c r="R307" i="16" s="1"/>
  <c r="O308" i="16" s="1"/>
  <c r="Q294" i="34"/>
  <c r="R294" i="34" s="1"/>
  <c r="O295" i="34" s="1"/>
  <c r="Q303" i="17"/>
  <c r="R303" i="17" s="1"/>
  <c r="O304" i="17" s="1"/>
  <c r="Q294" i="28"/>
  <c r="R294" i="28" s="1"/>
  <c r="O295" i="28" s="1"/>
  <c r="Q290" i="24"/>
  <c r="R290" i="24" s="1"/>
  <c r="O291" i="24" s="1"/>
  <c r="Q294" i="38"/>
  <c r="R294" i="38" s="1"/>
  <c r="O295" i="38" s="1"/>
  <c r="Q294" i="50"/>
  <c r="R294" i="50" s="1"/>
  <c r="O295" i="50" s="1"/>
  <c r="Q294" i="30"/>
  <c r="R294" i="30" s="1"/>
  <c r="O295" i="30" s="1"/>
  <c r="Q294" i="31"/>
  <c r="R294" i="31" s="1"/>
  <c r="O295" i="31" s="1"/>
  <c r="Q303" i="21"/>
  <c r="R303" i="21" s="1"/>
  <c r="O304" i="21" s="1"/>
  <c r="Q293" i="32"/>
  <c r="R293" i="32" s="1"/>
  <c r="O294" i="32" s="1"/>
  <c r="Q290" i="26"/>
  <c r="R290" i="26" s="1"/>
  <c r="O291" i="26" s="1"/>
  <c r="Q295" i="29"/>
  <c r="R295" i="29" s="1"/>
  <c r="O296" i="29" s="1"/>
  <c r="Q295" i="49"/>
  <c r="R295" i="49" s="1"/>
  <c r="O296" i="49" s="1"/>
  <c r="Q302" i="22"/>
  <c r="R302" i="22" s="1"/>
  <c r="O303" i="22" s="1"/>
  <c r="Q294" i="48"/>
  <c r="R294" i="48" s="1"/>
  <c r="O295" i="48" s="1"/>
  <c r="Q295" i="42"/>
  <c r="R295" i="42" s="1"/>
  <c r="O296" i="42" s="1"/>
  <c r="Q295" i="9"/>
  <c r="R295" i="9" s="1"/>
  <c r="O296" i="9" s="1"/>
  <c r="Q302" i="23"/>
  <c r="R302" i="23" s="1"/>
  <c r="O303" i="23" s="1"/>
  <c r="Q303" i="19"/>
  <c r="R303" i="19" s="1"/>
  <c r="O304" i="19" s="1"/>
  <c r="Q294" i="35"/>
  <c r="R294" i="35" s="1"/>
  <c r="O295" i="35" s="1"/>
  <c r="Q295" i="27"/>
  <c r="R295" i="27" s="1"/>
  <c r="O296" i="27" s="1"/>
  <c r="Q295" i="37"/>
  <c r="R295" i="37" s="1"/>
  <c r="O296" i="37" s="1"/>
  <c r="Q295" i="54"/>
  <c r="R295" i="54" s="1"/>
  <c r="O296" i="54" s="1"/>
  <c r="Q294" i="36"/>
  <c r="R294" i="36" s="1"/>
  <c r="O295" i="36" s="1"/>
  <c r="Q299" i="13"/>
  <c r="R299" i="13" s="1"/>
  <c r="O300" i="13" s="1"/>
  <c r="Q294" i="52"/>
  <c r="R294" i="52" s="1"/>
  <c r="O295" i="52" s="1"/>
  <c r="Q294" i="39"/>
  <c r="R294" i="39" s="1"/>
  <c r="O295" i="39" s="1"/>
  <c r="Q303" i="20"/>
  <c r="R303" i="20" s="1"/>
  <c r="O304" i="20" s="1"/>
  <c r="Q296" i="46"/>
  <c r="R296" i="46" s="1"/>
  <c r="O297" i="46" s="1"/>
  <c r="Q294" i="51"/>
  <c r="R294" i="51" s="1"/>
  <c r="O295" i="51" s="1"/>
  <c r="Q295" i="45"/>
  <c r="R295" i="45" s="1"/>
  <c r="O296" i="45" s="1"/>
  <c r="Q293" i="33"/>
  <c r="R293" i="33" s="1"/>
  <c r="O294" i="33" s="1"/>
  <c r="Q294" i="47"/>
  <c r="R294" i="47" s="1"/>
  <c r="O295" i="47" s="1"/>
  <c r="Q295" i="15"/>
  <c r="R295" i="15" s="1"/>
  <c r="O296" i="15" s="1"/>
  <c r="Q296" i="42" l="1"/>
  <c r="R296" i="42" s="1"/>
  <c r="O297" i="42" s="1"/>
  <c r="Q291" i="24"/>
  <c r="R291" i="24" s="1"/>
  <c r="O292" i="24" s="1"/>
  <c r="Q296" i="40"/>
  <c r="R296" i="40" s="1"/>
  <c r="O297" i="40" s="1"/>
  <c r="Q294" i="32"/>
  <c r="R294" i="32" s="1"/>
  <c r="O295" i="32" s="1"/>
  <c r="Q295" i="35"/>
  <c r="R295" i="35" s="1"/>
  <c r="O296" i="35" s="1"/>
  <c r="Q295" i="31"/>
  <c r="R295" i="31" s="1"/>
  <c r="O296" i="31" s="1"/>
  <c r="Q294" i="12"/>
  <c r="R294" i="12" s="1"/>
  <c r="O295" i="12" s="1"/>
  <c r="Q296" i="37"/>
  <c r="R296" i="37" s="1"/>
  <c r="O297" i="37" s="1"/>
  <c r="Q295" i="51"/>
  <c r="R295" i="51" s="1"/>
  <c r="O296" i="51" s="1"/>
  <c r="Q304" i="19"/>
  <c r="R304" i="19" s="1"/>
  <c r="O305" i="19" s="1"/>
  <c r="Q294" i="33"/>
  <c r="R294" i="33" s="1"/>
  <c r="O295" i="33" s="1"/>
  <c r="Q296" i="29"/>
  <c r="R296" i="29" s="1"/>
  <c r="O297" i="29" s="1"/>
  <c r="Q295" i="38"/>
  <c r="R295" i="38" s="1"/>
  <c r="O296" i="38" s="1"/>
  <c r="Q296" i="49"/>
  <c r="R296" i="49" s="1"/>
  <c r="O297" i="49" s="1"/>
  <c r="Q296" i="9"/>
  <c r="R296" i="9" s="1"/>
  <c r="O297" i="9" s="1"/>
  <c r="Q291" i="26"/>
  <c r="R291" i="26" s="1"/>
  <c r="O292" i="26" s="1"/>
  <c r="Q300" i="13"/>
  <c r="R300" i="13" s="1"/>
  <c r="O301" i="13" s="1"/>
  <c r="Q296" i="55"/>
  <c r="R296" i="55" s="1"/>
  <c r="O297" i="55" s="1"/>
  <c r="Q295" i="39"/>
  <c r="R295" i="39" s="1"/>
  <c r="O296" i="39" s="1"/>
  <c r="Q295" i="30"/>
  <c r="R295" i="30" s="1"/>
  <c r="O296" i="30" s="1"/>
  <c r="Q296" i="53"/>
  <c r="R296" i="53" s="1"/>
  <c r="O297" i="53" s="1"/>
  <c r="Q296" i="15"/>
  <c r="R296" i="15" s="1"/>
  <c r="O297" i="15" s="1"/>
  <c r="Q295" i="52"/>
  <c r="R295" i="52" s="1"/>
  <c r="O296" i="52" s="1"/>
  <c r="Q303" i="23"/>
  <c r="R303" i="23" s="1"/>
  <c r="O304" i="23" s="1"/>
  <c r="Q303" i="22"/>
  <c r="R303" i="22" s="1"/>
  <c r="O304" i="22" s="1"/>
  <c r="Q295" i="50"/>
  <c r="R295" i="50" s="1"/>
  <c r="O296" i="50" s="1"/>
  <c r="Q304" i="17"/>
  <c r="R304" i="17" s="1"/>
  <c r="O305" i="17" s="1"/>
  <c r="Q296" i="41"/>
  <c r="R296" i="41" s="1"/>
  <c r="O297" i="41" s="1"/>
  <c r="Q297" i="46"/>
  <c r="R297" i="46" s="1"/>
  <c r="O298" i="46" s="1"/>
  <c r="Q296" i="27"/>
  <c r="R296" i="27" s="1"/>
  <c r="O297" i="27" s="1"/>
  <c r="Q304" i="21"/>
  <c r="R304" i="21" s="1"/>
  <c r="O305" i="21" s="1"/>
  <c r="Q295" i="34"/>
  <c r="R295" i="34" s="1"/>
  <c r="O296" i="34" s="1"/>
  <c r="Q296" i="45"/>
  <c r="R296" i="45" s="1"/>
  <c r="O297" i="45" s="1"/>
  <c r="Q296" i="54"/>
  <c r="R296" i="54" s="1"/>
  <c r="O297" i="54" s="1"/>
  <c r="Q295" i="48"/>
  <c r="R295" i="48" s="1"/>
  <c r="O296" i="48" s="1"/>
  <c r="Q295" i="28"/>
  <c r="R295" i="28" s="1"/>
  <c r="O296" i="28" s="1"/>
  <c r="Q294" i="44"/>
  <c r="R294" i="44" s="1"/>
  <c r="O295" i="44" s="1"/>
  <c r="Q291" i="25"/>
  <c r="R291" i="25" s="1"/>
  <c r="O292" i="25" s="1"/>
  <c r="Q295" i="47"/>
  <c r="R295" i="47" s="1"/>
  <c r="O296" i="47" s="1"/>
  <c r="Q297" i="43"/>
  <c r="R297" i="43" s="1"/>
  <c r="O298" i="43" s="1"/>
  <c r="Q304" i="20"/>
  <c r="R304" i="20" s="1"/>
  <c r="O305" i="20" s="1"/>
  <c r="Q295" i="36"/>
  <c r="R295" i="36" s="1"/>
  <c r="O296" i="36" s="1"/>
  <c r="Q308" i="16"/>
  <c r="R308" i="16" s="1"/>
  <c r="O309" i="16" s="1"/>
  <c r="Q296" i="51" l="1"/>
  <c r="R296" i="51" s="1"/>
  <c r="O297" i="51" s="1"/>
  <c r="Q296" i="34"/>
  <c r="R296" i="34" s="1"/>
  <c r="O297" i="34" s="1"/>
  <c r="Q304" i="22"/>
  <c r="R304" i="22" s="1"/>
  <c r="O305" i="22" s="1"/>
  <c r="Q296" i="30"/>
  <c r="R296" i="30" s="1"/>
  <c r="O297" i="30" s="1"/>
  <c r="Q295" i="32"/>
  <c r="R295" i="32" s="1"/>
  <c r="O296" i="32" s="1"/>
  <c r="Q295" i="44"/>
  <c r="R295" i="44" s="1"/>
  <c r="O296" i="44" s="1"/>
  <c r="Q296" i="28"/>
  <c r="R296" i="28" s="1"/>
  <c r="O297" i="28" s="1"/>
  <c r="Q297" i="27"/>
  <c r="R297" i="27" s="1"/>
  <c r="O298" i="27" s="1"/>
  <c r="Q296" i="39"/>
  <c r="R296" i="39" s="1"/>
  <c r="O297" i="39" s="1"/>
  <c r="Q296" i="52"/>
  <c r="R296" i="52" s="1"/>
  <c r="O297" i="52" s="1"/>
  <c r="Q297" i="37"/>
  <c r="R297" i="37" s="1"/>
  <c r="O298" i="37" s="1"/>
  <c r="Q296" i="47"/>
  <c r="R296" i="47" s="1"/>
  <c r="O297" i="47" s="1"/>
  <c r="Q297" i="41"/>
  <c r="R297" i="41" s="1"/>
  <c r="O298" i="41" s="1"/>
  <c r="Q301" i="13"/>
  <c r="R301" i="13" s="1"/>
  <c r="O302" i="13" s="1"/>
  <c r="Q295" i="12"/>
  <c r="R295" i="12" s="1"/>
  <c r="O296" i="12" s="1"/>
  <c r="Q296" i="38"/>
  <c r="R296" i="38" s="1"/>
  <c r="O297" i="38" s="1"/>
  <c r="Q309" i="16"/>
  <c r="R309" i="16" s="1"/>
  <c r="O310" i="16" s="1"/>
  <c r="Q292" i="25"/>
  <c r="R292" i="25" s="1"/>
  <c r="O293" i="25" s="1"/>
  <c r="Q305" i="17"/>
  <c r="R305" i="17" s="1"/>
  <c r="O306" i="17" s="1"/>
  <c r="Q296" i="31"/>
  <c r="R296" i="31" s="1"/>
  <c r="O297" i="31" s="1"/>
  <c r="Q297" i="42"/>
  <c r="R297" i="42" s="1"/>
  <c r="O298" i="42" s="1"/>
  <c r="Q304" i="23"/>
  <c r="R304" i="23" s="1"/>
  <c r="O305" i="23" s="1"/>
  <c r="Q297" i="40"/>
  <c r="R297" i="40" s="1"/>
  <c r="O298" i="40" s="1"/>
  <c r="Q292" i="26"/>
  <c r="R292" i="26" s="1"/>
  <c r="O293" i="26" s="1"/>
  <c r="Q297" i="29"/>
  <c r="R297" i="29" s="1"/>
  <c r="O298" i="29" s="1"/>
  <c r="Q296" i="48"/>
  <c r="R296" i="48" s="1"/>
  <c r="O297" i="48" s="1"/>
  <c r="Q305" i="21"/>
  <c r="R305" i="21" s="1"/>
  <c r="O306" i="21" s="1"/>
  <c r="Q297" i="9"/>
  <c r="R297" i="9" s="1"/>
  <c r="O298" i="9" s="1"/>
  <c r="Q295" i="33"/>
  <c r="R295" i="33" s="1"/>
  <c r="O296" i="33" s="1"/>
  <c r="Q298" i="43"/>
  <c r="R298" i="43" s="1"/>
  <c r="O299" i="43" s="1"/>
  <c r="Q296" i="36"/>
  <c r="R296" i="36" s="1"/>
  <c r="O297" i="36" s="1"/>
  <c r="Q297" i="54"/>
  <c r="R297" i="54" s="1"/>
  <c r="O298" i="54" s="1"/>
  <c r="Q297" i="49"/>
  <c r="R297" i="49" s="1"/>
  <c r="O298" i="49" s="1"/>
  <c r="Q292" i="24"/>
  <c r="R292" i="24" s="1"/>
  <c r="O293" i="24" s="1"/>
  <c r="Q305" i="20"/>
  <c r="R305" i="20" s="1"/>
  <c r="O306" i="20" s="1"/>
  <c r="Q297" i="45"/>
  <c r="R297" i="45" s="1"/>
  <c r="O298" i="45" s="1"/>
  <c r="Q298" i="46"/>
  <c r="R298" i="46" s="1"/>
  <c r="O299" i="46" s="1"/>
  <c r="Q296" i="35"/>
  <c r="R296" i="35" s="1"/>
  <c r="O297" i="35" s="1"/>
  <c r="Q296" i="50"/>
  <c r="R296" i="50" s="1"/>
  <c r="O297" i="50" s="1"/>
  <c r="Q297" i="15"/>
  <c r="R297" i="15" s="1"/>
  <c r="O298" i="15" s="1"/>
  <c r="Q297" i="55"/>
  <c r="R297" i="55" s="1"/>
  <c r="O298" i="55" s="1"/>
  <c r="Q305" i="19"/>
  <c r="R305" i="19" s="1"/>
  <c r="O306" i="19" s="1"/>
  <c r="Q297" i="53"/>
  <c r="R297" i="53" s="1"/>
  <c r="O298" i="53" s="1"/>
  <c r="Q299" i="46" l="1"/>
  <c r="R299" i="46" s="1"/>
  <c r="O300" i="46" s="1"/>
  <c r="Q298" i="42"/>
  <c r="R298" i="42" s="1"/>
  <c r="O299" i="42" s="1"/>
  <c r="Q310" i="16"/>
  <c r="R310" i="16"/>
  <c r="O311" i="16" s="1"/>
  <c r="Q297" i="36"/>
  <c r="R297" i="36" s="1"/>
  <c r="O298" i="36" s="1"/>
  <c r="Q298" i="15"/>
  <c r="R298" i="15" s="1"/>
  <c r="O299" i="15" s="1"/>
  <c r="Q297" i="50"/>
  <c r="R297" i="50" s="1"/>
  <c r="O298" i="50" s="1"/>
  <c r="Q293" i="24"/>
  <c r="R293" i="24" s="1"/>
  <c r="O294" i="24" s="1"/>
  <c r="Q297" i="52"/>
  <c r="R297" i="52" s="1"/>
  <c r="O298" i="52" s="1"/>
  <c r="Q302" i="13"/>
  <c r="R302" i="13" s="1"/>
  <c r="O303" i="13" s="1"/>
  <c r="Q298" i="29"/>
  <c r="R298" i="29" s="1"/>
  <c r="O299" i="29" s="1"/>
  <c r="Q296" i="33"/>
  <c r="R296" i="33" s="1"/>
  <c r="O297" i="33" s="1"/>
  <c r="Q298" i="53"/>
  <c r="R298" i="53" s="1"/>
  <c r="O299" i="53" s="1"/>
  <c r="Q298" i="40"/>
  <c r="R298" i="40" s="1"/>
  <c r="O299" i="40" s="1"/>
  <c r="Q298" i="54"/>
  <c r="R298" i="54" s="1"/>
  <c r="O299" i="54" s="1"/>
  <c r="Q298" i="9"/>
  <c r="R298" i="9" s="1"/>
  <c r="O299" i="9" s="1"/>
  <c r="Q297" i="31"/>
  <c r="R297" i="31" s="1"/>
  <c r="O298" i="31" s="1"/>
  <c r="Q297" i="47"/>
  <c r="R297" i="47" s="1"/>
  <c r="O298" i="47" s="1"/>
  <c r="Q297" i="30"/>
  <c r="R297" i="30" s="1"/>
  <c r="O298" i="30" s="1"/>
  <c r="Q306" i="17"/>
  <c r="R306" i="17" s="1"/>
  <c r="O307" i="17" s="1"/>
  <c r="Q296" i="12"/>
  <c r="R296" i="12" s="1"/>
  <c r="O297" i="12" s="1"/>
  <c r="Q298" i="37"/>
  <c r="R298" i="37" s="1"/>
  <c r="O299" i="37" s="1"/>
  <c r="Q297" i="28"/>
  <c r="R297" i="28" s="1"/>
  <c r="O298" i="28" s="1"/>
  <c r="Q305" i="22"/>
  <c r="R305" i="22" s="1"/>
  <c r="O306" i="22" s="1"/>
  <c r="Q298" i="45"/>
  <c r="R298" i="45" s="1"/>
  <c r="O299" i="45" s="1"/>
  <c r="Q293" i="26"/>
  <c r="R293" i="26" s="1"/>
  <c r="O294" i="26" s="1"/>
  <c r="Q297" i="38"/>
  <c r="R297" i="38" s="1"/>
  <c r="O298" i="38" s="1"/>
  <c r="Q298" i="27"/>
  <c r="R298" i="27" s="1"/>
  <c r="O299" i="27" s="1"/>
  <c r="Q306" i="20"/>
  <c r="R306" i="20" s="1"/>
  <c r="O307" i="20" s="1"/>
  <c r="Q306" i="21"/>
  <c r="R306" i="21" s="1"/>
  <c r="O307" i="21" s="1"/>
  <c r="Q306" i="19"/>
  <c r="R306" i="19" s="1"/>
  <c r="O307" i="19" s="1"/>
  <c r="Q299" i="43"/>
  <c r="R299" i="43" s="1"/>
  <c r="O300" i="43" s="1"/>
  <c r="Q297" i="48"/>
  <c r="R297" i="48" s="1"/>
  <c r="O298" i="48" s="1"/>
  <c r="Q305" i="23"/>
  <c r="R305" i="23" s="1"/>
  <c r="O306" i="23" s="1"/>
  <c r="Q293" i="25"/>
  <c r="R293" i="25" s="1"/>
  <c r="O294" i="25" s="1"/>
  <c r="Q296" i="44"/>
  <c r="R296" i="44" s="1"/>
  <c r="O297" i="44" s="1"/>
  <c r="Q297" i="34"/>
  <c r="R297" i="34" s="1"/>
  <c r="O298" i="34" s="1"/>
  <c r="Q298" i="55"/>
  <c r="R298" i="55" s="1"/>
  <c r="O299" i="55" s="1"/>
  <c r="Q298" i="49"/>
  <c r="R298" i="49" s="1"/>
  <c r="O299" i="49" s="1"/>
  <c r="Q298" i="41"/>
  <c r="R298" i="41" s="1"/>
  <c r="O299" i="41" s="1"/>
  <c r="Q297" i="39"/>
  <c r="R297" i="39" s="1"/>
  <c r="O298" i="39" s="1"/>
  <c r="Q296" i="32"/>
  <c r="R296" i="32" s="1"/>
  <c r="O297" i="32" s="1"/>
  <c r="Q297" i="51"/>
  <c r="R297" i="51" s="1"/>
  <c r="O298" i="51" s="1"/>
  <c r="Q297" i="35"/>
  <c r="R297" i="35" s="1"/>
  <c r="O298" i="35" s="1"/>
  <c r="Q299" i="29" l="1"/>
  <c r="R299" i="29" s="1"/>
  <c r="O300" i="29" s="1"/>
  <c r="Q299" i="41"/>
  <c r="R299" i="41" s="1"/>
  <c r="O300" i="41" s="1"/>
  <c r="Q303" i="13"/>
  <c r="R303" i="13" s="1"/>
  <c r="O304" i="13" s="1"/>
  <c r="Q297" i="44"/>
  <c r="R297" i="44" s="1"/>
  <c r="O298" i="44" s="1"/>
  <c r="Q298" i="35"/>
  <c r="R298" i="35" s="1"/>
  <c r="O299" i="35" s="1"/>
  <c r="Q299" i="9"/>
  <c r="R299" i="9" s="1"/>
  <c r="O300" i="9" s="1"/>
  <c r="Q297" i="33"/>
  <c r="R297" i="33" s="1"/>
  <c r="O298" i="33" s="1"/>
  <c r="Q307" i="17"/>
  <c r="R307" i="17" s="1"/>
  <c r="O308" i="17" s="1"/>
  <c r="Q306" i="22"/>
  <c r="R306" i="22" s="1"/>
  <c r="O307" i="22" s="1"/>
  <c r="Q299" i="42"/>
  <c r="R299" i="42" s="1"/>
  <c r="O300" i="42" s="1"/>
  <c r="Q298" i="48"/>
  <c r="R298" i="48" s="1"/>
  <c r="O299" i="48" s="1"/>
  <c r="Q299" i="15"/>
  <c r="R299" i="15" s="1"/>
  <c r="O300" i="15" s="1"/>
  <c r="Q307" i="20"/>
  <c r="R307" i="20" s="1"/>
  <c r="O308" i="20" s="1"/>
  <c r="Q299" i="54"/>
  <c r="R299" i="54" s="1"/>
  <c r="O300" i="54" s="1"/>
  <c r="Q294" i="24"/>
  <c r="Q296" i="24" s="1"/>
  <c r="R296" i="24" s="1"/>
  <c r="S296" i="24" s="1"/>
  <c r="Q300" i="43"/>
  <c r="R300" i="43" s="1"/>
  <c r="O301" i="43" s="1"/>
  <c r="Q299" i="53"/>
  <c r="R299" i="53" s="1"/>
  <c r="O300" i="53" s="1"/>
  <c r="Q294" i="25"/>
  <c r="R294" i="25" s="1"/>
  <c r="O295" i="25" s="1"/>
  <c r="Q297" i="12"/>
  <c r="R297" i="12" s="1"/>
  <c r="O298" i="12" s="1"/>
  <c r="Q298" i="36"/>
  <c r="R298" i="36" s="1"/>
  <c r="O299" i="36" s="1"/>
  <c r="Q311" i="16"/>
  <c r="R311" i="16" s="1"/>
  <c r="O312" i="16" s="1"/>
  <c r="Q298" i="51"/>
  <c r="R298" i="51" s="1"/>
  <c r="O299" i="51" s="1"/>
  <c r="Q298" i="39"/>
  <c r="R298" i="39" s="1"/>
  <c r="O299" i="39" s="1"/>
  <c r="Q298" i="34"/>
  <c r="R298" i="34" s="1"/>
  <c r="O299" i="34" s="1"/>
  <c r="Q299" i="45"/>
  <c r="R299" i="45" s="1"/>
  <c r="O300" i="45" s="1"/>
  <c r="Q298" i="31"/>
  <c r="R298" i="31" s="1"/>
  <c r="O299" i="31" s="1"/>
  <c r="Q298" i="52"/>
  <c r="R298" i="52" s="1"/>
  <c r="O299" i="52" s="1"/>
  <c r="Q299" i="27"/>
  <c r="R299" i="27" s="1"/>
  <c r="O300" i="27" s="1"/>
  <c r="Q307" i="19"/>
  <c r="R307" i="19" s="1"/>
  <c r="O308" i="19" s="1"/>
  <c r="Q298" i="38"/>
  <c r="R298" i="38" s="1"/>
  <c r="O299" i="38" s="1"/>
  <c r="Q298" i="30"/>
  <c r="R298" i="30" s="1"/>
  <c r="O299" i="30" s="1"/>
  <c r="Q297" i="32"/>
  <c r="R297" i="32" s="1"/>
  <c r="O298" i="32" s="1"/>
  <c r="Q299" i="55"/>
  <c r="R299" i="55" s="1"/>
  <c r="O300" i="55" s="1"/>
  <c r="Q306" i="23"/>
  <c r="R306" i="23" s="1"/>
  <c r="O307" i="23" s="1"/>
  <c r="Q307" i="21"/>
  <c r="R307" i="21" s="1"/>
  <c r="O308" i="21" s="1"/>
  <c r="Q294" i="26"/>
  <c r="R294" i="26" s="1"/>
  <c r="O295" i="26" s="1"/>
  <c r="Q299" i="37"/>
  <c r="R299" i="37" s="1"/>
  <c r="O300" i="37" s="1"/>
  <c r="Q298" i="47"/>
  <c r="R298" i="47" s="1"/>
  <c r="O299" i="47" s="1"/>
  <c r="Q299" i="40"/>
  <c r="R299" i="40" s="1"/>
  <c r="O300" i="40" s="1"/>
  <c r="Q300" i="46"/>
  <c r="R300" i="46" s="1"/>
  <c r="O301" i="46" s="1"/>
  <c r="Q299" i="49"/>
  <c r="R299" i="49" s="1"/>
  <c r="O300" i="49" s="1"/>
  <c r="Q298" i="28"/>
  <c r="R298" i="28" s="1"/>
  <c r="O299" i="28" s="1"/>
  <c r="Q298" i="50"/>
  <c r="R298" i="50" s="1"/>
  <c r="O299" i="50" s="1"/>
  <c r="R294" i="24" l="1"/>
  <c r="Q307" i="22"/>
  <c r="R307" i="22" s="1"/>
  <c r="O308" i="22" s="1"/>
  <c r="Q308" i="17"/>
  <c r="R308" i="17" s="1"/>
  <c r="O309" i="17" s="1"/>
  <c r="Q299" i="47"/>
  <c r="R299" i="47" s="1"/>
  <c r="O300" i="47" s="1"/>
  <c r="Q299" i="52"/>
  <c r="R299" i="52" s="1"/>
  <c r="O300" i="52" s="1"/>
  <c r="Q295" i="26"/>
  <c r="R295" i="26" s="1"/>
  <c r="O296" i="26" s="1"/>
  <c r="Q299" i="30"/>
  <c r="R299" i="30" s="1"/>
  <c r="O300" i="30" s="1"/>
  <c r="Q300" i="27"/>
  <c r="R300" i="27" s="1"/>
  <c r="O301" i="27" s="1"/>
  <c r="Q300" i="49"/>
  <c r="R300" i="49" s="1"/>
  <c r="O301" i="49" s="1"/>
  <c r="Q308" i="21"/>
  <c r="R308" i="21" s="1"/>
  <c r="O309" i="21" s="1"/>
  <c r="Q300" i="45"/>
  <c r="R300" i="45" s="1"/>
  <c r="O301" i="45" s="1"/>
  <c r="Q298" i="12"/>
  <c r="R298" i="12" s="1"/>
  <c r="O299" i="12" s="1"/>
  <c r="Q299" i="50"/>
  <c r="R299" i="50" s="1"/>
  <c r="O300" i="50" s="1"/>
  <c r="Q299" i="36"/>
  <c r="R299" i="36" s="1"/>
  <c r="O300" i="36" s="1"/>
  <c r="Q300" i="40"/>
  <c r="R300" i="40" s="1"/>
  <c r="O301" i="40" s="1"/>
  <c r="Q299" i="39"/>
  <c r="R299" i="39" s="1"/>
  <c r="O300" i="39" s="1"/>
  <c r="Q301" i="46"/>
  <c r="R301" i="46" s="1"/>
  <c r="O302" i="46" s="1"/>
  <c r="Q298" i="32"/>
  <c r="R298" i="32" s="1"/>
  <c r="O299" i="32" s="1"/>
  <c r="Q299" i="34"/>
  <c r="R299" i="34" s="1"/>
  <c r="O300" i="34" s="1"/>
  <c r="Q301" i="43"/>
  <c r="R301" i="43" s="1"/>
  <c r="O302" i="43" s="1"/>
  <c r="Q300" i="15"/>
  <c r="R300" i="15" s="1"/>
  <c r="O301" i="15" s="1"/>
  <c r="Q299" i="48"/>
  <c r="R299" i="48" s="1"/>
  <c r="O300" i="48" s="1"/>
  <c r="Q298" i="33"/>
  <c r="R298" i="33" s="1"/>
  <c r="O299" i="33" s="1"/>
  <c r="Q304" i="13"/>
  <c r="R304" i="13" s="1"/>
  <c r="O305" i="13" s="1"/>
  <c r="Q298" i="44"/>
  <c r="R298" i="44" s="1"/>
  <c r="O299" i="44" s="1"/>
  <c r="Q299" i="28"/>
  <c r="R299" i="28" s="1"/>
  <c r="O300" i="28" s="1"/>
  <c r="Q299" i="38"/>
  <c r="R299" i="38" s="1"/>
  <c r="O300" i="38" s="1"/>
  <c r="Q299" i="31"/>
  <c r="R299" i="31" s="1"/>
  <c r="O300" i="31" s="1"/>
  <c r="Q300" i="54"/>
  <c r="R300" i="54" s="1"/>
  <c r="O301" i="54" s="1"/>
  <c r="Q300" i="41"/>
  <c r="R300" i="41" s="1"/>
  <c r="O301" i="41" s="1"/>
  <c r="Q300" i="55"/>
  <c r="R300" i="55" s="1"/>
  <c r="O301" i="55" s="1"/>
  <c r="Q308" i="19"/>
  <c r="R308" i="19" s="1"/>
  <c r="O309" i="19" s="1"/>
  <c r="Q312" i="16"/>
  <c r="R312" i="16" s="1"/>
  <c r="O313" i="16" s="1"/>
  <c r="Q300" i="53"/>
  <c r="R300" i="53" s="1"/>
  <c r="O301" i="53" s="1"/>
  <c r="Q299" i="35"/>
  <c r="R299" i="35" s="1"/>
  <c r="O300" i="35" s="1"/>
  <c r="Q300" i="29"/>
  <c r="R300" i="29" s="1"/>
  <c r="O301" i="29" s="1"/>
  <c r="Q307" i="23"/>
  <c r="R307" i="23" s="1"/>
  <c r="O308" i="23" s="1"/>
  <c r="Q299" i="51"/>
  <c r="R299" i="51" s="1"/>
  <c r="O300" i="51" s="1"/>
  <c r="Q295" i="25"/>
  <c r="R295" i="25" s="1"/>
  <c r="O296" i="25" s="1"/>
  <c r="Q300" i="42"/>
  <c r="R300" i="42" s="1"/>
  <c r="O301" i="42" s="1"/>
  <c r="Q300" i="9"/>
  <c r="R300" i="9" s="1"/>
  <c r="O301" i="9" s="1"/>
  <c r="Q300" i="37"/>
  <c r="R300" i="37" s="1"/>
  <c r="O301" i="37" s="1"/>
  <c r="Q308" i="20"/>
  <c r="R308" i="20" s="1"/>
  <c r="O309" i="20" s="1"/>
  <c r="Q302" i="43" l="1"/>
  <c r="R302" i="43" s="1"/>
  <c r="O303" i="43" s="1"/>
  <c r="Q300" i="36"/>
  <c r="R300" i="36" s="1"/>
  <c r="O301" i="36" s="1"/>
  <c r="Q300" i="34"/>
  <c r="R300" i="34" s="1"/>
  <c r="O301" i="34" s="1"/>
  <c r="Q296" i="25"/>
  <c r="R296" i="25" s="1"/>
  <c r="O297" i="25" s="1"/>
  <c r="Q313" i="16"/>
  <c r="R313" i="16" s="1"/>
  <c r="O314" i="16" s="1"/>
  <c r="Q301" i="42"/>
  <c r="R301" i="42" s="1"/>
  <c r="O302" i="42" s="1"/>
  <c r="Q300" i="38"/>
  <c r="R300" i="38" s="1"/>
  <c r="O301" i="38" s="1"/>
  <c r="Q301" i="55"/>
  <c r="R301" i="55" s="1"/>
  <c r="O302" i="55" s="1"/>
  <c r="Q301" i="29"/>
  <c r="R301" i="29" s="1"/>
  <c r="O302" i="29" s="1"/>
  <c r="Q296" i="26"/>
  <c r="R296" i="26" s="1"/>
  <c r="O297" i="26" s="1"/>
  <c r="Q309" i="19"/>
  <c r="R309" i="19" s="1"/>
  <c r="O310" i="19" s="1"/>
  <c r="Q302" i="46"/>
  <c r="R302" i="46" s="1"/>
  <c r="O303" i="46" s="1"/>
  <c r="Q308" i="23"/>
  <c r="R308" i="23" s="1"/>
  <c r="O309" i="23" s="1"/>
  <c r="Q299" i="44"/>
  <c r="R299" i="44" s="1"/>
  <c r="O300" i="44" s="1"/>
  <c r="Q308" i="22"/>
  <c r="R308" i="22" s="1"/>
  <c r="O309" i="22" s="1"/>
  <c r="Q301" i="9"/>
  <c r="R301" i="9" s="1"/>
  <c r="O302" i="9" s="1"/>
  <c r="Q301" i="15"/>
  <c r="R301" i="15" s="1"/>
  <c r="O302" i="15" s="1"/>
  <c r="Q300" i="50"/>
  <c r="R300" i="50" s="1"/>
  <c r="O301" i="50" s="1"/>
  <c r="Q300" i="52"/>
  <c r="R300" i="52" s="1"/>
  <c r="O301" i="52" s="1"/>
  <c r="Q300" i="31"/>
  <c r="R300" i="31" s="1"/>
  <c r="O301" i="31" s="1"/>
  <c r="Q305" i="13"/>
  <c r="R305" i="13" s="1"/>
  <c r="O306" i="13" s="1"/>
  <c r="Q300" i="39"/>
  <c r="R300" i="39" s="1"/>
  <c r="O301" i="39" s="1"/>
  <c r="Q299" i="12"/>
  <c r="R299" i="12" s="1"/>
  <c r="O300" i="12" s="1"/>
  <c r="Q301" i="27"/>
  <c r="R301" i="27" s="1"/>
  <c r="O302" i="27" s="1"/>
  <c r="Q300" i="47"/>
  <c r="R300" i="47" s="1"/>
  <c r="O301" i="47" s="1"/>
  <c r="Q301" i="54"/>
  <c r="R301" i="54" s="1"/>
  <c r="O302" i="54" s="1"/>
  <c r="Q309" i="20"/>
  <c r="R309" i="20" s="1"/>
  <c r="O310" i="20" s="1"/>
  <c r="Q299" i="33"/>
  <c r="R299" i="33" s="1"/>
  <c r="O300" i="33" s="1"/>
  <c r="Q301" i="49"/>
  <c r="R301" i="49" s="1"/>
  <c r="O302" i="49" s="1"/>
  <c r="Q301" i="45"/>
  <c r="R301" i="45" s="1"/>
  <c r="O302" i="45" s="1"/>
  <c r="Q309" i="17"/>
  <c r="R309" i="17" s="1"/>
  <c r="O310" i="17" s="1"/>
  <c r="Q301" i="37"/>
  <c r="R301" i="37" s="1"/>
  <c r="O302" i="37" s="1"/>
  <c r="Q301" i="53"/>
  <c r="R301" i="53" s="1"/>
  <c r="O302" i="53" s="1"/>
  <c r="Q301" i="41"/>
  <c r="R301" i="41" s="1"/>
  <c r="O302" i="41" s="1"/>
  <c r="Q300" i="28"/>
  <c r="R300" i="28" s="1"/>
  <c r="O301" i="28" s="1"/>
  <c r="Q300" i="48"/>
  <c r="R300" i="48" s="1"/>
  <c r="O301" i="48" s="1"/>
  <c r="Q299" i="32"/>
  <c r="R299" i="32" s="1"/>
  <c r="O300" i="32" s="1"/>
  <c r="Q309" i="21"/>
  <c r="R309" i="21" s="1"/>
  <c r="O310" i="21" s="1"/>
  <c r="Q300" i="35"/>
  <c r="R300" i="35" s="1"/>
  <c r="O301" i="35" s="1"/>
  <c r="Q301" i="40"/>
  <c r="R301" i="40" s="1"/>
  <c r="O302" i="40" s="1"/>
  <c r="Q300" i="30"/>
  <c r="R300" i="30" s="1"/>
  <c r="O301" i="30" s="1"/>
  <c r="Q300" i="51"/>
  <c r="R300" i="51" s="1"/>
  <c r="O301" i="51" s="1"/>
  <c r="Q306" i="13" l="1"/>
  <c r="R306" i="13" s="1"/>
  <c r="O307" i="13" s="1"/>
  <c r="Q302" i="49"/>
  <c r="R302" i="49" s="1"/>
  <c r="O303" i="49" s="1"/>
  <c r="Q302" i="29"/>
  <c r="R302" i="29" s="1"/>
  <c r="O303" i="29" s="1"/>
  <c r="Q314" i="16"/>
  <c r="R314" i="16" s="1"/>
  <c r="O315" i="16" s="1"/>
  <c r="Q301" i="51"/>
  <c r="R301" i="51" s="1"/>
  <c r="O302" i="51" s="1"/>
  <c r="Q302" i="40"/>
  <c r="R302" i="40" s="1"/>
  <c r="O303" i="40" s="1"/>
  <c r="Q310" i="17"/>
  <c r="R310" i="17" s="1"/>
  <c r="O311" i="17" s="1"/>
  <c r="Q301" i="31"/>
  <c r="R301" i="31" s="1"/>
  <c r="O302" i="31" s="1"/>
  <c r="Q310" i="19"/>
  <c r="R310" i="19" s="1"/>
  <c r="O311" i="19" s="1"/>
  <c r="Q301" i="39"/>
  <c r="R301" i="39" s="1"/>
  <c r="O302" i="39" s="1"/>
  <c r="Q301" i="35"/>
  <c r="R301" i="35" s="1"/>
  <c r="O302" i="35" s="1"/>
  <c r="Q302" i="45"/>
  <c r="R302" i="45" s="1"/>
  <c r="O303" i="45" s="1"/>
  <c r="Q301" i="47"/>
  <c r="R301" i="47" s="1"/>
  <c r="O302" i="47" s="1"/>
  <c r="Q309" i="22"/>
  <c r="R309" i="22" s="1"/>
  <c r="O310" i="22" s="1"/>
  <c r="Q303" i="43"/>
  <c r="R303" i="43" s="1"/>
  <c r="O304" i="43" s="1"/>
  <c r="Q302" i="37"/>
  <c r="R302" i="37" s="1"/>
  <c r="O303" i="37" s="1"/>
  <c r="Q303" i="46"/>
  <c r="R303" i="46" s="1"/>
  <c r="O304" i="46" s="1"/>
  <c r="Q301" i="28"/>
  <c r="R301" i="28" s="1"/>
  <c r="O302" i="28" s="1"/>
  <c r="Q310" i="20"/>
  <c r="R310" i="20" s="1"/>
  <c r="O311" i="20" s="1"/>
  <c r="Q300" i="12"/>
  <c r="R300" i="12" s="1"/>
  <c r="O301" i="12" s="1"/>
  <c r="Q301" i="52"/>
  <c r="R301" i="52" s="1"/>
  <c r="O302" i="52" s="1"/>
  <c r="Q301" i="38"/>
  <c r="R301" i="38" s="1"/>
  <c r="O302" i="38" s="1"/>
  <c r="Q301" i="34"/>
  <c r="R301" i="34" s="1"/>
  <c r="O302" i="34" s="1"/>
  <c r="Q301" i="48"/>
  <c r="R301" i="48" s="1"/>
  <c r="O302" i="48" s="1"/>
  <c r="Q300" i="33"/>
  <c r="R300" i="33" s="1"/>
  <c r="O301" i="33" s="1"/>
  <c r="Q302" i="9"/>
  <c r="R302" i="9" s="1"/>
  <c r="O303" i="9" s="1"/>
  <c r="Q302" i="55"/>
  <c r="R302" i="55" s="1"/>
  <c r="O303" i="55" s="1"/>
  <c r="Q310" i="21"/>
  <c r="R310" i="21" s="1"/>
  <c r="O311" i="21" s="1"/>
  <c r="Q300" i="44"/>
  <c r="R300" i="44" s="1"/>
  <c r="O301" i="44" s="1"/>
  <c r="Q301" i="36"/>
  <c r="R301" i="36" s="1"/>
  <c r="O302" i="36" s="1"/>
  <c r="Q301" i="30"/>
  <c r="R301" i="30" s="1"/>
  <c r="O302" i="30" s="1"/>
  <c r="Q302" i="53"/>
  <c r="R302" i="53" s="1"/>
  <c r="O303" i="53" s="1"/>
  <c r="Q302" i="15"/>
  <c r="R302" i="15" s="1"/>
  <c r="O303" i="15" s="1"/>
  <c r="Q309" i="23"/>
  <c r="R309" i="23" s="1"/>
  <c r="O310" i="23" s="1"/>
  <c r="Q302" i="27"/>
  <c r="R302" i="27" s="1"/>
  <c r="O303" i="27" s="1"/>
  <c r="Q297" i="25"/>
  <c r="R297" i="25" s="1"/>
  <c r="O298" i="25" s="1"/>
  <c r="Q302" i="41"/>
  <c r="R302" i="41" s="1"/>
  <c r="O303" i="41" s="1"/>
  <c r="Q302" i="54"/>
  <c r="R302" i="54" s="1"/>
  <c r="O303" i="54" s="1"/>
  <c r="Q301" i="50"/>
  <c r="R301" i="50" s="1"/>
  <c r="O302" i="50" s="1"/>
  <c r="Q297" i="26"/>
  <c r="R297" i="26" s="1"/>
  <c r="O298" i="26" s="1"/>
  <c r="Q302" i="42"/>
  <c r="R302" i="42" s="1"/>
  <c r="O303" i="42" s="1"/>
  <c r="Q300" i="32"/>
  <c r="R300" i="32" s="1"/>
  <c r="O301" i="32" s="1"/>
  <c r="Q302" i="34" l="1"/>
  <c r="R302" i="34" s="1"/>
  <c r="O303" i="34" s="1"/>
  <c r="Q302" i="38"/>
  <c r="R302" i="38" s="1"/>
  <c r="O303" i="38" s="1"/>
  <c r="Q303" i="41"/>
  <c r="R303" i="41" s="1"/>
  <c r="O304" i="41" s="1"/>
  <c r="Q303" i="53"/>
  <c r="R303" i="53" s="1"/>
  <c r="O304" i="53" s="1"/>
  <c r="Q302" i="50"/>
  <c r="R302" i="50" s="1"/>
  <c r="O303" i="50" s="1"/>
  <c r="Q303" i="54"/>
  <c r="R303" i="54" s="1"/>
  <c r="O304" i="54" s="1"/>
  <c r="Q301" i="12"/>
  <c r="R301" i="12" s="1"/>
  <c r="O302" i="12" s="1"/>
  <c r="Q304" i="43"/>
  <c r="R304" i="43" s="1"/>
  <c r="O305" i="43" s="1"/>
  <c r="Q302" i="28"/>
  <c r="R302" i="28" s="1"/>
  <c r="O303" i="28" s="1"/>
  <c r="Q303" i="55"/>
  <c r="R303" i="55" s="1"/>
  <c r="O304" i="55" s="1"/>
  <c r="Q315" i="16"/>
  <c r="R315" i="16" s="1"/>
  <c r="O316" i="16" s="1"/>
  <c r="Q303" i="27"/>
  <c r="R303" i="27" s="1"/>
  <c r="O304" i="27" s="1"/>
  <c r="Q302" i="36"/>
  <c r="R302" i="36" s="1"/>
  <c r="O303" i="36" s="1"/>
  <c r="Q301" i="44"/>
  <c r="R301" i="44" s="1"/>
  <c r="O302" i="44" s="1"/>
  <c r="Q311" i="21"/>
  <c r="R311" i="21" s="1"/>
  <c r="O312" i="21" s="1"/>
  <c r="Q311" i="20"/>
  <c r="R311" i="20" s="1"/>
  <c r="O312" i="20" s="1"/>
  <c r="Q302" i="35"/>
  <c r="R302" i="35" s="1"/>
  <c r="O303" i="35" s="1"/>
  <c r="Q311" i="17"/>
  <c r="R311" i="17" s="1"/>
  <c r="O312" i="17" s="1"/>
  <c r="Q303" i="29"/>
  <c r="R303" i="29" s="1"/>
  <c r="O304" i="29" s="1"/>
  <c r="Q298" i="26"/>
  <c r="R298" i="26" s="1"/>
  <c r="O299" i="26" s="1"/>
  <c r="Q302" i="48"/>
  <c r="R302" i="48" s="1"/>
  <c r="O303" i="48" s="1"/>
  <c r="Q302" i="30"/>
  <c r="R302" i="30" s="1"/>
  <c r="O303" i="30" s="1"/>
  <c r="Q303" i="37"/>
  <c r="R303" i="37" s="1"/>
  <c r="O304" i="37" s="1"/>
  <c r="Q302" i="31"/>
  <c r="R302" i="31" s="1"/>
  <c r="O303" i="31" s="1"/>
  <c r="Q310" i="23"/>
  <c r="R310" i="23" s="1"/>
  <c r="O311" i="23" s="1"/>
  <c r="Q303" i="9"/>
  <c r="R303" i="9" s="1"/>
  <c r="O304" i="9" s="1"/>
  <c r="Q302" i="39"/>
  <c r="R302" i="39" s="1"/>
  <c r="O303" i="39" s="1"/>
  <c r="Q298" i="25"/>
  <c r="R298" i="25" s="1"/>
  <c r="O299" i="25" s="1"/>
  <c r="Q303" i="45"/>
  <c r="R303" i="45" s="1"/>
  <c r="O304" i="45" s="1"/>
  <c r="Q310" i="22"/>
  <c r="R310" i="22" s="1"/>
  <c r="O311" i="22" s="1"/>
  <c r="Q303" i="40"/>
  <c r="R303" i="40" s="1"/>
  <c r="O304" i="40" s="1"/>
  <c r="Q301" i="33"/>
  <c r="R301" i="33" s="1"/>
  <c r="O302" i="33" s="1"/>
  <c r="Q302" i="52"/>
  <c r="R302" i="52" s="1"/>
  <c r="O303" i="52" s="1"/>
  <c r="Q304" i="46"/>
  <c r="R304" i="46" s="1"/>
  <c r="O305" i="46" s="1"/>
  <c r="Q302" i="47"/>
  <c r="R302" i="47" s="1"/>
  <c r="O303" i="47" s="1"/>
  <c r="Q311" i="19"/>
  <c r="R311" i="19" s="1"/>
  <c r="O312" i="19" s="1"/>
  <c r="Q302" i="51"/>
  <c r="R302" i="51" s="1"/>
  <c r="O303" i="51" s="1"/>
  <c r="Q307" i="13"/>
  <c r="R307" i="13" s="1"/>
  <c r="O308" i="13" s="1"/>
  <c r="Q301" i="32"/>
  <c r="R301" i="32" s="1"/>
  <c r="O302" i="32" s="1"/>
  <c r="Q303" i="49"/>
  <c r="R303" i="49" s="1"/>
  <c r="O304" i="49" s="1"/>
  <c r="Q303" i="42"/>
  <c r="R303" i="42" s="1"/>
  <c r="O304" i="42" s="1"/>
  <c r="Q303" i="15"/>
  <c r="R303" i="15" s="1"/>
  <c r="O304" i="15" s="1"/>
  <c r="Q303" i="50" l="1"/>
  <c r="R303" i="50" s="1"/>
  <c r="O304" i="50" s="1"/>
  <c r="Q303" i="28"/>
  <c r="R303" i="28" s="1"/>
  <c r="O304" i="28" s="1"/>
  <c r="Q303" i="36"/>
  <c r="R303" i="36" s="1"/>
  <c r="O304" i="36" s="1"/>
  <c r="Q304" i="45"/>
  <c r="R304" i="45" s="1"/>
  <c r="O305" i="45" s="1"/>
  <c r="Q302" i="33"/>
  <c r="R302" i="33" s="1"/>
  <c r="O303" i="33" s="1"/>
  <c r="Q304" i="42"/>
  <c r="R304" i="42" s="1"/>
  <c r="O305" i="42" s="1"/>
  <c r="Q303" i="48"/>
  <c r="R303" i="48" s="1"/>
  <c r="O304" i="48" s="1"/>
  <c r="Q302" i="12"/>
  <c r="R302" i="12" s="1"/>
  <c r="O303" i="12" s="1"/>
  <c r="Q312" i="19"/>
  <c r="R312" i="19" s="1"/>
  <c r="O313" i="19" s="1"/>
  <c r="Q303" i="47"/>
  <c r="R303" i="47" s="1"/>
  <c r="O304" i="47" s="1"/>
  <c r="Q299" i="26"/>
  <c r="R299" i="26" s="1"/>
  <c r="O300" i="26" s="1"/>
  <c r="Q304" i="37"/>
  <c r="R304" i="37" s="1"/>
  <c r="O305" i="37" s="1"/>
  <c r="Q304" i="9"/>
  <c r="R304" i="9" s="1"/>
  <c r="O305" i="9" s="1"/>
  <c r="Q304" i="49"/>
  <c r="R304" i="49" s="1"/>
  <c r="O305" i="49" s="1"/>
  <c r="Q303" i="34"/>
  <c r="R303" i="34" s="1"/>
  <c r="O304" i="34" s="1"/>
  <c r="Q311" i="23"/>
  <c r="R311" i="23" s="1"/>
  <c r="O312" i="23" s="1"/>
  <c r="Q303" i="31"/>
  <c r="R303" i="31" s="1"/>
  <c r="O304" i="31" s="1"/>
  <c r="Q304" i="27"/>
  <c r="R304" i="27" s="1"/>
  <c r="O305" i="27" s="1"/>
  <c r="Q304" i="53"/>
  <c r="R304" i="53" s="1"/>
  <c r="O305" i="53" s="1"/>
  <c r="Q303" i="39"/>
  <c r="R303" i="39" s="1"/>
  <c r="O304" i="39" s="1"/>
  <c r="Q304" i="29"/>
  <c r="R304" i="29" s="1"/>
  <c r="O305" i="29" s="1"/>
  <c r="Q312" i="21"/>
  <c r="R312" i="21" s="1"/>
  <c r="O313" i="21" s="1"/>
  <c r="Q316" i="16"/>
  <c r="R316" i="16" s="1"/>
  <c r="O317" i="16" s="1"/>
  <c r="Q304" i="41"/>
  <c r="R304" i="41" s="1"/>
  <c r="O305" i="41" s="1"/>
  <c r="Q303" i="52"/>
  <c r="R303" i="52" s="1"/>
  <c r="O304" i="52" s="1"/>
  <c r="Q304" i="40"/>
  <c r="R304" i="40" s="1"/>
  <c r="O305" i="40" s="1"/>
  <c r="Q312" i="20"/>
  <c r="R312" i="20" s="1"/>
  <c r="O313" i="20" s="1"/>
  <c r="Q308" i="13"/>
  <c r="R308" i="13" s="1"/>
  <c r="O309" i="13" s="1"/>
  <c r="Q311" i="22"/>
  <c r="R311" i="22" s="1"/>
  <c r="O312" i="22" s="1"/>
  <c r="Q303" i="30"/>
  <c r="R303" i="30" s="1"/>
  <c r="O304" i="30" s="1"/>
  <c r="Q302" i="44"/>
  <c r="R302" i="44" s="1"/>
  <c r="O303" i="44" s="1"/>
  <c r="Q304" i="55"/>
  <c r="R304" i="55" s="1"/>
  <c r="O305" i="55" s="1"/>
  <c r="Q304" i="54"/>
  <c r="R304" i="54" s="1"/>
  <c r="O305" i="54" s="1"/>
  <c r="Q303" i="38"/>
  <c r="R303" i="38" s="1"/>
  <c r="O304" i="38" s="1"/>
  <c r="Q303" i="51"/>
  <c r="R303" i="51" s="1"/>
  <c r="O304" i="51" s="1"/>
  <c r="Q299" i="25"/>
  <c r="R299" i="25" s="1"/>
  <c r="O300" i="25" s="1"/>
  <c r="Q305" i="43"/>
  <c r="R305" i="43" s="1"/>
  <c r="O306" i="43" s="1"/>
  <c r="Q302" i="32"/>
  <c r="R302" i="32" s="1"/>
  <c r="O303" i="32" s="1"/>
  <c r="Q304" i="15"/>
  <c r="R304" i="15" s="1"/>
  <c r="O305" i="15" s="1"/>
  <c r="Q305" i="46"/>
  <c r="R305" i="46" s="1"/>
  <c r="O306" i="46" s="1"/>
  <c r="Q312" i="17"/>
  <c r="R312" i="17" s="1"/>
  <c r="O313" i="17" s="1"/>
  <c r="Q303" i="35"/>
  <c r="R303" i="35" s="1"/>
  <c r="O304" i="35" s="1"/>
  <c r="Q300" i="25" l="1"/>
  <c r="R300" i="25" s="1"/>
  <c r="O301" i="25" s="1"/>
  <c r="Q312" i="23"/>
  <c r="R312" i="23" s="1"/>
  <c r="O313" i="23" s="1"/>
  <c r="Q304" i="34"/>
  <c r="R304" i="34" s="1"/>
  <c r="O305" i="34" s="1"/>
  <c r="Q303" i="44"/>
  <c r="R303" i="44" s="1"/>
  <c r="O304" i="44" s="1"/>
  <c r="Q305" i="41"/>
  <c r="R305" i="41" s="1"/>
  <c r="O306" i="41" s="1"/>
  <c r="Q305" i="53"/>
  <c r="R305" i="53" s="1"/>
  <c r="O306" i="53" s="1"/>
  <c r="Q305" i="9"/>
  <c r="R305" i="9" s="1"/>
  <c r="O306" i="9" s="1"/>
  <c r="Q313" i="21"/>
  <c r="R313" i="21" s="1"/>
  <c r="O314" i="21" s="1"/>
  <c r="Q303" i="33"/>
  <c r="R303" i="33" s="1"/>
  <c r="O304" i="33" s="1"/>
  <c r="Q303" i="32"/>
  <c r="R303" i="32" s="1"/>
  <c r="O304" i="32" s="1"/>
  <c r="Q305" i="27"/>
  <c r="R305" i="27" s="1"/>
  <c r="O306" i="27" s="1"/>
  <c r="Q305" i="37"/>
  <c r="R305" i="37" s="1"/>
  <c r="O306" i="37" s="1"/>
  <c r="Q304" i="28"/>
  <c r="R304" i="28" s="1"/>
  <c r="O305" i="28" s="1"/>
  <c r="Q305" i="42"/>
  <c r="R305" i="42" s="1"/>
  <c r="O306" i="42" s="1"/>
  <c r="Q304" i="30"/>
  <c r="R304" i="30" s="1"/>
  <c r="O305" i="30" s="1"/>
  <c r="Q304" i="35"/>
  <c r="R304" i="35" s="1"/>
  <c r="O305" i="35" s="1"/>
  <c r="Q304" i="48"/>
  <c r="R304" i="48" s="1"/>
  <c r="O305" i="48" s="1"/>
  <c r="Q304" i="50"/>
  <c r="R304" i="50" s="1"/>
  <c r="O305" i="50" s="1"/>
  <c r="Q304" i="36"/>
  <c r="R304" i="36" s="1"/>
  <c r="O305" i="36" s="1"/>
  <c r="Q312" i="22"/>
  <c r="R312" i="22" s="1"/>
  <c r="O313" i="22" s="1"/>
  <c r="Q309" i="13"/>
  <c r="R309" i="13" s="1"/>
  <c r="O310" i="13" s="1"/>
  <c r="Q304" i="39"/>
  <c r="R304" i="39" s="1"/>
  <c r="O305" i="39" s="1"/>
  <c r="Q303" i="12"/>
  <c r="R303" i="12" s="1"/>
  <c r="O304" i="12" s="1"/>
  <c r="Q305" i="15"/>
  <c r="R305" i="15" s="1"/>
  <c r="O306" i="15" s="1"/>
  <c r="Q305" i="54"/>
  <c r="R305" i="54" s="1"/>
  <c r="O306" i="54" s="1"/>
  <c r="Q306" i="46"/>
  <c r="R306" i="46" s="1"/>
  <c r="O307" i="46" s="1"/>
  <c r="Q305" i="55"/>
  <c r="R305" i="55" s="1"/>
  <c r="O306" i="55" s="1"/>
  <c r="Q317" i="16"/>
  <c r="R317" i="16" s="1"/>
  <c r="O318" i="16" s="1"/>
  <c r="Q300" i="26"/>
  <c r="R300" i="26" s="1"/>
  <c r="O301" i="26" s="1"/>
  <c r="Q304" i="38"/>
  <c r="R304" i="38" s="1"/>
  <c r="O305" i="38" s="1"/>
  <c r="Q305" i="40"/>
  <c r="R305" i="40" s="1"/>
  <c r="O306" i="40" s="1"/>
  <c r="Q305" i="49"/>
  <c r="R305" i="49" s="1"/>
  <c r="O306" i="49" s="1"/>
  <c r="Q304" i="47"/>
  <c r="R304" i="47" s="1"/>
  <c r="O305" i="47" s="1"/>
  <c r="Q306" i="43"/>
  <c r="R306" i="43" s="1"/>
  <c r="O307" i="43" s="1"/>
  <c r="Q305" i="45"/>
  <c r="R305" i="45" s="1"/>
  <c r="O306" i="45" s="1"/>
  <c r="Q304" i="51"/>
  <c r="R304" i="51" s="1"/>
  <c r="O305" i="51" s="1"/>
  <c r="Q313" i="20"/>
  <c r="R313" i="20" s="1"/>
  <c r="O314" i="20" s="1"/>
  <c r="Q313" i="17"/>
  <c r="R313" i="17" s="1"/>
  <c r="O314" i="17" s="1"/>
  <c r="Q304" i="52"/>
  <c r="R304" i="52" s="1"/>
  <c r="O305" i="52" s="1"/>
  <c r="Q305" i="29"/>
  <c r="R305" i="29" s="1"/>
  <c r="O306" i="29" s="1"/>
  <c r="Q304" i="31"/>
  <c r="R304" i="31" s="1"/>
  <c r="O305" i="31" s="1"/>
  <c r="Q313" i="19"/>
  <c r="R313" i="19" s="1"/>
  <c r="O314" i="19" s="1"/>
  <c r="Q306" i="53" l="1"/>
  <c r="R306" i="53" s="1"/>
  <c r="O307" i="53" s="1"/>
  <c r="Q306" i="41"/>
  <c r="R306" i="41" s="1"/>
  <c r="O307" i="41" s="1"/>
  <c r="Q305" i="38"/>
  <c r="R305" i="38" s="1"/>
  <c r="O306" i="38" s="1"/>
  <c r="Q306" i="54"/>
  <c r="R306" i="54" s="1"/>
  <c r="O307" i="54" s="1"/>
  <c r="Q301" i="26"/>
  <c r="R301" i="26" s="1"/>
  <c r="O302" i="26" s="1"/>
  <c r="Q306" i="15"/>
  <c r="R306" i="15" s="1"/>
  <c r="O307" i="15" s="1"/>
  <c r="Q306" i="42"/>
  <c r="R306" i="42" s="1"/>
  <c r="O307" i="42" s="1"/>
  <c r="Q314" i="17"/>
  <c r="R314" i="17" s="1"/>
  <c r="O315" i="17" s="1"/>
  <c r="Q314" i="21"/>
  <c r="R314" i="21" s="1"/>
  <c r="O315" i="21" s="1"/>
  <c r="Q305" i="31"/>
  <c r="R305" i="31" s="1"/>
  <c r="O306" i="31" s="1"/>
  <c r="Q307" i="43"/>
  <c r="R307" i="43" s="1"/>
  <c r="O308" i="43" s="1"/>
  <c r="Q305" i="47"/>
  <c r="R305" i="47" s="1"/>
  <c r="O306" i="47" s="1"/>
  <c r="Q305" i="48"/>
  <c r="R305" i="48" s="1"/>
  <c r="O306" i="48" s="1"/>
  <c r="Q313" i="23"/>
  <c r="R313" i="23" s="1"/>
  <c r="O314" i="23" s="1"/>
  <c r="Q314" i="19"/>
  <c r="R314" i="19" s="1"/>
  <c r="O315" i="19" s="1"/>
  <c r="Q305" i="52"/>
  <c r="R305" i="52" s="1"/>
  <c r="O306" i="52" s="1"/>
  <c r="Q305" i="28"/>
  <c r="R305" i="28" s="1"/>
  <c r="O306" i="28" s="1"/>
  <c r="Q305" i="50"/>
  <c r="R305" i="50" s="1"/>
  <c r="O306" i="50" s="1"/>
  <c r="Q305" i="39"/>
  <c r="R305" i="39" s="1"/>
  <c r="O306" i="39" s="1"/>
  <c r="Q301" i="25"/>
  <c r="R301" i="25" s="1"/>
  <c r="O302" i="25" s="1"/>
  <c r="Q306" i="29"/>
  <c r="R306" i="29" s="1"/>
  <c r="O307" i="29" s="1"/>
  <c r="Q318" i="16"/>
  <c r="R318" i="16" s="1"/>
  <c r="O319" i="16" s="1"/>
  <c r="Q305" i="35"/>
  <c r="R305" i="35" s="1"/>
  <c r="O306" i="35" s="1"/>
  <c r="Q305" i="30"/>
  <c r="R305" i="30" s="1"/>
  <c r="O306" i="30" s="1"/>
  <c r="Q306" i="27"/>
  <c r="R306" i="27" s="1"/>
  <c r="O307" i="27" s="1"/>
  <c r="Q305" i="34"/>
  <c r="R305" i="34" s="1"/>
  <c r="O306" i="34" s="1"/>
  <c r="Q306" i="49"/>
  <c r="R306" i="49" s="1"/>
  <c r="O307" i="49" s="1"/>
  <c r="Q306" i="40"/>
  <c r="R306" i="40" s="1"/>
  <c r="O307" i="40" s="1"/>
  <c r="Q304" i="12"/>
  <c r="R304" i="12" s="1"/>
  <c r="O305" i="12" s="1"/>
  <c r="Q305" i="36"/>
  <c r="R305" i="36" s="1"/>
  <c r="O306" i="36" s="1"/>
  <c r="Q306" i="9"/>
  <c r="R306" i="9" s="1"/>
  <c r="O307" i="9" s="1"/>
  <c r="Q306" i="37"/>
  <c r="R306" i="37" s="1"/>
  <c r="O307" i="37" s="1"/>
  <c r="Q306" i="45"/>
  <c r="R306" i="45" s="1"/>
  <c r="O307" i="45" s="1"/>
  <c r="Q307" i="46"/>
  <c r="R307" i="46" s="1"/>
  <c r="O308" i="46" s="1"/>
  <c r="Q304" i="32"/>
  <c r="R304" i="32" s="1"/>
  <c r="O305" i="32" s="1"/>
  <c r="Q304" i="44"/>
  <c r="R304" i="44" s="1"/>
  <c r="O305" i="44" s="1"/>
  <c r="Q306" i="55"/>
  <c r="R306" i="55" s="1"/>
  <c r="O307" i="55" s="1"/>
  <c r="Q305" i="51"/>
  <c r="R305" i="51" s="1"/>
  <c r="O306" i="51" s="1"/>
  <c r="Q313" i="22"/>
  <c r="R313" i="22" s="1"/>
  <c r="O314" i="22" s="1"/>
  <c r="Q314" i="20"/>
  <c r="R314" i="20" s="1"/>
  <c r="O315" i="20" s="1"/>
  <c r="Q310" i="13"/>
  <c r="R310" i="13" s="1"/>
  <c r="O311" i="13" s="1"/>
  <c r="Q304" i="33"/>
  <c r="R304" i="33" s="1"/>
  <c r="O305" i="33" s="1"/>
  <c r="Q311" i="13" l="1"/>
  <c r="R311" i="13" s="1"/>
  <c r="O312" i="13" s="1"/>
  <c r="Q314" i="22"/>
  <c r="R314" i="22" s="1"/>
  <c r="O315" i="22" s="1"/>
  <c r="Q307" i="54"/>
  <c r="R307" i="54" s="1"/>
  <c r="O308" i="54" s="1"/>
  <c r="Q306" i="48"/>
  <c r="R306" i="48" s="1"/>
  <c r="O307" i="48" s="1"/>
  <c r="Q307" i="27"/>
  <c r="R307" i="27" s="1"/>
  <c r="O308" i="27" s="1"/>
  <c r="Q307" i="29"/>
  <c r="R307" i="29" s="1"/>
  <c r="O308" i="29" s="1"/>
  <c r="Q307" i="42"/>
  <c r="R307" i="42" s="1"/>
  <c r="O308" i="42" s="1"/>
  <c r="Q315" i="20"/>
  <c r="R315" i="20" s="1"/>
  <c r="O316" i="20" s="1"/>
  <c r="Q305" i="33"/>
  <c r="R305" i="33" s="1"/>
  <c r="O306" i="33" s="1"/>
  <c r="Q307" i="15"/>
  <c r="R307" i="15" s="1"/>
  <c r="O308" i="15" s="1"/>
  <c r="Q307" i="53"/>
  <c r="R307" i="53" s="1"/>
  <c r="O308" i="53" s="1"/>
  <c r="Q305" i="44"/>
  <c r="R305" i="44" s="1"/>
  <c r="O306" i="44" s="1"/>
  <c r="Q306" i="47"/>
  <c r="R306" i="47" s="1"/>
  <c r="O307" i="47" s="1"/>
  <c r="Q307" i="9"/>
  <c r="R307" i="9" s="1"/>
  <c r="O308" i="9" s="1"/>
  <c r="Q308" i="43"/>
  <c r="R308" i="43" s="1"/>
  <c r="O309" i="43" s="1"/>
  <c r="Q306" i="30"/>
  <c r="R306" i="30" s="1"/>
  <c r="O307" i="30" s="1"/>
  <c r="Q306" i="35"/>
  <c r="R306" i="35" s="1"/>
  <c r="O307" i="35" s="1"/>
  <c r="Q308" i="46"/>
  <c r="R308" i="46" s="1"/>
  <c r="O309" i="46" s="1"/>
  <c r="Q306" i="34"/>
  <c r="R306" i="34" s="1"/>
  <c r="O307" i="34" s="1"/>
  <c r="Q314" i="23"/>
  <c r="R314" i="23" s="1"/>
  <c r="O315" i="23" s="1"/>
  <c r="Q306" i="31"/>
  <c r="R306" i="31" s="1"/>
  <c r="O307" i="31" s="1"/>
  <c r="Q307" i="41"/>
  <c r="R307" i="41" s="1"/>
  <c r="O308" i="41" s="1"/>
  <c r="Q302" i="25"/>
  <c r="R302" i="25" s="1"/>
  <c r="O303" i="25" s="1"/>
  <c r="Q306" i="39"/>
  <c r="R306" i="39" s="1"/>
  <c r="O307" i="39" s="1"/>
  <c r="Q306" i="36"/>
  <c r="R306" i="36" s="1"/>
  <c r="O307" i="36" s="1"/>
  <c r="Q319" i="16"/>
  <c r="R319" i="16" s="1"/>
  <c r="O320" i="16" s="1"/>
  <c r="Q307" i="40"/>
  <c r="R307" i="40" s="1"/>
  <c r="O308" i="40" s="1"/>
  <c r="Q306" i="52"/>
  <c r="R306" i="52" s="1"/>
  <c r="O307" i="52" s="1"/>
  <c r="Q315" i="17"/>
  <c r="R315" i="17" s="1"/>
  <c r="O316" i="17" s="1"/>
  <c r="Q305" i="32"/>
  <c r="R305" i="32" s="1"/>
  <c r="O306" i="32" s="1"/>
  <c r="Q307" i="49"/>
  <c r="R307" i="49" s="1"/>
  <c r="O308" i="49" s="1"/>
  <c r="Q315" i="19"/>
  <c r="R315" i="19" s="1"/>
  <c r="O316" i="19" s="1"/>
  <c r="Q306" i="38"/>
  <c r="R306" i="38" s="1"/>
  <c r="O307" i="38" s="1"/>
  <c r="Q306" i="51"/>
  <c r="R306" i="51" s="1"/>
  <c r="O307" i="51" s="1"/>
  <c r="Q306" i="50"/>
  <c r="R306" i="50" s="1"/>
  <c r="O307" i="50" s="1"/>
  <c r="Q307" i="55"/>
  <c r="R307" i="55" s="1"/>
  <c r="O308" i="55" s="1"/>
  <c r="Q307" i="45"/>
  <c r="R307" i="45" s="1"/>
  <c r="O308" i="45" s="1"/>
  <c r="Q305" i="12"/>
  <c r="R305" i="12" s="1"/>
  <c r="O306" i="12" s="1"/>
  <c r="Q306" i="28"/>
  <c r="R306" i="28" s="1"/>
  <c r="O307" i="28" s="1"/>
  <c r="Q315" i="21"/>
  <c r="R315" i="21" s="1"/>
  <c r="O316" i="21" s="1"/>
  <c r="Q302" i="26"/>
  <c r="R302" i="26" s="1"/>
  <c r="O303" i="26" s="1"/>
  <c r="Q307" i="37"/>
  <c r="R307" i="37" s="1"/>
  <c r="O308" i="37" s="1"/>
  <c r="Q309" i="46" l="1"/>
  <c r="R309" i="46" s="1"/>
  <c r="O310" i="46" s="1"/>
  <c r="Q316" i="20"/>
  <c r="R316" i="20" s="1"/>
  <c r="O317" i="20" s="1"/>
  <c r="Q307" i="35"/>
  <c r="R307" i="35" s="1"/>
  <c r="O308" i="35" s="1"/>
  <c r="Q307" i="30"/>
  <c r="R307" i="30" s="1"/>
  <c r="O308" i="30" s="1"/>
  <c r="Q315" i="22"/>
  <c r="R315" i="22" s="1"/>
  <c r="O316" i="22" s="1"/>
  <c r="Q316" i="21"/>
  <c r="R316" i="21" s="1"/>
  <c r="O317" i="21" s="1"/>
  <c r="Q306" i="32"/>
  <c r="R306" i="32" s="1"/>
  <c r="O307" i="32" s="1"/>
  <c r="Q307" i="31"/>
  <c r="R307" i="31" s="1"/>
  <c r="O308" i="31" s="1"/>
  <c r="Q307" i="38"/>
  <c r="R307" i="38" s="1"/>
  <c r="O308" i="38" s="1"/>
  <c r="Q308" i="9"/>
  <c r="R308" i="9" s="1"/>
  <c r="O309" i="9" s="1"/>
  <c r="Q316" i="19"/>
  <c r="R316" i="19" s="1"/>
  <c r="O317" i="19" s="1"/>
  <c r="Q306" i="44"/>
  <c r="R306" i="44" s="1"/>
  <c r="O307" i="44" s="1"/>
  <c r="Q308" i="40"/>
  <c r="R308" i="40" s="1"/>
  <c r="O309" i="40" s="1"/>
  <c r="Q307" i="39"/>
  <c r="R307" i="39" s="1"/>
  <c r="O308" i="39" s="1"/>
  <c r="Q307" i="28"/>
  <c r="R307" i="28" s="1"/>
  <c r="O308" i="28" s="1"/>
  <c r="Q309" i="43"/>
  <c r="R309" i="43" s="1"/>
  <c r="O310" i="43" s="1"/>
  <c r="Q307" i="51"/>
  <c r="R307" i="51" s="1"/>
  <c r="O308" i="51" s="1"/>
  <c r="Q320" i="16"/>
  <c r="R320" i="16" s="1"/>
  <c r="O321" i="16" s="1"/>
  <c r="Q308" i="41"/>
  <c r="R308" i="41" s="1"/>
  <c r="O309" i="41" s="1"/>
  <c r="Q308" i="15"/>
  <c r="R308" i="15" s="1"/>
  <c r="O309" i="15" s="1"/>
  <c r="Q308" i="29"/>
  <c r="R308" i="29" s="1"/>
  <c r="O309" i="29" s="1"/>
  <c r="Q307" i="52"/>
  <c r="R307" i="52" s="1"/>
  <c r="O308" i="52" s="1"/>
  <c r="Q307" i="48"/>
  <c r="R307" i="48" s="1"/>
  <c r="O308" i="48" s="1"/>
  <c r="Q303" i="25"/>
  <c r="R303" i="25" s="1"/>
  <c r="O304" i="25" s="1"/>
  <c r="Q308" i="53"/>
  <c r="R308" i="53" s="1"/>
  <c r="O309" i="53" s="1"/>
  <c r="Q308" i="55"/>
  <c r="R308" i="55" s="1"/>
  <c r="O309" i="55" s="1"/>
  <c r="Q315" i="23"/>
  <c r="R315" i="23" s="1"/>
  <c r="O316" i="23" s="1"/>
  <c r="Q307" i="50"/>
  <c r="R307" i="50" s="1"/>
  <c r="O308" i="50" s="1"/>
  <c r="Q307" i="34"/>
  <c r="R307" i="34" s="1"/>
  <c r="O308" i="34" s="1"/>
  <c r="Q308" i="54"/>
  <c r="R308" i="54" s="1"/>
  <c r="O309" i="54" s="1"/>
  <c r="Q308" i="37"/>
  <c r="R308" i="37" s="1"/>
  <c r="O309" i="37" s="1"/>
  <c r="Q306" i="12"/>
  <c r="R306" i="12" s="1"/>
  <c r="O307" i="12" s="1"/>
  <c r="Q306" i="33"/>
  <c r="R306" i="33" s="1"/>
  <c r="O307" i="33" s="1"/>
  <c r="Q308" i="27"/>
  <c r="R308" i="27" s="1"/>
  <c r="O309" i="27" s="1"/>
  <c r="Q312" i="13"/>
  <c r="R312" i="13" s="1"/>
  <c r="O313" i="13" s="1"/>
  <c r="Q308" i="49"/>
  <c r="R308" i="49" s="1"/>
  <c r="O309" i="49" s="1"/>
  <c r="Q308" i="42"/>
  <c r="R308" i="42" s="1"/>
  <c r="O309" i="42" s="1"/>
  <c r="Q303" i="26"/>
  <c r="R303" i="26" s="1"/>
  <c r="O304" i="26" s="1"/>
  <c r="Q308" i="45"/>
  <c r="R308" i="45" s="1"/>
  <c r="O309" i="45" s="1"/>
  <c r="Q316" i="17"/>
  <c r="R316" i="17" s="1"/>
  <c r="O317" i="17" s="1"/>
  <c r="Q307" i="36"/>
  <c r="R307" i="36" s="1"/>
  <c r="O308" i="36" s="1"/>
  <c r="Q307" i="47"/>
  <c r="R307" i="47" s="1"/>
  <c r="O308" i="47" s="1"/>
  <c r="Q308" i="50" l="1"/>
  <c r="R308" i="50" s="1"/>
  <c r="O309" i="50" s="1"/>
  <c r="Q321" i="16"/>
  <c r="R321" i="16" s="1"/>
  <c r="O322" i="16" s="1"/>
  <c r="Q308" i="36"/>
  <c r="R308" i="36" s="1"/>
  <c r="O309" i="36" s="1"/>
  <c r="Q309" i="55"/>
  <c r="R309" i="55" s="1"/>
  <c r="O310" i="55" s="1"/>
  <c r="Q307" i="44"/>
  <c r="R307" i="44" s="1"/>
  <c r="O308" i="44" s="1"/>
  <c r="Q308" i="38"/>
  <c r="R308" i="38" s="1"/>
  <c r="O309" i="38" s="1"/>
  <c r="Q310" i="43"/>
  <c r="R310" i="43" s="1"/>
  <c r="O311" i="43" s="1"/>
  <c r="Q308" i="34"/>
  <c r="R308" i="34" s="1"/>
  <c r="O309" i="34" s="1"/>
  <c r="Q304" i="25"/>
  <c r="R304" i="25" s="1"/>
  <c r="O305" i="25" s="1"/>
  <c r="Q316" i="23"/>
  <c r="R316" i="23" s="1"/>
  <c r="O317" i="23" s="1"/>
  <c r="Q309" i="54"/>
  <c r="R309" i="54" s="1"/>
  <c r="O310" i="54" s="1"/>
  <c r="Q316" i="22"/>
  <c r="R316" i="22" s="1"/>
  <c r="O317" i="22" s="1"/>
  <c r="Q308" i="31"/>
  <c r="R308" i="31" s="1"/>
  <c r="O309" i="31" s="1"/>
  <c r="Q308" i="30"/>
  <c r="R308" i="30" s="1"/>
  <c r="O309" i="30" s="1"/>
  <c r="Q317" i="17"/>
  <c r="R317" i="17" s="1"/>
  <c r="O318" i="17" s="1"/>
  <c r="Q307" i="12"/>
  <c r="R307" i="12" s="1"/>
  <c r="O308" i="12" s="1"/>
  <c r="Q309" i="37"/>
  <c r="R309" i="37" s="1"/>
  <c r="O310" i="37" s="1"/>
  <c r="Q308" i="48"/>
  <c r="R308" i="48" s="1"/>
  <c r="O309" i="48" s="1"/>
  <c r="Q309" i="41"/>
  <c r="R309" i="41" s="1"/>
  <c r="O310" i="41" s="1"/>
  <c r="Q317" i="19"/>
  <c r="R317" i="19" s="1"/>
  <c r="O318" i="19" s="1"/>
  <c r="Q307" i="32"/>
  <c r="R307" i="32" s="1"/>
  <c r="O308" i="32" s="1"/>
  <c r="Q308" i="35"/>
  <c r="R308" i="35" s="1"/>
  <c r="O309" i="35" s="1"/>
  <c r="Q309" i="49"/>
  <c r="R309" i="49" s="1"/>
  <c r="O310" i="49" s="1"/>
  <c r="Q309" i="15"/>
  <c r="R309" i="15" s="1"/>
  <c r="O310" i="15" s="1"/>
  <c r="Q309" i="45"/>
  <c r="R309" i="45" s="1"/>
  <c r="O310" i="45" s="1"/>
  <c r="Q304" i="26"/>
  <c r="R304" i="26" s="1"/>
  <c r="O305" i="26" s="1"/>
  <c r="Q317" i="21"/>
  <c r="R317" i="21" s="1"/>
  <c r="O318" i="21" s="1"/>
  <c r="Q317" i="20"/>
  <c r="R317" i="20" s="1"/>
  <c r="O318" i="20" s="1"/>
  <c r="Q313" i="13"/>
  <c r="R313" i="13" s="1"/>
  <c r="O314" i="13" s="1"/>
  <c r="Q308" i="28"/>
  <c r="R308" i="28" s="1"/>
  <c r="O309" i="28" s="1"/>
  <c r="Q308" i="47"/>
  <c r="R308" i="47" s="1"/>
  <c r="O309" i="47" s="1"/>
  <c r="Q309" i="27"/>
  <c r="R309" i="27" s="1"/>
  <c r="O310" i="27" s="1"/>
  <c r="Q308" i="52"/>
  <c r="R308" i="52" s="1"/>
  <c r="O309" i="52" s="1"/>
  <c r="Q308" i="39"/>
  <c r="R308" i="39" s="1"/>
  <c r="O309" i="39" s="1"/>
  <c r="Q309" i="9"/>
  <c r="R309" i="9" s="1"/>
  <c r="O310" i="9" s="1"/>
  <c r="Q310" i="46"/>
  <c r="R310" i="46" s="1"/>
  <c r="O311" i="46" s="1"/>
  <c r="Q309" i="42"/>
  <c r="R309" i="42" s="1"/>
  <c r="O310" i="42" s="1"/>
  <c r="Q307" i="33"/>
  <c r="R307" i="33" s="1"/>
  <c r="O308" i="33" s="1"/>
  <c r="Q309" i="53"/>
  <c r="R309" i="53" s="1"/>
  <c r="O310" i="53" s="1"/>
  <c r="Q309" i="29"/>
  <c r="R309" i="29" s="1"/>
  <c r="O310" i="29" s="1"/>
  <c r="Q308" i="51"/>
  <c r="R308" i="51" s="1"/>
  <c r="O309" i="51" s="1"/>
  <c r="Q309" i="40"/>
  <c r="R309" i="40" s="1"/>
  <c r="O310" i="40" s="1"/>
  <c r="Q309" i="31" l="1"/>
  <c r="R309" i="31"/>
  <c r="O310" i="31" s="1"/>
  <c r="Q309" i="35"/>
  <c r="R309" i="35" s="1"/>
  <c r="O310" i="35" s="1"/>
  <c r="Q309" i="51"/>
  <c r="R309" i="51" s="1"/>
  <c r="O310" i="51" s="1"/>
  <c r="Q309" i="47"/>
  <c r="R309" i="47" s="1"/>
  <c r="O310" i="47" s="1"/>
  <c r="Q318" i="19"/>
  <c r="R318" i="19" s="1"/>
  <c r="O319" i="19" s="1"/>
  <c r="Q310" i="40"/>
  <c r="R310" i="40" s="1"/>
  <c r="O311" i="40" s="1"/>
  <c r="Q318" i="17"/>
  <c r="R318" i="17" s="1"/>
  <c r="O319" i="17" s="1"/>
  <c r="Q310" i="27"/>
  <c r="R310" i="27" s="1"/>
  <c r="O311" i="27" s="1"/>
  <c r="Q309" i="28"/>
  <c r="R309" i="28" s="1"/>
  <c r="O310" i="28" s="1"/>
  <c r="Q310" i="45"/>
  <c r="R310" i="45" s="1"/>
  <c r="O311" i="45" s="1"/>
  <c r="Q310" i="49"/>
  <c r="R310" i="49" s="1"/>
  <c r="O311" i="49" s="1"/>
  <c r="Q310" i="29"/>
  <c r="R310" i="29" s="1"/>
  <c r="O311" i="29" s="1"/>
  <c r="Q308" i="33"/>
  <c r="R308" i="33" s="1"/>
  <c r="O309" i="33" s="1"/>
  <c r="Q309" i="50"/>
  <c r="R309" i="50" s="1"/>
  <c r="O310" i="50" s="1"/>
  <c r="Q311" i="46"/>
  <c r="R311" i="46" s="1"/>
  <c r="O312" i="46" s="1"/>
  <c r="Q318" i="20"/>
  <c r="R318" i="20" s="1"/>
  <c r="O319" i="20" s="1"/>
  <c r="Q310" i="15"/>
  <c r="R310" i="15" s="1"/>
  <c r="O311" i="15" s="1"/>
  <c r="Q308" i="12"/>
  <c r="R308" i="12" s="1"/>
  <c r="O309" i="12" s="1"/>
  <c r="Q317" i="22"/>
  <c r="R317" i="22" s="1"/>
  <c r="O318" i="22" s="1"/>
  <c r="Q309" i="34"/>
  <c r="R309" i="34" s="1"/>
  <c r="O310" i="34" s="1"/>
  <c r="Q310" i="55"/>
  <c r="R310" i="55" s="1"/>
  <c r="O311" i="55" s="1"/>
  <c r="Q318" i="21"/>
  <c r="R318" i="21" s="1"/>
  <c r="O319" i="21" s="1"/>
  <c r="Q311" i="43"/>
  <c r="R311" i="43" s="1"/>
  <c r="O312" i="43" s="1"/>
  <c r="Q310" i="9"/>
  <c r="R310" i="9" s="1"/>
  <c r="O311" i="9" s="1"/>
  <c r="Q305" i="26"/>
  <c r="R305" i="26" s="1"/>
  <c r="O306" i="26" s="1"/>
  <c r="Q309" i="48"/>
  <c r="R309" i="48" s="1"/>
  <c r="O310" i="48" s="1"/>
  <c r="Q309" i="30"/>
  <c r="R309" i="30" s="1"/>
  <c r="O310" i="30" s="1"/>
  <c r="Q317" i="23"/>
  <c r="R317" i="23" s="1"/>
  <c r="O318" i="23" s="1"/>
  <c r="Q309" i="38"/>
  <c r="R309" i="38" s="1"/>
  <c r="O310" i="38" s="1"/>
  <c r="Q322" i="16"/>
  <c r="R322" i="16" s="1"/>
  <c r="O323" i="16" s="1"/>
  <c r="Q310" i="53"/>
  <c r="R310" i="53" s="1"/>
  <c r="O311" i="53" s="1"/>
  <c r="Q310" i="41"/>
  <c r="R310" i="41" s="1"/>
  <c r="O311" i="41" s="1"/>
  <c r="Q309" i="36"/>
  <c r="R309" i="36" s="1"/>
  <c r="O310" i="36" s="1"/>
  <c r="Q309" i="39"/>
  <c r="R309" i="39" s="1"/>
  <c r="O310" i="39" s="1"/>
  <c r="Q314" i="13"/>
  <c r="R314" i="13" s="1"/>
  <c r="O315" i="13" s="1"/>
  <c r="Q308" i="32"/>
  <c r="R308" i="32" s="1"/>
  <c r="O309" i="32" s="1"/>
  <c r="Q310" i="37"/>
  <c r="R310" i="37" s="1"/>
  <c r="O311" i="37" s="1"/>
  <c r="Q305" i="25"/>
  <c r="R305" i="25" s="1"/>
  <c r="O306" i="25" s="1"/>
  <c r="Q308" i="44"/>
  <c r="R308" i="44" s="1"/>
  <c r="O309" i="44" s="1"/>
  <c r="Q310" i="54"/>
  <c r="R310" i="54" s="1"/>
  <c r="O311" i="54" s="1"/>
  <c r="Q310" i="42"/>
  <c r="R310" i="42" s="1"/>
  <c r="O311" i="42" s="1"/>
  <c r="Q309" i="52"/>
  <c r="R309" i="52" s="1"/>
  <c r="O310" i="52" s="1"/>
  <c r="Q310" i="36" l="1"/>
  <c r="R310" i="36" s="1"/>
  <c r="O311" i="36" s="1"/>
  <c r="Q319" i="21"/>
  <c r="R319" i="21" s="1"/>
  <c r="O320" i="21" s="1"/>
  <c r="Q310" i="47"/>
  <c r="R310" i="47" s="1"/>
  <c r="O311" i="47" s="1"/>
  <c r="Q309" i="44"/>
  <c r="R309" i="44" s="1"/>
  <c r="O310" i="44" s="1"/>
  <c r="Q310" i="28"/>
  <c r="R310" i="28" s="1"/>
  <c r="O311" i="28" s="1"/>
  <c r="Q311" i="37"/>
  <c r="R311" i="37" s="1"/>
  <c r="O312" i="37" s="1"/>
  <c r="Q311" i="55"/>
  <c r="R311" i="55" s="1"/>
  <c r="O312" i="55" s="1"/>
  <c r="Q310" i="48"/>
  <c r="R310" i="48" s="1"/>
  <c r="O311" i="48" s="1"/>
  <c r="Q323" i="16"/>
  <c r="R323" i="16" s="1"/>
  <c r="O324" i="16" s="1"/>
  <c r="Q312" i="43"/>
  <c r="R312" i="43" s="1"/>
  <c r="O313" i="43" s="1"/>
  <c r="Q311" i="41"/>
  <c r="R311" i="41" s="1"/>
  <c r="O312" i="41" s="1"/>
  <c r="Q311" i="53"/>
  <c r="R311" i="53" s="1"/>
  <c r="O312" i="53" s="1"/>
  <c r="Q310" i="52"/>
  <c r="R310" i="52" s="1"/>
  <c r="O311" i="52" s="1"/>
  <c r="Q311" i="42"/>
  <c r="R311" i="42" s="1"/>
  <c r="O312" i="42" s="1"/>
  <c r="Q306" i="25"/>
  <c r="R306" i="25" s="1"/>
  <c r="O307" i="25" s="1"/>
  <c r="Q310" i="34"/>
  <c r="R310" i="34" s="1"/>
  <c r="O311" i="34" s="1"/>
  <c r="Q311" i="54"/>
  <c r="R311" i="54" s="1"/>
  <c r="O312" i="54" s="1"/>
  <c r="Q309" i="32"/>
  <c r="R309" i="32" s="1"/>
  <c r="O310" i="32" s="1"/>
  <c r="Q319" i="20"/>
  <c r="R319" i="20" s="1"/>
  <c r="O320" i="20" s="1"/>
  <c r="Q311" i="29"/>
  <c r="R311" i="29" s="1"/>
  <c r="O312" i="29" s="1"/>
  <c r="Q311" i="27"/>
  <c r="R311" i="27" s="1"/>
  <c r="O312" i="27" s="1"/>
  <c r="Q318" i="22"/>
  <c r="R318" i="22" s="1"/>
  <c r="O319" i="22" s="1"/>
  <c r="Q319" i="17"/>
  <c r="R319" i="17" s="1"/>
  <c r="O320" i="17" s="1"/>
  <c r="Q310" i="51"/>
  <c r="R310" i="51" s="1"/>
  <c r="O311" i="51" s="1"/>
  <c r="Q310" i="39"/>
  <c r="R310" i="39" s="1"/>
  <c r="O311" i="39" s="1"/>
  <c r="Q311" i="45"/>
  <c r="R311" i="45" s="1"/>
  <c r="O312" i="45" s="1"/>
  <c r="Q311" i="40"/>
  <c r="R311" i="40" s="1"/>
  <c r="O312" i="40" s="1"/>
  <c r="Q310" i="35"/>
  <c r="R310" i="35" s="1"/>
  <c r="O311" i="35" s="1"/>
  <c r="Q315" i="13"/>
  <c r="R315" i="13" s="1"/>
  <c r="O316" i="13" s="1"/>
  <c r="Q310" i="50"/>
  <c r="R310" i="50" s="1"/>
  <c r="O311" i="50" s="1"/>
  <c r="Q318" i="23"/>
  <c r="R318" i="23" s="1"/>
  <c r="O319" i="23" s="1"/>
  <c r="Q310" i="30"/>
  <c r="R310" i="30" s="1"/>
  <c r="O311" i="30" s="1"/>
  <c r="Q311" i="49"/>
  <c r="R311" i="49" s="1"/>
  <c r="O312" i="49" s="1"/>
  <c r="Q309" i="12"/>
  <c r="R309" i="12" s="1"/>
  <c r="O310" i="12" s="1"/>
  <c r="Q306" i="26"/>
  <c r="Q308" i="26" s="1"/>
  <c r="R308" i="26" s="1"/>
  <c r="S308" i="26" s="1"/>
  <c r="Q311" i="15"/>
  <c r="R311" i="15" s="1"/>
  <c r="O312" i="15" s="1"/>
  <c r="Q309" i="33"/>
  <c r="R309" i="33" s="1"/>
  <c r="O310" i="33" s="1"/>
  <c r="Q319" i="19"/>
  <c r="R319" i="19" s="1"/>
  <c r="O320" i="19" s="1"/>
  <c r="Q310" i="31"/>
  <c r="R310" i="31" s="1"/>
  <c r="O311" i="31" s="1"/>
  <c r="Q311" i="9"/>
  <c r="R311" i="9" s="1"/>
  <c r="O312" i="9" s="1"/>
  <c r="Q312" i="46"/>
  <c r="R312" i="46" s="1"/>
  <c r="O313" i="46" s="1"/>
  <c r="Q310" i="38"/>
  <c r="R310" i="38" s="1"/>
  <c r="O311" i="38" s="1"/>
  <c r="Q310" i="32" l="1"/>
  <c r="R310" i="32" s="1"/>
  <c r="O311" i="32" s="1"/>
  <c r="Q312" i="27"/>
  <c r="R312" i="27" s="1"/>
  <c r="O313" i="27" s="1"/>
  <c r="Q316" i="13"/>
  <c r="R316" i="13" s="1"/>
  <c r="O317" i="13" s="1"/>
  <c r="Q311" i="35"/>
  <c r="R311" i="35" s="1"/>
  <c r="O312" i="35" s="1"/>
  <c r="Q312" i="40"/>
  <c r="R312" i="40" s="1"/>
  <c r="O313" i="40" s="1"/>
  <c r="Q313" i="46"/>
  <c r="R313" i="46" s="1"/>
  <c r="O314" i="46" s="1"/>
  <c r="Q311" i="39"/>
  <c r="R311" i="39" s="1"/>
  <c r="O312" i="39" s="1"/>
  <c r="Q312" i="37"/>
  <c r="R312" i="37" s="1"/>
  <c r="O313" i="37" s="1"/>
  <c r="Q320" i="19"/>
  <c r="R320" i="19" s="1"/>
  <c r="O321" i="19" s="1"/>
  <c r="Q312" i="54"/>
  <c r="R312" i="54" s="1"/>
  <c r="O313" i="54" s="1"/>
  <c r="Q312" i="55"/>
  <c r="R312" i="55" s="1"/>
  <c r="O313" i="55" s="1"/>
  <c r="Q311" i="51"/>
  <c r="R311" i="51" s="1"/>
  <c r="O312" i="51" s="1"/>
  <c r="Q312" i="9"/>
  <c r="R312" i="9" s="1"/>
  <c r="O313" i="9" s="1"/>
  <c r="Q310" i="12"/>
  <c r="R310" i="12" s="1"/>
  <c r="O311" i="12" s="1"/>
  <c r="Q320" i="17"/>
  <c r="R320" i="17" s="1"/>
  <c r="O321" i="17" s="1"/>
  <c r="Q312" i="41"/>
  <c r="R312" i="41" s="1"/>
  <c r="O313" i="41" s="1"/>
  <c r="R306" i="26"/>
  <c r="Q311" i="38"/>
  <c r="R311" i="38" s="1"/>
  <c r="O312" i="38" s="1"/>
  <c r="Q312" i="45"/>
  <c r="R312" i="45" s="1"/>
  <c r="O313" i="45" s="1"/>
  <c r="Q312" i="42"/>
  <c r="R312" i="42" s="1"/>
  <c r="O313" i="42" s="1"/>
  <c r="Q313" i="43"/>
  <c r="R313" i="43" s="1"/>
  <c r="O314" i="43" s="1"/>
  <c r="Q320" i="21"/>
  <c r="R320" i="21" s="1"/>
  <c r="O321" i="21" s="1"/>
  <c r="Q311" i="30"/>
  <c r="R311" i="30" s="1"/>
  <c r="O312" i="30" s="1"/>
  <c r="Q311" i="48"/>
  <c r="R311" i="48" s="1"/>
  <c r="O312" i="48" s="1"/>
  <c r="Q307" i="25"/>
  <c r="R307" i="25" s="1"/>
  <c r="O308" i="25" s="1"/>
  <c r="Q319" i="22"/>
  <c r="R319" i="22" s="1"/>
  <c r="O320" i="22" s="1"/>
  <c r="Q310" i="44"/>
  <c r="R310" i="44" s="1"/>
  <c r="O311" i="44" s="1"/>
  <c r="Q311" i="31"/>
  <c r="R311" i="31" s="1"/>
  <c r="O312" i="31" s="1"/>
  <c r="Q311" i="50"/>
  <c r="R311" i="50" s="1"/>
  <c r="O312" i="50" s="1"/>
  <c r="Q311" i="52"/>
  <c r="R311" i="52" s="1"/>
  <c r="O312" i="52" s="1"/>
  <c r="Q324" i="16"/>
  <c r="R324" i="16" s="1"/>
  <c r="O325" i="16" s="1"/>
  <c r="Q311" i="28"/>
  <c r="R311" i="28" s="1"/>
  <c r="O312" i="28" s="1"/>
  <c r="Q311" i="36"/>
  <c r="R311" i="36" s="1"/>
  <c r="O312" i="36" s="1"/>
  <c r="Q312" i="15"/>
  <c r="R312" i="15" s="1"/>
  <c r="O313" i="15" s="1"/>
  <c r="Q312" i="29"/>
  <c r="R312" i="29" s="1"/>
  <c r="O313" i="29" s="1"/>
  <c r="Q311" i="34"/>
  <c r="R311" i="34" s="1"/>
  <c r="O312" i="34" s="1"/>
  <c r="Q312" i="53"/>
  <c r="R312" i="53" s="1"/>
  <c r="O313" i="53" s="1"/>
  <c r="Q319" i="23"/>
  <c r="R319" i="23" s="1"/>
  <c r="O320" i="23" s="1"/>
  <c r="Q320" i="20"/>
  <c r="R320" i="20" s="1"/>
  <c r="O321" i="20" s="1"/>
  <c r="Q311" i="47"/>
  <c r="R311" i="47" s="1"/>
  <c r="O312" i="47" s="1"/>
  <c r="Q310" i="33"/>
  <c r="R310" i="33" s="1"/>
  <c r="O311" i="33" s="1"/>
  <c r="Q312" i="49"/>
  <c r="R312" i="49" s="1"/>
  <c r="O313" i="49" s="1"/>
  <c r="Q313" i="40" l="1"/>
  <c r="R313" i="40" s="1"/>
  <c r="O314" i="40" s="1"/>
  <c r="Q320" i="23"/>
  <c r="R320" i="23" s="1"/>
  <c r="O321" i="23" s="1"/>
  <c r="Q312" i="31"/>
  <c r="R312" i="31" s="1"/>
  <c r="O313" i="31" s="1"/>
  <c r="Q312" i="30"/>
  <c r="R312" i="30" s="1"/>
  <c r="O313" i="30" s="1"/>
  <c r="Q312" i="47"/>
  <c r="R312" i="47" s="1"/>
  <c r="O313" i="47" s="1"/>
  <c r="Q313" i="37"/>
  <c r="R313" i="37" s="1"/>
  <c r="O314" i="37" s="1"/>
  <c r="Q311" i="44"/>
  <c r="R311" i="44" s="1"/>
  <c r="O312" i="44" s="1"/>
  <c r="Q321" i="21"/>
  <c r="R321" i="21" s="1"/>
  <c r="O322" i="21" s="1"/>
  <c r="Q312" i="50"/>
  <c r="R312" i="50" s="1"/>
  <c r="O313" i="50" s="1"/>
  <c r="Q314" i="43"/>
  <c r="R314" i="43" s="1"/>
  <c r="O315" i="43" s="1"/>
  <c r="Q313" i="41"/>
  <c r="R313" i="41" s="1"/>
  <c r="O314" i="41" s="1"/>
  <c r="Q321" i="19"/>
  <c r="R321" i="19" s="1"/>
  <c r="O322" i="19" s="1"/>
  <c r="Q312" i="36"/>
  <c r="R312" i="36" s="1"/>
  <c r="O313" i="36" s="1"/>
  <c r="Q313" i="55"/>
  <c r="R313" i="55" s="1"/>
  <c r="O314" i="55" s="1"/>
  <c r="Q311" i="32"/>
  <c r="R311" i="32" s="1"/>
  <c r="O312" i="32" s="1"/>
  <c r="Q312" i="28"/>
  <c r="R312" i="28" s="1"/>
  <c r="O313" i="28" s="1"/>
  <c r="Q311" i="33"/>
  <c r="R311" i="33" s="1"/>
  <c r="O312" i="33" s="1"/>
  <c r="Q313" i="53"/>
  <c r="R313" i="53" s="1"/>
  <c r="O314" i="53" s="1"/>
  <c r="Q308" i="25"/>
  <c r="R308" i="25" s="1"/>
  <c r="O309" i="25" s="1"/>
  <c r="Q312" i="51"/>
  <c r="R312" i="51" s="1"/>
  <c r="O313" i="51" s="1"/>
  <c r="Q312" i="35"/>
  <c r="R312" i="35" s="1"/>
  <c r="O313" i="35" s="1"/>
  <c r="Q313" i="45"/>
  <c r="R313" i="45" s="1"/>
  <c r="O314" i="45" s="1"/>
  <c r="Q311" i="12"/>
  <c r="R311" i="12" s="1"/>
  <c r="O312" i="12" s="1"/>
  <c r="Q313" i="54"/>
  <c r="R313" i="54" s="1"/>
  <c r="O314" i="54" s="1"/>
  <c r="Q314" i="46"/>
  <c r="R314" i="46" s="1"/>
  <c r="O315" i="46" s="1"/>
  <c r="Q313" i="27"/>
  <c r="R313" i="27" s="1"/>
  <c r="O314" i="27" s="1"/>
  <c r="Q313" i="42"/>
  <c r="R313" i="42" s="1"/>
  <c r="O314" i="42" s="1"/>
  <c r="Q313" i="49"/>
  <c r="R313" i="49" s="1"/>
  <c r="O314" i="49" s="1"/>
  <c r="Q320" i="22"/>
  <c r="R320" i="22" s="1"/>
  <c r="O321" i="22" s="1"/>
  <c r="Q312" i="38"/>
  <c r="R312" i="38" s="1"/>
  <c r="O313" i="38" s="1"/>
  <c r="Q312" i="34"/>
  <c r="R312" i="34" s="1"/>
  <c r="O313" i="34" s="1"/>
  <c r="Q312" i="48"/>
  <c r="R312" i="48" s="1"/>
  <c r="O313" i="48" s="1"/>
  <c r="Q312" i="39"/>
  <c r="R312" i="39" s="1"/>
  <c r="O313" i="39" s="1"/>
  <c r="Q321" i="20"/>
  <c r="R321" i="20" s="1"/>
  <c r="O322" i="20" s="1"/>
  <c r="Q325" i="16"/>
  <c r="R325" i="16" s="1"/>
  <c r="O326" i="16" s="1"/>
  <c r="Q312" i="52"/>
  <c r="R312" i="52" s="1"/>
  <c r="O313" i="52" s="1"/>
  <c r="Q321" i="17"/>
  <c r="R321" i="17" s="1"/>
  <c r="O322" i="17" s="1"/>
  <c r="Q317" i="13"/>
  <c r="R317" i="13" s="1"/>
  <c r="O318" i="13" s="1"/>
  <c r="Q313" i="29"/>
  <c r="R313" i="29" s="1"/>
  <c r="O314" i="29" s="1"/>
  <c r="Q313" i="15"/>
  <c r="R313" i="15" s="1"/>
  <c r="O314" i="15" s="1"/>
  <c r="Q313" i="9"/>
  <c r="R313" i="9" s="1"/>
  <c r="O314" i="9" s="1"/>
  <c r="Q322" i="20" l="1"/>
  <c r="R322" i="20" s="1"/>
  <c r="O323" i="20" s="1"/>
  <c r="Q314" i="15"/>
  <c r="R314" i="15" s="1"/>
  <c r="O315" i="15" s="1"/>
  <c r="Q312" i="33"/>
  <c r="R312" i="33" s="1"/>
  <c r="O313" i="33" s="1"/>
  <c r="Q318" i="13"/>
  <c r="R318" i="13" s="1"/>
  <c r="O319" i="13" s="1"/>
  <c r="Q314" i="27"/>
  <c r="R314" i="27" s="1"/>
  <c r="O315" i="27" s="1"/>
  <c r="Q322" i="21"/>
  <c r="R322" i="21" s="1"/>
  <c r="O323" i="21" s="1"/>
  <c r="Q313" i="52"/>
  <c r="R313" i="52" s="1"/>
  <c r="O314" i="52" s="1"/>
  <c r="Q315" i="46"/>
  <c r="R315" i="46" s="1"/>
  <c r="O316" i="46" s="1"/>
  <c r="Q314" i="54"/>
  <c r="R314" i="54" s="1"/>
  <c r="O315" i="54" s="1"/>
  <c r="Q326" i="16"/>
  <c r="R326" i="16" s="1"/>
  <c r="O327" i="16" s="1"/>
  <c r="Q313" i="34"/>
  <c r="R313" i="34" s="1"/>
  <c r="O314" i="34" s="1"/>
  <c r="Q314" i="42"/>
  <c r="R314" i="42" s="1"/>
  <c r="O315" i="42" s="1"/>
  <c r="Q312" i="12"/>
  <c r="R312" i="12" s="1"/>
  <c r="O313" i="12" s="1"/>
  <c r="Q309" i="25"/>
  <c r="R309" i="25" s="1"/>
  <c r="O310" i="25" s="1"/>
  <c r="Q312" i="32"/>
  <c r="R312" i="32" s="1"/>
  <c r="O313" i="32" s="1"/>
  <c r="Q314" i="41"/>
  <c r="R314" i="41" s="1"/>
  <c r="O315" i="41" s="1"/>
  <c r="Q312" i="44"/>
  <c r="R312" i="44" s="1"/>
  <c r="O313" i="44" s="1"/>
  <c r="Q313" i="31"/>
  <c r="R313" i="31" s="1"/>
  <c r="O314" i="31" s="1"/>
  <c r="Q322" i="19"/>
  <c r="R322" i="19" s="1"/>
  <c r="O323" i="19" s="1"/>
  <c r="Q321" i="23"/>
  <c r="R321" i="23" s="1"/>
  <c r="O322" i="23" s="1"/>
  <c r="Q314" i="49"/>
  <c r="R314" i="49" s="1"/>
  <c r="O315" i="49" s="1"/>
  <c r="Q313" i="30"/>
  <c r="R313" i="30" s="1"/>
  <c r="O314" i="30" s="1"/>
  <c r="Q313" i="38"/>
  <c r="R313" i="38" s="1"/>
  <c r="O314" i="38" s="1"/>
  <c r="Q314" i="53"/>
  <c r="R314" i="53" s="1"/>
  <c r="O315" i="53" s="1"/>
  <c r="Q313" i="51"/>
  <c r="R313" i="51" s="1"/>
  <c r="O314" i="51" s="1"/>
  <c r="Q315" i="43"/>
  <c r="R315" i="43" s="1"/>
  <c r="O316" i="43" s="1"/>
  <c r="Q314" i="9"/>
  <c r="R314" i="9" s="1"/>
  <c r="O315" i="9" s="1"/>
  <c r="Q322" i="17"/>
  <c r="R322" i="17" s="1"/>
  <c r="O323" i="17" s="1"/>
  <c r="Q321" i="22"/>
  <c r="R321" i="22" s="1"/>
  <c r="O322" i="22" s="1"/>
  <c r="Q313" i="36"/>
  <c r="R313" i="36" s="1"/>
  <c r="O314" i="36" s="1"/>
  <c r="Q313" i="50"/>
  <c r="R313" i="50" s="1"/>
  <c r="O314" i="50" s="1"/>
  <c r="Q313" i="47"/>
  <c r="R313" i="47" s="1"/>
  <c r="O314" i="47" s="1"/>
  <c r="Q314" i="40"/>
  <c r="R314" i="40" s="1"/>
  <c r="O315" i="40" s="1"/>
  <c r="Q313" i="48"/>
  <c r="R313" i="48" s="1"/>
  <c r="O314" i="48" s="1"/>
  <c r="Q313" i="28"/>
  <c r="R313" i="28" s="1"/>
  <c r="O314" i="28" s="1"/>
  <c r="Q314" i="29"/>
  <c r="R314" i="29" s="1"/>
  <c r="O315" i="29" s="1"/>
  <c r="Q314" i="45"/>
  <c r="R314" i="45" s="1"/>
  <c r="O315" i="45" s="1"/>
  <c r="Q314" i="55"/>
  <c r="R314" i="55" s="1"/>
  <c r="O315" i="55" s="1"/>
  <c r="Q314" i="37"/>
  <c r="R314" i="37" s="1"/>
  <c r="O315" i="37" s="1"/>
  <c r="Q313" i="39"/>
  <c r="R313" i="39" s="1"/>
  <c r="O314" i="39" s="1"/>
  <c r="Q313" i="35"/>
  <c r="R313" i="35" s="1"/>
  <c r="O314" i="35" s="1"/>
  <c r="Q315" i="49" l="1"/>
  <c r="R315" i="49" s="1"/>
  <c r="O316" i="49" s="1"/>
  <c r="Q323" i="21"/>
  <c r="R323" i="21" s="1"/>
  <c r="O324" i="21" s="1"/>
  <c r="Q327" i="16"/>
  <c r="R327" i="16" s="1"/>
  <c r="O328" i="16" s="1"/>
  <c r="Q319" i="13"/>
  <c r="R319" i="13" s="1"/>
  <c r="O320" i="13" s="1"/>
  <c r="Q315" i="40"/>
  <c r="R315" i="40" s="1"/>
  <c r="O316" i="40" s="1"/>
  <c r="Q315" i="27"/>
  <c r="R315" i="27" s="1"/>
  <c r="O316" i="27" s="1"/>
  <c r="Q315" i="53"/>
  <c r="R315" i="53" s="1"/>
  <c r="O316" i="53" s="1"/>
  <c r="Q315" i="45"/>
  <c r="R315" i="45" s="1"/>
  <c r="O316" i="45" s="1"/>
  <c r="Q315" i="29"/>
  <c r="R315" i="29" s="1"/>
  <c r="O316" i="29" s="1"/>
  <c r="Q313" i="12"/>
  <c r="R313" i="12" s="1"/>
  <c r="O314" i="12" s="1"/>
  <c r="Q315" i="15"/>
  <c r="R315" i="15" s="1"/>
  <c r="O316" i="15" s="1"/>
  <c r="Q314" i="48"/>
  <c r="R314" i="48" s="1"/>
  <c r="O315" i="48" s="1"/>
  <c r="Q314" i="35"/>
  <c r="R314" i="35" s="1"/>
  <c r="O315" i="35" s="1"/>
  <c r="Q313" i="44"/>
  <c r="R313" i="44" s="1"/>
  <c r="O314" i="44" s="1"/>
  <c r="Q315" i="42"/>
  <c r="R315" i="42" s="1"/>
  <c r="O316" i="42" s="1"/>
  <c r="Q323" i="20"/>
  <c r="R323" i="20" s="1"/>
  <c r="O324" i="20" s="1"/>
  <c r="Q314" i="47"/>
  <c r="R314" i="47" s="1"/>
  <c r="O315" i="47" s="1"/>
  <c r="Q314" i="52"/>
  <c r="R314" i="52" s="1"/>
  <c r="O315" i="52" s="1"/>
  <c r="Q315" i="41"/>
  <c r="R315" i="41" s="1"/>
  <c r="O316" i="41" s="1"/>
  <c r="Q314" i="38"/>
  <c r="R314" i="38" s="1"/>
  <c r="O315" i="38" s="1"/>
  <c r="Q313" i="33"/>
  <c r="R313" i="33" s="1"/>
  <c r="O314" i="33" s="1"/>
  <c r="Q314" i="31"/>
  <c r="R314" i="31" s="1"/>
  <c r="O315" i="31" s="1"/>
  <c r="Q310" i="25"/>
  <c r="R310" i="25" s="1"/>
  <c r="O311" i="25" s="1"/>
  <c r="Q314" i="39"/>
  <c r="R314" i="39" s="1"/>
  <c r="O315" i="39" s="1"/>
  <c r="Q316" i="46"/>
  <c r="R316" i="46" s="1"/>
  <c r="O317" i="46" s="1"/>
  <c r="Q315" i="37"/>
  <c r="R315" i="37" s="1"/>
  <c r="O316" i="37" s="1"/>
  <c r="Q315" i="9"/>
  <c r="R315" i="9" s="1"/>
  <c r="O316" i="9" s="1"/>
  <c r="Q314" i="34"/>
  <c r="R314" i="34" s="1"/>
  <c r="O315" i="34" s="1"/>
  <c r="Q314" i="30"/>
  <c r="R314" i="30" s="1"/>
  <c r="O315" i="30" s="1"/>
  <c r="Q323" i="17"/>
  <c r="R323" i="17" s="1"/>
  <c r="O324" i="17" s="1"/>
  <c r="Q314" i="50"/>
  <c r="R314" i="50" s="1"/>
  <c r="O315" i="50" s="1"/>
  <c r="Q323" i="19"/>
  <c r="R323" i="19" s="1"/>
  <c r="O324" i="19" s="1"/>
  <c r="Q316" i="43"/>
  <c r="R316" i="43" s="1"/>
  <c r="O317" i="43" s="1"/>
  <c r="Q314" i="51"/>
  <c r="R314" i="51" s="1"/>
  <c r="O315" i="51" s="1"/>
  <c r="Q322" i="23"/>
  <c r="R322" i="23" s="1"/>
  <c r="O323" i="23" s="1"/>
  <c r="Q314" i="28"/>
  <c r="R314" i="28" s="1"/>
  <c r="O315" i="28" s="1"/>
  <c r="Q313" i="32"/>
  <c r="R313" i="32" s="1"/>
  <c r="O314" i="32" s="1"/>
  <c r="Q315" i="55"/>
  <c r="R315" i="55" s="1"/>
  <c r="O316" i="55" s="1"/>
  <c r="Q314" i="36"/>
  <c r="R314" i="36" s="1"/>
  <c r="O315" i="36" s="1"/>
  <c r="Q322" i="22"/>
  <c r="R322" i="22" s="1"/>
  <c r="O323" i="22" s="1"/>
  <c r="Q315" i="54"/>
  <c r="R315" i="54" s="1"/>
  <c r="O316" i="54" s="1"/>
  <c r="Q316" i="37" l="1"/>
  <c r="R316" i="37" s="1"/>
  <c r="O317" i="37" s="1"/>
  <c r="Q316" i="45"/>
  <c r="R316" i="45" s="1"/>
  <c r="O317" i="45" s="1"/>
  <c r="Q323" i="22"/>
  <c r="R323" i="22" s="1"/>
  <c r="O324" i="22" s="1"/>
  <c r="Q324" i="17"/>
  <c r="R324" i="17" s="1"/>
  <c r="O325" i="17" s="1"/>
  <c r="Q315" i="47"/>
  <c r="R315" i="47" s="1"/>
  <c r="O316" i="47" s="1"/>
  <c r="Q324" i="21"/>
  <c r="R324" i="21" s="1"/>
  <c r="O325" i="21" s="1"/>
  <c r="Q314" i="12"/>
  <c r="R314" i="12" s="1"/>
  <c r="O315" i="12" s="1"/>
  <c r="Q315" i="36"/>
  <c r="R315" i="36" s="1"/>
  <c r="O316" i="36" s="1"/>
  <c r="Q316" i="27"/>
  <c r="R316" i="27"/>
  <c r="O317" i="27" s="1"/>
  <c r="Q324" i="20"/>
  <c r="R324" i="20" s="1"/>
  <c r="O325" i="20" s="1"/>
  <c r="Q316" i="53"/>
  <c r="R316" i="53" s="1"/>
  <c r="O317" i="53" s="1"/>
  <c r="Q328" i="16"/>
  <c r="R328" i="16" s="1"/>
  <c r="O329" i="16" s="1"/>
  <c r="Q315" i="28"/>
  <c r="R315" i="28" s="1"/>
  <c r="O316" i="28" s="1"/>
  <c r="Q315" i="50"/>
  <c r="R315" i="50" s="1"/>
  <c r="O316" i="50" s="1"/>
  <c r="Q316" i="41"/>
  <c r="R316" i="41" s="1"/>
  <c r="O317" i="41" s="1"/>
  <c r="Q316" i="15"/>
  <c r="R316" i="15" s="1"/>
  <c r="O317" i="15" s="1"/>
  <c r="Q315" i="34"/>
  <c r="R315" i="34" s="1"/>
  <c r="O316" i="34" s="1"/>
  <c r="Q315" i="38"/>
  <c r="R315" i="38" s="1"/>
  <c r="O316" i="38" s="1"/>
  <c r="Q316" i="9"/>
  <c r="R316" i="9" s="1"/>
  <c r="O317" i="9" s="1"/>
  <c r="Q315" i="51"/>
  <c r="R315" i="51" s="1"/>
  <c r="O316" i="51" s="1"/>
  <c r="Q315" i="31"/>
  <c r="R315" i="31" s="1"/>
  <c r="O316" i="31" s="1"/>
  <c r="Q315" i="52"/>
  <c r="R315" i="52" s="1"/>
  <c r="O316" i="52" s="1"/>
  <c r="Q314" i="44"/>
  <c r="R314" i="44" s="1"/>
  <c r="O315" i="44" s="1"/>
  <c r="Q315" i="39"/>
  <c r="R315" i="39" s="1"/>
  <c r="O316" i="39" s="1"/>
  <c r="Q316" i="42"/>
  <c r="R316" i="42" s="1"/>
  <c r="O317" i="42" s="1"/>
  <c r="Q316" i="55"/>
  <c r="R316" i="55" s="1"/>
  <c r="O317" i="55" s="1"/>
  <c r="Q324" i="19"/>
  <c r="R324" i="19" s="1"/>
  <c r="O325" i="19" s="1"/>
  <c r="Q320" i="13"/>
  <c r="R320" i="13" s="1"/>
  <c r="O321" i="13" s="1"/>
  <c r="Q323" i="23"/>
  <c r="R323" i="23" s="1"/>
  <c r="O324" i="23" s="1"/>
  <c r="Q316" i="54"/>
  <c r="R316" i="54" s="1"/>
  <c r="O317" i="54" s="1"/>
  <c r="Q314" i="32"/>
  <c r="R314" i="32" s="1"/>
  <c r="O315" i="32" s="1"/>
  <c r="Q315" i="30"/>
  <c r="R315" i="30" s="1"/>
  <c r="O316" i="30" s="1"/>
  <c r="Q317" i="46"/>
  <c r="R317" i="46" s="1"/>
  <c r="O318" i="46" s="1"/>
  <c r="Q314" i="33"/>
  <c r="R314" i="33" s="1"/>
  <c r="O315" i="33" s="1"/>
  <c r="Q315" i="35"/>
  <c r="R315" i="35" s="1"/>
  <c r="O316" i="35" s="1"/>
  <c r="Q316" i="29"/>
  <c r="R316" i="29" s="1"/>
  <c r="O317" i="29" s="1"/>
  <c r="Q316" i="40"/>
  <c r="R316" i="40" s="1"/>
  <c r="O317" i="40" s="1"/>
  <c r="Q316" i="49"/>
  <c r="R316" i="49" s="1"/>
  <c r="O317" i="49" s="1"/>
  <c r="Q315" i="48"/>
  <c r="R315" i="48" s="1"/>
  <c r="O316" i="48" s="1"/>
  <c r="Q311" i="25"/>
  <c r="R311" i="25" s="1"/>
  <c r="O312" i="25" s="1"/>
  <c r="Q317" i="43"/>
  <c r="R317" i="43" s="1"/>
  <c r="O318" i="43" s="1"/>
  <c r="Q315" i="44" l="1"/>
  <c r="R315" i="44" s="1"/>
  <c r="O316" i="44" s="1"/>
  <c r="Q316" i="38"/>
  <c r="R316" i="38" s="1"/>
  <c r="O317" i="38" s="1"/>
  <c r="Q318" i="43"/>
  <c r="R318" i="43" s="1"/>
  <c r="O319" i="43" s="1"/>
  <c r="Q329" i="16"/>
  <c r="R329" i="16" s="1"/>
  <c r="O330" i="16" s="1"/>
  <c r="Q316" i="34"/>
  <c r="R316" i="34" s="1"/>
  <c r="O317" i="34" s="1"/>
  <c r="Q317" i="55"/>
  <c r="R317" i="55" s="1"/>
  <c r="O318" i="55" s="1"/>
  <c r="Q317" i="45"/>
  <c r="R317" i="45" s="1"/>
  <c r="O318" i="45" s="1"/>
  <c r="Q316" i="36"/>
  <c r="R316" i="36" s="1"/>
  <c r="O317" i="36" s="1"/>
  <c r="Q312" i="25"/>
  <c r="R312" i="25" s="1"/>
  <c r="O313" i="25" s="1"/>
  <c r="Q315" i="33"/>
  <c r="R315" i="33" s="1"/>
  <c r="O316" i="33" s="1"/>
  <c r="Q317" i="49"/>
  <c r="R317" i="49" s="1"/>
  <c r="O318" i="49" s="1"/>
  <c r="Q324" i="23"/>
  <c r="R324" i="23" s="1"/>
  <c r="O325" i="23" s="1"/>
  <c r="Q316" i="39"/>
  <c r="R316" i="39" s="1"/>
  <c r="O317" i="39" s="1"/>
  <c r="Q325" i="19"/>
  <c r="R325" i="19" s="1"/>
  <c r="O326" i="19" s="1"/>
  <c r="Q317" i="53"/>
  <c r="R317" i="53" s="1"/>
  <c r="O318" i="53" s="1"/>
  <c r="Q315" i="12"/>
  <c r="R315" i="12" s="1"/>
  <c r="O316" i="12" s="1"/>
  <c r="Q324" i="22"/>
  <c r="R324" i="22" s="1"/>
  <c r="O325" i="22" s="1"/>
  <c r="Q316" i="35"/>
  <c r="R316" i="35" s="1"/>
  <c r="O317" i="35" s="1"/>
  <c r="Q317" i="41"/>
  <c r="R317" i="41" s="1"/>
  <c r="O318" i="41" s="1"/>
  <c r="Q317" i="29"/>
  <c r="R317" i="29" s="1"/>
  <c r="O318" i="29" s="1"/>
  <c r="Q316" i="48"/>
  <c r="R316" i="48" s="1"/>
  <c r="O317" i="48" s="1"/>
  <c r="Q316" i="52"/>
  <c r="R316" i="52" s="1"/>
  <c r="O317" i="52" s="1"/>
  <c r="Q316" i="50"/>
  <c r="R316" i="50" s="1"/>
  <c r="O317" i="50" s="1"/>
  <c r="Q325" i="20"/>
  <c r="R325" i="20" s="1"/>
  <c r="O326" i="20" s="1"/>
  <c r="Q325" i="21"/>
  <c r="R325" i="21" s="1"/>
  <c r="O326" i="21" s="1"/>
  <c r="Q316" i="30"/>
  <c r="R316" i="30" s="1"/>
  <c r="O317" i="30" s="1"/>
  <c r="Q317" i="15"/>
  <c r="R317" i="15" s="1"/>
  <c r="O318" i="15" s="1"/>
  <c r="Q317" i="54"/>
  <c r="R317" i="54" s="1"/>
  <c r="O318" i="54" s="1"/>
  <c r="Q317" i="9"/>
  <c r="R317" i="9" s="1"/>
  <c r="O318" i="9" s="1"/>
  <c r="Q317" i="40"/>
  <c r="R317" i="40" s="1"/>
  <c r="O318" i="40" s="1"/>
  <c r="Q318" i="46"/>
  <c r="R318" i="46" s="1"/>
  <c r="O319" i="46" s="1"/>
  <c r="Q317" i="42"/>
  <c r="R317" i="42" s="1"/>
  <c r="O318" i="42" s="1"/>
  <c r="Q316" i="31"/>
  <c r="R316" i="31" s="1"/>
  <c r="O317" i="31" s="1"/>
  <c r="Q316" i="28"/>
  <c r="R316" i="28" s="1"/>
  <c r="O317" i="28" s="1"/>
  <c r="Q317" i="27"/>
  <c r="R317" i="27" s="1"/>
  <c r="O318" i="27" s="1"/>
  <c r="Q316" i="47"/>
  <c r="R316" i="47" s="1"/>
  <c r="O317" i="47" s="1"/>
  <c r="Q317" i="37"/>
  <c r="R317" i="37" s="1"/>
  <c r="O318" i="37" s="1"/>
  <c r="Q321" i="13"/>
  <c r="R321" i="13" s="1"/>
  <c r="O322" i="13" s="1"/>
  <c r="Q316" i="51"/>
  <c r="R316" i="51" s="1"/>
  <c r="O317" i="51" s="1"/>
  <c r="Q325" i="17"/>
  <c r="R325" i="17" s="1"/>
  <c r="O326" i="17" s="1"/>
  <c r="Q315" i="32"/>
  <c r="R315" i="32" s="1"/>
  <c r="O316" i="32" s="1"/>
  <c r="Q317" i="31" l="1"/>
  <c r="R317" i="31" s="1"/>
  <c r="O318" i="31" s="1"/>
  <c r="Q317" i="39"/>
  <c r="R317" i="39" s="1"/>
  <c r="O318" i="39" s="1"/>
  <c r="Q326" i="19"/>
  <c r="R326" i="19" s="1"/>
  <c r="O327" i="19" s="1"/>
  <c r="Q318" i="45"/>
  <c r="R318" i="45" s="1"/>
  <c r="O319" i="45" s="1"/>
  <c r="Q318" i="49"/>
  <c r="R318" i="49" s="1"/>
  <c r="O319" i="49" s="1"/>
  <c r="Q317" i="47"/>
  <c r="R317" i="47" s="1"/>
  <c r="O318" i="47" s="1"/>
  <c r="Q318" i="40"/>
  <c r="R318" i="40" s="1"/>
  <c r="O319" i="40" s="1"/>
  <c r="Q326" i="21"/>
  <c r="R326" i="21" s="1"/>
  <c r="O327" i="21" s="1"/>
  <c r="Q317" i="48"/>
  <c r="R317" i="48" s="1"/>
  <c r="O318" i="48" s="1"/>
  <c r="Q326" i="17"/>
  <c r="R326" i="17" s="1"/>
  <c r="O327" i="17" s="1"/>
  <c r="Q318" i="9"/>
  <c r="R318" i="9" s="1"/>
  <c r="O319" i="9" s="1"/>
  <c r="Q317" i="35"/>
  <c r="R317" i="35" s="1"/>
  <c r="O318" i="35" s="1"/>
  <c r="Q318" i="27"/>
  <c r="R318" i="27" s="1"/>
  <c r="O319" i="27" s="1"/>
  <c r="Q317" i="51"/>
  <c r="R317" i="51" s="1"/>
  <c r="O318" i="51" s="1"/>
  <c r="Q326" i="20"/>
  <c r="R326" i="20" s="1"/>
  <c r="O327" i="20" s="1"/>
  <c r="Q330" i="16"/>
  <c r="R330" i="16" s="1"/>
  <c r="O331" i="16" s="1"/>
  <c r="Q318" i="54"/>
  <c r="R318" i="54" s="1"/>
  <c r="O319" i="54" s="1"/>
  <c r="Q318" i="41"/>
  <c r="R318" i="41" s="1"/>
  <c r="O319" i="41" s="1"/>
  <c r="Q318" i="53"/>
  <c r="R318" i="53" s="1"/>
  <c r="O319" i="53" s="1"/>
  <c r="Q319" i="43"/>
  <c r="R319" i="43" s="1"/>
  <c r="O320" i="43" s="1"/>
  <c r="Q316" i="12"/>
  <c r="R316" i="12" s="1"/>
  <c r="O317" i="12" s="1"/>
  <c r="Q322" i="13"/>
  <c r="R322" i="13" s="1"/>
  <c r="O323" i="13" s="1"/>
  <c r="Q317" i="52"/>
  <c r="R317" i="52" s="1"/>
  <c r="O318" i="52" s="1"/>
  <c r="Q316" i="33"/>
  <c r="R316" i="33" s="1"/>
  <c r="O317" i="33" s="1"/>
  <c r="Q318" i="55"/>
  <c r="R318" i="55" s="1"/>
  <c r="O319" i="55" s="1"/>
  <c r="Q317" i="38"/>
  <c r="R317" i="38" s="1"/>
  <c r="O318" i="38" s="1"/>
  <c r="Q318" i="29"/>
  <c r="R318" i="29" s="1"/>
  <c r="O319" i="29" s="1"/>
  <c r="Q319" i="46"/>
  <c r="R319" i="46" s="1"/>
  <c r="O320" i="46" s="1"/>
  <c r="Q317" i="30"/>
  <c r="R317" i="30" s="1"/>
  <c r="O318" i="30" s="1"/>
  <c r="Q318" i="42"/>
  <c r="R318" i="42" s="1"/>
  <c r="O319" i="42" s="1"/>
  <c r="Q325" i="23"/>
  <c r="R325" i="23" s="1"/>
  <c r="O326" i="23" s="1"/>
  <c r="Q317" i="50"/>
  <c r="R317" i="50" s="1"/>
  <c r="O318" i="50" s="1"/>
  <c r="Q325" i="22"/>
  <c r="R325" i="22" s="1"/>
  <c r="O326" i="22" s="1"/>
  <c r="Q313" i="25"/>
  <c r="R313" i="25" s="1"/>
  <c r="O314" i="25" s="1"/>
  <c r="Q317" i="34"/>
  <c r="R317" i="34" s="1"/>
  <c r="O318" i="34" s="1"/>
  <c r="Q316" i="44"/>
  <c r="R316" i="44" s="1"/>
  <c r="O317" i="44" s="1"/>
  <c r="Q317" i="36"/>
  <c r="R317" i="36" s="1"/>
  <c r="O318" i="36" s="1"/>
  <c r="Q318" i="15"/>
  <c r="R318" i="15" s="1"/>
  <c r="O319" i="15" s="1"/>
  <c r="Q317" i="28"/>
  <c r="R317" i="28" s="1"/>
  <c r="O318" i="28" s="1"/>
  <c r="Q316" i="32"/>
  <c r="R316" i="32" s="1"/>
  <c r="O317" i="32" s="1"/>
  <c r="Q318" i="37"/>
  <c r="R318" i="37" s="1"/>
  <c r="O319" i="37" s="1"/>
  <c r="Q319" i="53" l="1"/>
  <c r="R319" i="53" s="1"/>
  <c r="O320" i="53" s="1"/>
  <c r="Q318" i="48"/>
  <c r="R318" i="48" s="1"/>
  <c r="O319" i="48" s="1"/>
  <c r="Q327" i="21"/>
  <c r="R327" i="21" s="1"/>
  <c r="O328" i="21" s="1"/>
  <c r="Q318" i="36"/>
  <c r="R318" i="36" s="1"/>
  <c r="O319" i="36" s="1"/>
  <c r="Q318" i="28"/>
  <c r="R318" i="28" s="1"/>
  <c r="O319" i="28" s="1"/>
  <c r="Q318" i="50"/>
  <c r="R318" i="50" s="1"/>
  <c r="O319" i="50" s="1"/>
  <c r="Q317" i="44"/>
  <c r="R317" i="44" s="1"/>
  <c r="O318" i="44" s="1"/>
  <c r="Q320" i="43"/>
  <c r="R320" i="43" s="1"/>
  <c r="O321" i="43" s="1"/>
  <c r="Q319" i="27"/>
  <c r="R319" i="27" s="1"/>
  <c r="O320" i="27" s="1"/>
  <c r="Q318" i="38"/>
  <c r="R318" i="38" s="1"/>
  <c r="O319" i="38" s="1"/>
  <c r="Q331" i="16"/>
  <c r="R331" i="16" s="1"/>
  <c r="O332" i="16" s="1"/>
  <c r="Q318" i="47"/>
  <c r="R318" i="47" s="1"/>
  <c r="O319" i="47" s="1"/>
  <c r="Q319" i="41"/>
  <c r="R319" i="41" s="1"/>
  <c r="O320" i="41" s="1"/>
  <c r="Q318" i="34"/>
  <c r="R318" i="34" s="1"/>
  <c r="O319" i="34" s="1"/>
  <c r="Q319" i="49"/>
  <c r="R319" i="49" s="1"/>
  <c r="O320" i="49" s="1"/>
  <c r="Q327" i="20"/>
  <c r="R327" i="20" s="1"/>
  <c r="O328" i="20" s="1"/>
  <c r="Q319" i="9"/>
  <c r="R319" i="9" s="1"/>
  <c r="O320" i="9" s="1"/>
  <c r="Q319" i="15"/>
  <c r="R319" i="15" s="1"/>
  <c r="O320" i="15" s="1"/>
  <c r="Q323" i="13"/>
  <c r="R323" i="13" s="1"/>
  <c r="O324" i="13" s="1"/>
  <c r="Q318" i="51"/>
  <c r="R318" i="51" s="1"/>
  <c r="O319" i="51" s="1"/>
  <c r="Q327" i="17"/>
  <c r="R327" i="17" s="1"/>
  <c r="O328" i="17" s="1"/>
  <c r="Q318" i="39"/>
  <c r="R318" i="39" s="1"/>
  <c r="O319" i="39" s="1"/>
  <c r="Q326" i="23"/>
  <c r="R326" i="23" s="1"/>
  <c r="O327" i="23" s="1"/>
  <c r="Q318" i="52"/>
  <c r="R318" i="52" s="1"/>
  <c r="O319" i="52" s="1"/>
  <c r="Q319" i="40"/>
  <c r="R319" i="40" s="1"/>
  <c r="O320" i="40" s="1"/>
  <c r="Q319" i="42"/>
  <c r="R319" i="42" s="1"/>
  <c r="O320" i="42" s="1"/>
  <c r="Q317" i="32"/>
  <c r="R317" i="32" s="1"/>
  <c r="O318" i="32" s="1"/>
  <c r="Q320" i="46"/>
  <c r="R320" i="46" s="1"/>
  <c r="O321" i="46" s="1"/>
  <c r="Q319" i="45"/>
  <c r="R319" i="45" s="1"/>
  <c r="O320" i="45" s="1"/>
  <c r="Q327" i="19"/>
  <c r="R327" i="19" s="1"/>
  <c r="O328" i="19" s="1"/>
  <c r="Q319" i="37"/>
  <c r="R319" i="37" s="1"/>
  <c r="O320" i="37" s="1"/>
  <c r="Q326" i="22"/>
  <c r="R326" i="22" s="1"/>
  <c r="O327" i="22" s="1"/>
  <c r="Q318" i="30"/>
  <c r="R318" i="30" s="1"/>
  <c r="O319" i="30" s="1"/>
  <c r="Q318" i="31"/>
  <c r="R318" i="31" s="1"/>
  <c r="O319" i="31" s="1"/>
  <c r="Q317" i="33"/>
  <c r="R317" i="33" s="1"/>
  <c r="O318" i="33" s="1"/>
  <c r="Q318" i="35"/>
  <c r="R318" i="35" s="1"/>
  <c r="O319" i="35" s="1"/>
  <c r="Q319" i="29"/>
  <c r="R319" i="29" s="1"/>
  <c r="O320" i="29" s="1"/>
  <c r="Q314" i="25"/>
  <c r="R314" i="25" s="1"/>
  <c r="O315" i="25" s="1"/>
  <c r="Q319" i="55"/>
  <c r="R319" i="55" s="1"/>
  <c r="O320" i="55" s="1"/>
  <c r="Q317" i="12"/>
  <c r="R317" i="12" s="1"/>
  <c r="O318" i="12" s="1"/>
  <c r="Q319" i="54"/>
  <c r="R319" i="54" s="1"/>
  <c r="O320" i="54" s="1"/>
  <c r="Q320" i="54" l="1"/>
  <c r="R320" i="54" s="1"/>
  <c r="O321" i="54" s="1"/>
  <c r="Q319" i="36"/>
  <c r="R319" i="36" s="1"/>
  <c r="O320" i="36" s="1"/>
  <c r="Q318" i="12"/>
  <c r="R318" i="12" s="1"/>
  <c r="O319" i="12" s="1"/>
  <c r="Q319" i="30"/>
  <c r="R319" i="30" s="1"/>
  <c r="O320" i="30" s="1"/>
  <c r="Q328" i="17"/>
  <c r="R328" i="17" s="1"/>
  <c r="O329" i="17" s="1"/>
  <c r="Q319" i="52"/>
  <c r="R319" i="52" s="1"/>
  <c r="O320" i="52" s="1"/>
  <c r="Q320" i="29"/>
  <c r="R320" i="29" s="1"/>
  <c r="O321" i="29" s="1"/>
  <c r="Q319" i="51"/>
  <c r="R319" i="51" s="1"/>
  <c r="O320" i="51" s="1"/>
  <c r="Q320" i="49"/>
  <c r="R320" i="49" s="1"/>
  <c r="O321" i="49" s="1"/>
  <c r="Q320" i="15"/>
  <c r="R320" i="15" s="1"/>
  <c r="O321" i="15" s="1"/>
  <c r="Q320" i="55"/>
  <c r="R320" i="55" s="1"/>
  <c r="O321" i="55" s="1"/>
  <c r="Q320" i="37"/>
  <c r="R320" i="37" s="1"/>
  <c r="O321" i="37" s="1"/>
  <c r="Q319" i="35"/>
  <c r="R319" i="35" s="1"/>
  <c r="O320" i="35" s="1"/>
  <c r="Q328" i="19"/>
  <c r="R328" i="19" s="1"/>
  <c r="O329" i="19" s="1"/>
  <c r="Q327" i="23"/>
  <c r="R327" i="23" s="1"/>
  <c r="O328" i="23" s="1"/>
  <c r="Q318" i="33"/>
  <c r="R318" i="33" s="1"/>
  <c r="O319" i="33" s="1"/>
  <c r="Q320" i="45"/>
  <c r="R320" i="45" s="1"/>
  <c r="O321" i="45" s="1"/>
  <c r="Q320" i="53"/>
  <c r="R320" i="53" s="1"/>
  <c r="O321" i="53" s="1"/>
  <c r="Q321" i="43"/>
  <c r="R321" i="43" s="1"/>
  <c r="O322" i="43" s="1"/>
  <c r="Q318" i="32"/>
  <c r="R318" i="32" s="1"/>
  <c r="O319" i="32" s="1"/>
  <c r="Q320" i="42"/>
  <c r="R320" i="42" s="1"/>
  <c r="O321" i="42" s="1"/>
  <c r="Q319" i="39"/>
  <c r="R319" i="39" s="1"/>
  <c r="O320" i="39" s="1"/>
  <c r="Q319" i="34"/>
  <c r="R319" i="34" s="1"/>
  <c r="O320" i="34" s="1"/>
  <c r="Q319" i="38"/>
  <c r="R319" i="38" s="1"/>
  <c r="O320" i="38" s="1"/>
  <c r="Q319" i="50"/>
  <c r="R319" i="50" s="1"/>
  <c r="O320" i="50" s="1"/>
  <c r="Q319" i="48"/>
  <c r="R319" i="48" s="1"/>
  <c r="O320" i="48" s="1"/>
  <c r="Q327" i="22"/>
  <c r="R327" i="22" s="1"/>
  <c r="O328" i="22" s="1"/>
  <c r="Q332" i="16"/>
  <c r="R332" i="16" s="1"/>
  <c r="O333" i="16" s="1"/>
  <c r="Q315" i="25"/>
  <c r="R315" i="25" s="1"/>
  <c r="O316" i="25" s="1"/>
  <c r="Q319" i="31"/>
  <c r="R319" i="31" s="1"/>
  <c r="O320" i="31" s="1"/>
  <c r="Q328" i="20"/>
  <c r="R328" i="20" s="1"/>
  <c r="O329" i="20" s="1"/>
  <c r="Q324" i="13"/>
  <c r="R324" i="13" s="1"/>
  <c r="O325" i="13" s="1"/>
  <c r="Q318" i="44"/>
  <c r="R318" i="44" s="1"/>
  <c r="O319" i="44" s="1"/>
  <c r="Q320" i="41"/>
  <c r="R320" i="41" s="1"/>
  <c r="O321" i="41" s="1"/>
  <c r="Q320" i="27"/>
  <c r="R320" i="27" s="1"/>
  <c r="O321" i="27" s="1"/>
  <c r="Q319" i="28"/>
  <c r="R319" i="28" s="1"/>
  <c r="O320" i="28" s="1"/>
  <c r="Q321" i="46"/>
  <c r="R321" i="46" s="1"/>
  <c r="O322" i="46" s="1"/>
  <c r="Q319" i="47"/>
  <c r="R319" i="47" s="1"/>
  <c r="O320" i="47" s="1"/>
  <c r="Q328" i="21"/>
  <c r="R328" i="21" s="1"/>
  <c r="O329" i="21" s="1"/>
  <c r="Q320" i="40"/>
  <c r="R320" i="40" s="1"/>
  <c r="O321" i="40" s="1"/>
  <c r="Q320" i="9"/>
  <c r="R320" i="9" s="1"/>
  <c r="O321" i="9" s="1"/>
  <c r="Q319" i="32" l="1"/>
  <c r="R319" i="32" s="1"/>
  <c r="O320" i="32" s="1"/>
  <c r="Q321" i="41"/>
  <c r="R321" i="41" s="1"/>
  <c r="O322" i="41" s="1"/>
  <c r="Q329" i="21"/>
  <c r="R329" i="21" s="1"/>
  <c r="O330" i="21" s="1"/>
  <c r="Q320" i="34"/>
  <c r="R320" i="34" s="1"/>
  <c r="O321" i="34" s="1"/>
  <c r="Q321" i="53"/>
  <c r="R321" i="53" s="1"/>
  <c r="O322" i="53" s="1"/>
  <c r="Q321" i="37"/>
  <c r="R321" i="37" s="1"/>
  <c r="O322" i="37" s="1"/>
  <c r="Q321" i="55"/>
  <c r="R321" i="55" s="1"/>
  <c r="O322" i="55" s="1"/>
  <c r="Q320" i="50"/>
  <c r="R320" i="50" s="1"/>
  <c r="O321" i="50" s="1"/>
  <c r="Q322" i="46"/>
  <c r="R322" i="46" s="1"/>
  <c r="O323" i="46" s="1"/>
  <c r="Q319" i="33"/>
  <c r="R319" i="33" s="1"/>
  <c r="O320" i="33" s="1"/>
  <c r="Q321" i="45"/>
  <c r="R321" i="45" s="1"/>
  <c r="O322" i="45" s="1"/>
  <c r="Q328" i="22"/>
  <c r="R328" i="22" s="1"/>
  <c r="O329" i="22" s="1"/>
  <c r="Q328" i="23"/>
  <c r="R328" i="23" s="1"/>
  <c r="O329" i="23" s="1"/>
  <c r="Q320" i="30"/>
  <c r="R320" i="30" s="1"/>
  <c r="O321" i="30" s="1"/>
  <c r="Q320" i="28"/>
  <c r="R320" i="28" s="1"/>
  <c r="O321" i="28" s="1"/>
  <c r="Q320" i="48"/>
  <c r="R320" i="48" s="1"/>
  <c r="O321" i="48" s="1"/>
  <c r="Q320" i="51"/>
  <c r="R320" i="51" s="1"/>
  <c r="O321" i="51" s="1"/>
  <c r="Q321" i="27"/>
  <c r="R321" i="27" s="1"/>
  <c r="O322" i="27" s="1"/>
  <c r="Q329" i="20"/>
  <c r="R329" i="20" s="1"/>
  <c r="O330" i="20" s="1"/>
  <c r="Q322" i="43"/>
  <c r="R322" i="43" s="1"/>
  <c r="O323" i="43" s="1"/>
  <c r="Q321" i="29"/>
  <c r="R321" i="29" s="1"/>
  <c r="O322" i="29" s="1"/>
  <c r="Q319" i="12"/>
  <c r="R319" i="12" s="1"/>
  <c r="O320" i="12" s="1"/>
  <c r="Q321" i="9"/>
  <c r="R321" i="9" s="1"/>
  <c r="O322" i="9" s="1"/>
  <c r="Q319" i="44"/>
  <c r="R319" i="44" s="1"/>
  <c r="O320" i="44" s="1"/>
  <c r="Q321" i="40"/>
  <c r="R321" i="40" s="1"/>
  <c r="O322" i="40" s="1"/>
  <c r="Q320" i="38"/>
  <c r="R320" i="38" s="1"/>
  <c r="O321" i="38" s="1"/>
  <c r="Q320" i="39"/>
  <c r="R320" i="39" s="1"/>
  <c r="O321" i="39" s="1"/>
  <c r="Q329" i="19"/>
  <c r="R329" i="19" s="1"/>
  <c r="O330" i="19" s="1"/>
  <c r="Q321" i="15"/>
  <c r="R321" i="15" s="1"/>
  <c r="O322" i="15" s="1"/>
  <c r="Q320" i="52"/>
  <c r="R320" i="52" s="1"/>
  <c r="O321" i="52" s="1"/>
  <c r="Q320" i="36"/>
  <c r="R320" i="36" s="1"/>
  <c r="O321" i="36" s="1"/>
  <c r="Q316" i="25"/>
  <c r="R316" i="25" s="1"/>
  <c r="O317" i="25" s="1"/>
  <c r="Q325" i="13"/>
  <c r="R325" i="13" s="1"/>
  <c r="O326" i="13" s="1"/>
  <c r="Q320" i="31"/>
  <c r="R320" i="31" s="1"/>
  <c r="O321" i="31" s="1"/>
  <c r="Q333" i="16"/>
  <c r="R333" i="16" s="1"/>
  <c r="O334" i="16" s="1"/>
  <c r="Q320" i="47"/>
  <c r="R320" i="47" s="1"/>
  <c r="O321" i="47" s="1"/>
  <c r="Q321" i="49"/>
  <c r="R321" i="49" s="1"/>
  <c r="O322" i="49" s="1"/>
  <c r="Q329" i="17"/>
  <c r="R329" i="17" s="1"/>
  <c r="O330" i="17" s="1"/>
  <c r="Q321" i="54"/>
  <c r="R321" i="54" s="1"/>
  <c r="O322" i="54" s="1"/>
  <c r="Q321" i="42"/>
  <c r="R321" i="42" s="1"/>
  <c r="O322" i="42" s="1"/>
  <c r="Q320" i="35"/>
  <c r="R320" i="35" s="1"/>
  <c r="O321" i="35" s="1"/>
  <c r="Q326" i="13" l="1"/>
  <c r="R326" i="13" s="1"/>
  <c r="O327" i="13" s="1"/>
  <c r="Q322" i="53"/>
  <c r="R322" i="53" s="1"/>
  <c r="O323" i="53" s="1"/>
  <c r="Q323" i="46"/>
  <c r="R323" i="46" s="1"/>
  <c r="O324" i="46" s="1"/>
  <c r="Q322" i="45"/>
  <c r="R322" i="45" s="1"/>
  <c r="O323" i="45" s="1"/>
  <c r="Q321" i="28"/>
  <c r="R321" i="28" s="1"/>
  <c r="O322" i="28" s="1"/>
  <c r="Q330" i="21"/>
  <c r="R330" i="21" s="1"/>
  <c r="O331" i="21" s="1"/>
  <c r="Q320" i="33"/>
  <c r="R320" i="33" s="1"/>
  <c r="O321" i="33" s="1"/>
  <c r="Q321" i="52"/>
  <c r="R321" i="52" s="1"/>
  <c r="O322" i="52" s="1"/>
  <c r="Q330" i="20"/>
  <c r="R330" i="20" s="1"/>
  <c r="O331" i="20" s="1"/>
  <c r="Q322" i="15"/>
  <c r="R322" i="15" s="1"/>
  <c r="O323" i="15" s="1"/>
  <c r="Q320" i="32"/>
  <c r="R320" i="32" s="1"/>
  <c r="O321" i="32" s="1"/>
  <c r="Q321" i="34"/>
  <c r="R321" i="34" s="1"/>
  <c r="O322" i="34" s="1"/>
  <c r="Q334" i="16"/>
  <c r="R334" i="16" s="1"/>
  <c r="O335" i="16" s="1"/>
  <c r="Q321" i="36"/>
  <c r="R321" i="36" s="1"/>
  <c r="O322" i="36" s="1"/>
  <c r="Q321" i="39"/>
  <c r="R321" i="39" s="1"/>
  <c r="O322" i="39" s="1"/>
  <c r="Q322" i="9"/>
  <c r="R322" i="9" s="1"/>
  <c r="O323" i="9" s="1"/>
  <c r="Q322" i="55"/>
  <c r="R322" i="55" s="1"/>
  <c r="O323" i="55" s="1"/>
  <c r="Q322" i="42"/>
  <c r="R322" i="42" s="1"/>
  <c r="O323" i="42" s="1"/>
  <c r="Q323" i="43"/>
  <c r="R323" i="43" s="1"/>
  <c r="O324" i="43" s="1"/>
  <c r="Q322" i="54"/>
  <c r="R322" i="54" s="1"/>
  <c r="O323" i="54" s="1"/>
  <c r="Q317" i="25"/>
  <c r="R317" i="25" s="1"/>
  <c r="O318" i="25" s="1"/>
  <c r="Q321" i="48"/>
  <c r="R321" i="48" s="1"/>
  <c r="O322" i="48" s="1"/>
  <c r="Q321" i="30"/>
  <c r="R321" i="30" s="1"/>
  <c r="O322" i="30" s="1"/>
  <c r="Q322" i="37"/>
  <c r="R322" i="37" s="1"/>
  <c r="O323" i="37" s="1"/>
  <c r="Q322" i="41"/>
  <c r="R322" i="41" s="1"/>
  <c r="O323" i="41" s="1"/>
  <c r="Q322" i="27"/>
  <c r="R322" i="27" s="1"/>
  <c r="O323" i="27" s="1"/>
  <c r="Q321" i="47"/>
  <c r="R321" i="47" s="1"/>
  <c r="O322" i="47" s="1"/>
  <c r="Q330" i="19"/>
  <c r="R330" i="19" s="1"/>
  <c r="O331" i="19" s="1"/>
  <c r="Q321" i="50"/>
  <c r="R321" i="50" s="1"/>
  <c r="O322" i="50" s="1"/>
  <c r="Q330" i="17"/>
  <c r="R330" i="17" s="1"/>
  <c r="O331" i="17" s="1"/>
  <c r="Q321" i="38"/>
  <c r="R321" i="38" s="1"/>
  <c r="O322" i="38" s="1"/>
  <c r="Q321" i="35"/>
  <c r="R321" i="35" s="1"/>
  <c r="O322" i="35" s="1"/>
  <c r="Q322" i="40"/>
  <c r="R322" i="40" s="1"/>
  <c r="O323" i="40" s="1"/>
  <c r="Q322" i="29"/>
  <c r="R322" i="29" s="1"/>
  <c r="O323" i="29" s="1"/>
  <c r="Q321" i="51"/>
  <c r="R321" i="51" s="1"/>
  <c r="O322" i="51" s="1"/>
  <c r="Q329" i="23"/>
  <c r="R329" i="23" s="1"/>
  <c r="O330" i="23" s="1"/>
  <c r="Q320" i="44"/>
  <c r="R320" i="44" s="1"/>
  <c r="O321" i="44" s="1"/>
  <c r="Q329" i="22"/>
  <c r="R329" i="22" s="1"/>
  <c r="O330" i="22" s="1"/>
  <c r="Q321" i="31"/>
  <c r="R321" i="31" s="1"/>
  <c r="O322" i="31" s="1"/>
  <c r="Q320" i="12"/>
  <c r="R320" i="12" s="1"/>
  <c r="O321" i="12" s="1"/>
  <c r="Q322" i="49"/>
  <c r="R322" i="49" s="1"/>
  <c r="O323" i="49" s="1"/>
  <c r="Q323" i="41" l="1"/>
  <c r="R323" i="41" s="1"/>
  <c r="O324" i="41" s="1"/>
  <c r="Q321" i="32"/>
  <c r="R321" i="32" s="1"/>
  <c r="O322" i="32" s="1"/>
  <c r="Q322" i="28"/>
  <c r="R322" i="28" s="1"/>
  <c r="O323" i="28" s="1"/>
  <c r="Q322" i="50"/>
  <c r="R322" i="50" s="1"/>
  <c r="O323" i="50" s="1"/>
  <c r="Q331" i="20"/>
  <c r="R331" i="20" s="1"/>
  <c r="O332" i="20" s="1"/>
  <c r="Q331" i="17"/>
  <c r="R331" i="17" s="1"/>
  <c r="O332" i="17" s="1"/>
  <c r="Q322" i="52"/>
  <c r="R322" i="52" s="1"/>
  <c r="O323" i="52" s="1"/>
  <c r="Q323" i="15"/>
  <c r="R323" i="15" s="1"/>
  <c r="O324" i="15" s="1"/>
  <c r="Q323" i="40"/>
  <c r="R323" i="40" s="1"/>
  <c r="O324" i="40" s="1"/>
  <c r="Q323" i="42"/>
  <c r="R323" i="42" s="1"/>
  <c r="O324" i="42" s="1"/>
  <c r="Q323" i="27"/>
  <c r="R323" i="27" s="1"/>
  <c r="O324" i="27" s="1"/>
  <c r="Q321" i="44"/>
  <c r="R321" i="44" s="1"/>
  <c r="O322" i="44" s="1"/>
  <c r="Q323" i="55"/>
  <c r="R323" i="55" s="1"/>
  <c r="O324" i="55" s="1"/>
  <c r="Q323" i="53"/>
  <c r="R323" i="53" s="1"/>
  <c r="O324" i="53" s="1"/>
  <c r="Q318" i="25"/>
  <c r="Q320" i="25" s="1"/>
  <c r="R320" i="25" s="1"/>
  <c r="S320" i="25" s="1"/>
  <c r="Q323" i="49"/>
  <c r="R323" i="49" s="1"/>
  <c r="O324" i="49" s="1"/>
  <c r="Q327" i="13"/>
  <c r="R327" i="13" s="1"/>
  <c r="O328" i="13" s="1"/>
  <c r="Q322" i="34"/>
  <c r="R322" i="34" s="1"/>
  <c r="O323" i="34" s="1"/>
  <c r="Q322" i="51"/>
  <c r="R322" i="51" s="1"/>
  <c r="O323" i="51" s="1"/>
  <c r="Q322" i="38"/>
  <c r="R322" i="38" s="1"/>
  <c r="O323" i="38" s="1"/>
  <c r="Q322" i="47"/>
  <c r="R322" i="47" s="1"/>
  <c r="O323" i="47" s="1"/>
  <c r="Q322" i="30"/>
  <c r="R322" i="30" s="1"/>
  <c r="O323" i="30" s="1"/>
  <c r="Q324" i="43"/>
  <c r="R324" i="43" s="1"/>
  <c r="O325" i="43" s="1"/>
  <c r="Q322" i="39"/>
  <c r="R322" i="39" s="1"/>
  <c r="O323" i="39" s="1"/>
  <c r="Q321" i="33"/>
  <c r="R321" i="33" s="1"/>
  <c r="O322" i="33" s="1"/>
  <c r="Q324" i="46"/>
  <c r="R324" i="46" s="1"/>
  <c r="O325" i="46" s="1"/>
  <c r="Q323" i="54"/>
  <c r="R323" i="54" s="1"/>
  <c r="O324" i="54" s="1"/>
  <c r="Q322" i="31"/>
  <c r="R322" i="31" s="1"/>
  <c r="O323" i="31" s="1"/>
  <c r="Q322" i="36"/>
  <c r="R322" i="36" s="1"/>
  <c r="O323" i="36" s="1"/>
  <c r="Q331" i="21"/>
  <c r="R331" i="21" s="1"/>
  <c r="O332" i="21" s="1"/>
  <c r="Q322" i="35"/>
  <c r="R322" i="35" s="1"/>
  <c r="O323" i="35" s="1"/>
  <c r="Q323" i="45"/>
  <c r="R323" i="45" s="1"/>
  <c r="O324" i="45" s="1"/>
  <c r="Q322" i="48"/>
  <c r="R322" i="48" s="1"/>
  <c r="O323" i="48" s="1"/>
  <c r="Q321" i="12"/>
  <c r="R321" i="12" s="1"/>
  <c r="O322" i="12" s="1"/>
  <c r="Q331" i="19"/>
  <c r="R331" i="19" s="1"/>
  <c r="O332" i="19" s="1"/>
  <c r="Q330" i="22"/>
  <c r="R330" i="22" s="1"/>
  <c r="O331" i="22" s="1"/>
  <c r="Q323" i="29"/>
  <c r="R323" i="29" s="1"/>
  <c r="O324" i="29" s="1"/>
  <c r="Q335" i="16"/>
  <c r="R335" i="16" s="1"/>
  <c r="O336" i="16" s="1"/>
  <c r="Q330" i="23"/>
  <c r="R330" i="23" s="1"/>
  <c r="O331" i="23" s="1"/>
  <c r="Q323" i="37"/>
  <c r="R323" i="37" s="1"/>
  <c r="O324" i="37" s="1"/>
  <c r="Q323" i="9"/>
  <c r="R323" i="9" s="1"/>
  <c r="O324" i="9" s="1"/>
  <c r="Q331" i="22" l="1"/>
  <c r="R331" i="22" s="1"/>
  <c r="O332" i="22" s="1"/>
  <c r="Q323" i="47"/>
  <c r="R323" i="47" s="1"/>
  <c r="O324" i="47" s="1"/>
  <c r="Q324" i="45"/>
  <c r="R324" i="45" s="1"/>
  <c r="O325" i="45" s="1"/>
  <c r="Q322" i="33"/>
  <c r="R322" i="33" s="1"/>
  <c r="O323" i="33" s="1"/>
  <c r="Q336" i="16"/>
  <c r="R336" i="16" s="1"/>
  <c r="O337" i="16" s="1"/>
  <c r="Q324" i="9"/>
  <c r="R324" i="9" s="1"/>
  <c r="O325" i="9" s="1"/>
  <c r="Q324" i="29"/>
  <c r="R324" i="29" s="1"/>
  <c r="O325" i="29" s="1"/>
  <c r="Q322" i="12"/>
  <c r="R322" i="12" s="1"/>
  <c r="O323" i="12" s="1"/>
  <c r="Q332" i="17"/>
  <c r="R332" i="17" s="1"/>
  <c r="O333" i="17" s="1"/>
  <c r="Q323" i="34"/>
  <c r="R323" i="34" s="1"/>
  <c r="O324" i="34" s="1"/>
  <c r="Q325" i="46"/>
  <c r="R325" i="46" s="1"/>
  <c r="O326" i="46" s="1"/>
  <c r="Q323" i="48"/>
  <c r="R323" i="48" s="1"/>
  <c r="O324" i="48" s="1"/>
  <c r="Q332" i="20"/>
  <c r="R332" i="20" s="1"/>
  <c r="O333" i="20" s="1"/>
  <c r="Q324" i="37"/>
  <c r="R324" i="37" s="1"/>
  <c r="O325" i="37" s="1"/>
  <c r="Q323" i="39"/>
  <c r="R323" i="39" s="1"/>
  <c r="O324" i="39" s="1"/>
  <c r="Q323" i="38"/>
  <c r="R323" i="38" s="1"/>
  <c r="O324" i="38" s="1"/>
  <c r="Q324" i="49"/>
  <c r="R324" i="49" s="1"/>
  <c r="O325" i="49" s="1"/>
  <c r="Q322" i="44"/>
  <c r="R322" i="44" s="1"/>
  <c r="O323" i="44" s="1"/>
  <c r="Q324" i="15"/>
  <c r="R324" i="15" s="1"/>
  <c r="O325" i="15" s="1"/>
  <c r="Q323" i="50"/>
  <c r="R323" i="50" s="1"/>
  <c r="O324" i="50" s="1"/>
  <c r="Q331" i="23"/>
  <c r="R331" i="23" s="1"/>
  <c r="O332" i="23" s="1"/>
  <c r="Q332" i="19"/>
  <c r="R332" i="19" s="1"/>
  <c r="O333" i="19" s="1"/>
  <c r="Q323" i="35"/>
  <c r="R323" i="35" s="1"/>
  <c r="O324" i="35" s="1"/>
  <c r="Q324" i="54"/>
  <c r="R324" i="54" s="1"/>
  <c r="O325" i="54" s="1"/>
  <c r="Q323" i="51"/>
  <c r="R323" i="51" s="1"/>
  <c r="O324" i="51" s="1"/>
  <c r="Q323" i="28"/>
  <c r="R323" i="28" s="1"/>
  <c r="O324" i="28" s="1"/>
  <c r="R318" i="25"/>
  <c r="Q325" i="43"/>
  <c r="R325" i="43" s="1"/>
  <c r="O326" i="43" s="1"/>
  <c r="Q324" i="27"/>
  <c r="R324" i="27" s="1"/>
  <c r="O325" i="27" s="1"/>
  <c r="Q324" i="53"/>
  <c r="R324" i="53" s="1"/>
  <c r="O325" i="53" s="1"/>
  <c r="Q324" i="42"/>
  <c r="R324" i="42" s="1"/>
  <c r="O325" i="42" s="1"/>
  <c r="Q322" i="32"/>
  <c r="R322" i="32" s="1"/>
  <c r="O323" i="32" s="1"/>
  <c r="Q323" i="52"/>
  <c r="R323" i="52" s="1"/>
  <c r="O324" i="52" s="1"/>
  <c r="Q332" i="21"/>
  <c r="R332" i="21" s="1"/>
  <c r="O333" i="21" s="1"/>
  <c r="Q323" i="30"/>
  <c r="R323" i="30" s="1"/>
  <c r="O324" i="30" s="1"/>
  <c r="Q328" i="13"/>
  <c r="R328" i="13" s="1"/>
  <c r="O329" i="13" s="1"/>
  <c r="Q324" i="55"/>
  <c r="R324" i="55" s="1"/>
  <c r="O325" i="55" s="1"/>
  <c r="Q324" i="40"/>
  <c r="R324" i="40" s="1"/>
  <c r="O325" i="40" s="1"/>
  <c r="Q324" i="41"/>
  <c r="R324" i="41" s="1"/>
  <c r="O325" i="41" s="1"/>
  <c r="Q323" i="31"/>
  <c r="R323" i="31" s="1"/>
  <c r="O324" i="31" s="1"/>
  <c r="Q323" i="36"/>
  <c r="R323" i="36" s="1"/>
  <c r="O324" i="36" s="1"/>
  <c r="Q324" i="50" l="1"/>
  <c r="R324" i="50" s="1"/>
  <c r="O325" i="50" s="1"/>
  <c r="Q324" i="51"/>
  <c r="R324" i="51" s="1"/>
  <c r="O325" i="51" s="1"/>
  <c r="Q325" i="37"/>
  <c r="R325" i="37" s="1"/>
  <c r="O326" i="37" s="1"/>
  <c r="Q324" i="28"/>
  <c r="R324" i="28" s="1"/>
  <c r="O325" i="28" s="1"/>
  <c r="Q325" i="54"/>
  <c r="R325" i="54" s="1"/>
  <c r="O326" i="54" s="1"/>
  <c r="Q333" i="20"/>
  <c r="R333" i="20" s="1"/>
  <c r="O334" i="20" s="1"/>
  <c r="Q323" i="32"/>
  <c r="R323" i="32" s="1"/>
  <c r="O324" i="32" s="1"/>
  <c r="Q324" i="30"/>
  <c r="R324" i="30" s="1"/>
  <c r="O325" i="30" s="1"/>
  <c r="Q333" i="17"/>
  <c r="R333" i="17" s="1"/>
  <c r="O334" i="17" s="1"/>
  <c r="Q329" i="13"/>
  <c r="R329" i="13" s="1"/>
  <c r="O330" i="13" s="1"/>
  <c r="Q324" i="31"/>
  <c r="R324" i="31" s="1"/>
  <c r="O325" i="31" s="1"/>
  <c r="Q325" i="27"/>
  <c r="R325" i="27" s="1"/>
  <c r="O326" i="27" s="1"/>
  <c r="Q325" i="41"/>
  <c r="R325" i="41" s="1"/>
  <c r="O326" i="41" s="1"/>
  <c r="Q333" i="19"/>
  <c r="R333" i="19" s="1"/>
  <c r="O334" i="19" s="1"/>
  <c r="Q325" i="49"/>
  <c r="R325" i="49" s="1"/>
  <c r="O326" i="49" s="1"/>
  <c r="Q326" i="46"/>
  <c r="R326" i="46" s="1"/>
  <c r="O327" i="46" s="1"/>
  <c r="Q325" i="9"/>
  <c r="R325" i="9" s="1"/>
  <c r="O326" i="9" s="1"/>
  <c r="Q324" i="52"/>
  <c r="R324" i="52" s="1"/>
  <c r="O325" i="52" s="1"/>
  <c r="Q324" i="38"/>
  <c r="R324" i="38" s="1"/>
  <c r="O325" i="38" s="1"/>
  <c r="Q332" i="22"/>
  <c r="R332" i="22" s="1"/>
  <c r="O333" i="22" s="1"/>
  <c r="Q325" i="55"/>
  <c r="R325" i="55" s="1"/>
  <c r="O326" i="55" s="1"/>
  <c r="Q324" i="48"/>
  <c r="R324" i="48" s="1"/>
  <c r="O325" i="48" s="1"/>
  <c r="Q323" i="12"/>
  <c r="R323" i="12" s="1"/>
  <c r="O324" i="12" s="1"/>
  <c r="Q323" i="33"/>
  <c r="R323" i="33" s="1"/>
  <c r="O324" i="33" s="1"/>
  <c r="Q324" i="36"/>
  <c r="R324" i="36" s="1"/>
  <c r="O325" i="36" s="1"/>
  <c r="Q324" i="35"/>
  <c r="R324" i="35" s="1"/>
  <c r="O325" i="35" s="1"/>
  <c r="Q325" i="15"/>
  <c r="R325" i="15" s="1"/>
  <c r="O326" i="15" s="1"/>
  <c r="Q324" i="39"/>
  <c r="R324" i="39" s="1"/>
  <c r="O325" i="39" s="1"/>
  <c r="Q325" i="29"/>
  <c r="R325" i="29" s="1"/>
  <c r="O326" i="29" s="1"/>
  <c r="Q325" i="45"/>
  <c r="R325" i="45" s="1"/>
  <c r="O326" i="45" s="1"/>
  <c r="Q325" i="42"/>
  <c r="R325" i="42" s="1"/>
  <c r="O326" i="42" s="1"/>
  <c r="Q324" i="47"/>
  <c r="R324" i="47" s="1"/>
  <c r="O325" i="47" s="1"/>
  <c r="Q326" i="43"/>
  <c r="R326" i="43" s="1"/>
  <c r="O327" i="43" s="1"/>
  <c r="Q325" i="40"/>
  <c r="R325" i="40" s="1"/>
  <c r="O326" i="40" s="1"/>
  <c r="Q333" i="21"/>
  <c r="R333" i="21" s="1"/>
  <c r="O334" i="21" s="1"/>
  <c r="Q325" i="53"/>
  <c r="R325" i="53" s="1"/>
  <c r="O326" i="53" s="1"/>
  <c r="Q323" i="44"/>
  <c r="R323" i="44" s="1"/>
  <c r="O324" i="44" s="1"/>
  <c r="Q324" i="34"/>
  <c r="R324" i="34" s="1"/>
  <c r="O325" i="34" s="1"/>
  <c r="Q332" i="23"/>
  <c r="R332" i="23" s="1"/>
  <c r="O333" i="23" s="1"/>
  <c r="Q337" i="16"/>
  <c r="R337" i="16" s="1"/>
  <c r="O338" i="16" s="1"/>
  <c r="Q326" i="49" l="1"/>
  <c r="R326" i="49" s="1"/>
  <c r="O327" i="49" s="1"/>
  <c r="Q325" i="39"/>
  <c r="R325" i="39" s="1"/>
  <c r="O326" i="39" s="1"/>
  <c r="Q326" i="27"/>
  <c r="R326" i="27" s="1"/>
  <c r="O327" i="27" s="1"/>
  <c r="Q334" i="17"/>
  <c r="R334" i="17" s="1"/>
  <c r="O335" i="17" s="1"/>
  <c r="Q325" i="52"/>
  <c r="R325" i="52" s="1"/>
  <c r="O326" i="52" s="1"/>
  <c r="Q325" i="51"/>
  <c r="R325" i="51" s="1"/>
  <c r="O326" i="51" s="1"/>
  <c r="Q334" i="19"/>
  <c r="R334" i="19" s="1"/>
  <c r="O335" i="19" s="1"/>
  <c r="Q325" i="47"/>
  <c r="R325" i="47" s="1"/>
  <c r="O326" i="47" s="1"/>
  <c r="Q325" i="48"/>
  <c r="R325" i="48" s="1"/>
  <c r="O326" i="48" s="1"/>
  <c r="Q325" i="31"/>
  <c r="R325" i="31" s="1"/>
  <c r="O326" i="31" s="1"/>
  <c r="Q326" i="40"/>
  <c r="R326" i="40" s="1"/>
  <c r="O327" i="40" s="1"/>
  <c r="Q327" i="43"/>
  <c r="R327" i="43" s="1"/>
  <c r="O328" i="43" s="1"/>
  <c r="Q324" i="44"/>
  <c r="R324" i="44" s="1"/>
  <c r="O325" i="44" s="1"/>
  <c r="Q325" i="36"/>
  <c r="R325" i="36" s="1"/>
  <c r="O326" i="36" s="1"/>
  <c r="Q327" i="46"/>
  <c r="R327" i="46" s="1"/>
  <c r="O328" i="46" s="1"/>
  <c r="Q325" i="28"/>
  <c r="R325" i="28" s="1"/>
  <c r="O326" i="28" s="1"/>
  <c r="Q333" i="22"/>
  <c r="R333" i="22" s="1"/>
  <c r="O334" i="22" s="1"/>
  <c r="Q333" i="23"/>
  <c r="R333" i="23" s="1"/>
  <c r="O334" i="23" s="1"/>
  <c r="Q334" i="21"/>
  <c r="R334" i="21" s="1"/>
  <c r="O335" i="21" s="1"/>
  <c r="Q324" i="12"/>
  <c r="R324" i="12" s="1"/>
  <c r="O325" i="12" s="1"/>
  <c r="Q325" i="38"/>
  <c r="R325" i="38" s="1"/>
  <c r="O326" i="38" s="1"/>
  <c r="Q324" i="32"/>
  <c r="R324" i="32" s="1"/>
  <c r="O325" i="32" s="1"/>
  <c r="Q326" i="37"/>
  <c r="R326" i="37" s="1"/>
  <c r="O327" i="37" s="1"/>
  <c r="Q338" i="16"/>
  <c r="R338" i="16" s="1"/>
  <c r="O339" i="16" s="1"/>
  <c r="Q324" i="33"/>
  <c r="R324" i="33" s="1"/>
  <c r="O325" i="33" s="1"/>
  <c r="Q330" i="13"/>
  <c r="R330" i="13" s="1"/>
  <c r="O331" i="13" s="1"/>
  <c r="Q334" i="20"/>
  <c r="R334" i="20" s="1"/>
  <c r="O335" i="20" s="1"/>
  <c r="Q326" i="15"/>
  <c r="R326" i="15" s="1"/>
  <c r="O327" i="15" s="1"/>
  <c r="Q325" i="34"/>
  <c r="R325" i="34" s="1"/>
  <c r="O326" i="34" s="1"/>
  <c r="Q325" i="35"/>
  <c r="R325" i="35" s="1"/>
  <c r="O326" i="35" s="1"/>
  <c r="Q326" i="55"/>
  <c r="R326" i="55" s="1"/>
  <c r="O327" i="55" s="1"/>
  <c r="Q326" i="9"/>
  <c r="R326" i="9" s="1"/>
  <c r="O327" i="9" s="1"/>
  <c r="Q326" i="41"/>
  <c r="R326" i="41" s="1"/>
  <c r="O327" i="41" s="1"/>
  <c r="Q326" i="54"/>
  <c r="R326" i="54" s="1"/>
  <c r="O327" i="54" s="1"/>
  <c r="Q325" i="50"/>
  <c r="R325" i="50" s="1"/>
  <c r="O326" i="50" s="1"/>
  <c r="Q326" i="53"/>
  <c r="R326" i="53" s="1"/>
  <c r="O327" i="53" s="1"/>
  <c r="Q325" i="30"/>
  <c r="R325" i="30" s="1"/>
  <c r="O326" i="30" s="1"/>
  <c r="Q326" i="42"/>
  <c r="R326" i="42" s="1"/>
  <c r="O327" i="42" s="1"/>
  <c r="Q326" i="45"/>
  <c r="R326" i="45" s="1"/>
  <c r="O327" i="45" s="1"/>
  <c r="Q326" i="29"/>
  <c r="R326" i="29" s="1"/>
  <c r="O327" i="29" s="1"/>
  <c r="Q327" i="41" l="1"/>
  <c r="R327" i="41" s="1"/>
  <c r="O328" i="41" s="1"/>
  <c r="Q325" i="44"/>
  <c r="R325" i="44" s="1"/>
  <c r="O326" i="44" s="1"/>
  <c r="Q328" i="43"/>
  <c r="R328" i="43" s="1"/>
  <c r="O329" i="43" s="1"/>
  <c r="Q327" i="40"/>
  <c r="R327" i="40" s="1"/>
  <c r="O328" i="40" s="1"/>
  <c r="Q326" i="38"/>
  <c r="R326" i="38" s="1"/>
  <c r="O327" i="38" s="1"/>
  <c r="Q326" i="28"/>
  <c r="R326" i="28" s="1"/>
  <c r="O327" i="28" s="1"/>
  <c r="Q326" i="35"/>
  <c r="R326" i="35" s="1"/>
  <c r="O327" i="35" s="1"/>
  <c r="Q325" i="12"/>
  <c r="R325" i="12" s="1"/>
  <c r="O326" i="12" s="1"/>
  <c r="Q327" i="54"/>
  <c r="R327" i="54" s="1"/>
  <c r="O328" i="54" s="1"/>
  <c r="Q327" i="53"/>
  <c r="R327" i="53" s="1"/>
  <c r="O328" i="53" s="1"/>
  <c r="Q326" i="34"/>
  <c r="R326" i="34" s="1"/>
  <c r="O327" i="34" s="1"/>
  <c r="Q327" i="55"/>
  <c r="R327" i="55" s="1"/>
  <c r="O328" i="55" s="1"/>
  <c r="Q326" i="50"/>
  <c r="R326" i="50" s="1"/>
  <c r="O327" i="50" s="1"/>
  <c r="Q339" i="16"/>
  <c r="R339" i="16" s="1"/>
  <c r="O340" i="16" s="1"/>
  <c r="Q327" i="9"/>
  <c r="R327" i="9" s="1"/>
  <c r="O328" i="9" s="1"/>
  <c r="Q335" i="17"/>
  <c r="R335" i="17" s="1"/>
  <c r="O336" i="17" s="1"/>
  <c r="Q327" i="37"/>
  <c r="R327" i="37" s="1"/>
  <c r="O328" i="37" s="1"/>
  <c r="Q335" i="19"/>
  <c r="R335" i="19" s="1"/>
  <c r="O336" i="19" s="1"/>
  <c r="Q331" i="13"/>
  <c r="R331" i="13" s="1"/>
  <c r="O332" i="13" s="1"/>
  <c r="Q334" i="23"/>
  <c r="R334" i="23" s="1"/>
  <c r="O335" i="23" s="1"/>
  <c r="Q326" i="36"/>
  <c r="R326" i="36" s="1"/>
  <c r="O327" i="36" s="1"/>
  <c r="Q326" i="31"/>
  <c r="R326" i="31" s="1"/>
  <c r="O327" i="31" s="1"/>
  <c r="Q326" i="51"/>
  <c r="R326" i="51" s="1"/>
  <c r="O327" i="51" s="1"/>
  <c r="Q326" i="39"/>
  <c r="R326" i="39" s="1"/>
  <c r="O327" i="39" s="1"/>
  <c r="Q327" i="15"/>
  <c r="R327" i="15" s="1"/>
  <c r="O328" i="15" s="1"/>
  <c r="Q335" i="20"/>
  <c r="R335" i="20" s="1"/>
  <c r="O336" i="20" s="1"/>
  <c r="Q328" i="46"/>
  <c r="R328" i="46" s="1"/>
  <c r="O329" i="46" s="1"/>
  <c r="Q327" i="42"/>
  <c r="R327" i="42" s="1"/>
  <c r="O328" i="42" s="1"/>
  <c r="Q325" i="32"/>
  <c r="R325" i="32" s="1"/>
  <c r="O326" i="32" s="1"/>
  <c r="Q326" i="30"/>
  <c r="R326" i="30" s="1"/>
  <c r="O327" i="30" s="1"/>
  <c r="Q334" i="22"/>
  <c r="R334" i="22" s="1"/>
  <c r="O335" i="22" s="1"/>
  <c r="Q326" i="48"/>
  <c r="R326" i="48" s="1"/>
  <c r="O327" i="48" s="1"/>
  <c r="Q326" i="52"/>
  <c r="R326" i="52" s="1"/>
  <c r="O327" i="52" s="1"/>
  <c r="Q327" i="49"/>
  <c r="R327" i="49" s="1"/>
  <c r="O328" i="49" s="1"/>
  <c r="Q327" i="29"/>
  <c r="R327" i="29" s="1"/>
  <c r="O328" i="29" s="1"/>
  <c r="Q326" i="47"/>
  <c r="R326" i="47" s="1"/>
  <c r="O327" i="47" s="1"/>
  <c r="Q327" i="45"/>
  <c r="R327" i="45" s="1"/>
  <c r="O328" i="45" s="1"/>
  <c r="Q335" i="21"/>
  <c r="R335" i="21" s="1"/>
  <c r="O336" i="21" s="1"/>
  <c r="Q327" i="27"/>
  <c r="R327" i="27" s="1"/>
  <c r="O328" i="27" s="1"/>
  <c r="Q325" i="33"/>
  <c r="R325" i="33" s="1"/>
  <c r="O326" i="33" s="1"/>
  <c r="Q328" i="40" l="1"/>
  <c r="R328" i="40" s="1"/>
  <c r="O329" i="40" s="1"/>
  <c r="Q336" i="19"/>
  <c r="R336" i="19" s="1"/>
  <c r="O337" i="19" s="1"/>
  <c r="Q328" i="9"/>
  <c r="R328" i="9" s="1"/>
  <c r="O329" i="9" s="1"/>
  <c r="Q326" i="33"/>
  <c r="R326" i="33" s="1"/>
  <c r="O327" i="33" s="1"/>
  <c r="Q327" i="30"/>
  <c r="R327" i="30" s="1"/>
  <c r="O328" i="30" s="1"/>
  <c r="Q336" i="21"/>
  <c r="R336" i="21" s="1"/>
  <c r="O337" i="21" s="1"/>
  <c r="Q327" i="51"/>
  <c r="R327" i="51" s="1"/>
  <c r="O328" i="51" s="1"/>
  <c r="Q327" i="50"/>
  <c r="R327" i="50" s="1"/>
  <c r="O328" i="50" s="1"/>
  <c r="Q327" i="35"/>
  <c r="R327" i="35" s="1"/>
  <c r="O328" i="35" s="1"/>
  <c r="Q336" i="20"/>
  <c r="R336" i="20" s="1"/>
  <c r="O337" i="20" s="1"/>
  <c r="Q327" i="38"/>
  <c r="R327" i="38" s="1"/>
  <c r="O328" i="38" s="1"/>
  <c r="Q326" i="32"/>
  <c r="R326" i="32" s="1"/>
  <c r="O327" i="32" s="1"/>
  <c r="Q327" i="52"/>
  <c r="R327" i="52" s="1"/>
  <c r="O328" i="52" s="1"/>
  <c r="Q327" i="36"/>
  <c r="R327" i="36" s="1"/>
  <c r="O328" i="36" s="1"/>
  <c r="Q328" i="15"/>
  <c r="R328" i="15" s="1"/>
  <c r="O329" i="15" s="1"/>
  <c r="Q328" i="54"/>
  <c r="R328" i="54" s="1"/>
  <c r="O329" i="54" s="1"/>
  <c r="Q327" i="31"/>
  <c r="R327" i="31" s="1"/>
  <c r="O328" i="31" s="1"/>
  <c r="Q327" i="39"/>
  <c r="R327" i="39" s="1"/>
  <c r="O328" i="39" s="1"/>
  <c r="Q335" i="23"/>
  <c r="R335" i="23" s="1"/>
  <c r="O336" i="23" s="1"/>
  <c r="Q327" i="47"/>
  <c r="R327" i="47" s="1"/>
  <c r="O328" i="47" s="1"/>
  <c r="Q328" i="42"/>
  <c r="R328" i="42" s="1"/>
  <c r="O329" i="42" s="1"/>
  <c r="Q328" i="55"/>
  <c r="R328" i="55" s="1"/>
  <c r="O329" i="55" s="1"/>
  <c r="Q328" i="29"/>
  <c r="R328" i="29" s="1"/>
  <c r="O329" i="29" s="1"/>
  <c r="Q329" i="43"/>
  <c r="R329" i="43" s="1"/>
  <c r="O330" i="43" s="1"/>
  <c r="Q340" i="16"/>
  <c r="R340" i="16" s="1"/>
  <c r="O341" i="16" s="1"/>
  <c r="Q328" i="53"/>
  <c r="R328" i="53" s="1"/>
  <c r="O329" i="53" s="1"/>
  <c r="Q327" i="28"/>
  <c r="R327" i="28" s="1"/>
  <c r="O328" i="28" s="1"/>
  <c r="Q326" i="44"/>
  <c r="R326" i="44" s="1"/>
  <c r="O327" i="44" s="1"/>
  <c r="Q327" i="48"/>
  <c r="R327" i="48" s="1"/>
  <c r="O328" i="48" s="1"/>
  <c r="Q336" i="17"/>
  <c r="R336" i="17" s="1"/>
  <c r="O337" i="17" s="1"/>
  <c r="Q328" i="27"/>
  <c r="R328" i="27" s="1"/>
  <c r="O329" i="27" s="1"/>
  <c r="Q335" i="22"/>
  <c r="R335" i="22" s="1"/>
  <c r="O336" i="22" s="1"/>
  <c r="Q332" i="13"/>
  <c r="R332" i="13" s="1"/>
  <c r="O333" i="13" s="1"/>
  <c r="Q326" i="12"/>
  <c r="R326" i="12" s="1"/>
  <c r="O327" i="12" s="1"/>
  <c r="Q329" i="46"/>
  <c r="R329" i="46" s="1"/>
  <c r="O330" i="46" s="1"/>
  <c r="Q327" i="34"/>
  <c r="R327" i="34" s="1"/>
  <c r="O328" i="34" s="1"/>
  <c r="Q328" i="49"/>
  <c r="R328" i="49" s="1"/>
  <c r="O329" i="49" s="1"/>
  <c r="Q328" i="45"/>
  <c r="R328" i="45" s="1"/>
  <c r="O329" i="45" s="1"/>
  <c r="Q328" i="41"/>
  <c r="R328" i="41" s="1"/>
  <c r="O329" i="41" s="1"/>
  <c r="Q328" i="37"/>
  <c r="R328" i="37" s="1"/>
  <c r="O329" i="37" s="1"/>
  <c r="Q328" i="30" l="1"/>
  <c r="R328" i="30" s="1"/>
  <c r="O329" i="30" s="1"/>
  <c r="Q327" i="33"/>
  <c r="R327" i="33" s="1"/>
  <c r="O328" i="33" s="1"/>
  <c r="Q328" i="35"/>
  <c r="R328" i="35" s="1"/>
  <c r="O329" i="35" s="1"/>
  <c r="Q329" i="9"/>
  <c r="R329" i="9" s="1"/>
  <c r="O330" i="9" s="1"/>
  <c r="Q329" i="53"/>
  <c r="R329" i="53" s="1"/>
  <c r="O330" i="53" s="1"/>
  <c r="Q329" i="37"/>
  <c r="R329" i="37" s="1"/>
  <c r="O330" i="37" s="1"/>
  <c r="Q336" i="23"/>
  <c r="R336" i="23" s="1"/>
  <c r="O337" i="23" s="1"/>
  <c r="Q328" i="28"/>
  <c r="R328" i="28" s="1"/>
  <c r="O329" i="28" s="1"/>
  <c r="Q329" i="41"/>
  <c r="R329" i="41" s="1"/>
  <c r="O330" i="41" s="1"/>
  <c r="Q328" i="39"/>
  <c r="R328" i="39" s="1"/>
  <c r="O329" i="39" s="1"/>
  <c r="Q328" i="52"/>
  <c r="R328" i="52" s="1"/>
  <c r="O329" i="52" s="1"/>
  <c r="Q329" i="49"/>
  <c r="R329" i="49" s="1"/>
  <c r="O330" i="49" s="1"/>
  <c r="Q328" i="34"/>
  <c r="R328" i="34" s="1"/>
  <c r="O329" i="34" s="1"/>
  <c r="Q341" i="16"/>
  <c r="R341" i="16" s="1"/>
  <c r="O342" i="16" s="1"/>
  <c r="Q333" i="13"/>
  <c r="R333" i="13" s="1"/>
  <c r="O334" i="13" s="1"/>
  <c r="Q328" i="31"/>
  <c r="R328" i="31" s="1"/>
  <c r="O329" i="31" s="1"/>
  <c r="Q327" i="32"/>
  <c r="R327" i="32" s="1"/>
  <c r="O328" i="32" s="1"/>
  <c r="Q337" i="21"/>
  <c r="R337" i="21" s="1"/>
  <c r="O338" i="21" s="1"/>
  <c r="Q327" i="44"/>
  <c r="R327" i="44" s="1"/>
  <c r="O328" i="44" s="1"/>
  <c r="Q329" i="55"/>
  <c r="R329" i="55" s="1"/>
  <c r="O330" i="55" s="1"/>
  <c r="Q328" i="47"/>
  <c r="R328" i="47" s="1"/>
  <c r="O329" i="47" s="1"/>
  <c r="Q329" i="42"/>
  <c r="R329" i="42" s="1"/>
  <c r="O330" i="42" s="1"/>
  <c r="Q329" i="54"/>
  <c r="R329" i="54" s="1"/>
  <c r="O330" i="54" s="1"/>
  <c r="Q330" i="46"/>
  <c r="R330" i="46" s="1"/>
  <c r="O331" i="46" s="1"/>
  <c r="Q329" i="29"/>
  <c r="R329" i="29" s="1"/>
  <c r="O330" i="29" s="1"/>
  <c r="Q328" i="38"/>
  <c r="R328" i="38" s="1"/>
  <c r="O329" i="38" s="1"/>
  <c r="Q336" i="22"/>
  <c r="R336" i="22" s="1"/>
  <c r="O337" i="22" s="1"/>
  <c r="Q328" i="50"/>
  <c r="R328" i="50" s="1"/>
  <c r="O329" i="50" s="1"/>
  <c r="Q329" i="27"/>
  <c r="R329" i="27" s="1"/>
  <c r="O330" i="27" s="1"/>
  <c r="Q327" i="12"/>
  <c r="R327" i="12" s="1"/>
  <c r="O328" i="12" s="1"/>
  <c r="Q328" i="36"/>
  <c r="R328" i="36" s="1"/>
  <c r="O329" i="36" s="1"/>
  <c r="Q337" i="20"/>
  <c r="R337" i="20" s="1"/>
  <c r="O338" i="20" s="1"/>
  <c r="Q337" i="19"/>
  <c r="R337" i="19" s="1"/>
  <c r="O338" i="19" s="1"/>
  <c r="Q328" i="48"/>
  <c r="R328" i="48" s="1"/>
  <c r="O329" i="48" s="1"/>
  <c r="Q330" i="43"/>
  <c r="R330" i="43" s="1"/>
  <c r="O331" i="43" s="1"/>
  <c r="Q329" i="15"/>
  <c r="R329" i="15" s="1"/>
  <c r="O330" i="15" s="1"/>
  <c r="Q328" i="51"/>
  <c r="R328" i="51" s="1"/>
  <c r="O329" i="51" s="1"/>
  <c r="Q329" i="45"/>
  <c r="R329" i="45" s="1"/>
  <c r="O330" i="45" s="1"/>
  <c r="Q337" i="17"/>
  <c r="R337" i="17" s="1"/>
  <c r="O338" i="17" s="1"/>
  <c r="Q329" i="40"/>
  <c r="R329" i="40" s="1"/>
  <c r="O330" i="40" s="1"/>
  <c r="Q331" i="43" l="1"/>
  <c r="R331" i="43"/>
  <c r="O332" i="43" s="1"/>
  <c r="Q329" i="34"/>
  <c r="R329" i="34" s="1"/>
  <c r="O330" i="34" s="1"/>
  <c r="Q338" i="19"/>
  <c r="R338" i="19" s="1"/>
  <c r="O339" i="19" s="1"/>
  <c r="Q329" i="48"/>
  <c r="R329" i="48" s="1"/>
  <c r="O330" i="48" s="1"/>
  <c r="Q338" i="20"/>
  <c r="R338" i="20" s="1"/>
  <c r="O339" i="20" s="1"/>
  <c r="Q330" i="15"/>
  <c r="R330" i="15" s="1"/>
  <c r="O331" i="15" s="1"/>
  <c r="Q330" i="45"/>
  <c r="R330" i="45" s="1"/>
  <c r="O331" i="45" s="1"/>
  <c r="Q329" i="52"/>
  <c r="R329" i="52" s="1"/>
  <c r="O330" i="52" s="1"/>
  <c r="Q328" i="33"/>
  <c r="R328" i="33" s="1"/>
  <c r="O329" i="33" s="1"/>
  <c r="Q329" i="50"/>
  <c r="R329" i="50" s="1"/>
  <c r="O330" i="50" s="1"/>
  <c r="Q329" i="38"/>
  <c r="R329" i="38" s="1"/>
  <c r="O330" i="38" s="1"/>
  <c r="Q330" i="29"/>
  <c r="R330" i="29" s="1"/>
  <c r="O331" i="29" s="1"/>
  <c r="Q329" i="39"/>
  <c r="R329" i="39" s="1"/>
  <c r="O330" i="39" s="1"/>
  <c r="Q330" i="42"/>
  <c r="R330" i="42" s="1"/>
  <c r="O331" i="42" s="1"/>
  <c r="Q328" i="12"/>
  <c r="R328" i="12" s="1"/>
  <c r="O329" i="12" s="1"/>
  <c r="Q331" i="46"/>
  <c r="R331" i="46" s="1"/>
  <c r="O332" i="46" s="1"/>
  <c r="Q334" i="13"/>
  <c r="R334" i="13" s="1"/>
  <c r="O335" i="13" s="1"/>
  <c r="Q329" i="28"/>
  <c r="R329" i="28" s="1"/>
  <c r="O330" i="28" s="1"/>
  <c r="Q338" i="17"/>
  <c r="R338" i="17" s="1"/>
  <c r="O339" i="17" s="1"/>
  <c r="Q330" i="54"/>
  <c r="R330" i="54" s="1"/>
  <c r="O331" i="54" s="1"/>
  <c r="Q337" i="23"/>
  <c r="R337" i="23" s="1"/>
  <c r="O338" i="23" s="1"/>
  <c r="Q342" i="16"/>
  <c r="R342" i="16" s="1"/>
  <c r="O343" i="16" s="1"/>
  <c r="Q330" i="37"/>
  <c r="R330" i="37" s="1"/>
  <c r="O331" i="37" s="1"/>
  <c r="Q330" i="9"/>
  <c r="R330" i="9" s="1"/>
  <c r="O331" i="9" s="1"/>
  <c r="Q338" i="21"/>
  <c r="R338" i="21" s="1"/>
  <c r="O339" i="21" s="1"/>
  <c r="Q329" i="31"/>
  <c r="R329" i="31" s="1"/>
  <c r="O330" i="31" s="1"/>
  <c r="Q329" i="36"/>
  <c r="R329" i="36" s="1"/>
  <c r="O330" i="36" s="1"/>
  <c r="Q328" i="44"/>
  <c r="R328" i="44" s="1"/>
  <c r="O329" i="44" s="1"/>
  <c r="Q329" i="35"/>
  <c r="R329" i="35" s="1"/>
  <c r="O330" i="35" s="1"/>
  <c r="Q329" i="51"/>
  <c r="R329" i="51" s="1"/>
  <c r="O330" i="51" s="1"/>
  <c r="Q329" i="47"/>
  <c r="R329" i="47" s="1"/>
  <c r="O330" i="47" s="1"/>
  <c r="Q328" i="32"/>
  <c r="R328" i="32" s="1"/>
  <c r="O329" i="32" s="1"/>
  <c r="Q330" i="41"/>
  <c r="R330" i="41" s="1"/>
  <c r="O331" i="41" s="1"/>
  <c r="Q330" i="53"/>
  <c r="R330" i="53" s="1"/>
  <c r="O331" i="53" s="1"/>
  <c r="Q329" i="30"/>
  <c r="R329" i="30" s="1"/>
  <c r="O330" i="30" s="1"/>
  <c r="Q330" i="40"/>
  <c r="R330" i="40" s="1"/>
  <c r="O331" i="40" s="1"/>
  <c r="Q330" i="55"/>
  <c r="R330" i="55" s="1"/>
  <c r="O331" i="55" s="1"/>
  <c r="Q330" i="49"/>
  <c r="R330" i="49" s="1"/>
  <c r="O331" i="49" s="1"/>
  <c r="Q337" i="22"/>
  <c r="R337" i="22" s="1"/>
  <c r="O338" i="22" s="1"/>
  <c r="Q330" i="27"/>
  <c r="R330" i="27" s="1"/>
  <c r="O331" i="27" s="1"/>
  <c r="Q331" i="42" l="1"/>
  <c r="R331" i="42" s="1"/>
  <c r="O332" i="42" s="1"/>
  <c r="Q339" i="20"/>
  <c r="R339" i="20" s="1"/>
  <c r="O340" i="20" s="1"/>
  <c r="Q330" i="48"/>
  <c r="R330" i="48" s="1"/>
  <c r="O331" i="48" s="1"/>
  <c r="Q331" i="37"/>
  <c r="R331" i="37" s="1"/>
  <c r="O332" i="37" s="1"/>
  <c r="Q335" i="13"/>
  <c r="R335" i="13" s="1"/>
  <c r="O336" i="13" s="1"/>
  <c r="Q331" i="54"/>
  <c r="R331" i="54" s="1"/>
  <c r="O332" i="54" s="1"/>
  <c r="Q330" i="36"/>
  <c r="R330" i="36" s="1"/>
  <c r="O331" i="36" s="1"/>
  <c r="Q331" i="29"/>
  <c r="R331" i="29" s="1"/>
  <c r="O332" i="29" s="1"/>
  <c r="Q330" i="47"/>
  <c r="R330" i="47" s="1"/>
  <c r="O331" i="47" s="1"/>
  <c r="Q331" i="53"/>
  <c r="R331" i="53" s="1"/>
  <c r="O332" i="53" s="1"/>
  <c r="Q339" i="17"/>
  <c r="R339" i="17" s="1"/>
  <c r="O340" i="17" s="1"/>
  <c r="Q330" i="30"/>
  <c r="R330" i="30" s="1"/>
  <c r="O331" i="30" s="1"/>
  <c r="Q331" i="15"/>
  <c r="R331" i="15" s="1"/>
  <c r="O332" i="15" s="1"/>
  <c r="Q330" i="31"/>
  <c r="R330" i="31" s="1"/>
  <c r="O331" i="31" s="1"/>
  <c r="Q331" i="27"/>
  <c r="R331" i="27" s="1"/>
  <c r="O332" i="27" s="1"/>
  <c r="Q329" i="32"/>
  <c r="R329" i="32" s="1"/>
  <c r="O330" i="32" s="1"/>
  <c r="Q329" i="12"/>
  <c r="R329" i="12" s="1"/>
  <c r="O330" i="12" s="1"/>
  <c r="Q330" i="38"/>
  <c r="R330" i="38" s="1"/>
  <c r="O331" i="38" s="1"/>
  <c r="Q331" i="45"/>
  <c r="R331" i="45" s="1"/>
  <c r="O332" i="45" s="1"/>
  <c r="Q339" i="19"/>
  <c r="R339" i="19" s="1"/>
  <c r="O340" i="19" s="1"/>
  <c r="Q343" i="16"/>
  <c r="R343" i="16" s="1"/>
  <c r="O344" i="16" s="1"/>
  <c r="Q331" i="40"/>
  <c r="R331" i="40" s="1"/>
  <c r="O332" i="40" s="1"/>
  <c r="Q329" i="44"/>
  <c r="R329" i="44" s="1"/>
  <c r="O330" i="44" s="1"/>
  <c r="Q331" i="9"/>
  <c r="R331" i="9" s="1"/>
  <c r="O332" i="9" s="1"/>
  <c r="Q332" i="46"/>
  <c r="R332" i="46" s="1"/>
  <c r="O333" i="46" s="1"/>
  <c r="Q330" i="52"/>
  <c r="R330" i="52" s="1"/>
  <c r="O331" i="52" s="1"/>
  <c r="Q338" i="22"/>
  <c r="R338" i="22" s="1"/>
  <c r="O339" i="22" s="1"/>
  <c r="Q330" i="28"/>
  <c r="R330" i="28" s="1"/>
  <c r="O331" i="28" s="1"/>
  <c r="Q331" i="41"/>
  <c r="R331" i="41" s="1"/>
  <c r="O332" i="41" s="1"/>
  <c r="Q339" i="21"/>
  <c r="R339" i="21" s="1"/>
  <c r="O340" i="21" s="1"/>
  <c r="Q338" i="23"/>
  <c r="R338" i="23" s="1"/>
  <c r="O339" i="23" s="1"/>
  <c r="Q330" i="39"/>
  <c r="R330" i="39" s="1"/>
  <c r="O331" i="39" s="1"/>
  <c r="Q329" i="33"/>
  <c r="R329" i="33" s="1"/>
  <c r="O330" i="33" s="1"/>
  <c r="Q332" i="43"/>
  <c r="R332" i="43" s="1"/>
  <c r="O333" i="43" s="1"/>
  <c r="Q331" i="49"/>
  <c r="R331" i="49" s="1"/>
  <c r="O332" i="49" s="1"/>
  <c r="Q330" i="51"/>
  <c r="R330" i="51" s="1"/>
  <c r="O331" i="51" s="1"/>
  <c r="Q330" i="50"/>
  <c r="R330" i="50" s="1"/>
  <c r="O331" i="50" s="1"/>
  <c r="Q330" i="34"/>
  <c r="R330" i="34" s="1"/>
  <c r="O331" i="34" s="1"/>
  <c r="Q331" i="55"/>
  <c r="R331" i="55" s="1"/>
  <c r="O332" i="55" s="1"/>
  <c r="Q330" i="35"/>
  <c r="R330" i="35" s="1"/>
  <c r="O331" i="35" s="1"/>
  <c r="Q340" i="20" l="1"/>
  <c r="R340" i="20" s="1"/>
  <c r="O341" i="20" s="1"/>
  <c r="Q339" i="22"/>
  <c r="R339" i="22" s="1"/>
  <c r="O340" i="22" s="1"/>
  <c r="Q331" i="47"/>
  <c r="R331" i="47" s="1"/>
  <c r="O332" i="47" s="1"/>
  <c r="Q332" i="45"/>
  <c r="R332" i="45" s="1"/>
  <c r="O333" i="45" s="1"/>
  <c r="Q331" i="35"/>
  <c r="R331" i="35" s="1"/>
  <c r="O332" i="35" s="1"/>
  <c r="Q331" i="39"/>
  <c r="R331" i="39" s="1"/>
  <c r="O332" i="39" s="1"/>
  <c r="Q331" i="28"/>
  <c r="R331" i="28" s="1"/>
  <c r="O332" i="28" s="1"/>
  <c r="Q332" i="9"/>
  <c r="R332" i="9" s="1"/>
  <c r="O333" i="9" s="1"/>
  <c r="Q340" i="19"/>
  <c r="R340" i="19" s="1"/>
  <c r="O341" i="19" s="1"/>
  <c r="Q331" i="30"/>
  <c r="R331" i="30" s="1"/>
  <c r="O332" i="30" s="1"/>
  <c r="Q339" i="23"/>
  <c r="R339" i="23" s="1"/>
  <c r="O340" i="23" s="1"/>
  <c r="Q330" i="44"/>
  <c r="R330" i="44" s="1"/>
  <c r="O331" i="44" s="1"/>
  <c r="Q332" i="27"/>
  <c r="R332" i="27" s="1"/>
  <c r="O333" i="27" s="1"/>
  <c r="Q331" i="48"/>
  <c r="R331" i="48" s="1"/>
  <c r="O332" i="48" s="1"/>
  <c r="Q331" i="51"/>
  <c r="R331" i="51" s="1"/>
  <c r="O332" i="51" s="1"/>
  <c r="Q330" i="32"/>
  <c r="R330" i="32" s="1"/>
  <c r="O331" i="32" s="1"/>
  <c r="Q332" i="29"/>
  <c r="R332" i="29" s="1"/>
  <c r="O333" i="29" s="1"/>
  <c r="Q332" i="37"/>
  <c r="R332" i="37" s="1"/>
  <c r="O333" i="37" s="1"/>
  <c r="Q332" i="55"/>
  <c r="R332" i="55" s="1"/>
  <c r="O333" i="55" s="1"/>
  <c r="Q332" i="49"/>
  <c r="R332" i="49" s="1"/>
  <c r="O333" i="49" s="1"/>
  <c r="Q340" i="17"/>
  <c r="R340" i="17" s="1"/>
  <c r="O341" i="17" s="1"/>
  <c r="Q331" i="36"/>
  <c r="R331" i="36" s="1"/>
  <c r="O332" i="36" s="1"/>
  <c r="Q331" i="34"/>
  <c r="R331" i="34" s="1"/>
  <c r="O332" i="34" s="1"/>
  <c r="Q340" i="21"/>
  <c r="R340" i="21" s="1"/>
  <c r="O341" i="21" s="1"/>
  <c r="Q331" i="52"/>
  <c r="R331" i="52" s="1"/>
  <c r="O332" i="52" s="1"/>
  <c r="Q332" i="40"/>
  <c r="R332" i="40" s="1"/>
  <c r="O333" i="40" s="1"/>
  <c r="Q331" i="38"/>
  <c r="R331" i="38" s="1"/>
  <c r="O332" i="38" s="1"/>
  <c r="Q332" i="54"/>
  <c r="R332" i="54" s="1"/>
  <c r="O333" i="54" s="1"/>
  <c r="Q333" i="43"/>
  <c r="R333" i="43" s="1"/>
  <c r="O334" i="43" s="1"/>
  <c r="Q331" i="31"/>
  <c r="R331" i="31" s="1"/>
  <c r="O332" i="31" s="1"/>
  <c r="Q330" i="33"/>
  <c r="R330" i="33" s="1"/>
  <c r="O331" i="33" s="1"/>
  <c r="Q333" i="46"/>
  <c r="R333" i="46" s="1"/>
  <c r="O334" i="46" s="1"/>
  <c r="Q330" i="12"/>
  <c r="R330" i="12" s="1"/>
  <c r="O331" i="12" s="1"/>
  <c r="Q332" i="15"/>
  <c r="R332" i="15" s="1"/>
  <c r="O333" i="15" s="1"/>
  <c r="Q336" i="13"/>
  <c r="R336" i="13" s="1"/>
  <c r="O337" i="13" s="1"/>
  <c r="Q332" i="42"/>
  <c r="R332" i="42" s="1"/>
  <c r="O333" i="42" s="1"/>
  <c r="Q332" i="53"/>
  <c r="R332" i="53" s="1"/>
  <c r="O333" i="53" s="1"/>
  <c r="Q331" i="50"/>
  <c r="R331" i="50" s="1"/>
  <c r="O332" i="50" s="1"/>
  <c r="Q332" i="41"/>
  <c r="R332" i="41" s="1"/>
  <c r="O333" i="41" s="1"/>
  <c r="Q344" i="16"/>
  <c r="R344" i="16" s="1"/>
  <c r="O345" i="16" s="1"/>
  <c r="Q334" i="46" l="1"/>
  <c r="R334" i="46" s="1"/>
  <c r="O335" i="46" s="1"/>
  <c r="Q331" i="44"/>
  <c r="R331" i="44" s="1"/>
  <c r="O332" i="44" s="1"/>
  <c r="Q332" i="47"/>
  <c r="R332" i="47" s="1"/>
  <c r="O333" i="47" s="1"/>
  <c r="Q340" i="23"/>
  <c r="R340" i="23" s="1"/>
  <c r="O341" i="23" s="1"/>
  <c r="Q332" i="36"/>
  <c r="R332" i="36" s="1"/>
  <c r="O333" i="36" s="1"/>
  <c r="Q334" i="43"/>
  <c r="R334" i="43" s="1"/>
  <c r="O335" i="43" s="1"/>
  <c r="Q333" i="55"/>
  <c r="R333" i="55" s="1"/>
  <c r="O334" i="55" s="1"/>
  <c r="Q332" i="38"/>
  <c r="R332" i="38" s="1"/>
  <c r="O333" i="38" s="1"/>
  <c r="Q345" i="16"/>
  <c r="R345" i="16" s="1"/>
  <c r="O346" i="16" s="1"/>
  <c r="Q332" i="50"/>
  <c r="R332" i="50" s="1"/>
  <c r="O333" i="50" s="1"/>
  <c r="Q333" i="54"/>
  <c r="R333" i="54" s="1"/>
  <c r="O334" i="54" s="1"/>
  <c r="Q341" i="21"/>
  <c r="R341" i="21" s="1"/>
  <c r="O342" i="21" s="1"/>
  <c r="Q333" i="9"/>
  <c r="R333" i="9" s="1"/>
  <c r="O334" i="9" s="1"/>
  <c r="Q333" i="41"/>
  <c r="R333" i="41" s="1"/>
  <c r="O334" i="41" s="1"/>
  <c r="Q331" i="32"/>
  <c r="R331" i="32" s="1"/>
  <c r="O332" i="32" s="1"/>
  <c r="Q332" i="51"/>
  <c r="R332" i="51" s="1"/>
  <c r="O333" i="51" s="1"/>
  <c r="Q333" i="15"/>
  <c r="R333" i="15" s="1"/>
  <c r="O334" i="15" s="1"/>
  <c r="Q333" i="37"/>
  <c r="R333" i="37" s="1"/>
  <c r="O334" i="37" s="1"/>
  <c r="Q332" i="48"/>
  <c r="R332" i="48" s="1"/>
  <c r="O333" i="48" s="1"/>
  <c r="Q332" i="30"/>
  <c r="R332" i="30" s="1"/>
  <c r="O333" i="30" s="1"/>
  <c r="Q332" i="39"/>
  <c r="R332" i="39" s="1"/>
  <c r="O333" i="39" s="1"/>
  <c r="Q340" i="22"/>
  <c r="R340" i="22" s="1"/>
  <c r="O341" i="22" s="1"/>
  <c r="Q333" i="45"/>
  <c r="R333" i="45" s="1"/>
  <c r="O334" i="45" s="1"/>
  <c r="Q332" i="28"/>
  <c r="R332" i="28" s="1"/>
  <c r="O333" i="28" s="1"/>
  <c r="Q333" i="49"/>
  <c r="R333" i="49" s="1"/>
  <c r="O334" i="49" s="1"/>
  <c r="Q331" i="33"/>
  <c r="R331" i="33" s="1"/>
  <c r="O332" i="33" s="1"/>
  <c r="Q332" i="31"/>
  <c r="R332" i="31" s="1"/>
  <c r="O333" i="31" s="1"/>
  <c r="Q333" i="53"/>
  <c r="R333" i="53" s="1"/>
  <c r="O334" i="53" s="1"/>
  <c r="Q332" i="52"/>
  <c r="R332" i="52" s="1"/>
  <c r="O333" i="52" s="1"/>
  <c r="Q341" i="17"/>
  <c r="R341" i="17" s="1"/>
  <c r="O342" i="17" s="1"/>
  <c r="Q333" i="29"/>
  <c r="R333" i="29" s="1"/>
  <c r="O334" i="29" s="1"/>
  <c r="Q333" i="27"/>
  <c r="R333" i="27" s="1"/>
  <c r="O334" i="27" s="1"/>
  <c r="Q341" i="19"/>
  <c r="R341" i="19" s="1"/>
  <c r="O342" i="19" s="1"/>
  <c r="Q332" i="35"/>
  <c r="R332" i="35" s="1"/>
  <c r="O333" i="35" s="1"/>
  <c r="Q341" i="20"/>
  <c r="R341" i="20" s="1"/>
  <c r="O342" i="20" s="1"/>
  <c r="Q333" i="42"/>
  <c r="R333" i="42" s="1"/>
  <c r="O334" i="42" s="1"/>
  <c r="Q337" i="13"/>
  <c r="R337" i="13" s="1"/>
  <c r="O338" i="13" s="1"/>
  <c r="Q332" i="34"/>
  <c r="R332" i="34" s="1"/>
  <c r="O333" i="34" s="1"/>
  <c r="Q333" i="40"/>
  <c r="R333" i="40" s="1"/>
  <c r="O334" i="40" s="1"/>
  <c r="Q331" i="12"/>
  <c r="R331" i="12" s="1"/>
  <c r="O332" i="12" s="1"/>
  <c r="Q333" i="52" l="1"/>
  <c r="R333" i="52" s="1"/>
  <c r="O334" i="52" s="1"/>
  <c r="Q341" i="22"/>
  <c r="R341" i="22" s="1"/>
  <c r="O342" i="22" s="1"/>
  <c r="Q346" i="16"/>
  <c r="R346" i="16" s="1"/>
  <c r="O347" i="16" s="1"/>
  <c r="Q334" i="9"/>
  <c r="R334" i="9" s="1"/>
  <c r="O335" i="9" s="1"/>
  <c r="Q334" i="15"/>
  <c r="R334" i="15" s="1"/>
  <c r="O335" i="15" s="1"/>
  <c r="Q333" i="47"/>
  <c r="R333" i="47" s="1"/>
  <c r="O334" i="47" s="1"/>
  <c r="Q338" i="13"/>
  <c r="R338" i="13" s="1"/>
  <c r="O339" i="13" s="1"/>
  <c r="Q333" i="28"/>
  <c r="R333" i="28" s="1"/>
  <c r="O334" i="28" s="1"/>
  <c r="Q334" i="40"/>
  <c r="R334" i="40" s="1"/>
  <c r="O335" i="40" s="1"/>
  <c r="Q333" i="51"/>
  <c r="R333" i="51" s="1"/>
  <c r="O334" i="51" s="1"/>
  <c r="Q334" i="27"/>
  <c r="Q336" i="27" s="1"/>
  <c r="R336" i="27" s="1"/>
  <c r="S336" i="27" s="1"/>
  <c r="Q342" i="17"/>
  <c r="R342" i="17" s="1"/>
  <c r="O343" i="17" s="1"/>
  <c r="Q334" i="45"/>
  <c r="R334" i="45" s="1"/>
  <c r="O335" i="45" s="1"/>
  <c r="Q333" i="35"/>
  <c r="R333" i="35" s="1"/>
  <c r="O334" i="35" s="1"/>
  <c r="Q333" i="31"/>
  <c r="R333" i="31" s="1"/>
  <c r="O334" i="31" s="1"/>
  <c r="Q334" i="49"/>
  <c r="R334" i="49" s="1"/>
  <c r="O335" i="49" s="1"/>
  <c r="Q334" i="29"/>
  <c r="R334" i="29" s="1"/>
  <c r="O335" i="29" s="1"/>
  <c r="Q332" i="32"/>
  <c r="R332" i="32" s="1"/>
  <c r="O333" i="32" s="1"/>
  <c r="Q334" i="54"/>
  <c r="R334" i="54" s="1"/>
  <c r="O335" i="54" s="1"/>
  <c r="Q334" i="55"/>
  <c r="R334" i="55" s="1"/>
  <c r="O335" i="55" s="1"/>
  <c r="Q332" i="12"/>
  <c r="R332" i="12" s="1"/>
  <c r="O333" i="12" s="1"/>
  <c r="Q333" i="30"/>
  <c r="R333" i="30" s="1"/>
  <c r="O334" i="30" s="1"/>
  <c r="Q333" i="34"/>
  <c r="R333" i="34" s="1"/>
  <c r="O334" i="34" s="1"/>
  <c r="Q334" i="37"/>
  <c r="R334" i="37" s="1"/>
  <c r="O335" i="37" s="1"/>
  <c r="Q333" i="50"/>
  <c r="R333" i="50" s="1"/>
  <c r="O334" i="50" s="1"/>
  <c r="Q335" i="43"/>
  <c r="R335" i="43" s="1"/>
  <c r="O336" i="43" s="1"/>
  <c r="Q332" i="44"/>
  <c r="R332" i="44" s="1"/>
  <c r="O333" i="44" s="1"/>
  <c r="Q334" i="42"/>
  <c r="R334" i="42" s="1"/>
  <c r="O335" i="42" s="1"/>
  <c r="Q333" i="38"/>
  <c r="R333" i="38" s="1"/>
  <c r="O334" i="38" s="1"/>
  <c r="Q332" i="33"/>
  <c r="R332" i="33" s="1"/>
  <c r="O333" i="33" s="1"/>
  <c r="Q342" i="21"/>
  <c r="R342" i="21" s="1"/>
  <c r="O343" i="21" s="1"/>
  <c r="Q342" i="20"/>
  <c r="R342" i="20" s="1"/>
  <c r="O343" i="20" s="1"/>
  <c r="Q333" i="48"/>
  <c r="R333" i="48" s="1"/>
  <c r="O334" i="48" s="1"/>
  <c r="Q333" i="36"/>
  <c r="R333" i="36" s="1"/>
  <c r="O334" i="36" s="1"/>
  <c r="Q335" i="46"/>
  <c r="R335" i="46" s="1"/>
  <c r="O336" i="46" s="1"/>
  <c r="Q334" i="53"/>
  <c r="R334" i="53" s="1"/>
  <c r="O335" i="53" s="1"/>
  <c r="Q341" i="23"/>
  <c r="R341" i="23" s="1"/>
  <c r="O342" i="23" s="1"/>
  <c r="Q334" i="41"/>
  <c r="R334" i="41" s="1"/>
  <c r="O335" i="41" s="1"/>
  <c r="Q342" i="19"/>
  <c r="R342" i="19" s="1"/>
  <c r="O343" i="19" s="1"/>
  <c r="Q333" i="39"/>
  <c r="R333" i="39" s="1"/>
  <c r="O334" i="39" s="1"/>
  <c r="R334" i="27" l="1"/>
  <c r="Q334" i="34"/>
  <c r="R334" i="34" s="1"/>
  <c r="O335" i="34" s="1"/>
  <c r="Q335" i="41"/>
  <c r="R335" i="41" s="1"/>
  <c r="O336" i="41" s="1"/>
  <c r="Q334" i="28"/>
  <c r="R334" i="28"/>
  <c r="O335" i="28" s="1"/>
  <c r="Q334" i="38"/>
  <c r="R334" i="38" s="1"/>
  <c r="O335" i="38" s="1"/>
  <c r="Q343" i="17"/>
  <c r="R343" i="17" s="1"/>
  <c r="O344" i="17" s="1"/>
  <c r="Q347" i="16"/>
  <c r="R347" i="16" s="1"/>
  <c r="O348" i="16" s="1"/>
  <c r="Q335" i="55"/>
  <c r="R335" i="55" s="1"/>
  <c r="O336" i="55" s="1"/>
  <c r="Q334" i="36"/>
  <c r="R334" i="36" s="1"/>
  <c r="O335" i="36" s="1"/>
  <c r="Q335" i="53"/>
  <c r="R335" i="53" s="1"/>
  <c r="O336" i="53" s="1"/>
  <c r="Q334" i="50"/>
  <c r="R334" i="50" s="1"/>
  <c r="O335" i="50" s="1"/>
  <c r="Q333" i="44"/>
  <c r="R333" i="44" s="1"/>
  <c r="O334" i="44" s="1"/>
  <c r="Q333" i="12"/>
  <c r="R333" i="12" s="1"/>
  <c r="O334" i="12" s="1"/>
  <c r="Q336" i="43"/>
  <c r="R336" i="43" s="1"/>
  <c r="O337" i="43" s="1"/>
  <c r="Q335" i="54"/>
  <c r="R335" i="54" s="1"/>
  <c r="O336" i="54" s="1"/>
  <c r="Q335" i="42"/>
  <c r="R335" i="42" s="1"/>
  <c r="O336" i="42" s="1"/>
  <c r="Q335" i="9"/>
  <c r="R335" i="9" s="1"/>
  <c r="O336" i="9" s="1"/>
  <c r="Q334" i="31"/>
  <c r="R334" i="31" s="1"/>
  <c r="O335" i="31" s="1"/>
  <c r="Q334" i="39"/>
  <c r="R334" i="39" s="1"/>
  <c r="O335" i="39" s="1"/>
  <c r="Q343" i="19"/>
  <c r="R343" i="19" s="1"/>
  <c r="O344" i="19" s="1"/>
  <c r="Q334" i="30"/>
  <c r="R334" i="30" s="1"/>
  <c r="O335" i="30" s="1"/>
  <c r="Q333" i="32"/>
  <c r="R333" i="32" s="1"/>
  <c r="O334" i="32" s="1"/>
  <c r="Q334" i="35"/>
  <c r="R334" i="35" s="1"/>
  <c r="O335" i="35" s="1"/>
  <c r="Q334" i="51"/>
  <c r="R334" i="51" s="1"/>
  <c r="O335" i="51" s="1"/>
  <c r="Q334" i="47"/>
  <c r="R334" i="47" s="1"/>
  <c r="O335" i="47" s="1"/>
  <c r="Q342" i="22"/>
  <c r="R342" i="22" s="1"/>
  <c r="O343" i="22" s="1"/>
  <c r="Q343" i="20"/>
  <c r="R343" i="20" s="1"/>
  <c r="O344" i="20" s="1"/>
  <c r="Q336" i="46"/>
  <c r="R336" i="46" s="1"/>
  <c r="O337" i="46" s="1"/>
  <c r="Q334" i="48"/>
  <c r="R334" i="48" s="1"/>
  <c r="O335" i="48" s="1"/>
  <c r="Q335" i="45"/>
  <c r="R335" i="45" s="1"/>
  <c r="O336" i="45" s="1"/>
  <c r="Q335" i="40"/>
  <c r="R335" i="40" s="1"/>
  <c r="O336" i="40" s="1"/>
  <c r="Q335" i="15"/>
  <c r="R335" i="15" s="1"/>
  <c r="O336" i="15" s="1"/>
  <c r="Q334" i="52"/>
  <c r="R334" i="52" s="1"/>
  <c r="O335" i="52" s="1"/>
  <c r="Q335" i="37"/>
  <c r="R335" i="37" s="1"/>
  <c r="O336" i="37" s="1"/>
  <c r="Q335" i="49"/>
  <c r="R335" i="49" s="1"/>
  <c r="O336" i="49" s="1"/>
  <c r="Q343" i="21"/>
  <c r="R343" i="21" s="1"/>
  <c r="O344" i="21" s="1"/>
  <c r="Q339" i="13"/>
  <c r="R339" i="13" s="1"/>
  <c r="O340" i="13" s="1"/>
  <c r="Q333" i="33"/>
  <c r="Q335" i="33" s="1"/>
  <c r="R335" i="33" s="1"/>
  <c r="S335" i="33" s="1"/>
  <c r="Q342" i="23"/>
  <c r="R342" i="23" s="1"/>
  <c r="O343" i="23" s="1"/>
  <c r="Q335" i="29"/>
  <c r="R335" i="29" s="1"/>
  <c r="O336" i="29" s="1"/>
  <c r="R333" i="33" l="1"/>
  <c r="Q335" i="31"/>
  <c r="R335" i="31" s="1"/>
  <c r="O336" i="31" s="1"/>
  <c r="Q344" i="17"/>
  <c r="R344" i="17" s="1"/>
  <c r="O345" i="17" s="1"/>
  <c r="Q335" i="52"/>
  <c r="R335" i="52" s="1"/>
  <c r="O336" i="52" s="1"/>
  <c r="Q336" i="9"/>
  <c r="R336" i="9" s="1"/>
  <c r="O337" i="9" s="1"/>
  <c r="Q336" i="53"/>
  <c r="R336" i="53" s="1"/>
  <c r="O337" i="53" s="1"/>
  <c r="Q336" i="40"/>
  <c r="R336" i="40" s="1"/>
  <c r="O337" i="40" s="1"/>
  <c r="Q344" i="19"/>
  <c r="R344" i="19" s="1"/>
  <c r="O345" i="19" s="1"/>
  <c r="Q335" i="36"/>
  <c r="R335" i="36" s="1"/>
  <c r="O336" i="36" s="1"/>
  <c r="Q335" i="35"/>
  <c r="R335" i="35" s="1"/>
  <c r="O336" i="35" s="1"/>
  <c r="Q336" i="45"/>
  <c r="R336" i="45" s="1"/>
  <c r="O337" i="45" s="1"/>
  <c r="Q336" i="49"/>
  <c r="R336" i="49" s="1"/>
  <c r="O337" i="49" s="1"/>
  <c r="Q337" i="43"/>
  <c r="R337" i="43" s="1"/>
  <c r="O338" i="43" s="1"/>
  <c r="Q336" i="55"/>
  <c r="R336" i="55" s="1"/>
  <c r="O337" i="55" s="1"/>
  <c r="Q343" i="22"/>
  <c r="R343" i="22" s="1"/>
  <c r="O344" i="22" s="1"/>
  <c r="Q335" i="51"/>
  <c r="R335" i="51" s="1"/>
  <c r="O336" i="51" s="1"/>
  <c r="Q334" i="12"/>
  <c r="R334" i="12" s="1"/>
  <c r="O335" i="12" s="1"/>
  <c r="Q348" i="16"/>
  <c r="R348" i="16" s="1"/>
  <c r="O349" i="16" s="1"/>
  <c r="Q335" i="34"/>
  <c r="R335" i="34" s="1"/>
  <c r="O336" i="34" s="1"/>
  <c r="Q335" i="48"/>
  <c r="R335" i="48" s="1"/>
  <c r="O336" i="48" s="1"/>
  <c r="Q336" i="15"/>
  <c r="R336" i="15" s="1"/>
  <c r="O337" i="15" s="1"/>
  <c r="Q335" i="28"/>
  <c r="R335" i="28" s="1"/>
  <c r="O336" i="28" s="1"/>
  <c r="Q335" i="30"/>
  <c r="R335" i="30" s="1"/>
  <c r="O336" i="30" s="1"/>
  <c r="Q336" i="42"/>
  <c r="R336" i="42" s="1"/>
  <c r="O337" i="42" s="1"/>
  <c r="Q344" i="20"/>
  <c r="R344" i="20" s="1"/>
  <c r="O345" i="20" s="1"/>
  <c r="Q335" i="39"/>
  <c r="R335" i="39" s="1"/>
  <c r="O336" i="39" s="1"/>
  <c r="Q336" i="54"/>
  <c r="R336" i="54" s="1"/>
  <c r="O337" i="54" s="1"/>
  <c r="Q335" i="50"/>
  <c r="R335" i="50" s="1"/>
  <c r="O336" i="50" s="1"/>
  <c r="Q336" i="41"/>
  <c r="R336" i="41" s="1"/>
  <c r="O337" i="41" s="1"/>
  <c r="Q340" i="13"/>
  <c r="R340" i="13" s="1"/>
  <c r="O341" i="13" s="1"/>
  <c r="Q335" i="38"/>
  <c r="R335" i="38" s="1"/>
  <c r="O336" i="38" s="1"/>
  <c r="Q344" i="21"/>
  <c r="R344" i="21" s="1"/>
  <c r="O345" i="21" s="1"/>
  <c r="Q343" i="23"/>
  <c r="R343" i="23" s="1"/>
  <c r="O344" i="23" s="1"/>
  <c r="Q335" i="47"/>
  <c r="R335" i="47" s="1"/>
  <c r="O336" i="47" s="1"/>
  <c r="Q336" i="29"/>
  <c r="R336" i="29" s="1"/>
  <c r="O337" i="29" s="1"/>
  <c r="Q337" i="46"/>
  <c r="R337" i="46" s="1"/>
  <c r="O338" i="46" s="1"/>
  <c r="Q334" i="44"/>
  <c r="R334" i="44" s="1"/>
  <c r="O335" i="44" s="1"/>
  <c r="Q336" i="37"/>
  <c r="R336" i="37" s="1"/>
  <c r="O337" i="37" s="1"/>
  <c r="Q334" i="32"/>
  <c r="R334" i="32" s="1"/>
  <c r="O335" i="32" s="1"/>
  <c r="Q336" i="35" l="1"/>
  <c r="R336" i="35" s="1"/>
  <c r="O337" i="35" s="1"/>
  <c r="Q337" i="9"/>
  <c r="R337" i="9" s="1"/>
  <c r="O338" i="9" s="1"/>
  <c r="Q337" i="42"/>
  <c r="R337" i="42" s="1"/>
  <c r="O338" i="42" s="1"/>
  <c r="Q344" i="23"/>
  <c r="R344" i="23" s="1"/>
  <c r="O345" i="23" s="1"/>
  <c r="Q337" i="49"/>
  <c r="R337" i="49" s="1"/>
  <c r="O338" i="49" s="1"/>
  <c r="Q336" i="48"/>
  <c r="R336" i="48" s="1"/>
  <c r="O337" i="48" s="1"/>
  <c r="Q336" i="34"/>
  <c r="R336" i="34" s="1"/>
  <c r="O337" i="34" s="1"/>
  <c r="Q349" i="16"/>
  <c r="R349" i="16" s="1"/>
  <c r="O350" i="16" s="1"/>
  <c r="Q336" i="47"/>
  <c r="R336" i="47" s="1"/>
  <c r="O337" i="47" s="1"/>
  <c r="Q345" i="21"/>
  <c r="R345" i="21" s="1"/>
  <c r="O346" i="21" s="1"/>
  <c r="Q341" i="13"/>
  <c r="R341" i="13" s="1"/>
  <c r="O342" i="13" s="1"/>
  <c r="Q337" i="41"/>
  <c r="R337" i="41" s="1"/>
  <c r="O338" i="41" s="1"/>
  <c r="Q336" i="30"/>
  <c r="R336" i="30" s="1"/>
  <c r="O337" i="30" s="1"/>
  <c r="Q335" i="44"/>
  <c r="R335" i="44" s="1"/>
  <c r="O336" i="44" s="1"/>
  <c r="Q336" i="39"/>
  <c r="R336" i="39" s="1"/>
  <c r="O337" i="39" s="1"/>
  <c r="Q338" i="43"/>
  <c r="R338" i="43" s="1"/>
  <c r="O339" i="43" s="1"/>
  <c r="Q336" i="50"/>
  <c r="R336" i="50" s="1"/>
  <c r="O337" i="50" s="1"/>
  <c r="Q345" i="19"/>
  <c r="R345" i="19" s="1"/>
  <c r="O346" i="19" s="1"/>
  <c r="Q336" i="52"/>
  <c r="R336" i="52" s="1"/>
  <c r="O337" i="52" s="1"/>
  <c r="Q335" i="12"/>
  <c r="R335" i="12" s="1"/>
  <c r="O336" i="12" s="1"/>
  <c r="Q337" i="29"/>
  <c r="R337" i="29" s="1"/>
  <c r="O338" i="29" s="1"/>
  <c r="Q337" i="45"/>
  <c r="R337" i="45" s="1"/>
  <c r="O338" i="45" s="1"/>
  <c r="Q337" i="40"/>
  <c r="R337" i="40" s="1"/>
  <c r="O338" i="40" s="1"/>
  <c r="Q345" i="17"/>
  <c r="R345" i="17" s="1"/>
  <c r="O346" i="17" s="1"/>
  <c r="Q345" i="20"/>
  <c r="R345" i="20" s="1"/>
  <c r="O346" i="20" s="1"/>
  <c r="Q336" i="51"/>
  <c r="R336" i="51" s="1"/>
  <c r="O337" i="51" s="1"/>
  <c r="Q337" i="15"/>
  <c r="R337" i="15" s="1"/>
  <c r="O338" i="15" s="1"/>
  <c r="Q338" i="46"/>
  <c r="R338" i="46" s="1"/>
  <c r="O339" i="46" s="1"/>
  <c r="Q335" i="32"/>
  <c r="R335" i="32" s="1"/>
  <c r="O336" i="32" s="1"/>
  <c r="Q336" i="38"/>
  <c r="R336" i="38" s="1"/>
  <c r="O337" i="38" s="1"/>
  <c r="Q336" i="31"/>
  <c r="R336" i="31" s="1"/>
  <c r="O337" i="31" s="1"/>
  <c r="Q336" i="36"/>
  <c r="R336" i="36" s="1"/>
  <c r="O337" i="36" s="1"/>
  <c r="Q337" i="54"/>
  <c r="R337" i="54" s="1"/>
  <c r="O338" i="54" s="1"/>
  <c r="Q344" i="22"/>
  <c r="R344" i="22" s="1"/>
  <c r="O345" i="22" s="1"/>
  <c r="Q337" i="37"/>
  <c r="R337" i="37" s="1"/>
  <c r="O338" i="37" s="1"/>
  <c r="Q336" i="28"/>
  <c r="R336" i="28" s="1"/>
  <c r="O337" i="28" s="1"/>
  <c r="Q337" i="55"/>
  <c r="R337" i="55" s="1"/>
  <c r="O338" i="55" s="1"/>
  <c r="Q337" i="53"/>
  <c r="R337" i="53" s="1"/>
  <c r="O338" i="53" s="1"/>
  <c r="Q336" i="44" l="1"/>
  <c r="R336" i="44" s="1"/>
  <c r="O337" i="44" s="1"/>
  <c r="Q337" i="52"/>
  <c r="R337" i="52" s="1"/>
  <c r="O338" i="52" s="1"/>
  <c r="Q338" i="54"/>
  <c r="R338" i="54" s="1"/>
  <c r="O339" i="54" s="1"/>
  <c r="Q345" i="22"/>
  <c r="R345" i="22" s="1"/>
  <c r="O346" i="22" s="1"/>
  <c r="Q338" i="15"/>
  <c r="R338" i="15" s="1"/>
  <c r="O339" i="15" s="1"/>
  <c r="Q337" i="50"/>
  <c r="R337" i="50" s="1"/>
  <c r="O338" i="50" s="1"/>
  <c r="Q336" i="32"/>
  <c r="R336" i="32" s="1"/>
  <c r="O337" i="32" s="1"/>
  <c r="Q339" i="43"/>
  <c r="R339" i="43" s="1"/>
  <c r="O340" i="43" s="1"/>
  <c r="Q342" i="13"/>
  <c r="R342" i="13" s="1"/>
  <c r="O343" i="13" s="1"/>
  <c r="Q338" i="53"/>
  <c r="R338" i="53" s="1"/>
  <c r="O339" i="53" s="1"/>
  <c r="Q338" i="29"/>
  <c r="R338" i="29" s="1"/>
  <c r="O339" i="29" s="1"/>
  <c r="Q346" i="21"/>
  <c r="R346" i="21" s="1"/>
  <c r="O347" i="21" s="1"/>
  <c r="Q338" i="45"/>
  <c r="R338" i="45" s="1"/>
  <c r="O339" i="45" s="1"/>
  <c r="Q338" i="49"/>
  <c r="R338" i="49" s="1"/>
  <c r="O339" i="49" s="1"/>
  <c r="Q337" i="36"/>
  <c r="R337" i="36" s="1"/>
  <c r="O338" i="36" s="1"/>
  <c r="Q338" i="37"/>
  <c r="R338" i="37" s="1"/>
  <c r="O339" i="37" s="1"/>
  <c r="Q338" i="40"/>
  <c r="R338" i="40" s="1"/>
  <c r="O339" i="40" s="1"/>
  <c r="Q337" i="39"/>
  <c r="R337" i="39" s="1"/>
  <c r="O338" i="39" s="1"/>
  <c r="Q337" i="34"/>
  <c r="R337" i="34" s="1"/>
  <c r="O338" i="34" s="1"/>
  <c r="Q338" i="42"/>
  <c r="R338" i="42" s="1"/>
  <c r="O339" i="42" s="1"/>
  <c r="Q339" i="46"/>
  <c r="R339" i="46" s="1"/>
  <c r="O340" i="46" s="1"/>
  <c r="Q346" i="17"/>
  <c r="R346" i="17" s="1"/>
  <c r="O347" i="17" s="1"/>
  <c r="Q337" i="31"/>
  <c r="R337" i="31" s="1"/>
  <c r="O338" i="31" s="1"/>
  <c r="Q337" i="38"/>
  <c r="R337" i="38" s="1"/>
  <c r="O338" i="38" s="1"/>
  <c r="Q337" i="51"/>
  <c r="R337" i="51" s="1"/>
  <c r="O338" i="51" s="1"/>
  <c r="Q346" i="19"/>
  <c r="R346" i="19" s="1"/>
  <c r="O347" i="19" s="1"/>
  <c r="Q337" i="48"/>
  <c r="R337" i="48" s="1"/>
  <c r="O338" i="48" s="1"/>
  <c r="Q338" i="9"/>
  <c r="R338" i="9" s="1"/>
  <c r="O339" i="9" s="1"/>
  <c r="Q337" i="28"/>
  <c r="R337" i="28" s="1"/>
  <c r="O338" i="28" s="1"/>
  <c r="Q338" i="41"/>
  <c r="R338" i="41" s="1"/>
  <c r="O339" i="41" s="1"/>
  <c r="Q350" i="16"/>
  <c r="R350" i="16" s="1"/>
  <c r="O351" i="16" s="1"/>
  <c r="Q338" i="55"/>
  <c r="R338" i="55" s="1"/>
  <c r="O339" i="55" s="1"/>
  <c r="Q337" i="30"/>
  <c r="R337" i="30" s="1"/>
  <c r="O338" i="30" s="1"/>
  <c r="Q337" i="47"/>
  <c r="R337" i="47" s="1"/>
  <c r="O338" i="47" s="1"/>
  <c r="Q337" i="35"/>
  <c r="R337" i="35" s="1"/>
  <c r="O338" i="35" s="1"/>
  <c r="Q336" i="12"/>
  <c r="R336" i="12" s="1"/>
  <c r="O337" i="12" s="1"/>
  <c r="Q345" i="23"/>
  <c r="R345" i="23" s="1"/>
  <c r="O346" i="23" s="1"/>
  <c r="Q346" i="20"/>
  <c r="R346" i="20" s="1"/>
  <c r="O347" i="20" s="1"/>
  <c r="Q347" i="20" l="1"/>
  <c r="R347" i="20" s="1"/>
  <c r="O348" i="20" s="1"/>
  <c r="Q339" i="42"/>
  <c r="R339" i="42" s="1"/>
  <c r="O340" i="42" s="1"/>
  <c r="Q346" i="22"/>
  <c r="R346" i="22" s="1"/>
  <c r="O347" i="22" s="1"/>
  <c r="Q338" i="36"/>
  <c r="R338" i="36" s="1"/>
  <c r="O339" i="36" s="1"/>
  <c r="Q338" i="34"/>
  <c r="R338" i="34" s="1"/>
  <c r="O339" i="34" s="1"/>
  <c r="Q339" i="54"/>
  <c r="R339" i="54" s="1"/>
  <c r="O340" i="54" s="1"/>
  <c r="Q339" i="15"/>
  <c r="R339" i="15" s="1"/>
  <c r="O340" i="15" s="1"/>
  <c r="Q338" i="35"/>
  <c r="R338" i="35" s="1"/>
  <c r="O339" i="35" s="1"/>
  <c r="Q339" i="45"/>
  <c r="R339" i="45" s="1"/>
  <c r="O340" i="45" s="1"/>
  <c r="Q346" i="23"/>
  <c r="R346" i="23" s="1"/>
  <c r="O347" i="23" s="1"/>
  <c r="Q347" i="19"/>
  <c r="R347" i="19" s="1"/>
  <c r="O348" i="19" s="1"/>
  <c r="Q338" i="28"/>
  <c r="R338" i="28" s="1"/>
  <c r="O339" i="28" s="1"/>
  <c r="Q340" i="46"/>
  <c r="R340" i="46" s="1"/>
  <c r="O341" i="46" s="1"/>
  <c r="Q351" i="16"/>
  <c r="R351" i="16" s="1"/>
  <c r="O352" i="16" s="1"/>
  <c r="Q338" i="31"/>
  <c r="R338" i="31" s="1"/>
  <c r="O339" i="31" s="1"/>
  <c r="Q339" i="40"/>
  <c r="R339" i="40" s="1"/>
  <c r="O340" i="40" s="1"/>
  <c r="Q337" i="32"/>
  <c r="R337" i="32" s="1"/>
  <c r="O338" i="32" s="1"/>
  <c r="Q339" i="53"/>
  <c r="R339" i="53" s="1"/>
  <c r="O340" i="53" s="1"/>
  <c r="Q338" i="51"/>
  <c r="R338" i="51" s="1"/>
  <c r="O339" i="51" s="1"/>
  <c r="Q338" i="30"/>
  <c r="R338" i="30" s="1"/>
  <c r="O339" i="30" s="1"/>
  <c r="Q339" i="55"/>
  <c r="R339" i="55" s="1"/>
  <c r="O340" i="55" s="1"/>
  <c r="Q339" i="37"/>
  <c r="R339" i="37" s="1"/>
  <c r="O340" i="37" s="1"/>
  <c r="Q347" i="21"/>
  <c r="R347" i="21" s="1"/>
  <c r="O348" i="21" s="1"/>
  <c r="Q337" i="12"/>
  <c r="R337" i="12" s="1"/>
  <c r="O338" i="12" s="1"/>
  <c r="Q338" i="38"/>
  <c r="R338" i="38" s="1"/>
  <c r="O339" i="38" s="1"/>
  <c r="Q340" i="43"/>
  <c r="R340" i="43" s="1"/>
  <c r="O341" i="43" s="1"/>
  <c r="Q338" i="48"/>
  <c r="R338" i="48" s="1"/>
  <c r="O339" i="48" s="1"/>
  <c r="Q339" i="29"/>
  <c r="R339" i="29" s="1"/>
  <c r="O340" i="29" s="1"/>
  <c r="Q338" i="52"/>
  <c r="R338" i="52" s="1"/>
  <c r="O339" i="52" s="1"/>
  <c r="Q338" i="47"/>
  <c r="R338" i="47" s="1"/>
  <c r="O339" i="47" s="1"/>
  <c r="Q347" i="17"/>
  <c r="R347" i="17" s="1"/>
  <c r="O348" i="17" s="1"/>
  <c r="Q338" i="39"/>
  <c r="R338" i="39" s="1"/>
  <c r="O339" i="39" s="1"/>
  <c r="Q339" i="49"/>
  <c r="R339" i="49" s="1"/>
  <c r="O340" i="49" s="1"/>
  <c r="Q338" i="50"/>
  <c r="R338" i="50" s="1"/>
  <c r="O339" i="50" s="1"/>
  <c r="Q337" i="44"/>
  <c r="R337" i="44" s="1"/>
  <c r="O338" i="44" s="1"/>
  <c r="Q339" i="9"/>
  <c r="R339" i="9" s="1"/>
  <c r="O340" i="9" s="1"/>
  <c r="Q339" i="41"/>
  <c r="R339" i="41" s="1"/>
  <c r="O340" i="41" s="1"/>
  <c r="Q343" i="13"/>
  <c r="R343" i="13" s="1"/>
  <c r="O344" i="13" s="1"/>
  <c r="Q347" i="22" l="1"/>
  <c r="R347" i="22" s="1"/>
  <c r="O348" i="22" s="1"/>
  <c r="Q341" i="46"/>
  <c r="R341" i="46" s="1"/>
  <c r="O342" i="46" s="1"/>
  <c r="Q340" i="37"/>
  <c r="R340" i="37" s="1"/>
  <c r="O341" i="37" s="1"/>
  <c r="Q339" i="34"/>
  <c r="R339" i="34" s="1"/>
  <c r="O340" i="34" s="1"/>
  <c r="Q340" i="49"/>
  <c r="R340" i="49" s="1"/>
  <c r="O341" i="49" s="1"/>
  <c r="Q340" i="55"/>
  <c r="R340" i="55" s="1"/>
  <c r="O341" i="55" s="1"/>
  <c r="Q339" i="52"/>
  <c r="R339" i="52" s="1"/>
  <c r="O340" i="52" s="1"/>
  <c r="Q338" i="32"/>
  <c r="R338" i="32" s="1"/>
  <c r="O339" i="32" s="1"/>
  <c r="Q348" i="17"/>
  <c r="R348" i="17" s="1"/>
  <c r="O349" i="17" s="1"/>
  <c r="Q339" i="30"/>
  <c r="R339" i="30" s="1"/>
  <c r="O340" i="30" s="1"/>
  <c r="Q339" i="36"/>
  <c r="R339" i="36" s="1"/>
  <c r="O340" i="36" s="1"/>
  <c r="Q340" i="41"/>
  <c r="R340" i="41" s="1"/>
  <c r="O341" i="41" s="1"/>
  <c r="Q339" i="47"/>
  <c r="R339" i="47" s="1"/>
  <c r="O340" i="47" s="1"/>
  <c r="Q339" i="38"/>
  <c r="R339" i="38" s="1"/>
  <c r="O340" i="38" s="1"/>
  <c r="Q340" i="9"/>
  <c r="R340" i="9" s="1"/>
  <c r="O341" i="9" s="1"/>
  <c r="Q340" i="40"/>
  <c r="R340" i="40" s="1"/>
  <c r="O341" i="40" s="1"/>
  <c r="Q339" i="28"/>
  <c r="R339" i="28" s="1"/>
  <c r="O340" i="28" s="1"/>
  <c r="Q339" i="35"/>
  <c r="R339" i="35" s="1"/>
  <c r="O340" i="35" s="1"/>
  <c r="Q338" i="44"/>
  <c r="R338" i="44" s="1"/>
  <c r="O339" i="44" s="1"/>
  <c r="Q348" i="21"/>
  <c r="R348" i="21" s="1"/>
  <c r="O349" i="21" s="1"/>
  <c r="Q339" i="31"/>
  <c r="R339" i="31" s="1"/>
  <c r="O340" i="31" s="1"/>
  <c r="Q341" i="43"/>
  <c r="R341" i="43" s="1"/>
  <c r="O342" i="43" s="1"/>
  <c r="Q340" i="53"/>
  <c r="R340" i="53" s="1"/>
  <c r="O341" i="53" s="1"/>
  <c r="Q352" i="16"/>
  <c r="R352" i="16" s="1"/>
  <c r="O353" i="16" s="1"/>
  <c r="Q347" i="23"/>
  <c r="R347" i="23" s="1"/>
  <c r="O348" i="23" s="1"/>
  <c r="Q340" i="54"/>
  <c r="R340" i="54" s="1"/>
  <c r="O341" i="54" s="1"/>
  <c r="Q340" i="42"/>
  <c r="R340" i="42" s="1"/>
  <c r="O341" i="42" s="1"/>
  <c r="Q340" i="29"/>
  <c r="R340" i="29" s="1"/>
  <c r="O341" i="29" s="1"/>
  <c r="Q339" i="51"/>
  <c r="R339" i="51" s="1"/>
  <c r="O340" i="51" s="1"/>
  <c r="Q348" i="19"/>
  <c r="R348" i="19" s="1"/>
  <c r="O349" i="19" s="1"/>
  <c r="Q344" i="13"/>
  <c r="R344" i="13" s="1"/>
  <c r="O345" i="13" s="1"/>
  <c r="Q339" i="39"/>
  <c r="R339" i="39" s="1"/>
  <c r="O340" i="39" s="1"/>
  <c r="Q339" i="48"/>
  <c r="R339" i="48" s="1"/>
  <c r="O340" i="48" s="1"/>
  <c r="Q340" i="15"/>
  <c r="R340" i="15" s="1"/>
  <c r="O341" i="15" s="1"/>
  <c r="Q339" i="50"/>
  <c r="R339" i="50" s="1"/>
  <c r="O340" i="50" s="1"/>
  <c r="Q338" i="12"/>
  <c r="R338" i="12" s="1"/>
  <c r="O339" i="12" s="1"/>
  <c r="Q340" i="45"/>
  <c r="R340" i="45" s="1"/>
  <c r="O341" i="45" s="1"/>
  <c r="Q348" i="20"/>
  <c r="R348" i="20" s="1"/>
  <c r="O349" i="20" s="1"/>
  <c r="Q340" i="30" l="1"/>
  <c r="R340" i="30" s="1"/>
  <c r="O341" i="30" s="1"/>
  <c r="Q340" i="35"/>
  <c r="R340" i="35" s="1"/>
  <c r="O341" i="35" s="1"/>
  <c r="Q340" i="34"/>
  <c r="R340" i="34" s="1"/>
  <c r="O341" i="34" s="1"/>
  <c r="Q339" i="44"/>
  <c r="R339" i="44" s="1"/>
  <c r="O340" i="44" s="1"/>
  <c r="Q342" i="46"/>
  <c r="R342" i="46" s="1"/>
  <c r="O343" i="46" s="1"/>
  <c r="Q353" i="16"/>
  <c r="R353" i="16" s="1"/>
  <c r="O354" i="16" s="1"/>
  <c r="Q348" i="23"/>
  <c r="R348" i="23" s="1"/>
  <c r="O349" i="23" s="1"/>
  <c r="Q340" i="36"/>
  <c r="R340" i="36" s="1"/>
  <c r="O341" i="36" s="1"/>
  <c r="Q348" i="22"/>
  <c r="R348" i="22" s="1"/>
  <c r="O349" i="22" s="1"/>
  <c r="Q340" i="39"/>
  <c r="R340" i="39" s="1"/>
  <c r="O341" i="39" s="1"/>
  <c r="Q341" i="40"/>
  <c r="R341" i="40" s="1"/>
  <c r="O342" i="40" s="1"/>
  <c r="Q339" i="32"/>
  <c r="R339" i="32" s="1"/>
  <c r="O340" i="32" s="1"/>
  <c r="Q340" i="50"/>
  <c r="R340" i="50" s="1"/>
  <c r="O341" i="50" s="1"/>
  <c r="Q341" i="42"/>
  <c r="R341" i="42" s="1"/>
  <c r="O342" i="42" s="1"/>
  <c r="Q349" i="19"/>
  <c r="R349" i="19" s="1"/>
  <c r="O350" i="19" s="1"/>
  <c r="Q342" i="43"/>
  <c r="R342" i="43" s="1"/>
  <c r="O343" i="43" s="1"/>
  <c r="Q340" i="38"/>
  <c r="R340" i="38" s="1"/>
  <c r="O341" i="38" s="1"/>
  <c r="Q341" i="55"/>
  <c r="R341" i="55" s="1"/>
  <c r="O342" i="55" s="1"/>
  <c r="Q341" i="29"/>
  <c r="R341" i="29" s="1"/>
  <c r="O342" i="29" s="1"/>
  <c r="Q341" i="41"/>
  <c r="R341" i="41" s="1"/>
  <c r="O342" i="41" s="1"/>
  <c r="Q345" i="13"/>
  <c r="R345" i="13" s="1"/>
  <c r="O346" i="13" s="1"/>
  <c r="Q341" i="9"/>
  <c r="R341" i="9" s="1"/>
  <c r="O342" i="9" s="1"/>
  <c r="Q341" i="37"/>
  <c r="R341" i="37" s="1"/>
  <c r="O342" i="37" s="1"/>
  <c r="Q349" i="20"/>
  <c r="R349" i="20" s="1"/>
  <c r="O350" i="20" s="1"/>
  <c r="Q341" i="54"/>
  <c r="R341" i="54" s="1"/>
  <c r="O342" i="54" s="1"/>
  <c r="Q341" i="45"/>
  <c r="R341" i="45" s="1"/>
  <c r="O342" i="45" s="1"/>
  <c r="Q340" i="51"/>
  <c r="R340" i="51" s="1"/>
  <c r="O341" i="51" s="1"/>
  <c r="Q340" i="31"/>
  <c r="R340" i="31" s="1"/>
  <c r="O341" i="31" s="1"/>
  <c r="Q340" i="28"/>
  <c r="R340" i="28" s="1"/>
  <c r="O341" i="28" s="1"/>
  <c r="Q340" i="47"/>
  <c r="R340" i="47" s="1"/>
  <c r="O341" i="47" s="1"/>
  <c r="Q349" i="17"/>
  <c r="R349" i="17" s="1"/>
  <c r="O350" i="17" s="1"/>
  <c r="Q341" i="49"/>
  <c r="R341" i="49" s="1"/>
  <c r="O342" i="49" s="1"/>
  <c r="Q339" i="12"/>
  <c r="R339" i="12" s="1"/>
  <c r="O340" i="12" s="1"/>
  <c r="Q349" i="21"/>
  <c r="R349" i="21" s="1"/>
  <c r="O350" i="21" s="1"/>
  <c r="Q341" i="53"/>
  <c r="R341" i="53" s="1"/>
  <c r="O342" i="53" s="1"/>
  <c r="Q340" i="52"/>
  <c r="R340" i="52" s="1"/>
  <c r="O341" i="52" s="1"/>
  <c r="Q341" i="15"/>
  <c r="R341" i="15" s="1"/>
  <c r="O342" i="15" s="1"/>
  <c r="Q340" i="48"/>
  <c r="R340" i="48" s="1"/>
  <c r="O341" i="48" s="1"/>
  <c r="Q350" i="17" l="1"/>
  <c r="R350" i="17" s="1"/>
  <c r="O351" i="17" s="1"/>
  <c r="Q341" i="47"/>
  <c r="R341" i="47" s="1"/>
  <c r="O342" i="47" s="1"/>
  <c r="Q342" i="29"/>
  <c r="R342" i="29" s="1"/>
  <c r="O343" i="29" s="1"/>
  <c r="Q342" i="9"/>
  <c r="R342" i="9" s="1"/>
  <c r="O343" i="9" s="1"/>
  <c r="Q342" i="55"/>
  <c r="R342" i="55" s="1"/>
  <c r="O343" i="55" s="1"/>
  <c r="Q341" i="51"/>
  <c r="R341" i="51" s="1"/>
  <c r="O342" i="51" s="1"/>
  <c r="Q341" i="35"/>
  <c r="R341" i="35" s="1"/>
  <c r="O342" i="35" s="1"/>
  <c r="Q341" i="28"/>
  <c r="R341" i="28" s="1"/>
  <c r="O342" i="28" s="1"/>
  <c r="Q341" i="31"/>
  <c r="R341" i="31" s="1"/>
  <c r="O342" i="31" s="1"/>
  <c r="Q340" i="12"/>
  <c r="R340" i="12" s="1"/>
  <c r="O341" i="12" s="1"/>
  <c r="Q342" i="40"/>
  <c r="R342" i="40" s="1"/>
  <c r="O343" i="40" s="1"/>
  <c r="Q349" i="22"/>
  <c r="R349" i="22" s="1"/>
  <c r="O350" i="22" s="1"/>
  <c r="Q342" i="15"/>
  <c r="R342" i="15" s="1"/>
  <c r="O343" i="15" s="1"/>
  <c r="Q342" i="49"/>
  <c r="R342" i="49" s="1"/>
  <c r="O343" i="49" s="1"/>
  <c r="Q342" i="54"/>
  <c r="R342" i="54" s="1"/>
  <c r="O343" i="54" s="1"/>
  <c r="Q350" i="19"/>
  <c r="R350" i="19" s="1"/>
  <c r="O351" i="19" s="1"/>
  <c r="Q341" i="39"/>
  <c r="R341" i="39" s="1"/>
  <c r="O342" i="39" s="1"/>
  <c r="Q343" i="43"/>
  <c r="R343" i="43" s="1"/>
  <c r="O344" i="43" s="1"/>
  <c r="Q340" i="44"/>
  <c r="R340" i="44" s="1"/>
  <c r="O341" i="44" s="1"/>
  <c r="Q349" i="23"/>
  <c r="R349" i="23" s="1"/>
  <c r="O350" i="23" s="1"/>
  <c r="Q341" i="34"/>
  <c r="R341" i="34" s="1"/>
  <c r="O342" i="34" s="1"/>
  <c r="Q341" i="52"/>
  <c r="R341" i="52" s="1"/>
  <c r="O342" i="52" s="1"/>
  <c r="Q341" i="36"/>
  <c r="R341" i="36" s="1"/>
  <c r="O342" i="36" s="1"/>
  <c r="Q342" i="53"/>
  <c r="R342" i="53" s="1"/>
  <c r="O343" i="53" s="1"/>
  <c r="Q342" i="37"/>
  <c r="R342" i="37" s="1"/>
  <c r="O343" i="37" s="1"/>
  <c r="Q350" i="21"/>
  <c r="R350" i="21" s="1"/>
  <c r="O351" i="21" s="1"/>
  <c r="Q342" i="42"/>
  <c r="R342" i="42" s="1"/>
  <c r="O343" i="42" s="1"/>
  <c r="Q354" i="16"/>
  <c r="R354" i="16" s="1"/>
  <c r="O355" i="16" s="1"/>
  <c r="Q342" i="41"/>
  <c r="R342" i="41" s="1"/>
  <c r="O343" i="41" s="1"/>
  <c r="Q341" i="48"/>
  <c r="R341" i="48" s="1"/>
  <c r="O342" i="48" s="1"/>
  <c r="Q342" i="45"/>
  <c r="R342" i="45" s="1"/>
  <c r="O343" i="45" s="1"/>
  <c r="Q350" i="20"/>
  <c r="R350" i="20" s="1"/>
  <c r="O351" i="20" s="1"/>
  <c r="Q340" i="32"/>
  <c r="R340" i="32" s="1"/>
  <c r="O341" i="32" s="1"/>
  <c r="Q346" i="13"/>
  <c r="R346" i="13" s="1"/>
  <c r="O347" i="13" s="1"/>
  <c r="Q341" i="38"/>
  <c r="R341" i="38" s="1"/>
  <c r="O342" i="38" s="1"/>
  <c r="Q341" i="50"/>
  <c r="R341" i="50" s="1"/>
  <c r="O342" i="50" s="1"/>
  <c r="Q343" i="46"/>
  <c r="R343" i="46" s="1"/>
  <c r="O344" i="46" s="1"/>
  <c r="Q341" i="30"/>
  <c r="R341" i="30" s="1"/>
  <c r="O342" i="30" s="1"/>
  <c r="Q343" i="49" l="1"/>
  <c r="R343" i="49" s="1"/>
  <c r="O344" i="49" s="1"/>
  <c r="Q342" i="50"/>
  <c r="R342" i="50"/>
  <c r="O343" i="50" s="1"/>
  <c r="Q341" i="44"/>
  <c r="R341" i="44" s="1"/>
  <c r="O342" i="44" s="1"/>
  <c r="Q350" i="23"/>
  <c r="R350" i="23" s="1"/>
  <c r="O351" i="23" s="1"/>
  <c r="Q343" i="41"/>
  <c r="R343" i="41" s="1"/>
  <c r="O344" i="41" s="1"/>
  <c r="Q342" i="28"/>
  <c r="R342" i="28" s="1"/>
  <c r="O343" i="28" s="1"/>
  <c r="Q342" i="38"/>
  <c r="R342" i="38" s="1"/>
  <c r="O343" i="38" s="1"/>
  <c r="Q342" i="48"/>
  <c r="R342" i="48" s="1"/>
  <c r="O343" i="48" s="1"/>
  <c r="Q355" i="16"/>
  <c r="R355" i="16" s="1"/>
  <c r="O356" i="16" s="1"/>
  <c r="Q347" i="13"/>
  <c r="R347" i="13" s="1"/>
  <c r="O348" i="13" s="1"/>
  <c r="Q342" i="30"/>
  <c r="R342" i="30" s="1"/>
  <c r="O343" i="30" s="1"/>
  <c r="Q342" i="52"/>
  <c r="R342" i="52" s="1"/>
  <c r="O343" i="52" s="1"/>
  <c r="Q351" i="19"/>
  <c r="R351" i="19" s="1"/>
  <c r="O352" i="19" s="1"/>
  <c r="Q342" i="51"/>
  <c r="R342" i="51" s="1"/>
  <c r="O343" i="51" s="1"/>
  <c r="Q351" i="21"/>
  <c r="R351" i="21" s="1"/>
  <c r="O352" i="21" s="1"/>
  <c r="Q342" i="34"/>
  <c r="R342" i="34" s="1"/>
  <c r="O343" i="34" s="1"/>
  <c r="Q343" i="54"/>
  <c r="R343" i="54" s="1"/>
  <c r="O344" i="54" s="1"/>
  <c r="Q343" i="55"/>
  <c r="R343" i="55" s="1"/>
  <c r="O344" i="55" s="1"/>
  <c r="Q343" i="42"/>
  <c r="R343" i="42" s="1"/>
  <c r="O344" i="42" s="1"/>
  <c r="Q350" i="22"/>
  <c r="R350" i="22" s="1"/>
  <c r="O351" i="22" s="1"/>
  <c r="Q343" i="9"/>
  <c r="R343" i="9" s="1"/>
  <c r="O344" i="9" s="1"/>
  <c r="Q343" i="40"/>
  <c r="R343" i="40" s="1"/>
  <c r="O344" i="40" s="1"/>
  <c r="Q344" i="46"/>
  <c r="R344" i="46" s="1"/>
  <c r="O345" i="46" s="1"/>
  <c r="Q351" i="20"/>
  <c r="R351" i="20" s="1"/>
  <c r="O352" i="20" s="1"/>
  <c r="Q343" i="53"/>
  <c r="R343" i="53" s="1"/>
  <c r="O344" i="53" s="1"/>
  <c r="Q342" i="47"/>
  <c r="R342" i="47" s="1"/>
  <c r="O343" i="47" s="1"/>
  <c r="Q343" i="45"/>
  <c r="R343" i="45" s="1"/>
  <c r="O344" i="45" s="1"/>
  <c r="Q343" i="29"/>
  <c r="R343" i="29" s="1"/>
  <c r="O344" i="29" s="1"/>
  <c r="Q344" i="43"/>
  <c r="R344" i="43" s="1"/>
  <c r="O345" i="43" s="1"/>
  <c r="Q341" i="12"/>
  <c r="R341" i="12" s="1"/>
  <c r="O342" i="12" s="1"/>
  <c r="Q343" i="37"/>
  <c r="R343" i="37" s="1"/>
  <c r="O344" i="37" s="1"/>
  <c r="Q342" i="39"/>
  <c r="R342" i="39" s="1"/>
  <c r="O343" i="39" s="1"/>
  <c r="Q342" i="31"/>
  <c r="R342" i="31" s="1"/>
  <c r="O343" i="31" s="1"/>
  <c r="Q351" i="17"/>
  <c r="R351" i="17" s="1"/>
  <c r="O352" i="17" s="1"/>
  <c r="Q342" i="36"/>
  <c r="R342" i="36" s="1"/>
  <c r="O343" i="36" s="1"/>
  <c r="Q342" i="35"/>
  <c r="R342" i="35" s="1"/>
  <c r="O343" i="35" s="1"/>
  <c r="Q341" i="32"/>
  <c r="R341" i="32" s="1"/>
  <c r="O342" i="32" s="1"/>
  <c r="Q343" i="15"/>
  <c r="R343" i="15" s="1"/>
  <c r="O344" i="15" s="1"/>
  <c r="Q344" i="40" l="1"/>
  <c r="R344" i="40" s="1"/>
  <c r="O345" i="40" s="1"/>
  <c r="Q343" i="35"/>
  <c r="R343" i="35" s="1"/>
  <c r="O344" i="35" s="1"/>
  <c r="Q344" i="37"/>
  <c r="R344" i="37" s="1"/>
  <c r="O345" i="37" s="1"/>
  <c r="Q342" i="12"/>
  <c r="R342" i="12" s="1"/>
  <c r="O343" i="12" s="1"/>
  <c r="Q344" i="9"/>
  <c r="R344" i="9" s="1"/>
  <c r="O345" i="9" s="1"/>
  <c r="Q352" i="19"/>
  <c r="R352" i="19" s="1"/>
  <c r="O353" i="19" s="1"/>
  <c r="Q342" i="32"/>
  <c r="R342" i="32" s="1"/>
  <c r="O343" i="32" s="1"/>
  <c r="Q343" i="51"/>
  <c r="R343" i="51" s="1"/>
  <c r="O344" i="51" s="1"/>
  <c r="Q344" i="49"/>
  <c r="R344" i="49" s="1"/>
  <c r="O345" i="49" s="1"/>
  <c r="Q351" i="22"/>
  <c r="R351" i="22" s="1"/>
  <c r="O352" i="22" s="1"/>
  <c r="Q343" i="52"/>
  <c r="R343" i="52" s="1"/>
  <c r="O344" i="52" s="1"/>
  <c r="Q344" i="42"/>
  <c r="R344" i="42" s="1"/>
  <c r="O345" i="42" s="1"/>
  <c r="Q352" i="21"/>
  <c r="R352" i="21" s="1"/>
  <c r="O353" i="21" s="1"/>
  <c r="Q343" i="30"/>
  <c r="R343" i="30" s="1"/>
  <c r="O344" i="30" s="1"/>
  <c r="Q343" i="38"/>
  <c r="R343" i="38" s="1"/>
  <c r="O344" i="38" s="1"/>
  <c r="Q342" i="44"/>
  <c r="R342" i="44" s="1"/>
  <c r="O343" i="44" s="1"/>
  <c r="Q344" i="29"/>
  <c r="R344" i="29" s="1"/>
  <c r="O345" i="29" s="1"/>
  <c r="Q343" i="34"/>
  <c r="R343" i="34" s="1"/>
  <c r="O344" i="34" s="1"/>
  <c r="Q344" i="15"/>
  <c r="R344" i="15" s="1"/>
  <c r="O345" i="15" s="1"/>
  <c r="Q348" i="13"/>
  <c r="R348" i="13" s="1"/>
  <c r="O349" i="13" s="1"/>
  <c r="Q343" i="28"/>
  <c r="R343" i="28" s="1"/>
  <c r="O344" i="28" s="1"/>
  <c r="Q343" i="50"/>
  <c r="R343" i="50" s="1"/>
  <c r="O344" i="50" s="1"/>
  <c r="Q343" i="39"/>
  <c r="R343" i="39" s="1"/>
  <c r="O344" i="39" s="1"/>
  <c r="Q352" i="20"/>
  <c r="R352" i="20" s="1"/>
  <c r="O353" i="20" s="1"/>
  <c r="Q351" i="23"/>
  <c r="R351" i="23" s="1"/>
  <c r="O352" i="23" s="1"/>
  <c r="Q343" i="36"/>
  <c r="R343" i="36" s="1"/>
  <c r="O344" i="36" s="1"/>
  <c r="Q344" i="45"/>
  <c r="R344" i="45" s="1"/>
  <c r="O345" i="45" s="1"/>
  <c r="Q352" i="17"/>
  <c r="R352" i="17" s="1"/>
  <c r="O353" i="17" s="1"/>
  <c r="Q343" i="47"/>
  <c r="R343" i="47" s="1"/>
  <c r="O344" i="47" s="1"/>
  <c r="Q344" i="55"/>
  <c r="R344" i="55" s="1"/>
  <c r="O345" i="55" s="1"/>
  <c r="Q344" i="54"/>
  <c r="R344" i="54" s="1"/>
  <c r="O345" i="54" s="1"/>
  <c r="Q356" i="16"/>
  <c r="R356" i="16" s="1"/>
  <c r="O357" i="16" s="1"/>
  <c r="Q344" i="41"/>
  <c r="R344" i="41" s="1"/>
  <c r="O345" i="41" s="1"/>
  <c r="Q343" i="48"/>
  <c r="R343" i="48" s="1"/>
  <c r="O344" i="48" s="1"/>
  <c r="Q345" i="46"/>
  <c r="R345" i="46" s="1"/>
  <c r="O346" i="46" s="1"/>
  <c r="Q343" i="31"/>
  <c r="R343" i="31" s="1"/>
  <c r="O344" i="31" s="1"/>
  <c r="Q345" i="43"/>
  <c r="R345" i="43" s="1"/>
  <c r="O346" i="43" s="1"/>
  <c r="Q344" i="53"/>
  <c r="R344" i="53" s="1"/>
  <c r="O345" i="53" s="1"/>
  <c r="Q344" i="28" l="1"/>
  <c r="R344" i="28" s="1"/>
  <c r="O345" i="28" s="1"/>
  <c r="Q345" i="9"/>
  <c r="R345" i="9" s="1"/>
  <c r="O346" i="9" s="1"/>
  <c r="Q344" i="30"/>
  <c r="R344" i="30" s="1"/>
  <c r="O345" i="30" s="1"/>
  <c r="Q345" i="37"/>
  <c r="R345" i="37" s="1"/>
  <c r="O346" i="37" s="1"/>
  <c r="Q343" i="44"/>
  <c r="R343" i="44" s="1"/>
  <c r="O344" i="44" s="1"/>
  <c r="Q353" i="21"/>
  <c r="R353" i="21" s="1"/>
  <c r="O354" i="21" s="1"/>
  <c r="Q345" i="42"/>
  <c r="R345" i="42"/>
  <c r="O346" i="42" s="1"/>
  <c r="Q345" i="55"/>
  <c r="R345" i="55" s="1"/>
  <c r="O346" i="55" s="1"/>
  <c r="Q344" i="48"/>
  <c r="R344" i="48" s="1"/>
  <c r="O345" i="48" s="1"/>
  <c r="Q344" i="51"/>
  <c r="R344" i="51" s="1"/>
  <c r="O345" i="51" s="1"/>
  <c r="Q344" i="34"/>
  <c r="R344" i="34" s="1"/>
  <c r="O345" i="34" s="1"/>
  <c r="Q352" i="23"/>
  <c r="R352" i="23" s="1"/>
  <c r="O353" i="23" s="1"/>
  <c r="Q345" i="41"/>
  <c r="R345" i="41" s="1"/>
  <c r="O346" i="41" s="1"/>
  <c r="Q345" i="29"/>
  <c r="R345" i="29" s="1"/>
  <c r="O346" i="29" s="1"/>
  <c r="Q345" i="40"/>
  <c r="R345" i="40" s="1"/>
  <c r="O346" i="40" s="1"/>
  <c r="Q345" i="54"/>
  <c r="R345" i="54" s="1"/>
  <c r="O346" i="54" s="1"/>
  <c r="Q344" i="39"/>
  <c r="R344" i="39" s="1"/>
  <c r="O345" i="39" s="1"/>
  <c r="Q357" i="16"/>
  <c r="R357" i="16" s="1"/>
  <c r="O358" i="16" s="1"/>
  <c r="Q353" i="20"/>
  <c r="R353" i="20" s="1"/>
  <c r="O354" i="20" s="1"/>
  <c r="Q349" i="13"/>
  <c r="R349" i="13" s="1"/>
  <c r="O350" i="13" s="1"/>
  <c r="Q343" i="12"/>
  <c r="R343" i="12" s="1"/>
  <c r="O344" i="12" s="1"/>
  <c r="Q346" i="46"/>
  <c r="R346" i="46" s="1"/>
  <c r="O347" i="46" s="1"/>
  <c r="Q344" i="52"/>
  <c r="R344" i="52" s="1"/>
  <c r="O345" i="52" s="1"/>
  <c r="Q346" i="43"/>
  <c r="R346" i="43" s="1"/>
  <c r="O347" i="43" s="1"/>
  <c r="Q344" i="47"/>
  <c r="R344" i="47" s="1"/>
  <c r="O345" i="47" s="1"/>
  <c r="Q344" i="31"/>
  <c r="R344" i="31" s="1"/>
  <c r="O345" i="31" s="1"/>
  <c r="Q353" i="17"/>
  <c r="R353" i="17" s="1"/>
  <c r="O354" i="17" s="1"/>
  <c r="Q345" i="45"/>
  <c r="R345" i="45" s="1"/>
  <c r="O346" i="45" s="1"/>
  <c r="Q344" i="38"/>
  <c r="R344" i="38" s="1"/>
  <c r="O345" i="38" s="1"/>
  <c r="Q344" i="36"/>
  <c r="R344" i="36" s="1"/>
  <c r="O345" i="36" s="1"/>
  <c r="Q344" i="50"/>
  <c r="R344" i="50" s="1"/>
  <c r="O345" i="50" s="1"/>
  <c r="Q352" i="22"/>
  <c r="R352" i="22" s="1"/>
  <c r="O353" i="22" s="1"/>
  <c r="Q353" i="19"/>
  <c r="R353" i="19" s="1"/>
  <c r="O354" i="19" s="1"/>
  <c r="Q344" i="35"/>
  <c r="R344" i="35" s="1"/>
  <c r="O345" i="35" s="1"/>
  <c r="Q345" i="15"/>
  <c r="R345" i="15" s="1"/>
  <c r="O346" i="15" s="1"/>
  <c r="Q343" i="32"/>
  <c r="R343" i="32" s="1"/>
  <c r="O344" i="32" s="1"/>
  <c r="Q345" i="53"/>
  <c r="R345" i="53" s="1"/>
  <c r="O346" i="53" s="1"/>
  <c r="Q345" i="49"/>
  <c r="R345" i="49" s="1"/>
  <c r="O346" i="49" s="1"/>
  <c r="Q346" i="41" l="1"/>
  <c r="R346" i="41"/>
  <c r="O347" i="41" s="1"/>
  <c r="Q345" i="52"/>
  <c r="R345" i="52" s="1"/>
  <c r="O346" i="52" s="1"/>
  <c r="Q345" i="34"/>
  <c r="R345" i="34" s="1"/>
  <c r="O346" i="34" s="1"/>
  <c r="Q345" i="50"/>
  <c r="R345" i="50" s="1"/>
  <c r="O346" i="50" s="1"/>
  <c r="Q354" i="21"/>
  <c r="R354" i="21" s="1"/>
  <c r="O355" i="21" s="1"/>
  <c r="Q346" i="15"/>
  <c r="Q348" i="15" s="1"/>
  <c r="R348" i="15" s="1"/>
  <c r="S348" i="15" s="1"/>
  <c r="Q354" i="20"/>
  <c r="R354" i="20" s="1"/>
  <c r="O355" i="20" s="1"/>
  <c r="Q347" i="46"/>
  <c r="R347" i="46" s="1"/>
  <c r="O348" i="46" s="1"/>
  <c r="Q350" i="13"/>
  <c r="R350" i="13" s="1"/>
  <c r="O351" i="13" s="1"/>
  <c r="Q354" i="17"/>
  <c r="R354" i="17" s="1"/>
  <c r="O355" i="17" s="1"/>
  <c r="Q346" i="42"/>
  <c r="R346" i="42" s="1"/>
  <c r="O347" i="42" s="1"/>
  <c r="Q344" i="32"/>
  <c r="R344" i="32" s="1"/>
  <c r="O345" i="32" s="1"/>
  <c r="Q353" i="22"/>
  <c r="R353" i="22" s="1"/>
  <c r="O354" i="22" s="1"/>
  <c r="Q347" i="43"/>
  <c r="R347" i="43" s="1"/>
  <c r="O348" i="43" s="1"/>
  <c r="Q346" i="54"/>
  <c r="R346" i="54" s="1"/>
  <c r="O347" i="54" s="1"/>
  <c r="Q353" i="23"/>
  <c r="R353" i="23" s="1"/>
  <c r="O354" i="23" s="1"/>
  <c r="Q346" i="55"/>
  <c r="R346" i="55" s="1"/>
  <c r="O347" i="55" s="1"/>
  <c r="Q346" i="37"/>
  <c r="R346" i="37" s="1"/>
  <c r="O347" i="37" s="1"/>
  <c r="Q346" i="45"/>
  <c r="R346" i="45" s="1"/>
  <c r="O347" i="45" s="1"/>
  <c r="Q345" i="36"/>
  <c r="R345" i="36" s="1"/>
  <c r="O346" i="36" s="1"/>
  <c r="Q346" i="29"/>
  <c r="Q348" i="29" s="1"/>
  <c r="R348" i="29" s="1"/>
  <c r="S348" i="29" s="1"/>
  <c r="Q345" i="51"/>
  <c r="R345" i="51" s="1"/>
  <c r="O346" i="51" s="1"/>
  <c r="Q346" i="9"/>
  <c r="Q348" i="9" s="1"/>
  <c r="R348" i="9" s="1"/>
  <c r="S348" i="9" s="1"/>
  <c r="Q346" i="40"/>
  <c r="R346" i="40" s="1"/>
  <c r="O347" i="40" s="1"/>
  <c r="Q345" i="30"/>
  <c r="R345" i="30" s="1"/>
  <c r="O346" i="30" s="1"/>
  <c r="Q346" i="49"/>
  <c r="R346" i="49" s="1"/>
  <c r="O347" i="49" s="1"/>
  <c r="Q345" i="35"/>
  <c r="R345" i="35" s="1"/>
  <c r="O346" i="35" s="1"/>
  <c r="Q345" i="31"/>
  <c r="R345" i="31" s="1"/>
  <c r="O346" i="31" s="1"/>
  <c r="Q358" i="16"/>
  <c r="R358" i="16" s="1"/>
  <c r="O359" i="16" s="1"/>
  <c r="Q345" i="39"/>
  <c r="R345" i="39" s="1"/>
  <c r="O346" i="39" s="1"/>
  <c r="Q345" i="48"/>
  <c r="R345" i="48" s="1"/>
  <c r="O346" i="48" s="1"/>
  <c r="Q344" i="44"/>
  <c r="R344" i="44" s="1"/>
  <c r="O345" i="44" s="1"/>
  <c r="Q345" i="28"/>
  <c r="R345" i="28" s="1"/>
  <c r="O346" i="28" s="1"/>
  <c r="Q346" i="53"/>
  <c r="R346" i="53" s="1"/>
  <c r="O347" i="53" s="1"/>
  <c r="Q354" i="19"/>
  <c r="R354" i="19" s="1"/>
  <c r="O355" i="19" s="1"/>
  <c r="Q345" i="38"/>
  <c r="R345" i="38" s="1"/>
  <c r="O346" i="38" s="1"/>
  <c r="Q345" i="47"/>
  <c r="R345" i="47" s="1"/>
  <c r="O346" i="47" s="1"/>
  <c r="Q344" i="12"/>
  <c r="R344" i="12" s="1"/>
  <c r="O345" i="12" s="1"/>
  <c r="R346" i="9" l="1"/>
  <c r="Q347" i="54"/>
  <c r="R347" i="54" s="1"/>
  <c r="O348" i="54" s="1"/>
  <c r="Q351" i="13"/>
  <c r="R351" i="13" s="1"/>
  <c r="O352" i="13" s="1"/>
  <c r="Q354" i="22"/>
  <c r="R354" i="22" s="1"/>
  <c r="O355" i="22" s="1"/>
  <c r="Q347" i="53"/>
  <c r="R347" i="53" s="1"/>
  <c r="O348" i="53" s="1"/>
  <c r="Q346" i="48"/>
  <c r="R346" i="48" s="1"/>
  <c r="O347" i="48" s="1"/>
  <c r="Q347" i="42"/>
  <c r="R347" i="42" s="1"/>
  <c r="O348" i="42" s="1"/>
  <c r="Q355" i="20"/>
  <c r="R355" i="20" s="1"/>
  <c r="O356" i="20" s="1"/>
  <c r="Q355" i="19"/>
  <c r="R355" i="19" s="1"/>
  <c r="O356" i="19" s="1"/>
  <c r="Q346" i="31"/>
  <c r="Q348" i="31" s="1"/>
  <c r="R348" i="31" s="1"/>
  <c r="S348" i="31" s="1"/>
  <c r="Q347" i="40"/>
  <c r="R347" i="40" s="1"/>
  <c r="O348" i="40" s="1"/>
  <c r="Q346" i="36"/>
  <c r="R346" i="36" s="1"/>
  <c r="O347" i="36" s="1"/>
  <c r="Q354" i="23"/>
  <c r="R354" i="23" s="1"/>
  <c r="O355" i="23" s="1"/>
  <c r="Q345" i="32"/>
  <c r="R345" i="32" s="1"/>
  <c r="O346" i="32" s="1"/>
  <c r="Q348" i="46"/>
  <c r="R348" i="46" s="1"/>
  <c r="O349" i="46" s="1"/>
  <c r="Q346" i="50"/>
  <c r="R346" i="50" s="1"/>
  <c r="O347" i="50" s="1"/>
  <c r="Q346" i="38"/>
  <c r="R346" i="38" s="1"/>
  <c r="O347" i="38" s="1"/>
  <c r="Q345" i="44"/>
  <c r="R345" i="44" s="1"/>
  <c r="O346" i="44" s="1"/>
  <c r="Q346" i="51"/>
  <c r="R346" i="51" s="1"/>
  <c r="O347" i="51" s="1"/>
  <c r="Q355" i="17"/>
  <c r="R355" i="17" s="1"/>
  <c r="O356" i="17" s="1"/>
  <c r="Q346" i="52"/>
  <c r="R346" i="52" s="1"/>
  <c r="O347" i="52" s="1"/>
  <c r="Q346" i="39"/>
  <c r="R346" i="39" s="1"/>
  <c r="O347" i="39" s="1"/>
  <c r="R346" i="15"/>
  <c r="Q346" i="35"/>
  <c r="R346" i="35" s="1"/>
  <c r="O347" i="35" s="1"/>
  <c r="Q347" i="45"/>
  <c r="R347" i="45" s="1"/>
  <c r="O348" i="45" s="1"/>
  <c r="Q346" i="34"/>
  <c r="Q348" i="34" s="1"/>
  <c r="R348" i="34" s="1"/>
  <c r="S348" i="34" s="1"/>
  <c r="Q347" i="49"/>
  <c r="R347" i="49" s="1"/>
  <c r="O348" i="49" s="1"/>
  <c r="Q347" i="37"/>
  <c r="R347" i="37" s="1"/>
  <c r="O348" i="37" s="1"/>
  <c r="Q347" i="55"/>
  <c r="R347" i="55" s="1"/>
  <c r="O348" i="55" s="1"/>
  <c r="Q355" i="21"/>
  <c r="R355" i="21" s="1"/>
  <c r="O356" i="21" s="1"/>
  <c r="Q347" i="41"/>
  <c r="R347" i="41" s="1"/>
  <c r="O348" i="41" s="1"/>
  <c r="Q345" i="12"/>
  <c r="R345" i="12" s="1"/>
  <c r="O346" i="12" s="1"/>
  <c r="Q348" i="43"/>
  <c r="R348" i="43" s="1"/>
  <c r="O349" i="43" s="1"/>
  <c r="Q346" i="47"/>
  <c r="R346" i="47" s="1"/>
  <c r="O347" i="47" s="1"/>
  <c r="Q346" i="28"/>
  <c r="Q348" i="28" s="1"/>
  <c r="R348" i="28" s="1"/>
  <c r="S348" i="28" s="1"/>
  <c r="Q359" i="16"/>
  <c r="R359" i="16" s="1"/>
  <c r="O360" i="16" s="1"/>
  <c r="Q346" i="30"/>
  <c r="Q348" i="30" s="1"/>
  <c r="R348" i="30" s="1"/>
  <c r="S348" i="30" s="1"/>
  <c r="R346" i="29"/>
  <c r="R346" i="31" l="1"/>
  <c r="R346" i="30"/>
  <c r="R346" i="28"/>
  <c r="Q348" i="37"/>
  <c r="R348" i="37" s="1"/>
  <c r="O349" i="37" s="1"/>
  <c r="Q360" i="16"/>
  <c r="R360" i="16" s="1"/>
  <c r="O361" i="16" s="1"/>
  <c r="Q346" i="32"/>
  <c r="R346" i="32" s="1"/>
  <c r="O347" i="32" s="1"/>
  <c r="Q346" i="12"/>
  <c r="Q348" i="12" s="1"/>
  <c r="R348" i="12" s="1"/>
  <c r="S348" i="12" s="1"/>
  <c r="Q355" i="22"/>
  <c r="R355" i="22" s="1"/>
  <c r="O356" i="22" s="1"/>
  <c r="Q349" i="46"/>
  <c r="R349" i="46" s="1"/>
  <c r="O350" i="46" s="1"/>
  <c r="Q346" i="44"/>
  <c r="R346" i="44" s="1"/>
  <c r="O347" i="44" s="1"/>
  <c r="Q356" i="20"/>
  <c r="R356" i="20" s="1"/>
  <c r="O357" i="20" s="1"/>
  <c r="Q348" i="45"/>
  <c r="R348" i="45" s="1"/>
  <c r="O349" i="45" s="1"/>
  <c r="Q347" i="35"/>
  <c r="R347" i="35" s="1"/>
  <c r="O348" i="35" s="1"/>
  <c r="Q347" i="36"/>
  <c r="R347" i="36" s="1"/>
  <c r="O348" i="36" s="1"/>
  <c r="Q356" i="17"/>
  <c r="R356" i="17" s="1"/>
  <c r="O357" i="17" s="1"/>
  <c r="Q356" i="21"/>
  <c r="R356" i="21" s="1"/>
  <c r="O357" i="21" s="1"/>
  <c r="Q347" i="39"/>
  <c r="R347" i="39" s="1"/>
  <c r="O348" i="39" s="1"/>
  <c r="Q348" i="54"/>
  <c r="R348" i="54" s="1"/>
  <c r="O349" i="54" s="1"/>
  <c r="Q347" i="38"/>
  <c r="R347" i="38" s="1"/>
  <c r="O348" i="38" s="1"/>
  <c r="Q347" i="50"/>
  <c r="R347" i="50" s="1"/>
  <c r="O348" i="50" s="1"/>
  <c r="Q348" i="53"/>
  <c r="R348" i="53" s="1"/>
  <c r="O349" i="53" s="1"/>
  <c r="Q355" i="23"/>
  <c r="R355" i="23" s="1"/>
  <c r="O356" i="23" s="1"/>
  <c r="Q347" i="51"/>
  <c r="R347" i="51" s="1"/>
  <c r="O348" i="51" s="1"/>
  <c r="Q348" i="40"/>
  <c r="R348" i="40" s="1"/>
  <c r="O349" i="40" s="1"/>
  <c r="Q348" i="42"/>
  <c r="R348" i="42" s="1"/>
  <c r="O349" i="42" s="1"/>
  <c r="Q352" i="13"/>
  <c r="R352" i="13" s="1"/>
  <c r="O353" i="13" s="1"/>
  <c r="Q347" i="52"/>
  <c r="R347" i="52" s="1"/>
  <c r="O348" i="52" s="1"/>
  <c r="Q349" i="43"/>
  <c r="R349" i="43" s="1"/>
  <c r="O350" i="43" s="1"/>
  <c r="Q348" i="55"/>
  <c r="R348" i="55" s="1"/>
  <c r="O349" i="55" s="1"/>
  <c r="Q348" i="41"/>
  <c r="R348" i="41" s="1"/>
  <c r="O349" i="41" s="1"/>
  <c r="Q348" i="49"/>
  <c r="R348" i="49" s="1"/>
  <c r="O349" i="49" s="1"/>
  <c r="Q347" i="47"/>
  <c r="R347" i="47" s="1"/>
  <c r="O348" i="47" s="1"/>
  <c r="Q347" i="48"/>
  <c r="R347" i="48" s="1"/>
  <c r="O348" i="48" s="1"/>
  <c r="Q356" i="19"/>
  <c r="R356" i="19" s="1"/>
  <c r="O357" i="19" s="1"/>
  <c r="R346" i="34"/>
  <c r="R346" i="12" l="1"/>
  <c r="Q349" i="55"/>
  <c r="R349" i="55" s="1"/>
  <c r="O350" i="55" s="1"/>
  <c r="Q357" i="19"/>
  <c r="R357" i="19" s="1"/>
  <c r="O358" i="19" s="1"/>
  <c r="Q349" i="54"/>
  <c r="R349" i="54" s="1"/>
  <c r="O350" i="54" s="1"/>
  <c r="Q349" i="40"/>
  <c r="R349" i="40" s="1"/>
  <c r="O350" i="40" s="1"/>
  <c r="Q349" i="45"/>
  <c r="R349" i="45" s="1"/>
  <c r="O350" i="45" s="1"/>
  <c r="Q357" i="21"/>
  <c r="R357" i="21" s="1"/>
  <c r="O358" i="21" s="1"/>
  <c r="Q353" i="13"/>
  <c r="R353" i="13" s="1"/>
  <c r="O354" i="13" s="1"/>
  <c r="Q347" i="32"/>
  <c r="R347" i="32" s="1"/>
  <c r="O348" i="32" s="1"/>
  <c r="Q348" i="38"/>
  <c r="R348" i="38" s="1"/>
  <c r="O349" i="38" s="1"/>
  <c r="Q348" i="47"/>
  <c r="R348" i="47" s="1"/>
  <c r="O349" i="47" s="1"/>
  <c r="Q361" i="16"/>
  <c r="R361" i="16" s="1"/>
  <c r="O362" i="16" s="1"/>
  <c r="Q356" i="22"/>
  <c r="R356" i="22" s="1"/>
  <c r="O357" i="22" s="1"/>
  <c r="Q349" i="41"/>
  <c r="R349" i="41" s="1"/>
  <c r="O350" i="41" s="1"/>
  <c r="Q348" i="50"/>
  <c r="R348" i="50" s="1"/>
  <c r="O349" i="50" s="1"/>
  <c r="Q349" i="37"/>
  <c r="R349" i="37" s="1"/>
  <c r="O350" i="37" s="1"/>
  <c r="Q348" i="52"/>
  <c r="R348" i="52" s="1"/>
  <c r="O349" i="52" s="1"/>
  <c r="Q348" i="36"/>
  <c r="R348" i="36" s="1"/>
  <c r="O349" i="36" s="1"/>
  <c r="Q347" i="44"/>
  <c r="R347" i="44" s="1"/>
  <c r="O348" i="44" s="1"/>
  <c r="Q349" i="49"/>
  <c r="R349" i="49" s="1"/>
  <c r="O350" i="49" s="1"/>
  <c r="Q357" i="20"/>
  <c r="R357" i="20" s="1"/>
  <c r="O358" i="20" s="1"/>
  <c r="Q349" i="53"/>
  <c r="R349" i="53" s="1"/>
  <c r="O350" i="53" s="1"/>
  <c r="Q350" i="46"/>
  <c r="R350" i="46" s="1"/>
  <c r="O351" i="46" s="1"/>
  <c r="Q348" i="51"/>
  <c r="R348" i="51" s="1"/>
  <c r="O349" i="51" s="1"/>
  <c r="Q357" i="17"/>
  <c r="R357" i="17" s="1"/>
  <c r="O358" i="17" s="1"/>
  <c r="Q356" i="23"/>
  <c r="R356" i="23" s="1"/>
  <c r="O357" i="23" s="1"/>
  <c r="Q348" i="48"/>
  <c r="R348" i="48" s="1"/>
  <c r="O349" i="48" s="1"/>
  <c r="Q348" i="35"/>
  <c r="R348" i="35" s="1"/>
  <c r="O349" i="35" s="1"/>
  <c r="Q349" i="42"/>
  <c r="R349" i="42" s="1"/>
  <c r="O350" i="42" s="1"/>
  <c r="Q348" i="39"/>
  <c r="R348" i="39" s="1"/>
  <c r="O349" i="39" s="1"/>
  <c r="Q350" i="43"/>
  <c r="R350" i="43" s="1"/>
  <c r="O351" i="43" s="1"/>
  <c r="Q350" i="53" l="1"/>
  <c r="R350" i="53" s="1"/>
  <c r="O351" i="53" s="1"/>
  <c r="Q349" i="48"/>
  <c r="R349" i="48" s="1"/>
  <c r="O350" i="48" s="1"/>
  <c r="Q357" i="23"/>
  <c r="R357" i="23" s="1"/>
  <c r="O358" i="23" s="1"/>
  <c r="Q349" i="50"/>
  <c r="R349" i="50" s="1"/>
  <c r="O350" i="50" s="1"/>
  <c r="Q350" i="40"/>
  <c r="R350" i="40" s="1"/>
  <c r="O351" i="40" s="1"/>
  <c r="Q350" i="41"/>
  <c r="R350" i="41" s="1"/>
  <c r="O351" i="41" s="1"/>
  <c r="Q350" i="49"/>
  <c r="R350" i="49" s="1"/>
  <c r="O351" i="49" s="1"/>
  <c r="Q357" i="22"/>
  <c r="R357" i="22" s="1"/>
  <c r="O358" i="22" s="1"/>
  <c r="Q349" i="38"/>
  <c r="R349" i="38" s="1"/>
  <c r="O350" i="38" s="1"/>
  <c r="Q349" i="36"/>
  <c r="R349" i="36" s="1"/>
  <c r="O350" i="36" s="1"/>
  <c r="Q358" i="19"/>
  <c r="R358" i="19" s="1"/>
  <c r="O359" i="19" s="1"/>
  <c r="Q349" i="35"/>
  <c r="R349" i="35" s="1"/>
  <c r="O350" i="35" s="1"/>
  <c r="Q358" i="17"/>
  <c r="R358" i="17" s="1"/>
  <c r="O359" i="17" s="1"/>
  <c r="Q350" i="55"/>
  <c r="R350" i="55" s="1"/>
  <c r="O351" i="55" s="1"/>
  <c r="Q350" i="54"/>
  <c r="R350" i="54" s="1"/>
  <c r="O351" i="54" s="1"/>
  <c r="Q358" i="20"/>
  <c r="R358" i="20" s="1"/>
  <c r="O359" i="20" s="1"/>
  <c r="Q348" i="32"/>
  <c r="R348" i="32" s="1"/>
  <c r="O349" i="32" s="1"/>
  <c r="Q354" i="13"/>
  <c r="R354" i="13" s="1"/>
  <c r="O355" i="13" s="1"/>
  <c r="Q349" i="39"/>
  <c r="R349" i="39" s="1"/>
  <c r="O350" i="39" s="1"/>
  <c r="Q349" i="52"/>
  <c r="R349" i="52" s="1"/>
  <c r="O350" i="52" s="1"/>
  <c r="Q349" i="51"/>
  <c r="R349" i="51" s="1"/>
  <c r="O350" i="51" s="1"/>
  <c r="Q351" i="43"/>
  <c r="R351" i="43" s="1"/>
  <c r="O352" i="43" s="1"/>
  <c r="Q348" i="44"/>
  <c r="R348" i="44" s="1"/>
  <c r="O349" i="44" s="1"/>
  <c r="Q358" i="21"/>
  <c r="R358" i="21" s="1"/>
  <c r="O359" i="21" s="1"/>
  <c r="Q350" i="42"/>
  <c r="R350" i="42" s="1"/>
  <c r="O351" i="42" s="1"/>
  <c r="Q349" i="47"/>
  <c r="R349" i="47" s="1"/>
  <c r="O350" i="47" s="1"/>
  <c r="Q350" i="37"/>
  <c r="R350" i="37" s="1"/>
  <c r="O351" i="37" s="1"/>
  <c r="Q362" i="16"/>
  <c r="R362" i="16" s="1"/>
  <c r="O363" i="16" s="1"/>
  <c r="Q351" i="46"/>
  <c r="R351" i="46" s="1"/>
  <c r="O352" i="46" s="1"/>
  <c r="Q350" i="45"/>
  <c r="R350" i="45" s="1"/>
  <c r="O351" i="45" s="1"/>
  <c r="Q349" i="44" l="1"/>
  <c r="R349" i="44" s="1"/>
  <c r="O350" i="44" s="1"/>
  <c r="Q350" i="36"/>
  <c r="R350" i="36" s="1"/>
  <c r="O351" i="36" s="1"/>
  <c r="Q351" i="55"/>
  <c r="R351" i="55" s="1"/>
  <c r="O352" i="55" s="1"/>
  <c r="Q363" i="16"/>
  <c r="R363" i="16" s="1"/>
  <c r="O364" i="16" s="1"/>
  <c r="Q352" i="43"/>
  <c r="R352" i="43" s="1"/>
  <c r="O353" i="43" s="1"/>
  <c r="Q350" i="38"/>
  <c r="R350" i="38" s="1"/>
  <c r="O351" i="38" s="1"/>
  <c r="Q350" i="50"/>
  <c r="R350" i="50" s="1"/>
  <c r="O351" i="50" s="1"/>
  <c r="Q351" i="41"/>
  <c r="R351" i="41" s="1"/>
  <c r="O352" i="41" s="1"/>
  <c r="Q351" i="53"/>
  <c r="R351" i="53" s="1"/>
  <c r="O352" i="53" s="1"/>
  <c r="Q350" i="52"/>
  <c r="R350" i="52" s="1"/>
  <c r="O351" i="52" s="1"/>
  <c r="Q351" i="37"/>
  <c r="R351" i="37" s="1"/>
  <c r="O352" i="37" s="1"/>
  <c r="Q351" i="54"/>
  <c r="R351" i="54" s="1"/>
  <c r="O352" i="54" s="1"/>
  <c r="Q358" i="23"/>
  <c r="R358" i="23" s="1"/>
  <c r="O359" i="23" s="1"/>
  <c r="Q355" i="13"/>
  <c r="R355" i="13" s="1"/>
  <c r="O356" i="13" s="1"/>
  <c r="Q350" i="48"/>
  <c r="R350" i="48" s="1"/>
  <c r="O351" i="48" s="1"/>
  <c r="Q358" i="22"/>
  <c r="R358" i="22" s="1"/>
  <c r="O359" i="22" s="1"/>
  <c r="Q350" i="39"/>
  <c r="R350" i="39" s="1"/>
  <c r="O351" i="39" s="1"/>
  <c r="Q350" i="35"/>
  <c r="R350" i="35" s="1"/>
  <c r="O351" i="35" s="1"/>
  <c r="Q359" i="19"/>
  <c r="R359" i="19" s="1"/>
  <c r="O360" i="19" s="1"/>
  <c r="Q351" i="49"/>
  <c r="R351" i="49" s="1"/>
  <c r="O352" i="49" s="1"/>
  <c r="Q352" i="46"/>
  <c r="R352" i="46" s="1"/>
  <c r="O353" i="46" s="1"/>
  <c r="Q350" i="51"/>
  <c r="R350" i="51" s="1"/>
  <c r="O351" i="51" s="1"/>
  <c r="Q349" i="32"/>
  <c r="R349" i="32" s="1"/>
  <c r="O350" i="32" s="1"/>
  <c r="Q359" i="17"/>
  <c r="R359" i="17" s="1"/>
  <c r="O360" i="17" s="1"/>
  <c r="Q351" i="40"/>
  <c r="R351" i="40" s="1"/>
  <c r="O352" i="40" s="1"/>
  <c r="Q359" i="21"/>
  <c r="R359" i="21" s="1"/>
  <c r="O360" i="21" s="1"/>
  <c r="Q359" i="20"/>
  <c r="R359" i="20" s="1"/>
  <c r="O360" i="20" s="1"/>
  <c r="Q351" i="45"/>
  <c r="R351" i="45" s="1"/>
  <c r="O352" i="45" s="1"/>
  <c r="Q350" i="47"/>
  <c r="R350" i="47" s="1"/>
  <c r="O351" i="47" s="1"/>
  <c r="Q351" i="42"/>
  <c r="R351" i="42" s="1"/>
  <c r="O352" i="42" s="1"/>
  <c r="Q351" i="52" l="1"/>
  <c r="R351" i="52" s="1"/>
  <c r="O352" i="52" s="1"/>
  <c r="Q353" i="43"/>
  <c r="R353" i="43" s="1"/>
  <c r="O354" i="43" s="1"/>
  <c r="Q352" i="37"/>
  <c r="R352" i="37" s="1"/>
  <c r="O353" i="37" s="1"/>
  <c r="Q352" i="53"/>
  <c r="R352" i="53" s="1"/>
  <c r="O353" i="53" s="1"/>
  <c r="Q352" i="40"/>
  <c r="R352" i="40" s="1"/>
  <c r="O353" i="40" s="1"/>
  <c r="Q360" i="19"/>
  <c r="R360" i="19" s="1"/>
  <c r="O361" i="19" s="1"/>
  <c r="Q352" i="55"/>
  <c r="R352" i="55" s="1"/>
  <c r="O353" i="55" s="1"/>
  <c r="Q351" i="35"/>
  <c r="R351" i="35" s="1"/>
  <c r="O352" i="35" s="1"/>
  <c r="Q359" i="23"/>
  <c r="R359" i="23" s="1"/>
  <c r="O360" i="23" s="1"/>
  <c r="Q351" i="36"/>
  <c r="R351" i="36" s="1"/>
  <c r="O352" i="36" s="1"/>
  <c r="Q351" i="51"/>
  <c r="R351" i="51" s="1"/>
  <c r="O352" i="51" s="1"/>
  <c r="Q350" i="32"/>
  <c r="R350" i="32" s="1"/>
  <c r="O351" i="32" s="1"/>
  <c r="Q351" i="39"/>
  <c r="R351" i="39" s="1"/>
  <c r="O352" i="39" s="1"/>
  <c r="Q350" i="44"/>
  <c r="R350" i="44" s="1"/>
  <c r="O351" i="44" s="1"/>
  <c r="Q352" i="49"/>
  <c r="R352" i="49" s="1"/>
  <c r="O353" i="49" s="1"/>
  <c r="Q352" i="45"/>
  <c r="R352" i="45" s="1"/>
  <c r="O353" i="45" s="1"/>
  <c r="Q352" i="54"/>
  <c r="R352" i="54" s="1"/>
  <c r="O353" i="54" s="1"/>
  <c r="Q351" i="50"/>
  <c r="R351" i="50" s="1"/>
  <c r="O352" i="50" s="1"/>
  <c r="Q360" i="17"/>
  <c r="R360" i="17" s="1"/>
  <c r="O361" i="17" s="1"/>
  <c r="Q351" i="38"/>
  <c r="R351" i="38" s="1"/>
  <c r="O352" i="38" s="1"/>
  <c r="Q351" i="48"/>
  <c r="R351" i="48" s="1"/>
  <c r="O352" i="48" s="1"/>
  <c r="Q360" i="21"/>
  <c r="R360" i="21" s="1"/>
  <c r="O361" i="21" s="1"/>
  <c r="Q359" i="22"/>
  <c r="R359" i="22" s="1"/>
  <c r="O360" i="22" s="1"/>
  <c r="Q352" i="41"/>
  <c r="R352" i="41" s="1"/>
  <c r="O353" i="41" s="1"/>
  <c r="Q360" i="20"/>
  <c r="R360" i="20" s="1"/>
  <c r="O361" i="20" s="1"/>
  <c r="Q351" i="47"/>
  <c r="R351" i="47" s="1"/>
  <c r="O352" i="47" s="1"/>
  <c r="Q353" i="46"/>
  <c r="R353" i="46" s="1"/>
  <c r="O354" i="46" s="1"/>
  <c r="Q364" i="16"/>
  <c r="R364" i="16" s="1"/>
  <c r="O365" i="16" s="1"/>
  <c r="Q352" i="42"/>
  <c r="R352" i="42" s="1"/>
  <c r="O353" i="42" s="1"/>
  <c r="Q356" i="13"/>
  <c r="R356" i="13" s="1"/>
  <c r="O357" i="13" s="1"/>
  <c r="Q353" i="42" l="1"/>
  <c r="R353" i="42" s="1"/>
  <c r="O354" i="42" s="1"/>
  <c r="Q353" i="49"/>
  <c r="R353" i="49" s="1"/>
  <c r="O354" i="49" s="1"/>
  <c r="Q360" i="23"/>
  <c r="R360" i="23" s="1"/>
  <c r="O361" i="23" s="1"/>
  <c r="Q353" i="53"/>
  <c r="R353" i="53" s="1"/>
  <c r="O354" i="53" s="1"/>
  <c r="Q353" i="37"/>
  <c r="R353" i="37" s="1"/>
  <c r="O354" i="37" s="1"/>
  <c r="Q361" i="21"/>
  <c r="R361" i="21" s="1"/>
  <c r="O362" i="21" s="1"/>
  <c r="Q354" i="43"/>
  <c r="R354" i="43" s="1"/>
  <c r="O355" i="43" s="1"/>
  <c r="Q353" i="55"/>
  <c r="R353" i="55" s="1"/>
  <c r="O354" i="55" s="1"/>
  <c r="Q353" i="41"/>
  <c r="R353" i="41"/>
  <c r="O354" i="41" s="1"/>
  <c r="Q352" i="39"/>
  <c r="R352" i="39" s="1"/>
  <c r="O353" i="39" s="1"/>
  <c r="Q353" i="54"/>
  <c r="R353" i="54" s="1"/>
  <c r="O354" i="54" s="1"/>
  <c r="Q352" i="38"/>
  <c r="R352" i="38" s="1"/>
  <c r="O353" i="38" s="1"/>
  <c r="Q353" i="45"/>
  <c r="R353" i="45" s="1"/>
  <c r="O354" i="45" s="1"/>
  <c r="Q351" i="32"/>
  <c r="R351" i="32" s="1"/>
  <c r="O352" i="32" s="1"/>
  <c r="Q352" i="35"/>
  <c r="R352" i="35" s="1"/>
  <c r="O353" i="35" s="1"/>
  <c r="Q365" i="16"/>
  <c r="R365" i="16" s="1"/>
  <c r="O366" i="16" s="1"/>
  <c r="Q352" i="51"/>
  <c r="R352" i="51" s="1"/>
  <c r="O353" i="51" s="1"/>
  <c r="Q357" i="13"/>
  <c r="R357" i="13" s="1"/>
  <c r="O358" i="13" s="1"/>
  <c r="Q352" i="47"/>
  <c r="R352" i="47" s="1"/>
  <c r="O353" i="47" s="1"/>
  <c r="Q352" i="50"/>
  <c r="R352" i="50" s="1"/>
  <c r="O353" i="50" s="1"/>
  <c r="Q352" i="36"/>
  <c r="R352" i="36" s="1"/>
  <c r="O353" i="36" s="1"/>
  <c r="Q361" i="19"/>
  <c r="R361" i="19" s="1"/>
  <c r="O362" i="19" s="1"/>
  <c r="Q360" i="22"/>
  <c r="R360" i="22" s="1"/>
  <c r="O361" i="22" s="1"/>
  <c r="Q351" i="44"/>
  <c r="R351" i="44" s="1"/>
  <c r="O352" i="44" s="1"/>
  <c r="Q361" i="20"/>
  <c r="R361" i="20" s="1"/>
  <c r="O362" i="20" s="1"/>
  <c r="Q353" i="40"/>
  <c r="R353" i="40" s="1"/>
  <c r="O354" i="40" s="1"/>
  <c r="Q352" i="52"/>
  <c r="R352" i="52" s="1"/>
  <c r="O353" i="52" s="1"/>
  <c r="Q354" i="46"/>
  <c r="R354" i="46" s="1"/>
  <c r="O355" i="46" s="1"/>
  <c r="Q361" i="17"/>
  <c r="R361" i="17" s="1"/>
  <c r="O362" i="17" s="1"/>
  <c r="Q352" i="48"/>
  <c r="R352" i="48" s="1"/>
  <c r="O353" i="48" s="1"/>
  <c r="Q352" i="32" l="1"/>
  <c r="R352" i="32" s="1"/>
  <c r="O353" i="32" s="1"/>
  <c r="Q353" i="52"/>
  <c r="R353" i="52" s="1"/>
  <c r="O354" i="52" s="1"/>
  <c r="Q354" i="40"/>
  <c r="R354" i="40" s="1"/>
  <c r="O355" i="40" s="1"/>
  <c r="Q362" i="19"/>
  <c r="R362" i="19" s="1"/>
  <c r="O363" i="19" s="1"/>
  <c r="Q353" i="50"/>
  <c r="R353" i="50" s="1"/>
  <c r="O354" i="50" s="1"/>
  <c r="Q354" i="49"/>
  <c r="R354" i="49" s="1"/>
  <c r="O355" i="49" s="1"/>
  <c r="Q355" i="46"/>
  <c r="R355" i="46" s="1"/>
  <c r="O356" i="46" s="1"/>
  <c r="Q362" i="20"/>
  <c r="R362" i="20" s="1"/>
  <c r="O363" i="20" s="1"/>
  <c r="Q362" i="21"/>
  <c r="R362" i="21" s="1"/>
  <c r="O363" i="21" s="1"/>
  <c r="Q353" i="48"/>
  <c r="R353" i="48" s="1"/>
  <c r="O354" i="48" s="1"/>
  <c r="Q353" i="39"/>
  <c r="R353" i="39" s="1"/>
  <c r="O354" i="39" s="1"/>
  <c r="Q352" i="44"/>
  <c r="R352" i="44" s="1"/>
  <c r="O353" i="44" s="1"/>
  <c r="Q366" i="16"/>
  <c r="R366" i="16" s="1"/>
  <c r="O367" i="16" s="1"/>
  <c r="Q354" i="54"/>
  <c r="R354" i="54" s="1"/>
  <c r="O355" i="54" s="1"/>
  <c r="Q355" i="43"/>
  <c r="R355" i="43" s="1"/>
  <c r="O356" i="43" s="1"/>
  <c r="Q361" i="23"/>
  <c r="R361" i="23" s="1"/>
  <c r="O362" i="23" s="1"/>
  <c r="Q354" i="55"/>
  <c r="R354" i="55" s="1"/>
  <c r="O355" i="55" s="1"/>
  <c r="Q361" i="22"/>
  <c r="R361" i="22" s="1"/>
  <c r="O362" i="22" s="1"/>
  <c r="Q353" i="38"/>
  <c r="R353" i="38" s="1"/>
  <c r="O354" i="38" s="1"/>
  <c r="Q358" i="13"/>
  <c r="R358" i="13" s="1"/>
  <c r="O359" i="13" s="1"/>
  <c r="Q353" i="47"/>
  <c r="R353" i="47" s="1"/>
  <c r="O354" i="47" s="1"/>
  <c r="Q362" i="17"/>
  <c r="R362" i="17" s="1"/>
  <c r="O363" i="17" s="1"/>
  <c r="Q353" i="36"/>
  <c r="R353" i="36" s="1"/>
  <c r="O354" i="36" s="1"/>
  <c r="Q353" i="51"/>
  <c r="R353" i="51" s="1"/>
  <c r="O354" i="51" s="1"/>
  <c r="Q354" i="45"/>
  <c r="R354" i="45" s="1"/>
  <c r="O355" i="45" s="1"/>
  <c r="Q354" i="41"/>
  <c r="R354" i="41" s="1"/>
  <c r="O355" i="41" s="1"/>
  <c r="Q354" i="37"/>
  <c r="R354" i="37" s="1"/>
  <c r="O355" i="37" s="1"/>
  <c r="Q354" i="42"/>
  <c r="R354" i="42" s="1"/>
  <c r="O355" i="42" s="1"/>
  <c r="Q354" i="53"/>
  <c r="R354" i="53" s="1"/>
  <c r="O355" i="53" s="1"/>
  <c r="Q353" i="35"/>
  <c r="R353" i="35" s="1"/>
  <c r="O354" i="35" s="1"/>
  <c r="Q355" i="37" l="1"/>
  <c r="R355" i="37" s="1"/>
  <c r="O356" i="37" s="1"/>
  <c r="Q359" i="13"/>
  <c r="R359" i="13" s="1"/>
  <c r="O360" i="13" s="1"/>
  <c r="Q354" i="50"/>
  <c r="R354" i="50" s="1"/>
  <c r="O355" i="50" s="1"/>
  <c r="Q355" i="41"/>
  <c r="R355" i="41" s="1"/>
  <c r="O356" i="41" s="1"/>
  <c r="Q363" i="20"/>
  <c r="R363" i="20" s="1"/>
  <c r="O364" i="20" s="1"/>
  <c r="Q355" i="45"/>
  <c r="R355" i="45" s="1"/>
  <c r="O356" i="45" s="1"/>
  <c r="Q363" i="21"/>
  <c r="R363" i="21" s="1"/>
  <c r="O364" i="21" s="1"/>
  <c r="Q355" i="55"/>
  <c r="R355" i="55" s="1"/>
  <c r="O356" i="55" s="1"/>
  <c r="Q354" i="52"/>
  <c r="R354" i="52" s="1"/>
  <c r="O355" i="52" s="1"/>
  <c r="Q367" i="16"/>
  <c r="R367" i="16" s="1"/>
  <c r="O368" i="16" s="1"/>
  <c r="Q363" i="17"/>
  <c r="R363" i="17" s="1"/>
  <c r="O364" i="17" s="1"/>
  <c r="Q354" i="51"/>
  <c r="R354" i="51" s="1"/>
  <c r="O355" i="51" s="1"/>
  <c r="Q355" i="42"/>
  <c r="R355" i="42" s="1"/>
  <c r="O356" i="42" s="1"/>
  <c r="Q354" i="47"/>
  <c r="R354" i="47" s="1"/>
  <c r="O355" i="47" s="1"/>
  <c r="Q355" i="49"/>
  <c r="R355" i="49" s="1"/>
  <c r="O356" i="49" s="1"/>
  <c r="Q363" i="19"/>
  <c r="R363" i="19" s="1"/>
  <c r="O364" i="19" s="1"/>
  <c r="Q354" i="38"/>
  <c r="R354" i="38" s="1"/>
  <c r="O355" i="38" s="1"/>
  <c r="Q356" i="46"/>
  <c r="R356" i="46" s="1"/>
  <c r="O357" i="46" s="1"/>
  <c r="Q354" i="35"/>
  <c r="R354" i="35" s="1"/>
  <c r="O355" i="35" s="1"/>
  <c r="Q362" i="23"/>
  <c r="R362" i="23" s="1"/>
  <c r="O363" i="23" s="1"/>
  <c r="Q354" i="36"/>
  <c r="R354" i="36" s="1"/>
  <c r="O355" i="36" s="1"/>
  <c r="Q356" i="43"/>
  <c r="R356" i="43" s="1"/>
  <c r="O357" i="43" s="1"/>
  <c r="Q355" i="40"/>
  <c r="R355" i="40" s="1"/>
  <c r="O356" i="40" s="1"/>
  <c r="Q362" i="22"/>
  <c r="R362" i="22" s="1"/>
  <c r="O363" i="22" s="1"/>
  <c r="Q355" i="54"/>
  <c r="R355" i="54" s="1"/>
  <c r="O356" i="54" s="1"/>
  <c r="Q354" i="48"/>
  <c r="R354" i="48" s="1"/>
  <c r="O355" i="48" s="1"/>
  <c r="Q355" i="53"/>
  <c r="R355" i="53" s="1"/>
  <c r="O356" i="53" s="1"/>
  <c r="Q353" i="44"/>
  <c r="R353" i="44" s="1"/>
  <c r="O354" i="44" s="1"/>
  <c r="Q354" i="39"/>
  <c r="R354" i="39" s="1"/>
  <c r="O355" i="39" s="1"/>
  <c r="Q353" i="32"/>
  <c r="R353" i="32" s="1"/>
  <c r="O354" i="32" s="1"/>
  <c r="Q364" i="17" l="1"/>
  <c r="R364" i="17" s="1"/>
  <c r="O365" i="17" s="1"/>
  <c r="Q355" i="52"/>
  <c r="R355" i="52" s="1"/>
  <c r="O356" i="52" s="1"/>
  <c r="Q355" i="48"/>
  <c r="R355" i="48" s="1"/>
  <c r="O356" i="48" s="1"/>
  <c r="Q356" i="55"/>
  <c r="R356" i="55" s="1"/>
  <c r="O357" i="55" s="1"/>
  <c r="Q368" i="16"/>
  <c r="R368" i="16" s="1"/>
  <c r="O369" i="16" s="1"/>
  <c r="Q363" i="22"/>
  <c r="R363" i="22" s="1"/>
  <c r="O364" i="22" s="1"/>
  <c r="Q355" i="39"/>
  <c r="R355" i="39" s="1"/>
  <c r="O356" i="39" s="1"/>
  <c r="Q354" i="44"/>
  <c r="R354" i="44" s="1"/>
  <c r="O355" i="44" s="1"/>
  <c r="Q357" i="43"/>
  <c r="R357" i="43" s="1"/>
  <c r="O358" i="43" s="1"/>
  <c r="Q356" i="42"/>
  <c r="R356" i="42" s="1"/>
  <c r="O357" i="42" s="1"/>
  <c r="Q360" i="13"/>
  <c r="R360" i="13" s="1"/>
  <c r="O361" i="13" s="1"/>
  <c r="Q354" i="32"/>
  <c r="R354" i="32" s="1"/>
  <c r="O355" i="32" s="1"/>
  <c r="Q355" i="38"/>
  <c r="R355" i="38" s="1"/>
  <c r="O356" i="38" s="1"/>
  <c r="Q356" i="45"/>
  <c r="R356" i="45" s="1"/>
  <c r="O357" i="45" s="1"/>
  <c r="Q356" i="37"/>
  <c r="R356" i="37" s="1"/>
  <c r="O357" i="37" s="1"/>
  <c r="Q356" i="41"/>
  <c r="R356" i="41" s="1"/>
  <c r="O357" i="41" s="1"/>
  <c r="Q356" i="40"/>
  <c r="R356" i="40" s="1"/>
  <c r="O357" i="40" s="1"/>
  <c r="Q355" i="50"/>
  <c r="R355" i="50" s="1"/>
  <c r="O356" i="50" s="1"/>
  <c r="Q355" i="51"/>
  <c r="R355" i="51" s="1"/>
  <c r="O356" i="51" s="1"/>
  <c r="Q356" i="53"/>
  <c r="R356" i="53" s="1"/>
  <c r="O357" i="53" s="1"/>
  <c r="Q364" i="21"/>
  <c r="R364" i="21" s="1"/>
  <c r="O365" i="21" s="1"/>
  <c r="Q356" i="49"/>
  <c r="R356" i="49" s="1"/>
  <c r="O357" i="49" s="1"/>
  <c r="Q357" i="46"/>
  <c r="R357" i="46" s="1"/>
  <c r="O358" i="46" s="1"/>
  <c r="Q363" i="23"/>
  <c r="R363" i="23" s="1"/>
  <c r="O364" i="23" s="1"/>
  <c r="Q355" i="35"/>
  <c r="R355" i="35" s="1"/>
  <c r="O356" i="35" s="1"/>
  <c r="Q355" i="47"/>
  <c r="R355" i="47" s="1"/>
  <c r="O356" i="47" s="1"/>
  <c r="Q364" i="19"/>
  <c r="R364" i="19" s="1"/>
  <c r="O365" i="19" s="1"/>
  <c r="Q356" i="54"/>
  <c r="R356" i="54" s="1"/>
  <c r="O357" i="54" s="1"/>
  <c r="Q355" i="36"/>
  <c r="R355" i="36" s="1"/>
  <c r="O356" i="36" s="1"/>
  <c r="Q364" i="20"/>
  <c r="R364" i="20" s="1"/>
  <c r="O365" i="20" s="1"/>
  <c r="Q369" i="16" l="1"/>
  <c r="R369" i="16"/>
  <c r="O370" i="16" s="1"/>
  <c r="Q357" i="55"/>
  <c r="R357" i="55" s="1"/>
  <c r="O358" i="55" s="1"/>
  <c r="Q355" i="44"/>
  <c r="R355" i="44" s="1"/>
  <c r="O356" i="44" s="1"/>
  <c r="Q356" i="48"/>
  <c r="R356" i="48" s="1"/>
  <c r="O357" i="48" s="1"/>
  <c r="Q356" i="36"/>
  <c r="R356" i="36" s="1"/>
  <c r="O357" i="36" s="1"/>
  <c r="Q364" i="23"/>
  <c r="R364" i="23" s="1"/>
  <c r="O365" i="23" s="1"/>
  <c r="Q357" i="54"/>
  <c r="R357" i="54" s="1"/>
  <c r="O358" i="54" s="1"/>
  <c r="Q358" i="46"/>
  <c r="Q360" i="46" s="1"/>
  <c r="R360" i="46" s="1"/>
  <c r="S360" i="46" s="1"/>
  <c r="Q357" i="41"/>
  <c r="R357" i="41" s="1"/>
  <c r="O358" i="41" s="1"/>
  <c r="Q356" i="51"/>
  <c r="R356" i="51" s="1"/>
  <c r="O357" i="51" s="1"/>
  <c r="Q365" i="20"/>
  <c r="R365" i="20" s="1"/>
  <c r="O366" i="20" s="1"/>
  <c r="Q356" i="50"/>
  <c r="R356" i="50" s="1"/>
  <c r="O357" i="50" s="1"/>
  <c r="Q357" i="45"/>
  <c r="R357" i="45" s="1"/>
  <c r="O358" i="45" s="1"/>
  <c r="Q357" i="42"/>
  <c r="R357" i="42" s="1"/>
  <c r="O358" i="42" s="1"/>
  <c r="Q364" i="22"/>
  <c r="R364" i="22" s="1"/>
  <c r="O365" i="22" s="1"/>
  <c r="Q356" i="52"/>
  <c r="R356" i="52" s="1"/>
  <c r="O357" i="52" s="1"/>
  <c r="Q355" i="32"/>
  <c r="R355" i="32" s="1"/>
  <c r="O356" i="32" s="1"/>
  <c r="Q357" i="37"/>
  <c r="R357" i="37" s="1"/>
  <c r="O358" i="37" s="1"/>
  <c r="Q356" i="39"/>
  <c r="R356" i="39" s="1"/>
  <c r="O357" i="39" s="1"/>
  <c r="Q356" i="47"/>
  <c r="R356" i="47" s="1"/>
  <c r="O357" i="47" s="1"/>
  <c r="Q357" i="49"/>
  <c r="R357" i="49" s="1"/>
  <c r="O358" i="49" s="1"/>
  <c r="Q357" i="53"/>
  <c r="R357" i="53" s="1"/>
  <c r="O358" i="53" s="1"/>
  <c r="Q365" i="19"/>
  <c r="R365" i="19" s="1"/>
  <c r="O366" i="19" s="1"/>
  <c r="Q361" i="13"/>
  <c r="R361" i="13" s="1"/>
  <c r="O362" i="13" s="1"/>
  <c r="Q357" i="40"/>
  <c r="R357" i="40" s="1"/>
  <c r="O358" i="40" s="1"/>
  <c r="Q365" i="17"/>
  <c r="R365" i="17" s="1"/>
  <c r="O366" i="17" s="1"/>
  <c r="Q356" i="35"/>
  <c r="R356" i="35" s="1"/>
  <c r="O357" i="35" s="1"/>
  <c r="Q365" i="21"/>
  <c r="R365" i="21" s="1"/>
  <c r="O366" i="21" s="1"/>
  <c r="Q356" i="38"/>
  <c r="R356" i="38" s="1"/>
  <c r="O357" i="38" s="1"/>
  <c r="Q358" i="43"/>
  <c r="R358" i="43" s="1"/>
  <c r="O359" i="43" s="1"/>
  <c r="R358" i="46" l="1"/>
  <c r="Q358" i="49"/>
  <c r="R358" i="49" s="1"/>
  <c r="O359" i="49" s="1"/>
  <c r="Q366" i="17"/>
  <c r="R366" i="17" s="1"/>
  <c r="O367" i="17" s="1"/>
  <c r="Q357" i="47"/>
  <c r="R357" i="47" s="1"/>
  <c r="O358" i="47" s="1"/>
  <c r="Q359" i="43"/>
  <c r="R359" i="43" s="1"/>
  <c r="O360" i="43" s="1"/>
  <c r="Q357" i="35"/>
  <c r="R357" i="35" s="1"/>
  <c r="O358" i="35" s="1"/>
  <c r="Q357" i="39"/>
  <c r="R357" i="39" s="1"/>
  <c r="O358" i="39" s="1"/>
  <c r="Q358" i="40"/>
  <c r="R358" i="40" s="1"/>
  <c r="O359" i="40" s="1"/>
  <c r="Q366" i="19"/>
  <c r="R366" i="19" s="1"/>
  <c r="O367" i="19" s="1"/>
  <c r="Q358" i="45"/>
  <c r="R358" i="45" s="1"/>
  <c r="O359" i="45" s="1"/>
  <c r="Q366" i="21"/>
  <c r="R366" i="21" s="1"/>
  <c r="O367" i="21" s="1"/>
  <c r="Q365" i="22"/>
  <c r="R365" i="22" s="1"/>
  <c r="O366" i="22" s="1"/>
  <c r="Q357" i="48"/>
  <c r="R357" i="48" s="1"/>
  <c r="O358" i="48" s="1"/>
  <c r="Q358" i="54"/>
  <c r="R358" i="54" s="1"/>
  <c r="O359" i="54" s="1"/>
  <c r="Q358" i="53"/>
  <c r="R358" i="53" s="1"/>
  <c r="O359" i="53" s="1"/>
  <c r="Q358" i="37"/>
  <c r="R358" i="37" s="1"/>
  <c r="O359" i="37" s="1"/>
  <c r="Q358" i="42"/>
  <c r="R358" i="42" s="1"/>
  <c r="O359" i="42" s="1"/>
  <c r="Q357" i="51"/>
  <c r="R357" i="51" s="1"/>
  <c r="O358" i="51" s="1"/>
  <c r="Q365" i="23"/>
  <c r="R365" i="23" s="1"/>
  <c r="O366" i="23" s="1"/>
  <c r="Q358" i="55"/>
  <c r="R358" i="55" s="1"/>
  <c r="O359" i="55" s="1"/>
  <c r="Q362" i="13"/>
  <c r="R362" i="13" s="1"/>
  <c r="O363" i="13" s="1"/>
  <c r="Q357" i="52"/>
  <c r="R357" i="52" s="1"/>
  <c r="O358" i="52" s="1"/>
  <c r="Q366" i="20"/>
  <c r="R366" i="20" s="1"/>
  <c r="O367" i="20" s="1"/>
  <c r="Q356" i="32"/>
  <c r="R356" i="32" s="1"/>
  <c r="O357" i="32" s="1"/>
  <c r="Q358" i="41"/>
  <c r="R358" i="41" s="1"/>
  <c r="O359" i="41" s="1"/>
  <c r="Q357" i="36"/>
  <c r="R357" i="36" s="1"/>
  <c r="O358" i="36" s="1"/>
  <c r="Q370" i="16"/>
  <c r="R370" i="16" s="1"/>
  <c r="O371" i="16" s="1"/>
  <c r="Q357" i="50"/>
  <c r="R357" i="50" s="1"/>
  <c r="O358" i="50" s="1"/>
  <c r="Q356" i="44"/>
  <c r="R356" i="44" s="1"/>
  <c r="O357" i="44" s="1"/>
  <c r="Q357" i="38"/>
  <c r="R357" i="38" s="1"/>
  <c r="O358" i="38" s="1"/>
  <c r="Q359" i="55" l="1"/>
  <c r="R359" i="55"/>
  <c r="O360" i="55" s="1"/>
  <c r="Q360" i="43"/>
  <c r="R360" i="43" s="1"/>
  <c r="O361" i="43" s="1"/>
  <c r="Q358" i="51"/>
  <c r="R358" i="51" s="1"/>
  <c r="O359" i="51" s="1"/>
  <c r="Q359" i="53"/>
  <c r="R359" i="53" s="1"/>
  <c r="O360" i="53" s="1"/>
  <c r="Q358" i="52"/>
  <c r="R358" i="52" s="1"/>
  <c r="O359" i="52" s="1"/>
  <c r="Q359" i="41"/>
  <c r="R359" i="41" s="1"/>
  <c r="O360" i="41" s="1"/>
  <c r="Q359" i="54"/>
  <c r="R359" i="54" s="1"/>
  <c r="O360" i="54" s="1"/>
  <c r="Q358" i="50"/>
  <c r="R358" i="50" s="1"/>
  <c r="O359" i="50" s="1"/>
  <c r="Q371" i="16"/>
  <c r="R371" i="16" s="1"/>
  <c r="O372" i="16" s="1"/>
  <c r="Q359" i="45"/>
  <c r="R359" i="45" s="1"/>
  <c r="O360" i="45" s="1"/>
  <c r="Q357" i="44"/>
  <c r="R357" i="44" s="1"/>
  <c r="O358" i="44" s="1"/>
  <c r="Q358" i="36"/>
  <c r="R358" i="36" s="1"/>
  <c r="O359" i="36" s="1"/>
  <c r="Q367" i="19"/>
  <c r="R367" i="19" s="1"/>
  <c r="O368" i="19" s="1"/>
  <c r="Q357" i="32"/>
  <c r="R357" i="32" s="1"/>
  <c r="O358" i="32" s="1"/>
  <c r="Q359" i="40"/>
  <c r="R359" i="40" s="1"/>
  <c r="O360" i="40" s="1"/>
  <c r="Q358" i="47"/>
  <c r="R358" i="47" s="1"/>
  <c r="O359" i="47" s="1"/>
  <c r="Q359" i="42"/>
  <c r="R359" i="42" s="1"/>
  <c r="O360" i="42" s="1"/>
  <c r="Q367" i="20"/>
  <c r="R367" i="20" s="1"/>
  <c r="O368" i="20" s="1"/>
  <c r="Q366" i="23"/>
  <c r="R366" i="23" s="1"/>
  <c r="O367" i="23" s="1"/>
  <c r="Q367" i="21"/>
  <c r="R367" i="21" s="1"/>
  <c r="O368" i="21" s="1"/>
  <c r="Q358" i="39"/>
  <c r="R358" i="39" s="1"/>
  <c r="O359" i="39" s="1"/>
  <c r="Q367" i="17"/>
  <c r="R367" i="17" s="1"/>
  <c r="O368" i="17" s="1"/>
  <c r="Q358" i="38"/>
  <c r="R358" i="38" s="1"/>
  <c r="O359" i="38" s="1"/>
  <c r="Q363" i="13"/>
  <c r="R363" i="13" s="1"/>
  <c r="O364" i="13" s="1"/>
  <c r="Q366" i="22"/>
  <c r="R366" i="22" s="1"/>
  <c r="O367" i="22" s="1"/>
  <c r="Q358" i="48"/>
  <c r="R358" i="48" s="1"/>
  <c r="O359" i="48" s="1"/>
  <c r="Q359" i="37"/>
  <c r="R359" i="37" s="1"/>
  <c r="O360" i="37" s="1"/>
  <c r="Q358" i="35"/>
  <c r="Q360" i="35" s="1"/>
  <c r="R360" i="35" s="1"/>
  <c r="S360" i="35" s="1"/>
  <c r="Q359" i="49"/>
  <c r="R359" i="49" s="1"/>
  <c r="O360" i="49" s="1"/>
  <c r="Q358" i="32" l="1"/>
  <c r="Q360" i="32" s="1"/>
  <c r="R360" i="32" s="1"/>
  <c r="S360" i="32" s="1"/>
  <c r="Q359" i="51"/>
  <c r="R359" i="51" s="1"/>
  <c r="O360" i="51" s="1"/>
  <c r="Q360" i="37"/>
  <c r="R360" i="37" s="1"/>
  <c r="O361" i="37" s="1"/>
  <c r="Q368" i="19"/>
  <c r="R368" i="19" s="1"/>
  <c r="O369" i="19" s="1"/>
  <c r="Q360" i="54"/>
  <c r="R360" i="54" s="1"/>
  <c r="O361" i="54" s="1"/>
  <c r="Q360" i="40"/>
  <c r="R360" i="40" s="1"/>
  <c r="O361" i="40" s="1"/>
  <c r="Q372" i="16"/>
  <c r="R372" i="16" s="1"/>
  <c r="O373" i="16" s="1"/>
  <c r="Q360" i="49"/>
  <c r="R360" i="49" s="1"/>
  <c r="O361" i="49" s="1"/>
  <c r="Q368" i="17"/>
  <c r="R368" i="17" s="1"/>
  <c r="O369" i="17" s="1"/>
  <c r="Q364" i="13"/>
  <c r="R364" i="13" s="1"/>
  <c r="O365" i="13" s="1"/>
  <c r="Q359" i="47"/>
  <c r="R359" i="47" s="1"/>
  <c r="O360" i="47" s="1"/>
  <c r="Q359" i="50"/>
  <c r="R359" i="50" s="1"/>
  <c r="O360" i="50" s="1"/>
  <c r="R358" i="35"/>
  <c r="Q367" i="23"/>
  <c r="R367" i="23" s="1"/>
  <c r="O368" i="23" s="1"/>
  <c r="Q358" i="44"/>
  <c r="R358" i="44" s="1"/>
  <c r="O359" i="44" s="1"/>
  <c r="Q368" i="21"/>
  <c r="R368" i="21" s="1"/>
  <c r="O369" i="21" s="1"/>
  <c r="Q359" i="36"/>
  <c r="R359" i="36" s="1"/>
  <c r="O360" i="36" s="1"/>
  <c r="Q360" i="53"/>
  <c r="R360" i="53" s="1"/>
  <c r="O361" i="53" s="1"/>
  <c r="Q359" i="38"/>
  <c r="R359" i="38" s="1"/>
  <c r="O360" i="38" s="1"/>
  <c r="Q368" i="20"/>
  <c r="R368" i="20" s="1"/>
  <c r="O369" i="20" s="1"/>
  <c r="Q359" i="39"/>
  <c r="R359" i="39" s="1"/>
  <c r="O360" i="39" s="1"/>
  <c r="Q359" i="52"/>
  <c r="R359" i="52" s="1"/>
  <c r="O360" i="52" s="1"/>
  <c r="Q360" i="55"/>
  <c r="R360" i="55" s="1"/>
  <c r="O361" i="55" s="1"/>
  <c r="Q359" i="48"/>
  <c r="R359" i="48" s="1"/>
  <c r="O360" i="48" s="1"/>
  <c r="Q360" i="45"/>
  <c r="R360" i="45" s="1"/>
  <c r="O361" i="45" s="1"/>
  <c r="Q360" i="41"/>
  <c r="R360" i="41" s="1"/>
  <c r="O361" i="41" s="1"/>
  <c r="Q361" i="43"/>
  <c r="R361" i="43" s="1"/>
  <c r="O362" i="43" s="1"/>
  <c r="Q367" i="22"/>
  <c r="R367" i="22" s="1"/>
  <c r="O368" i="22" s="1"/>
  <c r="Q360" i="42"/>
  <c r="R360" i="42" s="1"/>
  <c r="O361" i="42" s="1"/>
  <c r="Q361" i="41" l="1"/>
  <c r="R361" i="41"/>
  <c r="O362" i="41" s="1"/>
  <c r="Q369" i="17"/>
  <c r="R369" i="17" s="1"/>
  <c r="O370" i="17" s="1"/>
  <c r="Q368" i="23"/>
  <c r="R368" i="23" s="1"/>
  <c r="O369" i="23" s="1"/>
  <c r="Q360" i="38"/>
  <c r="R360" i="38" s="1"/>
  <c r="O361" i="38" s="1"/>
  <c r="Q361" i="37"/>
  <c r="R361" i="37" s="1"/>
  <c r="O362" i="37" s="1"/>
  <c r="Q361" i="54"/>
  <c r="R361" i="54" s="1"/>
  <c r="O362" i="54" s="1"/>
  <c r="Q361" i="42"/>
  <c r="R361" i="42" s="1"/>
  <c r="O362" i="42" s="1"/>
  <c r="Q361" i="55"/>
  <c r="R361" i="55" s="1"/>
  <c r="O362" i="55" s="1"/>
  <c r="Q360" i="51"/>
  <c r="R360" i="51" s="1"/>
  <c r="O361" i="51" s="1"/>
  <c r="Q369" i="21"/>
  <c r="R369" i="21" s="1"/>
  <c r="O370" i="21" s="1"/>
  <c r="Q360" i="48"/>
  <c r="R360" i="48" s="1"/>
  <c r="O361" i="48" s="1"/>
  <c r="Q361" i="53"/>
  <c r="R361" i="53" s="1"/>
  <c r="O362" i="53" s="1"/>
  <c r="Q360" i="36"/>
  <c r="R360" i="36" s="1"/>
  <c r="O361" i="36" s="1"/>
  <c r="Q360" i="39"/>
  <c r="R360" i="39" s="1"/>
  <c r="O361" i="39" s="1"/>
  <c r="Q369" i="19"/>
  <c r="R369" i="19" s="1"/>
  <c r="O370" i="19" s="1"/>
  <c r="Q360" i="47"/>
  <c r="R360" i="47" s="1"/>
  <c r="O361" i="47" s="1"/>
  <c r="Q373" i="16"/>
  <c r="R373" i="16" s="1"/>
  <c r="O374" i="16" s="1"/>
  <c r="Q360" i="50"/>
  <c r="R360" i="50" s="1"/>
  <c r="O361" i="50" s="1"/>
  <c r="Q368" i="22"/>
  <c r="R368" i="22" s="1"/>
  <c r="O369" i="22" s="1"/>
  <c r="Q365" i="13"/>
  <c r="R365" i="13" s="1"/>
  <c r="O366" i="13" s="1"/>
  <c r="Q360" i="52"/>
  <c r="R360" i="52" s="1"/>
  <c r="O361" i="52" s="1"/>
  <c r="Q361" i="45"/>
  <c r="R361" i="45" s="1"/>
  <c r="O362" i="45" s="1"/>
  <c r="Q361" i="49"/>
  <c r="R361" i="49" s="1"/>
  <c r="O362" i="49" s="1"/>
  <c r="Q369" i="20"/>
  <c r="R369" i="20" s="1"/>
  <c r="O370" i="20" s="1"/>
  <c r="Q362" i="43"/>
  <c r="R362" i="43" s="1"/>
  <c r="O363" i="43" s="1"/>
  <c r="Q359" i="44"/>
  <c r="R359" i="44" s="1"/>
  <c r="O360" i="44" s="1"/>
  <c r="Q361" i="40"/>
  <c r="R361" i="40" s="1"/>
  <c r="O362" i="40" s="1"/>
  <c r="R358" i="32"/>
  <c r="Q361" i="52" l="1"/>
  <c r="R361" i="52" s="1"/>
  <c r="O362" i="52" s="1"/>
  <c r="Q366" i="13"/>
  <c r="R366" i="13" s="1"/>
  <c r="O367" i="13" s="1"/>
  <c r="Q362" i="54"/>
  <c r="R362" i="54" s="1"/>
  <c r="O363" i="54" s="1"/>
  <c r="Q370" i="21"/>
  <c r="R370" i="21" s="1"/>
  <c r="O371" i="21" s="1"/>
  <c r="Q370" i="20"/>
  <c r="R370" i="20" s="1"/>
  <c r="O371" i="20" s="1"/>
  <c r="Q362" i="49"/>
  <c r="R362" i="49" s="1"/>
  <c r="O363" i="49" s="1"/>
  <c r="Q362" i="55"/>
  <c r="R362" i="55" s="1"/>
  <c r="O363" i="55" s="1"/>
  <c r="Q361" i="48"/>
  <c r="R361" i="48" s="1"/>
  <c r="O362" i="48" s="1"/>
  <c r="Q362" i="42"/>
  <c r="R362" i="42" s="1"/>
  <c r="O363" i="42" s="1"/>
  <c r="Q369" i="23"/>
  <c r="R369" i="23" s="1"/>
  <c r="O370" i="23" s="1"/>
  <c r="Q362" i="53"/>
  <c r="R362" i="53" s="1"/>
  <c r="O363" i="53" s="1"/>
  <c r="Q370" i="17"/>
  <c r="R370" i="17" s="1"/>
  <c r="O371" i="17" s="1"/>
  <c r="Q362" i="40"/>
  <c r="R362" i="40" s="1"/>
  <c r="O363" i="40" s="1"/>
  <c r="Q361" i="39"/>
  <c r="R361" i="39" s="1"/>
  <c r="O362" i="39" s="1"/>
  <c r="Q370" i="19"/>
  <c r="R370" i="19" s="1"/>
  <c r="O371" i="19" s="1"/>
  <c r="Q362" i="45"/>
  <c r="R362" i="45" s="1"/>
  <c r="O363" i="45" s="1"/>
  <c r="Q363" i="43"/>
  <c r="R363" i="43" s="1"/>
  <c r="O364" i="43" s="1"/>
  <c r="Q374" i="16"/>
  <c r="R374" i="16" s="1"/>
  <c r="O375" i="16" s="1"/>
  <c r="Q361" i="36"/>
  <c r="R361" i="36" s="1"/>
  <c r="O362" i="36" s="1"/>
  <c r="Q361" i="51"/>
  <c r="R361" i="51" s="1"/>
  <c r="O362" i="51" s="1"/>
  <c r="Q362" i="37"/>
  <c r="R362" i="37" s="1"/>
  <c r="O363" i="37" s="1"/>
  <c r="Q362" i="41"/>
  <c r="R362" i="41" s="1"/>
  <c r="O363" i="41" s="1"/>
  <c r="Q361" i="47"/>
  <c r="R361" i="47" s="1"/>
  <c r="O362" i="47" s="1"/>
  <c r="Q361" i="38"/>
  <c r="R361" i="38" s="1"/>
  <c r="O362" i="38" s="1"/>
  <c r="Q369" i="22"/>
  <c r="R369" i="22" s="1"/>
  <c r="O370" i="22" s="1"/>
  <c r="Q360" i="44"/>
  <c r="R360" i="44" s="1"/>
  <c r="O361" i="44" s="1"/>
  <c r="Q361" i="50"/>
  <c r="R361" i="50" s="1"/>
  <c r="O362" i="50" s="1"/>
  <c r="Q364" i="43" l="1"/>
  <c r="R364" i="43" s="1"/>
  <c r="O365" i="43" s="1"/>
  <c r="Q362" i="48"/>
  <c r="R362" i="48" s="1"/>
  <c r="O363" i="48" s="1"/>
  <c r="Q363" i="53"/>
  <c r="R363" i="53" s="1"/>
  <c r="O364" i="53" s="1"/>
  <c r="Q367" i="13"/>
  <c r="R367" i="13" s="1"/>
  <c r="O368" i="13" s="1"/>
  <c r="Q363" i="37"/>
  <c r="R363" i="37" s="1"/>
  <c r="O364" i="37" s="1"/>
  <c r="Q362" i="52"/>
  <c r="R362" i="52" s="1"/>
  <c r="O363" i="52" s="1"/>
  <c r="Q362" i="47"/>
  <c r="R362" i="47" s="1"/>
  <c r="O363" i="47" s="1"/>
  <c r="Q371" i="19"/>
  <c r="R371" i="19" s="1"/>
  <c r="O372" i="19" s="1"/>
  <c r="Q363" i="55"/>
  <c r="R363" i="55" s="1"/>
  <c r="O364" i="55" s="1"/>
  <c r="Q363" i="54"/>
  <c r="R363" i="54" s="1"/>
  <c r="O364" i="54" s="1"/>
  <c r="Q370" i="22"/>
  <c r="R370" i="22" s="1"/>
  <c r="O371" i="22" s="1"/>
  <c r="Q362" i="51"/>
  <c r="R362" i="51" s="1"/>
  <c r="O363" i="51" s="1"/>
  <c r="Q371" i="17"/>
  <c r="R371" i="17" s="1"/>
  <c r="O372" i="17" s="1"/>
  <c r="Q371" i="21"/>
  <c r="R371" i="21" s="1"/>
  <c r="O372" i="21" s="1"/>
  <c r="Q362" i="50"/>
  <c r="R362" i="50" s="1"/>
  <c r="O363" i="50" s="1"/>
  <c r="Q362" i="36"/>
  <c r="R362" i="36" s="1"/>
  <c r="O363" i="36" s="1"/>
  <c r="Q362" i="38"/>
  <c r="R362" i="38" s="1"/>
  <c r="O363" i="38" s="1"/>
  <c r="Q363" i="41"/>
  <c r="R363" i="41" s="1"/>
  <c r="O364" i="41" s="1"/>
  <c r="Q362" i="39"/>
  <c r="R362" i="39" s="1"/>
  <c r="O363" i="39" s="1"/>
  <c r="Q370" i="23"/>
  <c r="R370" i="23" s="1"/>
  <c r="O371" i="23" s="1"/>
  <c r="Q363" i="49"/>
  <c r="R363" i="49" s="1"/>
  <c r="O364" i="49" s="1"/>
  <c r="Q363" i="45"/>
  <c r="R363" i="45" s="1"/>
  <c r="O364" i="45" s="1"/>
  <c r="Q361" i="44"/>
  <c r="R361" i="44" s="1"/>
  <c r="O362" i="44" s="1"/>
  <c r="Q375" i="16"/>
  <c r="R375" i="16" s="1"/>
  <c r="O376" i="16" s="1"/>
  <c r="Q363" i="40"/>
  <c r="R363" i="40" s="1"/>
  <c r="O364" i="40" s="1"/>
  <c r="Q363" i="42"/>
  <c r="R363" i="42" s="1"/>
  <c r="O364" i="42" s="1"/>
  <c r="Q371" i="20"/>
  <c r="R371" i="20" s="1"/>
  <c r="O372" i="20" s="1"/>
  <c r="Q372" i="17" l="1"/>
  <c r="R372" i="17" s="1"/>
  <c r="O373" i="17" s="1"/>
  <c r="Q364" i="45"/>
  <c r="R364" i="45" s="1"/>
  <c r="O365" i="45" s="1"/>
  <c r="Q371" i="22"/>
  <c r="R371" i="22" s="1"/>
  <c r="O372" i="22" s="1"/>
  <c r="Q363" i="36"/>
  <c r="R363" i="36" s="1"/>
  <c r="O364" i="36" s="1"/>
  <c r="Q372" i="20"/>
  <c r="R372" i="20" s="1"/>
  <c r="O373" i="20" s="1"/>
  <c r="Q363" i="47"/>
  <c r="R363" i="47" s="1"/>
  <c r="O364" i="47" s="1"/>
  <c r="Q364" i="37"/>
  <c r="R364" i="37" s="1"/>
  <c r="O365" i="37" s="1"/>
  <c r="Q368" i="13"/>
  <c r="R368" i="13" s="1"/>
  <c r="O369" i="13" s="1"/>
  <c r="Q363" i="39"/>
  <c r="R363" i="39" s="1"/>
  <c r="O364" i="39" s="1"/>
  <c r="Q364" i="53"/>
  <c r="R364" i="53" s="1"/>
  <c r="O365" i="53" s="1"/>
  <c r="Q372" i="19"/>
  <c r="R372" i="19" s="1"/>
  <c r="O373" i="19" s="1"/>
  <c r="Q363" i="52"/>
  <c r="R363" i="52" s="1"/>
  <c r="O364" i="52" s="1"/>
  <c r="Q363" i="48"/>
  <c r="R363" i="48" s="1"/>
  <c r="O364" i="48" s="1"/>
  <c r="Q363" i="51"/>
  <c r="R363" i="51" s="1"/>
  <c r="O364" i="51" s="1"/>
  <c r="Q363" i="50"/>
  <c r="R363" i="50" s="1"/>
  <c r="O364" i="50" s="1"/>
  <c r="Q364" i="42"/>
  <c r="R364" i="42" s="1"/>
  <c r="O365" i="42" s="1"/>
  <c r="Q372" i="21"/>
  <c r="R372" i="21" s="1"/>
  <c r="O373" i="21" s="1"/>
  <c r="Q364" i="54"/>
  <c r="R364" i="54" s="1"/>
  <c r="O365" i="54" s="1"/>
  <c r="Q376" i="16"/>
  <c r="R376" i="16" s="1"/>
  <c r="O377" i="16" s="1"/>
  <c r="Q364" i="49"/>
  <c r="R364" i="49" s="1"/>
  <c r="O365" i="49" s="1"/>
  <c r="Q363" i="38"/>
  <c r="R363" i="38" s="1"/>
  <c r="O364" i="38" s="1"/>
  <c r="Q364" i="55"/>
  <c r="R364" i="55" s="1"/>
  <c r="O365" i="55" s="1"/>
  <c r="Q365" i="43"/>
  <c r="R365" i="43" s="1"/>
  <c r="O366" i="43" s="1"/>
  <c r="Q371" i="23"/>
  <c r="R371" i="23" s="1"/>
  <c r="O372" i="23" s="1"/>
  <c r="Q362" i="44"/>
  <c r="R362" i="44" s="1"/>
  <c r="O363" i="44" s="1"/>
  <c r="Q364" i="41"/>
  <c r="R364" i="41" s="1"/>
  <c r="O365" i="41" s="1"/>
  <c r="Q364" i="40"/>
  <c r="R364" i="40" s="1"/>
  <c r="O365" i="40" s="1"/>
  <c r="Q364" i="38" l="1"/>
  <c r="R364" i="38" s="1"/>
  <c r="O365" i="38" s="1"/>
  <c r="Q363" i="44"/>
  <c r="R363" i="44" s="1"/>
  <c r="O364" i="44" s="1"/>
  <c r="Q365" i="55"/>
  <c r="R365" i="55" s="1"/>
  <c r="O366" i="55" s="1"/>
  <c r="Q377" i="16"/>
  <c r="R377" i="16" s="1"/>
  <c r="O378" i="16" s="1"/>
  <c r="Q372" i="23"/>
  <c r="R372" i="23" s="1"/>
  <c r="O373" i="23" s="1"/>
  <c r="Q364" i="36"/>
  <c r="R364" i="36" s="1"/>
  <c r="O365" i="36" s="1"/>
  <c r="Q366" i="43"/>
  <c r="R366" i="43" s="1"/>
  <c r="O367" i="43" s="1"/>
  <c r="Q365" i="40"/>
  <c r="R365" i="40" s="1"/>
  <c r="O366" i="40" s="1"/>
  <c r="Q364" i="50"/>
  <c r="R364" i="50" s="1"/>
  <c r="O365" i="50" s="1"/>
  <c r="Q372" i="22"/>
  <c r="R372" i="22" s="1"/>
  <c r="O373" i="22" s="1"/>
  <c r="Q369" i="13"/>
  <c r="R369" i="13" s="1"/>
  <c r="O370" i="13" s="1"/>
  <c r="Q365" i="53"/>
  <c r="R365" i="53" s="1"/>
  <c r="O366" i="53" s="1"/>
  <c r="Q364" i="47"/>
  <c r="R364" i="47" s="1"/>
  <c r="O365" i="47" s="1"/>
  <c r="Q365" i="45"/>
  <c r="R365" i="45" s="1"/>
  <c r="O366" i="45" s="1"/>
  <c r="Q364" i="52"/>
  <c r="R364" i="52" s="1"/>
  <c r="O365" i="52" s="1"/>
  <c r="Q365" i="41"/>
  <c r="R365" i="41" s="1"/>
  <c r="O366" i="41" s="1"/>
  <c r="Q365" i="54"/>
  <c r="R365" i="54" s="1"/>
  <c r="O366" i="54" s="1"/>
  <c r="Q364" i="51"/>
  <c r="R364" i="51" s="1"/>
  <c r="O365" i="51" s="1"/>
  <c r="Q365" i="49"/>
  <c r="R365" i="49" s="1"/>
  <c r="O366" i="49" s="1"/>
  <c r="Q373" i="19"/>
  <c r="R373" i="19" s="1"/>
  <c r="O374" i="19" s="1"/>
  <c r="Q365" i="37"/>
  <c r="R365" i="37" s="1"/>
  <c r="O366" i="37" s="1"/>
  <c r="Q373" i="21"/>
  <c r="R373" i="21" s="1"/>
  <c r="O374" i="21" s="1"/>
  <c r="Q364" i="48"/>
  <c r="R364" i="48" s="1"/>
  <c r="O365" i="48" s="1"/>
  <c r="Q364" i="39"/>
  <c r="R364" i="39" s="1"/>
  <c r="O365" i="39" s="1"/>
  <c r="Q373" i="20"/>
  <c r="R373" i="20" s="1"/>
  <c r="O374" i="20" s="1"/>
  <c r="Q373" i="17"/>
  <c r="R373" i="17" s="1"/>
  <c r="O374" i="17" s="1"/>
  <c r="Q365" i="42"/>
  <c r="R365" i="42" s="1"/>
  <c r="O366" i="42" s="1"/>
  <c r="Q366" i="40" l="1"/>
  <c r="R366" i="40"/>
  <c r="O367" i="40" s="1"/>
  <c r="Q366" i="54"/>
  <c r="R366" i="54" s="1"/>
  <c r="O367" i="54" s="1"/>
  <c r="Q374" i="19"/>
  <c r="R374" i="19" s="1"/>
  <c r="O375" i="19" s="1"/>
  <c r="Q374" i="20"/>
  <c r="R374" i="20" s="1"/>
  <c r="O375" i="20" s="1"/>
  <c r="Q366" i="45"/>
  <c r="R366" i="45" s="1"/>
  <c r="O367" i="45" s="1"/>
  <c r="Q366" i="37"/>
  <c r="R366" i="37" s="1"/>
  <c r="O367" i="37" s="1"/>
  <c r="Q374" i="17"/>
  <c r="R374" i="17" s="1"/>
  <c r="O375" i="17" s="1"/>
  <c r="Q366" i="49"/>
  <c r="R366" i="49" s="1"/>
  <c r="O367" i="49" s="1"/>
  <c r="Q365" i="39"/>
  <c r="R365" i="39" s="1"/>
  <c r="O366" i="39" s="1"/>
  <c r="Q366" i="53"/>
  <c r="R366" i="53" s="1"/>
  <c r="O367" i="53" s="1"/>
  <c r="Q367" i="43"/>
  <c r="R367" i="43" s="1"/>
  <c r="O368" i="43" s="1"/>
  <c r="Q366" i="41"/>
  <c r="R366" i="41" s="1"/>
  <c r="O367" i="41" s="1"/>
  <c r="Q365" i="52"/>
  <c r="R365" i="52" s="1"/>
  <c r="O366" i="52" s="1"/>
  <c r="Q365" i="51"/>
  <c r="R365" i="51" s="1"/>
  <c r="O366" i="51" s="1"/>
  <c r="Q373" i="22"/>
  <c r="R373" i="22" s="1"/>
  <c r="O374" i="22" s="1"/>
  <c r="Q365" i="36"/>
  <c r="R365" i="36" s="1"/>
  <c r="O366" i="36" s="1"/>
  <c r="Q364" i="44"/>
  <c r="R364" i="44" s="1"/>
  <c r="O365" i="44" s="1"/>
  <c r="Q378" i="16"/>
  <c r="R378" i="16" s="1"/>
  <c r="O379" i="16" s="1"/>
  <c r="Q365" i="48"/>
  <c r="R365" i="48" s="1"/>
  <c r="O366" i="48" s="1"/>
  <c r="Q366" i="55"/>
  <c r="R366" i="55" s="1"/>
  <c r="O367" i="55" s="1"/>
  <c r="Q374" i="21"/>
  <c r="R374" i="21" s="1"/>
  <c r="O375" i="21" s="1"/>
  <c r="Q365" i="50"/>
  <c r="R365" i="50" s="1"/>
  <c r="O366" i="50" s="1"/>
  <c r="Q373" i="23"/>
  <c r="R373" i="23" s="1"/>
  <c r="O374" i="23" s="1"/>
  <c r="Q365" i="38"/>
  <c r="R365" i="38" s="1"/>
  <c r="O366" i="38" s="1"/>
  <c r="Q366" i="42"/>
  <c r="R366" i="42" s="1"/>
  <c r="O367" i="42" s="1"/>
  <c r="Q370" i="13"/>
  <c r="R370" i="13" s="1"/>
  <c r="O371" i="13" s="1"/>
  <c r="Q365" i="47"/>
  <c r="R365" i="47" s="1"/>
  <c r="O366" i="47" s="1"/>
  <c r="Q366" i="38" l="1"/>
  <c r="R366" i="38" s="1"/>
  <c r="O367" i="38" s="1"/>
  <c r="Q367" i="41"/>
  <c r="R367" i="41" s="1"/>
  <c r="O368" i="41" s="1"/>
  <c r="Q366" i="52"/>
  <c r="R366" i="52" s="1"/>
  <c r="O367" i="52" s="1"/>
  <c r="Q367" i="42"/>
  <c r="R367" i="42" s="1"/>
  <c r="O368" i="42" s="1"/>
  <c r="Q375" i="21"/>
  <c r="R375" i="21" s="1"/>
  <c r="O376" i="21" s="1"/>
  <c r="Q367" i="53"/>
  <c r="R367" i="53" s="1"/>
  <c r="O368" i="53" s="1"/>
  <c r="Q368" i="43"/>
  <c r="R368" i="43" s="1"/>
  <c r="O369" i="43" s="1"/>
  <c r="Q367" i="55"/>
  <c r="R367" i="55" s="1"/>
  <c r="O368" i="55" s="1"/>
  <c r="Q366" i="50"/>
  <c r="R366" i="50" s="1"/>
  <c r="O367" i="50" s="1"/>
  <c r="Q366" i="36"/>
  <c r="R366" i="36" s="1"/>
  <c r="O367" i="36" s="1"/>
  <c r="Q367" i="49"/>
  <c r="R367" i="49" s="1"/>
  <c r="O368" i="49" s="1"/>
  <c r="Q375" i="20"/>
  <c r="R375" i="20" s="1"/>
  <c r="O376" i="20" s="1"/>
  <c r="Q374" i="23"/>
  <c r="R374" i="23" s="1"/>
  <c r="O375" i="23" s="1"/>
  <c r="Q366" i="48"/>
  <c r="R366" i="48" s="1"/>
  <c r="O367" i="48" s="1"/>
  <c r="Q365" i="44"/>
  <c r="R365" i="44" s="1"/>
  <c r="O366" i="44" s="1"/>
  <c r="Q366" i="47"/>
  <c r="R366" i="47" s="1"/>
  <c r="O367" i="47" s="1"/>
  <c r="Q374" i="22"/>
  <c r="R374" i="22" s="1"/>
  <c r="O375" i="22" s="1"/>
  <c r="Q366" i="51"/>
  <c r="R366" i="51" s="1"/>
  <c r="O367" i="51" s="1"/>
  <c r="Q367" i="37"/>
  <c r="R367" i="37" s="1"/>
  <c r="O368" i="37" s="1"/>
  <c r="Q367" i="54"/>
  <c r="R367" i="54" s="1"/>
  <c r="O368" i="54" s="1"/>
  <c r="Q375" i="17"/>
  <c r="R375" i="17" s="1"/>
  <c r="O376" i="17" s="1"/>
  <c r="Q379" i="16"/>
  <c r="R379" i="16" s="1"/>
  <c r="O380" i="16" s="1"/>
  <c r="Q375" i="19"/>
  <c r="R375" i="19" s="1"/>
  <c r="O376" i="19" s="1"/>
  <c r="Q371" i="13"/>
  <c r="R371" i="13" s="1"/>
  <c r="O372" i="13" s="1"/>
  <c r="Q366" i="39"/>
  <c r="R366" i="39" s="1"/>
  <c r="O367" i="39" s="1"/>
  <c r="Q367" i="45"/>
  <c r="R367" i="45" s="1"/>
  <c r="O368" i="45" s="1"/>
  <c r="Q367" i="40"/>
  <c r="R367" i="40" s="1"/>
  <c r="O368" i="40" s="1"/>
  <c r="Q376" i="19" l="1"/>
  <c r="R376" i="19" s="1"/>
  <c r="O377" i="19" s="1"/>
  <c r="Q367" i="52"/>
  <c r="R367" i="52" s="1"/>
  <c r="O368" i="52" s="1"/>
  <c r="Q367" i="36"/>
  <c r="R367" i="36" s="1"/>
  <c r="O368" i="36" s="1"/>
  <c r="Q375" i="22"/>
  <c r="R375" i="22" s="1"/>
  <c r="O376" i="22" s="1"/>
  <c r="Q367" i="50"/>
  <c r="R367" i="50" s="1"/>
  <c r="O368" i="50" s="1"/>
  <c r="Q368" i="40"/>
  <c r="R368" i="40" s="1"/>
  <c r="O369" i="40" s="1"/>
  <c r="Q368" i="37"/>
  <c r="R368" i="37" s="1"/>
  <c r="O369" i="37" s="1"/>
  <c r="Q376" i="17"/>
  <c r="R376" i="17" s="1"/>
  <c r="O377" i="17" s="1"/>
  <c r="Q367" i="39"/>
  <c r="R367" i="39" s="1"/>
  <c r="O368" i="39" s="1"/>
  <c r="Q368" i="55"/>
  <c r="R368" i="55" s="1"/>
  <c r="O369" i="55" s="1"/>
  <c r="Q368" i="49"/>
  <c r="R368" i="49" s="1"/>
  <c r="O369" i="49" s="1"/>
  <c r="Q375" i="23"/>
  <c r="R375" i="23" s="1"/>
  <c r="O376" i="23" s="1"/>
  <c r="Q368" i="54"/>
  <c r="R368" i="54" s="1"/>
  <c r="O369" i="54" s="1"/>
  <c r="Q366" i="44"/>
  <c r="R366" i="44" s="1"/>
  <c r="O367" i="44" s="1"/>
  <c r="Q369" i="43"/>
  <c r="R369" i="43" s="1"/>
  <c r="O370" i="43" s="1"/>
  <c r="Q376" i="20"/>
  <c r="R376" i="20" s="1"/>
  <c r="O377" i="20" s="1"/>
  <c r="Q380" i="16"/>
  <c r="R380" i="16" s="1"/>
  <c r="O381" i="16" s="1"/>
  <c r="Q367" i="48"/>
  <c r="R367" i="48" s="1"/>
  <c r="O368" i="48" s="1"/>
  <c r="Q368" i="53"/>
  <c r="R368" i="53" s="1"/>
  <c r="O369" i="53" s="1"/>
  <c r="Q368" i="41"/>
  <c r="R368" i="41" s="1"/>
  <c r="O369" i="41" s="1"/>
  <c r="Q367" i="51"/>
  <c r="R367" i="51" s="1"/>
  <c r="O368" i="51" s="1"/>
  <c r="Q372" i="13"/>
  <c r="R372" i="13" s="1"/>
  <c r="O373" i="13" s="1"/>
  <c r="Q367" i="47"/>
  <c r="R367" i="47" s="1"/>
  <c r="O368" i="47" s="1"/>
  <c r="Q368" i="42"/>
  <c r="R368" i="42" s="1"/>
  <c r="O369" i="42" s="1"/>
  <c r="Q368" i="45"/>
  <c r="R368" i="45" s="1"/>
  <c r="O369" i="45" s="1"/>
  <c r="Q376" i="21"/>
  <c r="R376" i="21" s="1"/>
  <c r="O377" i="21" s="1"/>
  <c r="Q367" i="38"/>
  <c r="R367" i="38" s="1"/>
  <c r="O368" i="38" s="1"/>
  <c r="Q377" i="21" l="1"/>
  <c r="R377" i="21" s="1"/>
  <c r="O378" i="21" s="1"/>
  <c r="Q369" i="42"/>
  <c r="R369" i="42" s="1"/>
  <c r="O370" i="42" s="1"/>
  <c r="Q368" i="48"/>
  <c r="R368" i="48" s="1"/>
  <c r="O369" i="48" s="1"/>
  <c r="Q369" i="45"/>
  <c r="R369" i="45" s="1"/>
  <c r="O370" i="45" s="1"/>
  <c r="Q368" i="51"/>
  <c r="R368" i="51" s="1"/>
  <c r="O369" i="51" s="1"/>
  <c r="Q369" i="41"/>
  <c r="R369" i="41" s="1"/>
  <c r="O370" i="41" s="1"/>
  <c r="Q376" i="23"/>
  <c r="R376" i="23" s="1"/>
  <c r="O377" i="23" s="1"/>
  <c r="Q369" i="37"/>
  <c r="R369" i="37" s="1"/>
  <c r="O370" i="37" s="1"/>
  <c r="Q367" i="44"/>
  <c r="R367" i="44" s="1"/>
  <c r="O368" i="44" s="1"/>
  <c r="Q369" i="40"/>
  <c r="R369" i="40" s="1"/>
  <c r="O370" i="40" s="1"/>
  <c r="Q369" i="55"/>
  <c r="R369" i="55" s="1"/>
  <c r="O370" i="55" s="1"/>
  <c r="Q369" i="53"/>
  <c r="R369" i="53" s="1"/>
  <c r="O370" i="53" s="1"/>
  <c r="Q368" i="50"/>
  <c r="R368" i="50" s="1"/>
  <c r="O369" i="50" s="1"/>
  <c r="Q377" i="17"/>
  <c r="R377" i="17" s="1"/>
  <c r="O378" i="17" s="1"/>
  <c r="Q376" i="22"/>
  <c r="R376" i="22" s="1"/>
  <c r="O377" i="22" s="1"/>
  <c r="Q377" i="20"/>
  <c r="R377" i="20" s="1"/>
  <c r="O378" i="20" s="1"/>
  <c r="Q369" i="49"/>
  <c r="R369" i="49" s="1"/>
  <c r="O370" i="49" s="1"/>
  <c r="Q368" i="36"/>
  <c r="R368" i="36" s="1"/>
  <c r="O369" i="36" s="1"/>
  <c r="Q368" i="38"/>
  <c r="R368" i="38" s="1"/>
  <c r="O369" i="38" s="1"/>
  <c r="Q368" i="47"/>
  <c r="R368" i="47" s="1"/>
  <c r="O369" i="47" s="1"/>
  <c r="Q368" i="52"/>
  <c r="R368" i="52" s="1"/>
  <c r="O369" i="52" s="1"/>
  <c r="Q370" i="43"/>
  <c r="Q372" i="43" s="1"/>
  <c r="R372" i="43" s="1"/>
  <c r="S372" i="43" s="1"/>
  <c r="Q373" i="13"/>
  <c r="R373" i="13" s="1"/>
  <c r="O374" i="13" s="1"/>
  <c r="Q381" i="16"/>
  <c r="R381" i="16" s="1"/>
  <c r="O382" i="16" s="1"/>
  <c r="Q369" i="54"/>
  <c r="R369" i="54" s="1"/>
  <c r="O370" i="54" s="1"/>
  <c r="Q368" i="39"/>
  <c r="R368" i="39" s="1"/>
  <c r="O369" i="39" s="1"/>
  <c r="Q377" i="19"/>
  <c r="R377" i="19" s="1"/>
  <c r="O378" i="19" s="1"/>
  <c r="R370" i="43" l="1"/>
  <c r="Q368" i="44"/>
  <c r="R368" i="44" s="1"/>
  <c r="O369" i="44" s="1"/>
  <c r="Q370" i="55"/>
  <c r="R370" i="55" s="1"/>
  <c r="O371" i="55" s="1"/>
  <c r="Q369" i="48"/>
  <c r="R369" i="48" s="1"/>
  <c r="O370" i="48" s="1"/>
  <c r="Q382" i="16"/>
  <c r="R382" i="16" s="1"/>
  <c r="O383" i="16" s="1"/>
  <c r="Q377" i="23"/>
  <c r="R377" i="23" s="1"/>
  <c r="O378" i="23" s="1"/>
  <c r="Q374" i="13"/>
  <c r="R374" i="13" s="1"/>
  <c r="O375" i="13" s="1"/>
  <c r="Q378" i="20"/>
  <c r="R378" i="20" s="1"/>
  <c r="O379" i="20" s="1"/>
  <c r="Q370" i="41"/>
  <c r="R370" i="41" s="1"/>
  <c r="O371" i="41" s="1"/>
  <c r="Q378" i="21"/>
  <c r="R378" i="21" s="1"/>
  <c r="O379" i="21" s="1"/>
  <c r="Q369" i="38"/>
  <c r="R369" i="38" s="1"/>
  <c r="O370" i="38" s="1"/>
  <c r="Q377" i="22"/>
  <c r="R377" i="22" s="1"/>
  <c r="O378" i="22" s="1"/>
  <c r="Q370" i="53"/>
  <c r="R370" i="53" s="1"/>
  <c r="O371" i="53" s="1"/>
  <c r="Q370" i="37"/>
  <c r="R370" i="37" s="1"/>
  <c r="O371" i="37" s="1"/>
  <c r="Q378" i="19"/>
  <c r="R378" i="19" s="1"/>
  <c r="O379" i="19" s="1"/>
  <c r="Q369" i="36"/>
  <c r="R369" i="36" s="1"/>
  <c r="O370" i="36" s="1"/>
  <c r="Q370" i="40"/>
  <c r="R370" i="40" s="1"/>
  <c r="O371" i="40" s="1"/>
  <c r="Q370" i="42"/>
  <c r="R370" i="42" s="1"/>
  <c r="O371" i="42" s="1"/>
  <c r="Q378" i="17"/>
  <c r="R378" i="17" s="1"/>
  <c r="O379" i="17" s="1"/>
  <c r="Q369" i="51"/>
  <c r="R369" i="51" s="1"/>
  <c r="O370" i="51" s="1"/>
  <c r="Q369" i="47"/>
  <c r="R369" i="47" s="1"/>
  <c r="O370" i="47" s="1"/>
  <c r="Q370" i="45"/>
  <c r="R370" i="45" s="1"/>
  <c r="O371" i="45" s="1"/>
  <c r="Q369" i="39"/>
  <c r="R369" i="39" s="1"/>
  <c r="O370" i="39" s="1"/>
  <c r="Q370" i="54"/>
  <c r="R370" i="54" s="1"/>
  <c r="O371" i="54" s="1"/>
  <c r="Q369" i="52"/>
  <c r="R369" i="52" s="1"/>
  <c r="O370" i="52" s="1"/>
  <c r="Q370" i="49"/>
  <c r="R370" i="49" s="1"/>
  <c r="O371" i="49" s="1"/>
  <c r="Q369" i="50"/>
  <c r="R369" i="50" s="1"/>
  <c r="O370" i="50" s="1"/>
  <c r="Q378" i="22" l="1"/>
  <c r="R378" i="22" s="1"/>
  <c r="O379" i="22" s="1"/>
  <c r="Q371" i="49"/>
  <c r="R371" i="49" s="1"/>
  <c r="O372" i="49" s="1"/>
  <c r="Q371" i="53"/>
  <c r="R371" i="53" s="1"/>
  <c r="O372" i="53" s="1"/>
  <c r="Q370" i="39"/>
  <c r="R370" i="39" s="1"/>
  <c r="O371" i="39" s="1"/>
  <c r="Q378" i="23"/>
  <c r="R378" i="23" s="1"/>
  <c r="O379" i="23" s="1"/>
  <c r="Q379" i="21"/>
  <c r="R379" i="21" s="1"/>
  <c r="O380" i="21" s="1"/>
  <c r="Q375" i="13"/>
  <c r="R375" i="13" s="1"/>
  <c r="O376" i="13" s="1"/>
  <c r="Q370" i="48"/>
  <c r="R370" i="48" s="1"/>
  <c r="O371" i="48" s="1"/>
  <c r="Q371" i="45"/>
  <c r="R371" i="45" s="1"/>
  <c r="O372" i="45" s="1"/>
  <c r="Q370" i="51"/>
  <c r="R370" i="51" s="1"/>
  <c r="O371" i="51" s="1"/>
  <c r="Q371" i="37"/>
  <c r="R371" i="37" s="1"/>
  <c r="O372" i="37" s="1"/>
  <c r="Q379" i="20"/>
  <c r="R379" i="20" s="1"/>
  <c r="O380" i="20" s="1"/>
  <c r="Q369" i="44"/>
  <c r="R369" i="44" s="1"/>
  <c r="O370" i="44" s="1"/>
  <c r="Q370" i="47"/>
  <c r="R370" i="47" s="1"/>
  <c r="O371" i="47" s="1"/>
  <c r="Q371" i="54"/>
  <c r="R371" i="54" s="1"/>
  <c r="O372" i="54" s="1"/>
  <c r="Q370" i="36"/>
  <c r="R370" i="36" s="1"/>
  <c r="O371" i="36" s="1"/>
  <c r="Q370" i="50"/>
  <c r="R370" i="50" s="1"/>
  <c r="O371" i="50" s="1"/>
  <c r="Q379" i="19"/>
  <c r="R379" i="19" s="1"/>
  <c r="O380" i="19" s="1"/>
  <c r="Q370" i="38"/>
  <c r="R370" i="38" s="1"/>
  <c r="O371" i="38" s="1"/>
  <c r="Q371" i="55"/>
  <c r="R371" i="55" s="1"/>
  <c r="O372" i="55" s="1"/>
  <c r="Q371" i="40"/>
  <c r="R371" i="40" s="1"/>
  <c r="O372" i="40" s="1"/>
  <c r="Q371" i="41"/>
  <c r="R371" i="41" s="1"/>
  <c r="O372" i="41" s="1"/>
  <c r="Q379" i="17"/>
  <c r="R379" i="17" s="1"/>
  <c r="O380" i="17" s="1"/>
  <c r="Q370" i="52"/>
  <c r="R370" i="52" s="1"/>
  <c r="O371" i="52" s="1"/>
  <c r="Q383" i="16"/>
  <c r="R383" i="16" s="1"/>
  <c r="O384" i="16" s="1"/>
  <c r="Q371" i="42"/>
  <c r="R371" i="42" s="1"/>
  <c r="O372" i="42" s="1"/>
  <c r="Q372" i="42" l="1"/>
  <c r="R372" i="42" s="1"/>
  <c r="O373" i="42" s="1"/>
  <c r="Q372" i="53"/>
  <c r="R372" i="53" s="1"/>
  <c r="O373" i="53" s="1"/>
  <c r="Q380" i="19"/>
  <c r="R380" i="19" s="1"/>
  <c r="O381" i="19" s="1"/>
  <c r="Q370" i="44"/>
  <c r="R370" i="44" s="1"/>
  <c r="O371" i="44" s="1"/>
  <c r="Q380" i="20"/>
  <c r="R380" i="20" s="1"/>
  <c r="O381" i="20" s="1"/>
  <c r="Q379" i="23"/>
  <c r="R379" i="23" s="1"/>
  <c r="O380" i="23" s="1"/>
  <c r="Q371" i="50"/>
  <c r="R371" i="50" s="1"/>
  <c r="O372" i="50" s="1"/>
  <c r="Q372" i="41"/>
  <c r="R372" i="41" s="1"/>
  <c r="O373" i="41" s="1"/>
  <c r="Q372" i="37"/>
  <c r="R372" i="37" s="1"/>
  <c r="O373" i="37" s="1"/>
  <c r="Q384" i="16"/>
  <c r="R384" i="16" s="1"/>
  <c r="O385" i="16" s="1"/>
  <c r="Q380" i="17"/>
  <c r="R380" i="17" s="1"/>
  <c r="O381" i="17" s="1"/>
  <c r="Q372" i="40"/>
  <c r="R372" i="40" s="1"/>
  <c r="O373" i="40" s="1"/>
  <c r="Q371" i="51"/>
  <c r="R371" i="51" s="1"/>
  <c r="O372" i="51" s="1"/>
  <c r="Q371" i="52"/>
  <c r="R371" i="52" s="1"/>
  <c r="O372" i="52" s="1"/>
  <c r="Q371" i="39"/>
  <c r="R371" i="39" s="1"/>
  <c r="O372" i="39" s="1"/>
  <c r="Q371" i="36"/>
  <c r="R371" i="36" s="1"/>
  <c r="O372" i="36" s="1"/>
  <c r="Q371" i="38"/>
  <c r="R371" i="38" s="1"/>
  <c r="O372" i="38" s="1"/>
  <c r="Q372" i="49"/>
  <c r="R372" i="49" s="1"/>
  <c r="O373" i="49" s="1"/>
  <c r="Q371" i="47"/>
  <c r="R371" i="47" s="1"/>
  <c r="O372" i="47" s="1"/>
  <c r="Q380" i="21"/>
  <c r="R380" i="21" s="1"/>
  <c r="O381" i="21" s="1"/>
  <c r="Q372" i="55"/>
  <c r="R372" i="55" s="1"/>
  <c r="O373" i="55" s="1"/>
  <c r="Q372" i="54"/>
  <c r="R372" i="54" s="1"/>
  <c r="O373" i="54" s="1"/>
  <c r="Q376" i="13"/>
  <c r="R376" i="13" s="1"/>
  <c r="O377" i="13" s="1"/>
  <c r="Q371" i="48"/>
  <c r="R371" i="48" s="1"/>
  <c r="O372" i="48" s="1"/>
  <c r="Q372" i="45"/>
  <c r="R372" i="45" s="1"/>
  <c r="O373" i="45" s="1"/>
  <c r="Q379" i="22"/>
  <c r="R379" i="22" s="1"/>
  <c r="O380" i="22" s="1"/>
  <c r="Q372" i="38" l="1"/>
  <c r="R372" i="38" s="1"/>
  <c r="O373" i="38" s="1"/>
  <c r="Q380" i="23"/>
  <c r="R380" i="23" s="1"/>
  <c r="O381" i="23" s="1"/>
  <c r="Q381" i="20"/>
  <c r="R381" i="20" s="1"/>
  <c r="O382" i="20" s="1"/>
  <c r="Q371" i="44"/>
  <c r="R371" i="44" s="1"/>
  <c r="O372" i="44" s="1"/>
  <c r="Q372" i="36"/>
  <c r="R372" i="36" s="1"/>
  <c r="O373" i="36" s="1"/>
  <c r="Q381" i="17"/>
  <c r="R381" i="17" s="1"/>
  <c r="O382" i="17" s="1"/>
  <c r="Q381" i="19"/>
  <c r="R381" i="19" s="1"/>
  <c r="O382" i="19" s="1"/>
  <c r="Q373" i="55"/>
  <c r="R373" i="55" s="1"/>
  <c r="O374" i="55" s="1"/>
  <c r="Q373" i="37"/>
  <c r="R373" i="37" s="1"/>
  <c r="O374" i="37" s="1"/>
  <c r="Q385" i="16"/>
  <c r="R385" i="16" s="1"/>
  <c r="O386" i="16" s="1"/>
  <c r="Q372" i="51"/>
  <c r="R372" i="51" s="1"/>
  <c r="O373" i="51" s="1"/>
  <c r="Q373" i="42"/>
  <c r="R373" i="42" s="1"/>
  <c r="O374" i="42" s="1"/>
  <c r="Q381" i="21"/>
  <c r="R381" i="21" s="1"/>
  <c r="O382" i="21" s="1"/>
  <c r="Q373" i="40"/>
  <c r="R373" i="40" s="1"/>
  <c r="O374" i="40" s="1"/>
  <c r="Q373" i="41"/>
  <c r="R373" i="41" s="1"/>
  <c r="O374" i="41" s="1"/>
  <c r="Q372" i="39"/>
  <c r="R372" i="39" s="1"/>
  <c r="O373" i="39" s="1"/>
  <c r="Q373" i="53"/>
  <c r="R373" i="53" s="1"/>
  <c r="O374" i="53" s="1"/>
  <c r="Q373" i="54"/>
  <c r="R373" i="54" s="1"/>
  <c r="O374" i="54" s="1"/>
  <c r="Q373" i="49"/>
  <c r="R373" i="49" s="1"/>
  <c r="O374" i="49" s="1"/>
  <c r="Q372" i="52"/>
  <c r="R372" i="52" s="1"/>
  <c r="O373" i="52" s="1"/>
  <c r="Q372" i="48"/>
  <c r="R372" i="48" s="1"/>
  <c r="O373" i="48" s="1"/>
  <c r="Q377" i="13"/>
  <c r="R377" i="13" s="1"/>
  <c r="O378" i="13" s="1"/>
  <c r="Q372" i="47"/>
  <c r="R372" i="47" s="1"/>
  <c r="O373" i="47" s="1"/>
  <c r="Q372" i="50"/>
  <c r="R372" i="50" s="1"/>
  <c r="O373" i="50" s="1"/>
  <c r="Q380" i="22"/>
  <c r="R380" i="22" s="1"/>
  <c r="O381" i="22" s="1"/>
  <c r="Q373" i="45"/>
  <c r="R373" i="45" s="1"/>
  <c r="O374" i="45" s="1"/>
  <c r="Q386" i="16" l="1"/>
  <c r="R386" i="16" s="1"/>
  <c r="O387" i="16" s="1"/>
  <c r="Q382" i="21"/>
  <c r="R382" i="21" s="1"/>
  <c r="O383" i="21" s="1"/>
  <c r="Q374" i="49"/>
  <c r="R374" i="49" s="1"/>
  <c r="O375" i="49" s="1"/>
  <c r="Q382" i="19"/>
  <c r="R382" i="19" s="1"/>
  <c r="O383" i="19" s="1"/>
  <c r="Q374" i="37"/>
  <c r="R374" i="37" s="1"/>
  <c r="O375" i="37" s="1"/>
  <c r="Q374" i="45"/>
  <c r="R374" i="45" s="1"/>
  <c r="O375" i="45" s="1"/>
  <c r="Q382" i="17"/>
  <c r="R382" i="17" s="1"/>
  <c r="O383" i="17" s="1"/>
  <c r="Q373" i="47"/>
  <c r="R373" i="47" s="1"/>
  <c r="O374" i="47" s="1"/>
  <c r="Q373" i="39"/>
  <c r="R373" i="39" s="1"/>
  <c r="O374" i="39" s="1"/>
  <c r="Q373" i="38"/>
  <c r="R373" i="38" s="1"/>
  <c r="O374" i="38" s="1"/>
  <c r="Q373" i="52"/>
  <c r="R373" i="52" s="1"/>
  <c r="O374" i="52" s="1"/>
  <c r="Q374" i="42"/>
  <c r="R374" i="42" s="1"/>
  <c r="O375" i="42" s="1"/>
  <c r="Q374" i="55"/>
  <c r="R374" i="55" s="1"/>
  <c r="O375" i="55" s="1"/>
  <c r="Q372" i="44"/>
  <c r="R372" i="44" s="1"/>
  <c r="O373" i="44" s="1"/>
  <c r="Q373" i="50"/>
  <c r="R373" i="50" s="1"/>
  <c r="O374" i="50" s="1"/>
  <c r="Q374" i="41"/>
  <c r="R374" i="41" s="1"/>
  <c r="O375" i="41" s="1"/>
  <c r="Q373" i="51"/>
  <c r="R373" i="51" s="1"/>
  <c r="O374" i="51" s="1"/>
  <c r="Q382" i="20"/>
  <c r="R382" i="20" s="1"/>
  <c r="O383" i="20" s="1"/>
  <c r="Q374" i="54"/>
  <c r="R374" i="54" s="1"/>
  <c r="O375" i="54" s="1"/>
  <c r="Q374" i="40"/>
  <c r="R374" i="40" s="1"/>
  <c r="O375" i="40" s="1"/>
  <c r="Q381" i="23"/>
  <c r="R381" i="23" s="1"/>
  <c r="O382" i="23" s="1"/>
  <c r="Q378" i="13"/>
  <c r="R378" i="13" s="1"/>
  <c r="O379" i="13" s="1"/>
  <c r="Q374" i="53"/>
  <c r="R374" i="53" s="1"/>
  <c r="O375" i="53" s="1"/>
  <c r="Q373" i="36"/>
  <c r="R373" i="36" s="1"/>
  <c r="O374" i="36" s="1"/>
  <c r="Q381" i="22"/>
  <c r="R381" i="22" s="1"/>
  <c r="O382" i="22" s="1"/>
  <c r="Q373" i="48"/>
  <c r="R373" i="48" s="1"/>
  <c r="O374" i="48" s="1"/>
  <c r="Q375" i="41" l="1"/>
  <c r="R375" i="41" s="1"/>
  <c r="O376" i="41" s="1"/>
  <c r="Q374" i="38"/>
  <c r="R374" i="38" s="1"/>
  <c r="O375" i="38" s="1"/>
  <c r="Q374" i="50"/>
  <c r="R374" i="50" s="1"/>
  <c r="O375" i="50" s="1"/>
  <c r="Q374" i="47"/>
  <c r="R374" i="47" s="1"/>
  <c r="O375" i="47" s="1"/>
  <c r="Q382" i="23"/>
  <c r="R382" i="23" s="1"/>
  <c r="O383" i="23" s="1"/>
  <c r="Q374" i="39"/>
  <c r="R374" i="39" s="1"/>
  <c r="O375" i="39" s="1"/>
  <c r="Q375" i="53"/>
  <c r="R375" i="53" s="1"/>
  <c r="O376" i="53" s="1"/>
  <c r="Q382" i="22"/>
  <c r="R382" i="22" s="1"/>
  <c r="O383" i="22" s="1"/>
  <c r="Q375" i="55"/>
  <c r="R375" i="55" s="1"/>
  <c r="O376" i="55" s="1"/>
  <c r="Q375" i="37"/>
  <c r="R375" i="37" s="1"/>
  <c r="O376" i="37" s="1"/>
  <c r="Q373" i="44"/>
  <c r="R373" i="44" s="1"/>
  <c r="O374" i="44" s="1"/>
  <c r="Q387" i="16"/>
  <c r="R387" i="16" s="1"/>
  <c r="O388" i="16" s="1"/>
  <c r="Q375" i="42"/>
  <c r="R375" i="42" s="1"/>
  <c r="O376" i="42" s="1"/>
  <c r="Q383" i="19"/>
  <c r="R383" i="19" s="1"/>
  <c r="O384" i="19" s="1"/>
  <c r="Q374" i="36"/>
  <c r="R374" i="36" s="1"/>
  <c r="O375" i="36" s="1"/>
  <c r="Q374" i="52"/>
  <c r="R374" i="52" s="1"/>
  <c r="O375" i="52" s="1"/>
  <c r="Q383" i="17"/>
  <c r="R383" i="17" s="1"/>
  <c r="O384" i="17" s="1"/>
  <c r="Q375" i="49"/>
  <c r="R375" i="49" s="1"/>
  <c r="O376" i="49" s="1"/>
  <c r="Q374" i="48"/>
  <c r="R374" i="48" s="1"/>
  <c r="O375" i="48" s="1"/>
  <c r="Q383" i="20"/>
  <c r="R383" i="20" s="1"/>
  <c r="O384" i="20" s="1"/>
  <c r="Q375" i="45"/>
  <c r="R375" i="45" s="1"/>
  <c r="O376" i="45" s="1"/>
  <c r="Q383" i="21"/>
  <c r="R383" i="21" s="1"/>
  <c r="O384" i="21" s="1"/>
  <c r="Q375" i="40"/>
  <c r="R375" i="40" s="1"/>
  <c r="O376" i="40" s="1"/>
  <c r="Q375" i="54"/>
  <c r="R375" i="54" s="1"/>
  <c r="O376" i="54" s="1"/>
  <c r="Q379" i="13"/>
  <c r="R379" i="13" s="1"/>
  <c r="O380" i="13" s="1"/>
  <c r="Q374" i="51"/>
  <c r="R374" i="51" s="1"/>
  <c r="O375" i="51" s="1"/>
  <c r="Q376" i="49" l="1"/>
  <c r="R376" i="49" s="1"/>
  <c r="O377" i="49" s="1"/>
  <c r="Q374" i="44"/>
  <c r="R374" i="44" s="1"/>
  <c r="O375" i="44" s="1"/>
  <c r="Q376" i="37"/>
  <c r="R376" i="37" s="1"/>
  <c r="O377" i="37" s="1"/>
  <c r="Q376" i="40"/>
  <c r="R376" i="40" s="1"/>
  <c r="O377" i="40" s="1"/>
  <c r="Q384" i="19"/>
  <c r="R384" i="19" s="1"/>
  <c r="O385" i="19" s="1"/>
  <c r="Q388" i="16"/>
  <c r="R388" i="16" s="1"/>
  <c r="O389" i="16" s="1"/>
  <c r="Q383" i="22"/>
  <c r="R383" i="22" s="1"/>
  <c r="O384" i="22" s="1"/>
  <c r="Q375" i="47"/>
  <c r="R375" i="47" s="1"/>
  <c r="O376" i="47" s="1"/>
  <c r="Q384" i="20"/>
  <c r="R384" i="20" s="1"/>
  <c r="O385" i="20" s="1"/>
  <c r="Q375" i="36"/>
  <c r="R375" i="36" s="1"/>
  <c r="O376" i="36" s="1"/>
  <c r="Q375" i="39"/>
  <c r="R375" i="39" s="1"/>
  <c r="O376" i="39" s="1"/>
  <c r="Q375" i="38"/>
  <c r="R375" i="38" s="1"/>
  <c r="O376" i="38" s="1"/>
  <c r="Q375" i="52"/>
  <c r="R375" i="52" s="1"/>
  <c r="O376" i="52" s="1"/>
  <c r="Q384" i="21"/>
  <c r="R384" i="21" s="1"/>
  <c r="O385" i="21" s="1"/>
  <c r="Q376" i="53"/>
  <c r="R376" i="53" s="1"/>
  <c r="O377" i="53" s="1"/>
  <c r="Q376" i="45"/>
  <c r="R376" i="45" s="1"/>
  <c r="O377" i="45" s="1"/>
  <c r="Q376" i="42"/>
  <c r="R376" i="42" s="1"/>
  <c r="O377" i="42" s="1"/>
  <c r="Q376" i="55"/>
  <c r="R376" i="55" s="1"/>
  <c r="O377" i="55" s="1"/>
  <c r="Q383" i="23"/>
  <c r="R383" i="23" s="1"/>
  <c r="O384" i="23" s="1"/>
  <c r="Q376" i="41"/>
  <c r="R376" i="41" s="1"/>
  <c r="O377" i="41" s="1"/>
  <c r="Q376" i="54"/>
  <c r="R376" i="54" s="1"/>
  <c r="O377" i="54" s="1"/>
  <c r="Q375" i="48"/>
  <c r="R375" i="48" s="1"/>
  <c r="O376" i="48" s="1"/>
  <c r="Q375" i="50"/>
  <c r="R375" i="50" s="1"/>
  <c r="O376" i="50" s="1"/>
  <c r="Q375" i="51"/>
  <c r="R375" i="51" s="1"/>
  <c r="O376" i="51" s="1"/>
  <c r="Q380" i="13"/>
  <c r="R380" i="13" s="1"/>
  <c r="O381" i="13" s="1"/>
  <c r="Q384" i="17"/>
  <c r="R384" i="17" s="1"/>
  <c r="O385" i="17" s="1"/>
  <c r="Q377" i="53" l="1"/>
  <c r="R377" i="53" s="1"/>
  <c r="O378" i="53" s="1"/>
  <c r="Q385" i="21"/>
  <c r="R385" i="21" s="1"/>
  <c r="O386" i="21" s="1"/>
  <c r="Q376" i="52"/>
  <c r="R376" i="52" s="1"/>
  <c r="O377" i="52" s="1"/>
  <c r="Q385" i="19"/>
  <c r="R385" i="19" s="1"/>
  <c r="O386" i="19" s="1"/>
  <c r="Q377" i="55"/>
  <c r="R377" i="55" s="1"/>
  <c r="O378" i="55" s="1"/>
  <c r="Q376" i="48"/>
  <c r="R376" i="48" s="1"/>
  <c r="O377" i="48" s="1"/>
  <c r="Q385" i="20"/>
  <c r="R385" i="20" s="1"/>
  <c r="O386" i="20" s="1"/>
  <c r="Q376" i="51"/>
  <c r="R376" i="51" s="1"/>
  <c r="O377" i="51" s="1"/>
  <c r="Q377" i="41"/>
  <c r="R377" i="41" s="1"/>
  <c r="O378" i="41" s="1"/>
  <c r="Q381" i="13"/>
  <c r="R381" i="13" s="1"/>
  <c r="O382" i="13" s="1"/>
  <c r="Q375" i="44"/>
  <c r="R375" i="44" s="1"/>
  <c r="O376" i="44" s="1"/>
  <c r="Q377" i="54"/>
  <c r="R377" i="54" s="1"/>
  <c r="O378" i="54" s="1"/>
  <c r="Q384" i="23"/>
  <c r="R384" i="23" s="1"/>
  <c r="O385" i="23" s="1"/>
  <c r="Q377" i="49"/>
  <c r="R377" i="49" s="1"/>
  <c r="O378" i="49" s="1"/>
  <c r="Q384" i="22"/>
  <c r="R384" i="22" s="1"/>
  <c r="O385" i="22" s="1"/>
  <c r="Q377" i="45"/>
  <c r="R377" i="45" s="1"/>
  <c r="O378" i="45" s="1"/>
  <c r="Q376" i="38"/>
  <c r="R376" i="38" s="1"/>
  <c r="O377" i="38" s="1"/>
  <c r="Q376" i="47"/>
  <c r="R376" i="47" s="1"/>
  <c r="O377" i="47" s="1"/>
  <c r="Q377" i="40"/>
  <c r="R377" i="40" s="1"/>
  <c r="O378" i="40" s="1"/>
  <c r="Q377" i="37"/>
  <c r="R377" i="37" s="1"/>
  <c r="O378" i="37" s="1"/>
  <c r="Q389" i="16"/>
  <c r="R389" i="16" s="1"/>
  <c r="O390" i="16" s="1"/>
  <c r="Q376" i="36"/>
  <c r="R376" i="36" s="1"/>
  <c r="O377" i="36" s="1"/>
  <c r="Q376" i="50"/>
  <c r="R376" i="50" s="1"/>
  <c r="O377" i="50" s="1"/>
  <c r="Q385" i="17"/>
  <c r="R385" i="17" s="1"/>
  <c r="O386" i="17" s="1"/>
  <c r="Q376" i="39"/>
  <c r="R376" i="39" s="1"/>
  <c r="O377" i="39" s="1"/>
  <c r="Q377" i="42"/>
  <c r="R377" i="42" s="1"/>
  <c r="O378" i="42" s="1"/>
  <c r="Q377" i="39" l="1"/>
  <c r="R377" i="39" s="1"/>
  <c r="O378" i="39" s="1"/>
  <c r="Q378" i="42"/>
  <c r="R378" i="42" s="1"/>
  <c r="O379" i="42" s="1"/>
  <c r="Q377" i="52"/>
  <c r="R377" i="52" s="1"/>
  <c r="O378" i="52" s="1"/>
  <c r="Q377" i="47"/>
  <c r="R377" i="47" s="1"/>
  <c r="O378" i="47" s="1"/>
  <c r="Q377" i="38"/>
  <c r="R377" i="38" s="1"/>
  <c r="O378" i="38" s="1"/>
  <c r="Q378" i="54"/>
  <c r="R378" i="54" s="1"/>
  <c r="O379" i="54" s="1"/>
  <c r="Q386" i="21"/>
  <c r="R386" i="21" s="1"/>
  <c r="O387" i="21" s="1"/>
  <c r="Q385" i="23"/>
  <c r="R385" i="23" s="1"/>
  <c r="O386" i="23" s="1"/>
  <c r="Q377" i="36"/>
  <c r="R377" i="36" s="1"/>
  <c r="O378" i="36" s="1"/>
  <c r="Q386" i="20"/>
  <c r="R386" i="20" s="1"/>
  <c r="O387" i="20" s="1"/>
  <c r="Q390" i="16"/>
  <c r="R390" i="16" s="1"/>
  <c r="O391" i="16" s="1"/>
  <c r="Q377" i="48"/>
  <c r="R377" i="48" s="1"/>
  <c r="O378" i="48" s="1"/>
  <c r="Q386" i="19"/>
  <c r="R386" i="19" s="1"/>
  <c r="O387" i="19" s="1"/>
  <c r="Q377" i="50"/>
  <c r="R377" i="50" s="1"/>
  <c r="O378" i="50" s="1"/>
  <c r="Q385" i="22"/>
  <c r="R385" i="22" s="1"/>
  <c r="O386" i="22" s="1"/>
  <c r="Q376" i="44"/>
  <c r="R376" i="44" s="1"/>
  <c r="O377" i="44" s="1"/>
  <c r="Q378" i="45"/>
  <c r="R378" i="45" s="1"/>
  <c r="O379" i="45" s="1"/>
  <c r="Q378" i="37"/>
  <c r="R378" i="37" s="1"/>
  <c r="O379" i="37" s="1"/>
  <c r="Q377" i="51"/>
  <c r="R377" i="51" s="1"/>
  <c r="O378" i="51" s="1"/>
  <c r="Q382" i="13"/>
  <c r="R382" i="13" s="1"/>
  <c r="O383" i="13" s="1"/>
  <c r="Q386" i="17"/>
  <c r="R386" i="17" s="1"/>
  <c r="O387" i="17" s="1"/>
  <c r="Q378" i="40"/>
  <c r="R378" i="40" s="1"/>
  <c r="O379" i="40" s="1"/>
  <c r="Q378" i="49"/>
  <c r="R378" i="49" s="1"/>
  <c r="O379" i="49" s="1"/>
  <c r="Q378" i="41"/>
  <c r="R378" i="41" s="1"/>
  <c r="O379" i="41" s="1"/>
  <c r="Q378" i="55"/>
  <c r="R378" i="55" s="1"/>
  <c r="O379" i="55" s="1"/>
  <c r="Q378" i="53"/>
  <c r="R378" i="53" s="1"/>
  <c r="O379" i="53" s="1"/>
  <c r="Q378" i="48" l="1"/>
  <c r="R378" i="48" s="1"/>
  <c r="O379" i="48" s="1"/>
  <c r="Q379" i="53"/>
  <c r="R379" i="53" s="1"/>
  <c r="O380" i="53" s="1"/>
  <c r="Q379" i="42"/>
  <c r="R379" i="42" s="1"/>
  <c r="O380" i="42" s="1"/>
  <c r="Q386" i="22"/>
  <c r="R386" i="22" s="1"/>
  <c r="O387" i="22" s="1"/>
  <c r="Q387" i="20"/>
  <c r="R387" i="20" s="1"/>
  <c r="O388" i="20" s="1"/>
  <c r="Q379" i="49"/>
  <c r="R379" i="49" s="1"/>
  <c r="O380" i="49" s="1"/>
  <c r="Q383" i="13"/>
  <c r="R383" i="13" s="1"/>
  <c r="O384" i="13" s="1"/>
  <c r="Q391" i="16"/>
  <c r="R391" i="16" s="1"/>
  <c r="O392" i="16" s="1"/>
  <c r="Q387" i="21"/>
  <c r="R387" i="21" s="1"/>
  <c r="O388" i="21" s="1"/>
  <c r="Q378" i="52"/>
  <c r="R378" i="52" s="1"/>
  <c r="O379" i="52" s="1"/>
  <c r="Q379" i="41"/>
  <c r="R379" i="41" s="1"/>
  <c r="O380" i="41" s="1"/>
  <c r="Q378" i="51"/>
  <c r="R378" i="51" s="1"/>
  <c r="O379" i="51" s="1"/>
  <c r="Q379" i="54"/>
  <c r="R379" i="54" s="1"/>
  <c r="O380" i="54" s="1"/>
  <c r="Q378" i="47"/>
  <c r="R378" i="47" s="1"/>
  <c r="O379" i="47" s="1"/>
  <c r="Q379" i="40"/>
  <c r="R379" i="40" s="1"/>
  <c r="O380" i="40" s="1"/>
  <c r="Q378" i="50"/>
  <c r="R378" i="50" s="1"/>
  <c r="O379" i="50" s="1"/>
  <c r="Q377" i="44"/>
  <c r="R377" i="44" s="1"/>
  <c r="O378" i="44" s="1"/>
  <c r="Q379" i="37"/>
  <c r="R379" i="37" s="1"/>
  <c r="O380" i="37" s="1"/>
  <c r="Q379" i="55"/>
  <c r="R379" i="55" s="1"/>
  <c r="O380" i="55" s="1"/>
  <c r="Q379" i="45"/>
  <c r="R379" i="45" s="1"/>
  <c r="O380" i="45" s="1"/>
  <c r="Q387" i="19"/>
  <c r="R387" i="19" s="1"/>
  <c r="O388" i="19" s="1"/>
  <c r="Q378" i="36"/>
  <c r="R378" i="36" s="1"/>
  <c r="O379" i="36" s="1"/>
  <c r="Q378" i="38"/>
  <c r="R378" i="38" s="1"/>
  <c r="O379" i="38" s="1"/>
  <c r="Q378" i="39"/>
  <c r="R378" i="39" s="1"/>
  <c r="O379" i="39" s="1"/>
  <c r="Q386" i="23"/>
  <c r="R386" i="23" s="1"/>
  <c r="O387" i="23" s="1"/>
  <c r="Q387" i="17"/>
  <c r="R387" i="17" s="1"/>
  <c r="O388" i="17" s="1"/>
  <c r="Q388" i="20" l="1"/>
  <c r="R388" i="20" s="1"/>
  <c r="O389" i="20" s="1"/>
  <c r="Q388" i="19"/>
  <c r="R388" i="19" s="1"/>
  <c r="O389" i="19" s="1"/>
  <c r="Q379" i="47"/>
  <c r="R379" i="47" s="1"/>
  <c r="O380" i="47" s="1"/>
  <c r="Q380" i="42"/>
  <c r="R380" i="42" s="1"/>
  <c r="O381" i="42" s="1"/>
  <c r="Q380" i="54"/>
  <c r="R380" i="54" s="1"/>
  <c r="O381" i="54" s="1"/>
  <c r="Q388" i="17"/>
  <c r="R388" i="17" s="1"/>
  <c r="O389" i="17" s="1"/>
  <c r="Q387" i="22"/>
  <c r="R387" i="22" s="1"/>
  <c r="O388" i="22" s="1"/>
  <c r="Q380" i="37"/>
  <c r="R380" i="37" s="1"/>
  <c r="O381" i="37" s="1"/>
  <c r="Q387" i="23"/>
  <c r="R387" i="23" s="1"/>
  <c r="O388" i="23" s="1"/>
  <c r="Q378" i="44"/>
  <c r="R378" i="44" s="1"/>
  <c r="O379" i="44" s="1"/>
  <c r="Q384" i="13"/>
  <c r="R384" i="13" s="1"/>
  <c r="O385" i="13" s="1"/>
  <c r="Q380" i="45"/>
  <c r="R380" i="45" s="1"/>
  <c r="O381" i="45" s="1"/>
  <c r="Q380" i="41"/>
  <c r="R380" i="41" s="1"/>
  <c r="O381" i="41" s="1"/>
  <c r="Q379" i="50"/>
  <c r="R379" i="50" s="1"/>
  <c r="O380" i="50" s="1"/>
  <c r="Q379" i="38"/>
  <c r="R379" i="38" s="1"/>
  <c r="O380" i="38" s="1"/>
  <c r="Q380" i="55"/>
  <c r="R380" i="55" s="1"/>
  <c r="O381" i="55" s="1"/>
  <c r="Q380" i="40"/>
  <c r="R380" i="40" s="1"/>
  <c r="O381" i="40" s="1"/>
  <c r="Q379" i="52"/>
  <c r="R379" i="52" s="1"/>
  <c r="O380" i="52" s="1"/>
  <c r="Q380" i="49"/>
  <c r="R380" i="49" s="1"/>
  <c r="O381" i="49" s="1"/>
  <c r="Q380" i="53"/>
  <c r="R380" i="53" s="1"/>
  <c r="O381" i="53" s="1"/>
  <c r="Q379" i="36"/>
  <c r="R379" i="36" s="1"/>
  <c r="O380" i="36" s="1"/>
  <c r="Q379" i="51"/>
  <c r="R379" i="51" s="1"/>
  <c r="O380" i="51" s="1"/>
  <c r="Q388" i="21"/>
  <c r="R388" i="21" s="1"/>
  <c r="O389" i="21" s="1"/>
  <c r="Q379" i="48"/>
  <c r="R379" i="48" s="1"/>
  <c r="O380" i="48" s="1"/>
  <c r="Q379" i="39"/>
  <c r="R379" i="39" s="1"/>
  <c r="O380" i="39" s="1"/>
  <c r="Q392" i="16"/>
  <c r="R392" i="16" s="1"/>
  <c r="O393" i="16" s="1"/>
  <c r="Q380" i="39" l="1"/>
  <c r="R380" i="39" s="1"/>
  <c r="O381" i="39" s="1"/>
  <c r="Q381" i="41"/>
  <c r="R381" i="41" s="1"/>
  <c r="O382" i="41" s="1"/>
  <c r="Q389" i="21"/>
  <c r="R389" i="21" s="1"/>
  <c r="O390" i="21" s="1"/>
  <c r="Q381" i="40"/>
  <c r="R381" i="40" s="1"/>
  <c r="O382" i="40" s="1"/>
  <c r="Q380" i="48"/>
  <c r="R380" i="48" s="1"/>
  <c r="O381" i="48" s="1"/>
  <c r="Q381" i="55"/>
  <c r="R381" i="55" s="1"/>
  <c r="O382" i="55" s="1"/>
  <c r="Q388" i="23"/>
  <c r="R388" i="23" s="1"/>
  <c r="O389" i="23" s="1"/>
  <c r="Q393" i="16"/>
  <c r="R393" i="16" s="1"/>
  <c r="O394" i="16" s="1"/>
  <c r="Q380" i="38"/>
  <c r="R380" i="38" s="1"/>
  <c r="O381" i="38" s="1"/>
  <c r="Q379" i="44"/>
  <c r="R379" i="44" s="1"/>
  <c r="O380" i="44" s="1"/>
  <c r="Q381" i="54"/>
  <c r="R381" i="54" s="1"/>
  <c r="O382" i="54" s="1"/>
  <c r="Q381" i="49"/>
  <c r="R381" i="49" s="1"/>
  <c r="O382" i="49" s="1"/>
  <c r="Q385" i="13"/>
  <c r="R385" i="13" s="1"/>
  <c r="O386" i="13" s="1"/>
  <c r="Q388" i="22"/>
  <c r="R388" i="22" s="1"/>
  <c r="O389" i="22" s="1"/>
  <c r="Q380" i="47"/>
  <c r="R380" i="47" s="1"/>
  <c r="O381" i="47" s="1"/>
  <c r="Q381" i="42"/>
  <c r="R381" i="42" s="1"/>
  <c r="O382" i="42" s="1"/>
  <c r="Q389" i="17"/>
  <c r="R389" i="17" s="1"/>
  <c r="O390" i="17" s="1"/>
  <c r="Q389" i="19"/>
  <c r="R389" i="19" s="1"/>
  <c r="O390" i="19" s="1"/>
  <c r="Q381" i="53"/>
  <c r="R381" i="53" s="1"/>
  <c r="O382" i="53" s="1"/>
  <c r="Q381" i="37"/>
  <c r="R381" i="37" s="1"/>
  <c r="O382" i="37" s="1"/>
  <c r="Q380" i="51"/>
  <c r="R380" i="51" s="1"/>
  <c r="O381" i="51" s="1"/>
  <c r="Q380" i="52"/>
  <c r="R380" i="52" s="1"/>
  <c r="O381" i="52" s="1"/>
  <c r="Q381" i="45"/>
  <c r="R381" i="45" s="1"/>
  <c r="O382" i="45" s="1"/>
  <c r="Q380" i="50"/>
  <c r="R380" i="50" s="1"/>
  <c r="O381" i="50" s="1"/>
  <c r="Q389" i="20"/>
  <c r="R389" i="20" s="1"/>
  <c r="O390" i="20" s="1"/>
  <c r="Q380" i="36"/>
  <c r="R380" i="36" s="1"/>
  <c r="O381" i="36" s="1"/>
  <c r="Q390" i="19" l="1"/>
  <c r="Q452" i="19" s="1"/>
  <c r="R452" i="19" s="1"/>
  <c r="S452" i="19" s="1"/>
  <c r="Q382" i="45"/>
  <c r="R382" i="45" s="1"/>
  <c r="O383" i="45" s="1"/>
  <c r="Q381" i="47"/>
  <c r="R381" i="47" s="1"/>
  <c r="O382" i="47" s="1"/>
  <c r="Q382" i="49"/>
  <c r="Q384" i="49" s="1"/>
  <c r="R384" i="49" s="1"/>
  <c r="S384" i="49" s="1"/>
  <c r="Q390" i="17"/>
  <c r="Q452" i="17" s="1"/>
  <c r="R452" i="17" s="1"/>
  <c r="S452" i="17" s="1"/>
  <c r="Q381" i="39"/>
  <c r="R381" i="39" s="1"/>
  <c r="O382" i="39" s="1"/>
  <c r="Q382" i="37"/>
  <c r="R382" i="37" s="1"/>
  <c r="O383" i="37" s="1"/>
  <c r="Q382" i="40"/>
  <c r="R382" i="40" s="1"/>
  <c r="O383" i="40" s="1"/>
  <c r="Q389" i="23"/>
  <c r="R389" i="23" s="1"/>
  <c r="O390" i="23" s="1"/>
  <c r="Q381" i="36"/>
  <c r="R381" i="36" s="1"/>
  <c r="O382" i="36" s="1"/>
  <c r="Q381" i="52"/>
  <c r="R381" i="52" s="1"/>
  <c r="O382" i="52" s="1"/>
  <c r="Q389" i="22"/>
  <c r="R389" i="22" s="1"/>
  <c r="O390" i="22" s="1"/>
  <c r="Q380" i="44"/>
  <c r="R380" i="44" s="1"/>
  <c r="O381" i="44" s="1"/>
  <c r="Q382" i="55"/>
  <c r="Q384" i="55" s="1"/>
  <c r="R384" i="55" s="1"/>
  <c r="S384" i="55" s="1"/>
  <c r="Q382" i="41"/>
  <c r="R382" i="41" s="1"/>
  <c r="O383" i="41" s="1"/>
  <c r="Q381" i="50"/>
  <c r="R381" i="50" s="1"/>
  <c r="O382" i="50" s="1"/>
  <c r="Q394" i="16"/>
  <c r="R394" i="16" s="1"/>
  <c r="O395" i="16" s="1"/>
  <c r="Q382" i="53"/>
  <c r="Q384" i="53" s="1"/>
  <c r="R384" i="53" s="1"/>
  <c r="S384" i="53" s="1"/>
  <c r="Q382" i="54"/>
  <c r="Q384" i="54" s="1"/>
  <c r="R384" i="54" s="1"/>
  <c r="S384" i="54" s="1"/>
  <c r="Q390" i="21"/>
  <c r="R390" i="21" s="1"/>
  <c r="O391" i="21" s="1"/>
  <c r="Q390" i="20"/>
  <c r="R390" i="20" s="1"/>
  <c r="O391" i="20" s="1"/>
  <c r="Q381" i="38"/>
  <c r="R381" i="38" s="1"/>
  <c r="O382" i="38" s="1"/>
  <c r="Q381" i="48"/>
  <c r="R381" i="48" s="1"/>
  <c r="O382" i="48" s="1"/>
  <c r="Q382" i="42"/>
  <c r="R382" i="42" s="1"/>
  <c r="O383" i="42" s="1"/>
  <c r="Q381" i="51"/>
  <c r="R381" i="51" s="1"/>
  <c r="O382" i="51" s="1"/>
  <c r="Q386" i="13"/>
  <c r="R386" i="13"/>
  <c r="O387" i="13" s="1"/>
  <c r="R390" i="19" l="1"/>
  <c r="R382" i="49"/>
  <c r="R382" i="54"/>
  <c r="Q390" i="23"/>
  <c r="R390" i="23" s="1"/>
  <c r="O391" i="23" s="1"/>
  <c r="Q391" i="20"/>
  <c r="R391" i="20" s="1"/>
  <c r="O392" i="20" s="1"/>
  <c r="Q382" i="38"/>
  <c r="Q384" i="38" s="1"/>
  <c r="R384" i="38" s="1"/>
  <c r="S384" i="38" s="1"/>
  <c r="Q383" i="41"/>
  <c r="R383" i="41" s="1"/>
  <c r="O384" i="41" s="1"/>
  <c r="Q382" i="50"/>
  <c r="R382" i="50" s="1"/>
  <c r="O383" i="50" s="1"/>
  <c r="Q383" i="42"/>
  <c r="R383" i="42" s="1"/>
  <c r="O384" i="42" s="1"/>
  <c r="Q383" i="40"/>
  <c r="R383" i="40" s="1"/>
  <c r="O384" i="40" s="1"/>
  <c r="Q395" i="16"/>
  <c r="R395" i="16" s="1"/>
  <c r="O396" i="16" s="1"/>
  <c r="Q382" i="36"/>
  <c r="Q384" i="36" s="1"/>
  <c r="R384" i="36" s="1"/>
  <c r="S384" i="36" s="1"/>
  <c r="Q382" i="39"/>
  <c r="Q384" i="39" s="1"/>
  <c r="R384" i="39" s="1"/>
  <c r="S384" i="39" s="1"/>
  <c r="Q383" i="45"/>
  <c r="R383" i="45" s="1"/>
  <c r="O384" i="45" s="1"/>
  <c r="R382" i="53"/>
  <c r="R382" i="55"/>
  <c r="Q382" i="51"/>
  <c r="R382" i="51" s="1"/>
  <c r="O383" i="51" s="1"/>
  <c r="Q381" i="44"/>
  <c r="R381" i="44" s="1"/>
  <c r="O382" i="44" s="1"/>
  <c r="Q391" i="21"/>
  <c r="R391" i="21" s="1"/>
  <c r="O392" i="21" s="1"/>
  <c r="Q390" i="22"/>
  <c r="R390" i="22" s="1"/>
  <c r="O391" i="22" s="1"/>
  <c r="Q382" i="48"/>
  <c r="R382" i="48" s="1"/>
  <c r="O383" i="48" s="1"/>
  <c r="Q382" i="52"/>
  <c r="Q384" i="52" s="1"/>
  <c r="R384" i="52" s="1"/>
  <c r="S384" i="52" s="1"/>
  <c r="Q383" i="37"/>
  <c r="R383" i="37" s="1"/>
  <c r="O384" i="37" s="1"/>
  <c r="Q382" i="47"/>
  <c r="R382" i="47" s="1"/>
  <c r="O383" i="47" s="1"/>
  <c r="Q387" i="13"/>
  <c r="R387" i="13" s="1"/>
  <c r="O388" i="13" s="1"/>
  <c r="R390" i="17"/>
  <c r="R382" i="39" l="1"/>
  <c r="R382" i="52"/>
  <c r="R382" i="38"/>
  <c r="Q383" i="50"/>
  <c r="R383" i="50" s="1"/>
  <c r="O384" i="50" s="1"/>
  <c r="Q384" i="40"/>
  <c r="R384" i="40" s="1"/>
  <c r="O385" i="40" s="1"/>
  <c r="Q382" i="44"/>
  <c r="R382" i="44" s="1"/>
  <c r="O383" i="44" s="1"/>
  <c r="Q391" i="23"/>
  <c r="R391" i="23" s="1"/>
  <c r="O392" i="23" s="1"/>
  <c r="Q383" i="47"/>
  <c r="R383" i="47" s="1"/>
  <c r="O384" i="47" s="1"/>
  <c r="Q391" i="22"/>
  <c r="R391" i="22" s="1"/>
  <c r="O392" i="22" s="1"/>
  <c r="Q396" i="16"/>
  <c r="R396" i="16" s="1"/>
  <c r="O397" i="16" s="1"/>
  <c r="Q384" i="41"/>
  <c r="R384" i="41" s="1"/>
  <c r="O385" i="41" s="1"/>
  <c r="Q384" i="42"/>
  <c r="R384" i="42" s="1"/>
  <c r="O385" i="42" s="1"/>
  <c r="Q392" i="20"/>
  <c r="R392" i="20" s="1"/>
  <c r="O393" i="20" s="1"/>
  <c r="Q392" i="21"/>
  <c r="R392" i="21" s="1"/>
  <c r="O393" i="21" s="1"/>
  <c r="Q384" i="45"/>
  <c r="R384" i="45" s="1"/>
  <c r="O385" i="45" s="1"/>
  <c r="Q384" i="37"/>
  <c r="R384" i="37" s="1"/>
  <c r="O385" i="37" s="1"/>
  <c r="Q388" i="13"/>
  <c r="R388" i="13" s="1"/>
  <c r="O389" i="13" s="1"/>
  <c r="Q383" i="48"/>
  <c r="R383" i="48" s="1"/>
  <c r="O384" i="48" s="1"/>
  <c r="Q383" i="51"/>
  <c r="R383" i="51" s="1"/>
  <c r="O384" i="51" s="1"/>
  <c r="R382" i="36"/>
  <c r="Q393" i="21" l="1"/>
  <c r="R393" i="21" s="1"/>
  <c r="O394" i="21" s="1"/>
  <c r="Q384" i="48"/>
  <c r="R384" i="48" s="1"/>
  <c r="O385" i="48" s="1"/>
  <c r="Q383" i="44"/>
  <c r="R383" i="44" s="1"/>
  <c r="O384" i="44" s="1"/>
  <c r="Q384" i="47"/>
  <c r="R384" i="47" s="1"/>
  <c r="O385" i="47" s="1"/>
  <c r="Q384" i="51"/>
  <c r="R384" i="51" s="1"/>
  <c r="O385" i="51" s="1"/>
  <c r="Q392" i="23"/>
  <c r="R392" i="23" s="1"/>
  <c r="O393" i="23" s="1"/>
  <c r="Q385" i="41"/>
  <c r="R385" i="41" s="1"/>
  <c r="O386" i="41" s="1"/>
  <c r="Q393" i="20"/>
  <c r="R393" i="20" s="1"/>
  <c r="O394" i="20" s="1"/>
  <c r="Q384" i="50"/>
  <c r="R384" i="50" s="1"/>
  <c r="O385" i="50" s="1"/>
  <c r="Q385" i="45"/>
  <c r="R385" i="45" s="1"/>
  <c r="O386" i="45" s="1"/>
  <c r="Q389" i="13"/>
  <c r="R389" i="13" s="1"/>
  <c r="O390" i="13" s="1"/>
  <c r="Q392" i="22"/>
  <c r="R392" i="22" s="1"/>
  <c r="O393" i="22" s="1"/>
  <c r="Q385" i="40"/>
  <c r="R385" i="40" s="1"/>
  <c r="O386" i="40" s="1"/>
  <c r="Q397" i="16"/>
  <c r="R397" i="16" s="1"/>
  <c r="O398" i="16" s="1"/>
  <c r="Q385" i="37"/>
  <c r="R385" i="37" s="1"/>
  <c r="O386" i="37" s="1"/>
  <c r="Q385" i="42"/>
  <c r="R385" i="42" s="1"/>
  <c r="O386" i="42" s="1"/>
  <c r="Q385" i="50" l="1"/>
  <c r="R385" i="50" s="1"/>
  <c r="O386" i="50" s="1"/>
  <c r="Q398" i="16"/>
  <c r="R398" i="16" s="1"/>
  <c r="O399" i="16" s="1"/>
  <c r="Q390" i="13"/>
  <c r="R390" i="13" s="1"/>
  <c r="O391" i="13" s="1"/>
  <c r="Q394" i="20"/>
  <c r="R394" i="20" s="1"/>
  <c r="O395" i="20" s="1"/>
  <c r="Q386" i="45"/>
  <c r="R386" i="45" s="1"/>
  <c r="O387" i="45" s="1"/>
  <c r="Q385" i="48"/>
  <c r="R385" i="48" s="1"/>
  <c r="O386" i="48" s="1"/>
  <c r="Q386" i="37"/>
  <c r="R386" i="37" s="1"/>
  <c r="O387" i="37" s="1"/>
  <c r="Q393" i="23"/>
  <c r="R393" i="23" s="1"/>
  <c r="O394" i="23" s="1"/>
  <c r="Q394" i="21"/>
  <c r="R394" i="21" s="1"/>
  <c r="O395" i="21" s="1"/>
  <c r="Q393" i="22"/>
  <c r="R393" i="22" s="1"/>
  <c r="O394" i="22" s="1"/>
  <c r="Q385" i="47"/>
  <c r="R385" i="47"/>
  <c r="O386" i="47" s="1"/>
  <c r="Q386" i="41"/>
  <c r="R386" i="41" s="1"/>
  <c r="O387" i="41" s="1"/>
  <c r="Q384" i="44"/>
  <c r="R384" i="44" s="1"/>
  <c r="O385" i="44" s="1"/>
  <c r="Q386" i="42"/>
  <c r="R386" i="42" s="1"/>
  <c r="O387" i="42" s="1"/>
  <c r="Q386" i="40"/>
  <c r="R386" i="40" s="1"/>
  <c r="O387" i="40" s="1"/>
  <c r="Q385" i="51"/>
  <c r="R385" i="51" s="1"/>
  <c r="O386" i="51" s="1"/>
  <c r="Q386" i="48" l="1"/>
  <c r="R386" i="48" s="1"/>
  <c r="O387" i="48" s="1"/>
  <c r="Q387" i="40"/>
  <c r="R387" i="40" s="1"/>
  <c r="O388" i="40" s="1"/>
  <c r="Q386" i="51"/>
  <c r="R386" i="51" s="1"/>
  <c r="O387" i="51" s="1"/>
  <c r="Q395" i="21"/>
  <c r="R395" i="21" s="1"/>
  <c r="O396" i="21" s="1"/>
  <c r="Q394" i="22"/>
  <c r="R394" i="22" s="1"/>
  <c r="O395" i="22" s="1"/>
  <c r="Q395" i="20"/>
  <c r="R395" i="20" s="1"/>
  <c r="O396" i="20" s="1"/>
  <c r="Q399" i="16"/>
  <c r="R399" i="16" s="1"/>
  <c r="O400" i="16" s="1"/>
  <c r="Q387" i="45"/>
  <c r="R387" i="45" s="1"/>
  <c r="O388" i="45" s="1"/>
  <c r="Q387" i="42"/>
  <c r="R387" i="42" s="1"/>
  <c r="O388" i="42" s="1"/>
  <c r="Q386" i="50"/>
  <c r="R386" i="50" s="1"/>
  <c r="O387" i="50" s="1"/>
  <c r="Q394" i="23"/>
  <c r="R394" i="23" s="1"/>
  <c r="O395" i="23" s="1"/>
  <c r="Q387" i="37"/>
  <c r="R387" i="37" s="1"/>
  <c r="O388" i="37" s="1"/>
  <c r="Q386" i="47"/>
  <c r="R386" i="47" s="1"/>
  <c r="O387" i="47" s="1"/>
  <c r="Q391" i="13"/>
  <c r="R391" i="13" s="1"/>
  <c r="O392" i="13" s="1"/>
  <c r="Q385" i="44"/>
  <c r="R385" i="44" s="1"/>
  <c r="O386" i="44" s="1"/>
  <c r="Q387" i="41"/>
  <c r="R387" i="41" s="1"/>
  <c r="O388" i="41" s="1"/>
  <c r="Q387" i="47" l="1"/>
  <c r="R387" i="47" s="1"/>
  <c r="O388" i="47" s="1"/>
  <c r="Q395" i="22"/>
  <c r="R395" i="22" s="1"/>
  <c r="O396" i="22" s="1"/>
  <c r="Q388" i="45"/>
  <c r="R388" i="45" s="1"/>
  <c r="O389" i="45" s="1"/>
  <c r="Q388" i="41"/>
  <c r="R388" i="41" s="1"/>
  <c r="O389" i="41" s="1"/>
  <c r="Q396" i="21"/>
  <c r="R396" i="21" s="1"/>
  <c r="O397" i="21" s="1"/>
  <c r="Q396" i="20"/>
  <c r="R396" i="20" s="1"/>
  <c r="O397" i="20" s="1"/>
  <c r="Q386" i="44"/>
  <c r="R386" i="44" s="1"/>
  <c r="O387" i="44" s="1"/>
  <c r="Q387" i="51"/>
  <c r="R387" i="51" s="1"/>
  <c r="O388" i="51" s="1"/>
  <c r="Q395" i="23"/>
  <c r="R395" i="23" s="1"/>
  <c r="O396" i="23" s="1"/>
  <c r="Q387" i="50"/>
  <c r="R387" i="50" s="1"/>
  <c r="O388" i="50" s="1"/>
  <c r="Q388" i="40"/>
  <c r="R388" i="40" s="1"/>
  <c r="O389" i="40" s="1"/>
  <c r="Q388" i="37"/>
  <c r="R388" i="37" s="1"/>
  <c r="O389" i="37" s="1"/>
  <c r="Q400" i="16"/>
  <c r="R400" i="16" s="1"/>
  <c r="O401" i="16" s="1"/>
  <c r="Q392" i="13"/>
  <c r="R392" i="13" s="1"/>
  <c r="O393" i="13" s="1"/>
  <c r="Q387" i="48"/>
  <c r="R387" i="48" s="1"/>
  <c r="O388" i="48" s="1"/>
  <c r="Q388" i="42"/>
  <c r="R388" i="42" s="1"/>
  <c r="O389" i="42" s="1"/>
  <c r="Q401" i="16" l="1"/>
  <c r="R401" i="16" s="1"/>
  <c r="O402" i="16" s="1"/>
  <c r="Q397" i="21"/>
  <c r="R397" i="21" s="1"/>
  <c r="O398" i="21" s="1"/>
  <c r="Q387" i="44"/>
  <c r="R387" i="44" s="1"/>
  <c r="O388" i="44" s="1"/>
  <c r="Q388" i="47"/>
  <c r="R388" i="47" s="1"/>
  <c r="O389" i="47" s="1"/>
  <c r="Q388" i="51"/>
  <c r="R388" i="51" s="1"/>
  <c r="O389" i="51" s="1"/>
  <c r="Q389" i="41"/>
  <c r="R389" i="41" s="1"/>
  <c r="O390" i="41" s="1"/>
  <c r="Q389" i="37"/>
  <c r="R389" i="37" s="1"/>
  <c r="O390" i="37" s="1"/>
  <c r="Q388" i="48"/>
  <c r="R388" i="48" s="1"/>
  <c r="O389" i="48" s="1"/>
  <c r="Q393" i="13"/>
  <c r="R393" i="13" s="1"/>
  <c r="O394" i="13" s="1"/>
  <c r="Q388" i="50"/>
  <c r="R388" i="50" s="1"/>
  <c r="O389" i="50" s="1"/>
  <c r="Q397" i="20"/>
  <c r="R397" i="20" s="1"/>
  <c r="O398" i="20" s="1"/>
  <c r="Q396" i="22"/>
  <c r="R396" i="22" s="1"/>
  <c r="O397" i="22" s="1"/>
  <c r="Q389" i="40"/>
  <c r="R389" i="40" s="1"/>
  <c r="O390" i="40" s="1"/>
  <c r="Q389" i="45"/>
  <c r="R389" i="45" s="1"/>
  <c r="O390" i="45" s="1"/>
  <c r="Q389" i="42"/>
  <c r="R389" i="42" s="1"/>
  <c r="O390" i="42" s="1"/>
  <c r="Q396" i="23"/>
  <c r="R396" i="23" s="1"/>
  <c r="O397" i="23" s="1"/>
  <c r="Q389" i="47" l="1"/>
  <c r="R389" i="47" s="1"/>
  <c r="O390" i="47" s="1"/>
  <c r="Q390" i="45"/>
  <c r="R390" i="45" s="1"/>
  <c r="O391" i="45" s="1"/>
  <c r="Q398" i="21"/>
  <c r="R398" i="21" s="1"/>
  <c r="O399" i="21" s="1"/>
  <c r="Q389" i="50"/>
  <c r="R389" i="50" s="1"/>
  <c r="O390" i="50" s="1"/>
  <c r="Q402" i="16"/>
  <c r="R402" i="16" s="1"/>
  <c r="O403" i="16" s="1"/>
  <c r="Q389" i="48"/>
  <c r="R389" i="48" s="1"/>
  <c r="O390" i="48" s="1"/>
  <c r="Q398" i="20"/>
  <c r="R398" i="20" s="1"/>
  <c r="O399" i="20" s="1"/>
  <c r="Q397" i="22"/>
  <c r="R397" i="22" s="1"/>
  <c r="O398" i="22" s="1"/>
  <c r="Q388" i="44"/>
  <c r="R388" i="44" s="1"/>
  <c r="O389" i="44" s="1"/>
  <c r="Q390" i="41"/>
  <c r="R390" i="41" s="1"/>
  <c r="O391" i="41" s="1"/>
  <c r="Q397" i="23"/>
  <c r="R397" i="23" s="1"/>
  <c r="O398" i="23" s="1"/>
  <c r="Q390" i="42"/>
  <c r="R390" i="42" s="1"/>
  <c r="O391" i="42" s="1"/>
  <c r="Q394" i="13"/>
  <c r="R394" i="13" s="1"/>
  <c r="O395" i="13" s="1"/>
  <c r="Q389" i="51"/>
  <c r="R389" i="51" s="1"/>
  <c r="O390" i="51" s="1"/>
  <c r="Q390" i="37"/>
  <c r="R390" i="37" s="1"/>
  <c r="O391" i="37" s="1"/>
  <c r="Q390" i="40"/>
  <c r="R390" i="40" s="1"/>
  <c r="O391" i="40" s="1"/>
  <c r="Q403" i="16" l="1"/>
  <c r="R403" i="16"/>
  <c r="O404" i="16" s="1"/>
  <c r="Q390" i="50"/>
  <c r="R390" i="50" s="1"/>
  <c r="O391" i="50" s="1"/>
  <c r="Q389" i="44"/>
  <c r="R389" i="44" s="1"/>
  <c r="O390" i="44" s="1"/>
  <c r="Q391" i="41"/>
  <c r="R391" i="41" s="1"/>
  <c r="O392" i="41" s="1"/>
  <c r="Q390" i="51"/>
  <c r="R390" i="51" s="1"/>
  <c r="O391" i="51" s="1"/>
  <c r="Q398" i="23"/>
  <c r="R398" i="23" s="1"/>
  <c r="O399" i="23" s="1"/>
  <c r="Q391" i="42"/>
  <c r="R391" i="42" s="1"/>
  <c r="O392" i="42" s="1"/>
  <c r="Q391" i="37"/>
  <c r="R391" i="37" s="1"/>
  <c r="O392" i="37" s="1"/>
  <c r="Q399" i="20"/>
  <c r="R399" i="20" s="1"/>
  <c r="O400" i="20" s="1"/>
  <c r="Q398" i="22"/>
  <c r="R398" i="22" s="1"/>
  <c r="O399" i="22" s="1"/>
  <c r="Q390" i="48"/>
  <c r="R390" i="48" s="1"/>
  <c r="O391" i="48" s="1"/>
  <c r="Q391" i="45"/>
  <c r="R391" i="45" s="1"/>
  <c r="O392" i="45" s="1"/>
  <c r="Q399" i="21"/>
  <c r="R399" i="21" s="1"/>
  <c r="O400" i="21" s="1"/>
  <c r="Q395" i="13"/>
  <c r="R395" i="13" s="1"/>
  <c r="O396" i="13" s="1"/>
  <c r="Q390" i="47"/>
  <c r="R390" i="47" s="1"/>
  <c r="O391" i="47" s="1"/>
  <c r="Q391" i="40"/>
  <c r="R391" i="40" s="1"/>
  <c r="O392" i="40" s="1"/>
  <c r="Q392" i="40" l="1"/>
  <c r="R392" i="40" s="1"/>
  <c r="O393" i="40" s="1"/>
  <c r="Q390" i="44"/>
  <c r="R390" i="44" s="1"/>
  <c r="O391" i="44" s="1"/>
  <c r="Q392" i="41"/>
  <c r="R392" i="41" s="1"/>
  <c r="O393" i="41" s="1"/>
  <c r="Q391" i="48"/>
  <c r="R391" i="48" s="1"/>
  <c r="O392" i="48" s="1"/>
  <c r="Q396" i="13"/>
  <c r="R396" i="13" s="1"/>
  <c r="O397" i="13" s="1"/>
  <c r="Q399" i="23"/>
  <c r="R399" i="23" s="1"/>
  <c r="O400" i="23" s="1"/>
  <c r="Q391" i="50"/>
  <c r="R391" i="50" s="1"/>
  <c r="O392" i="50" s="1"/>
  <c r="Q392" i="37"/>
  <c r="R392" i="37" s="1"/>
  <c r="O393" i="37" s="1"/>
  <c r="Q391" i="47"/>
  <c r="R391" i="47" s="1"/>
  <c r="O392" i="47" s="1"/>
  <c r="Q392" i="45"/>
  <c r="R392" i="45" s="1"/>
  <c r="O393" i="45" s="1"/>
  <c r="Q400" i="20"/>
  <c r="R400" i="20" s="1"/>
  <c r="O401" i="20" s="1"/>
  <c r="Q391" i="51"/>
  <c r="R391" i="51" s="1"/>
  <c r="O392" i="51" s="1"/>
  <c r="Q404" i="16"/>
  <c r="R404" i="16" s="1"/>
  <c r="O405" i="16" s="1"/>
  <c r="Q392" i="42"/>
  <c r="R392" i="42" s="1"/>
  <c r="O393" i="42" s="1"/>
  <c r="Q399" i="22"/>
  <c r="R399" i="22" s="1"/>
  <c r="O400" i="22" s="1"/>
  <c r="Q400" i="21"/>
  <c r="R400" i="21" s="1"/>
  <c r="O401" i="21" s="1"/>
  <c r="Q393" i="37" l="1"/>
  <c r="R393" i="37"/>
  <c r="O394" i="37" s="1"/>
  <c r="Q400" i="23"/>
  <c r="R400" i="23" s="1"/>
  <c r="O401" i="23" s="1"/>
  <c r="Q392" i="51"/>
  <c r="R392" i="51" s="1"/>
  <c r="O393" i="51" s="1"/>
  <c r="Q397" i="13"/>
  <c r="R397" i="13" s="1"/>
  <c r="O398" i="13" s="1"/>
  <c r="Q393" i="41"/>
  <c r="R393" i="41" s="1"/>
  <c r="O394" i="41" s="1"/>
  <c r="Q393" i="42"/>
  <c r="R393" i="42" s="1"/>
  <c r="O394" i="42" s="1"/>
  <c r="Q392" i="50"/>
  <c r="R392" i="50" s="1"/>
  <c r="O393" i="50" s="1"/>
  <c r="Q401" i="21"/>
  <c r="R401" i="21" s="1"/>
  <c r="O402" i="21" s="1"/>
  <c r="Q391" i="44"/>
  <c r="R391" i="44" s="1"/>
  <c r="O392" i="44" s="1"/>
  <c r="Q405" i="16"/>
  <c r="R405" i="16" s="1"/>
  <c r="O406" i="16" s="1"/>
  <c r="Q392" i="48"/>
  <c r="R392" i="48" s="1"/>
  <c r="O393" i="48" s="1"/>
  <c r="Q392" i="47"/>
  <c r="R392" i="47" s="1"/>
  <c r="O393" i="47" s="1"/>
  <c r="Q393" i="40"/>
  <c r="R393" i="40" s="1"/>
  <c r="O394" i="40" s="1"/>
  <c r="Q400" i="22"/>
  <c r="R400" i="22" s="1"/>
  <c r="O401" i="22" s="1"/>
  <c r="Q401" i="20"/>
  <c r="R401" i="20" s="1"/>
  <c r="O402" i="20" s="1"/>
  <c r="Q393" i="45"/>
  <c r="R393" i="45" s="1"/>
  <c r="O394" i="45" s="1"/>
  <c r="Q394" i="40" l="1"/>
  <c r="R394" i="40"/>
  <c r="O395" i="40" s="1"/>
  <c r="Q393" i="48"/>
  <c r="R393" i="48" s="1"/>
  <c r="O394" i="48" s="1"/>
  <c r="Q398" i="13"/>
  <c r="R398" i="13" s="1"/>
  <c r="O399" i="13" s="1"/>
  <c r="Q402" i="20"/>
  <c r="R402" i="20" s="1"/>
  <c r="O403" i="20" s="1"/>
  <c r="Q402" i="21"/>
  <c r="R402" i="21" s="1"/>
  <c r="O403" i="21" s="1"/>
  <c r="Q406" i="16"/>
  <c r="R406" i="16" s="1"/>
  <c r="O407" i="16" s="1"/>
  <c r="Q393" i="51"/>
  <c r="R393" i="51" s="1"/>
  <c r="O394" i="51" s="1"/>
  <c r="Q401" i="22"/>
  <c r="R401" i="22" s="1"/>
  <c r="O402" i="22" s="1"/>
  <c r="Q394" i="45"/>
  <c r="R394" i="45" s="1"/>
  <c r="O395" i="45" s="1"/>
  <c r="Q394" i="42"/>
  <c r="R394" i="42" s="1"/>
  <c r="O395" i="42" s="1"/>
  <c r="Q392" i="44"/>
  <c r="R392" i="44" s="1"/>
  <c r="O393" i="44" s="1"/>
  <c r="Q394" i="41"/>
  <c r="R394" i="41" s="1"/>
  <c r="O395" i="41" s="1"/>
  <c r="Q394" i="37"/>
  <c r="Q396" i="37" s="1"/>
  <c r="R396" i="37" s="1"/>
  <c r="S396" i="37" s="1"/>
  <c r="Q393" i="47"/>
  <c r="R393" i="47" s="1"/>
  <c r="O394" i="47" s="1"/>
  <c r="Q393" i="50"/>
  <c r="R393" i="50" s="1"/>
  <c r="O394" i="50" s="1"/>
  <c r="Q401" i="23"/>
  <c r="R401" i="23" s="1"/>
  <c r="O402" i="23" s="1"/>
  <c r="R394" i="37" l="1"/>
  <c r="Q403" i="20"/>
  <c r="R403" i="20" s="1"/>
  <c r="O404" i="20" s="1"/>
  <c r="Q402" i="22"/>
  <c r="R402" i="22" s="1"/>
  <c r="O403" i="22" s="1"/>
  <c r="Q399" i="13"/>
  <c r="R399" i="13" s="1"/>
  <c r="O400" i="13" s="1"/>
  <c r="Q394" i="51"/>
  <c r="R394" i="51" s="1"/>
  <c r="O395" i="51" s="1"/>
  <c r="Q395" i="42"/>
  <c r="R395" i="42" s="1"/>
  <c r="O396" i="42" s="1"/>
  <c r="Q394" i="48"/>
  <c r="R394" i="48" s="1"/>
  <c r="O395" i="48" s="1"/>
  <c r="Q395" i="41"/>
  <c r="R395" i="41" s="1"/>
  <c r="O396" i="41" s="1"/>
  <c r="Q394" i="47"/>
  <c r="R394" i="47" s="1"/>
  <c r="O395" i="47" s="1"/>
  <c r="Q394" i="50"/>
  <c r="R394" i="50" s="1"/>
  <c r="O395" i="50" s="1"/>
  <c r="Q407" i="16"/>
  <c r="R407" i="16" s="1"/>
  <c r="O408" i="16" s="1"/>
  <c r="Q402" i="23"/>
  <c r="R402" i="23" s="1"/>
  <c r="O403" i="23" s="1"/>
  <c r="Q393" i="44"/>
  <c r="R393" i="44" s="1"/>
  <c r="O394" i="44" s="1"/>
  <c r="Q395" i="45"/>
  <c r="R395" i="45" s="1"/>
  <c r="O396" i="45" s="1"/>
  <c r="Q403" i="21"/>
  <c r="R403" i="21" s="1"/>
  <c r="O404" i="21" s="1"/>
  <c r="Q395" i="40"/>
  <c r="R395" i="40" s="1"/>
  <c r="O396" i="40" s="1"/>
  <c r="Q395" i="50" l="1"/>
  <c r="R395" i="50" s="1"/>
  <c r="O396" i="50" s="1"/>
  <c r="Q395" i="47"/>
  <c r="R395" i="47" s="1"/>
  <c r="O396" i="47" s="1"/>
  <c r="Q403" i="22"/>
  <c r="R403" i="22" s="1"/>
  <c r="O404" i="22" s="1"/>
  <c r="Q404" i="21"/>
  <c r="R404" i="21" s="1"/>
  <c r="O405" i="21" s="1"/>
  <c r="Q396" i="45"/>
  <c r="R396" i="45" s="1"/>
  <c r="O397" i="45" s="1"/>
  <c r="Q404" i="20"/>
  <c r="R404" i="20" s="1"/>
  <c r="O405" i="20" s="1"/>
  <c r="Q400" i="13"/>
  <c r="R400" i="13" s="1"/>
  <c r="O401" i="13" s="1"/>
  <c r="Q396" i="40"/>
  <c r="R396" i="40" s="1"/>
  <c r="O397" i="40" s="1"/>
  <c r="Q394" i="44"/>
  <c r="Q396" i="44" s="1"/>
  <c r="R396" i="44" s="1"/>
  <c r="S396" i="44" s="1"/>
  <c r="Q396" i="41"/>
  <c r="R396" i="41" s="1"/>
  <c r="O397" i="41" s="1"/>
  <c r="Q395" i="48"/>
  <c r="R395" i="48" s="1"/>
  <c r="O396" i="48" s="1"/>
  <c r="Q396" i="42"/>
  <c r="R396" i="42" s="1"/>
  <c r="O397" i="42" s="1"/>
  <c r="Q395" i="51"/>
  <c r="R395" i="51" s="1"/>
  <c r="O396" i="51" s="1"/>
  <c r="Q403" i="23"/>
  <c r="R403" i="23" s="1"/>
  <c r="O404" i="23" s="1"/>
  <c r="Q408" i="16"/>
  <c r="R408" i="16" s="1"/>
  <c r="O409" i="16" s="1"/>
  <c r="Q409" i="16" l="1"/>
  <c r="R409" i="16" s="1"/>
  <c r="O410" i="16" s="1"/>
  <c r="Q404" i="23"/>
  <c r="R404" i="23" s="1"/>
  <c r="O405" i="23" s="1"/>
  <c r="Q396" i="50"/>
  <c r="R396" i="50" s="1"/>
  <c r="O397" i="50" s="1"/>
  <c r="Q397" i="42"/>
  <c r="R397" i="42" s="1"/>
  <c r="O398" i="42" s="1"/>
  <c r="Q396" i="48"/>
  <c r="R396" i="48" s="1"/>
  <c r="O397" i="48" s="1"/>
  <c r="Q401" i="13"/>
  <c r="R401" i="13" s="1"/>
  <c r="O402" i="13" s="1"/>
  <c r="Q404" i="22"/>
  <c r="R404" i="22" s="1"/>
  <c r="O405" i="22" s="1"/>
  <c r="Q405" i="20"/>
  <c r="R405" i="20" s="1"/>
  <c r="O406" i="20" s="1"/>
  <c r="Q396" i="47"/>
  <c r="R396" i="47" s="1"/>
  <c r="O397" i="47" s="1"/>
  <c r="Q397" i="40"/>
  <c r="R397" i="40" s="1"/>
  <c r="O398" i="40" s="1"/>
  <c r="Q405" i="21"/>
  <c r="R405" i="21" s="1"/>
  <c r="O406" i="21" s="1"/>
  <c r="Q397" i="41"/>
  <c r="R397" i="41" s="1"/>
  <c r="O398" i="41" s="1"/>
  <c r="Q397" i="45"/>
  <c r="R397" i="45" s="1"/>
  <c r="O398" i="45" s="1"/>
  <c r="Q396" i="51"/>
  <c r="R396" i="51" s="1"/>
  <c r="O397" i="51" s="1"/>
  <c r="R394" i="44"/>
  <c r="Q397" i="51" l="1"/>
  <c r="R397" i="51" s="1"/>
  <c r="O398" i="51" s="1"/>
  <c r="Q398" i="45"/>
  <c r="R398" i="45" s="1"/>
  <c r="O399" i="45" s="1"/>
  <c r="Q406" i="20"/>
  <c r="R406" i="20" s="1"/>
  <c r="O407" i="20" s="1"/>
  <c r="Q397" i="47"/>
  <c r="R397" i="47" s="1"/>
  <c r="O398" i="47" s="1"/>
  <c r="Q405" i="22"/>
  <c r="R405" i="22" s="1"/>
  <c r="O406" i="22" s="1"/>
  <c r="Q398" i="42"/>
  <c r="R398" i="42" s="1"/>
  <c r="O399" i="42" s="1"/>
  <c r="Q406" i="21"/>
  <c r="R406" i="21" s="1"/>
  <c r="O407" i="21" s="1"/>
  <c r="Q405" i="23"/>
  <c r="R405" i="23" s="1"/>
  <c r="O406" i="23" s="1"/>
  <c r="Q398" i="41"/>
  <c r="R398" i="41" s="1"/>
  <c r="O399" i="41" s="1"/>
  <c r="Q397" i="50"/>
  <c r="R397" i="50" s="1"/>
  <c r="O398" i="50" s="1"/>
  <c r="Q398" i="40"/>
  <c r="R398" i="40" s="1"/>
  <c r="O399" i="40" s="1"/>
  <c r="Q402" i="13"/>
  <c r="R402" i="13" s="1"/>
  <c r="O403" i="13" s="1"/>
  <c r="Q397" i="48"/>
  <c r="R397" i="48" s="1"/>
  <c r="O398" i="48" s="1"/>
  <c r="Q410" i="16"/>
  <c r="R410" i="16" s="1"/>
  <c r="O411" i="16" s="1"/>
  <c r="Q411" i="16" l="1"/>
  <c r="R411" i="16" s="1"/>
  <c r="O412" i="16" s="1"/>
  <c r="Q403" i="13"/>
  <c r="R403" i="13" s="1"/>
  <c r="O404" i="13" s="1"/>
  <c r="Q399" i="41"/>
  <c r="R399" i="41" s="1"/>
  <c r="O400" i="41" s="1"/>
  <c r="Q398" i="50"/>
  <c r="R398" i="50" s="1"/>
  <c r="O399" i="50" s="1"/>
  <c r="Q398" i="51"/>
  <c r="R398" i="51" s="1"/>
  <c r="O399" i="51" s="1"/>
  <c r="Q399" i="40"/>
  <c r="R399" i="40" s="1"/>
  <c r="O400" i="40" s="1"/>
  <c r="Q399" i="45"/>
  <c r="R399" i="45" s="1"/>
  <c r="O400" i="45" s="1"/>
  <c r="Q398" i="47"/>
  <c r="R398" i="47" s="1"/>
  <c r="O399" i="47" s="1"/>
  <c r="Q407" i="21"/>
  <c r="R407" i="21" s="1"/>
  <c r="O408" i="21" s="1"/>
  <c r="Q398" i="48"/>
  <c r="R398" i="48" s="1"/>
  <c r="O399" i="48" s="1"/>
  <c r="Q406" i="22"/>
  <c r="R406" i="22" s="1"/>
  <c r="O407" i="22" s="1"/>
  <c r="Q406" i="23"/>
  <c r="R406" i="23" s="1"/>
  <c r="O407" i="23" s="1"/>
  <c r="Q407" i="20"/>
  <c r="R407" i="20" s="1"/>
  <c r="O408" i="20" s="1"/>
  <c r="Q399" i="42"/>
  <c r="R399" i="42" s="1"/>
  <c r="O400" i="42" s="1"/>
  <c r="Q399" i="51" l="1"/>
  <c r="R399" i="51" s="1"/>
  <c r="O400" i="51" s="1"/>
  <c r="Q408" i="21"/>
  <c r="R408" i="21" s="1"/>
  <c r="O409" i="21" s="1"/>
  <c r="Q400" i="40"/>
  <c r="R400" i="40" s="1"/>
  <c r="O401" i="40" s="1"/>
  <c r="Q399" i="50"/>
  <c r="R399" i="50" s="1"/>
  <c r="O400" i="50" s="1"/>
  <c r="Q412" i="16"/>
  <c r="R412" i="16" s="1"/>
  <c r="O413" i="16" s="1"/>
  <c r="Q407" i="22"/>
  <c r="R407" i="22" s="1"/>
  <c r="O408" i="22" s="1"/>
  <c r="Q400" i="42"/>
  <c r="R400" i="42" s="1"/>
  <c r="O401" i="42" s="1"/>
  <c r="Q399" i="47"/>
  <c r="R399" i="47" s="1"/>
  <c r="O400" i="47" s="1"/>
  <c r="Q400" i="41"/>
  <c r="R400" i="41" s="1"/>
  <c r="O401" i="41" s="1"/>
  <c r="Q404" i="13"/>
  <c r="R404" i="13" s="1"/>
  <c r="O405" i="13" s="1"/>
  <c r="Q408" i="20"/>
  <c r="R408" i="20" s="1"/>
  <c r="O409" i="20" s="1"/>
  <c r="Q407" i="23"/>
  <c r="R407" i="23" s="1"/>
  <c r="O408" i="23" s="1"/>
  <c r="Q400" i="45"/>
  <c r="R400" i="45" s="1"/>
  <c r="O401" i="45" s="1"/>
  <c r="Q399" i="48"/>
  <c r="R399" i="48" s="1"/>
  <c r="O400" i="48" s="1"/>
  <c r="Q413" i="16" l="1"/>
  <c r="R413" i="16" s="1"/>
  <c r="O414" i="16" s="1"/>
  <c r="Q400" i="50"/>
  <c r="R400" i="50" s="1"/>
  <c r="O401" i="50" s="1"/>
  <c r="Q401" i="45"/>
  <c r="R401" i="45" s="1"/>
  <c r="O402" i="45" s="1"/>
  <c r="Q408" i="23"/>
  <c r="R408" i="23" s="1"/>
  <c r="O409" i="23" s="1"/>
  <c r="Q409" i="21"/>
  <c r="R409" i="21" s="1"/>
  <c r="O410" i="21" s="1"/>
  <c r="Q400" i="48"/>
  <c r="R400" i="48" s="1"/>
  <c r="O401" i="48" s="1"/>
  <c r="Q401" i="42"/>
  <c r="R401" i="42" s="1"/>
  <c r="O402" i="42" s="1"/>
  <c r="Q400" i="51"/>
  <c r="R400" i="51" s="1"/>
  <c r="O401" i="51" s="1"/>
  <c r="Q400" i="47"/>
  <c r="R400" i="47" s="1"/>
  <c r="O401" i="47" s="1"/>
  <c r="Q409" i="20"/>
  <c r="R409" i="20" s="1"/>
  <c r="O410" i="20" s="1"/>
  <c r="Q401" i="40"/>
  <c r="R401" i="40" s="1"/>
  <c r="O402" i="40" s="1"/>
  <c r="Q408" i="22"/>
  <c r="R408" i="22" s="1"/>
  <c r="O409" i="22" s="1"/>
  <c r="Q405" i="13"/>
  <c r="R405" i="13" s="1"/>
  <c r="O406" i="13" s="1"/>
  <c r="Q401" i="41"/>
  <c r="R401" i="41" s="1"/>
  <c r="O402" i="41" s="1"/>
  <c r="Q406" i="13" l="1"/>
  <c r="R406" i="13" s="1"/>
  <c r="O407" i="13" s="1"/>
  <c r="Q410" i="21"/>
  <c r="R410" i="21" s="1"/>
  <c r="O411" i="21" s="1"/>
  <c r="Q401" i="50"/>
  <c r="R401" i="50" s="1"/>
  <c r="O402" i="50" s="1"/>
  <c r="Q402" i="42"/>
  <c r="R402" i="42" s="1"/>
  <c r="O403" i="42" s="1"/>
  <c r="Q402" i="45"/>
  <c r="R402" i="45" s="1"/>
  <c r="O403" i="45" s="1"/>
  <c r="Q402" i="41"/>
  <c r="R402" i="41" s="1"/>
  <c r="O403" i="41" s="1"/>
  <c r="Q401" i="48"/>
  <c r="R401" i="48" s="1"/>
  <c r="O402" i="48" s="1"/>
  <c r="Q401" i="51"/>
  <c r="R401" i="51" s="1"/>
  <c r="O402" i="51" s="1"/>
  <c r="Q410" i="20"/>
  <c r="R410" i="20" s="1"/>
  <c r="O411" i="20" s="1"/>
  <c r="Q409" i="23"/>
  <c r="R409" i="23" s="1"/>
  <c r="O410" i="23" s="1"/>
  <c r="Q402" i="40"/>
  <c r="R402" i="40" s="1"/>
  <c r="O403" i="40" s="1"/>
  <c r="Q401" i="47"/>
  <c r="R401" i="47" s="1"/>
  <c r="O402" i="47" s="1"/>
  <c r="Q414" i="16"/>
  <c r="R414" i="16" s="1"/>
  <c r="O415" i="16" s="1"/>
  <c r="Q409" i="22"/>
  <c r="R409" i="22" s="1"/>
  <c r="O410" i="22" s="1"/>
  <c r="Q403" i="40" l="1"/>
  <c r="R403" i="40" s="1"/>
  <c r="O404" i="40" s="1"/>
  <c r="Q403" i="42"/>
  <c r="R403" i="42" s="1"/>
  <c r="O404" i="42" s="1"/>
  <c r="Q403" i="45"/>
  <c r="R403" i="45" s="1"/>
  <c r="O404" i="45" s="1"/>
  <c r="Q410" i="22"/>
  <c r="R410" i="22" s="1"/>
  <c r="O411" i="22" s="1"/>
  <c r="Q402" i="48"/>
  <c r="R402" i="48" s="1"/>
  <c r="O403" i="48" s="1"/>
  <c r="Q410" i="23"/>
  <c r="R410" i="23" s="1"/>
  <c r="O411" i="23" s="1"/>
  <c r="Q402" i="51"/>
  <c r="R402" i="51" s="1"/>
  <c r="O403" i="51" s="1"/>
  <c r="Q402" i="47"/>
  <c r="R402" i="47" s="1"/>
  <c r="O403" i="47" s="1"/>
  <c r="Q402" i="50"/>
  <c r="R402" i="50" s="1"/>
  <c r="O403" i="50" s="1"/>
  <c r="Q403" i="41"/>
  <c r="R403" i="41" s="1"/>
  <c r="O404" i="41" s="1"/>
  <c r="Q411" i="21"/>
  <c r="R411" i="21" s="1"/>
  <c r="O412" i="21" s="1"/>
  <c r="Q415" i="16"/>
  <c r="R415" i="16" s="1"/>
  <c r="O416" i="16" s="1"/>
  <c r="Q411" i="20"/>
  <c r="R411" i="20" s="1"/>
  <c r="O412" i="20" s="1"/>
  <c r="Q407" i="13"/>
  <c r="R407" i="13" s="1"/>
  <c r="O408" i="13" s="1"/>
  <c r="Q403" i="47" l="1"/>
  <c r="R403" i="47" s="1"/>
  <c r="O404" i="47" s="1"/>
  <c r="Q404" i="45"/>
  <c r="R404" i="45" s="1"/>
  <c r="O405" i="45" s="1"/>
  <c r="Q411" i="23"/>
  <c r="R411" i="23" s="1"/>
  <c r="O412" i="23" s="1"/>
  <c r="Q404" i="42"/>
  <c r="R404" i="42" s="1"/>
  <c r="O405" i="42" s="1"/>
  <c r="Q403" i="51"/>
  <c r="R403" i="51" s="1"/>
  <c r="O404" i="51" s="1"/>
  <c r="Q416" i="16"/>
  <c r="R416" i="16" s="1"/>
  <c r="O417" i="16" s="1"/>
  <c r="Q412" i="21"/>
  <c r="R412" i="21" s="1"/>
  <c r="O413" i="21" s="1"/>
  <c r="Q408" i="13"/>
  <c r="R408" i="13" s="1"/>
  <c r="O409" i="13" s="1"/>
  <c r="Q403" i="50"/>
  <c r="R403" i="50" s="1"/>
  <c r="O404" i="50" s="1"/>
  <c r="Q403" i="48"/>
  <c r="R403" i="48" s="1"/>
  <c r="O404" i="48" s="1"/>
  <c r="Q404" i="40"/>
  <c r="R404" i="40" s="1"/>
  <c r="O405" i="40" s="1"/>
  <c r="Q411" i="22"/>
  <c r="R411" i="22" s="1"/>
  <c r="O412" i="22" s="1"/>
  <c r="Q404" i="41"/>
  <c r="R404" i="41" s="1"/>
  <c r="O405" i="41" s="1"/>
  <c r="Q412" i="20"/>
  <c r="R412" i="20" s="1"/>
  <c r="O413" i="20" s="1"/>
  <c r="Q405" i="41" l="1"/>
  <c r="R405" i="41" s="1"/>
  <c r="O406" i="41" s="1"/>
  <c r="Q413" i="20"/>
  <c r="R413" i="20" s="1"/>
  <c r="O414" i="20" s="1"/>
  <c r="Q412" i="23"/>
  <c r="R412" i="23"/>
  <c r="O413" i="23" s="1"/>
  <c r="Q417" i="16"/>
  <c r="R417" i="16" s="1"/>
  <c r="O418" i="16" s="1"/>
  <c r="Q404" i="47"/>
  <c r="R404" i="47" s="1"/>
  <c r="O405" i="47" s="1"/>
  <c r="Q412" i="22"/>
  <c r="R412" i="22" s="1"/>
  <c r="O413" i="22" s="1"/>
  <c r="Q413" i="21"/>
  <c r="R413" i="21" s="1"/>
  <c r="O414" i="21" s="1"/>
  <c r="Q404" i="48"/>
  <c r="R404" i="48" s="1"/>
  <c r="O405" i="48" s="1"/>
  <c r="Q405" i="45"/>
  <c r="R405" i="45" s="1"/>
  <c r="O406" i="45" s="1"/>
  <c r="Q405" i="42"/>
  <c r="R405" i="42" s="1"/>
  <c r="O406" i="42" s="1"/>
  <c r="Q409" i="13"/>
  <c r="R409" i="13" s="1"/>
  <c r="O410" i="13" s="1"/>
  <c r="Q405" i="40"/>
  <c r="R405" i="40" s="1"/>
  <c r="O406" i="40" s="1"/>
  <c r="Q404" i="50"/>
  <c r="R404" i="50" s="1"/>
  <c r="O405" i="50" s="1"/>
  <c r="Q404" i="51"/>
  <c r="R404" i="51" s="1"/>
  <c r="O405" i="51" s="1"/>
  <c r="Q405" i="51" l="1"/>
  <c r="R405" i="51" s="1"/>
  <c r="O406" i="51" s="1"/>
  <c r="Q406" i="45"/>
  <c r="Q408" i="45" s="1"/>
  <c r="R408" i="45" s="1"/>
  <c r="S408" i="45" s="1"/>
  <c r="R406" i="45"/>
  <c r="Q414" i="20"/>
  <c r="R414" i="20" s="1"/>
  <c r="O415" i="20" s="1"/>
  <c r="Q406" i="42"/>
  <c r="Q408" i="42" s="1"/>
  <c r="R408" i="42" s="1"/>
  <c r="S408" i="42" s="1"/>
  <c r="Q413" i="22"/>
  <c r="R413" i="22" s="1"/>
  <c r="O414" i="22" s="1"/>
  <c r="Q406" i="41"/>
  <c r="Q408" i="41" s="1"/>
  <c r="R408" i="41" s="1"/>
  <c r="S408" i="41" s="1"/>
  <c r="Q405" i="48"/>
  <c r="R405" i="48" s="1"/>
  <c r="O406" i="48" s="1"/>
  <c r="Q418" i="16"/>
  <c r="R418" i="16" s="1"/>
  <c r="O419" i="16" s="1"/>
  <c r="Q410" i="13"/>
  <c r="R410" i="13" s="1"/>
  <c r="O411" i="13" s="1"/>
  <c r="Q413" i="23"/>
  <c r="R413" i="23" s="1"/>
  <c r="O414" i="23" s="1"/>
  <c r="Q406" i="40"/>
  <c r="Q408" i="40" s="1"/>
  <c r="R408" i="40" s="1"/>
  <c r="S408" i="40" s="1"/>
  <c r="Q414" i="21"/>
  <c r="R414" i="21" s="1"/>
  <c r="O415" i="21" s="1"/>
  <c r="Q405" i="50"/>
  <c r="R405" i="50" s="1"/>
  <c r="O406" i="50" s="1"/>
  <c r="Q405" i="47"/>
  <c r="R405" i="47" s="1"/>
  <c r="O406" i="47" s="1"/>
  <c r="R406" i="40" l="1"/>
  <c r="R406" i="42"/>
  <c r="R406" i="41"/>
  <c r="Q411" i="13"/>
  <c r="R411" i="13" s="1"/>
  <c r="O412" i="13" s="1"/>
  <c r="Q406" i="50"/>
  <c r="Q408" i="50" s="1"/>
  <c r="R408" i="50" s="1"/>
  <c r="S408" i="50" s="1"/>
  <c r="Q419" i="16"/>
  <c r="R419" i="16" s="1"/>
  <c r="O420" i="16" s="1"/>
  <c r="Q414" i="22"/>
  <c r="R414" i="22" s="1"/>
  <c r="O415" i="22" s="1"/>
  <c r="Q415" i="21"/>
  <c r="R415" i="21" s="1"/>
  <c r="O416" i="21" s="1"/>
  <c r="Q406" i="48"/>
  <c r="R406" i="48" s="1"/>
  <c r="O407" i="48" s="1"/>
  <c r="Q415" i="20"/>
  <c r="R415" i="20" s="1"/>
  <c r="O416" i="20" s="1"/>
  <c r="Q406" i="47"/>
  <c r="R406" i="47" s="1"/>
  <c r="O407" i="47" s="1"/>
  <c r="Q414" i="23"/>
  <c r="R414" i="23" s="1"/>
  <c r="O415" i="23" s="1"/>
  <c r="Q406" i="51"/>
  <c r="Q408" i="51" s="1"/>
  <c r="R408" i="51" s="1"/>
  <c r="S408" i="51" s="1"/>
  <c r="R406" i="50" l="1"/>
  <c r="R406" i="51"/>
  <c r="Q415" i="23"/>
  <c r="R415" i="23" s="1"/>
  <c r="O416" i="23" s="1"/>
  <c r="Q416" i="21"/>
  <c r="R416" i="21" s="1"/>
  <c r="O417" i="21" s="1"/>
  <c r="Q412" i="13"/>
  <c r="R412" i="13" s="1"/>
  <c r="O413" i="13" s="1"/>
  <c r="Q415" i="22"/>
  <c r="R415" i="22" s="1"/>
  <c r="O416" i="22" s="1"/>
  <c r="Q407" i="47"/>
  <c r="R407" i="47" s="1"/>
  <c r="O408" i="47" s="1"/>
  <c r="Q420" i="16"/>
  <c r="R420" i="16" s="1"/>
  <c r="O421" i="16" s="1"/>
  <c r="Q416" i="20"/>
  <c r="R416" i="20" s="1"/>
  <c r="O417" i="20" s="1"/>
  <c r="Q407" i="48"/>
  <c r="R407" i="48" s="1"/>
  <c r="O408" i="48" s="1"/>
  <c r="Q417" i="21" l="1"/>
  <c r="R417" i="21" s="1"/>
  <c r="O418" i="21" s="1"/>
  <c r="Q417" i="20"/>
  <c r="R417" i="20" s="1"/>
  <c r="O418" i="20" s="1"/>
  <c r="Q416" i="23"/>
  <c r="R416" i="23" s="1"/>
  <c r="O417" i="23" s="1"/>
  <c r="Q408" i="48"/>
  <c r="R408" i="48" s="1"/>
  <c r="O409" i="48" s="1"/>
  <c r="Q416" i="22"/>
  <c r="R416" i="22" s="1"/>
  <c r="O417" i="22" s="1"/>
  <c r="Q413" i="13"/>
  <c r="R413" i="13" s="1"/>
  <c r="O414" i="13" s="1"/>
  <c r="Q408" i="47"/>
  <c r="R408" i="47" s="1"/>
  <c r="O409" i="47" s="1"/>
  <c r="Q421" i="16"/>
  <c r="R421" i="16" s="1"/>
  <c r="O422" i="16" s="1"/>
  <c r="Q418" i="20" l="1"/>
  <c r="R418" i="20" s="1"/>
  <c r="O419" i="20" s="1"/>
  <c r="Q417" i="22"/>
  <c r="R417" i="22" s="1"/>
  <c r="O418" i="22" s="1"/>
  <c r="Q414" i="13"/>
  <c r="R414" i="13" s="1"/>
  <c r="O415" i="13" s="1"/>
  <c r="Q422" i="16"/>
  <c r="R422" i="16" s="1"/>
  <c r="O423" i="16" s="1"/>
  <c r="Q409" i="48"/>
  <c r="R409" i="48" s="1"/>
  <c r="O410" i="48" s="1"/>
  <c r="Q417" i="23"/>
  <c r="R417" i="23" s="1"/>
  <c r="O418" i="23" s="1"/>
  <c r="Q409" i="47"/>
  <c r="R409" i="47" s="1"/>
  <c r="O410" i="47" s="1"/>
  <c r="Q418" i="21"/>
  <c r="R418" i="21" s="1"/>
  <c r="O419" i="21" s="1"/>
  <c r="Q410" i="48" l="1"/>
  <c r="R410" i="48" s="1"/>
  <c r="O411" i="48" s="1"/>
  <c r="Q423" i="16"/>
  <c r="R423" i="16" s="1"/>
  <c r="O424" i="16" s="1"/>
  <c r="Q418" i="22"/>
  <c r="R418" i="22" s="1"/>
  <c r="O419" i="22" s="1"/>
  <c r="Q418" i="23"/>
  <c r="R418" i="23" s="1"/>
  <c r="O419" i="23" s="1"/>
  <c r="Q419" i="21"/>
  <c r="R419" i="21" s="1"/>
  <c r="O420" i="21" s="1"/>
  <c r="Q410" i="47"/>
  <c r="R410" i="47" s="1"/>
  <c r="O411" i="47" s="1"/>
  <c r="Q415" i="13"/>
  <c r="R415" i="13" s="1"/>
  <c r="O416" i="13" s="1"/>
  <c r="Q419" i="20"/>
  <c r="R419" i="20" s="1"/>
  <c r="O420" i="20" s="1"/>
  <c r="Q420" i="21" l="1"/>
  <c r="R420" i="21"/>
  <c r="O421" i="21" s="1"/>
  <c r="Q419" i="22"/>
  <c r="R419" i="22" s="1"/>
  <c r="O420" i="22" s="1"/>
  <c r="Q420" i="20"/>
  <c r="R420" i="20" s="1"/>
  <c r="O421" i="20" s="1"/>
  <c r="Q411" i="47"/>
  <c r="R411" i="47" s="1"/>
  <c r="O412" i="47" s="1"/>
  <c r="Q424" i="16"/>
  <c r="R424" i="16" s="1"/>
  <c r="O425" i="16" s="1"/>
  <c r="Q419" i="23"/>
  <c r="R419" i="23" s="1"/>
  <c r="O420" i="23" s="1"/>
  <c r="Q416" i="13"/>
  <c r="R416" i="13" s="1"/>
  <c r="O417" i="13" s="1"/>
  <c r="Q411" i="48"/>
  <c r="R411" i="48" s="1"/>
  <c r="O412" i="48" s="1"/>
  <c r="Q425" i="16" l="1"/>
  <c r="R425" i="16" s="1"/>
  <c r="O426" i="16" s="1"/>
  <c r="Q412" i="47"/>
  <c r="R412" i="47" s="1"/>
  <c r="O413" i="47" s="1"/>
  <c r="Q420" i="23"/>
  <c r="R420" i="23" s="1"/>
  <c r="O421" i="23" s="1"/>
  <c r="Q420" i="22"/>
  <c r="R420" i="22" s="1"/>
  <c r="O421" i="22" s="1"/>
  <c r="Q421" i="20"/>
  <c r="R421" i="20" s="1"/>
  <c r="O422" i="20" s="1"/>
  <c r="Q421" i="21"/>
  <c r="R421" i="21" s="1"/>
  <c r="O422" i="21" s="1"/>
  <c r="Q412" i="48"/>
  <c r="R412" i="48" s="1"/>
  <c r="O413" i="48" s="1"/>
  <c r="Q417" i="13"/>
  <c r="R417" i="13" s="1"/>
  <c r="O418" i="13" s="1"/>
  <c r="Q413" i="47" l="1"/>
  <c r="R413" i="47" s="1"/>
  <c r="O414" i="47" s="1"/>
  <c r="Q421" i="22"/>
  <c r="R421" i="22" s="1"/>
  <c r="O422" i="22" s="1"/>
  <c r="Q413" i="48"/>
  <c r="R413" i="48" s="1"/>
  <c r="O414" i="48" s="1"/>
  <c r="Q421" i="23"/>
  <c r="R421" i="23" s="1"/>
  <c r="O422" i="23" s="1"/>
  <c r="Q418" i="13"/>
  <c r="R418" i="13" s="1"/>
  <c r="O419" i="13" s="1"/>
  <c r="Q422" i="21"/>
  <c r="R422" i="21" s="1"/>
  <c r="O423" i="21" s="1"/>
  <c r="Q422" i="20"/>
  <c r="R422" i="20" s="1"/>
  <c r="O423" i="20" s="1"/>
  <c r="Q426" i="16"/>
  <c r="R426" i="16" s="1"/>
  <c r="O427" i="16" s="1"/>
  <c r="Q422" i="23" l="1"/>
  <c r="R422" i="23" s="1"/>
  <c r="O423" i="23" s="1"/>
  <c r="Q423" i="21"/>
  <c r="R423" i="21" s="1"/>
  <c r="O424" i="21" s="1"/>
  <c r="Q422" i="22"/>
  <c r="R422" i="22" s="1"/>
  <c r="O423" i="22" s="1"/>
  <c r="Q427" i="16"/>
  <c r="R427" i="16" s="1"/>
  <c r="O428" i="16" s="1"/>
  <c r="Q423" i="20"/>
  <c r="R423" i="20" s="1"/>
  <c r="O424" i="20" s="1"/>
  <c r="Q419" i="13"/>
  <c r="R419" i="13" s="1"/>
  <c r="O420" i="13" s="1"/>
  <c r="Q414" i="47"/>
  <c r="R414" i="47" s="1"/>
  <c r="O415" i="47" s="1"/>
  <c r="Q414" i="48"/>
  <c r="R414" i="48" s="1"/>
  <c r="O415" i="48" s="1"/>
  <c r="Q423" i="23" l="1"/>
  <c r="R423" i="23" s="1"/>
  <c r="O424" i="23" s="1"/>
  <c r="Q415" i="47"/>
  <c r="R415" i="47" s="1"/>
  <c r="O416" i="47" s="1"/>
  <c r="Q424" i="21"/>
  <c r="R424" i="21" s="1"/>
  <c r="O425" i="21" s="1"/>
  <c r="Q415" i="48"/>
  <c r="R415" i="48" s="1"/>
  <c r="O416" i="48" s="1"/>
  <c r="Q423" i="22"/>
  <c r="R423" i="22"/>
  <c r="O424" i="22" s="1"/>
  <c r="Q424" i="20"/>
  <c r="R424" i="20" s="1"/>
  <c r="O425" i="20" s="1"/>
  <c r="Q428" i="16"/>
  <c r="R428" i="16" s="1"/>
  <c r="O429" i="16" s="1"/>
  <c r="Q420" i="13"/>
  <c r="R420" i="13" s="1"/>
  <c r="O421" i="13" s="1"/>
  <c r="Q416" i="48" l="1"/>
  <c r="R416" i="48"/>
  <c r="O417" i="48" s="1"/>
  <c r="Q425" i="21"/>
  <c r="R425" i="21" s="1"/>
  <c r="O426" i="21" s="1"/>
  <c r="Q424" i="23"/>
  <c r="R424" i="23" s="1"/>
  <c r="O425" i="23" s="1"/>
  <c r="Q429" i="16"/>
  <c r="R429" i="16" s="1"/>
  <c r="O430" i="16" s="1"/>
  <c r="Q416" i="47"/>
  <c r="R416" i="47" s="1"/>
  <c r="O417" i="47" s="1"/>
  <c r="Q421" i="13"/>
  <c r="R421" i="13" s="1"/>
  <c r="O422" i="13" s="1"/>
  <c r="Q425" i="20"/>
  <c r="R425" i="20" s="1"/>
  <c r="O426" i="20" s="1"/>
  <c r="Q424" i="22"/>
  <c r="R424" i="22" s="1"/>
  <c r="O425" i="22" s="1"/>
  <c r="Q430" i="16" l="1"/>
  <c r="R430" i="16" s="1"/>
  <c r="O431" i="16" s="1"/>
  <c r="Q426" i="21"/>
  <c r="Q428" i="21" s="1"/>
  <c r="R428" i="21" s="1"/>
  <c r="S428" i="21" s="1"/>
  <c r="Q422" i="13"/>
  <c r="R422" i="13" s="1"/>
  <c r="O423" i="13" s="1"/>
  <c r="Q425" i="22"/>
  <c r="R425" i="22" s="1"/>
  <c r="O426" i="22" s="1"/>
  <c r="Q426" i="20"/>
  <c r="Q428" i="20" s="1"/>
  <c r="R428" i="20" s="1"/>
  <c r="S428" i="20" s="1"/>
  <c r="Q417" i="47"/>
  <c r="R417" i="47" s="1"/>
  <c r="O418" i="47" s="1"/>
  <c r="Q417" i="48"/>
  <c r="R417" i="48" s="1"/>
  <c r="O418" i="48" s="1"/>
  <c r="Q425" i="23"/>
  <c r="R425" i="23" s="1"/>
  <c r="O426" i="23" s="1"/>
  <c r="R426" i="21" l="1"/>
  <c r="Q426" i="23"/>
  <c r="Q428" i="23" s="1"/>
  <c r="R428" i="23" s="1"/>
  <c r="S428" i="23" s="1"/>
  <c r="Q418" i="48"/>
  <c r="Q420" i="48" s="1"/>
  <c r="R420" i="48" s="1"/>
  <c r="S420" i="48" s="1"/>
  <c r="Q418" i="47"/>
  <c r="Q420" i="47" s="1"/>
  <c r="R420" i="47" s="1"/>
  <c r="S420" i="47" s="1"/>
  <c r="Q431" i="16"/>
  <c r="R431" i="16" s="1"/>
  <c r="O432" i="16" s="1"/>
  <c r="Q426" i="22"/>
  <c r="Q428" i="22" s="1"/>
  <c r="R428" i="22" s="1"/>
  <c r="S428" i="22" s="1"/>
  <c r="Q423" i="13"/>
  <c r="R423" i="13" s="1"/>
  <c r="O424" i="13" s="1"/>
  <c r="R426" i="20"/>
  <c r="R426" i="22" l="1"/>
  <c r="R418" i="48"/>
  <c r="R426" i="23"/>
  <c r="Q424" i="13"/>
  <c r="R424" i="13" s="1"/>
  <c r="O425" i="13" s="1"/>
  <c r="R418" i="47"/>
  <c r="Q432" i="16"/>
  <c r="R432" i="16" s="1"/>
  <c r="O433" i="16" s="1"/>
  <c r="Q433" i="16" l="1"/>
  <c r="R433" i="16" s="1"/>
  <c r="O434" i="16" s="1"/>
  <c r="Q425" i="13"/>
  <c r="R425" i="13" s="1"/>
  <c r="O426" i="13" s="1"/>
  <c r="Q426" i="13" l="1"/>
  <c r="R426" i="13" s="1"/>
  <c r="O427" i="13" s="1"/>
  <c r="Q434" i="16"/>
  <c r="R434" i="16" s="1"/>
  <c r="O435" i="16" s="1"/>
  <c r="Q435" i="16" l="1"/>
  <c r="R435" i="16" s="1"/>
  <c r="O436" i="16" s="1"/>
  <c r="Q427" i="13"/>
  <c r="R427" i="13" s="1"/>
  <c r="O428" i="13" s="1"/>
  <c r="Q428" i="13" l="1"/>
  <c r="R428" i="13" s="1"/>
  <c r="O429" i="13" s="1"/>
  <c r="Q436" i="16"/>
  <c r="R436" i="16" s="1"/>
  <c r="O437" i="16" s="1"/>
  <c r="Q429" i="13" l="1"/>
  <c r="R429" i="13" s="1"/>
  <c r="O430" i="13" s="1"/>
  <c r="Q437" i="16"/>
  <c r="R437" i="16" s="1"/>
  <c r="O438" i="16" s="1"/>
  <c r="Q438" i="16" l="1"/>
  <c r="R438" i="16" s="1"/>
  <c r="O439" i="16" s="1"/>
  <c r="Q430" i="13"/>
  <c r="R430" i="13" s="1"/>
  <c r="O431" i="13" s="1"/>
  <c r="Q439" i="16" l="1"/>
  <c r="R439" i="16" s="1"/>
  <c r="O440" i="16" s="1"/>
  <c r="Q431" i="13"/>
  <c r="R431" i="13" s="1"/>
  <c r="O432" i="13" s="1"/>
  <c r="Q432" i="13" l="1"/>
  <c r="R432" i="13" s="1"/>
  <c r="O433" i="13" s="1"/>
  <c r="Q440" i="16"/>
  <c r="R440" i="16" s="1"/>
  <c r="O441" i="16" s="1"/>
  <c r="Q441" i="16" l="1"/>
  <c r="R441" i="16" s="1"/>
  <c r="O442" i="16" s="1"/>
  <c r="Q433" i="13"/>
  <c r="R433" i="13" s="1"/>
  <c r="O434" i="13" s="1"/>
  <c r="Q434" i="13" l="1"/>
  <c r="R434" i="13" s="1"/>
  <c r="O435" i="13" s="1"/>
  <c r="Q442" i="16"/>
  <c r="R442" i="16" s="1"/>
  <c r="O443" i="16" s="1"/>
  <c r="Q443" i="16" l="1"/>
  <c r="R443" i="16" s="1"/>
  <c r="O444" i="16" s="1"/>
  <c r="Q435" i="13"/>
  <c r="R435" i="13" s="1"/>
  <c r="O436" i="13" s="1"/>
  <c r="Q436" i="13" l="1"/>
  <c r="R436" i="13" s="1"/>
  <c r="O437" i="13" s="1"/>
  <c r="Q444" i="16"/>
  <c r="R444" i="16" s="1"/>
  <c r="O445" i="16" s="1"/>
  <c r="Q437" i="13" l="1"/>
  <c r="R437" i="13" s="1"/>
  <c r="O438" i="13" s="1"/>
  <c r="Q445" i="16"/>
  <c r="R445" i="16" s="1"/>
  <c r="O446" i="16" s="1"/>
  <c r="Q438" i="13" l="1"/>
  <c r="R438" i="13" s="1"/>
  <c r="O439" i="13" s="1"/>
  <c r="Q446" i="16"/>
  <c r="R446" i="16" s="1"/>
  <c r="O447" i="16" s="1"/>
  <c r="Q447" i="16" l="1"/>
  <c r="R447" i="16" s="1"/>
  <c r="O448" i="16" s="1"/>
  <c r="Q439" i="13"/>
  <c r="R439" i="13" s="1"/>
  <c r="O440" i="13" s="1"/>
  <c r="Q448" i="16" l="1"/>
  <c r="R448" i="16" s="1"/>
  <c r="O449" i="16" s="1"/>
  <c r="Q440" i="13"/>
  <c r="R440" i="13" s="1"/>
  <c r="O441" i="13" s="1"/>
  <c r="Q449" i="16" l="1"/>
  <c r="R449" i="16" s="1"/>
  <c r="O450" i="16" s="1"/>
  <c r="Q441" i="13"/>
  <c r="R441" i="13" s="1"/>
  <c r="O442" i="13" s="1"/>
  <c r="Q442" i="13" l="1"/>
  <c r="R442" i="13" s="1"/>
  <c r="O443" i="13" s="1"/>
  <c r="Q450" i="16"/>
  <c r="R450" i="16" s="1"/>
  <c r="O451" i="16" s="1"/>
  <c r="Q451" i="16" l="1"/>
  <c r="R451" i="16" s="1"/>
  <c r="O452" i="16" s="1"/>
  <c r="Q443" i="13"/>
  <c r="R443" i="13" s="1"/>
  <c r="O444" i="13" s="1"/>
  <c r="Q444" i="13" l="1"/>
  <c r="R444" i="13" s="1"/>
  <c r="O445" i="13" s="1"/>
  <c r="Q452" i="16"/>
  <c r="R452" i="16" s="1"/>
  <c r="O453" i="16" s="1"/>
  <c r="Q453" i="16" l="1"/>
  <c r="R453" i="16" s="1"/>
  <c r="O454" i="16" s="1"/>
  <c r="Q445" i="13"/>
  <c r="R445" i="13" s="1"/>
  <c r="O446" i="13" s="1"/>
  <c r="Q446" i="13" l="1"/>
  <c r="Q448" i="13" s="1"/>
  <c r="R448" i="13" s="1"/>
  <c r="S448" i="13" s="1"/>
  <c r="Q454" i="16"/>
  <c r="R454" i="16" s="1"/>
  <c r="O455" i="16" s="1"/>
  <c r="Q455" i="16" l="1"/>
  <c r="R455" i="16" s="1"/>
  <c r="O456" i="16" s="1"/>
  <c r="R446" i="13"/>
  <c r="Q456" i="16" l="1"/>
  <c r="R456" i="16" s="1"/>
  <c r="O457" i="16" s="1"/>
  <c r="Q457" i="16" l="1"/>
  <c r="R457" i="16" s="1"/>
  <c r="O458" i="16" s="1"/>
  <c r="Q458" i="16" l="1"/>
  <c r="R458" i="16" s="1"/>
  <c r="O459" i="16" s="1"/>
  <c r="Q459" i="16" l="1"/>
  <c r="R459" i="16"/>
  <c r="O460" i="16" s="1"/>
  <c r="Q460" i="16" l="1"/>
  <c r="R460" i="16" s="1"/>
  <c r="O461" i="16" s="1"/>
  <c r="Q461" i="16" l="1"/>
  <c r="R461" i="16" s="1"/>
  <c r="O462" i="16" s="1"/>
  <c r="Q462" i="16" l="1"/>
  <c r="R462" i="16" s="1"/>
  <c r="O463" i="16" s="1"/>
  <c r="Q463" i="16" l="1"/>
  <c r="R463" i="16" s="1"/>
  <c r="O464" i="16" s="1"/>
  <c r="Q464" i="16" l="1"/>
  <c r="R464" i="16" s="1"/>
  <c r="O465" i="16" s="1"/>
  <c r="Q465" i="16" l="1"/>
  <c r="R465" i="16" s="1"/>
  <c r="O466" i="16" s="1"/>
  <c r="Q466" i="16" l="1"/>
  <c r="R466" i="16" s="1"/>
  <c r="O467" i="16" s="1"/>
  <c r="Q467" i="16" l="1"/>
  <c r="R467" i="16"/>
  <c r="O468" i="16" s="1"/>
  <c r="Q468" i="16" l="1"/>
  <c r="R468" i="16"/>
  <c r="O469" i="16" s="1"/>
  <c r="Q469" i="16" l="1"/>
  <c r="R469" i="16" s="1"/>
  <c r="O470" i="16" s="1"/>
  <c r="Q470" i="16" l="1"/>
  <c r="R470" i="16"/>
  <c r="O471" i="16" s="1"/>
  <c r="Q471" i="16" l="1"/>
  <c r="R471" i="16"/>
  <c r="O472" i="16" s="1"/>
  <c r="Q472" i="16" l="1"/>
  <c r="R472" i="16" s="1"/>
  <c r="O473" i="16" s="1"/>
  <c r="Q473" i="16" l="1"/>
  <c r="R473" i="16"/>
  <c r="O474" i="16" s="1"/>
  <c r="Q474" i="16" l="1"/>
  <c r="R474" i="16" s="1"/>
  <c r="O475" i="16" s="1"/>
  <c r="Q475" i="16" l="1"/>
  <c r="R475" i="16" s="1"/>
  <c r="O476" i="16" s="1"/>
  <c r="Q476" i="16" l="1"/>
  <c r="R476" i="16"/>
  <c r="O477" i="16" s="1"/>
  <c r="Q477" i="16" l="1"/>
  <c r="R477" i="16"/>
  <c r="O478" i="16" s="1"/>
  <c r="Q478" i="16" l="1"/>
  <c r="R478" i="16" s="1"/>
  <c r="O479" i="16" s="1"/>
  <c r="Q479" i="16" l="1"/>
  <c r="R479" i="16" s="1"/>
  <c r="O480" i="16" s="1"/>
  <c r="Q480" i="16" l="1"/>
  <c r="R480" i="16" s="1"/>
  <c r="O481" i="16" s="1"/>
  <c r="Q481" i="16" l="1"/>
  <c r="R481" i="16"/>
  <c r="O482" i="16" s="1"/>
  <c r="Q482" i="16" l="1"/>
  <c r="R482" i="16" s="1"/>
  <c r="O483" i="16" s="1"/>
  <c r="Q483" i="16" l="1"/>
  <c r="R483" i="16"/>
  <c r="O484" i="16" s="1"/>
  <c r="Q484" i="16" l="1"/>
  <c r="R484" i="16"/>
  <c r="O485" i="16" s="1"/>
  <c r="Q485" i="16" l="1"/>
  <c r="R485" i="16" s="1"/>
  <c r="O486" i="16" s="1"/>
  <c r="Q486" i="16" l="1"/>
  <c r="R486" i="16"/>
  <c r="O487" i="16" s="1"/>
  <c r="Q487" i="16" l="1"/>
  <c r="R487" i="16"/>
  <c r="O488" i="16" s="1"/>
  <c r="Q488" i="16" l="1"/>
  <c r="R488" i="16" s="1"/>
  <c r="O489" i="16" s="1"/>
  <c r="Q489" i="16" l="1"/>
  <c r="R489" i="16" s="1"/>
  <c r="O490" i="16" s="1"/>
  <c r="Q490" i="16" l="1"/>
  <c r="R490" i="16" s="1"/>
  <c r="O491" i="16" s="1"/>
  <c r="Q491" i="16" l="1"/>
  <c r="R491" i="16"/>
  <c r="O492" i="16" s="1"/>
  <c r="Q492" i="16" l="1"/>
  <c r="R492" i="16" s="1"/>
  <c r="O493" i="16" s="1"/>
  <c r="Q493" i="16" l="1"/>
  <c r="R493" i="16" s="1"/>
  <c r="O494" i="16" s="1"/>
  <c r="Q494" i="16" l="1"/>
  <c r="R494" i="16" s="1"/>
  <c r="O495" i="16" s="1"/>
  <c r="Q495" i="16" l="1"/>
  <c r="R495" i="16"/>
  <c r="O496" i="16" s="1"/>
  <c r="Q496" i="16" l="1"/>
  <c r="R496" i="16" s="1"/>
  <c r="O497" i="16" s="1"/>
  <c r="Q497" i="16" l="1"/>
  <c r="R497" i="16" s="1"/>
  <c r="O498" i="16" s="1"/>
  <c r="Q498" i="16" l="1"/>
  <c r="R498" i="16" s="1"/>
  <c r="O499" i="16" s="1"/>
  <c r="Q499" i="16" l="1"/>
  <c r="R499" i="16" s="1"/>
  <c r="O500" i="16" s="1"/>
  <c r="Q500" i="16" l="1"/>
  <c r="R500" i="16"/>
  <c r="O501" i="16" s="1"/>
  <c r="Q501" i="16" l="1"/>
  <c r="R501" i="16"/>
  <c r="O502" i="16" s="1"/>
  <c r="Q502" i="16" l="1"/>
  <c r="Q504" i="16" s="1"/>
  <c r="R504" i="16" s="1"/>
  <c r="S504" i="16" s="1"/>
  <c r="R502" i="16"/>
</calcChain>
</file>

<file path=xl/sharedStrings.xml><?xml version="1.0" encoding="utf-8"?>
<sst xmlns="http://schemas.openxmlformats.org/spreadsheetml/2006/main" count="7212" uniqueCount="281">
  <si>
    <t>Detail Unit Tabs …</t>
  </si>
  <si>
    <t>7+</t>
  </si>
  <si>
    <t>Escalation Factors</t>
  </si>
  <si>
    <t>Inflation Forecast</t>
  </si>
  <si>
    <t>Reserves Dec 31, 2024</t>
  </si>
  <si>
    <t>Cost Estimates in 2023</t>
  </si>
  <si>
    <t>Vendor Cost Estimates</t>
  </si>
  <si>
    <t>2025 FPSC Accruals</t>
  </si>
  <si>
    <t>File Tab</t>
  </si>
  <si>
    <t>Order</t>
  </si>
  <si>
    <t>Total</t>
  </si>
  <si>
    <t>PROPOSED</t>
  </si>
  <si>
    <t>Total Dismantlement Accrual</t>
  </si>
  <si>
    <t>Summary of Retired Assets</t>
  </si>
  <si>
    <t>Gannon Power Station</t>
  </si>
  <si>
    <t>Phillips Station</t>
  </si>
  <si>
    <t>City of Tampa</t>
  </si>
  <si>
    <t>Big Bend Unit #3 (CETM)</t>
  </si>
  <si>
    <t>Big Bend Unit #2 (CETM)</t>
  </si>
  <si>
    <t>Big Bend Unit #1 (CETM)</t>
  </si>
  <si>
    <t>Summary of Surviving Assets</t>
  </si>
  <si>
    <t>Total Solar Sites</t>
  </si>
  <si>
    <t>Riverside Solar</t>
  </si>
  <si>
    <t>Mountain View Solar</t>
  </si>
  <si>
    <t>Magnolia Solar</t>
  </si>
  <si>
    <t>Laurel Oaks Solar</t>
  </si>
  <si>
    <t>Lake Mabel Solar</t>
  </si>
  <si>
    <t>Juniper Solar</t>
  </si>
  <si>
    <t>Jamison Solar</t>
  </si>
  <si>
    <t>Future Property 2 Solar</t>
  </si>
  <si>
    <t>Future Property 1 Solar</t>
  </si>
  <si>
    <t>Florida Aquarium Pavilion Solar</t>
  </si>
  <si>
    <t>English Creek Solar</t>
  </si>
  <si>
    <t>Eastern PVS+ES Solar</t>
  </si>
  <si>
    <t>Durrance Solar</t>
  </si>
  <si>
    <t>Cotton Mouth Ranch Solar</t>
  </si>
  <si>
    <t>Bull Frog Creek Solar</t>
  </si>
  <si>
    <t>Brewster Solar</t>
  </si>
  <si>
    <t>Big Bend Solar Phase 2</t>
  </si>
  <si>
    <t>Big Bend Floating Solar</t>
  </si>
  <si>
    <t>Alafia Solar</t>
  </si>
  <si>
    <t>Agrivoltaics Solar</t>
  </si>
  <si>
    <t>Wimauma Solar</t>
  </si>
  <si>
    <t>Peace Creek Solar</t>
  </si>
  <si>
    <t>Payne Creek Solar</t>
  </si>
  <si>
    <t>Little Manatee River Solar</t>
  </si>
  <si>
    <t>Lithia Solar</t>
  </si>
  <si>
    <t>Lake Hancock Solar</t>
  </si>
  <si>
    <t>Grange Hall Solar</t>
  </si>
  <si>
    <t>Bonnie Mine Solar</t>
  </si>
  <si>
    <t>Balm Solar</t>
  </si>
  <si>
    <t>Legoland Solar</t>
  </si>
  <si>
    <t>Big Bend Solar</t>
  </si>
  <si>
    <t>Tampa International Solar</t>
  </si>
  <si>
    <t>Solar Sites</t>
  </si>
  <si>
    <t>Total MacDill Station</t>
  </si>
  <si>
    <t>MacDill BESS</t>
  </si>
  <si>
    <t>MacDill Unit 3 and 4</t>
  </si>
  <si>
    <t>MacDill Unit 1 and 2</t>
  </si>
  <si>
    <t>MacDill Common</t>
  </si>
  <si>
    <t>Total Polk Power Station</t>
  </si>
  <si>
    <t>Polk 2-5 (4xGT - HRSG - ST)</t>
  </si>
  <si>
    <t>Polk Unit #5</t>
  </si>
  <si>
    <t>Polk Unit #4</t>
  </si>
  <si>
    <t>Polk Unit #3</t>
  </si>
  <si>
    <t>Polk Unit #2</t>
  </si>
  <si>
    <t>Polk Unit #1 (Gasifier - GT - HRSG - ST)</t>
  </si>
  <si>
    <t>Polk Common (Handling)</t>
  </si>
  <si>
    <t>Total Big Bend Power Station</t>
  </si>
  <si>
    <t>Big Bend GT's 5-6 (and Unit 1 CCST)</t>
  </si>
  <si>
    <t>Big Bend GT 4</t>
  </si>
  <si>
    <t>Big Bend Unit #4</t>
  </si>
  <si>
    <t>Big Bend Common (Handling)</t>
  </si>
  <si>
    <t>Total Bayside Power Station</t>
  </si>
  <si>
    <t>Bayside GT's 3-6</t>
  </si>
  <si>
    <t>Bayside Unit #2 (4xGT - HSRG - ST)</t>
  </si>
  <si>
    <t>Bayside Unit #1 (3xGT - HSRG - ST)</t>
  </si>
  <si>
    <t>Bayside Common</t>
  </si>
  <si>
    <t>ACCRUAL</t>
  </si>
  <si>
    <t>(01/01/2025)</t>
  </si>
  <si>
    <t>(01/01/2022)</t>
  </si>
  <si>
    <t>PLANT</t>
  </si>
  <si>
    <t>TOTAL</t>
  </si>
  <si>
    <t>SALVAGE</t>
  </si>
  <si>
    <t>&amp; DISPOSAL</t>
  </si>
  <si>
    <t>&amp; EQUIPMENT</t>
  </si>
  <si>
    <t>LABOR</t>
  </si>
  <si>
    <t>CHANGE IN</t>
  </si>
  <si>
    <t>ENVIROMENTAL</t>
  </si>
  <si>
    <t>MATERIALS</t>
  </si>
  <si>
    <t>CURRENT</t>
  </si>
  <si>
    <t>Effective January 1, 2025</t>
  </si>
  <si>
    <t>COMPANY</t>
  </si>
  <si>
    <t>Change in Accruals Schedule</t>
  </si>
  <si>
    <t>FPSC Accrual</t>
  </si>
  <si>
    <t>Summary of Dismantling Accruals</t>
  </si>
  <si>
    <t>Tampa Electric Company</t>
  </si>
  <si>
    <t>Total Estimated Project Costs and NET</t>
  </si>
  <si>
    <t>A-36</t>
  </si>
  <si>
    <t>Tampa International</t>
  </si>
  <si>
    <t>A-35</t>
  </si>
  <si>
    <t>A-34</t>
  </si>
  <si>
    <t>Polk Common</t>
  </si>
  <si>
    <t>A-33</t>
  </si>
  <si>
    <t>Polk Handling</t>
  </si>
  <si>
    <t>Polk 2-5 CC</t>
  </si>
  <si>
    <t>Polk Unit 1 CA</t>
  </si>
  <si>
    <t>A-32</t>
  </si>
  <si>
    <t>A-31</t>
  </si>
  <si>
    <t>A-30</t>
  </si>
  <si>
    <t>A-29</t>
  </si>
  <si>
    <t>A-28</t>
  </si>
  <si>
    <t>Little Manatee River</t>
  </si>
  <si>
    <t>A-27</t>
  </si>
  <si>
    <t>A-26</t>
  </si>
  <si>
    <t>A-25</t>
  </si>
  <si>
    <t>A-24</t>
  </si>
  <si>
    <t>A-23</t>
  </si>
  <si>
    <t>A-22</t>
  </si>
  <si>
    <t>A-21</t>
  </si>
  <si>
    <t>A-20</t>
  </si>
  <si>
    <t>A-19</t>
  </si>
  <si>
    <t>A-18</t>
  </si>
  <si>
    <t>A-17</t>
  </si>
  <si>
    <t>Florida Aquarium Pavillion Solar</t>
  </si>
  <si>
    <t>A-16</t>
  </si>
  <si>
    <t>A-15</t>
  </si>
  <si>
    <t>A-14</t>
  </si>
  <si>
    <t>A-13</t>
  </si>
  <si>
    <t>A-12</t>
  </si>
  <si>
    <t>A-11</t>
  </si>
  <si>
    <t>A-10</t>
  </si>
  <si>
    <t>A-9</t>
  </si>
  <si>
    <t>A-8</t>
  </si>
  <si>
    <t>A-7</t>
  </si>
  <si>
    <t>A-6</t>
  </si>
  <si>
    <t>Big Bend Common</t>
  </si>
  <si>
    <t>A-5</t>
  </si>
  <si>
    <t>Big Bend Handling</t>
  </si>
  <si>
    <t>Big Bend GT 5-6</t>
  </si>
  <si>
    <t>Big Bend Unit 4</t>
  </si>
  <si>
    <t>Big Bend Unit 1 (for GT 5-6 CCST)</t>
  </si>
  <si>
    <t>A-4</t>
  </si>
  <si>
    <t>Bayside Unit 3-6</t>
  </si>
  <si>
    <t>Bayside Unit 2</t>
  </si>
  <si>
    <t>Bayside Unit 1</t>
  </si>
  <si>
    <t>A-3</t>
  </si>
  <si>
    <t>A-2</t>
  </si>
  <si>
    <t>A-1</t>
  </si>
  <si>
    <t>Total NET</t>
  </si>
  <si>
    <t>Scrap Value</t>
  </si>
  <si>
    <t>Total Cost</t>
  </si>
  <si>
    <t>Environmental</t>
  </si>
  <si>
    <t>Disposal</t>
  </si>
  <si>
    <t>Equipment</t>
  </si>
  <si>
    <t>Labor</t>
  </si>
  <si>
    <t>Location</t>
  </si>
  <si>
    <t>Table</t>
  </si>
  <si>
    <t>Mapping into Study Model</t>
  </si>
  <si>
    <t>Material and</t>
  </si>
  <si>
    <t>Estimated Project Costs and NET</t>
  </si>
  <si>
    <t>Provided by 1898 Co. (Part of Burns McDonnell)</t>
  </si>
  <si>
    <t>2023 TECO FLEET DECOMMISSIONING STUDY</t>
  </si>
  <si>
    <t>Total Dismantlement Costs</t>
  </si>
  <si>
    <t>(Not applied)</t>
  </si>
  <si>
    <t>ENVIRONMENTAL</t>
  </si>
  <si>
    <t>Contingency Amounts @</t>
  </si>
  <si>
    <t>Estimates with Contingency @</t>
  </si>
  <si>
    <t>Surviving Assets</t>
  </si>
  <si>
    <t>in 2023 Dollars</t>
  </si>
  <si>
    <t>Final Dismantling Study Costs</t>
  </si>
  <si>
    <t>Total Dismantling Reserves</t>
  </si>
  <si>
    <t>Before Reserve Transfers</t>
  </si>
  <si>
    <t>Proposed Reserve Transfers</t>
  </si>
  <si>
    <t>Post Reserve Transfers</t>
  </si>
  <si>
    <t>As of December 31, 2021</t>
  </si>
  <si>
    <t>Activity from 1/1/2022 to 12/31/2022 - Actual</t>
  </si>
  <si>
    <t>As of December 31, 2022 - Actual</t>
  </si>
  <si>
    <t>Activity from 1/1/2023 to 12/31/2024 - Projected</t>
  </si>
  <si>
    <t>As of December 31, 2024 - Projected</t>
  </si>
  <si>
    <t>Dismantling Study - Reserve Balances</t>
  </si>
  <si>
    <t>Summary of Dismantling - Expenditures</t>
  </si>
  <si>
    <t>Summary of Dismantling - Accruals</t>
  </si>
  <si>
    <t>Dismantling Study - Reserve Transfers</t>
  </si>
  <si>
    <t>Final Dismantling Study - Reserve Balances</t>
  </si>
  <si>
    <t>Summary of Dismantling - CETM Transfer to 182.2</t>
  </si>
  <si>
    <t>Compensation Per Hour , Productivity and Costs (2012=100)</t>
  </si>
  <si>
    <t>Intermediate Goods, Producer Prices (1982=100)</t>
  </si>
  <si>
    <t>GDP Chain Price Deflator (2012=100)</t>
  </si>
  <si>
    <t>forecast</t>
  </si>
  <si>
    <r>
      <rPr>
        <sz val="10"/>
        <color theme="1"/>
        <rFont val="Arial"/>
        <family val="2"/>
      </rPr>
      <t>actual or</t>
    </r>
    <r>
      <rPr>
        <sz val="10"/>
        <color indexed="10"/>
        <rFont val="Arial"/>
        <family val="2"/>
      </rPr>
      <t xml:space="preserve"> </t>
    </r>
    <r>
      <rPr>
        <sz val="10"/>
        <color rgb="FF00B050"/>
        <rFont val="Arial"/>
        <family val="2"/>
      </rPr>
      <t>historical estimate</t>
    </r>
  </si>
  <si>
    <t>Annual % Change</t>
  </si>
  <si>
    <t>2012=100</t>
  </si>
  <si>
    <t>Annual Averages</t>
  </si>
  <si>
    <t>USCompPHr_ProdCosts_Pct</t>
  </si>
  <si>
    <t>USCompPHr_ProdCosts_Idx</t>
  </si>
  <si>
    <t>USIntmGdsPP_Pct</t>
  </si>
  <si>
    <t>USIntmGdsPP_Idx</t>
  </si>
  <si>
    <t>GDPCPD_Pct</t>
  </si>
  <si>
    <t>GDPCPD_Idx</t>
  </si>
  <si>
    <t>Month</t>
  </si>
  <si>
    <t>Year</t>
  </si>
  <si>
    <t>Fcst Model Names=&gt;</t>
  </si>
  <si>
    <t>Last Historical:</t>
  </si>
  <si>
    <t>U.S.</t>
  </si>
  <si>
    <t>Geography:</t>
  </si>
  <si>
    <t>Annualized % change</t>
  </si>
  <si>
    <t>Concept:</t>
  </si>
  <si>
    <t>Line Clearance Usages</t>
  </si>
  <si>
    <t>Plant Acctg. Uses</t>
  </si>
  <si>
    <t>Red = Moody's Economy.com forecast</t>
  </si>
  <si>
    <t>Green = Moody's historical estimate</t>
  </si>
  <si>
    <t>Black = actual historical data</t>
  </si>
  <si>
    <r>
      <t xml:space="preserve">NOTE: </t>
    </r>
    <r>
      <rPr>
        <b/>
        <sz val="10"/>
        <color indexed="14"/>
        <rFont val="Arial"/>
        <family val="2"/>
      </rPr>
      <t xml:space="preserve">Annual </t>
    </r>
    <r>
      <rPr>
        <sz val="10"/>
        <rFont val="Arial"/>
        <family val="2"/>
      </rPr>
      <t>data, along with Annual % change and AAGR are calculated beneath the monthly data on this spreadsheet.</t>
    </r>
  </si>
  <si>
    <t>September 2023</t>
  </si>
  <si>
    <t>Moody's Analytics</t>
  </si>
  <si>
    <t>-</t>
  </si>
  <si>
    <t>Change</t>
  </si>
  <si>
    <t>from 2025</t>
  </si>
  <si>
    <t>Multiplier</t>
  </si>
  <si>
    <t>Multiplier to</t>
  </si>
  <si>
    <t>Rate of</t>
  </si>
  <si>
    <t>Compound</t>
  </si>
  <si>
    <t>Annual</t>
  </si>
  <si>
    <t>GDP Chain Price Deflator
(2012=100)</t>
  </si>
  <si>
    <t>Intermediate Goods, Producer Prices
(1982=100)</t>
  </si>
  <si>
    <t>Compensation Per Hour, Productivity and Costs
(2012=100)</t>
  </si>
  <si>
    <t>Escalators</t>
  </si>
  <si>
    <t>Moody's Inflation Forecast - Disposal</t>
  </si>
  <si>
    <t>Moody's Inflation Forecast - Materials</t>
  </si>
  <si>
    <t>Moody's Inflation Forecast - Labor</t>
  </si>
  <si>
    <t>Equals: Amount To Accrue</t>
  </si>
  <si>
    <t>Monthly Amount</t>
  </si>
  <si>
    <t>Months to Accrue</t>
  </si>
  <si>
    <t>PV of Amount to Accrue</t>
  </si>
  <si>
    <t>Amount To Accrue</t>
  </si>
  <si>
    <t>Monthly Rate</t>
  </si>
  <si>
    <t>Compound Average Growth</t>
  </si>
  <si>
    <t>Station Analysis</t>
  </si>
  <si>
    <t>Per Last Unit</t>
  </si>
  <si>
    <t>Salvage</t>
  </si>
  <si>
    <t>Mat &amp; Eq</t>
  </si>
  <si>
    <t>4-yr Avg</t>
  </si>
  <si>
    <t>Reserve @ 12/31/2024</t>
  </si>
  <si>
    <t>Capital Recovery Years</t>
  </si>
  <si>
    <t>Materials &amp; Eq</t>
  </si>
  <si>
    <t>Total Future Exp</t>
  </si>
  <si>
    <t>Cost</t>
  </si>
  <si>
    <t>Study Date</t>
  </si>
  <si>
    <t>Date</t>
  </si>
  <si>
    <t>Period</t>
  </si>
  <si>
    <t>Expenditure</t>
  </si>
  <si>
    <t>Dollars</t>
  </si>
  <si>
    <t>Per Study</t>
  </si>
  <si>
    <t>Costs</t>
  </si>
  <si>
    <t>Dollar</t>
  </si>
  <si>
    <t>Cost at</t>
  </si>
  <si>
    <t>Recovery</t>
  </si>
  <si>
    <t>Study</t>
  </si>
  <si>
    <t>Capital Recovery Year</t>
  </si>
  <si>
    <t>Year of</t>
  </si>
  <si>
    <t>Estimate</t>
  </si>
  <si>
    <t>Component</t>
  </si>
  <si>
    <t>Are in ___</t>
  </si>
  <si>
    <t>Future</t>
  </si>
  <si>
    <t>Accumlated</t>
  </si>
  <si>
    <t>Dismantlement</t>
  </si>
  <si>
    <t>Capital</t>
  </si>
  <si>
    <t>Year of Study</t>
  </si>
  <si>
    <t>Inflation</t>
  </si>
  <si>
    <t>Start</t>
  </si>
  <si>
    <t>Estimate in</t>
  </si>
  <si>
    <t>Estimates</t>
  </si>
  <si>
    <t>Intitial Cost</t>
  </si>
  <si>
    <t>ESTIMATED FUTURE DOLLAR DISMANTLEMENT COST</t>
  </si>
  <si>
    <t>COMPUTATION OF ANNUAL ACCRUAL</t>
  </si>
  <si>
    <t>PROJECTED FUTURE DOLLAR DISMANTLEMENT COST BY PLANT</t>
  </si>
  <si>
    <t>FOSSIL-FUELED GENERATING STATIONS</t>
  </si>
  <si>
    <t>TAMPA ELECTRIC COMPANY</t>
  </si>
  <si>
    <t>Earnings Rate</t>
  </si>
  <si>
    <t>2046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</si>
</sst>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$&quot;#,##0.00_);[Red]\(&quot;$&quot;#,##0.00\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yyyy"/>
    <numFmt numFmtId="167" formatCode="yyyy\-mmm"/>
    <numFmt numFmtId="168" formatCode="mm/dd/yy;@"/>
    <numFmt numFmtId="169" formatCode="#,##0.000_);\(#,##0.000\)"/>
    <numFmt numFmtId="170" formatCode="0_)"/>
    <numFmt numFmtId="171" formatCode="0_);\(0\)"/>
    <numFmt numFmtId="172" formatCode="0.00000000000000000000000"/>
  </numFmts>
  <fonts count="22" x14ac:knownFonts="1">
    <font>
      <sz val="10"/>
      <name val="Arial"/>
    </font>
    <font>
      <sz val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name val="Arial"/>
      <family val="2"/>
    </font>
    <font>
      <b/>
      <sz val="12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color rgb="FF00B050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color indexed="17"/>
      <name val="Arial"/>
      <family val="2"/>
    </font>
    <font>
      <b/>
      <sz val="10"/>
      <color indexed="14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 tint="0.79998168889431442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</cellStyleXfs>
  <cellXfs count="21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37" fontId="1" fillId="0" borderId="0" xfId="1" applyNumberFormat="1" applyFont="1" applyFill="1" applyAlignment="1">
      <alignment vertical="center"/>
    </xf>
    <xf numFmtId="0" fontId="1" fillId="0" borderId="0" xfId="4" applyAlignment="1">
      <alignment vertical="center"/>
    </xf>
    <xf numFmtId="165" fontId="7" fillId="0" borderId="0" xfId="2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166" fontId="1" fillId="0" borderId="0" xfId="0" applyNumberFormat="1" applyFont="1"/>
    <xf numFmtId="49" fontId="3" fillId="0" borderId="0" xfId="0" applyNumberFormat="1" applyFont="1" applyAlignment="1">
      <alignment horizontal="center"/>
    </xf>
    <xf numFmtId="165" fontId="10" fillId="0" borderId="0" xfId="2" applyNumberFormat="1" applyFont="1" applyFill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165" fontId="1" fillId="0" borderId="0" xfId="2" applyNumberFormat="1" applyFont="1" applyFill="1" applyBorder="1" applyAlignment="1">
      <alignment horizontal="center"/>
    </xf>
    <xf numFmtId="0" fontId="11" fillId="0" borderId="0" xfId="4" applyFont="1" applyAlignment="1">
      <alignment horizontal="center" vertical="center"/>
    </xf>
    <xf numFmtId="165" fontId="10" fillId="0" borderId="4" xfId="2" applyNumberFormat="1" applyFont="1" applyFill="1" applyBorder="1" applyAlignment="1">
      <alignment horizontal="center"/>
    </xf>
    <xf numFmtId="165" fontId="1" fillId="0" borderId="4" xfId="2" applyNumberFormat="1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166" fontId="3" fillId="0" borderId="4" xfId="0" applyNumberFormat="1" applyFont="1" applyBorder="1" applyAlignment="1">
      <alignment horizontal="center"/>
    </xf>
    <xf numFmtId="0" fontId="11" fillId="0" borderId="4" xfId="4" applyFont="1" applyBorder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/>
    </xf>
    <xf numFmtId="2" fontId="11" fillId="0" borderId="0" xfId="4" applyNumberFormat="1" applyFont="1" applyAlignment="1">
      <alignment vertical="center"/>
    </xf>
    <xf numFmtId="0" fontId="11" fillId="0" borderId="0" xfId="4" applyFont="1" applyAlignment="1">
      <alignment vertical="center"/>
    </xf>
    <xf numFmtId="4" fontId="10" fillId="0" borderId="4" xfId="0" applyNumberFormat="1" applyFont="1" applyBorder="1" applyAlignment="1">
      <alignment horizontal="center"/>
    </xf>
    <xf numFmtId="4" fontId="1" fillId="0" borderId="4" xfId="0" applyNumberFormat="1" applyFont="1" applyBorder="1" applyAlignment="1">
      <alignment horizontal="center"/>
    </xf>
    <xf numFmtId="4" fontId="10" fillId="0" borderId="7" xfId="0" applyNumberFormat="1" applyFont="1" applyBorder="1" applyAlignment="1">
      <alignment horizontal="center"/>
    </xf>
    <xf numFmtId="4" fontId="10" fillId="0" borderId="8" xfId="0" applyNumberFormat="1" applyFont="1" applyBorder="1" applyAlignment="1">
      <alignment horizontal="center"/>
    </xf>
    <xf numFmtId="4" fontId="1" fillId="0" borderId="8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66" fontId="3" fillId="0" borderId="8" xfId="0" applyNumberFormat="1" applyFont="1" applyBorder="1" applyAlignment="1">
      <alignment horizontal="center"/>
    </xf>
    <xf numFmtId="166" fontId="1" fillId="0" borderId="9" xfId="0" applyNumberFormat="1" applyFont="1" applyBorder="1" applyAlignment="1">
      <alignment horizontal="center"/>
    </xf>
    <xf numFmtId="2" fontId="10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167" fontId="3" fillId="0" borderId="0" xfId="0" applyNumberFormat="1" applyFont="1"/>
    <xf numFmtId="168" fontId="3" fillId="0" borderId="0" xfId="0" applyNumberFormat="1" applyFont="1" applyAlignment="1">
      <alignment horizontal="left"/>
    </xf>
    <xf numFmtId="2" fontId="7" fillId="0" borderId="0" xfId="0" applyNumberFormat="1" applyFont="1" applyAlignment="1">
      <alignment horizontal="center"/>
    </xf>
    <xf numFmtId="2" fontId="10" fillId="0" borderId="4" xfId="0" applyNumberFormat="1" applyFont="1" applyBorder="1" applyAlignment="1">
      <alignment horizontal="center"/>
    </xf>
    <xf numFmtId="2" fontId="1" fillId="0" borderId="4" xfId="0" applyNumberFormat="1" applyFont="1" applyBorder="1" applyAlignment="1">
      <alignment horizontal="center"/>
    </xf>
    <xf numFmtId="1" fontId="3" fillId="0" borderId="4" xfId="0" applyNumberFormat="1" applyFont="1" applyBorder="1" applyAlignment="1">
      <alignment horizontal="center"/>
    </xf>
    <xf numFmtId="168" fontId="3" fillId="0" borderId="4" xfId="0" applyNumberFormat="1" applyFont="1" applyBorder="1" applyAlignment="1">
      <alignment horizontal="left"/>
    </xf>
    <xf numFmtId="2" fontId="1" fillId="0" borderId="0" xfId="4" applyNumberFormat="1" applyAlignment="1">
      <alignment vertical="center"/>
    </xf>
    <xf numFmtId="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3" fillId="3" borderId="0" xfId="4" applyFont="1" applyFill="1" applyAlignment="1">
      <alignment vertical="center"/>
    </xf>
    <xf numFmtId="0" fontId="13" fillId="0" borderId="0" xfId="4" applyFont="1" applyAlignment="1">
      <alignment vertical="center"/>
    </xf>
    <xf numFmtId="0" fontId="13" fillId="3" borderId="10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4" fillId="3" borderId="12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vertical="center"/>
    </xf>
    <xf numFmtId="168" fontId="12" fillId="4" borderId="13" xfId="0" applyNumberFormat="1" applyFont="1" applyFill="1" applyBorder="1" applyAlignment="1">
      <alignment horizontal="center" vertical="center"/>
    </xf>
    <xf numFmtId="168" fontId="12" fillId="4" borderId="14" xfId="0" applyNumberFormat="1" applyFont="1" applyFill="1" applyBorder="1" applyAlignment="1">
      <alignment horizontal="center" vertical="center"/>
    </xf>
    <xf numFmtId="168" fontId="12" fillId="4" borderId="13" xfId="0" applyNumberFormat="1" applyFont="1" applyFill="1" applyBorder="1" applyAlignment="1">
      <alignment horizontal="center" vertical="center" wrapText="1"/>
    </xf>
    <xf numFmtId="168" fontId="12" fillId="4" borderId="0" xfId="0" applyNumberFormat="1" applyFont="1" applyFill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2" fillId="4" borderId="16" xfId="0" applyFont="1" applyFill="1" applyBorder="1" applyAlignment="1">
      <alignment horizontal="center" vertical="center"/>
    </xf>
    <xf numFmtId="0" fontId="12" fillId="4" borderId="17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2" fillId="0" borderId="6" xfId="0" applyFont="1" applyBorder="1" applyAlignment="1">
      <alignment vertical="center" wrapText="1"/>
    </xf>
    <xf numFmtId="49" fontId="12" fillId="0" borderId="10" xfId="0" applyNumberFormat="1" applyFont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49" fontId="3" fillId="5" borderId="11" xfId="0" applyNumberFormat="1" applyFont="1" applyFill="1" applyBorder="1" applyAlignment="1">
      <alignment horizontal="center" vertical="center" wrapText="1"/>
    </xf>
    <xf numFmtId="0" fontId="16" fillId="0" borderId="0" xfId="4" applyFont="1" applyAlignment="1">
      <alignment vertical="center"/>
    </xf>
    <xf numFmtId="0" fontId="17" fillId="0" borderId="10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6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5" fontId="1" fillId="0" borderId="0" xfId="0" applyNumberFormat="1" applyFont="1" applyAlignment="1">
      <alignment horizontal="center" vertical="center"/>
    </xf>
    <xf numFmtId="49" fontId="3" fillId="5" borderId="0" xfId="0" applyNumberFormat="1" applyFont="1" applyFill="1" applyAlignment="1">
      <alignment horizontal="left" vertical="center"/>
    </xf>
    <xf numFmtId="0" fontId="3" fillId="5" borderId="0" xfId="0" applyFont="1" applyFill="1" applyAlignment="1">
      <alignment vertical="center"/>
    </xf>
    <xf numFmtId="0" fontId="6" fillId="0" borderId="0" xfId="3" applyFont="1" applyAlignment="1">
      <alignment vertical="center"/>
    </xf>
    <xf numFmtId="0" fontId="6" fillId="0" borderId="0" xfId="3" quotePrefix="1" applyFont="1" applyAlignment="1">
      <alignment horizontal="left" vertical="center"/>
    </xf>
    <xf numFmtId="0" fontId="3" fillId="0" borderId="0" xfId="3" applyFont="1" applyAlignment="1">
      <alignment horizontal="center" vertical="center"/>
    </xf>
    <xf numFmtId="0" fontId="3" fillId="0" borderId="0" xfId="3" quotePrefix="1" applyFont="1" applyAlignment="1">
      <alignment horizontal="center" vertical="center"/>
    </xf>
    <xf numFmtId="0" fontId="3" fillId="0" borderId="0" xfId="3" quotePrefix="1" applyFont="1" applyAlignment="1">
      <alignment horizontal="left" vertical="center"/>
    </xf>
    <xf numFmtId="0" fontId="3" fillId="0" borderId="2" xfId="3" applyFont="1" applyBorder="1" applyAlignment="1">
      <alignment horizontal="left" vertical="center"/>
    </xf>
    <xf numFmtId="0" fontId="3" fillId="0" borderId="2" xfId="3" applyFont="1" applyBorder="1" applyAlignment="1">
      <alignment horizontal="center" vertical="center"/>
    </xf>
    <xf numFmtId="0" fontId="3" fillId="0" borderId="2" xfId="3" quotePrefix="1" applyFont="1" applyBorder="1" applyAlignment="1">
      <alignment horizontal="center" vertical="center"/>
    </xf>
    <xf numFmtId="38" fontId="3" fillId="0" borderId="0" xfId="3" quotePrefix="1" applyNumberFormat="1" applyFont="1" applyAlignment="1">
      <alignment horizontal="fill" vertical="center"/>
    </xf>
    <xf numFmtId="37" fontId="3" fillId="0" borderId="0" xfId="3" applyNumberFormat="1" applyFont="1" applyAlignment="1">
      <alignment vertical="center"/>
    </xf>
    <xf numFmtId="38" fontId="5" fillId="0" borderId="0" xfId="3" quotePrefix="1" applyNumberFormat="1" applyFont="1" applyAlignment="1">
      <alignment horizontal="left" vertical="center"/>
    </xf>
    <xf numFmtId="37" fontId="5" fillId="0" borderId="0" xfId="3" applyNumberFormat="1" applyFont="1" applyAlignment="1">
      <alignment vertical="center"/>
    </xf>
    <xf numFmtId="37" fontId="2" fillId="0" borderId="0" xfId="3" applyNumberFormat="1" applyFont="1" applyAlignment="1">
      <alignment vertical="center"/>
    </xf>
    <xf numFmtId="37" fontId="3" fillId="0" borderId="0" xfId="3" quotePrefix="1" applyNumberFormat="1" applyFont="1" applyAlignment="1">
      <alignment horizontal="fill" vertical="center"/>
    </xf>
    <xf numFmtId="0" fontId="5" fillId="0" borderId="0" xfId="3" quotePrefix="1" applyFont="1" applyAlignment="1">
      <alignment horizontal="left" vertical="center"/>
    </xf>
    <xf numFmtId="0" fontId="5" fillId="0" borderId="0" xfId="3" applyFont="1" applyAlignment="1">
      <alignment horizontal="left" vertical="center"/>
    </xf>
    <xf numFmtId="0" fontId="3" fillId="0" borderId="0" xfId="3" applyFont="1" applyAlignment="1">
      <alignment horizontal="left" vertical="center"/>
    </xf>
    <xf numFmtId="37" fontId="3" fillId="0" borderId="2" xfId="3" quotePrefix="1" applyNumberFormat="1" applyFont="1" applyBorder="1" applyAlignment="1">
      <alignment horizontal="fill" vertical="center"/>
    </xf>
    <xf numFmtId="0" fontId="3" fillId="0" borderId="2" xfId="3" quotePrefix="1" applyFont="1" applyBorder="1" applyAlignment="1">
      <alignment horizontal="left" vertical="center"/>
    </xf>
    <xf numFmtId="37" fontId="3" fillId="0" borderId="2" xfId="3" applyNumberFormat="1" applyFont="1" applyBorder="1" applyAlignment="1">
      <alignment vertical="center"/>
    </xf>
    <xf numFmtId="164" fontId="3" fillId="0" borderId="1" xfId="1" applyNumberFormat="1" applyFont="1" applyFill="1" applyBorder="1"/>
    <xf numFmtId="0" fontId="1" fillId="0" borderId="0" xfId="3" applyAlignment="1">
      <alignment vertical="center"/>
    </xf>
    <xf numFmtId="0" fontId="3" fillId="0" borderId="0" xfId="0" applyFont="1" applyAlignment="1">
      <alignment vertical="center"/>
    </xf>
    <xf numFmtId="0" fontId="1" fillId="0" borderId="0" xfId="3"/>
    <xf numFmtId="38" fontId="1" fillId="0" borderId="0" xfId="3" quotePrefix="1" applyNumberFormat="1" applyAlignment="1">
      <alignment horizontal="fill" vertical="center"/>
    </xf>
    <xf numFmtId="2" fontId="1" fillId="0" borderId="0" xfId="3" applyNumberFormat="1" applyAlignment="1">
      <alignment horizontal="center" vertical="center"/>
    </xf>
    <xf numFmtId="38" fontId="1" fillId="0" borderId="0" xfId="3" applyNumberFormat="1" applyAlignment="1">
      <alignment horizontal="left" vertical="center"/>
    </xf>
    <xf numFmtId="37" fontId="1" fillId="0" borderId="0" xfId="3" applyNumberFormat="1" applyAlignment="1">
      <alignment vertical="center"/>
    </xf>
    <xf numFmtId="1" fontId="1" fillId="0" borderId="0" xfId="3" applyNumberFormat="1" applyAlignment="1">
      <alignment horizontal="center" vertical="center"/>
    </xf>
    <xf numFmtId="38" fontId="1" fillId="0" borderId="0" xfId="3" quotePrefix="1" applyNumberFormat="1" applyAlignment="1">
      <alignment horizontal="left" vertical="center"/>
    </xf>
    <xf numFmtId="0" fontId="1" fillId="0" borderId="0" xfId="3" applyAlignment="1">
      <alignment horizontal="left" vertical="center"/>
    </xf>
    <xf numFmtId="37" fontId="1" fillId="0" borderId="0" xfId="3" quotePrefix="1" applyNumberFormat="1" applyAlignment="1">
      <alignment horizontal="fill" vertical="center"/>
    </xf>
    <xf numFmtId="0" fontId="1" fillId="0" borderId="0" xfId="3" quotePrefix="1" applyAlignment="1">
      <alignment horizontal="left" vertical="center"/>
    </xf>
    <xf numFmtId="38" fontId="1" fillId="0" borderId="2" xfId="3" quotePrefix="1" applyNumberFormat="1" applyBorder="1" applyAlignment="1">
      <alignment horizontal="left" vertical="center"/>
    </xf>
    <xf numFmtId="37" fontId="1" fillId="0" borderId="2" xfId="3" quotePrefix="1" applyNumberFormat="1" applyBorder="1" applyAlignment="1">
      <alignment horizontal="fill" vertical="center"/>
    </xf>
    <xf numFmtId="38" fontId="1" fillId="0" borderId="0" xfId="0" applyNumberFormat="1" applyFont="1"/>
    <xf numFmtId="164" fontId="1" fillId="0" borderId="0" xfId="1" applyNumberFormat="1" applyFont="1" applyFill="1"/>
    <xf numFmtId="43" fontId="3" fillId="0" borderId="0" xfId="1" applyFont="1" applyFill="1"/>
    <xf numFmtId="0" fontId="9" fillId="0" borderId="5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164" fontId="3" fillId="0" borderId="0" xfId="1" applyNumberFormat="1" applyFont="1" applyFill="1"/>
    <xf numFmtId="38" fontId="8" fillId="0" borderId="3" xfId="3" quotePrefix="1" applyNumberFormat="1" applyFont="1" applyBorder="1" applyAlignment="1">
      <alignment horizontal="left" vertical="center"/>
    </xf>
    <xf numFmtId="38" fontId="8" fillId="0" borderId="3" xfId="3" applyNumberFormat="1" applyFont="1" applyBorder="1" applyAlignment="1">
      <alignment horizontal="left" vertical="center"/>
    </xf>
    <xf numFmtId="0" fontId="8" fillId="0" borderId="3" xfId="3" applyFont="1" applyBorder="1" applyAlignment="1">
      <alignment horizontal="left" vertical="center"/>
    </xf>
    <xf numFmtId="0" fontId="8" fillId="0" borderId="3" xfId="3" quotePrefix="1" applyFont="1" applyBorder="1" applyAlignment="1">
      <alignment horizontal="left" vertical="center"/>
    </xf>
    <xf numFmtId="0" fontId="3" fillId="0" borderId="0" xfId="0" applyFont="1" applyAlignment="1">
      <alignment horizontal="right"/>
    </xf>
    <xf numFmtId="164" fontId="3" fillId="0" borderId="1" xfId="0" applyNumberFormat="1" applyFont="1" applyBorder="1"/>
    <xf numFmtId="0" fontId="3" fillId="0" borderId="0" xfId="0" applyFont="1"/>
    <xf numFmtId="0" fontId="1" fillId="0" borderId="3" xfId="0" applyFont="1" applyBorder="1"/>
    <xf numFmtId="0" fontId="3" fillId="0" borderId="4" xfId="0" applyFont="1" applyBorder="1"/>
    <xf numFmtId="164" fontId="1" fillId="0" borderId="0" xfId="0" applyNumberFormat="1" applyFont="1"/>
    <xf numFmtId="0" fontId="6" fillId="0" borderId="0" xfId="0" applyFont="1" applyAlignment="1">
      <alignment vertical="center"/>
    </xf>
    <xf numFmtId="0" fontId="6" fillId="0" borderId="0" xfId="0" quotePrefix="1" applyFont="1" applyAlignment="1">
      <alignment horizontal="left" vertical="center"/>
    </xf>
    <xf numFmtId="9" fontId="6" fillId="0" borderId="0" xfId="0" quotePrefix="1" applyNumberFormat="1" applyFont="1" applyAlignment="1">
      <alignment horizontal="left" vertical="center"/>
    </xf>
    <xf numFmtId="0" fontId="9" fillId="0" borderId="0" xfId="3" quotePrefix="1" applyFont="1" applyAlignment="1">
      <alignment horizontal="center" vertical="center"/>
    </xf>
    <xf numFmtId="0" fontId="1" fillId="0" borderId="0" xfId="0" quotePrefix="1" applyFont="1" applyAlignment="1">
      <alignment horizontal="fill" vertical="center"/>
    </xf>
    <xf numFmtId="37" fontId="3" fillId="0" borderId="0" xfId="1" applyNumberFormat="1" applyFont="1" applyFill="1" applyAlignment="1">
      <alignment vertical="center"/>
    </xf>
    <xf numFmtId="37" fontId="2" fillId="0" borderId="0" xfId="1" applyNumberFormat="1" applyFont="1" applyFill="1" applyAlignment="1">
      <alignment vertical="center"/>
    </xf>
    <xf numFmtId="9" fontId="1" fillId="0" borderId="0" xfId="2" applyFont="1" applyFill="1" applyAlignment="1">
      <alignment horizontal="center" vertical="center"/>
    </xf>
    <xf numFmtId="37" fontId="5" fillId="0" borderId="0" xfId="1" applyNumberFormat="1" applyFont="1" applyFill="1" applyAlignment="1">
      <alignment vertical="center"/>
    </xf>
    <xf numFmtId="37" fontId="3" fillId="0" borderId="0" xfId="0" applyNumberFormat="1" applyFont="1" applyAlignment="1">
      <alignment vertical="center"/>
    </xf>
    <xf numFmtId="0" fontId="17" fillId="0" borderId="0" xfId="0" quotePrefix="1" applyFont="1" applyAlignment="1">
      <alignment horizontal="left" vertical="center"/>
    </xf>
    <xf numFmtId="38" fontId="1" fillId="0" borderId="0" xfId="3" applyNumberFormat="1" applyAlignment="1">
      <alignment horizontal="center" vertical="center"/>
    </xf>
    <xf numFmtId="0" fontId="1" fillId="0" borderId="0" xfId="0" applyFont="1" applyAlignment="1">
      <alignment horizontal="left" vertical="center"/>
    </xf>
    <xf numFmtId="38" fontId="1" fillId="0" borderId="0" xfId="0" applyNumberFormat="1" applyFont="1" applyAlignment="1">
      <alignment horizontal="center" vertical="center"/>
    </xf>
    <xf numFmtId="0" fontId="9" fillId="0" borderId="0" xfId="3" quotePrefix="1" applyFont="1" applyAlignment="1">
      <alignment horizontal="left" vertical="center"/>
    </xf>
    <xf numFmtId="43" fontId="1" fillId="0" borderId="0" xfId="1" applyFont="1" applyFill="1" applyAlignment="1">
      <alignment vertical="center"/>
    </xf>
    <xf numFmtId="37" fontId="1" fillId="0" borderId="2" xfId="3" applyNumberFormat="1" applyBorder="1" applyAlignment="1">
      <alignment vertical="center"/>
    </xf>
    <xf numFmtId="38" fontId="1" fillId="0" borderId="2" xfId="3" quotePrefix="1" applyNumberFormat="1" applyBorder="1" applyAlignment="1">
      <alignment horizontal="fill" vertical="center"/>
    </xf>
    <xf numFmtId="0" fontId="16" fillId="0" borderId="3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" fillId="0" borderId="3" xfId="0" applyFont="1" applyBorder="1" applyAlignment="1">
      <alignment horizontal="center"/>
    </xf>
    <xf numFmtId="0" fontId="3" fillId="0" borderId="0" xfId="0" quotePrefix="1" applyFont="1" applyAlignment="1">
      <alignment horizontal="center"/>
    </xf>
    <xf numFmtId="0" fontId="3" fillId="0" borderId="0" xfId="0" applyFont="1" applyAlignment="1" applyProtection="1">
      <alignment horizontal="center"/>
      <protection locked="0"/>
    </xf>
    <xf numFmtId="0" fontId="1" fillId="0" borderId="0" xfId="0" quotePrefix="1" applyFont="1" applyAlignment="1">
      <alignment horizontal="fill"/>
    </xf>
    <xf numFmtId="169" fontId="1" fillId="0" borderId="0" xfId="0" applyNumberFormat="1" applyFont="1" applyAlignment="1">
      <alignment horizontal="center"/>
    </xf>
    <xf numFmtId="170" fontId="3" fillId="0" borderId="0" xfId="0" applyNumberFormat="1" applyFont="1" applyAlignment="1">
      <alignment horizontal="center"/>
    </xf>
    <xf numFmtId="170" fontId="1" fillId="0" borderId="0" xfId="0" applyNumberFormat="1" applyFont="1" applyAlignment="1">
      <alignment horizontal="center"/>
    </xf>
    <xf numFmtId="170" fontId="1" fillId="0" borderId="4" xfId="0" applyNumberFormat="1" applyFont="1" applyBorder="1" applyAlignment="1">
      <alignment horizontal="center"/>
    </xf>
    <xf numFmtId="169" fontId="1" fillId="0" borderId="4" xfId="0" applyNumberFormat="1" applyFont="1" applyBorder="1" applyAlignment="1">
      <alignment horizontal="center"/>
    </xf>
    <xf numFmtId="10" fontId="1" fillId="0" borderId="0" xfId="0" applyNumberFormat="1" applyFont="1" applyAlignment="1" applyProtection="1">
      <alignment horizontal="center"/>
      <protection locked="0"/>
    </xf>
    <xf numFmtId="0" fontId="3" fillId="0" borderId="0" xfId="0" quotePrefix="1" applyFont="1" applyAlignment="1" applyProtection="1">
      <alignment horizontal="center"/>
      <protection locked="0"/>
    </xf>
    <xf numFmtId="10" fontId="1" fillId="0" borderId="4" xfId="0" applyNumberFormat="1" applyFont="1" applyBorder="1" applyAlignment="1" applyProtection="1">
      <alignment horizontal="center"/>
      <protection locked="0"/>
    </xf>
    <xf numFmtId="0" fontId="6" fillId="0" borderId="0" xfId="0" quotePrefix="1" applyFont="1" applyAlignment="1">
      <alignment horizontal="centerContinuous"/>
    </xf>
    <xf numFmtId="0" fontId="1" fillId="0" borderId="0" xfId="0" applyFont="1" applyAlignment="1">
      <alignment horizontal="centerContinuous"/>
    </xf>
    <xf numFmtId="169" fontId="1" fillId="0" borderId="0" xfId="0" applyNumberFormat="1" applyFont="1" applyAlignment="1">
      <alignment horizontal="centerContinuous"/>
    </xf>
    <xf numFmtId="0" fontId="6" fillId="0" borderId="0" xfId="0" applyFont="1" applyAlignment="1">
      <alignment horizontal="centerContinuous"/>
    </xf>
    <xf numFmtId="0" fontId="1" fillId="0" borderId="0" xfId="0" applyFont="1" applyAlignment="1">
      <alignment horizontal="fill"/>
    </xf>
    <xf numFmtId="0" fontId="6" fillId="0" borderId="0" xfId="0" applyFont="1" applyAlignment="1">
      <alignment horizontal="left"/>
    </xf>
    <xf numFmtId="170" fontId="1" fillId="0" borderId="0" xfId="0" applyNumberFormat="1" applyFont="1" applyAlignment="1">
      <alignment horizontal="fill"/>
    </xf>
    <xf numFmtId="169" fontId="3" fillId="0" borderId="0" xfId="0" applyNumberFormat="1" applyFont="1" applyAlignment="1">
      <alignment horizontal="center"/>
    </xf>
    <xf numFmtId="0" fontId="3" fillId="0" borderId="0" xfId="0" quotePrefix="1" applyFont="1" applyAlignment="1">
      <alignment horizontal="right"/>
    </xf>
    <xf numFmtId="171" fontId="1" fillId="0" borderId="0" xfId="0" applyNumberFormat="1" applyFont="1" applyAlignment="1">
      <alignment horizontal="right"/>
    </xf>
    <xf numFmtId="37" fontId="1" fillId="0" borderId="0" xfId="0" applyNumberFormat="1" applyFont="1" applyAlignment="1">
      <alignment horizontal="center"/>
    </xf>
    <xf numFmtId="171" fontId="1" fillId="0" borderId="0" xfId="0" applyNumberFormat="1" applyFont="1"/>
    <xf numFmtId="37" fontId="1" fillId="0" borderId="0" xfId="0" applyNumberFormat="1" applyFont="1"/>
    <xf numFmtId="37" fontId="3" fillId="0" borderId="0" xfId="0" applyNumberFormat="1" applyFont="1"/>
    <xf numFmtId="43" fontId="3" fillId="0" borderId="0" xfId="1" applyFont="1" applyFill="1" applyAlignment="1" applyProtection="1">
      <alignment horizontal="center"/>
    </xf>
    <xf numFmtId="171" fontId="1" fillId="0" borderId="0" xfId="0" applyNumberFormat="1" applyFont="1" applyAlignment="1">
      <alignment horizontal="center"/>
    </xf>
    <xf numFmtId="38" fontId="1" fillId="0" borderId="0" xfId="0" applyNumberFormat="1" applyFont="1" applyAlignment="1">
      <alignment horizontal="center"/>
    </xf>
    <xf numFmtId="10" fontId="1" fillId="0" borderId="0" xfId="2" applyNumberFormat="1" applyFont="1" applyFill="1" applyAlignment="1" applyProtection="1"/>
    <xf numFmtId="10" fontId="1" fillId="0" borderId="0" xfId="0" applyNumberFormat="1" applyFont="1"/>
    <xf numFmtId="38" fontId="1" fillId="0" borderId="0" xfId="0" applyNumberFormat="1" applyFont="1" applyAlignment="1">
      <alignment horizontal="right"/>
    </xf>
    <xf numFmtId="37" fontId="1" fillId="0" borderId="0" xfId="0" quotePrefix="1" applyNumberFormat="1" applyFont="1" applyAlignment="1">
      <alignment horizontal="fill"/>
    </xf>
    <xf numFmtId="0" fontId="2" fillId="0" borderId="0" xfId="0" applyFont="1" applyAlignment="1">
      <alignment horizontal="right"/>
    </xf>
    <xf numFmtId="170" fontId="1" fillId="0" borderId="0" xfId="0" applyNumberFormat="1" applyFont="1" applyAlignment="1">
      <alignment horizontal="right"/>
    </xf>
    <xf numFmtId="170" fontId="1" fillId="0" borderId="0" xfId="0" applyNumberFormat="1" applyFont="1"/>
    <xf numFmtId="38" fontId="3" fillId="0" borderId="0" xfId="0" applyNumberFormat="1" applyFont="1"/>
    <xf numFmtId="10" fontId="1" fillId="0" borderId="0" xfId="2" applyNumberFormat="1" applyFont="1" applyFill="1" applyProtection="1"/>
    <xf numFmtId="8" fontId="1" fillId="0" borderId="0" xfId="0" applyNumberFormat="1" applyFont="1"/>
    <xf numFmtId="0" fontId="2" fillId="0" borderId="0" xfId="0" quotePrefix="1" applyFont="1" applyAlignment="1">
      <alignment horizontal="center"/>
    </xf>
    <xf numFmtId="0" fontId="2" fillId="0" borderId="0" xfId="0" quotePrefix="1" applyFont="1" applyAlignment="1">
      <alignment horizontal="right"/>
    </xf>
    <xf numFmtId="170" fontId="3" fillId="0" borderId="0" xfId="0" applyNumberFormat="1" applyFont="1" applyAlignment="1" applyProtection="1">
      <alignment horizontal="center"/>
      <protection locked="0"/>
    </xf>
    <xf numFmtId="172" fontId="1" fillId="0" borderId="0" xfId="0" applyNumberFormat="1" applyFont="1"/>
    <xf numFmtId="37" fontId="2" fillId="0" borderId="0" xfId="0" quotePrefix="1" applyNumberFormat="1" applyFont="1" applyAlignment="1">
      <alignment horizontal="right"/>
    </xf>
    <xf numFmtId="37" fontId="2" fillId="0" borderId="0" xfId="0" applyNumberFormat="1" applyFont="1" applyAlignment="1">
      <alignment horizontal="center"/>
    </xf>
    <xf numFmtId="37" fontId="3" fillId="0" borderId="0" xfId="0" applyNumberFormat="1" applyFont="1" applyAlignment="1">
      <alignment horizontal="right"/>
    </xf>
    <xf numFmtId="14" fontId="3" fillId="0" borderId="0" xfId="0" quotePrefix="1" applyNumberFormat="1" applyFont="1" applyAlignment="1" applyProtection="1">
      <alignment horizontal="right"/>
      <protection locked="0"/>
    </xf>
    <xf numFmtId="43" fontId="3" fillId="0" borderId="0" xfId="1" quotePrefix="1" applyFont="1" applyFill="1" applyAlignment="1" applyProtection="1">
      <alignment horizontal="center"/>
    </xf>
    <xf numFmtId="170" fontId="3" fillId="0" borderId="0" xfId="0" quotePrefix="1" applyNumberFormat="1" applyFont="1" applyAlignment="1" applyProtection="1">
      <alignment horizontal="center"/>
      <protection locked="0"/>
    </xf>
    <xf numFmtId="0" fontId="3" fillId="2" borderId="19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3" fillId="0" borderId="0" xfId="0" quotePrefix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0" fontId="17" fillId="0" borderId="0" xfId="0" quotePrefix="1" applyNumberFormat="1" applyFont="1" applyAlignment="1">
      <alignment horizontal="center"/>
    </xf>
    <xf numFmtId="14" fontId="3" fillId="0" borderId="0" xfId="0" quotePrefix="1" applyNumberFormat="1" applyFont="1" applyAlignment="1">
      <alignment horizontal="center" wrapText="1"/>
    </xf>
  </cellXfs>
  <cellStyles count="5">
    <cellStyle name="Comma" xfId="1" builtinId="3"/>
    <cellStyle name="Normal" xfId="0" builtinId="0"/>
    <cellStyle name="Normal 2" xfId="4" xr:uid="{79A83A97-7F7E-4CAF-844E-0E146F47DE0A}"/>
    <cellStyle name="Normal_Dismantling Estimate in 2006 Dollars" xfId="3" xr:uid="{628B63C1-9A32-42F3-A063-7FD989549106}"/>
    <cellStyle name="Percent" xfId="2" builtinId="5"/>
  </cellStyles>
  <dxfs count="8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29203</xdr:colOff>
      <xdr:row>0</xdr:row>
      <xdr:rowOff>0</xdr:rowOff>
    </xdr:from>
    <xdr:ext cx="5979830" cy="5372100"/>
    <xdr:pic>
      <xdr:nvPicPr>
        <xdr:cNvPr id="2" name="Picture 1" descr="A table with numbers and a number of solar panels&#10;&#10;Description automatically generated">
          <a:extLst>
            <a:ext uri="{FF2B5EF4-FFF2-40B4-BE49-F238E27FC236}">
              <a16:creationId xmlns:a16="http://schemas.microsoft.com/office/drawing/2014/main" id="{55C50F76-0ED5-4BB4-87FE-A22CB3923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34803" y="0"/>
          <a:ext cx="5979830" cy="5372100"/>
        </a:xfrm>
        <a:prstGeom prst="rect">
          <a:avLst/>
        </a:prstGeom>
      </xdr:spPr>
    </xdr:pic>
    <xdr:clientData/>
  </xdr:oneCellAnchor>
  <xdr:oneCellAnchor>
    <xdr:from>
      <xdr:col>11</xdr:col>
      <xdr:colOff>71437</xdr:colOff>
      <xdr:row>29</xdr:row>
      <xdr:rowOff>77120</xdr:rowOff>
    </xdr:from>
    <xdr:ext cx="5938837" cy="4751069"/>
    <xdr:pic>
      <xdr:nvPicPr>
        <xdr:cNvPr id="3" name="Picture 2" descr="A table with numbers and a few solars&#10;&#10;Description automatically generated with medium confidence">
          <a:extLst>
            <a:ext uri="{FF2B5EF4-FFF2-40B4-BE49-F238E27FC236}">
              <a16:creationId xmlns:a16="http://schemas.microsoft.com/office/drawing/2014/main" id="{D8DFC4BC-950E-402B-A340-779A6CA19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77037" y="4772945"/>
          <a:ext cx="5938837" cy="475106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A8F9B-552E-4D11-97C8-6D89A4D03F6F}">
  <sheetPr>
    <tabColor rgb="FF00B050"/>
  </sheetPr>
  <dimension ref="B2:C9"/>
  <sheetViews>
    <sheetView workbookViewId="0">
      <selection activeCell="C14" sqref="C14"/>
    </sheetView>
  </sheetViews>
  <sheetFormatPr defaultRowHeight="12.75" x14ac:dyDescent="0.2"/>
  <cols>
    <col min="2" max="2" width="11.140625" customWidth="1"/>
    <col min="3" max="3" width="37" customWidth="1"/>
  </cols>
  <sheetData>
    <row r="2" spans="2:3" x14ac:dyDescent="0.2">
      <c r="B2" s="6" t="s">
        <v>9</v>
      </c>
      <c r="C2" s="5" t="s">
        <v>8</v>
      </c>
    </row>
    <row r="3" spans="2:3" x14ac:dyDescent="0.2">
      <c r="B3" s="3">
        <v>1</v>
      </c>
      <c r="C3" s="4" t="s">
        <v>7</v>
      </c>
    </row>
    <row r="4" spans="2:3" x14ac:dyDescent="0.2">
      <c r="B4" s="3">
        <v>2</v>
      </c>
      <c r="C4" s="1" t="s">
        <v>6</v>
      </c>
    </row>
    <row r="5" spans="2:3" x14ac:dyDescent="0.2">
      <c r="B5" s="3">
        <v>3</v>
      </c>
      <c r="C5" s="1" t="s">
        <v>5</v>
      </c>
    </row>
    <row r="6" spans="2:3" x14ac:dyDescent="0.2">
      <c r="B6" s="3">
        <v>4</v>
      </c>
      <c r="C6" s="4" t="s">
        <v>4</v>
      </c>
    </row>
    <row r="7" spans="2:3" x14ac:dyDescent="0.2">
      <c r="B7" s="3">
        <v>5</v>
      </c>
      <c r="C7" t="s">
        <v>3</v>
      </c>
    </row>
    <row r="8" spans="2:3" x14ac:dyDescent="0.2">
      <c r="B8" s="3">
        <v>6</v>
      </c>
      <c r="C8" t="s">
        <v>2</v>
      </c>
    </row>
    <row r="9" spans="2:3" x14ac:dyDescent="0.2">
      <c r="B9" s="2" t="s">
        <v>1</v>
      </c>
      <c r="C9" s="1" t="s">
        <v>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0EF5-1D2D-4075-B2AA-0EEEB86C125C}">
  <sheetPr>
    <tabColor indexed="17"/>
    <pageSetUpPr fitToPage="1"/>
  </sheetPr>
  <dimension ref="A1:AH205"/>
  <sheetViews>
    <sheetView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34.42578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0.28515625" style="1" bestFit="1" customWidth="1"/>
    <col min="6" max="6" width="10.85546875" style="1" bestFit="1" customWidth="1"/>
    <col min="7" max="7" width="11" style="1" bestFit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" style="1" customWidth="1"/>
    <col min="13" max="13" width="2.7109375" style="1" customWidth="1"/>
    <col min="14" max="14" width="4" style="1" bestFit="1" customWidth="1"/>
    <col min="15" max="15" width="33.14062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34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Bayside Unit #1 (3xGT - HSRG - ST)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2038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5012840.8193990784</v>
      </c>
      <c r="Q8" s="184">
        <f>G10</f>
        <v>4400846.1335020158</v>
      </c>
      <c r="R8" s="184">
        <f>G11</f>
        <v>6800551.6859644847</v>
      </c>
      <c r="S8" s="184">
        <f>G12</f>
        <v>97032.554562501726</v>
      </c>
      <c r="T8" s="184">
        <f>G13</f>
        <v>-6285589.5546299247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6999949.8158633169</v>
      </c>
      <c r="Q9" s="184">
        <f>L10</f>
        <v>6154963.6041279752</v>
      </c>
      <c r="R9" s="184">
        <f>L11</f>
        <v>9483309.6268061828</v>
      </c>
      <c r="S9" s="184">
        <f>L12</f>
        <v>126876.04023194745</v>
      </c>
      <c r="T9" s="184">
        <f>L13</f>
        <v>-8765199.4553027879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76</v>
      </c>
      <c r="B10" s="170">
        <f>'Escalation Factors'!$A$10</f>
        <v>2023</v>
      </c>
      <c r="C10" s="201">
        <v>2038</v>
      </c>
      <c r="D10" s="10" t="s">
        <v>155</v>
      </c>
      <c r="E10" s="184">
        <f>VLOOKUP($A$10,'Cost Estimates in 2023'!$A:$F,2,FALSE)</f>
        <v>4173350</v>
      </c>
      <c r="F10" s="164">
        <f>VLOOKUP(G$7,Multiplier_Labor,3,FALSE)</f>
        <v>1.0545116353773385</v>
      </c>
      <c r="G10" s="185">
        <f>E10*F10</f>
        <v>4400846.1335020158</v>
      </c>
      <c r="H10" s="137"/>
      <c r="J10" s="165">
        <f>C10+1</f>
        <v>2039</v>
      </c>
      <c r="K10" s="164">
        <f>VLOOKUP(J$10,Multiplier_Labor,4,FALSE)</f>
        <v>1.3985864121157319</v>
      </c>
      <c r="L10" s="185">
        <f>G10*K10</f>
        <v>6154963.6041279752</v>
      </c>
      <c r="M10" s="2"/>
      <c r="O10" s="134" t="s">
        <v>235</v>
      </c>
      <c r="P10" s="184">
        <f>SUM(Q10:T10)</f>
        <v>3581222.7358633168</v>
      </c>
      <c r="Q10" s="184">
        <f>Q9-Q16</f>
        <v>2720016.5241279751</v>
      </c>
      <c r="R10" s="184">
        <f>R9-R16</f>
        <v>6909004.6268061828</v>
      </c>
      <c r="S10" s="184">
        <f>S9-S16</f>
        <v>-996992.95976805256</v>
      </c>
      <c r="T10" s="184">
        <f>T9-T16</f>
        <v>-5050805.4553027879</v>
      </c>
      <c r="Z10" s="2"/>
      <c r="AA10" s="186" t="str">
        <f>A10</f>
        <v>Bayside Unit #1 (3xGT - HSRG - ST)</v>
      </c>
      <c r="AB10" s="182">
        <f>P12</f>
        <v>13</v>
      </c>
      <c r="AC10" s="187">
        <f>G7</f>
        <v>2025</v>
      </c>
      <c r="AD10" s="187">
        <f>C10</f>
        <v>2038</v>
      </c>
      <c r="AE10" s="182">
        <f>G15</f>
        <v>5012840.8193990784</v>
      </c>
      <c r="AF10" s="182">
        <f>P16</f>
        <v>3418727.08</v>
      </c>
      <c r="AG10" s="182">
        <f>L15</f>
        <v>6999949.8158633169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6707950</v>
      </c>
      <c r="F11" s="164">
        <f>VLOOKUP(G$7,Multiplier_Materials,3,FALSE)</f>
        <v>1.0138047668757943</v>
      </c>
      <c r="G11" s="185">
        <f>E11*F11</f>
        <v>6800551.6859644847</v>
      </c>
      <c r="H11" s="137"/>
      <c r="K11" s="164">
        <f>VLOOKUP(J$10,Multiplier_Materials,4,FALSE)</f>
        <v>1.3944912214076082</v>
      </c>
      <c r="L11" s="185">
        <f>G11*K11</f>
        <v>9483309.6268061828</v>
      </c>
      <c r="M11" s="2"/>
      <c r="O11" s="134" t="s">
        <v>234</v>
      </c>
      <c r="P11" s="184">
        <f>SUM(Q11:T11)</f>
        <v>2514878.4595719934</v>
      </c>
      <c r="Q11" s="184">
        <f>Q10/((1+Q13)^(P12))</f>
        <v>1944832.6542892898</v>
      </c>
      <c r="R11" s="184">
        <f>R10/((1+R13)^(P12))</f>
        <v>4954498.4728065785</v>
      </c>
      <c r="S11" s="184">
        <f>S10/((1+S13)^(P12))</f>
        <v>-762482.60578016064</v>
      </c>
      <c r="T11" s="184">
        <f>T10/((1+T13)^(P12))</f>
        <v>-3621970.0617437144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93150</v>
      </c>
      <c r="F12" s="164">
        <f>VLOOKUP(G$7,Multiplier_GDP,3,FALSE)</f>
        <v>1.0416806716317952</v>
      </c>
      <c r="G12" s="185">
        <f>E12*F12</f>
        <v>97032.554562501726</v>
      </c>
      <c r="H12" s="137"/>
      <c r="K12" s="164">
        <f>VLOOKUP(J$10,Multiplier_GDP,4,FALSE)</f>
        <v>1.3075615787299777</v>
      </c>
      <c r="L12" s="185">
        <f>G12*K12</f>
        <v>126876.04023194745</v>
      </c>
      <c r="M12" s="2"/>
      <c r="O12" s="134" t="s">
        <v>244</v>
      </c>
      <c r="P12" s="184">
        <f>(P7-P6)</f>
        <v>13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-6200000</v>
      </c>
      <c r="F13" s="164">
        <f>F11</f>
        <v>1.0138047668757943</v>
      </c>
      <c r="G13" s="185">
        <f>E13*F13</f>
        <v>-6285589.5546299247</v>
      </c>
      <c r="H13" s="137"/>
      <c r="K13" s="164">
        <f>K11</f>
        <v>1.3944912214076082</v>
      </c>
      <c r="L13" s="185">
        <f>G13*K13</f>
        <v>-8765199.4553027879</v>
      </c>
      <c r="M13" s="2"/>
      <c r="O13" s="180" t="s">
        <v>237</v>
      </c>
      <c r="P13" s="189">
        <f>IF(P8=0,0,((P9/P8)^(1/($P7-$P6))-1))</f>
        <v>2.601732280818525E-2</v>
      </c>
      <c r="Q13" s="189">
        <f>IF(Q8=0,0,((Q9/Q8)^(1/($P7-$P6))-1))</f>
        <v>2.6140596348028566E-2</v>
      </c>
      <c r="R13" s="189">
        <f>IF(R8=0,0,((R9/R8)^(1/($P7-$P6))-1))</f>
        <v>2.5909157655277015E-2</v>
      </c>
      <c r="S13" s="189">
        <f>IF(S8=0,0,((S9/S8)^(1/($P7-$P6))-1))</f>
        <v>2.0842228658969342E-2</v>
      </c>
      <c r="T13" s="189">
        <f>IF(T8=0,0,((T9/T8)^(1/($P7-$P6))-1))</f>
        <v>2.5909157655277015E-2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232866.98144567333</v>
      </c>
      <c r="Q14" s="185">
        <f>PMT(Q13,$P12,-Q11)</f>
        <v>178387.55124585575</v>
      </c>
      <c r="R14" s="185">
        <f>PMT(R13,$P12,-R11)</f>
        <v>453765.45890738722</v>
      </c>
      <c r="S14" s="185">
        <f>PMT(S13,$P12,-S11)</f>
        <v>-67562.259644634541</v>
      </c>
      <c r="T14" s="185">
        <f>PMT(T13,$P12,-T11)</f>
        <v>-331723.76906293508</v>
      </c>
      <c r="U14" s="190"/>
      <c r="Z14" s="2"/>
    </row>
    <row r="15" spans="1:34" x14ac:dyDescent="0.2">
      <c r="E15" s="185">
        <f>SUM(E10:E13)</f>
        <v>4774450</v>
      </c>
      <c r="F15" s="124"/>
      <c r="G15" s="185">
        <f>SUM(G10:G13)</f>
        <v>5012840.8193990784</v>
      </c>
      <c r="H15" s="137"/>
      <c r="L15" s="185">
        <f>SUM(L10:L13)</f>
        <v>6999949.8158633169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6" si="0">SUM(Q16:T16)</f>
        <v>3418727.08</v>
      </c>
      <c r="Q16" s="185">
        <f>VLOOKUP($A$10,'Reserves Dec 31, 2024'!$A:$F,2,FALSE)</f>
        <v>3434947.08</v>
      </c>
      <c r="R16" s="185">
        <f>VLOOKUP($A$10,'Reserves Dec 31, 2024'!$A:$F,3,FALSE)</f>
        <v>2574305</v>
      </c>
      <c r="S16" s="185">
        <f>VLOOKUP($A$10,'Reserves Dec 31, 2024'!$A:$F,4,FALSE)</f>
        <v>1123869</v>
      </c>
      <c r="T16" s="185">
        <f>VLOOKUP($A$10,'Reserves Dec 31, 2024'!$A:$F,5,FALSE)</f>
        <v>-3714394</v>
      </c>
      <c r="U16" s="203" t="s">
        <v>242</v>
      </c>
      <c r="V16" s="204" t="s">
        <v>155</v>
      </c>
      <c r="W16" s="204" t="s">
        <v>241</v>
      </c>
      <c r="X16" s="204" t="s">
        <v>153</v>
      </c>
      <c r="Y16" s="204" t="s">
        <v>240</v>
      </c>
      <c r="Z16" s="188">
        <f>SUM(Q16:T16)-P16</f>
        <v>0</v>
      </c>
    </row>
    <row r="17" spans="5:26" x14ac:dyDescent="0.2">
      <c r="E17" s="184">
        <f>VLOOKUP($A$10,'Cost Estimates in 2023'!$A:$F,6,FALSE)-E15</f>
        <v>0</v>
      </c>
      <c r="M17" s="2"/>
      <c r="N17" s="1">
        <f t="shared" ref="N17:N36" si="1">N16+1</f>
        <v>1</v>
      </c>
      <c r="O17" s="195">
        <f>P6</f>
        <v>2025</v>
      </c>
      <c r="P17" s="184">
        <f t="shared" si="0"/>
        <v>232866.98144567333</v>
      </c>
      <c r="Q17" s="184">
        <f>IF($N17&lt;=TRUNC($P$12),Q14*(1+0),0)</f>
        <v>178387.55124585575</v>
      </c>
      <c r="R17" s="184">
        <f>IF($N17&lt;=TRUNC($P$12),R14*(1+0),0)</f>
        <v>453765.45890738722</v>
      </c>
      <c r="S17" s="184">
        <f>IF($N17&lt;=TRUNC($P$12),S14*(1+0),0)</f>
        <v>-67562.259644634541</v>
      </c>
      <c r="T17" s="184">
        <f>IF($N17&lt;=TRUNC($P$12),T14*(1+0),0)</f>
        <v>-331723.76906293508</v>
      </c>
      <c r="U17" s="184"/>
      <c r="V17" s="184"/>
      <c r="W17" s="184"/>
      <c r="X17" s="184"/>
      <c r="Y17" s="184"/>
      <c r="Z17" s="2"/>
    </row>
    <row r="18" spans="5:26" x14ac:dyDescent="0.2">
      <c r="M18" s="2"/>
      <c r="N18" s="1">
        <f t="shared" si="1"/>
        <v>2</v>
      </c>
      <c r="O18" s="195">
        <f t="shared" ref="O18:O36" si="2">O17+1</f>
        <v>2026</v>
      </c>
      <c r="P18" s="184">
        <f t="shared" si="0"/>
        <v>239283.98773477075</v>
      </c>
      <c r="Q18" s="184">
        <f t="shared" ref="Q18:Q36" si="3">IF($N18&lt;=TRUNC($P$12),Q17*(1+Q$13),0)</f>
        <v>183050.70821648694</v>
      </c>
      <c r="R18" s="184">
        <f t="shared" ref="R18:R36" si="4">IF($N18&lt;=TRUNC($P$12),R17*(1+R$13),0)</f>
        <v>465522.13972073782</v>
      </c>
      <c r="S18" s="184">
        <f t="shared" ref="S18:S36" si="5">IF($N18&lt;=TRUNC($P$12),S17*(1+S$13),0)</f>
        <v>-68970.407708864674</v>
      </c>
      <c r="T18" s="184">
        <f t="shared" ref="T18:T36" si="6">IF($N18&lt;=TRUNC($P$12),T17*(1+T$13),0)</f>
        <v>-340318.45249358937</v>
      </c>
      <c r="U18" s="184"/>
      <c r="V18" s="184"/>
      <c r="W18" s="184"/>
      <c r="X18" s="184"/>
      <c r="Y18" s="184"/>
      <c r="Z18" s="2"/>
    </row>
    <row r="19" spans="5:26" x14ac:dyDescent="0.2">
      <c r="M19" s="2"/>
      <c r="N19" s="1">
        <f t="shared" si="1"/>
        <v>3</v>
      </c>
      <c r="O19" s="195">
        <f t="shared" si="2"/>
        <v>2027</v>
      </c>
      <c r="P19" s="184">
        <f t="shared" si="0"/>
        <v>245875.46747269836</v>
      </c>
      <c r="Q19" s="184">
        <f t="shared" si="3"/>
        <v>187835.76289119487</v>
      </c>
      <c r="R19" s="184">
        <f t="shared" si="4"/>
        <v>477583.42623078433</v>
      </c>
      <c r="S19" s="184">
        <f t="shared" si="5"/>
        <v>-70407.90471703517</v>
      </c>
      <c r="T19" s="184">
        <f t="shared" si="6"/>
        <v>-349135.81693224568</v>
      </c>
      <c r="U19" s="184"/>
      <c r="V19" s="184"/>
      <c r="W19" s="184"/>
      <c r="X19" s="184"/>
      <c r="Y19" s="184"/>
      <c r="Z19" s="124">
        <f>U20-SUM(V20:Y20)</f>
        <v>0</v>
      </c>
    </row>
    <row r="20" spans="5:26" x14ac:dyDescent="0.2">
      <c r="M20" s="2"/>
      <c r="N20" s="1">
        <f t="shared" si="1"/>
        <v>4</v>
      </c>
      <c r="O20" s="195">
        <f t="shared" si="2"/>
        <v>2028</v>
      </c>
      <c r="P20" s="184">
        <f t="shared" si="0"/>
        <v>252646.118040409</v>
      </c>
      <c r="Q20" s="184">
        <f t="shared" si="3"/>
        <v>192745.9017486576</v>
      </c>
      <c r="R20" s="184">
        <f t="shared" si="4"/>
        <v>489957.21051454509</v>
      </c>
      <c r="S20" s="184">
        <f t="shared" si="5"/>
        <v>-71875.362366546542</v>
      </c>
      <c r="T20" s="184">
        <f t="shared" si="6"/>
        <v>-358181.63185624714</v>
      </c>
      <c r="U20" s="185">
        <f>SUM(Q17:T20)/4</f>
        <v>242668.13867338788</v>
      </c>
      <c r="V20" s="184">
        <f>SUM(Q17:Q20)/4</f>
        <v>185504.9810255488</v>
      </c>
      <c r="W20" s="184">
        <f>SUM(R17:R20)/4</f>
        <v>471707.05884336366</v>
      </c>
      <c r="X20" s="184">
        <f>SUM(S17:S20)/4</f>
        <v>-69703.983609270232</v>
      </c>
      <c r="Y20" s="184">
        <f>SUM(T17:T20)/4</f>
        <v>-344839.91758625431</v>
      </c>
      <c r="Z20" s="2"/>
    </row>
    <row r="21" spans="5:26" x14ac:dyDescent="0.2">
      <c r="M21" s="2"/>
      <c r="N21" s="1">
        <f t="shared" si="1"/>
        <v>5</v>
      </c>
      <c r="O21" s="195">
        <f t="shared" si="2"/>
        <v>2029</v>
      </c>
      <c r="P21" s="184">
        <f t="shared" si="0"/>
        <v>259600.76236094075</v>
      </c>
      <c r="Q21" s="184">
        <f t="shared" si="3"/>
        <v>197784.39456400604</v>
      </c>
      <c r="R21" s="184">
        <f t="shared" si="4"/>
        <v>502651.58912610618</v>
      </c>
      <c r="S21" s="184">
        <f t="shared" si="5"/>
        <v>-73373.405103936384</v>
      </c>
      <c r="T21" s="184">
        <f t="shared" si="6"/>
        <v>-367461.81622523506</v>
      </c>
      <c r="U21" s="184"/>
      <c r="V21" s="184"/>
      <c r="W21" s="184"/>
      <c r="X21" s="184"/>
      <c r="Y21" s="184"/>
      <c r="Z21" s="2"/>
    </row>
    <row r="22" spans="5:26" x14ac:dyDescent="0.2">
      <c r="M22" s="2"/>
      <c r="N22" s="1">
        <f t="shared" si="1"/>
        <v>6</v>
      </c>
      <c r="O22" s="195">
        <f t="shared" si="2"/>
        <v>2030</v>
      </c>
      <c r="P22" s="184">
        <f t="shared" si="0"/>
        <v>266744.35223598412</v>
      </c>
      <c r="Q22" s="184">
        <f t="shared" si="3"/>
        <v>202954.59658624293</v>
      </c>
      <c r="R22" s="184">
        <f t="shared" si="4"/>
        <v>515674.86839444999</v>
      </c>
      <c r="S22" s="184">
        <f t="shared" si="5"/>
        <v>-74902.670390599815</v>
      </c>
      <c r="T22" s="184">
        <f t="shared" si="6"/>
        <v>-376982.44235410908</v>
      </c>
      <c r="U22" s="184"/>
      <c r="V22" s="184"/>
      <c r="W22" s="184"/>
      <c r="X22" s="184"/>
      <c r="Y22" s="184"/>
      <c r="Z22" s="2"/>
    </row>
    <row r="23" spans="5:26" x14ac:dyDescent="0.2">
      <c r="M23" s="2"/>
      <c r="N23" s="1">
        <f t="shared" si="1"/>
        <v>7</v>
      </c>
      <c r="O23" s="195">
        <f t="shared" si="2"/>
        <v>2031</v>
      </c>
      <c r="P23" s="184">
        <f t="shared" si="0"/>
        <v>274081.97177074576</v>
      </c>
      <c r="Q23" s="184">
        <f t="shared" si="3"/>
        <v>208259.95077258089</v>
      </c>
      <c r="R23" s="184">
        <f t="shared" si="4"/>
        <v>529035.56985854602</v>
      </c>
      <c r="S23" s="184">
        <f t="shared" si="5"/>
        <v>-76463.808974048108</v>
      </c>
      <c r="T23" s="184">
        <f t="shared" si="6"/>
        <v>-386749.73988633306</v>
      </c>
      <c r="U23" s="184"/>
      <c r="V23" s="184"/>
      <c r="W23" s="184"/>
      <c r="X23" s="184"/>
      <c r="Y23" s="184"/>
      <c r="Z23" s="124">
        <f>U24-SUM(V24:Y24)</f>
        <v>0</v>
      </c>
    </row>
    <row r="24" spans="5:26" x14ac:dyDescent="0.2">
      <c r="M24" s="2"/>
      <c r="N24" s="1">
        <f t="shared" si="1"/>
        <v>8</v>
      </c>
      <c r="O24" s="195">
        <f t="shared" si="2"/>
        <v>2032</v>
      </c>
      <c r="P24" s="184">
        <f t="shared" si="0"/>
        <v>281618.84088944126</v>
      </c>
      <c r="Q24" s="184">
        <f t="shared" si="3"/>
        <v>213703.99008118722</v>
      </c>
      <c r="R24" s="184">
        <f t="shared" si="4"/>
        <v>542742.43584326038</v>
      </c>
      <c r="S24" s="184">
        <f t="shared" si="5"/>
        <v>-78057.485164820973</v>
      </c>
      <c r="T24" s="184">
        <f t="shared" si="6"/>
        <v>-396770.09987018543</v>
      </c>
      <c r="U24" s="185">
        <f>SUM(Q21:T24)/4</f>
        <v>270511.481814278</v>
      </c>
      <c r="V24" s="184">
        <f>SUM(Q21:Q24)/4</f>
        <v>205675.73300100426</v>
      </c>
      <c r="W24" s="184">
        <f>SUM(R21:R24)/4</f>
        <v>522526.11580559064</v>
      </c>
      <c r="X24" s="184">
        <f>SUM(S21:S24)/4</f>
        <v>-75699.342408351324</v>
      </c>
      <c r="Y24" s="184">
        <f>SUM(T21:T24)/4</f>
        <v>-381991.02458396566</v>
      </c>
      <c r="Z24" s="2"/>
    </row>
    <row r="25" spans="5:26" x14ac:dyDescent="0.2">
      <c r="M25" s="2"/>
      <c r="N25" s="1">
        <f t="shared" si="1"/>
        <v>9</v>
      </c>
      <c r="O25" s="195">
        <f t="shared" si="2"/>
        <v>2033</v>
      </c>
      <c r="P25" s="184">
        <f t="shared" si="0"/>
        <v>289360.31894380285</v>
      </c>
      <c r="Q25" s="184">
        <f t="shared" si="3"/>
        <v>219290.33982386263</v>
      </c>
      <c r="R25" s="184">
        <f t="shared" si="4"/>
        <v>556804.43517973251</v>
      </c>
      <c r="S25" s="184">
        <f t="shared" si="5"/>
        <v>-79684.377119170284</v>
      </c>
      <c r="T25" s="184">
        <f t="shared" si="6"/>
        <v>-407050.07894062204</v>
      </c>
      <c r="U25" s="184"/>
      <c r="V25" s="184"/>
      <c r="W25" s="184"/>
      <c r="X25" s="184"/>
      <c r="Y25" s="184"/>
      <c r="Z25" s="2"/>
    </row>
    <row r="26" spans="5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84">
        <f t="shared" si="0"/>
        <v>297311.90841705876</v>
      </c>
      <c r="Q26" s="184">
        <f t="shared" si="3"/>
        <v>225022.72008022023</v>
      </c>
      <c r="R26" s="184">
        <f t="shared" si="4"/>
        <v>571230.76907396165</v>
      </c>
      <c r="S26" s="184">
        <f t="shared" si="5"/>
        <v>-81345.177127635572</v>
      </c>
      <c r="T26" s="184">
        <f t="shared" si="6"/>
        <v>-417596.40360948758</v>
      </c>
      <c r="U26" s="184"/>
      <c r="V26" s="184"/>
      <c r="W26" s="184"/>
      <c r="X26" s="184"/>
      <c r="Y26" s="184"/>
      <c r="Z26" s="2"/>
    </row>
    <row r="27" spans="5:26" x14ac:dyDescent="0.2">
      <c r="M27" s="2"/>
      <c r="N27" s="1">
        <f t="shared" si="1"/>
        <v>11</v>
      </c>
      <c r="O27" s="195">
        <f t="shared" si="2"/>
        <v>2035</v>
      </c>
      <c r="P27" s="184">
        <f t="shared" si="0"/>
        <v>305479.25872590014</v>
      </c>
      <c r="Q27" s="184">
        <f t="shared" si="3"/>
        <v>230904.9481749727</v>
      </c>
      <c r="R27" s="184">
        <f t="shared" si="4"/>
        <v>586030.87712744402</v>
      </c>
      <c r="S27" s="184">
        <f t="shared" si="5"/>
        <v>-83040.591909634109</v>
      </c>
      <c r="T27" s="184">
        <f t="shared" si="6"/>
        <v>-428415.97466688248</v>
      </c>
      <c r="U27" s="184"/>
      <c r="V27" s="184"/>
      <c r="W27" s="184"/>
      <c r="X27" s="184"/>
      <c r="Y27" s="184"/>
      <c r="Z27" s="124">
        <f>U28-SUM(V28:Y28)</f>
        <v>0</v>
      </c>
    </row>
    <row r="28" spans="5:26" x14ac:dyDescent="0.2">
      <c r="M28" s="2"/>
      <c r="N28" s="1">
        <f t="shared" si="1"/>
        <v>12</v>
      </c>
      <c r="O28" s="195">
        <f t="shared" si="2"/>
        <v>2036</v>
      </c>
      <c r="P28" s="184">
        <f t="shared" si="0"/>
        <v>313868.1701230196</v>
      </c>
      <c r="Q28" s="184">
        <f t="shared" si="3"/>
        <v>236940.9412199771</v>
      </c>
      <c r="R28" s="184">
        <f t="shared" si="4"/>
        <v>601214.44351379923</v>
      </c>
      <c r="S28" s="184">
        <f t="shared" si="5"/>
        <v>-84771.342914190856</v>
      </c>
      <c r="T28" s="184">
        <f t="shared" si="6"/>
        <v>-439515.87169656588</v>
      </c>
      <c r="U28" s="185">
        <f>SUM(Q25:T28)/4</f>
        <v>301504.91405244533</v>
      </c>
      <c r="V28" s="184">
        <f>SUM(Q25:Q28)/4</f>
        <v>228039.73732475817</v>
      </c>
      <c r="W28" s="184">
        <f>SUM(R25:R28)/4</f>
        <v>578820.13122373424</v>
      </c>
      <c r="X28" s="184">
        <f>SUM(S25:S28)/4</f>
        <v>-82210.372267657702</v>
      </c>
      <c r="Y28" s="184">
        <f>SUM(T25:T28)/4</f>
        <v>-423144.58222838945</v>
      </c>
      <c r="Z28" s="2"/>
    </row>
    <row r="29" spans="5:26" x14ac:dyDescent="0.2">
      <c r="M29" s="2"/>
      <c r="N29" s="1">
        <f t="shared" si="1"/>
        <v>13</v>
      </c>
      <c r="O29" s="195">
        <f t="shared" si="2"/>
        <v>2037</v>
      </c>
      <c r="P29" s="184">
        <f t="shared" si="0"/>
        <v>322484.59770287346</v>
      </c>
      <c r="Q29" s="184">
        <f t="shared" si="3"/>
        <v>243134.7187227305</v>
      </c>
      <c r="R29" s="184">
        <f t="shared" si="4"/>
        <v>616791.40331542795</v>
      </c>
      <c r="S29" s="184">
        <f t="shared" si="5"/>
        <v>-86538.16662693632</v>
      </c>
      <c r="T29" s="184">
        <f t="shared" si="6"/>
        <v>-450903.35770834872</v>
      </c>
      <c r="U29" s="184"/>
      <c r="V29" s="184"/>
      <c r="W29" s="184"/>
      <c r="X29" s="184"/>
      <c r="Y29" s="184"/>
      <c r="Z29" s="2"/>
    </row>
    <row r="30" spans="5:26" x14ac:dyDescent="0.2">
      <c r="M30" s="2"/>
      <c r="N30" s="1">
        <f t="shared" si="1"/>
        <v>14</v>
      </c>
      <c r="O30" s="195">
        <f t="shared" si="2"/>
        <v>2038</v>
      </c>
      <c r="P30" s="184">
        <f t="shared" si="0"/>
        <v>0</v>
      </c>
      <c r="Q30" s="184">
        <f t="shared" si="3"/>
        <v>0</v>
      </c>
      <c r="R30" s="184">
        <f t="shared" si="4"/>
        <v>0</v>
      </c>
      <c r="S30" s="184">
        <f t="shared" si="5"/>
        <v>0</v>
      </c>
      <c r="T30" s="184">
        <f t="shared" si="6"/>
        <v>0</v>
      </c>
      <c r="U30" s="184"/>
      <c r="V30" s="184"/>
      <c r="W30" s="184"/>
      <c r="X30" s="184"/>
      <c r="Y30" s="184"/>
      <c r="Z30" s="2"/>
    </row>
    <row r="31" spans="5:26" x14ac:dyDescent="0.2">
      <c r="M31" s="2"/>
      <c r="N31" s="1">
        <f t="shared" si="1"/>
        <v>15</v>
      </c>
      <c r="O31" s="195">
        <f t="shared" si="2"/>
        <v>2039</v>
      </c>
      <c r="P31" s="184">
        <f t="shared" si="0"/>
        <v>0</v>
      </c>
      <c r="Q31" s="184">
        <f t="shared" si="3"/>
        <v>0</v>
      </c>
      <c r="R31" s="184">
        <f t="shared" si="4"/>
        <v>0</v>
      </c>
      <c r="S31" s="184">
        <f t="shared" si="5"/>
        <v>0</v>
      </c>
      <c r="T31" s="184">
        <f t="shared" si="6"/>
        <v>0</v>
      </c>
      <c r="U31" s="184"/>
      <c r="V31" s="184"/>
      <c r="W31" s="184"/>
      <c r="X31" s="184"/>
      <c r="Y31" s="184"/>
      <c r="Z31" s="124">
        <f>U32-SUM(V32:Y32)</f>
        <v>0</v>
      </c>
    </row>
    <row r="32" spans="5:26" x14ac:dyDescent="0.2">
      <c r="M32" s="2"/>
      <c r="N32" s="1">
        <f t="shared" si="1"/>
        <v>16</v>
      </c>
      <c r="O32" s="195">
        <f t="shared" si="2"/>
        <v>2040</v>
      </c>
      <c r="P32" s="184">
        <f t="shared" si="0"/>
        <v>0</v>
      </c>
      <c r="Q32" s="184">
        <f t="shared" si="3"/>
        <v>0</v>
      </c>
      <c r="R32" s="184">
        <f t="shared" si="4"/>
        <v>0</v>
      </c>
      <c r="S32" s="184">
        <f t="shared" si="5"/>
        <v>0</v>
      </c>
      <c r="T32" s="184">
        <f t="shared" si="6"/>
        <v>0</v>
      </c>
      <c r="U32" s="185">
        <f>SUM(Q29:T32)/4</f>
        <v>80621.149425718366</v>
      </c>
      <c r="V32" s="184">
        <f>SUM(Q29:Q32)/4</f>
        <v>60783.679680682624</v>
      </c>
      <c r="W32" s="184">
        <f>SUM(R29:R32)/4</f>
        <v>154197.85082885699</v>
      </c>
      <c r="X32" s="184">
        <f>SUM(S29:S32)/4</f>
        <v>-21634.54165673408</v>
      </c>
      <c r="Y32" s="184">
        <f>SUM(T29:T32)/4</f>
        <v>-112725.83942708718</v>
      </c>
      <c r="Z32" s="2"/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84">
        <f t="shared" si="0"/>
        <v>0</v>
      </c>
      <c r="Q33" s="184">
        <f t="shared" si="3"/>
        <v>0</v>
      </c>
      <c r="R33" s="184">
        <f t="shared" si="4"/>
        <v>0</v>
      </c>
      <c r="S33" s="184">
        <f t="shared" si="5"/>
        <v>0</v>
      </c>
      <c r="T33" s="184">
        <f t="shared" si="6"/>
        <v>0</v>
      </c>
      <c r="U33" s="184"/>
      <c r="V33" s="184"/>
      <c r="W33" s="184"/>
      <c r="X33" s="184"/>
      <c r="Y33" s="184"/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84">
        <f t="shared" si="0"/>
        <v>0</v>
      </c>
      <c r="Q34" s="184">
        <f t="shared" si="3"/>
        <v>0</v>
      </c>
      <c r="R34" s="184">
        <f t="shared" si="4"/>
        <v>0</v>
      </c>
      <c r="S34" s="184">
        <f t="shared" si="5"/>
        <v>0</v>
      </c>
      <c r="T34" s="184">
        <f t="shared" si="6"/>
        <v>0</v>
      </c>
      <c r="U34" s="184"/>
      <c r="V34" s="184"/>
      <c r="W34" s="184"/>
      <c r="X34" s="184"/>
      <c r="Y34" s="184"/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84">
        <f t="shared" si="0"/>
        <v>0</v>
      </c>
      <c r="Q35" s="184">
        <f t="shared" si="3"/>
        <v>0</v>
      </c>
      <c r="R35" s="184">
        <f t="shared" si="4"/>
        <v>0</v>
      </c>
      <c r="S35" s="184">
        <f t="shared" si="5"/>
        <v>0</v>
      </c>
      <c r="T35" s="184">
        <f t="shared" si="6"/>
        <v>0</v>
      </c>
      <c r="U35" s="184"/>
      <c r="V35" s="184"/>
      <c r="W35" s="184"/>
      <c r="X35" s="184"/>
      <c r="Y35" s="184"/>
      <c r="Z35" s="124">
        <f>U36-SUM(V36:Y36)</f>
        <v>0</v>
      </c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84">
        <f t="shared" si="0"/>
        <v>0</v>
      </c>
      <c r="Q36" s="184">
        <f t="shared" si="3"/>
        <v>0</v>
      </c>
      <c r="R36" s="184">
        <f t="shared" si="4"/>
        <v>0</v>
      </c>
      <c r="S36" s="184">
        <f t="shared" si="5"/>
        <v>0</v>
      </c>
      <c r="T36" s="184">
        <f t="shared" si="6"/>
        <v>0</v>
      </c>
      <c r="U36" s="185">
        <f>SUM(Q33:T36)/4</f>
        <v>0</v>
      </c>
      <c r="V36" s="184">
        <f>SUM(Q33:Q36)/4</f>
        <v>0</v>
      </c>
      <c r="W36" s="184">
        <f>SUM(R33:R36)/4</f>
        <v>0</v>
      </c>
      <c r="X36" s="184">
        <f>SUM(S33:S36)/4</f>
        <v>0</v>
      </c>
      <c r="Y36" s="184">
        <f>SUM(T33:T36)/4</f>
        <v>0</v>
      </c>
      <c r="Z36" s="2"/>
    </row>
    <row r="37" spans="13:26" x14ac:dyDescent="0.2">
      <c r="M37" s="2"/>
      <c r="O37" s="163" t="s">
        <v>216</v>
      </c>
      <c r="P37" s="192" t="s">
        <v>216</v>
      </c>
      <c r="Q37" s="192" t="s">
        <v>216</v>
      </c>
      <c r="R37" s="192" t="s">
        <v>216</v>
      </c>
      <c r="S37" s="192" t="s">
        <v>216</v>
      </c>
      <c r="T37" s="192" t="s">
        <v>216</v>
      </c>
      <c r="U37" s="185"/>
      <c r="V37" s="185"/>
      <c r="W37" s="185"/>
      <c r="X37" s="185"/>
      <c r="Y37" s="185"/>
      <c r="Z37" s="2"/>
    </row>
    <row r="38" spans="13:26" x14ac:dyDescent="0.2">
      <c r="M38" s="2"/>
      <c r="O38" s="134" t="s">
        <v>231</v>
      </c>
      <c r="P38" s="185">
        <f>SUM(Q38:T38)</f>
        <v>3581222.7358633177</v>
      </c>
      <c r="Q38" s="185">
        <f>SUM(Q$17:Q$36)</f>
        <v>2720016.5241279751</v>
      </c>
      <c r="R38" s="185">
        <f>SUM(R$17:R$36)</f>
        <v>6909004.6268061828</v>
      </c>
      <c r="S38" s="185">
        <f>SUM(S$17:S$36)</f>
        <v>-996992.95976805326</v>
      </c>
      <c r="T38" s="185">
        <f>SUM(T$17:T$36)</f>
        <v>-5050805.455302787</v>
      </c>
      <c r="U38" s="184"/>
      <c r="V38" s="185"/>
      <c r="W38" s="185"/>
      <c r="X38" s="185"/>
      <c r="Y38" s="185"/>
      <c r="Z38" s="2"/>
    </row>
    <row r="39" spans="13:26" x14ac:dyDescent="0.2">
      <c r="M39" s="2"/>
      <c r="N39" s="2"/>
      <c r="O39" s="2"/>
      <c r="P39" s="188">
        <f>P38-P$10</f>
        <v>0</v>
      </c>
      <c r="Q39" s="188">
        <f>Q38-Q$10</f>
        <v>0</v>
      </c>
      <c r="R39" s="188">
        <f>R38-R$10</f>
        <v>0</v>
      </c>
      <c r="S39" s="188">
        <f>S38-S$10</f>
        <v>0</v>
      </c>
      <c r="T39" s="188">
        <f>T38-T$10</f>
        <v>0</v>
      </c>
      <c r="U39" s="188">
        <f>SUM(Q38:T38)-P$10</f>
        <v>0</v>
      </c>
      <c r="V39" s="2"/>
      <c r="W39" s="2"/>
      <c r="X39" s="2"/>
      <c r="Y39" s="2"/>
      <c r="Z39" s="2"/>
    </row>
    <row r="40" spans="13:26" x14ac:dyDescent="0.2">
      <c r="M40" s="2"/>
      <c r="O40" s="180" t="s">
        <v>279</v>
      </c>
      <c r="P40" s="197">
        <f>$P$13</f>
        <v>2.601732280818525E-2</v>
      </c>
      <c r="Z40" s="2"/>
    </row>
    <row r="41" spans="13:26" x14ac:dyDescent="0.2">
      <c r="M41" s="2"/>
      <c r="O41" s="134" t="s">
        <v>236</v>
      </c>
      <c r="P41" s="197">
        <f>((1+P40)^(1/12))-1</f>
        <v>2.1426781305418086E-3</v>
      </c>
      <c r="Q41" s="124"/>
      <c r="R41" s="124"/>
      <c r="S41" s="124"/>
      <c r="T41" s="124"/>
      <c r="U41" s="124"/>
      <c r="Z41" s="2"/>
    </row>
    <row r="42" spans="13:26" x14ac:dyDescent="0.2">
      <c r="M42" s="2"/>
      <c r="O42" s="134" t="s">
        <v>235</v>
      </c>
      <c r="P42" s="196">
        <f>P10</f>
        <v>3581222.7358633168</v>
      </c>
      <c r="Z42" s="2"/>
    </row>
    <row r="43" spans="13:26" x14ac:dyDescent="0.2">
      <c r="M43" s="2"/>
      <c r="O43" s="134" t="s">
        <v>234</v>
      </c>
      <c r="P43" s="196">
        <f>P42/(1+P41)^P44</f>
        <v>2564604.0308764507</v>
      </c>
      <c r="Z43" s="2"/>
    </row>
    <row r="44" spans="13:26" x14ac:dyDescent="0.2">
      <c r="M44" s="2"/>
      <c r="O44" s="134" t="s">
        <v>233</v>
      </c>
      <c r="P44" s="124">
        <f>$P$12*12</f>
        <v>156</v>
      </c>
      <c r="Q44" s="198"/>
      <c r="Z44" s="2"/>
    </row>
    <row r="45" spans="13:26" x14ac:dyDescent="0.2">
      <c r="M45" s="2"/>
      <c r="O45" s="134" t="s">
        <v>232</v>
      </c>
      <c r="P45" s="196">
        <f>PMT(P41,P44,-P43)</f>
        <v>19357.554665472137</v>
      </c>
      <c r="Z45" s="2"/>
    </row>
    <row r="46" spans="13:26" x14ac:dyDescent="0.2">
      <c r="M46" s="2"/>
      <c r="N46" s="163"/>
      <c r="O46" s="163" t="s">
        <v>216</v>
      </c>
      <c r="P46" s="163" t="s">
        <v>216</v>
      </c>
      <c r="Q46" s="163" t="s">
        <v>216</v>
      </c>
      <c r="R46" s="163" t="s">
        <v>216</v>
      </c>
      <c r="Z46" s="2"/>
    </row>
    <row r="47" spans="13:26" x14ac:dyDescent="0.2">
      <c r="M47" s="2"/>
      <c r="N47" s="1">
        <v>1</v>
      </c>
      <c r="O47" s="184">
        <v>0</v>
      </c>
      <c r="P47" s="184">
        <f>P45</f>
        <v>19357.554665472137</v>
      </c>
      <c r="Q47" s="184">
        <f t="shared" ref="Q47:Q78" si="7">O47*$P$41</f>
        <v>0</v>
      </c>
      <c r="R47" s="184">
        <f t="shared" ref="R47:R78" si="8">O47+P47+Q47</f>
        <v>19357.554665472137</v>
      </c>
      <c r="S47" s="184"/>
      <c r="Z47" s="2"/>
    </row>
    <row r="48" spans="13:26" x14ac:dyDescent="0.2">
      <c r="M48" s="2"/>
      <c r="N48" s="1">
        <f t="shared" ref="N48:N79" si="9">N47+1</f>
        <v>2</v>
      </c>
      <c r="O48" s="184">
        <f t="shared" ref="O48:O79" si="10">R47</f>
        <v>19357.554665472137</v>
      </c>
      <c r="P48" s="184">
        <f t="shared" ref="P48:P79" si="11">P47</f>
        <v>19357.554665472137</v>
      </c>
      <c r="Q48" s="184">
        <f t="shared" si="7"/>
        <v>41.477009042474705</v>
      </c>
      <c r="R48" s="184">
        <f t="shared" si="8"/>
        <v>38756.586339986745</v>
      </c>
      <c r="S48" s="184"/>
      <c r="Z48" s="2"/>
    </row>
    <row r="49" spans="13:26" x14ac:dyDescent="0.2">
      <c r="M49" s="2"/>
      <c r="N49" s="1">
        <f t="shared" si="9"/>
        <v>3</v>
      </c>
      <c r="O49" s="184">
        <f t="shared" si="10"/>
        <v>38756.586339986745</v>
      </c>
      <c r="P49" s="184">
        <f t="shared" si="11"/>
        <v>19357.554665472137</v>
      </c>
      <c r="Q49" s="184">
        <f t="shared" si="7"/>
        <v>83.042889965144994</v>
      </c>
      <c r="R49" s="184">
        <f t="shared" si="8"/>
        <v>58197.183895424023</v>
      </c>
      <c r="S49" s="184"/>
      <c r="Z49" s="2"/>
    </row>
    <row r="50" spans="13:26" x14ac:dyDescent="0.2">
      <c r="M50" s="2"/>
      <c r="N50" s="1">
        <f t="shared" si="9"/>
        <v>4</v>
      </c>
      <c r="O50" s="184">
        <f t="shared" si="10"/>
        <v>58197.183895424023</v>
      </c>
      <c r="P50" s="184">
        <f t="shared" si="11"/>
        <v>19357.554665472137</v>
      </c>
      <c r="Q50" s="184">
        <f t="shared" si="7"/>
        <v>124.69783319184499</v>
      </c>
      <c r="R50" s="184">
        <f t="shared" si="8"/>
        <v>77679.436394088014</v>
      </c>
      <c r="S50" s="184"/>
      <c r="Z50" s="2"/>
    </row>
    <row r="51" spans="13:26" x14ac:dyDescent="0.2">
      <c r="M51" s="2"/>
      <c r="N51" s="1">
        <f t="shared" si="9"/>
        <v>5</v>
      </c>
      <c r="O51" s="184">
        <f t="shared" si="10"/>
        <v>77679.436394088014</v>
      </c>
      <c r="P51" s="184">
        <f t="shared" si="11"/>
        <v>19357.554665472137</v>
      </c>
      <c r="Q51" s="184">
        <f t="shared" si="7"/>
        <v>166.44202955442583</v>
      </c>
      <c r="R51" s="184">
        <f t="shared" si="8"/>
        <v>97203.43308911458</v>
      </c>
      <c r="S51" s="184"/>
      <c r="Z51" s="2"/>
    </row>
    <row r="52" spans="13:26" x14ac:dyDescent="0.2">
      <c r="M52" s="2"/>
      <c r="N52" s="1">
        <f t="shared" si="9"/>
        <v>6</v>
      </c>
      <c r="O52" s="184">
        <f t="shared" si="10"/>
        <v>97203.43308911458</v>
      </c>
      <c r="P52" s="184">
        <f t="shared" si="11"/>
        <v>19357.554665472137</v>
      </c>
      <c r="Q52" s="184">
        <f t="shared" si="7"/>
        <v>208.27567029362982</v>
      </c>
      <c r="R52" s="184">
        <f t="shared" si="8"/>
        <v>116769.26342488035</v>
      </c>
      <c r="S52" s="184"/>
      <c r="Z52" s="2"/>
    </row>
    <row r="53" spans="13:26" x14ac:dyDescent="0.2">
      <c r="M53" s="2"/>
      <c r="N53" s="1">
        <f t="shared" si="9"/>
        <v>7</v>
      </c>
      <c r="O53" s="184">
        <f t="shared" si="10"/>
        <v>116769.26342488035</v>
      </c>
      <c r="P53" s="184">
        <f t="shared" si="11"/>
        <v>19357.554665472137</v>
      </c>
      <c r="Q53" s="184">
        <f t="shared" si="7"/>
        <v>250.1989470599666</v>
      </c>
      <c r="R53" s="184">
        <f t="shared" si="8"/>
        <v>136377.01703741247</v>
      </c>
      <c r="S53" s="184"/>
      <c r="Z53" s="2"/>
    </row>
    <row r="54" spans="13:26" x14ac:dyDescent="0.2">
      <c r="M54" s="2"/>
      <c r="N54" s="1">
        <f t="shared" si="9"/>
        <v>8</v>
      </c>
      <c r="O54" s="184">
        <f t="shared" si="10"/>
        <v>136377.01703741247</v>
      </c>
      <c r="P54" s="184">
        <f t="shared" si="11"/>
        <v>19357.554665472137</v>
      </c>
      <c r="Q54" s="184">
        <f t="shared" si="7"/>
        <v>292.21205191459131</v>
      </c>
      <c r="R54" s="184">
        <f t="shared" si="8"/>
        <v>156026.78375479919</v>
      </c>
      <c r="S54" s="184"/>
      <c r="Z54" s="2"/>
    </row>
    <row r="55" spans="13:26" x14ac:dyDescent="0.2">
      <c r="M55" s="2"/>
      <c r="N55" s="1">
        <f t="shared" si="9"/>
        <v>9</v>
      </c>
      <c r="O55" s="184">
        <f t="shared" si="10"/>
        <v>156026.78375479919</v>
      </c>
      <c r="P55" s="184">
        <f t="shared" si="11"/>
        <v>19357.554665472137</v>
      </c>
      <c r="Q55" s="184">
        <f t="shared" si="7"/>
        <v>334.31517733018416</v>
      </c>
      <c r="R55" s="184">
        <f t="shared" si="8"/>
        <v>175718.65359760151</v>
      </c>
      <c r="S55" s="184"/>
      <c r="Z55" s="2"/>
    </row>
    <row r="56" spans="13:26" x14ac:dyDescent="0.2">
      <c r="M56" s="2"/>
      <c r="N56" s="1">
        <f t="shared" si="9"/>
        <v>10</v>
      </c>
      <c r="O56" s="184">
        <f t="shared" si="10"/>
        <v>175718.65359760151</v>
      </c>
      <c r="P56" s="184">
        <f t="shared" si="11"/>
        <v>19357.554665472137</v>
      </c>
      <c r="Q56" s="184">
        <f t="shared" si="7"/>
        <v>376.50851619183248</v>
      </c>
      <c r="R56" s="184">
        <f t="shared" si="8"/>
        <v>195452.71677926547</v>
      </c>
      <c r="S56" s="184"/>
      <c r="Z56" s="2"/>
    </row>
    <row r="57" spans="13:26" x14ac:dyDescent="0.2">
      <c r="M57" s="2"/>
      <c r="N57" s="1">
        <f t="shared" si="9"/>
        <v>11</v>
      </c>
      <c r="O57" s="184">
        <f t="shared" si="10"/>
        <v>195452.71677926547</v>
      </c>
      <c r="P57" s="184">
        <f t="shared" si="11"/>
        <v>19357.554665472137</v>
      </c>
      <c r="Q57" s="184">
        <f t="shared" si="7"/>
        <v>418.79226179791408</v>
      </c>
      <c r="R57" s="184">
        <f t="shared" si="8"/>
        <v>215229.0637065355</v>
      </c>
      <c r="S57" s="184"/>
      <c r="Z57" s="2"/>
    </row>
    <row r="58" spans="13:26" x14ac:dyDescent="0.2">
      <c r="M58" s="2"/>
      <c r="N58" s="1">
        <f t="shared" si="9"/>
        <v>12</v>
      </c>
      <c r="O58" s="184">
        <f t="shared" si="10"/>
        <v>215229.0637065355</v>
      </c>
      <c r="P58" s="184">
        <f t="shared" si="11"/>
        <v>19357.554665472137</v>
      </c>
      <c r="Q58" s="184">
        <f t="shared" si="7"/>
        <v>461.16660786098328</v>
      </c>
      <c r="R58" s="184">
        <f t="shared" si="8"/>
        <v>235047.78497986859</v>
      </c>
      <c r="S58" s="184"/>
      <c r="Z58" s="2"/>
    </row>
    <row r="59" spans="13:26" x14ac:dyDescent="0.2">
      <c r="M59" s="2"/>
      <c r="N59" s="1">
        <f t="shared" si="9"/>
        <v>13</v>
      </c>
      <c r="O59" s="184">
        <f t="shared" si="10"/>
        <v>235047.78497986859</v>
      </c>
      <c r="P59" s="184">
        <f t="shared" si="11"/>
        <v>19357.554665472137</v>
      </c>
      <c r="Q59" s="184">
        <f t="shared" si="7"/>
        <v>503.63174850865784</v>
      </c>
      <c r="R59" s="184">
        <f t="shared" si="8"/>
        <v>254908.97139384938</v>
      </c>
      <c r="S59" s="184"/>
      <c r="Z59" s="2"/>
    </row>
    <row r="60" spans="13:26" x14ac:dyDescent="0.2">
      <c r="M60" s="2"/>
      <c r="N60" s="1">
        <f t="shared" si="9"/>
        <v>14</v>
      </c>
      <c r="O60" s="184">
        <f t="shared" si="10"/>
        <v>254908.97139384938</v>
      </c>
      <c r="P60" s="184">
        <f t="shared" si="11"/>
        <v>19357.554665472137</v>
      </c>
      <c r="Q60" s="184">
        <f t="shared" si="7"/>
        <v>546.18787828450854</v>
      </c>
      <c r="R60" s="184">
        <f t="shared" si="8"/>
        <v>274812.71393760602</v>
      </c>
      <c r="S60" s="184"/>
      <c r="Z60" s="2"/>
    </row>
    <row r="61" spans="13:26" x14ac:dyDescent="0.2">
      <c r="M61" s="2"/>
      <c r="N61" s="1">
        <f t="shared" si="9"/>
        <v>15</v>
      </c>
      <c r="O61" s="184">
        <f t="shared" si="10"/>
        <v>274812.71393760602</v>
      </c>
      <c r="P61" s="184">
        <f t="shared" si="11"/>
        <v>19357.554665472137</v>
      </c>
      <c r="Q61" s="184">
        <f t="shared" si="7"/>
        <v>588.83519214895045</v>
      </c>
      <c r="R61" s="184">
        <f t="shared" si="8"/>
        <v>294759.10379522707</v>
      </c>
      <c r="S61" s="184"/>
      <c r="Z61" s="2"/>
    </row>
    <row r="62" spans="13:26" x14ac:dyDescent="0.2">
      <c r="M62" s="2"/>
      <c r="N62" s="1">
        <f t="shared" si="9"/>
        <v>16</v>
      </c>
      <c r="O62" s="184">
        <f t="shared" si="10"/>
        <v>294759.10379522707</v>
      </c>
      <c r="P62" s="184">
        <f t="shared" si="11"/>
        <v>19357.554665472137</v>
      </c>
      <c r="Q62" s="184">
        <f t="shared" si="7"/>
        <v>631.57388548013603</v>
      </c>
      <c r="R62" s="184">
        <f t="shared" si="8"/>
        <v>314748.23234617931</v>
      </c>
      <c r="S62" s="184"/>
      <c r="Z62" s="2"/>
    </row>
    <row r="63" spans="13:26" x14ac:dyDescent="0.2">
      <c r="M63" s="2"/>
      <c r="N63" s="1">
        <f t="shared" si="9"/>
        <v>17</v>
      </c>
      <c r="O63" s="184">
        <f t="shared" si="10"/>
        <v>314748.23234617931</v>
      </c>
      <c r="P63" s="184">
        <f t="shared" si="11"/>
        <v>19357.554665472137</v>
      </c>
      <c r="Q63" s="184">
        <f t="shared" si="7"/>
        <v>674.40415407485034</v>
      </c>
      <c r="R63" s="184">
        <f t="shared" si="8"/>
        <v>334780.19116572628</v>
      </c>
      <c r="S63" s="184"/>
      <c r="Z63" s="2"/>
    </row>
    <row r="64" spans="13:26" x14ac:dyDescent="0.2">
      <c r="M64" s="2"/>
      <c r="N64" s="1">
        <f t="shared" si="9"/>
        <v>18</v>
      </c>
      <c r="O64" s="184">
        <f t="shared" si="10"/>
        <v>334780.19116572628</v>
      </c>
      <c r="P64" s="184">
        <f t="shared" si="11"/>
        <v>19357.554665472137</v>
      </c>
      <c r="Q64" s="184">
        <f t="shared" si="7"/>
        <v>717.32619414940768</v>
      </c>
      <c r="R64" s="184">
        <f t="shared" si="8"/>
        <v>354855.07202534779</v>
      </c>
      <c r="S64" s="184"/>
      <c r="Z64" s="2"/>
    </row>
    <row r="65" spans="13:26" x14ac:dyDescent="0.2">
      <c r="M65" s="2"/>
      <c r="N65" s="1">
        <f t="shared" si="9"/>
        <v>19</v>
      </c>
      <c r="O65" s="184">
        <f t="shared" si="10"/>
        <v>354855.07202534779</v>
      </c>
      <c r="P65" s="184">
        <f t="shared" si="11"/>
        <v>19357.554665472137</v>
      </c>
      <c r="Q65" s="184">
        <f t="shared" si="7"/>
        <v>760.34020234055106</v>
      </c>
      <c r="R65" s="184">
        <f t="shared" si="8"/>
        <v>374972.96689316048</v>
      </c>
      <c r="S65" s="184"/>
      <c r="Z65" s="2"/>
    </row>
    <row r="66" spans="13:26" x14ac:dyDescent="0.2">
      <c r="M66" s="2"/>
      <c r="N66" s="1">
        <f t="shared" si="9"/>
        <v>20</v>
      </c>
      <c r="O66" s="184">
        <f t="shared" si="10"/>
        <v>374972.96689316048</v>
      </c>
      <c r="P66" s="184">
        <f t="shared" si="11"/>
        <v>19357.554665472137</v>
      </c>
      <c r="Q66" s="184">
        <f t="shared" si="7"/>
        <v>803.44637570635257</v>
      </c>
      <c r="R66" s="184">
        <f t="shared" si="8"/>
        <v>395133.96793433896</v>
      </c>
      <c r="S66" s="184"/>
      <c r="Z66" s="2"/>
    </row>
    <row r="67" spans="13:26" x14ac:dyDescent="0.2">
      <c r="M67" s="2"/>
      <c r="N67" s="1">
        <f t="shared" si="9"/>
        <v>21</v>
      </c>
      <c r="O67" s="184">
        <f t="shared" si="10"/>
        <v>395133.96793433896</v>
      </c>
      <c r="P67" s="184">
        <f t="shared" si="11"/>
        <v>19357.554665472137</v>
      </c>
      <c r="Q67" s="184">
        <f t="shared" si="7"/>
        <v>846.64491172711632</v>
      </c>
      <c r="R67" s="184">
        <f t="shared" si="8"/>
        <v>415338.16751153819</v>
      </c>
      <c r="S67" s="184"/>
      <c r="Z67" s="2"/>
    </row>
    <row r="68" spans="13:26" x14ac:dyDescent="0.2">
      <c r="M68" s="2"/>
      <c r="N68" s="1">
        <f t="shared" si="9"/>
        <v>22</v>
      </c>
      <c r="O68" s="184">
        <f t="shared" si="10"/>
        <v>415338.16751153819</v>
      </c>
      <c r="P68" s="184">
        <f t="shared" si="11"/>
        <v>19357.554665472137</v>
      </c>
      <c r="Q68" s="184">
        <f t="shared" si="7"/>
        <v>889.93600830628316</v>
      </c>
      <c r="R68" s="184">
        <f t="shared" si="8"/>
        <v>435585.6581853166</v>
      </c>
      <c r="S68" s="184"/>
      <c r="Z68" s="2"/>
    </row>
    <row r="69" spans="13:26" x14ac:dyDescent="0.2">
      <c r="M69" s="2"/>
      <c r="N69" s="1">
        <f t="shared" si="9"/>
        <v>23</v>
      </c>
      <c r="O69" s="184">
        <f t="shared" si="10"/>
        <v>435585.6581853166</v>
      </c>
      <c r="P69" s="184">
        <f t="shared" si="11"/>
        <v>19357.554665472137</v>
      </c>
      <c r="Q69" s="184">
        <f t="shared" si="7"/>
        <v>933.3198637713374</v>
      </c>
      <c r="R69" s="184">
        <f t="shared" si="8"/>
        <v>455876.53271456005</v>
      </c>
      <c r="S69" s="184"/>
      <c r="Z69" s="2"/>
    </row>
    <row r="70" spans="13:26" x14ac:dyDescent="0.2">
      <c r="M70" s="2"/>
      <c r="N70" s="1">
        <f t="shared" si="9"/>
        <v>24</v>
      </c>
      <c r="O70" s="184">
        <f t="shared" si="10"/>
        <v>455876.53271456005</v>
      </c>
      <c r="P70" s="184">
        <f t="shared" si="11"/>
        <v>19357.554665472137</v>
      </c>
      <c r="Q70" s="184">
        <f t="shared" si="7"/>
        <v>976.7966768747151</v>
      </c>
      <c r="R70" s="184">
        <f t="shared" si="8"/>
        <v>476210.88405690691</v>
      </c>
      <c r="S70" s="184"/>
      <c r="Z70" s="2"/>
    </row>
    <row r="71" spans="13:26" x14ac:dyDescent="0.2">
      <c r="M71" s="2"/>
      <c r="N71" s="1">
        <f t="shared" si="9"/>
        <v>25</v>
      </c>
      <c r="O71" s="184">
        <f t="shared" si="10"/>
        <v>476210.88405690691</v>
      </c>
      <c r="P71" s="184">
        <f t="shared" si="11"/>
        <v>19357.554665472137</v>
      </c>
      <c r="Q71" s="184">
        <f t="shared" si="7"/>
        <v>1020.3666467947153</v>
      </c>
      <c r="R71" s="184">
        <f t="shared" si="8"/>
        <v>496588.80536917376</v>
      </c>
      <c r="S71" s="184"/>
      <c r="Z71" s="2"/>
    </row>
    <row r="72" spans="13:26" x14ac:dyDescent="0.2">
      <c r="M72" s="2"/>
      <c r="N72" s="1">
        <f t="shared" si="9"/>
        <v>26</v>
      </c>
      <c r="O72" s="184">
        <f t="shared" si="10"/>
        <v>496588.80536917376</v>
      </c>
      <c r="P72" s="184">
        <f t="shared" si="11"/>
        <v>19357.554665472137</v>
      </c>
      <c r="Q72" s="184">
        <f t="shared" si="7"/>
        <v>1064.0299731364112</v>
      </c>
      <c r="R72" s="184">
        <f t="shared" si="8"/>
        <v>517010.39000778232</v>
      </c>
      <c r="S72" s="184"/>
      <c r="Z72" s="2"/>
    </row>
    <row r="73" spans="13:26" x14ac:dyDescent="0.2">
      <c r="M73" s="2"/>
      <c r="N73" s="1">
        <f t="shared" si="9"/>
        <v>27</v>
      </c>
      <c r="O73" s="184">
        <f t="shared" si="10"/>
        <v>517010.39000778232</v>
      </c>
      <c r="P73" s="184">
        <f t="shared" si="11"/>
        <v>19357.554665472137</v>
      </c>
      <c r="Q73" s="184">
        <f t="shared" si="7"/>
        <v>1107.7868559325664</v>
      </c>
      <c r="R73" s="184">
        <f t="shared" si="8"/>
        <v>537475.73152918706</v>
      </c>
      <c r="S73" s="184"/>
      <c r="Z73" s="2"/>
    </row>
    <row r="74" spans="13:26" x14ac:dyDescent="0.2">
      <c r="M74" s="2"/>
      <c r="N74" s="1">
        <f t="shared" si="9"/>
        <v>28</v>
      </c>
      <c r="O74" s="184">
        <f t="shared" si="10"/>
        <v>537475.73152918706</v>
      </c>
      <c r="P74" s="184">
        <f t="shared" si="11"/>
        <v>19357.554665472137</v>
      </c>
      <c r="Q74" s="184">
        <f t="shared" si="7"/>
        <v>1151.6374956445495</v>
      </c>
      <c r="R74" s="184">
        <f t="shared" si="8"/>
        <v>557984.92369030369</v>
      </c>
      <c r="S74" s="184"/>
      <c r="Z74" s="2"/>
    </row>
    <row r="75" spans="13:26" x14ac:dyDescent="0.2">
      <c r="M75" s="2"/>
      <c r="N75" s="1">
        <f t="shared" si="9"/>
        <v>29</v>
      </c>
      <c r="O75" s="184">
        <f t="shared" si="10"/>
        <v>557984.92369030369</v>
      </c>
      <c r="P75" s="184">
        <f t="shared" si="11"/>
        <v>19357.554665472137</v>
      </c>
      <c r="Q75" s="184">
        <f t="shared" si="7"/>
        <v>1195.5820931632536</v>
      </c>
      <c r="R75" s="184">
        <f t="shared" si="8"/>
        <v>578538.0604489391</v>
      </c>
      <c r="S75" s="184"/>
      <c r="Z75" s="2"/>
    </row>
    <row r="76" spans="13:26" x14ac:dyDescent="0.2">
      <c r="M76" s="2"/>
      <c r="N76" s="1">
        <f t="shared" si="9"/>
        <v>30</v>
      </c>
      <c r="O76" s="184">
        <f t="shared" si="10"/>
        <v>578538.0604489391</v>
      </c>
      <c r="P76" s="184">
        <f t="shared" si="11"/>
        <v>19357.554665472137</v>
      </c>
      <c r="Q76" s="184">
        <f t="shared" si="7"/>
        <v>1239.6208498100166</v>
      </c>
      <c r="R76" s="184">
        <f t="shared" si="8"/>
        <v>599135.23596422118</v>
      </c>
      <c r="S76" s="184"/>
      <c r="Z76" s="2"/>
    </row>
    <row r="77" spans="13:26" x14ac:dyDescent="0.2">
      <c r="M77" s="2"/>
      <c r="N77" s="1">
        <f t="shared" si="9"/>
        <v>31</v>
      </c>
      <c r="O77" s="184">
        <f t="shared" si="10"/>
        <v>599135.23596422118</v>
      </c>
      <c r="P77" s="184">
        <f t="shared" si="11"/>
        <v>19357.554665472137</v>
      </c>
      <c r="Q77" s="184">
        <f t="shared" si="7"/>
        <v>1283.7539673375427</v>
      </c>
      <c r="R77" s="184">
        <f t="shared" si="8"/>
        <v>619776.54459703085</v>
      </c>
      <c r="S77" s="184"/>
      <c r="Z77" s="2"/>
    </row>
    <row r="78" spans="13:26" x14ac:dyDescent="0.2">
      <c r="M78" s="2"/>
      <c r="N78" s="1">
        <f t="shared" si="9"/>
        <v>32</v>
      </c>
      <c r="O78" s="184">
        <f t="shared" si="10"/>
        <v>619776.54459703085</v>
      </c>
      <c r="P78" s="184">
        <f t="shared" si="11"/>
        <v>19357.554665472137</v>
      </c>
      <c r="Q78" s="184">
        <f t="shared" si="7"/>
        <v>1327.9816479308279</v>
      </c>
      <c r="R78" s="184">
        <f t="shared" si="8"/>
        <v>640462.08091043378</v>
      </c>
      <c r="S78" s="184"/>
      <c r="Z78" s="2"/>
    </row>
    <row r="79" spans="13:26" x14ac:dyDescent="0.2">
      <c r="M79" s="2"/>
      <c r="N79" s="1">
        <f t="shared" si="9"/>
        <v>33</v>
      </c>
      <c r="O79" s="184">
        <f t="shared" si="10"/>
        <v>640462.08091043378</v>
      </c>
      <c r="P79" s="184">
        <f t="shared" si="11"/>
        <v>19357.554665472137</v>
      </c>
      <c r="Q79" s="184">
        <f t="shared" ref="Q79:Q110" si="12">O79*$P$41</f>
        <v>1372.3040942080847</v>
      </c>
      <c r="R79" s="184">
        <f t="shared" ref="R79:R110" si="13">O79+P79+Q79</f>
        <v>661191.93967011396</v>
      </c>
      <c r="S79" s="184"/>
      <c r="Z79" s="2"/>
    </row>
    <row r="80" spans="13:26" x14ac:dyDescent="0.2">
      <c r="M80" s="2"/>
      <c r="N80" s="1">
        <f t="shared" ref="N80:N111" si="14">N79+1</f>
        <v>34</v>
      </c>
      <c r="O80" s="184">
        <f t="shared" ref="O80:O111" si="15">R79</f>
        <v>661191.93967011396</v>
      </c>
      <c r="P80" s="184">
        <f t="shared" ref="P80:P111" si="16">P79</f>
        <v>19357.554665472137</v>
      </c>
      <c r="Q80" s="184">
        <f t="shared" si="12"/>
        <v>1416.721509221672</v>
      </c>
      <c r="R80" s="184">
        <f t="shared" si="13"/>
        <v>681966.2158448078</v>
      </c>
      <c r="S80" s="184"/>
      <c r="Z80" s="2"/>
    </row>
    <row r="81" spans="13:26" x14ac:dyDescent="0.2">
      <c r="M81" s="2"/>
      <c r="N81" s="1">
        <f t="shared" si="14"/>
        <v>35</v>
      </c>
      <c r="O81" s="184">
        <f t="shared" si="15"/>
        <v>681966.2158448078</v>
      </c>
      <c r="P81" s="184">
        <f t="shared" si="16"/>
        <v>19357.554665472137</v>
      </c>
      <c r="Q81" s="184">
        <f t="shared" si="12"/>
        <v>1461.2340964590244</v>
      </c>
      <c r="R81" s="184">
        <f t="shared" si="13"/>
        <v>702785.00460673892</v>
      </c>
      <c r="S81" s="184"/>
      <c r="Z81" s="2"/>
    </row>
    <row r="82" spans="13:26" x14ac:dyDescent="0.2">
      <c r="M82" s="2"/>
      <c r="N82" s="1">
        <f t="shared" si="14"/>
        <v>36</v>
      </c>
      <c r="O82" s="184">
        <f t="shared" si="15"/>
        <v>702785.00460673892</v>
      </c>
      <c r="P82" s="184">
        <f t="shared" si="16"/>
        <v>19357.554665472137</v>
      </c>
      <c r="Q82" s="184">
        <f t="shared" si="12"/>
        <v>1505.8420598435837</v>
      </c>
      <c r="R82" s="184">
        <f t="shared" si="13"/>
        <v>723648.40133205464</v>
      </c>
      <c r="S82" s="184"/>
      <c r="Z82" s="2"/>
    </row>
    <row r="83" spans="13:26" x14ac:dyDescent="0.2">
      <c r="M83" s="2"/>
      <c r="N83" s="1">
        <f t="shared" si="14"/>
        <v>37</v>
      </c>
      <c r="O83" s="184">
        <f t="shared" si="15"/>
        <v>723648.40133205464</v>
      </c>
      <c r="P83" s="184">
        <f t="shared" si="16"/>
        <v>19357.554665472137</v>
      </c>
      <c r="Q83" s="184">
        <f t="shared" si="12"/>
        <v>1550.5456037357353</v>
      </c>
      <c r="R83" s="184">
        <f t="shared" si="13"/>
        <v>744556.50160126248</v>
      </c>
      <c r="S83" s="184"/>
      <c r="Z83" s="2"/>
    </row>
    <row r="84" spans="13:26" x14ac:dyDescent="0.2">
      <c r="M84" s="2"/>
      <c r="N84" s="1">
        <f t="shared" si="14"/>
        <v>38</v>
      </c>
      <c r="O84" s="184">
        <f t="shared" si="15"/>
        <v>744556.50160126248</v>
      </c>
      <c r="P84" s="184">
        <f t="shared" si="16"/>
        <v>19357.554665472137</v>
      </c>
      <c r="Q84" s="184">
        <f t="shared" si="12"/>
        <v>1595.3449329337423</v>
      </c>
      <c r="R84" s="184">
        <f t="shared" si="13"/>
        <v>765509.4011996683</v>
      </c>
      <c r="S84" s="184"/>
      <c r="Z84" s="2"/>
    </row>
    <row r="85" spans="13:26" x14ac:dyDescent="0.2">
      <c r="M85" s="2"/>
      <c r="N85" s="1">
        <f t="shared" si="14"/>
        <v>39</v>
      </c>
      <c r="O85" s="184">
        <f t="shared" si="15"/>
        <v>765509.4011996683</v>
      </c>
      <c r="P85" s="184">
        <f t="shared" si="16"/>
        <v>19357.554665472137</v>
      </c>
      <c r="Q85" s="184">
        <f t="shared" si="12"/>
        <v>1640.2402526746846</v>
      </c>
      <c r="R85" s="184">
        <f t="shared" si="13"/>
        <v>786507.1961178151</v>
      </c>
      <c r="S85" s="184"/>
      <c r="Z85" s="2"/>
    </row>
    <row r="86" spans="13:26" x14ac:dyDescent="0.2">
      <c r="M86" s="2"/>
      <c r="N86" s="1">
        <f t="shared" si="14"/>
        <v>40</v>
      </c>
      <c r="O86" s="184">
        <f t="shared" si="15"/>
        <v>786507.1961178151</v>
      </c>
      <c r="P86" s="184">
        <f t="shared" si="16"/>
        <v>19357.554665472137</v>
      </c>
      <c r="Q86" s="184">
        <f t="shared" si="12"/>
        <v>1685.2317686353997</v>
      </c>
      <c r="R86" s="184">
        <f t="shared" si="13"/>
        <v>807549.98255192267</v>
      </c>
      <c r="S86" s="184"/>
      <c r="Z86" s="2"/>
    </row>
    <row r="87" spans="13:26" x14ac:dyDescent="0.2">
      <c r="M87" s="2"/>
      <c r="N87" s="1">
        <f t="shared" si="14"/>
        <v>41</v>
      </c>
      <c r="O87" s="184">
        <f t="shared" si="15"/>
        <v>807549.98255192267</v>
      </c>
      <c r="P87" s="184">
        <f t="shared" si="16"/>
        <v>19357.554665472137</v>
      </c>
      <c r="Q87" s="184">
        <f t="shared" si="12"/>
        <v>1730.3196869334238</v>
      </c>
      <c r="R87" s="184">
        <f t="shared" si="13"/>
        <v>828637.85690432822</v>
      </c>
      <c r="S87" s="184"/>
      <c r="Z87" s="2"/>
    </row>
    <row r="88" spans="13:26" x14ac:dyDescent="0.2">
      <c r="M88" s="2"/>
      <c r="N88" s="1">
        <f t="shared" si="14"/>
        <v>42</v>
      </c>
      <c r="O88" s="184">
        <f t="shared" si="15"/>
        <v>828637.85690432822</v>
      </c>
      <c r="P88" s="184">
        <f t="shared" si="16"/>
        <v>19357.554665472137</v>
      </c>
      <c r="Q88" s="184">
        <f t="shared" si="12"/>
        <v>1775.5042141279366</v>
      </c>
      <c r="R88" s="184">
        <f t="shared" si="13"/>
        <v>849770.91578392824</v>
      </c>
      <c r="S88" s="184"/>
      <c r="Z88" s="2"/>
    </row>
    <row r="89" spans="13:26" x14ac:dyDescent="0.2">
      <c r="M89" s="2"/>
      <c r="N89" s="1">
        <f t="shared" si="14"/>
        <v>43</v>
      </c>
      <c r="O89" s="184">
        <f t="shared" si="15"/>
        <v>849770.91578392824</v>
      </c>
      <c r="P89" s="184">
        <f t="shared" si="16"/>
        <v>19357.554665472137</v>
      </c>
      <c r="Q89" s="184">
        <f t="shared" si="12"/>
        <v>1820.7855572207079</v>
      </c>
      <c r="R89" s="184">
        <f t="shared" si="13"/>
        <v>870949.25600662106</v>
      </c>
      <c r="S89" s="184"/>
      <c r="Z89" s="2"/>
    </row>
    <row r="90" spans="13:26" x14ac:dyDescent="0.2">
      <c r="M90" s="2"/>
      <c r="N90" s="1">
        <f t="shared" si="14"/>
        <v>44</v>
      </c>
      <c r="O90" s="184">
        <f t="shared" si="15"/>
        <v>870949.25600662106</v>
      </c>
      <c r="P90" s="184">
        <f t="shared" si="16"/>
        <v>19357.554665472137</v>
      </c>
      <c r="Q90" s="184">
        <f t="shared" si="12"/>
        <v>1866.1639236570459</v>
      </c>
      <c r="R90" s="184">
        <f t="shared" si="13"/>
        <v>892172.97459575022</v>
      </c>
      <c r="S90" s="184"/>
      <c r="Z90" s="2"/>
    </row>
    <row r="91" spans="13:26" x14ac:dyDescent="0.2">
      <c r="M91" s="2"/>
      <c r="N91" s="1">
        <f t="shared" si="14"/>
        <v>45</v>
      </c>
      <c r="O91" s="184">
        <f t="shared" si="15"/>
        <v>892172.97459575022</v>
      </c>
      <c r="P91" s="184">
        <f t="shared" si="16"/>
        <v>19357.554665472137</v>
      </c>
      <c r="Q91" s="184">
        <f t="shared" si="12"/>
        <v>1911.6395213267465</v>
      </c>
      <c r="R91" s="184">
        <f t="shared" si="13"/>
        <v>913442.1687825491</v>
      </c>
      <c r="S91" s="184"/>
      <c r="Z91" s="2"/>
    </row>
    <row r="92" spans="13:26" x14ac:dyDescent="0.2">
      <c r="M92" s="2"/>
      <c r="N92" s="1">
        <f t="shared" si="14"/>
        <v>46</v>
      </c>
      <c r="O92" s="184">
        <f t="shared" si="15"/>
        <v>913442.1687825491</v>
      </c>
      <c r="P92" s="184">
        <f t="shared" si="16"/>
        <v>19357.554665472137</v>
      </c>
      <c r="Q92" s="184">
        <f t="shared" si="12"/>
        <v>1957.2125585650474</v>
      </c>
      <c r="R92" s="184">
        <f t="shared" si="13"/>
        <v>934756.9360065863</v>
      </c>
      <c r="S92" s="184"/>
      <c r="Z92" s="2"/>
    </row>
    <row r="93" spans="13:26" x14ac:dyDescent="0.2">
      <c r="M93" s="2"/>
      <c r="N93" s="1">
        <f t="shared" si="14"/>
        <v>47</v>
      </c>
      <c r="O93" s="184">
        <f t="shared" si="15"/>
        <v>934756.9360065863</v>
      </c>
      <c r="P93" s="184">
        <f t="shared" si="16"/>
        <v>19357.554665472137</v>
      </c>
      <c r="Q93" s="184">
        <f t="shared" si="12"/>
        <v>2002.8832441535812</v>
      </c>
      <c r="R93" s="184">
        <f t="shared" si="13"/>
        <v>956117.373916212</v>
      </c>
      <c r="S93" s="184"/>
      <c r="Z93" s="2"/>
    </row>
    <row r="94" spans="13:26" x14ac:dyDescent="0.2">
      <c r="M94" s="2"/>
      <c r="N94" s="1">
        <f t="shared" si="14"/>
        <v>48</v>
      </c>
      <c r="O94" s="184">
        <f t="shared" si="15"/>
        <v>956117.373916212</v>
      </c>
      <c r="P94" s="184">
        <f t="shared" si="16"/>
        <v>19357.554665472137</v>
      </c>
      <c r="Q94" s="184">
        <f t="shared" si="12"/>
        <v>2048.6517873213324</v>
      </c>
      <c r="R94" s="184">
        <f t="shared" si="13"/>
        <v>977523.58036900545</v>
      </c>
      <c r="S94" s="184"/>
      <c r="Z94" s="2"/>
    </row>
    <row r="95" spans="13:26" x14ac:dyDescent="0.2">
      <c r="M95" s="2"/>
      <c r="N95" s="1">
        <f t="shared" si="14"/>
        <v>49</v>
      </c>
      <c r="O95" s="184">
        <f t="shared" si="15"/>
        <v>977523.58036900545</v>
      </c>
      <c r="P95" s="184">
        <f t="shared" si="16"/>
        <v>19357.554665472137</v>
      </c>
      <c r="Q95" s="184">
        <f t="shared" si="12"/>
        <v>2094.5183977455958</v>
      </c>
      <c r="R95" s="184">
        <f t="shared" si="13"/>
        <v>998975.65343222313</v>
      </c>
      <c r="S95" s="184"/>
      <c r="Z95" s="2"/>
    </row>
    <row r="96" spans="13:26" x14ac:dyDescent="0.2">
      <c r="M96" s="2"/>
      <c r="N96" s="1">
        <f t="shared" si="14"/>
        <v>50</v>
      </c>
      <c r="O96" s="184">
        <f t="shared" si="15"/>
        <v>998975.65343222313</v>
      </c>
      <c r="P96" s="184">
        <f t="shared" si="16"/>
        <v>19357.554665472137</v>
      </c>
      <c r="Q96" s="184">
        <f t="shared" si="12"/>
        <v>2140.4832855529376</v>
      </c>
      <c r="R96" s="184">
        <f t="shared" si="13"/>
        <v>1020473.6913832482</v>
      </c>
      <c r="S96" s="184"/>
      <c r="Z96" s="2"/>
    </row>
    <row r="97" spans="13:26" x14ac:dyDescent="0.2">
      <c r="M97" s="2"/>
      <c r="N97" s="1">
        <f t="shared" si="14"/>
        <v>51</v>
      </c>
      <c r="O97" s="184">
        <f t="shared" si="15"/>
        <v>1020473.6913832482</v>
      </c>
      <c r="P97" s="184">
        <f t="shared" si="16"/>
        <v>19357.554665472137</v>
      </c>
      <c r="Q97" s="184">
        <f t="shared" si="12"/>
        <v>2186.5466613201565</v>
      </c>
      <c r="R97" s="184">
        <f t="shared" si="13"/>
        <v>1042017.7927100405</v>
      </c>
      <c r="S97" s="184"/>
      <c r="Z97" s="2"/>
    </row>
    <row r="98" spans="13:26" x14ac:dyDescent="0.2">
      <c r="M98" s="2"/>
      <c r="N98" s="1">
        <f t="shared" si="14"/>
        <v>52</v>
      </c>
      <c r="O98" s="184">
        <f t="shared" si="15"/>
        <v>1042017.7927100405</v>
      </c>
      <c r="P98" s="184">
        <f t="shared" si="16"/>
        <v>19357.554665472137</v>
      </c>
      <c r="Q98" s="184">
        <f t="shared" si="12"/>
        <v>2232.7087360752512</v>
      </c>
      <c r="R98" s="184">
        <f t="shared" si="13"/>
        <v>1063608.0561115879</v>
      </c>
      <c r="S98" s="184"/>
      <c r="Z98" s="2"/>
    </row>
    <row r="99" spans="13:26" x14ac:dyDescent="0.2">
      <c r="M99" s="2"/>
      <c r="N99" s="1">
        <f t="shared" si="14"/>
        <v>53</v>
      </c>
      <c r="O99" s="184">
        <f t="shared" si="15"/>
        <v>1063608.0561115879</v>
      </c>
      <c r="P99" s="184">
        <f t="shared" si="16"/>
        <v>19357.554665472137</v>
      </c>
      <c r="Q99" s="184">
        <f t="shared" si="12"/>
        <v>2278.9697212983842</v>
      </c>
      <c r="R99" s="184">
        <f t="shared" si="13"/>
        <v>1085244.5804983585</v>
      </c>
      <c r="S99" s="184"/>
      <c r="Z99" s="2"/>
    </row>
    <row r="100" spans="13:26" x14ac:dyDescent="0.2">
      <c r="M100" s="2"/>
      <c r="N100" s="1">
        <f t="shared" si="14"/>
        <v>54</v>
      </c>
      <c r="O100" s="184">
        <f t="shared" si="15"/>
        <v>1085244.5804983585</v>
      </c>
      <c r="P100" s="184">
        <f t="shared" si="16"/>
        <v>19357.554665472137</v>
      </c>
      <c r="Q100" s="184">
        <f t="shared" si="12"/>
        <v>2325.3298289228519</v>
      </c>
      <c r="R100" s="184">
        <f t="shared" si="13"/>
        <v>1106927.4649927535</v>
      </c>
      <c r="S100" s="184"/>
      <c r="Z100" s="2"/>
    </row>
    <row r="101" spans="13:26" x14ac:dyDescent="0.2">
      <c r="M101" s="2"/>
      <c r="N101" s="1">
        <f t="shared" si="14"/>
        <v>55</v>
      </c>
      <c r="O101" s="184">
        <f t="shared" si="15"/>
        <v>1106927.4649927535</v>
      </c>
      <c r="P101" s="184">
        <f t="shared" si="16"/>
        <v>19357.554665472137</v>
      </c>
      <c r="Q101" s="184">
        <f t="shared" si="12"/>
        <v>2371.7892713360561</v>
      </c>
      <c r="R101" s="184">
        <f t="shared" si="13"/>
        <v>1128656.8089295616</v>
      </c>
      <c r="S101" s="184"/>
      <c r="Z101" s="2"/>
    </row>
    <row r="102" spans="13:26" x14ac:dyDescent="0.2">
      <c r="M102" s="2"/>
      <c r="N102" s="1">
        <f t="shared" si="14"/>
        <v>56</v>
      </c>
      <c r="O102" s="184">
        <f t="shared" si="15"/>
        <v>1128656.8089295616</v>
      </c>
      <c r="P102" s="184">
        <f t="shared" si="16"/>
        <v>19357.554665472137</v>
      </c>
      <c r="Q102" s="184">
        <f t="shared" si="12"/>
        <v>2418.3482613804763</v>
      </c>
      <c r="R102" s="184">
        <f t="shared" si="13"/>
        <v>1150432.7118564143</v>
      </c>
      <c r="S102" s="184"/>
      <c r="Z102" s="2"/>
    </row>
    <row r="103" spans="13:26" x14ac:dyDescent="0.2">
      <c r="M103" s="2"/>
      <c r="N103" s="1">
        <f t="shared" si="14"/>
        <v>57</v>
      </c>
      <c r="O103" s="184">
        <f t="shared" si="15"/>
        <v>1150432.7118564143</v>
      </c>
      <c r="P103" s="184">
        <f t="shared" si="16"/>
        <v>19357.554665472137</v>
      </c>
      <c r="Q103" s="184">
        <f t="shared" si="12"/>
        <v>2465.0070123546448</v>
      </c>
      <c r="R103" s="184">
        <f t="shared" si="13"/>
        <v>1172255.2735342411</v>
      </c>
      <c r="S103" s="184"/>
      <c r="Z103" s="2"/>
    </row>
    <row r="104" spans="13:26" x14ac:dyDescent="0.2">
      <c r="M104" s="2"/>
      <c r="N104" s="1">
        <f t="shared" si="14"/>
        <v>58</v>
      </c>
      <c r="O104" s="184">
        <f t="shared" si="15"/>
        <v>1172255.2735342411</v>
      </c>
      <c r="P104" s="184">
        <f t="shared" si="16"/>
        <v>19357.554665472137</v>
      </c>
      <c r="Q104" s="184">
        <f t="shared" si="12"/>
        <v>2511.7657380141241</v>
      </c>
      <c r="R104" s="184">
        <f t="shared" si="13"/>
        <v>1194124.5939377274</v>
      </c>
      <c r="S104" s="184"/>
      <c r="Z104" s="2"/>
    </row>
    <row r="105" spans="13:26" x14ac:dyDescent="0.2">
      <c r="M105" s="2"/>
      <c r="N105" s="1">
        <f t="shared" si="14"/>
        <v>59</v>
      </c>
      <c r="O105" s="184">
        <f t="shared" si="15"/>
        <v>1194124.5939377274</v>
      </c>
      <c r="P105" s="184">
        <f t="shared" si="16"/>
        <v>19357.554665472137</v>
      </c>
      <c r="Q105" s="184">
        <f t="shared" si="12"/>
        <v>2558.624652572486</v>
      </c>
      <c r="R105" s="184">
        <f t="shared" si="13"/>
        <v>1216040.773255772</v>
      </c>
      <c r="S105" s="184"/>
      <c r="Z105" s="2"/>
    </row>
    <row r="106" spans="13:26" x14ac:dyDescent="0.2">
      <c r="M106" s="2"/>
      <c r="N106" s="1">
        <f t="shared" si="14"/>
        <v>60</v>
      </c>
      <c r="O106" s="184">
        <f t="shared" si="15"/>
        <v>1216040.773255772</v>
      </c>
      <c r="P106" s="184">
        <f t="shared" si="16"/>
        <v>19357.554665472137</v>
      </c>
      <c r="Q106" s="184">
        <f t="shared" si="12"/>
        <v>2605.5839707022928</v>
      </c>
      <c r="R106" s="184">
        <f t="shared" si="13"/>
        <v>1238003.9118919463</v>
      </c>
      <c r="S106" s="184"/>
      <c r="Z106" s="2"/>
    </row>
    <row r="107" spans="13:26" x14ac:dyDescent="0.2">
      <c r="M107" s="2"/>
      <c r="N107" s="1">
        <f t="shared" si="14"/>
        <v>61</v>
      </c>
      <c r="O107" s="184">
        <f t="shared" si="15"/>
        <v>1238003.9118919463</v>
      </c>
      <c r="P107" s="184">
        <f t="shared" si="16"/>
        <v>19357.554665472137</v>
      </c>
      <c r="Q107" s="184">
        <f t="shared" si="12"/>
        <v>2652.6439075360813</v>
      </c>
      <c r="R107" s="184">
        <f t="shared" si="13"/>
        <v>1260014.1104649545</v>
      </c>
      <c r="S107" s="184"/>
      <c r="Z107" s="2"/>
    </row>
    <row r="108" spans="13:26" x14ac:dyDescent="0.2">
      <c r="M108" s="2"/>
      <c r="N108" s="1">
        <f t="shared" si="14"/>
        <v>62</v>
      </c>
      <c r="O108" s="184">
        <f t="shared" si="15"/>
        <v>1260014.1104649545</v>
      </c>
      <c r="P108" s="184">
        <f t="shared" si="16"/>
        <v>19357.554665472137</v>
      </c>
      <c r="Q108" s="184">
        <f t="shared" si="12"/>
        <v>2699.8046786673485</v>
      </c>
      <c r="R108" s="184">
        <f t="shared" si="13"/>
        <v>1282071.469809094</v>
      </c>
      <c r="S108" s="184"/>
      <c r="Z108" s="2"/>
    </row>
    <row r="109" spans="13:26" x14ac:dyDescent="0.2">
      <c r="M109" s="2"/>
      <c r="N109" s="1">
        <f t="shared" si="14"/>
        <v>63</v>
      </c>
      <c r="O109" s="184">
        <f t="shared" si="15"/>
        <v>1282071.469809094</v>
      </c>
      <c r="P109" s="184">
        <f t="shared" si="16"/>
        <v>19357.554665472137</v>
      </c>
      <c r="Q109" s="184">
        <f t="shared" si="12"/>
        <v>2747.0665001515381</v>
      </c>
      <c r="R109" s="184">
        <f t="shared" si="13"/>
        <v>1304176.0909747176</v>
      </c>
      <c r="S109" s="184"/>
      <c r="Z109" s="2"/>
    </row>
    <row r="110" spans="13:26" x14ac:dyDescent="0.2">
      <c r="M110" s="2"/>
      <c r="N110" s="1">
        <f t="shared" si="14"/>
        <v>64</v>
      </c>
      <c r="O110" s="184">
        <f t="shared" si="15"/>
        <v>1304176.0909747176</v>
      </c>
      <c r="P110" s="184">
        <f t="shared" si="16"/>
        <v>19357.554665472137</v>
      </c>
      <c r="Q110" s="184">
        <f t="shared" si="12"/>
        <v>2794.4295885070314</v>
      </c>
      <c r="R110" s="184">
        <f t="shared" si="13"/>
        <v>1326328.0752286967</v>
      </c>
      <c r="S110" s="184"/>
      <c r="Z110" s="2"/>
    </row>
    <row r="111" spans="13:26" x14ac:dyDescent="0.2">
      <c r="M111" s="2"/>
      <c r="N111" s="1">
        <f t="shared" si="14"/>
        <v>65</v>
      </c>
      <c r="O111" s="184">
        <f t="shared" si="15"/>
        <v>1326328.0752286967</v>
      </c>
      <c r="P111" s="184">
        <f t="shared" si="16"/>
        <v>19357.554665472137</v>
      </c>
      <c r="Q111" s="184">
        <f t="shared" ref="Q111:Q142" si="17">O111*$P$41</f>
        <v>2841.8941607161391</v>
      </c>
      <c r="R111" s="184">
        <f t="shared" ref="R111:R142" si="18">O111+P111+Q111</f>
        <v>1348527.5240548849</v>
      </c>
      <c r="S111" s="184"/>
      <c r="Z111" s="2"/>
    </row>
    <row r="112" spans="13:26" x14ac:dyDescent="0.2">
      <c r="M112" s="2"/>
      <c r="N112" s="1">
        <f t="shared" ref="N112:N143" si="19">N111+1</f>
        <v>66</v>
      </c>
      <c r="O112" s="184">
        <f t="shared" ref="O112:O143" si="20">R111</f>
        <v>1348527.5240548849</v>
      </c>
      <c r="P112" s="184">
        <f t="shared" ref="P112:P143" si="21">P111</f>
        <v>19357.554665472137</v>
      </c>
      <c r="Q112" s="184">
        <f t="shared" si="17"/>
        <v>2889.4604342260945</v>
      </c>
      <c r="R112" s="184">
        <f t="shared" si="18"/>
        <v>1370774.5391545831</v>
      </c>
      <c r="S112" s="184"/>
      <c r="Z112" s="2"/>
    </row>
    <row r="113" spans="13:26" x14ac:dyDescent="0.2">
      <c r="M113" s="2"/>
      <c r="N113" s="1">
        <f t="shared" si="19"/>
        <v>67</v>
      </c>
      <c r="O113" s="184">
        <f t="shared" si="20"/>
        <v>1370774.5391545831</v>
      </c>
      <c r="P113" s="184">
        <f t="shared" si="21"/>
        <v>19357.554665472137</v>
      </c>
      <c r="Q113" s="184">
        <f t="shared" si="17"/>
        <v>2937.1286269500515</v>
      </c>
      <c r="R113" s="184">
        <f t="shared" si="18"/>
        <v>1393069.2224470053</v>
      </c>
      <c r="S113" s="184"/>
      <c r="Z113" s="2"/>
    </row>
    <row r="114" spans="13:26" x14ac:dyDescent="0.2">
      <c r="M114" s="2"/>
      <c r="N114" s="1">
        <f t="shared" si="19"/>
        <v>68</v>
      </c>
      <c r="O114" s="184">
        <f t="shared" si="20"/>
        <v>1393069.2224470053</v>
      </c>
      <c r="P114" s="184">
        <f t="shared" si="21"/>
        <v>19357.554665472137</v>
      </c>
      <c r="Q114" s="184">
        <f t="shared" si="17"/>
        <v>2984.8989572680803</v>
      </c>
      <c r="R114" s="184">
        <f t="shared" si="18"/>
        <v>1415411.6760697456</v>
      </c>
      <c r="S114" s="184"/>
      <c r="Z114" s="2"/>
    </row>
    <row r="115" spans="13:26" x14ac:dyDescent="0.2">
      <c r="M115" s="2"/>
      <c r="N115" s="1">
        <f t="shared" si="19"/>
        <v>69</v>
      </c>
      <c r="O115" s="184">
        <f t="shared" si="20"/>
        <v>1415411.6760697456</v>
      </c>
      <c r="P115" s="184">
        <f t="shared" si="21"/>
        <v>19357.554665472137</v>
      </c>
      <c r="Q115" s="184">
        <f t="shared" si="17"/>
        <v>3032.7716440281702</v>
      </c>
      <c r="R115" s="184">
        <f t="shared" si="18"/>
        <v>1437802.0023792458</v>
      </c>
      <c r="S115" s="184"/>
      <c r="Z115" s="2"/>
    </row>
    <row r="116" spans="13:26" x14ac:dyDescent="0.2">
      <c r="M116" s="2"/>
      <c r="N116" s="1">
        <f t="shared" si="19"/>
        <v>70</v>
      </c>
      <c r="O116" s="184">
        <f t="shared" si="20"/>
        <v>1437802.0023792458</v>
      </c>
      <c r="P116" s="184">
        <f t="shared" si="21"/>
        <v>19357.554665472137</v>
      </c>
      <c r="Q116" s="184">
        <f t="shared" si="17"/>
        <v>3080.7469065472314</v>
      </c>
      <c r="R116" s="184">
        <f t="shared" si="18"/>
        <v>1460240.3039512653</v>
      </c>
      <c r="S116" s="184"/>
      <c r="Z116" s="2"/>
    </row>
    <row r="117" spans="13:26" x14ac:dyDescent="0.2">
      <c r="M117" s="2"/>
      <c r="N117" s="1">
        <f t="shared" si="19"/>
        <v>71</v>
      </c>
      <c r="O117" s="184">
        <f t="shared" si="20"/>
        <v>1460240.3039512653</v>
      </c>
      <c r="P117" s="184">
        <f t="shared" si="21"/>
        <v>19357.554665472137</v>
      </c>
      <c r="Q117" s="184">
        <f t="shared" si="17"/>
        <v>3128.8249646120994</v>
      </c>
      <c r="R117" s="184">
        <f t="shared" si="18"/>
        <v>1482726.6835813494</v>
      </c>
      <c r="S117" s="184"/>
      <c r="Z117" s="2"/>
    </row>
    <row r="118" spans="13:26" x14ac:dyDescent="0.2">
      <c r="M118" s="2"/>
      <c r="N118" s="1">
        <f t="shared" si="19"/>
        <v>72</v>
      </c>
      <c r="O118" s="184">
        <f t="shared" si="20"/>
        <v>1482726.6835813494</v>
      </c>
      <c r="P118" s="184">
        <f t="shared" si="21"/>
        <v>19357.554665472137</v>
      </c>
      <c r="Q118" s="184">
        <f t="shared" si="17"/>
        <v>3177.0060384805415</v>
      </c>
      <c r="R118" s="184">
        <f t="shared" si="18"/>
        <v>1505261.244285302</v>
      </c>
      <c r="S118" s="184"/>
      <c r="Z118" s="2"/>
    </row>
    <row r="119" spans="13:26" x14ac:dyDescent="0.2">
      <c r="M119" s="2"/>
      <c r="N119" s="1">
        <f t="shared" si="19"/>
        <v>73</v>
      </c>
      <c r="O119" s="184">
        <f t="shared" si="20"/>
        <v>1505261.244285302</v>
      </c>
      <c r="P119" s="184">
        <f t="shared" si="21"/>
        <v>19357.554665472137</v>
      </c>
      <c r="Q119" s="184">
        <f t="shared" si="17"/>
        <v>3225.2903488822676</v>
      </c>
      <c r="R119" s="184">
        <f t="shared" si="18"/>
        <v>1527844.0892996565</v>
      </c>
      <c r="S119" s="184"/>
      <c r="Z119" s="2"/>
    </row>
    <row r="120" spans="13:26" x14ac:dyDescent="0.2">
      <c r="M120" s="2"/>
      <c r="N120" s="1">
        <f t="shared" si="19"/>
        <v>74</v>
      </c>
      <c r="O120" s="184">
        <f t="shared" si="20"/>
        <v>1527844.0892996565</v>
      </c>
      <c r="P120" s="184">
        <f t="shared" si="21"/>
        <v>19357.554665472137</v>
      </c>
      <c r="Q120" s="184">
        <f t="shared" si="17"/>
        <v>3273.6781170199397</v>
      </c>
      <c r="R120" s="184">
        <f t="shared" si="18"/>
        <v>1550475.3220821486</v>
      </c>
      <c r="S120" s="184"/>
      <c r="Z120" s="2"/>
    </row>
    <row r="121" spans="13:26" x14ac:dyDescent="0.2">
      <c r="M121" s="2"/>
      <c r="N121" s="1">
        <f t="shared" si="19"/>
        <v>75</v>
      </c>
      <c r="O121" s="184">
        <f t="shared" si="20"/>
        <v>1550475.3220821486</v>
      </c>
      <c r="P121" s="184">
        <f t="shared" si="21"/>
        <v>19357.554665472137</v>
      </c>
      <c r="Q121" s="184">
        <f t="shared" si="17"/>
        <v>3322.1695645701866</v>
      </c>
      <c r="R121" s="184">
        <f t="shared" si="18"/>
        <v>1573155.0463121911</v>
      </c>
      <c r="S121" s="184"/>
      <c r="Z121" s="2"/>
    </row>
    <row r="122" spans="13:26" x14ac:dyDescent="0.2">
      <c r="M122" s="2"/>
      <c r="N122" s="1">
        <f t="shared" si="19"/>
        <v>76</v>
      </c>
      <c r="O122" s="184">
        <f t="shared" si="20"/>
        <v>1573155.0463121911</v>
      </c>
      <c r="P122" s="184">
        <f t="shared" si="21"/>
        <v>19357.554665472137</v>
      </c>
      <c r="Q122" s="184">
        <f t="shared" si="17"/>
        <v>3370.764913684618</v>
      </c>
      <c r="R122" s="184">
        <f t="shared" si="18"/>
        <v>1595883.3658913479</v>
      </c>
      <c r="S122" s="184"/>
      <c r="Z122" s="2"/>
    </row>
    <row r="123" spans="13:26" x14ac:dyDescent="0.2">
      <c r="M123" s="2"/>
      <c r="N123" s="1">
        <f t="shared" si="19"/>
        <v>77</v>
      </c>
      <c r="O123" s="184">
        <f t="shared" si="20"/>
        <v>1595883.3658913479</v>
      </c>
      <c r="P123" s="184">
        <f t="shared" si="21"/>
        <v>19357.554665472137</v>
      </c>
      <c r="Q123" s="184">
        <f t="shared" si="17"/>
        <v>3419.4643869908423</v>
      </c>
      <c r="R123" s="184">
        <f t="shared" si="18"/>
        <v>1618660.3849438108</v>
      </c>
      <c r="S123" s="184"/>
      <c r="Z123" s="2"/>
    </row>
    <row r="124" spans="13:26" x14ac:dyDescent="0.2">
      <c r="M124" s="2"/>
      <c r="N124" s="1">
        <f t="shared" si="19"/>
        <v>78</v>
      </c>
      <c r="O124" s="184">
        <f t="shared" si="20"/>
        <v>1618660.3849438108</v>
      </c>
      <c r="P124" s="184">
        <f t="shared" si="21"/>
        <v>19357.554665472137</v>
      </c>
      <c r="Q124" s="184">
        <f t="shared" si="17"/>
        <v>3468.2682075934886</v>
      </c>
      <c r="R124" s="184">
        <f t="shared" si="18"/>
        <v>1641486.2078168765</v>
      </c>
      <c r="S124" s="184"/>
      <c r="Z124" s="2"/>
    </row>
    <row r="125" spans="13:26" x14ac:dyDescent="0.2">
      <c r="M125" s="2"/>
      <c r="N125" s="1">
        <f t="shared" si="19"/>
        <v>79</v>
      </c>
      <c r="O125" s="184">
        <f t="shared" si="20"/>
        <v>1641486.2078168765</v>
      </c>
      <c r="P125" s="184">
        <f t="shared" si="21"/>
        <v>19357.554665472137</v>
      </c>
      <c r="Q125" s="184">
        <f t="shared" si="17"/>
        <v>3517.1765990752274</v>
      </c>
      <c r="R125" s="184">
        <f t="shared" si="18"/>
        <v>1664360.9390814239</v>
      </c>
      <c r="S125" s="184"/>
      <c r="Z125" s="2"/>
    </row>
    <row r="126" spans="13:26" x14ac:dyDescent="0.2">
      <c r="M126" s="2"/>
      <c r="N126" s="1">
        <f t="shared" si="19"/>
        <v>80</v>
      </c>
      <c r="O126" s="184">
        <f t="shared" si="20"/>
        <v>1664360.9390814239</v>
      </c>
      <c r="P126" s="184">
        <f t="shared" si="21"/>
        <v>19357.554665472137</v>
      </c>
      <c r="Q126" s="184">
        <f t="shared" si="17"/>
        <v>3566.1897854977942</v>
      </c>
      <c r="R126" s="184">
        <f t="shared" si="18"/>
        <v>1687284.6835323938</v>
      </c>
      <c r="S126" s="184"/>
      <c r="Z126" s="2"/>
    </row>
    <row r="127" spans="13:26" x14ac:dyDescent="0.2">
      <c r="M127" s="2"/>
      <c r="N127" s="1">
        <f t="shared" si="19"/>
        <v>81</v>
      </c>
      <c r="O127" s="184">
        <f t="shared" si="20"/>
        <v>1687284.6835323938</v>
      </c>
      <c r="P127" s="184">
        <f t="shared" si="21"/>
        <v>19357.554665472137</v>
      </c>
      <c r="Q127" s="184">
        <f t="shared" si="17"/>
        <v>3615.3079914030163</v>
      </c>
      <c r="R127" s="184">
        <f t="shared" si="18"/>
        <v>1710257.5461892688</v>
      </c>
      <c r="S127" s="184"/>
      <c r="Z127" s="2"/>
    </row>
    <row r="128" spans="13:26" x14ac:dyDescent="0.2">
      <c r="M128" s="2"/>
      <c r="N128" s="1">
        <f t="shared" si="19"/>
        <v>82</v>
      </c>
      <c r="O128" s="184">
        <f t="shared" si="20"/>
        <v>1710257.5461892688</v>
      </c>
      <c r="P128" s="184">
        <f t="shared" si="21"/>
        <v>19357.554665472137</v>
      </c>
      <c r="Q128" s="184">
        <f t="shared" si="17"/>
        <v>3664.5314418138432</v>
      </c>
      <c r="R128" s="184">
        <f t="shared" si="18"/>
        <v>1733279.6322965547</v>
      </c>
      <c r="S128" s="184"/>
      <c r="Z128" s="2"/>
    </row>
    <row r="129" spans="13:26" x14ac:dyDescent="0.2">
      <c r="M129" s="2"/>
      <c r="N129" s="1">
        <f t="shared" si="19"/>
        <v>83</v>
      </c>
      <c r="O129" s="184">
        <f t="shared" si="20"/>
        <v>1733279.6322965547</v>
      </c>
      <c r="P129" s="184">
        <f t="shared" si="21"/>
        <v>19357.554665472137</v>
      </c>
      <c r="Q129" s="184">
        <f t="shared" si="17"/>
        <v>3713.8603622353753</v>
      </c>
      <c r="R129" s="184">
        <f t="shared" si="18"/>
        <v>1756351.0473242623</v>
      </c>
      <c r="S129" s="184"/>
      <c r="Z129" s="2"/>
    </row>
    <row r="130" spans="13:26" x14ac:dyDescent="0.2">
      <c r="M130" s="2"/>
      <c r="N130" s="1">
        <f t="shared" si="19"/>
        <v>84</v>
      </c>
      <c r="O130" s="184">
        <f t="shared" si="20"/>
        <v>1756351.0473242623</v>
      </c>
      <c r="P130" s="184">
        <f t="shared" si="21"/>
        <v>19357.554665472137</v>
      </c>
      <c r="Q130" s="184">
        <f t="shared" si="17"/>
        <v>3763.2949786558979</v>
      </c>
      <c r="R130" s="184">
        <f t="shared" si="18"/>
        <v>1779471.8969683903</v>
      </c>
      <c r="S130" s="184"/>
      <c r="Z130" s="2"/>
    </row>
    <row r="131" spans="13:26" x14ac:dyDescent="0.2">
      <c r="M131" s="2"/>
      <c r="N131" s="1">
        <f t="shared" si="19"/>
        <v>85</v>
      </c>
      <c r="O131" s="184">
        <f t="shared" si="20"/>
        <v>1779471.8969683903</v>
      </c>
      <c r="P131" s="184">
        <f t="shared" si="21"/>
        <v>19357.554665472137</v>
      </c>
      <c r="Q131" s="184">
        <f t="shared" si="17"/>
        <v>3812.8355175479164</v>
      </c>
      <c r="R131" s="184">
        <f t="shared" si="18"/>
        <v>1802642.2871514105</v>
      </c>
      <c r="S131" s="184"/>
      <c r="Z131" s="2"/>
    </row>
    <row r="132" spans="13:26" x14ac:dyDescent="0.2">
      <c r="M132" s="2"/>
      <c r="N132" s="1">
        <f t="shared" si="19"/>
        <v>86</v>
      </c>
      <c r="O132" s="184">
        <f t="shared" si="20"/>
        <v>1802642.2871514105</v>
      </c>
      <c r="P132" s="184">
        <f t="shared" si="21"/>
        <v>19357.554665472137</v>
      </c>
      <c r="Q132" s="184">
        <f t="shared" si="17"/>
        <v>3862.4822058691943</v>
      </c>
      <c r="R132" s="184">
        <f t="shared" si="18"/>
        <v>1825862.3240227518</v>
      </c>
      <c r="S132" s="184"/>
      <c r="Z132" s="2"/>
    </row>
    <row r="133" spans="13:26" x14ac:dyDescent="0.2">
      <c r="M133" s="2"/>
      <c r="N133" s="1">
        <f t="shared" si="19"/>
        <v>87</v>
      </c>
      <c r="O133" s="184">
        <f t="shared" si="20"/>
        <v>1825862.3240227518</v>
      </c>
      <c r="P133" s="184">
        <f t="shared" si="21"/>
        <v>19357.554665472137</v>
      </c>
      <c r="Q133" s="184">
        <f t="shared" si="17"/>
        <v>3912.2352710637915</v>
      </c>
      <c r="R133" s="184">
        <f t="shared" si="18"/>
        <v>1849132.1139592878</v>
      </c>
      <c r="S133" s="184"/>
      <c r="Z133" s="2"/>
    </row>
    <row r="134" spans="13:26" x14ac:dyDescent="0.2">
      <c r="M134" s="2"/>
      <c r="N134" s="1">
        <f t="shared" si="19"/>
        <v>88</v>
      </c>
      <c r="O134" s="184">
        <f t="shared" si="20"/>
        <v>1849132.1139592878</v>
      </c>
      <c r="P134" s="184">
        <f t="shared" si="21"/>
        <v>19357.554665472137</v>
      </c>
      <c r="Q134" s="184">
        <f t="shared" si="17"/>
        <v>3962.0949410631092</v>
      </c>
      <c r="R134" s="184">
        <f t="shared" si="18"/>
        <v>1872451.763565823</v>
      </c>
      <c r="S134" s="184"/>
      <c r="Z134" s="2"/>
    </row>
    <row r="135" spans="13:26" x14ac:dyDescent="0.2">
      <c r="M135" s="2"/>
      <c r="N135" s="1">
        <f t="shared" si="19"/>
        <v>89</v>
      </c>
      <c r="O135" s="184">
        <f t="shared" si="20"/>
        <v>1872451.763565823</v>
      </c>
      <c r="P135" s="184">
        <f t="shared" si="21"/>
        <v>19357.554665472137</v>
      </c>
      <c r="Q135" s="184">
        <f t="shared" si="17"/>
        <v>4012.0614442869301</v>
      </c>
      <c r="R135" s="184">
        <f t="shared" si="18"/>
        <v>1895821.3796755821</v>
      </c>
      <c r="S135" s="184"/>
      <c r="Z135" s="2"/>
    </row>
    <row r="136" spans="13:26" x14ac:dyDescent="0.2">
      <c r="M136" s="2"/>
      <c r="N136" s="1">
        <f t="shared" si="19"/>
        <v>90</v>
      </c>
      <c r="O136" s="184">
        <f t="shared" si="20"/>
        <v>1895821.3796755821</v>
      </c>
      <c r="P136" s="184">
        <f t="shared" si="21"/>
        <v>19357.554665472137</v>
      </c>
      <c r="Q136" s="184">
        <f t="shared" si="17"/>
        <v>4062.1350096444685</v>
      </c>
      <c r="R136" s="184">
        <f t="shared" si="18"/>
        <v>1919241.0693506987</v>
      </c>
      <c r="S136" s="184"/>
      <c r="Z136" s="2"/>
    </row>
    <row r="137" spans="13:26" x14ac:dyDescent="0.2">
      <c r="M137" s="2"/>
      <c r="N137" s="1">
        <f t="shared" si="19"/>
        <v>91</v>
      </c>
      <c r="O137" s="184">
        <f t="shared" si="20"/>
        <v>1919241.0693506987</v>
      </c>
      <c r="P137" s="184">
        <f t="shared" si="21"/>
        <v>19357.554665472137</v>
      </c>
      <c r="Q137" s="184">
        <f t="shared" si="17"/>
        <v>4112.3158665354167</v>
      </c>
      <c r="R137" s="184">
        <f t="shared" si="18"/>
        <v>1942710.9398827064</v>
      </c>
      <c r="S137" s="184"/>
      <c r="Z137" s="2"/>
    </row>
    <row r="138" spans="13:26" x14ac:dyDescent="0.2">
      <c r="M138" s="2"/>
      <c r="N138" s="1">
        <f t="shared" si="19"/>
        <v>92</v>
      </c>
      <c r="O138" s="184">
        <f t="shared" si="20"/>
        <v>1942710.9398827064</v>
      </c>
      <c r="P138" s="184">
        <f t="shared" si="21"/>
        <v>19357.554665472137</v>
      </c>
      <c r="Q138" s="184">
        <f t="shared" si="17"/>
        <v>4162.604244850997</v>
      </c>
      <c r="R138" s="184">
        <f t="shared" si="18"/>
        <v>1966231.0987930296</v>
      </c>
      <c r="S138" s="184"/>
      <c r="Z138" s="2"/>
    </row>
    <row r="139" spans="13:26" x14ac:dyDescent="0.2">
      <c r="M139" s="2"/>
      <c r="N139" s="1">
        <f t="shared" si="19"/>
        <v>93</v>
      </c>
      <c r="O139" s="184">
        <f t="shared" si="20"/>
        <v>1966231.0987930296</v>
      </c>
      <c r="P139" s="184">
        <f t="shared" si="21"/>
        <v>19357.554665472137</v>
      </c>
      <c r="Q139" s="184">
        <f t="shared" si="17"/>
        <v>4213.0003749750149</v>
      </c>
      <c r="R139" s="184">
        <f t="shared" si="18"/>
        <v>1989801.6538334766</v>
      </c>
      <c r="S139" s="184"/>
      <c r="Z139" s="2"/>
    </row>
    <row r="140" spans="13:26" x14ac:dyDescent="0.2">
      <c r="M140" s="2"/>
      <c r="N140" s="1">
        <f t="shared" si="19"/>
        <v>94</v>
      </c>
      <c r="O140" s="184">
        <f t="shared" si="20"/>
        <v>1989801.6538334766</v>
      </c>
      <c r="P140" s="184">
        <f t="shared" si="21"/>
        <v>19357.554665472137</v>
      </c>
      <c r="Q140" s="184">
        <f t="shared" si="17"/>
        <v>4263.5044877849123</v>
      </c>
      <c r="R140" s="184">
        <f t="shared" si="18"/>
        <v>2013422.7129867335</v>
      </c>
      <c r="S140" s="184"/>
      <c r="Z140" s="2"/>
    </row>
    <row r="141" spans="13:26" x14ac:dyDescent="0.2">
      <c r="M141" s="2"/>
      <c r="N141" s="1">
        <f t="shared" si="19"/>
        <v>95</v>
      </c>
      <c r="O141" s="184">
        <f t="shared" si="20"/>
        <v>2013422.7129867335</v>
      </c>
      <c r="P141" s="184">
        <f t="shared" si="21"/>
        <v>19357.554665472137</v>
      </c>
      <c r="Q141" s="184">
        <f t="shared" si="17"/>
        <v>4314.1168146528307</v>
      </c>
      <c r="R141" s="184">
        <f t="shared" si="18"/>
        <v>2037094.3844668586</v>
      </c>
      <c r="S141" s="184"/>
      <c r="Z141" s="2"/>
    </row>
    <row r="142" spans="13:26" x14ac:dyDescent="0.2">
      <c r="M142" s="2"/>
      <c r="N142" s="1">
        <f t="shared" si="19"/>
        <v>96</v>
      </c>
      <c r="O142" s="184">
        <f t="shared" si="20"/>
        <v>2037094.3844668586</v>
      </c>
      <c r="P142" s="184">
        <f t="shared" si="21"/>
        <v>19357.554665472137</v>
      </c>
      <c r="Q142" s="184">
        <f t="shared" si="17"/>
        <v>4364.8375874466647</v>
      </c>
      <c r="R142" s="184">
        <f t="shared" si="18"/>
        <v>2060816.7767197774</v>
      </c>
      <c r="S142" s="184"/>
      <c r="Z142" s="2"/>
    </row>
    <row r="143" spans="13:26" x14ac:dyDescent="0.2">
      <c r="M143" s="2"/>
      <c r="N143" s="1">
        <f t="shared" si="19"/>
        <v>97</v>
      </c>
      <c r="O143" s="184">
        <f t="shared" si="20"/>
        <v>2060816.7767197774</v>
      </c>
      <c r="P143" s="184">
        <f t="shared" si="21"/>
        <v>19357.554665472137</v>
      </c>
      <c r="Q143" s="184">
        <f t="shared" ref="Q143:Q174" si="22">O143*$P$41</f>
        <v>4415.6670385311281</v>
      </c>
      <c r="R143" s="184">
        <f t="shared" ref="R143:R174" si="23">O143+P143+Q143</f>
        <v>2084589.9984237805</v>
      </c>
      <c r="S143" s="184"/>
      <c r="Z143" s="2"/>
    </row>
    <row r="144" spans="13:26" x14ac:dyDescent="0.2">
      <c r="M144" s="2"/>
      <c r="N144" s="1">
        <f t="shared" ref="N144:N175" si="24">N143+1</f>
        <v>98</v>
      </c>
      <c r="O144" s="184">
        <f t="shared" ref="O144:O175" si="25">R143</f>
        <v>2084589.9984237805</v>
      </c>
      <c r="P144" s="184">
        <f t="shared" ref="P144:P175" si="26">P143</f>
        <v>19357.554665472137</v>
      </c>
      <c r="Q144" s="184">
        <f t="shared" si="22"/>
        <v>4466.6054007688181</v>
      </c>
      <c r="R144" s="184">
        <f t="shared" si="23"/>
        <v>2108414.1584900217</v>
      </c>
      <c r="S144" s="184"/>
      <c r="Z144" s="2"/>
    </row>
    <row r="145" spans="13:26" x14ac:dyDescent="0.2">
      <c r="M145" s="2"/>
      <c r="N145" s="1">
        <f t="shared" si="24"/>
        <v>99</v>
      </c>
      <c r="O145" s="184">
        <f t="shared" si="25"/>
        <v>2108414.1584900217</v>
      </c>
      <c r="P145" s="184">
        <f t="shared" si="26"/>
        <v>19357.554665472137</v>
      </c>
      <c r="Q145" s="184">
        <f t="shared" si="22"/>
        <v>4517.6529075212802</v>
      </c>
      <c r="R145" s="184">
        <f t="shared" si="23"/>
        <v>2132289.3660630155</v>
      </c>
      <c r="S145" s="184"/>
      <c r="Z145" s="2"/>
    </row>
    <row r="146" spans="13:26" x14ac:dyDescent="0.2">
      <c r="M146" s="2"/>
      <c r="N146" s="1">
        <f t="shared" si="24"/>
        <v>100</v>
      </c>
      <c r="O146" s="184">
        <f t="shared" si="25"/>
        <v>2132289.3660630155</v>
      </c>
      <c r="P146" s="184">
        <f t="shared" si="26"/>
        <v>19357.554665472137</v>
      </c>
      <c r="Q146" s="184">
        <f t="shared" si="22"/>
        <v>4568.8097926500805</v>
      </c>
      <c r="R146" s="184">
        <f t="shared" si="23"/>
        <v>2156215.7305211378</v>
      </c>
      <c r="S146" s="184"/>
      <c r="Z146" s="2"/>
    </row>
    <row r="147" spans="13:26" x14ac:dyDescent="0.2">
      <c r="M147" s="2"/>
      <c r="N147" s="1">
        <f t="shared" si="24"/>
        <v>101</v>
      </c>
      <c r="O147" s="184">
        <f t="shared" si="25"/>
        <v>2156215.7305211378</v>
      </c>
      <c r="P147" s="184">
        <f t="shared" si="26"/>
        <v>19357.554665472137</v>
      </c>
      <c r="Q147" s="184">
        <f t="shared" si="22"/>
        <v>4620.0762905178717</v>
      </c>
      <c r="R147" s="184">
        <f t="shared" si="23"/>
        <v>2180193.3614771282</v>
      </c>
      <c r="S147" s="184"/>
      <c r="Z147" s="2"/>
    </row>
    <row r="148" spans="13:26" x14ac:dyDescent="0.2">
      <c r="M148" s="2"/>
      <c r="N148" s="1">
        <f t="shared" si="24"/>
        <v>102</v>
      </c>
      <c r="O148" s="184">
        <f t="shared" si="25"/>
        <v>2180193.3614771282</v>
      </c>
      <c r="P148" s="184">
        <f t="shared" si="26"/>
        <v>19357.554665472137</v>
      </c>
      <c r="Q148" s="184">
        <f t="shared" si="22"/>
        <v>4671.4526359894744</v>
      </c>
      <c r="R148" s="184">
        <f t="shared" si="23"/>
        <v>2204222.3687785901</v>
      </c>
      <c r="S148" s="184"/>
      <c r="Z148" s="2"/>
    </row>
    <row r="149" spans="13:26" x14ac:dyDescent="0.2">
      <c r="M149" s="2"/>
      <c r="N149" s="1">
        <f t="shared" si="24"/>
        <v>103</v>
      </c>
      <c r="O149" s="184">
        <f t="shared" si="25"/>
        <v>2204222.3687785901</v>
      </c>
      <c r="P149" s="184">
        <f t="shared" si="26"/>
        <v>19357.554665472137</v>
      </c>
      <c r="Q149" s="184">
        <f t="shared" si="22"/>
        <v>4722.939064432946</v>
      </c>
      <c r="R149" s="184">
        <f t="shared" si="23"/>
        <v>2228302.8625084953</v>
      </c>
      <c r="S149" s="184"/>
      <c r="Z149" s="2"/>
    </row>
    <row r="150" spans="13:26" x14ac:dyDescent="0.2">
      <c r="M150" s="2"/>
      <c r="N150" s="1">
        <f t="shared" si="24"/>
        <v>104</v>
      </c>
      <c r="O150" s="184">
        <f t="shared" si="25"/>
        <v>2228302.8625084953</v>
      </c>
      <c r="P150" s="184">
        <f t="shared" si="26"/>
        <v>19357.554665472137</v>
      </c>
      <c r="Q150" s="184">
        <f t="shared" si="22"/>
        <v>4774.5358117206633</v>
      </c>
      <c r="R150" s="184">
        <f t="shared" si="23"/>
        <v>2252434.9529856886</v>
      </c>
      <c r="S150" s="184"/>
      <c r="Z150" s="2"/>
    </row>
    <row r="151" spans="13:26" x14ac:dyDescent="0.2">
      <c r="M151" s="2"/>
      <c r="N151" s="1">
        <f t="shared" si="24"/>
        <v>105</v>
      </c>
      <c r="O151" s="184">
        <f t="shared" si="25"/>
        <v>2252434.9529856886</v>
      </c>
      <c r="P151" s="184">
        <f t="shared" si="26"/>
        <v>19357.554665472137</v>
      </c>
      <c r="Q151" s="184">
        <f t="shared" si="22"/>
        <v>4826.2431142304013</v>
      </c>
      <c r="R151" s="184">
        <f t="shared" si="23"/>
        <v>2276618.7507653912</v>
      </c>
      <c r="S151" s="184"/>
      <c r="Z151" s="2"/>
    </row>
    <row r="152" spans="13:26" x14ac:dyDescent="0.2">
      <c r="M152" s="2"/>
      <c r="N152" s="1">
        <f t="shared" si="24"/>
        <v>106</v>
      </c>
      <c r="O152" s="184">
        <f t="shared" si="25"/>
        <v>2276618.7507653912</v>
      </c>
      <c r="P152" s="184">
        <f t="shared" si="26"/>
        <v>19357.554665472137</v>
      </c>
      <c r="Q152" s="184">
        <f t="shared" si="22"/>
        <v>4878.0612088464159</v>
      </c>
      <c r="R152" s="184">
        <f t="shared" si="23"/>
        <v>2300854.36663971</v>
      </c>
      <c r="S152" s="184"/>
      <c r="Z152" s="2"/>
    </row>
    <row r="153" spans="13:26" x14ac:dyDescent="0.2">
      <c r="M153" s="2"/>
      <c r="N153" s="1">
        <f t="shared" si="24"/>
        <v>107</v>
      </c>
      <c r="O153" s="184">
        <f t="shared" si="25"/>
        <v>2300854.36663971</v>
      </c>
      <c r="P153" s="184">
        <f t="shared" si="26"/>
        <v>19357.554665472137</v>
      </c>
      <c r="Q153" s="184">
        <f t="shared" si="22"/>
        <v>4929.9903329605313</v>
      </c>
      <c r="R153" s="184">
        <f t="shared" si="23"/>
        <v>2325141.911638143</v>
      </c>
      <c r="S153" s="184"/>
      <c r="Z153" s="2"/>
    </row>
    <row r="154" spans="13:26" x14ac:dyDescent="0.2">
      <c r="M154" s="2"/>
      <c r="N154" s="1">
        <f t="shared" si="24"/>
        <v>108</v>
      </c>
      <c r="O154" s="184">
        <f t="shared" si="25"/>
        <v>2325141.911638143</v>
      </c>
      <c r="P154" s="184">
        <f t="shared" si="26"/>
        <v>19357.554665472137</v>
      </c>
      <c r="Q154" s="184">
        <f t="shared" si="22"/>
        <v>4982.030724473223</v>
      </c>
      <c r="R154" s="184">
        <f t="shared" si="23"/>
        <v>2349481.4970280887</v>
      </c>
      <c r="S154" s="184"/>
      <c r="Z154" s="2"/>
    </row>
    <row r="155" spans="13:26" x14ac:dyDescent="0.2">
      <c r="M155" s="2"/>
      <c r="N155" s="1">
        <f t="shared" si="24"/>
        <v>109</v>
      </c>
      <c r="O155" s="184">
        <f t="shared" si="25"/>
        <v>2349481.4970280887</v>
      </c>
      <c r="P155" s="184">
        <f t="shared" si="26"/>
        <v>19357.554665472137</v>
      </c>
      <c r="Q155" s="184">
        <f t="shared" si="22"/>
        <v>5034.1826217947146</v>
      </c>
      <c r="R155" s="184">
        <f t="shared" si="23"/>
        <v>2373873.2343153558</v>
      </c>
      <c r="S155" s="184"/>
      <c r="Z155" s="2"/>
    </row>
    <row r="156" spans="13:26" x14ac:dyDescent="0.2">
      <c r="M156" s="2"/>
      <c r="N156" s="1">
        <f t="shared" si="24"/>
        <v>110</v>
      </c>
      <c r="O156" s="184">
        <f t="shared" si="25"/>
        <v>2373873.2343153558</v>
      </c>
      <c r="P156" s="184">
        <f t="shared" si="26"/>
        <v>19357.554665472137</v>
      </c>
      <c r="Q156" s="184">
        <f t="shared" si="22"/>
        <v>5086.4462638460627</v>
      </c>
      <c r="R156" s="184">
        <f t="shared" si="23"/>
        <v>2398317.2352446741</v>
      </c>
      <c r="S156" s="184"/>
      <c r="Z156" s="2"/>
    </row>
    <row r="157" spans="13:26" x14ac:dyDescent="0.2">
      <c r="M157" s="2"/>
      <c r="N157" s="1">
        <f t="shared" si="24"/>
        <v>111</v>
      </c>
      <c r="O157" s="184">
        <f t="shared" si="25"/>
        <v>2398317.2352446741</v>
      </c>
      <c r="P157" s="184">
        <f t="shared" si="26"/>
        <v>19357.554665472137</v>
      </c>
      <c r="Q157" s="184">
        <f t="shared" si="22"/>
        <v>5138.8218900602569</v>
      </c>
      <c r="R157" s="184">
        <f t="shared" si="23"/>
        <v>2422813.6118002068</v>
      </c>
      <c r="S157" s="184"/>
      <c r="Z157" s="2"/>
    </row>
    <row r="158" spans="13:26" x14ac:dyDescent="0.2">
      <c r="M158" s="2"/>
      <c r="N158" s="1">
        <f t="shared" si="24"/>
        <v>112</v>
      </c>
      <c r="O158" s="184">
        <f t="shared" si="25"/>
        <v>2422813.6118002068</v>
      </c>
      <c r="P158" s="184">
        <f t="shared" si="26"/>
        <v>19357.554665472137</v>
      </c>
      <c r="Q158" s="184">
        <f t="shared" si="22"/>
        <v>5191.3097403833144</v>
      </c>
      <c r="R158" s="184">
        <f t="shared" si="23"/>
        <v>2447362.4762060624</v>
      </c>
      <c r="S158" s="184"/>
      <c r="Z158" s="2"/>
    </row>
    <row r="159" spans="13:26" x14ac:dyDescent="0.2">
      <c r="M159" s="2"/>
      <c r="N159" s="1">
        <f t="shared" si="24"/>
        <v>113</v>
      </c>
      <c r="O159" s="184">
        <f t="shared" si="25"/>
        <v>2447362.4762060624</v>
      </c>
      <c r="P159" s="184">
        <f t="shared" si="26"/>
        <v>19357.554665472137</v>
      </c>
      <c r="Q159" s="184">
        <f t="shared" si="22"/>
        <v>5243.9100552753771</v>
      </c>
      <c r="R159" s="184">
        <f t="shared" si="23"/>
        <v>2471963.9409268103</v>
      </c>
      <c r="S159" s="184"/>
      <c r="Z159" s="2"/>
    </row>
    <row r="160" spans="13:26" x14ac:dyDescent="0.2">
      <c r="M160" s="2"/>
      <c r="N160" s="1">
        <f t="shared" si="24"/>
        <v>114</v>
      </c>
      <c r="O160" s="184">
        <f t="shared" si="25"/>
        <v>2471963.9409268103</v>
      </c>
      <c r="P160" s="184">
        <f t="shared" si="26"/>
        <v>19357.554665472137</v>
      </c>
      <c r="Q160" s="184">
        <f t="shared" si="22"/>
        <v>5296.6230757118192</v>
      </c>
      <c r="R160" s="184">
        <f t="shared" si="23"/>
        <v>2496618.1186679946</v>
      </c>
      <c r="S160" s="184"/>
      <c r="Z160" s="2"/>
    </row>
    <row r="161" spans="13:26" x14ac:dyDescent="0.2">
      <c r="M161" s="2"/>
      <c r="N161" s="1">
        <f t="shared" si="24"/>
        <v>115</v>
      </c>
      <c r="O161" s="184">
        <f t="shared" si="25"/>
        <v>2496618.1186679946</v>
      </c>
      <c r="P161" s="184">
        <f t="shared" si="26"/>
        <v>19357.554665472137</v>
      </c>
      <c r="Q161" s="184">
        <f t="shared" si="22"/>
        <v>5349.449043184346</v>
      </c>
      <c r="R161" s="184">
        <f t="shared" si="23"/>
        <v>2521325.1223766515</v>
      </c>
      <c r="S161" s="184"/>
      <c r="Z161" s="2"/>
    </row>
    <row r="162" spans="13:26" x14ac:dyDescent="0.2">
      <c r="M162" s="2"/>
      <c r="N162" s="1">
        <f t="shared" si="24"/>
        <v>116</v>
      </c>
      <c r="O162" s="184">
        <f t="shared" si="25"/>
        <v>2521325.1223766515</v>
      </c>
      <c r="P162" s="184">
        <f t="shared" si="26"/>
        <v>19357.554665472137</v>
      </c>
      <c r="Q162" s="184">
        <f t="shared" si="22"/>
        <v>5402.3881997020999</v>
      </c>
      <c r="R162" s="184">
        <f t="shared" si="23"/>
        <v>2546085.0652418258</v>
      </c>
      <c r="S162" s="184"/>
      <c r="Z162" s="2"/>
    </row>
    <row r="163" spans="13:26" x14ac:dyDescent="0.2">
      <c r="M163" s="2"/>
      <c r="N163" s="1">
        <f t="shared" si="24"/>
        <v>117</v>
      </c>
      <c r="O163" s="184">
        <f t="shared" si="25"/>
        <v>2546085.0652418258</v>
      </c>
      <c r="P163" s="184">
        <f t="shared" si="26"/>
        <v>19357.554665472137</v>
      </c>
      <c r="Q163" s="184">
        <f t="shared" si="22"/>
        <v>5455.4407877927742</v>
      </c>
      <c r="R163" s="184">
        <f t="shared" si="23"/>
        <v>2570898.0606950908</v>
      </c>
      <c r="S163" s="184"/>
      <c r="Z163" s="2"/>
    </row>
    <row r="164" spans="13:26" x14ac:dyDescent="0.2">
      <c r="M164" s="2"/>
      <c r="N164" s="1">
        <f t="shared" si="24"/>
        <v>118</v>
      </c>
      <c r="O164" s="184">
        <f t="shared" si="25"/>
        <v>2570898.0606950908</v>
      </c>
      <c r="P164" s="184">
        <f t="shared" si="26"/>
        <v>19357.554665472137</v>
      </c>
      <c r="Q164" s="184">
        <f t="shared" si="22"/>
        <v>5508.6070505037178</v>
      </c>
      <c r="R164" s="184">
        <f t="shared" si="23"/>
        <v>2595764.2224110668</v>
      </c>
      <c r="S164" s="184"/>
      <c r="Z164" s="2"/>
    </row>
    <row r="165" spans="13:26" x14ac:dyDescent="0.2">
      <c r="M165" s="2"/>
      <c r="N165" s="1">
        <f t="shared" si="24"/>
        <v>119</v>
      </c>
      <c r="O165" s="184">
        <f t="shared" si="25"/>
        <v>2595764.2224110668</v>
      </c>
      <c r="P165" s="184">
        <f t="shared" si="26"/>
        <v>19357.554665472137</v>
      </c>
      <c r="Q165" s="184">
        <f t="shared" si="22"/>
        <v>5561.8872314030559</v>
      </c>
      <c r="R165" s="184">
        <f t="shared" si="23"/>
        <v>2620683.6643079421</v>
      </c>
      <c r="S165" s="184"/>
      <c r="Z165" s="2"/>
    </row>
    <row r="166" spans="13:26" x14ac:dyDescent="0.2">
      <c r="M166" s="2"/>
      <c r="N166" s="1">
        <f t="shared" si="24"/>
        <v>120</v>
      </c>
      <c r="O166" s="184">
        <f t="shared" si="25"/>
        <v>2620683.6643079421</v>
      </c>
      <c r="P166" s="184">
        <f t="shared" si="26"/>
        <v>19357.554665472137</v>
      </c>
      <c r="Q166" s="184">
        <f t="shared" si="22"/>
        <v>5615.2815745807984</v>
      </c>
      <c r="R166" s="184">
        <f t="shared" si="23"/>
        <v>2645656.5005479953</v>
      </c>
      <c r="S166" s="184"/>
      <c r="Z166" s="2"/>
    </row>
    <row r="167" spans="13:26" x14ac:dyDescent="0.2">
      <c r="M167" s="2"/>
      <c r="N167" s="1">
        <f t="shared" si="24"/>
        <v>121</v>
      </c>
      <c r="O167" s="184">
        <f t="shared" si="25"/>
        <v>2645656.5005479953</v>
      </c>
      <c r="P167" s="184">
        <f t="shared" si="26"/>
        <v>19357.554665472137</v>
      </c>
      <c r="Q167" s="184">
        <f t="shared" si="22"/>
        <v>5668.7903246499618</v>
      </c>
      <c r="R167" s="184">
        <f t="shared" si="23"/>
        <v>2670682.8455381175</v>
      </c>
      <c r="S167" s="184"/>
      <c r="Z167" s="2"/>
    </row>
    <row r="168" spans="13:26" x14ac:dyDescent="0.2">
      <c r="M168" s="2"/>
      <c r="N168" s="1">
        <f t="shared" si="24"/>
        <v>122</v>
      </c>
      <c r="O168" s="184">
        <f t="shared" si="25"/>
        <v>2670682.8455381175</v>
      </c>
      <c r="P168" s="184">
        <f t="shared" si="26"/>
        <v>19357.554665472137</v>
      </c>
      <c r="Q168" s="184">
        <f t="shared" si="22"/>
        <v>5722.4137267476908</v>
      </c>
      <c r="R168" s="184">
        <f t="shared" si="23"/>
        <v>2695762.8139303373</v>
      </c>
      <c r="S168" s="184"/>
      <c r="Z168" s="2"/>
    </row>
    <row r="169" spans="13:26" x14ac:dyDescent="0.2">
      <c r="M169" s="2"/>
      <c r="N169" s="1">
        <f t="shared" si="24"/>
        <v>123</v>
      </c>
      <c r="O169" s="184">
        <f t="shared" si="25"/>
        <v>2695762.8139303373</v>
      </c>
      <c r="P169" s="184">
        <f t="shared" si="26"/>
        <v>19357.554665472137</v>
      </c>
      <c r="Q169" s="184">
        <f t="shared" si="22"/>
        <v>5776.1520265363806</v>
      </c>
      <c r="R169" s="184">
        <f t="shared" si="23"/>
        <v>2720896.5206223461</v>
      </c>
      <c r="S169" s="184"/>
      <c r="Z169" s="2"/>
    </row>
    <row r="170" spans="13:26" x14ac:dyDescent="0.2">
      <c r="M170" s="2"/>
      <c r="N170" s="1">
        <f t="shared" si="24"/>
        <v>124</v>
      </c>
      <c r="O170" s="184">
        <f t="shared" si="25"/>
        <v>2720896.5206223461</v>
      </c>
      <c r="P170" s="184">
        <f t="shared" si="26"/>
        <v>19357.554665472137</v>
      </c>
      <c r="Q170" s="184">
        <f t="shared" si="22"/>
        <v>5830.0054702048001</v>
      </c>
      <c r="R170" s="184">
        <f t="shared" si="23"/>
        <v>2746084.0807580231</v>
      </c>
      <c r="S170" s="184"/>
      <c r="Z170" s="2"/>
    </row>
    <row r="171" spans="13:26" x14ac:dyDescent="0.2">
      <c r="M171" s="2"/>
      <c r="N171" s="1">
        <f t="shared" si="24"/>
        <v>125</v>
      </c>
      <c r="O171" s="184">
        <f t="shared" si="25"/>
        <v>2746084.0807580231</v>
      </c>
      <c r="P171" s="184">
        <f t="shared" si="26"/>
        <v>19357.554665472137</v>
      </c>
      <c r="Q171" s="184">
        <f t="shared" si="22"/>
        <v>5883.9743044692214</v>
      </c>
      <c r="R171" s="184">
        <f t="shared" si="23"/>
        <v>2771325.6097279647</v>
      </c>
      <c r="S171" s="184"/>
      <c r="Z171" s="2"/>
    </row>
    <row r="172" spans="13:26" x14ac:dyDescent="0.2">
      <c r="M172" s="2"/>
      <c r="N172" s="1">
        <f t="shared" si="24"/>
        <v>126</v>
      </c>
      <c r="O172" s="184">
        <f t="shared" si="25"/>
        <v>2771325.6097279647</v>
      </c>
      <c r="P172" s="184">
        <f t="shared" si="26"/>
        <v>19357.554665472137</v>
      </c>
      <c r="Q172" s="184">
        <f t="shared" si="22"/>
        <v>5938.0587765745531</v>
      </c>
      <c r="R172" s="184">
        <f t="shared" si="23"/>
        <v>2796621.2231700118</v>
      </c>
      <c r="S172" s="184"/>
      <c r="Z172" s="2"/>
    </row>
    <row r="173" spans="13:26" x14ac:dyDescent="0.2">
      <c r="M173" s="2"/>
      <c r="N173" s="1">
        <f t="shared" si="24"/>
        <v>127</v>
      </c>
      <c r="O173" s="184">
        <f t="shared" si="25"/>
        <v>2796621.2231700118</v>
      </c>
      <c r="P173" s="184">
        <f t="shared" si="26"/>
        <v>19357.554665472137</v>
      </c>
      <c r="Q173" s="184">
        <f t="shared" si="22"/>
        <v>5992.2591342954665</v>
      </c>
      <c r="R173" s="184">
        <f t="shared" si="23"/>
        <v>2821971.0369697795</v>
      </c>
      <c r="S173" s="184"/>
      <c r="Z173" s="2"/>
    </row>
    <row r="174" spans="13:26" x14ac:dyDescent="0.2">
      <c r="M174" s="2"/>
      <c r="N174" s="1">
        <f t="shared" si="24"/>
        <v>128</v>
      </c>
      <c r="O174" s="184">
        <f t="shared" si="25"/>
        <v>2821971.0369697795</v>
      </c>
      <c r="P174" s="184">
        <f t="shared" si="26"/>
        <v>19357.554665472137</v>
      </c>
      <c r="Q174" s="184">
        <f t="shared" si="22"/>
        <v>6046.5756259375357</v>
      </c>
      <c r="R174" s="184">
        <f t="shared" si="23"/>
        <v>2847375.1672611893</v>
      </c>
      <c r="S174" s="184"/>
      <c r="Z174" s="2"/>
    </row>
    <row r="175" spans="13:26" x14ac:dyDescent="0.2">
      <c r="M175" s="2"/>
      <c r="N175" s="1">
        <f t="shared" si="24"/>
        <v>129</v>
      </c>
      <c r="O175" s="184">
        <f t="shared" si="25"/>
        <v>2847375.1672611893</v>
      </c>
      <c r="P175" s="184">
        <f t="shared" si="26"/>
        <v>19357.554665472137</v>
      </c>
      <c r="Q175" s="184">
        <f t="shared" ref="Q175:Q202" si="27">O175*$P$41</f>
        <v>6101.0085003383747</v>
      </c>
      <c r="R175" s="184">
        <f t="shared" ref="R175:R202" si="28">O175+P175+Q175</f>
        <v>2872833.7304270002</v>
      </c>
      <c r="S175" s="184"/>
      <c r="Z175" s="2"/>
    </row>
    <row r="176" spans="13:26" x14ac:dyDescent="0.2">
      <c r="M176" s="2"/>
      <c r="N176" s="1">
        <f t="shared" ref="N176:N202" si="29">N175+1</f>
        <v>130</v>
      </c>
      <c r="O176" s="184">
        <f t="shared" ref="O176:O202" si="30">R175</f>
        <v>2872833.7304270002</v>
      </c>
      <c r="P176" s="184">
        <f t="shared" ref="P176:P202" si="31">P175</f>
        <v>19357.554665472137</v>
      </c>
      <c r="Q176" s="184">
        <f t="shared" si="27"/>
        <v>6155.558006868775</v>
      </c>
      <c r="R176" s="184">
        <f t="shared" si="28"/>
        <v>2898346.8430993413</v>
      </c>
      <c r="S176" s="184"/>
      <c r="Z176" s="2"/>
    </row>
    <row r="177" spans="13:26" x14ac:dyDescent="0.2">
      <c r="M177" s="2"/>
      <c r="N177" s="1">
        <f t="shared" si="29"/>
        <v>131</v>
      </c>
      <c r="O177" s="184">
        <f t="shared" si="30"/>
        <v>2898346.8430993413</v>
      </c>
      <c r="P177" s="184">
        <f t="shared" si="31"/>
        <v>19357.554665472137</v>
      </c>
      <c r="Q177" s="184">
        <f t="shared" si="27"/>
        <v>6210.2243954338492</v>
      </c>
      <c r="R177" s="184">
        <f t="shared" si="28"/>
        <v>2923914.6221602475</v>
      </c>
      <c r="S177" s="184"/>
      <c r="Z177" s="2"/>
    </row>
    <row r="178" spans="13:26" x14ac:dyDescent="0.2">
      <c r="M178" s="2"/>
      <c r="N178" s="1">
        <f t="shared" si="29"/>
        <v>132</v>
      </c>
      <c r="O178" s="184">
        <f t="shared" si="30"/>
        <v>2923914.6221602475</v>
      </c>
      <c r="P178" s="184">
        <f t="shared" si="31"/>
        <v>19357.554665472137</v>
      </c>
      <c r="Q178" s="184">
        <f t="shared" si="27"/>
        <v>6265.0079164741774</v>
      </c>
      <c r="R178" s="184">
        <f t="shared" si="28"/>
        <v>2949537.1847421941</v>
      </c>
      <c r="S178" s="184"/>
      <c r="Z178" s="2"/>
    </row>
    <row r="179" spans="13:26" x14ac:dyDescent="0.2">
      <c r="M179" s="2"/>
      <c r="N179" s="1">
        <f t="shared" si="29"/>
        <v>133</v>
      </c>
      <c r="O179" s="184">
        <f t="shared" si="30"/>
        <v>2949537.1847421941</v>
      </c>
      <c r="P179" s="184">
        <f t="shared" si="31"/>
        <v>19357.554665472137</v>
      </c>
      <c r="Q179" s="184">
        <f t="shared" si="27"/>
        <v>6319.9088209669535</v>
      </c>
      <c r="R179" s="184">
        <f t="shared" si="28"/>
        <v>2975214.6482286332</v>
      </c>
      <c r="S179" s="184"/>
      <c r="Z179" s="2"/>
    </row>
    <row r="180" spans="13:26" x14ac:dyDescent="0.2">
      <c r="M180" s="2"/>
      <c r="N180" s="1">
        <f t="shared" si="29"/>
        <v>134</v>
      </c>
      <c r="O180" s="184">
        <f t="shared" si="30"/>
        <v>2975214.6482286332</v>
      </c>
      <c r="P180" s="184">
        <f t="shared" si="31"/>
        <v>19357.554665472137</v>
      </c>
      <c r="Q180" s="184">
        <f t="shared" si="27"/>
        <v>6374.927360427132</v>
      </c>
      <c r="R180" s="184">
        <f t="shared" si="28"/>
        <v>3000947.1302545327</v>
      </c>
      <c r="S180" s="184"/>
      <c r="Z180" s="2"/>
    </row>
    <row r="181" spans="13:26" x14ac:dyDescent="0.2">
      <c r="M181" s="2"/>
      <c r="N181" s="1">
        <f t="shared" si="29"/>
        <v>135</v>
      </c>
      <c r="O181" s="184">
        <f t="shared" si="30"/>
        <v>3000947.1302545327</v>
      </c>
      <c r="P181" s="184">
        <f t="shared" si="31"/>
        <v>19357.554665472137</v>
      </c>
      <c r="Q181" s="184">
        <f t="shared" si="27"/>
        <v>6430.0637869085876</v>
      </c>
      <c r="R181" s="184">
        <f t="shared" si="28"/>
        <v>3026734.7487069136</v>
      </c>
      <c r="S181" s="184"/>
      <c r="Z181" s="2"/>
    </row>
    <row r="182" spans="13:26" x14ac:dyDescent="0.2">
      <c r="M182" s="2"/>
      <c r="N182" s="1">
        <f t="shared" si="29"/>
        <v>136</v>
      </c>
      <c r="O182" s="184">
        <f t="shared" si="30"/>
        <v>3026734.7487069136</v>
      </c>
      <c r="P182" s="184">
        <f t="shared" si="31"/>
        <v>19357.554665472137</v>
      </c>
      <c r="Q182" s="184">
        <f t="shared" si="27"/>
        <v>6485.3183530052602</v>
      </c>
      <c r="R182" s="184">
        <f t="shared" si="28"/>
        <v>3052577.6217253911</v>
      </c>
      <c r="S182" s="184"/>
      <c r="Z182" s="2"/>
    </row>
    <row r="183" spans="13:26" x14ac:dyDescent="0.2">
      <c r="M183" s="2"/>
      <c r="N183" s="1">
        <f t="shared" si="29"/>
        <v>137</v>
      </c>
      <c r="O183" s="184">
        <f t="shared" si="30"/>
        <v>3052577.6217253911</v>
      </c>
      <c r="P183" s="184">
        <f t="shared" si="31"/>
        <v>19357.554665472137</v>
      </c>
      <c r="Q183" s="184">
        <f t="shared" si="27"/>
        <v>6540.6913118523207</v>
      </c>
      <c r="R183" s="184">
        <f t="shared" si="28"/>
        <v>3078475.867702716</v>
      </c>
      <c r="S183" s="184"/>
      <c r="Z183" s="2"/>
    </row>
    <row r="184" spans="13:26" x14ac:dyDescent="0.2">
      <c r="M184" s="2"/>
      <c r="N184" s="1">
        <f t="shared" si="29"/>
        <v>138</v>
      </c>
      <c r="O184" s="184">
        <f t="shared" si="30"/>
        <v>3078475.867702716</v>
      </c>
      <c r="P184" s="184">
        <f t="shared" si="31"/>
        <v>19357.554665472137</v>
      </c>
      <c r="Q184" s="184">
        <f t="shared" si="27"/>
        <v>6596.1829171273275</v>
      </c>
      <c r="R184" s="184">
        <f t="shared" si="28"/>
        <v>3104429.6052853158</v>
      </c>
      <c r="S184" s="184"/>
      <c r="Z184" s="2"/>
    </row>
    <row r="185" spans="13:26" x14ac:dyDescent="0.2">
      <c r="M185" s="2"/>
      <c r="N185" s="1">
        <f t="shared" si="29"/>
        <v>139</v>
      </c>
      <c r="O185" s="184">
        <f t="shared" si="30"/>
        <v>3104429.6052853158</v>
      </c>
      <c r="P185" s="184">
        <f t="shared" si="31"/>
        <v>19357.554665472137</v>
      </c>
      <c r="Q185" s="184">
        <f t="shared" si="27"/>
        <v>6651.7934230513847</v>
      </c>
      <c r="R185" s="184">
        <f t="shared" si="28"/>
        <v>3130438.9533738396</v>
      </c>
      <c r="S185" s="184"/>
      <c r="Z185" s="2"/>
    </row>
    <row r="186" spans="13:26" x14ac:dyDescent="0.2">
      <c r="M186" s="2"/>
      <c r="N186" s="1">
        <f t="shared" si="29"/>
        <v>140</v>
      </c>
      <c r="O186" s="184">
        <f t="shared" si="30"/>
        <v>3130438.9533738396</v>
      </c>
      <c r="P186" s="184">
        <f t="shared" si="31"/>
        <v>19357.554665472137</v>
      </c>
      <c r="Q186" s="184">
        <f t="shared" si="27"/>
        <v>6707.5230843903146</v>
      </c>
      <c r="R186" s="184">
        <f t="shared" si="28"/>
        <v>3156504.0311237024</v>
      </c>
      <c r="S186" s="184"/>
      <c r="Z186" s="2"/>
    </row>
    <row r="187" spans="13:26" x14ac:dyDescent="0.2">
      <c r="M187" s="2"/>
      <c r="N187" s="1">
        <f t="shared" si="29"/>
        <v>141</v>
      </c>
      <c r="O187" s="184">
        <f t="shared" si="30"/>
        <v>3156504.0311237024</v>
      </c>
      <c r="P187" s="184">
        <f t="shared" si="31"/>
        <v>19357.554665472137</v>
      </c>
      <c r="Q187" s="184">
        <f t="shared" si="27"/>
        <v>6763.3721564558173</v>
      </c>
      <c r="R187" s="184">
        <f t="shared" si="28"/>
        <v>3182624.9579456304</v>
      </c>
      <c r="S187" s="184"/>
      <c r="Z187" s="2"/>
    </row>
    <row r="188" spans="13:26" x14ac:dyDescent="0.2">
      <c r="M188" s="2"/>
      <c r="N188" s="1">
        <f t="shared" si="29"/>
        <v>142</v>
      </c>
      <c r="O188" s="184">
        <f t="shared" si="30"/>
        <v>3182624.9579456304</v>
      </c>
      <c r="P188" s="184">
        <f t="shared" si="31"/>
        <v>19357.554665472137</v>
      </c>
      <c r="Q188" s="184">
        <f t="shared" si="27"/>
        <v>6819.3408951066458</v>
      </c>
      <c r="R188" s="184">
        <f t="shared" si="28"/>
        <v>3208801.8535062093</v>
      </c>
      <c r="S188" s="184"/>
      <c r="Z188" s="2"/>
    </row>
    <row r="189" spans="13:26" x14ac:dyDescent="0.2">
      <c r="M189" s="2"/>
      <c r="N189" s="1">
        <f t="shared" si="29"/>
        <v>143</v>
      </c>
      <c r="O189" s="184">
        <f t="shared" si="30"/>
        <v>3208801.8535062093</v>
      </c>
      <c r="P189" s="184">
        <f t="shared" si="31"/>
        <v>19357.554665472137</v>
      </c>
      <c r="Q189" s="184">
        <f t="shared" si="27"/>
        <v>6875.4295567497747</v>
      </c>
      <c r="R189" s="184">
        <f t="shared" si="28"/>
        <v>3235034.8377284314</v>
      </c>
      <c r="S189" s="184"/>
      <c r="Z189" s="2"/>
    </row>
    <row r="190" spans="13:26" x14ac:dyDescent="0.2">
      <c r="M190" s="2"/>
      <c r="N190" s="1">
        <f t="shared" si="29"/>
        <v>144</v>
      </c>
      <c r="O190" s="184">
        <f t="shared" si="30"/>
        <v>3235034.8377284314</v>
      </c>
      <c r="P190" s="184">
        <f t="shared" si="31"/>
        <v>19357.554665472137</v>
      </c>
      <c r="Q190" s="184">
        <f t="shared" si="27"/>
        <v>6931.6383983415781</v>
      </c>
      <c r="R190" s="184">
        <f t="shared" si="28"/>
        <v>3261324.0307922452</v>
      </c>
      <c r="S190" s="184"/>
      <c r="Z190" s="2"/>
    </row>
    <row r="191" spans="13:26" x14ac:dyDescent="0.2">
      <c r="M191" s="2"/>
      <c r="N191" s="1">
        <f t="shared" si="29"/>
        <v>145</v>
      </c>
      <c r="O191" s="184">
        <f t="shared" si="30"/>
        <v>3261324.0307922452</v>
      </c>
      <c r="P191" s="184">
        <f t="shared" si="31"/>
        <v>19357.554665472137</v>
      </c>
      <c r="Q191" s="184">
        <f t="shared" si="27"/>
        <v>6987.9676773890033</v>
      </c>
      <c r="R191" s="184">
        <f t="shared" si="28"/>
        <v>3287669.5531351063</v>
      </c>
      <c r="S191" s="184"/>
      <c r="Z191" s="2"/>
    </row>
    <row r="192" spans="13:26" x14ac:dyDescent="0.2">
      <c r="M192" s="2"/>
      <c r="N192" s="1">
        <f t="shared" si="29"/>
        <v>146</v>
      </c>
      <c r="O192" s="184">
        <f t="shared" si="30"/>
        <v>3287669.5531351063</v>
      </c>
      <c r="P192" s="184">
        <f t="shared" si="31"/>
        <v>19357.554665472137</v>
      </c>
      <c r="Q192" s="184">
        <f t="shared" si="27"/>
        <v>7044.4176519507528</v>
      </c>
      <c r="R192" s="184">
        <f t="shared" si="28"/>
        <v>3314071.5254525295</v>
      </c>
      <c r="S192" s="184"/>
      <c r="Z192" s="2"/>
    </row>
    <row r="193" spans="13:26" x14ac:dyDescent="0.2">
      <c r="M193" s="2"/>
      <c r="N193" s="1">
        <f t="shared" si="29"/>
        <v>147</v>
      </c>
      <c r="O193" s="184">
        <f t="shared" si="30"/>
        <v>3314071.5254525295</v>
      </c>
      <c r="P193" s="184">
        <f t="shared" si="31"/>
        <v>19357.554665472137</v>
      </c>
      <c r="Q193" s="184">
        <f t="shared" si="27"/>
        <v>7100.9885806384655</v>
      </c>
      <c r="R193" s="184">
        <f t="shared" si="28"/>
        <v>3340530.0686986404</v>
      </c>
      <c r="S193" s="184"/>
      <c r="Z193" s="2"/>
    </row>
    <row r="194" spans="13:26" x14ac:dyDescent="0.2">
      <c r="M194" s="2"/>
      <c r="N194" s="1">
        <f t="shared" si="29"/>
        <v>148</v>
      </c>
      <c r="O194" s="184">
        <f t="shared" si="30"/>
        <v>3340530.0686986404</v>
      </c>
      <c r="P194" s="184">
        <f t="shared" si="31"/>
        <v>19357.554665472137</v>
      </c>
      <c r="Q194" s="184">
        <f t="shared" si="27"/>
        <v>7157.6807226179026</v>
      </c>
      <c r="R194" s="184">
        <f t="shared" si="28"/>
        <v>3367045.3040867308</v>
      </c>
      <c r="S194" s="184"/>
      <c r="Z194" s="2"/>
    </row>
    <row r="195" spans="13:26" x14ac:dyDescent="0.2">
      <c r="M195" s="2"/>
      <c r="N195" s="1">
        <f t="shared" si="29"/>
        <v>149</v>
      </c>
      <c r="O195" s="184">
        <f t="shared" si="30"/>
        <v>3367045.3040867308</v>
      </c>
      <c r="P195" s="184">
        <f t="shared" si="31"/>
        <v>19357.554665472137</v>
      </c>
      <c r="Q195" s="184">
        <f t="shared" si="27"/>
        <v>7214.4943376101319</v>
      </c>
      <c r="R195" s="184">
        <f t="shared" si="28"/>
        <v>3393617.3530898131</v>
      </c>
      <c r="S195" s="184"/>
      <c r="Z195" s="2"/>
    </row>
    <row r="196" spans="13:26" x14ac:dyDescent="0.2">
      <c r="M196" s="2"/>
      <c r="N196" s="1">
        <f t="shared" si="29"/>
        <v>150</v>
      </c>
      <c r="O196" s="184">
        <f t="shared" si="30"/>
        <v>3393617.3530898131</v>
      </c>
      <c r="P196" s="184">
        <f t="shared" si="31"/>
        <v>19357.554665472137</v>
      </c>
      <c r="Q196" s="184">
        <f t="shared" si="27"/>
        <v>7271.4296858927219</v>
      </c>
      <c r="R196" s="184">
        <f t="shared" si="28"/>
        <v>3420246.337441178</v>
      </c>
      <c r="S196" s="184"/>
      <c r="Z196" s="2"/>
    </row>
    <row r="197" spans="13:26" x14ac:dyDescent="0.2">
      <c r="M197" s="2"/>
      <c r="N197" s="1">
        <f t="shared" si="29"/>
        <v>151</v>
      </c>
      <c r="O197" s="184">
        <f t="shared" si="30"/>
        <v>3420246.337441178</v>
      </c>
      <c r="P197" s="184">
        <f t="shared" si="31"/>
        <v>19357.554665472137</v>
      </c>
      <c r="Q197" s="184">
        <f t="shared" si="27"/>
        <v>7328.4870283009313</v>
      </c>
      <c r="R197" s="184">
        <f t="shared" si="28"/>
        <v>3446932.3791349512</v>
      </c>
      <c r="S197" s="184"/>
      <c r="Z197" s="2"/>
    </row>
    <row r="198" spans="13:26" x14ac:dyDescent="0.2">
      <c r="M198" s="2"/>
      <c r="N198" s="1">
        <f t="shared" si="29"/>
        <v>152</v>
      </c>
      <c r="O198" s="184">
        <f t="shared" si="30"/>
        <v>3446932.3791349512</v>
      </c>
      <c r="P198" s="184">
        <f t="shared" si="31"/>
        <v>19357.554665472137</v>
      </c>
      <c r="Q198" s="184">
        <f t="shared" si="27"/>
        <v>7385.6666262289054</v>
      </c>
      <c r="R198" s="184">
        <f t="shared" si="28"/>
        <v>3473675.6004266525</v>
      </c>
      <c r="S198" s="184"/>
      <c r="Z198" s="2"/>
    </row>
    <row r="199" spans="13:26" x14ac:dyDescent="0.2">
      <c r="M199" s="2"/>
      <c r="N199" s="1">
        <f t="shared" si="29"/>
        <v>153</v>
      </c>
      <c r="O199" s="184">
        <f t="shared" si="30"/>
        <v>3473675.6004266525</v>
      </c>
      <c r="P199" s="184">
        <f t="shared" si="31"/>
        <v>19357.554665472137</v>
      </c>
      <c r="Q199" s="184">
        <f t="shared" si="27"/>
        <v>7442.9687416308743</v>
      </c>
      <c r="R199" s="184">
        <f t="shared" si="28"/>
        <v>3500476.1238337555</v>
      </c>
      <c r="S199" s="184"/>
      <c r="Z199" s="2"/>
    </row>
    <row r="200" spans="13:26" x14ac:dyDescent="0.2">
      <c r="M200" s="2"/>
      <c r="N200" s="1">
        <f t="shared" si="29"/>
        <v>154</v>
      </c>
      <c r="O200" s="184">
        <f t="shared" si="30"/>
        <v>3500476.1238337555</v>
      </c>
      <c r="P200" s="184">
        <f t="shared" si="31"/>
        <v>19357.554665472137</v>
      </c>
      <c r="Q200" s="184">
        <f t="shared" si="27"/>
        <v>7500.3936370223473</v>
      </c>
      <c r="R200" s="184">
        <f t="shared" si="28"/>
        <v>3527334.0721362503</v>
      </c>
      <c r="S200" s="184"/>
      <c r="Z200" s="2"/>
    </row>
    <row r="201" spans="13:26" x14ac:dyDescent="0.2">
      <c r="M201" s="2"/>
      <c r="N201" s="1">
        <f t="shared" si="29"/>
        <v>155</v>
      </c>
      <c r="O201" s="184">
        <f t="shared" si="30"/>
        <v>3527334.0721362503</v>
      </c>
      <c r="P201" s="184">
        <f t="shared" si="31"/>
        <v>19357.554665472137</v>
      </c>
      <c r="Q201" s="184">
        <f t="shared" si="27"/>
        <v>7557.9415754813253</v>
      </c>
      <c r="R201" s="184">
        <f t="shared" si="28"/>
        <v>3554249.5683772042</v>
      </c>
      <c r="S201" s="184"/>
      <c r="Z201" s="2"/>
    </row>
    <row r="202" spans="13:26" x14ac:dyDescent="0.2">
      <c r="M202" s="2"/>
      <c r="N202" s="1">
        <f t="shared" si="29"/>
        <v>156</v>
      </c>
      <c r="O202" s="184">
        <f t="shared" si="30"/>
        <v>3554249.5683772042</v>
      </c>
      <c r="P202" s="184">
        <f t="shared" si="31"/>
        <v>19357.554665472137</v>
      </c>
      <c r="Q202" s="184">
        <f t="shared" si="27"/>
        <v>7615.6128206494977</v>
      </c>
      <c r="R202" s="184">
        <f t="shared" si="28"/>
        <v>3581222.7358633261</v>
      </c>
      <c r="S202" s="184"/>
      <c r="Z202" s="2"/>
    </row>
    <row r="203" spans="13:26" x14ac:dyDescent="0.2">
      <c r="M203" s="2"/>
      <c r="N203" s="163" t="s">
        <v>216</v>
      </c>
      <c r="O203" s="192" t="s">
        <v>216</v>
      </c>
      <c r="P203" s="192" t="s">
        <v>216</v>
      </c>
      <c r="Q203" s="192" t="s">
        <v>216</v>
      </c>
      <c r="R203" s="192" t="s">
        <v>216</v>
      </c>
      <c r="S203" s="184"/>
      <c r="Z203" s="2"/>
    </row>
    <row r="204" spans="13:26" x14ac:dyDescent="0.2">
      <c r="M204" s="2"/>
      <c r="N204" s="134"/>
      <c r="O204" s="205" t="s">
        <v>231</v>
      </c>
      <c r="P204" s="185">
        <f>SUM(P47:P202)</f>
        <v>3019778.5278136628</v>
      </c>
      <c r="Q204" s="185">
        <f>SUM(Q47:Q202)</f>
        <v>561444.20804966078</v>
      </c>
      <c r="R204" s="185">
        <f>P204+Q204</f>
        <v>3581222.7358633233</v>
      </c>
      <c r="S204" s="184">
        <f>R204-P42</f>
        <v>6.5192580223083496E-9</v>
      </c>
      <c r="Z204" s="2"/>
    </row>
    <row r="205" spans="13:26" x14ac:dyDescent="0.2"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</sheetData>
  <mergeCells count="1">
    <mergeCell ref="AF7:AF8"/>
  </mergeCells>
  <printOptions horizontalCentered="1"/>
  <pageMargins left="0.75" right="0.75" top="0.75" bottom="0.75" header="1" footer="1"/>
  <pageSetup scale="64" orientation="portrait" blackAndWhite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CC093-6461-4D2D-B697-9A45B40D872C}">
  <sheetPr>
    <tabColor indexed="17"/>
    <pageSetUpPr fitToPage="1"/>
  </sheetPr>
  <dimension ref="A1:AH205"/>
  <sheetViews>
    <sheetView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34.85546875" style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0.28515625" style="1" bestFit="1" customWidth="1"/>
    <col min="6" max="6" width="10.85546875" style="1" bestFit="1" customWidth="1"/>
    <col min="7" max="7" width="11" style="1" bestFit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" style="1" customWidth="1"/>
    <col min="13" max="13" width="2.7109375" style="1" customWidth="1"/>
    <col min="14" max="14" width="4" style="1" bestFit="1" customWidth="1"/>
    <col min="15" max="15" width="33.14062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34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Bayside Unit #2 (4xGT - HSRG - ST)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2038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6575265.9511638517</v>
      </c>
      <c r="Q8" s="184">
        <f>G10</f>
        <v>5714187.6497827219</v>
      </c>
      <c r="R8" s="184">
        <f>G11</f>
        <v>8833838.5264105778</v>
      </c>
      <c r="S8" s="184">
        <f>G12</f>
        <v>91042.890700618897</v>
      </c>
      <c r="T8" s="184">
        <f>G13</f>
        <v>-8063803.1157300686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9184637.0095292553</v>
      </c>
      <c r="Q9" s="184">
        <f>L10</f>
        <v>7991785.2032656427</v>
      </c>
      <c r="R9" s="184">
        <f>L11</f>
        <v>12318710.276411872</v>
      </c>
      <c r="S9" s="184">
        <f>L12</f>
        <v>119044.18589664206</v>
      </c>
      <c r="T9" s="184">
        <f>L13</f>
        <v>-11244902.6560449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75</v>
      </c>
      <c r="B10" s="170">
        <f>'Escalation Factors'!$A$10</f>
        <v>2023</v>
      </c>
      <c r="C10" s="201">
        <v>2038</v>
      </c>
      <c r="D10" s="10" t="s">
        <v>155</v>
      </c>
      <c r="E10" s="184">
        <f>VLOOKUP($A$10,'Cost Estimates in 2023'!$A:$F,2,FALSE)</f>
        <v>5418800</v>
      </c>
      <c r="F10" s="164">
        <f>VLOOKUP(G$7,Multiplier_Labor,3,FALSE)</f>
        <v>1.0545116353773385</v>
      </c>
      <c r="G10" s="185">
        <f>E10*F10</f>
        <v>5714187.6497827219</v>
      </c>
      <c r="H10" s="137"/>
      <c r="J10" s="165">
        <f>C10+1</f>
        <v>2039</v>
      </c>
      <c r="K10" s="164">
        <f>VLOOKUP(J$10,Multiplier_Labor,4,FALSE)</f>
        <v>1.3985864121157319</v>
      </c>
      <c r="L10" s="185">
        <f>G10*K10</f>
        <v>7991785.2032656427</v>
      </c>
      <c r="M10" s="2"/>
      <c r="O10" s="134" t="s">
        <v>235</v>
      </c>
      <c r="P10" s="184">
        <f>SUM(Q10:T10)</f>
        <v>5010947.0895292573</v>
      </c>
      <c r="Q10" s="184">
        <f>Q9-Q16</f>
        <v>3572612.2832656428</v>
      </c>
      <c r="R10" s="184">
        <f>R9-R16</f>
        <v>9050421.2764118724</v>
      </c>
      <c r="S10" s="184">
        <f>S9-S16</f>
        <v>-1003962.814103358</v>
      </c>
      <c r="T10" s="184">
        <f>T9-T16</f>
        <v>-6608123.6560449004</v>
      </c>
      <c r="Z10" s="2"/>
      <c r="AA10" s="186" t="str">
        <f>A10</f>
        <v>Bayside Unit #2 (4xGT - HSRG - ST)</v>
      </c>
      <c r="AB10" s="182">
        <f>P12</f>
        <v>13</v>
      </c>
      <c r="AC10" s="187">
        <f>G7</f>
        <v>2025</v>
      </c>
      <c r="AD10" s="187">
        <f>C10</f>
        <v>2038</v>
      </c>
      <c r="AE10" s="182">
        <f>G15</f>
        <v>6575265.9511638517</v>
      </c>
      <c r="AF10" s="182">
        <f>P16</f>
        <v>4173689.92</v>
      </c>
      <c r="AG10" s="182">
        <f>L15</f>
        <v>9184637.0095292553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8713550</v>
      </c>
      <c r="F11" s="164">
        <f>VLOOKUP(G$7,Multiplier_Materials,3,FALSE)</f>
        <v>1.0138047668757943</v>
      </c>
      <c r="G11" s="185">
        <f>E11*F11</f>
        <v>8833838.5264105778</v>
      </c>
      <c r="H11" s="137"/>
      <c r="K11" s="164">
        <f>VLOOKUP(J$10,Multiplier_Materials,4,FALSE)</f>
        <v>1.3944912214076082</v>
      </c>
      <c r="L11" s="185">
        <f>G11*K11</f>
        <v>12318710.276411872</v>
      </c>
      <c r="M11" s="2"/>
      <c r="O11" s="134" t="s">
        <v>234</v>
      </c>
      <c r="P11" s="184">
        <f>SUM(Q11:T11)</f>
        <v>3538021.8689260045</v>
      </c>
      <c r="Q11" s="184">
        <f>Q10/((1+Q13)^(P12))</f>
        <v>2554445.1542762523</v>
      </c>
      <c r="R11" s="184">
        <f>R10/((1+R13)^(P12))</f>
        <v>6490124.2384848511</v>
      </c>
      <c r="S11" s="184">
        <f>S10/((1+S13)^(P12))</f>
        <v>-767813.02726751822</v>
      </c>
      <c r="T11" s="184">
        <f>T10/((1+T13)^(P12))</f>
        <v>-4738734.4965675808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87400</v>
      </c>
      <c r="F12" s="164">
        <f>VLOOKUP(G$7,Multiplier_GDP,3,FALSE)</f>
        <v>1.0416806716317952</v>
      </c>
      <c r="G12" s="185">
        <f>E12*F12</f>
        <v>91042.890700618897</v>
      </c>
      <c r="H12" s="137"/>
      <c r="K12" s="164">
        <f>VLOOKUP(J$10,Multiplier_GDP,4,FALSE)</f>
        <v>1.3075615787299777</v>
      </c>
      <c r="L12" s="185">
        <f>G12*K12</f>
        <v>119044.18589664206</v>
      </c>
      <c r="M12" s="2"/>
      <c r="O12" s="134" t="s">
        <v>244</v>
      </c>
      <c r="P12" s="184">
        <f>(P7-P6)</f>
        <v>13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-7954000</v>
      </c>
      <c r="F13" s="164">
        <f>F11</f>
        <v>1.0138047668757943</v>
      </c>
      <c r="G13" s="185">
        <f>E13*F13</f>
        <v>-8063803.1157300686</v>
      </c>
      <c r="H13" s="137"/>
      <c r="K13" s="164">
        <f>K11</f>
        <v>1.3944912214076082</v>
      </c>
      <c r="L13" s="185">
        <f>G13*K13</f>
        <v>-11244902.6560449</v>
      </c>
      <c r="M13" s="2"/>
      <c r="O13" s="180" t="s">
        <v>237</v>
      </c>
      <c r="P13" s="189">
        <f>IF(P8=0,0,((P9/P8)^(1/($P7-$P6))-1))</f>
        <v>2.6042340274359033E-2</v>
      </c>
      <c r="Q13" s="189">
        <f>IF(Q8=0,0,((Q9/Q8)^(1/($P7-$P6))-1))</f>
        <v>2.6140596348028566E-2</v>
      </c>
      <c r="R13" s="189">
        <f>IF(R8=0,0,((R9/R8)^(1/($P7-$P6))-1))</f>
        <v>2.5909157655277015E-2</v>
      </c>
      <c r="S13" s="189">
        <f>IF(S8=0,0,((S9/S8)^(1/($P7-$P6))-1))</f>
        <v>2.0842228658969342E-2</v>
      </c>
      <c r="T13" s="189">
        <f>IF(T8=0,0,((T9/T8)^(1/($P7-$P6))-1))</f>
        <v>2.5909157655277015E-2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326672.73883959668</v>
      </c>
      <c r="Q14" s="185">
        <f>PMT(Q13,$P12,-Q11)</f>
        <v>234303.56069875057</v>
      </c>
      <c r="R14" s="185">
        <f>PMT(R13,$P12,-R11)</f>
        <v>594408.13628382899</v>
      </c>
      <c r="S14" s="185">
        <f>PMT(S13,$P12,-S11)</f>
        <v>-68034.579036334893</v>
      </c>
      <c r="T14" s="185">
        <f>PMT(T13,$P12,-T11)</f>
        <v>-434004.37910664798</v>
      </c>
      <c r="U14" s="190"/>
      <c r="Z14" s="2"/>
    </row>
    <row r="15" spans="1:34" x14ac:dyDescent="0.2">
      <c r="E15" s="185">
        <f>SUM(E10:E13)</f>
        <v>6265750</v>
      </c>
      <c r="F15" s="124"/>
      <c r="G15" s="185">
        <f>SUM(G10:G13)</f>
        <v>6575265.9511638517</v>
      </c>
      <c r="H15" s="137"/>
      <c r="L15" s="185">
        <f>SUM(L10:L13)</f>
        <v>9184637.0095292553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6" si="0">SUM(Q16:T16)</f>
        <v>4173689.92</v>
      </c>
      <c r="Q16" s="185">
        <f>VLOOKUP($A$10,'Reserves Dec 31, 2024'!$A:$F,2,FALSE)</f>
        <v>4419172.92</v>
      </c>
      <c r="R16" s="185">
        <f>VLOOKUP($A$10,'Reserves Dec 31, 2024'!$A:$F,3,FALSE)</f>
        <v>3268289</v>
      </c>
      <c r="S16" s="185">
        <f>VLOOKUP($A$10,'Reserves Dec 31, 2024'!$A:$F,4,FALSE)</f>
        <v>1123007</v>
      </c>
      <c r="T16" s="185">
        <f>VLOOKUP($A$10,'Reserves Dec 31, 2024'!$A:$F,5,FALSE)</f>
        <v>-4636779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">
      <c r="E17" s="184">
        <f>VLOOKUP($A$10,'Cost Estimates in 2023'!$A:$F,6,FALSE)-E15</f>
        <v>0</v>
      </c>
      <c r="M17" s="2"/>
      <c r="N17" s="1">
        <f t="shared" ref="N17:N36" si="1">N16+1</f>
        <v>1</v>
      </c>
      <c r="O17" s="195">
        <f>P6</f>
        <v>2025</v>
      </c>
      <c r="P17" s="124">
        <f t="shared" si="0"/>
        <v>326672.73883959668</v>
      </c>
      <c r="Q17" s="124">
        <f>IF($N17&lt;=TRUNC($P$12),Q14*(1+0),0)</f>
        <v>234303.56069875057</v>
      </c>
      <c r="R17" s="124">
        <f>IF($N17&lt;=TRUNC($P$12),R14*(1+0),0)</f>
        <v>594408.13628382899</v>
      </c>
      <c r="S17" s="124">
        <f>IF($N17&lt;=TRUNC($P$12),S14*(1+0),0)</f>
        <v>-68034.579036334893</v>
      </c>
      <c r="T17" s="124">
        <f>IF($N17&lt;=TRUNC($P$12),T14*(1+0),0)</f>
        <v>-434004.37910664798</v>
      </c>
      <c r="Z17" s="2"/>
    </row>
    <row r="18" spans="5:26" x14ac:dyDescent="0.2">
      <c r="M18" s="2"/>
      <c r="N18" s="1">
        <f t="shared" si="1"/>
        <v>2</v>
      </c>
      <c r="O18" s="195">
        <f t="shared" ref="O18:O36" si="2">O17+1</f>
        <v>2026</v>
      </c>
      <c r="P18" s="124">
        <f t="shared" si="0"/>
        <v>335535.50762293895</v>
      </c>
      <c r="Q18" s="124">
        <f t="shared" ref="Q18:Q36" si="3">IF($N18&lt;=TRUNC($P$12),Q17*(1+Q$13),0)</f>
        <v>240428.39550188242</v>
      </c>
      <c r="R18" s="124">
        <f t="shared" ref="R18:R36" si="4">IF($N18&lt;=TRUNC($P$12),R17*(1+R$13),0)</f>
        <v>609808.75039838615</v>
      </c>
      <c r="S18" s="124">
        <f t="shared" ref="S18:S36" si="5">IF($N18&lt;=TRUNC($P$12),S17*(1+S$13),0)</f>
        <v>-69452.571289326908</v>
      </c>
      <c r="T18" s="124">
        <f t="shared" ref="T18:T36" si="6">IF($N18&lt;=TRUNC($P$12),T17*(1+T$13),0)</f>
        <v>-445249.06698800274</v>
      </c>
      <c r="Z18" s="2"/>
    </row>
    <row r="19" spans="5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344636.50566977425</v>
      </c>
      <c r="Q19" s="124">
        <f t="shared" si="3"/>
        <v>246713.33713930129</v>
      </c>
      <c r="R19" s="124">
        <f t="shared" si="4"/>
        <v>625608.38145202538</v>
      </c>
      <c r="S19" s="124">
        <f t="shared" si="5"/>
        <v>-70900.11766109243</v>
      </c>
      <c r="T19" s="124">
        <f t="shared" si="6"/>
        <v>-456785.09526045993</v>
      </c>
      <c r="Z19" s="124">
        <f>U20-SUM(V20:Y20)</f>
        <v>0</v>
      </c>
    </row>
    <row r="20" spans="5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353982.09210318676</v>
      </c>
      <c r="Q20" s="124">
        <f t="shared" si="3"/>
        <v>253162.57089913485</v>
      </c>
      <c r="R20" s="124">
        <f t="shared" si="4"/>
        <v>641817.36763752857</v>
      </c>
      <c r="S20" s="124">
        <f t="shared" si="5"/>
        <v>-72377.834125332753</v>
      </c>
      <c r="T20" s="124">
        <f t="shared" si="6"/>
        <v>-468620.01230814389</v>
      </c>
      <c r="U20" s="196">
        <f>SUM(Q17:T20)/4</f>
        <v>340206.71105887415</v>
      </c>
      <c r="V20" s="124">
        <f>SUM(Q17:Q20)/4</f>
        <v>243651.96605976726</v>
      </c>
      <c r="W20" s="124">
        <f>SUM(R17:R20)/4</f>
        <v>617910.65894294227</v>
      </c>
      <c r="X20" s="124">
        <f>SUM(S17:S20)/4</f>
        <v>-70191.275528021753</v>
      </c>
      <c r="Y20" s="124">
        <f>SUM(T17:T20)/4</f>
        <v>-451164.63841581368</v>
      </c>
      <c r="Z20" s="2"/>
    </row>
    <row r="21" spans="5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363578.79489551508</v>
      </c>
      <c r="Q21" s="124">
        <f t="shared" si="3"/>
        <v>259780.39147543829</v>
      </c>
      <c r="R21" s="124">
        <f t="shared" si="4"/>
        <v>658446.31500154419</v>
      </c>
      <c r="S21" s="124">
        <f t="shared" si="5"/>
        <v>-73886.349494013892</v>
      </c>
      <c r="T21" s="124">
        <f t="shared" si="6"/>
        <v>-480761.56208745344</v>
      </c>
      <c r="Z21" s="2"/>
    </row>
    <row r="22" spans="5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373433.31533346669</v>
      </c>
      <c r="Q22" s="124">
        <f t="shared" si="3"/>
        <v>266571.20582813054</v>
      </c>
      <c r="R22" s="124">
        <f t="shared" si="4"/>
        <v>675506.10438445536</v>
      </c>
      <c r="S22" s="124">
        <f t="shared" si="5"/>
        <v>-75426.305684944658</v>
      </c>
      <c r="T22" s="124">
        <f t="shared" si="6"/>
        <v>-493217.68919417454</v>
      </c>
      <c r="Z22" s="2"/>
    </row>
    <row r="23" spans="5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383552.53260093572</v>
      </c>
      <c r="Q23" s="124">
        <f t="shared" si="3"/>
        <v>273539.53611769096</v>
      </c>
      <c r="R23" s="124">
        <f t="shared" si="4"/>
        <v>693007.89854005422</v>
      </c>
      <c r="S23" s="124">
        <f t="shared" si="5"/>
        <v>-76998.35799493159</v>
      </c>
      <c r="T23" s="124">
        <f t="shared" si="6"/>
        <v>-505996.54406187782</v>
      </c>
      <c r="Z23" s="124">
        <f>U24-SUM(V24:Y24)</f>
        <v>0</v>
      </c>
    </row>
    <row r="24" spans="5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393943.50848262181</v>
      </c>
      <c r="Q24" s="124">
        <f t="shared" si="3"/>
        <v>280690.02271657053</v>
      </c>
      <c r="R24" s="124">
        <f t="shared" si="4"/>
        <v>710963.14943968074</v>
      </c>
      <c r="S24" s="124">
        <f t="shared" si="5"/>
        <v>-78603.175378627129</v>
      </c>
      <c r="T24" s="124">
        <f t="shared" si="6"/>
        <v>-519106.48829500232</v>
      </c>
      <c r="U24" s="196">
        <f>SUM(Q21:T24)/4</f>
        <v>378627.03782813484</v>
      </c>
      <c r="V24" s="124">
        <f>SUM(Q21:Q24)/4</f>
        <v>270145.28903445759</v>
      </c>
      <c r="W24" s="124">
        <f>SUM(R21:R24)/4</f>
        <v>684480.86684143357</v>
      </c>
      <c r="X24" s="124">
        <f>SUM(S21:S24)/4</f>
        <v>-76228.547138129317</v>
      </c>
      <c r="Y24" s="124">
        <f>SUM(T21:T24)/4</f>
        <v>-499770.57090962701</v>
      </c>
      <c r="Z24" s="2"/>
    </row>
    <row r="25" spans="5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404613.49219162471</v>
      </c>
      <c r="Q25" s="124">
        <f t="shared" si="3"/>
        <v>288027.42729932338</v>
      </c>
      <c r="R25" s="124">
        <f t="shared" si="4"/>
        <v>729383.60576560569</v>
      </c>
      <c r="S25" s="124">
        <f t="shared" si="5"/>
        <v>-80241.440733189549</v>
      </c>
      <c r="T25" s="124">
        <f t="shared" si="6"/>
        <v>-532556.10014011478</v>
      </c>
      <c r="Z25" s="2"/>
    </row>
    <row r="26" spans="5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415569.9253242769</v>
      </c>
      <c r="Q26" s="124">
        <f t="shared" si="3"/>
        <v>295556.63601351611</v>
      </c>
      <c r="R26" s="124">
        <f t="shared" si="4"/>
        <v>748281.3205985612</v>
      </c>
      <c r="S26" s="124">
        <f t="shared" si="5"/>
        <v>-81913.851188875822</v>
      </c>
      <c r="T26" s="124">
        <f t="shared" si="6"/>
        <v>-546354.18009892455</v>
      </c>
      <c r="Z26" s="2"/>
    </row>
    <row r="27" spans="5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426820.44694555656</v>
      </c>
      <c r="Q27" s="124">
        <f t="shared" si="3"/>
        <v>303282.66273352661</v>
      </c>
      <c r="R27" s="124">
        <f t="shared" si="4"/>
        <v>767668.65930444817</v>
      </c>
      <c r="S27" s="124">
        <f t="shared" si="5"/>
        <v>-83621.118405691159</v>
      </c>
      <c r="T27" s="124">
        <f t="shared" si="6"/>
        <v>-560509.75668672717</v>
      </c>
      <c r="Z27" s="124">
        <f>U28-SUM(V28:Y28)</f>
        <v>0</v>
      </c>
    </row>
    <row r="28" spans="5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438372.8988085154</v>
      </c>
      <c r="Q28" s="124">
        <f t="shared" si="3"/>
        <v>311210.65239939903</v>
      </c>
      <c r="R28" s="124">
        <f t="shared" si="4"/>
        <v>787558.30762538221</v>
      </c>
      <c r="S28" s="124">
        <f t="shared" si="5"/>
        <v>-85363.968876221319</v>
      </c>
      <c r="T28" s="124">
        <f t="shared" si="6"/>
        <v>-575032.09234004456</v>
      </c>
      <c r="U28" s="196">
        <f>SUM(Q25:T28)/4</f>
        <v>421344.19081749348</v>
      </c>
      <c r="V28" s="124">
        <f>SUM(Q25:Q28)/4</f>
        <v>299519.34461144131</v>
      </c>
      <c r="W28" s="124">
        <f>SUM(R25:R28)/4</f>
        <v>758222.97332349932</v>
      </c>
      <c r="X28" s="124">
        <f>SUM(S25:S28)/4</f>
        <v>-82785.09480099447</v>
      </c>
      <c r="Y28" s="124">
        <f>SUM(T25:T28)/4</f>
        <v>-553613.03231645282</v>
      </c>
      <c r="Z28" s="2"/>
    </row>
    <row r="29" spans="5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450235.33071124647</v>
      </c>
      <c r="Q29" s="124">
        <f t="shared" si="3"/>
        <v>319345.88444297836</v>
      </c>
      <c r="R29" s="124">
        <f t="shared" si="4"/>
        <v>807963.27998037136</v>
      </c>
      <c r="S29" s="124">
        <f t="shared" si="5"/>
        <v>-87143.144234776672</v>
      </c>
      <c r="T29" s="124">
        <f t="shared" si="6"/>
        <v>-589930.68947732658</v>
      </c>
      <c r="Z29" s="2"/>
    </row>
    <row r="30" spans="5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0</v>
      </c>
      <c r="Q30" s="124">
        <f t="shared" si="3"/>
        <v>0</v>
      </c>
      <c r="R30" s="124">
        <f t="shared" si="4"/>
        <v>0</v>
      </c>
      <c r="S30" s="124">
        <f t="shared" si="5"/>
        <v>0</v>
      </c>
      <c r="T30" s="124">
        <f t="shared" si="6"/>
        <v>0</v>
      </c>
      <c r="Z30" s="2"/>
    </row>
    <row r="31" spans="5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0</v>
      </c>
      <c r="Q31" s="124">
        <f t="shared" si="3"/>
        <v>0</v>
      </c>
      <c r="R31" s="124">
        <f t="shared" si="4"/>
        <v>0</v>
      </c>
      <c r="S31" s="124">
        <f t="shared" si="5"/>
        <v>0</v>
      </c>
      <c r="T31" s="124">
        <f t="shared" si="6"/>
        <v>0</v>
      </c>
      <c r="Z31" s="124">
        <f>U32-SUM(V32:Y32)</f>
        <v>0</v>
      </c>
    </row>
    <row r="32" spans="5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0</v>
      </c>
      <c r="Q32" s="124">
        <f t="shared" si="3"/>
        <v>0</v>
      </c>
      <c r="R32" s="124">
        <f t="shared" si="4"/>
        <v>0</v>
      </c>
      <c r="S32" s="124">
        <f t="shared" si="5"/>
        <v>0</v>
      </c>
      <c r="T32" s="124">
        <f t="shared" si="6"/>
        <v>0</v>
      </c>
      <c r="U32" s="196">
        <f>SUM(Q29:T32)/4</f>
        <v>112558.83267781162</v>
      </c>
      <c r="V32" s="124">
        <f>SUM(Q29:Q32)/4</f>
        <v>79836.471110744591</v>
      </c>
      <c r="W32" s="124">
        <f>SUM(R29:R32)/4</f>
        <v>201990.81999509284</v>
      </c>
      <c r="X32" s="124">
        <f>SUM(S29:S32)/4</f>
        <v>-21785.786058694168</v>
      </c>
      <c r="Y32" s="124">
        <f>SUM(T29:T32)/4</f>
        <v>-147482.67236933165</v>
      </c>
      <c r="Z32" s="2"/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0</v>
      </c>
      <c r="Q33" s="124">
        <f t="shared" si="3"/>
        <v>0</v>
      </c>
      <c r="R33" s="124">
        <f t="shared" si="4"/>
        <v>0</v>
      </c>
      <c r="S33" s="124">
        <f t="shared" si="5"/>
        <v>0</v>
      </c>
      <c r="T33" s="124">
        <f t="shared" si="6"/>
        <v>0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0</v>
      </c>
      <c r="Q34" s="124">
        <f t="shared" si="3"/>
        <v>0</v>
      </c>
      <c r="R34" s="124">
        <f t="shared" si="4"/>
        <v>0</v>
      </c>
      <c r="S34" s="124">
        <f t="shared" si="5"/>
        <v>0</v>
      </c>
      <c r="T34" s="124">
        <f t="shared" si="6"/>
        <v>0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0</v>
      </c>
      <c r="Q35" s="124">
        <f t="shared" si="3"/>
        <v>0</v>
      </c>
      <c r="R35" s="124">
        <f t="shared" si="4"/>
        <v>0</v>
      </c>
      <c r="S35" s="124">
        <f t="shared" si="5"/>
        <v>0</v>
      </c>
      <c r="T35" s="124">
        <f t="shared" si="6"/>
        <v>0</v>
      </c>
      <c r="Z35" s="124">
        <f>U36-SUM(V36:Y36)</f>
        <v>0</v>
      </c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0</v>
      </c>
      <c r="Q36" s="124">
        <f t="shared" si="3"/>
        <v>0</v>
      </c>
      <c r="R36" s="124">
        <f t="shared" si="4"/>
        <v>0</v>
      </c>
      <c r="S36" s="124">
        <f t="shared" si="5"/>
        <v>0</v>
      </c>
      <c r="T36" s="124">
        <f t="shared" si="6"/>
        <v>0</v>
      </c>
      <c r="U36" s="196">
        <f>SUM(Q33:T36)/4</f>
        <v>0</v>
      </c>
      <c r="V36" s="124">
        <f>SUM(Q33:Q36)/4</f>
        <v>0</v>
      </c>
      <c r="W36" s="124">
        <f>SUM(R33:R36)/4</f>
        <v>0</v>
      </c>
      <c r="X36" s="124">
        <f>SUM(S33:S36)/4</f>
        <v>0</v>
      </c>
      <c r="Y36" s="124">
        <f>SUM(T33:T36)/4</f>
        <v>0</v>
      </c>
      <c r="Z36" s="2"/>
    </row>
    <row r="37" spans="13:26" x14ac:dyDescent="0.2">
      <c r="M37" s="2"/>
      <c r="O37" s="163" t="s">
        <v>216</v>
      </c>
      <c r="P37" s="163" t="s">
        <v>216</v>
      </c>
      <c r="Q37" s="163" t="s">
        <v>216</v>
      </c>
      <c r="R37" s="163" t="s">
        <v>216</v>
      </c>
      <c r="S37" s="163" t="s">
        <v>216</v>
      </c>
      <c r="T37" s="163" t="s">
        <v>216</v>
      </c>
      <c r="U37" s="196"/>
      <c r="V37" s="196"/>
      <c r="W37" s="196"/>
      <c r="X37" s="196"/>
      <c r="Y37" s="196"/>
      <c r="Z37" s="2"/>
    </row>
    <row r="38" spans="13:26" x14ac:dyDescent="0.2">
      <c r="M38" s="2"/>
      <c r="O38" s="134" t="s">
        <v>231</v>
      </c>
      <c r="P38" s="196">
        <f>SUM(Q38:T38)</f>
        <v>5010947.0895292545</v>
      </c>
      <c r="Q38" s="196">
        <f>SUM(Q$17:Q$36)</f>
        <v>3572612.2832656428</v>
      </c>
      <c r="R38" s="196">
        <f>SUM(R$17:R$36)</f>
        <v>9050421.2764118724</v>
      </c>
      <c r="S38" s="196">
        <f>SUM(S$17:S$36)</f>
        <v>-1003962.8141033589</v>
      </c>
      <c r="T38" s="196">
        <f>SUM(T$17:T$36)</f>
        <v>-6608123.6560449013</v>
      </c>
      <c r="U38" s="124"/>
      <c r="V38" s="196"/>
      <c r="W38" s="196"/>
      <c r="X38" s="196"/>
      <c r="Y38" s="196"/>
      <c r="Z38" s="2"/>
    </row>
    <row r="39" spans="13:26" x14ac:dyDescent="0.2">
      <c r="M39" s="2"/>
      <c r="N39" s="2"/>
      <c r="O39" s="2"/>
      <c r="P39" s="188">
        <f>P38-P$10</f>
        <v>0</v>
      </c>
      <c r="Q39" s="188">
        <f>Q38-Q$10</f>
        <v>0</v>
      </c>
      <c r="R39" s="188">
        <f>R38-R$10</f>
        <v>0</v>
      </c>
      <c r="S39" s="188">
        <f>S38-S$10</f>
        <v>-9.3132257461547852E-10</v>
      </c>
      <c r="T39" s="188">
        <f>T38-T$10</f>
        <v>0</v>
      </c>
      <c r="U39" s="188">
        <f>SUM(Q38:T38)-P$10</f>
        <v>0</v>
      </c>
      <c r="V39" s="2"/>
      <c r="W39" s="2"/>
      <c r="X39" s="2"/>
      <c r="Y39" s="2"/>
      <c r="Z39" s="2"/>
    </row>
    <row r="40" spans="13:26" x14ac:dyDescent="0.2">
      <c r="M40" s="2"/>
      <c r="O40" s="180" t="s">
        <v>279</v>
      </c>
      <c r="P40" s="197">
        <f>$P$13</f>
        <v>2.6042340274359033E-2</v>
      </c>
      <c r="Z40" s="2"/>
    </row>
    <row r="41" spans="13:26" x14ac:dyDescent="0.2">
      <c r="M41" s="2"/>
      <c r="O41" s="134" t="s">
        <v>236</v>
      </c>
      <c r="P41" s="197">
        <f>((1+P40)^(1/12))-1</f>
        <v>2.1447143851787143E-3</v>
      </c>
      <c r="Q41" s="124"/>
      <c r="R41" s="124"/>
      <c r="S41" s="124"/>
      <c r="T41" s="124"/>
      <c r="U41" s="124"/>
      <c r="Z41" s="2"/>
    </row>
    <row r="42" spans="13:26" x14ac:dyDescent="0.2">
      <c r="M42" s="2"/>
      <c r="O42" s="134" t="s">
        <v>235</v>
      </c>
      <c r="P42" s="196">
        <f>P10</f>
        <v>5010947.0895292573</v>
      </c>
      <c r="Z42" s="2"/>
    </row>
    <row r="43" spans="13:26" x14ac:dyDescent="0.2">
      <c r="M43" s="2"/>
      <c r="O43" s="134" t="s">
        <v>234</v>
      </c>
      <c r="P43" s="196">
        <f>P42/(1+P41)^P44</f>
        <v>3587328.4645523601</v>
      </c>
      <c r="Z43" s="2"/>
    </row>
    <row r="44" spans="13:26" x14ac:dyDescent="0.2">
      <c r="M44" s="2"/>
      <c r="O44" s="134" t="s">
        <v>233</v>
      </c>
      <c r="P44" s="124">
        <f>$P$12*12</f>
        <v>156</v>
      </c>
      <c r="Q44" s="198"/>
      <c r="Z44" s="2"/>
    </row>
    <row r="45" spans="13:26" x14ac:dyDescent="0.2">
      <c r="M45" s="2"/>
      <c r="O45" s="134" t="s">
        <v>232</v>
      </c>
      <c r="P45" s="196">
        <f>PMT(P41,P44,-P43)</f>
        <v>27081.128890351374</v>
      </c>
      <c r="Z45" s="2"/>
    </row>
    <row r="46" spans="13:26" x14ac:dyDescent="0.2">
      <c r="M46" s="2"/>
      <c r="N46" s="163"/>
      <c r="O46" s="163" t="s">
        <v>216</v>
      </c>
      <c r="P46" s="163" t="s">
        <v>216</v>
      </c>
      <c r="Q46" s="163" t="s">
        <v>216</v>
      </c>
      <c r="R46" s="163" t="s">
        <v>216</v>
      </c>
      <c r="Z46" s="2"/>
    </row>
    <row r="47" spans="13:26" x14ac:dyDescent="0.2">
      <c r="M47" s="2"/>
      <c r="N47" s="1">
        <v>1</v>
      </c>
      <c r="O47" s="124">
        <v>0</v>
      </c>
      <c r="P47" s="124">
        <f>P45</f>
        <v>27081.128890351374</v>
      </c>
      <c r="Q47" s="124">
        <f t="shared" ref="Q47:Q78" si="7">O47*$P$41</f>
        <v>0</v>
      </c>
      <c r="R47" s="124">
        <f t="shared" ref="R47:R78" si="8">O47+P47+Q47</f>
        <v>27081.128890351374</v>
      </c>
      <c r="Z47" s="2"/>
    </row>
    <row r="48" spans="13:26" x14ac:dyDescent="0.2">
      <c r="M48" s="2"/>
      <c r="N48" s="1">
        <f t="shared" ref="N48:N79" si="9">N47+1</f>
        <v>2</v>
      </c>
      <c r="O48" s="124">
        <f t="shared" ref="O48:O79" si="10">R47</f>
        <v>27081.128890351374</v>
      </c>
      <c r="P48" s="124">
        <f t="shared" ref="P48:P79" si="11">P47</f>
        <v>27081.128890351374</v>
      </c>
      <c r="Q48" s="124">
        <f t="shared" si="7"/>
        <v>58.081286698015461</v>
      </c>
      <c r="R48" s="124">
        <f t="shared" si="8"/>
        <v>54220.339067400761</v>
      </c>
      <c r="Z48" s="2"/>
    </row>
    <row r="49" spans="13:26" x14ac:dyDescent="0.2">
      <c r="M49" s="2"/>
      <c r="N49" s="1">
        <f t="shared" si="9"/>
        <v>3</v>
      </c>
      <c r="O49" s="124">
        <f t="shared" si="10"/>
        <v>54220.339067400761</v>
      </c>
      <c r="P49" s="124">
        <f t="shared" si="11"/>
        <v>27081.128890351374</v>
      </c>
      <c r="Q49" s="124">
        <f t="shared" si="7"/>
        <v>116.28714116712185</v>
      </c>
      <c r="R49" s="124">
        <f t="shared" si="8"/>
        <v>81417.755098919253</v>
      </c>
      <c r="Z49" s="2"/>
    </row>
    <row r="50" spans="13:26" x14ac:dyDescent="0.2">
      <c r="M50" s="2"/>
      <c r="N50" s="1">
        <f t="shared" si="9"/>
        <v>4</v>
      </c>
      <c r="O50" s="124">
        <f t="shared" si="10"/>
        <v>81417.755098919253</v>
      </c>
      <c r="P50" s="124">
        <f t="shared" si="11"/>
        <v>27081.128890351374</v>
      </c>
      <c r="Q50" s="124">
        <f t="shared" si="7"/>
        <v>174.61783056960974</v>
      </c>
      <c r="R50" s="124">
        <f t="shared" si="8"/>
        <v>108673.50181984024</v>
      </c>
      <c r="Z50" s="2"/>
    </row>
    <row r="51" spans="13:26" x14ac:dyDescent="0.2">
      <c r="M51" s="2"/>
      <c r="N51" s="1">
        <f t="shared" si="9"/>
        <v>5</v>
      </c>
      <c r="O51" s="124">
        <f t="shared" si="10"/>
        <v>108673.50181984024</v>
      </c>
      <c r="P51" s="124">
        <f t="shared" si="11"/>
        <v>27081.128890351374</v>
      </c>
      <c r="Q51" s="124">
        <f t="shared" si="7"/>
        <v>233.07362264075655</v>
      </c>
      <c r="R51" s="124">
        <f t="shared" si="8"/>
        <v>135987.70433283236</v>
      </c>
      <c r="Z51" s="2"/>
    </row>
    <row r="52" spans="13:26" x14ac:dyDescent="0.2">
      <c r="M52" s="2"/>
      <c r="N52" s="1">
        <f t="shared" si="9"/>
        <v>6</v>
      </c>
      <c r="O52" s="124">
        <f t="shared" si="10"/>
        <v>135987.70433283236</v>
      </c>
      <c r="P52" s="124">
        <f t="shared" si="11"/>
        <v>27081.128890351374</v>
      </c>
      <c r="Q52" s="124">
        <f t="shared" si="7"/>
        <v>291.65478569005535</v>
      </c>
      <c r="R52" s="124">
        <f t="shared" si="8"/>
        <v>163360.48800887377</v>
      </c>
      <c r="Z52" s="2"/>
    </row>
    <row r="53" spans="13:26" x14ac:dyDescent="0.2">
      <c r="M53" s="2"/>
      <c r="N53" s="1">
        <f t="shared" si="9"/>
        <v>7</v>
      </c>
      <c r="O53" s="124">
        <f t="shared" si="10"/>
        <v>163360.48800887377</v>
      </c>
      <c r="P53" s="124">
        <f t="shared" si="11"/>
        <v>27081.128890351374</v>
      </c>
      <c r="Q53" s="124">
        <f t="shared" si="7"/>
        <v>350.36158860244643</v>
      </c>
      <c r="R53" s="124">
        <f t="shared" si="8"/>
        <v>190791.97848782758</v>
      </c>
      <c r="Z53" s="2"/>
    </row>
    <row r="54" spans="13:26" x14ac:dyDescent="0.2">
      <c r="M54" s="2"/>
      <c r="N54" s="1">
        <f t="shared" si="9"/>
        <v>8</v>
      </c>
      <c r="O54" s="124">
        <f t="shared" si="10"/>
        <v>190791.97848782758</v>
      </c>
      <c r="P54" s="124">
        <f t="shared" si="11"/>
        <v>27081.128890351374</v>
      </c>
      <c r="Q54" s="124">
        <f t="shared" si="7"/>
        <v>409.1943008395516</v>
      </c>
      <c r="R54" s="124">
        <f t="shared" si="8"/>
        <v>218282.30167901851</v>
      </c>
      <c r="Z54" s="2"/>
    </row>
    <row r="55" spans="13:26" x14ac:dyDescent="0.2">
      <c r="M55" s="2"/>
      <c r="N55" s="1">
        <f t="shared" si="9"/>
        <v>9</v>
      </c>
      <c r="O55" s="124">
        <f t="shared" si="10"/>
        <v>218282.30167901851</v>
      </c>
      <c r="P55" s="124">
        <f t="shared" si="11"/>
        <v>27081.128890351374</v>
      </c>
      <c r="Q55" s="124">
        <f t="shared" si="7"/>
        <v>468.1531924409108</v>
      </c>
      <c r="R55" s="124">
        <f t="shared" si="8"/>
        <v>245831.58376181079</v>
      </c>
      <c r="Z55" s="2"/>
    </row>
    <row r="56" spans="13:26" x14ac:dyDescent="0.2">
      <c r="M56" s="2"/>
      <c r="N56" s="1">
        <f t="shared" si="9"/>
        <v>10</v>
      </c>
      <c r="O56" s="124">
        <f t="shared" si="10"/>
        <v>245831.58376181079</v>
      </c>
      <c r="P56" s="124">
        <f t="shared" si="11"/>
        <v>27081.128890351374</v>
      </c>
      <c r="Q56" s="124">
        <f t="shared" si="7"/>
        <v>527.23853402522161</v>
      </c>
      <c r="R56" s="124">
        <f t="shared" si="8"/>
        <v>273439.95118618739</v>
      </c>
      <c r="Z56" s="2"/>
    </row>
    <row r="57" spans="13:26" x14ac:dyDescent="0.2">
      <c r="M57" s="2"/>
      <c r="N57" s="1">
        <f t="shared" si="9"/>
        <v>11</v>
      </c>
      <c r="O57" s="124">
        <f t="shared" si="10"/>
        <v>273439.95118618739</v>
      </c>
      <c r="P57" s="124">
        <f t="shared" si="11"/>
        <v>27081.128890351374</v>
      </c>
      <c r="Q57" s="124">
        <f t="shared" si="7"/>
        <v>586.45059679158157</v>
      </c>
      <c r="R57" s="124">
        <f t="shared" si="8"/>
        <v>301107.53067333036</v>
      </c>
      <c r="Z57" s="2"/>
    </row>
    <row r="58" spans="13:26" x14ac:dyDescent="0.2">
      <c r="M58" s="2"/>
      <c r="N58" s="1">
        <f t="shared" si="9"/>
        <v>12</v>
      </c>
      <c r="O58" s="124">
        <f t="shared" si="10"/>
        <v>301107.53067333036</v>
      </c>
      <c r="P58" s="124">
        <f t="shared" si="11"/>
        <v>27081.128890351374</v>
      </c>
      <c r="Q58" s="124">
        <f t="shared" si="7"/>
        <v>645.7896525207326</v>
      </c>
      <c r="R58" s="124">
        <f t="shared" si="8"/>
        <v>328834.44921620248</v>
      </c>
      <c r="Z58" s="2"/>
    </row>
    <row r="59" spans="13:26" x14ac:dyDescent="0.2">
      <c r="M59" s="2"/>
      <c r="N59" s="1">
        <f t="shared" si="9"/>
        <v>13</v>
      </c>
      <c r="O59" s="124">
        <f t="shared" si="10"/>
        <v>328834.44921620248</v>
      </c>
      <c r="P59" s="124">
        <f t="shared" si="11"/>
        <v>27081.128890351374</v>
      </c>
      <c r="Q59" s="124">
        <f t="shared" si="7"/>
        <v>705.25597357630886</v>
      </c>
      <c r="R59" s="124">
        <f t="shared" si="8"/>
        <v>356620.83408013021</v>
      </c>
      <c r="Z59" s="2"/>
    </row>
    <row r="60" spans="13:26" x14ac:dyDescent="0.2">
      <c r="M60" s="2"/>
      <c r="N60" s="1">
        <f t="shared" si="9"/>
        <v>14</v>
      </c>
      <c r="O60" s="124">
        <f t="shared" si="10"/>
        <v>356620.83408013021</v>
      </c>
      <c r="P60" s="124">
        <f t="shared" si="11"/>
        <v>27081.128890351374</v>
      </c>
      <c r="Q60" s="124">
        <f t="shared" si="7"/>
        <v>764.8498329060867</v>
      </c>
      <c r="R60" s="124">
        <f t="shared" si="8"/>
        <v>384466.8128033877</v>
      </c>
      <c r="Z60" s="2"/>
    </row>
    <row r="61" spans="13:26" x14ac:dyDescent="0.2">
      <c r="M61" s="2"/>
      <c r="N61" s="1">
        <f t="shared" si="9"/>
        <v>15</v>
      </c>
      <c r="O61" s="124">
        <f t="shared" si="10"/>
        <v>384466.8128033877</v>
      </c>
      <c r="P61" s="124">
        <f t="shared" si="11"/>
        <v>27081.128890351374</v>
      </c>
      <c r="Q61" s="124">
        <f t="shared" si="7"/>
        <v>824.5715040432375</v>
      </c>
      <c r="R61" s="124">
        <f t="shared" si="8"/>
        <v>412372.51319778233</v>
      </c>
      <c r="Z61" s="2"/>
    </row>
    <row r="62" spans="13:26" x14ac:dyDescent="0.2">
      <c r="M62" s="2"/>
      <c r="N62" s="1">
        <f t="shared" si="9"/>
        <v>16</v>
      </c>
      <c r="O62" s="124">
        <f t="shared" si="10"/>
        <v>412372.51319778233</v>
      </c>
      <c r="P62" s="124">
        <f t="shared" si="11"/>
        <v>27081.128890351374</v>
      </c>
      <c r="Q62" s="124">
        <f t="shared" si="7"/>
        <v>884.42126110758295</v>
      </c>
      <c r="R62" s="124">
        <f t="shared" si="8"/>
        <v>440338.06334924133</v>
      </c>
      <c r="Z62" s="2"/>
    </row>
    <row r="63" spans="13:26" x14ac:dyDescent="0.2">
      <c r="M63" s="2"/>
      <c r="N63" s="1">
        <f t="shared" si="9"/>
        <v>17</v>
      </c>
      <c r="O63" s="124">
        <f t="shared" si="10"/>
        <v>440338.06334924133</v>
      </c>
      <c r="P63" s="124">
        <f t="shared" si="11"/>
        <v>27081.128890351374</v>
      </c>
      <c r="Q63" s="124">
        <f t="shared" si="7"/>
        <v>944.39937880685386</v>
      </c>
      <c r="R63" s="124">
        <f t="shared" si="8"/>
        <v>468363.5916183996</v>
      </c>
      <c r="Z63" s="2"/>
    </row>
    <row r="64" spans="13:26" x14ac:dyDescent="0.2">
      <c r="M64" s="2"/>
      <c r="N64" s="1">
        <f t="shared" si="9"/>
        <v>18</v>
      </c>
      <c r="O64" s="124">
        <f t="shared" si="10"/>
        <v>468363.5916183996</v>
      </c>
      <c r="P64" s="124">
        <f t="shared" si="11"/>
        <v>27081.128890351374</v>
      </c>
      <c r="Q64" s="124">
        <f t="shared" si="7"/>
        <v>1004.5061324379503</v>
      </c>
      <c r="R64" s="124">
        <f t="shared" si="8"/>
        <v>496449.22664118896</v>
      </c>
      <c r="Z64" s="2"/>
    </row>
    <row r="65" spans="13:26" x14ac:dyDescent="0.2">
      <c r="M65" s="2"/>
      <c r="N65" s="1">
        <f t="shared" si="9"/>
        <v>19</v>
      </c>
      <c r="O65" s="124">
        <f t="shared" si="10"/>
        <v>496449.22664118896</v>
      </c>
      <c r="P65" s="124">
        <f t="shared" si="11"/>
        <v>27081.128890351374</v>
      </c>
      <c r="Q65" s="124">
        <f t="shared" si="7"/>
        <v>1064.7417978882058</v>
      </c>
      <c r="R65" s="124">
        <f t="shared" si="8"/>
        <v>524595.09732942854</v>
      </c>
      <c r="Z65" s="2"/>
    </row>
    <row r="66" spans="13:26" x14ac:dyDescent="0.2">
      <c r="M66" s="2"/>
      <c r="N66" s="1">
        <f t="shared" si="9"/>
        <v>20</v>
      </c>
      <c r="O66" s="124">
        <f t="shared" si="10"/>
        <v>524595.09732942854</v>
      </c>
      <c r="P66" s="124">
        <f t="shared" si="11"/>
        <v>27081.128890351374</v>
      </c>
      <c r="Q66" s="124">
        <f t="shared" si="7"/>
        <v>1125.1066516366532</v>
      </c>
      <c r="R66" s="124">
        <f t="shared" si="8"/>
        <v>552801.33287141658</v>
      </c>
      <c r="Z66" s="2"/>
    </row>
    <row r="67" spans="13:26" x14ac:dyDescent="0.2">
      <c r="M67" s="2"/>
      <c r="N67" s="1">
        <f t="shared" si="9"/>
        <v>21</v>
      </c>
      <c r="O67" s="124">
        <f t="shared" si="10"/>
        <v>552801.33287141658</v>
      </c>
      <c r="P67" s="124">
        <f t="shared" si="11"/>
        <v>27081.128890351374</v>
      </c>
      <c r="Q67" s="124">
        <f t="shared" si="7"/>
        <v>1185.6009707552939</v>
      </c>
      <c r="R67" s="124">
        <f t="shared" si="8"/>
        <v>581068.06273252331</v>
      </c>
      <c r="Z67" s="2"/>
    </row>
    <row r="68" spans="13:26" x14ac:dyDescent="0.2">
      <c r="M68" s="2"/>
      <c r="N68" s="1">
        <f t="shared" si="9"/>
        <v>22</v>
      </c>
      <c r="O68" s="124">
        <f t="shared" si="10"/>
        <v>581068.06273252331</v>
      </c>
      <c r="P68" s="124">
        <f t="shared" si="11"/>
        <v>27081.128890351374</v>
      </c>
      <c r="Q68" s="124">
        <f t="shared" si="7"/>
        <v>1246.2250329103704</v>
      </c>
      <c r="R68" s="124">
        <f t="shared" si="8"/>
        <v>609395.41665578505</v>
      </c>
      <c r="Z68" s="2"/>
    </row>
    <row r="69" spans="13:26" x14ac:dyDescent="0.2">
      <c r="M69" s="2"/>
      <c r="N69" s="1">
        <f t="shared" si="9"/>
        <v>23</v>
      </c>
      <c r="O69" s="124">
        <f t="shared" si="10"/>
        <v>609395.41665578505</v>
      </c>
      <c r="P69" s="124">
        <f t="shared" si="11"/>
        <v>27081.128890351374</v>
      </c>
      <c r="Q69" s="124">
        <f t="shared" si="7"/>
        <v>1306.9791163636385</v>
      </c>
      <c r="R69" s="124">
        <f t="shared" si="8"/>
        <v>637783.52466250013</v>
      </c>
      <c r="Z69" s="2"/>
    </row>
    <row r="70" spans="13:26" x14ac:dyDescent="0.2">
      <c r="M70" s="2"/>
      <c r="N70" s="1">
        <f t="shared" si="9"/>
        <v>24</v>
      </c>
      <c r="O70" s="124">
        <f t="shared" si="10"/>
        <v>637783.52466250013</v>
      </c>
      <c r="P70" s="124">
        <f t="shared" si="11"/>
        <v>27081.128890351374</v>
      </c>
      <c r="Q70" s="124">
        <f t="shared" si="7"/>
        <v>1367.8634999736473</v>
      </c>
      <c r="R70" s="124">
        <f t="shared" si="8"/>
        <v>666232.51705282519</v>
      </c>
      <c r="Z70" s="2"/>
    </row>
    <row r="71" spans="13:26" x14ac:dyDescent="0.2">
      <c r="M71" s="2"/>
      <c r="N71" s="1">
        <f t="shared" si="9"/>
        <v>25</v>
      </c>
      <c r="O71" s="124">
        <f t="shared" si="10"/>
        <v>666232.51705282519</v>
      </c>
      <c r="P71" s="124">
        <f t="shared" si="11"/>
        <v>27081.128890351374</v>
      </c>
      <c r="Q71" s="124">
        <f t="shared" si="7"/>
        <v>1428.8784631970173</v>
      </c>
      <c r="R71" s="124">
        <f t="shared" si="8"/>
        <v>694742.52440637362</v>
      </c>
      <c r="Z71" s="2"/>
    </row>
    <row r="72" spans="13:26" x14ac:dyDescent="0.2">
      <c r="M72" s="2"/>
      <c r="N72" s="1">
        <f t="shared" si="9"/>
        <v>26</v>
      </c>
      <c r="O72" s="124">
        <f t="shared" si="10"/>
        <v>694742.52440637362</v>
      </c>
      <c r="P72" s="124">
        <f t="shared" si="11"/>
        <v>27081.128890351374</v>
      </c>
      <c r="Q72" s="124">
        <f t="shared" si="7"/>
        <v>1490.0242860897235</v>
      </c>
      <c r="R72" s="124">
        <f t="shared" si="8"/>
        <v>723313.67758281471</v>
      </c>
      <c r="Z72" s="2"/>
    </row>
    <row r="73" spans="13:26" x14ac:dyDescent="0.2">
      <c r="M73" s="2"/>
      <c r="N73" s="1">
        <f t="shared" si="9"/>
        <v>27</v>
      </c>
      <c r="O73" s="124">
        <f t="shared" si="10"/>
        <v>723313.67758281471</v>
      </c>
      <c r="P73" s="124">
        <f t="shared" si="11"/>
        <v>27081.128890351374</v>
      </c>
      <c r="Q73" s="124">
        <f t="shared" si="7"/>
        <v>1551.3012493083811</v>
      </c>
      <c r="R73" s="124">
        <f t="shared" si="8"/>
        <v>751946.10772247449</v>
      </c>
      <c r="Z73" s="2"/>
    </row>
    <row r="74" spans="13:26" x14ac:dyDescent="0.2">
      <c r="M74" s="2"/>
      <c r="N74" s="1">
        <f t="shared" si="9"/>
        <v>28</v>
      </c>
      <c r="O74" s="124">
        <f t="shared" si="10"/>
        <v>751946.10772247449</v>
      </c>
      <c r="P74" s="124">
        <f t="shared" si="11"/>
        <v>27081.128890351374</v>
      </c>
      <c r="Q74" s="124">
        <f t="shared" si="7"/>
        <v>1612.7096341115341</v>
      </c>
      <c r="R74" s="124">
        <f t="shared" si="8"/>
        <v>780639.94624693738</v>
      </c>
      <c r="Z74" s="2"/>
    </row>
    <row r="75" spans="13:26" x14ac:dyDescent="0.2">
      <c r="M75" s="2"/>
      <c r="N75" s="1">
        <f t="shared" si="9"/>
        <v>29</v>
      </c>
      <c r="O75" s="124">
        <f t="shared" si="10"/>
        <v>780639.94624693738</v>
      </c>
      <c r="P75" s="124">
        <f t="shared" si="11"/>
        <v>27081.128890351374</v>
      </c>
      <c r="Q75" s="124">
        <f t="shared" si="7"/>
        <v>1674.2497223609448</v>
      </c>
      <c r="R75" s="124">
        <f t="shared" si="8"/>
        <v>809395.32485964976</v>
      </c>
      <c r="Z75" s="2"/>
    </row>
    <row r="76" spans="13:26" x14ac:dyDescent="0.2">
      <c r="M76" s="2"/>
      <c r="N76" s="1">
        <f t="shared" si="9"/>
        <v>30</v>
      </c>
      <c r="O76" s="124">
        <f t="shared" si="10"/>
        <v>809395.32485964976</v>
      </c>
      <c r="P76" s="124">
        <f t="shared" si="11"/>
        <v>27081.128890351374</v>
      </c>
      <c r="Q76" s="124">
        <f t="shared" si="7"/>
        <v>1735.9217965228895</v>
      </c>
      <c r="R76" s="124">
        <f t="shared" si="8"/>
        <v>838212.37554652407</v>
      </c>
      <c r="Z76" s="2"/>
    </row>
    <row r="77" spans="13:26" x14ac:dyDescent="0.2">
      <c r="M77" s="2"/>
      <c r="N77" s="1">
        <f t="shared" si="9"/>
        <v>31</v>
      </c>
      <c r="O77" s="124">
        <f t="shared" si="10"/>
        <v>838212.37554652407</v>
      </c>
      <c r="P77" s="124">
        <f t="shared" si="11"/>
        <v>27081.128890351374</v>
      </c>
      <c r="Q77" s="124">
        <f t="shared" si="7"/>
        <v>1797.726139669453</v>
      </c>
      <c r="R77" s="124">
        <f t="shared" si="8"/>
        <v>867091.23057654488</v>
      </c>
      <c r="Z77" s="2"/>
    </row>
    <row r="78" spans="13:26" x14ac:dyDescent="0.2">
      <c r="M78" s="2"/>
      <c r="N78" s="1">
        <f t="shared" si="9"/>
        <v>32</v>
      </c>
      <c r="O78" s="124">
        <f t="shared" si="10"/>
        <v>867091.23057654488</v>
      </c>
      <c r="P78" s="124">
        <f t="shared" si="11"/>
        <v>27081.128890351374</v>
      </c>
      <c r="Q78" s="124">
        <f t="shared" si="7"/>
        <v>1859.6630354798292</v>
      </c>
      <c r="R78" s="124">
        <f t="shared" si="8"/>
        <v>896032.02250237612</v>
      </c>
      <c r="Z78" s="2"/>
    </row>
    <row r="79" spans="13:26" x14ac:dyDescent="0.2">
      <c r="M79" s="2"/>
      <c r="N79" s="1">
        <f t="shared" si="9"/>
        <v>33</v>
      </c>
      <c r="O79" s="124">
        <f t="shared" si="10"/>
        <v>896032.02250237612</v>
      </c>
      <c r="P79" s="124">
        <f t="shared" si="11"/>
        <v>27081.128890351374</v>
      </c>
      <c r="Q79" s="124">
        <f t="shared" ref="Q79:Q110" si="12">O79*$P$41</f>
        <v>1921.7327682416235</v>
      </c>
      <c r="R79" s="124">
        <f t="shared" ref="R79:R110" si="13">O79+P79+Q79</f>
        <v>925034.88416096917</v>
      </c>
      <c r="Z79" s="2"/>
    </row>
    <row r="80" spans="13:26" x14ac:dyDescent="0.2">
      <c r="M80" s="2"/>
      <c r="N80" s="1">
        <f t="shared" ref="N80:N111" si="14">N79+1</f>
        <v>34</v>
      </c>
      <c r="O80" s="124">
        <f t="shared" ref="O80:O111" si="15">R79</f>
        <v>925034.88416096917</v>
      </c>
      <c r="P80" s="124">
        <f t="shared" ref="P80:P111" si="16">P79</f>
        <v>27081.128890351374</v>
      </c>
      <c r="Q80" s="124">
        <f t="shared" si="12"/>
        <v>1983.9356228521563</v>
      </c>
      <c r="R80" s="124">
        <f t="shared" si="13"/>
        <v>954099.94867417275</v>
      </c>
      <c r="Z80" s="2"/>
    </row>
    <row r="81" spans="13:26" x14ac:dyDescent="0.2">
      <c r="M81" s="2"/>
      <c r="N81" s="1">
        <f t="shared" si="14"/>
        <v>35</v>
      </c>
      <c r="O81" s="124">
        <f t="shared" si="15"/>
        <v>954099.94867417275</v>
      </c>
      <c r="P81" s="124">
        <f t="shared" si="16"/>
        <v>27081.128890351374</v>
      </c>
      <c r="Q81" s="124">
        <f t="shared" si="12"/>
        <v>2046.2718848197712</v>
      </c>
      <c r="R81" s="124">
        <f t="shared" si="13"/>
        <v>983227.34944934386</v>
      </c>
      <c r="Z81" s="2"/>
    </row>
    <row r="82" spans="13:26" x14ac:dyDescent="0.2">
      <c r="M82" s="2"/>
      <c r="N82" s="1">
        <f t="shared" si="14"/>
        <v>36</v>
      </c>
      <c r="O82" s="124">
        <f t="shared" si="15"/>
        <v>983227.34944934386</v>
      </c>
      <c r="P82" s="124">
        <f t="shared" si="16"/>
        <v>27081.128890351374</v>
      </c>
      <c r="Q82" s="124">
        <f t="shared" si="12"/>
        <v>2108.7418402651465</v>
      </c>
      <c r="R82" s="124">
        <f t="shared" si="13"/>
        <v>1012417.2201799604</v>
      </c>
      <c r="Z82" s="2"/>
    </row>
    <row r="83" spans="13:26" x14ac:dyDescent="0.2">
      <c r="M83" s="2"/>
      <c r="N83" s="1">
        <f t="shared" si="14"/>
        <v>37</v>
      </c>
      <c r="O83" s="124">
        <f t="shared" si="15"/>
        <v>1012417.2201799604</v>
      </c>
      <c r="P83" s="124">
        <f t="shared" si="16"/>
        <v>27081.128890351374</v>
      </c>
      <c r="Q83" s="124">
        <f t="shared" si="12"/>
        <v>2171.3457759226067</v>
      </c>
      <c r="R83" s="124">
        <f t="shared" si="13"/>
        <v>1041669.6948462344</v>
      </c>
      <c r="Z83" s="2"/>
    </row>
    <row r="84" spans="13:26" x14ac:dyDescent="0.2">
      <c r="M84" s="2"/>
      <c r="N84" s="1">
        <f t="shared" si="14"/>
        <v>38</v>
      </c>
      <c r="O84" s="124">
        <f t="shared" si="15"/>
        <v>1041669.6948462344</v>
      </c>
      <c r="P84" s="124">
        <f t="shared" si="16"/>
        <v>27081.128890351374</v>
      </c>
      <c r="Q84" s="124">
        <f t="shared" si="12"/>
        <v>2234.0839791414405</v>
      </c>
      <c r="R84" s="124">
        <f t="shared" si="13"/>
        <v>1070984.9077157271</v>
      </c>
      <c r="Z84" s="2"/>
    </row>
    <row r="85" spans="13:26" x14ac:dyDescent="0.2">
      <c r="M85" s="2"/>
      <c r="N85" s="1">
        <f t="shared" si="14"/>
        <v>39</v>
      </c>
      <c r="O85" s="124">
        <f t="shared" si="15"/>
        <v>1070984.9077157271</v>
      </c>
      <c r="P85" s="124">
        <f t="shared" si="16"/>
        <v>27081.128890351374</v>
      </c>
      <c r="Q85" s="124">
        <f t="shared" si="12"/>
        <v>2296.9567378872175</v>
      </c>
      <c r="R85" s="124">
        <f t="shared" si="13"/>
        <v>1100362.9933439656</v>
      </c>
      <c r="Z85" s="2"/>
    </row>
    <row r="86" spans="13:26" x14ac:dyDescent="0.2">
      <c r="M86" s="2"/>
      <c r="N86" s="1">
        <f t="shared" si="14"/>
        <v>40</v>
      </c>
      <c r="O86" s="124">
        <f t="shared" si="15"/>
        <v>1100362.9933439656</v>
      </c>
      <c r="P86" s="124">
        <f t="shared" si="16"/>
        <v>27081.128890351374</v>
      </c>
      <c r="Q86" s="124">
        <f t="shared" si="12"/>
        <v>2359.9643407431131</v>
      </c>
      <c r="R86" s="124">
        <f t="shared" si="13"/>
        <v>1129804.0865750602</v>
      </c>
      <c r="Z86" s="2"/>
    </row>
    <row r="87" spans="13:26" x14ac:dyDescent="0.2">
      <c r="M87" s="2"/>
      <c r="N87" s="1">
        <f t="shared" si="14"/>
        <v>41</v>
      </c>
      <c r="O87" s="124">
        <f t="shared" si="15"/>
        <v>1129804.0865750602</v>
      </c>
      <c r="P87" s="124">
        <f t="shared" si="16"/>
        <v>27081.128890351374</v>
      </c>
      <c r="Q87" s="124">
        <f t="shared" si="12"/>
        <v>2423.1070769112289</v>
      </c>
      <c r="R87" s="124">
        <f t="shared" si="13"/>
        <v>1159308.3225423228</v>
      </c>
      <c r="Z87" s="2"/>
    </row>
    <row r="88" spans="13:26" x14ac:dyDescent="0.2">
      <c r="M88" s="2"/>
      <c r="N88" s="1">
        <f t="shared" si="14"/>
        <v>42</v>
      </c>
      <c r="O88" s="124">
        <f t="shared" si="15"/>
        <v>1159308.3225423228</v>
      </c>
      <c r="P88" s="124">
        <f t="shared" si="16"/>
        <v>27081.128890351374</v>
      </c>
      <c r="Q88" s="124">
        <f t="shared" si="12"/>
        <v>2486.3852362139246</v>
      </c>
      <c r="R88" s="124">
        <f t="shared" si="13"/>
        <v>1188875.8366688881</v>
      </c>
      <c r="Z88" s="2"/>
    </row>
    <row r="89" spans="13:26" x14ac:dyDescent="0.2">
      <c r="M89" s="2"/>
      <c r="N89" s="1">
        <f t="shared" si="14"/>
        <v>43</v>
      </c>
      <c r="O89" s="124">
        <f t="shared" si="15"/>
        <v>1188875.8366688881</v>
      </c>
      <c r="P89" s="124">
        <f t="shared" si="16"/>
        <v>27081.128890351374</v>
      </c>
      <c r="Q89" s="124">
        <f t="shared" si="12"/>
        <v>2549.7991090951441</v>
      </c>
      <c r="R89" s="124">
        <f t="shared" si="13"/>
        <v>1218506.7646683347</v>
      </c>
      <c r="Z89" s="2"/>
    </row>
    <row r="90" spans="13:26" x14ac:dyDescent="0.2">
      <c r="M90" s="2"/>
      <c r="N90" s="1">
        <f t="shared" si="14"/>
        <v>44</v>
      </c>
      <c r="O90" s="124">
        <f t="shared" si="15"/>
        <v>1218506.7646683347</v>
      </c>
      <c r="P90" s="124">
        <f t="shared" si="16"/>
        <v>27081.128890351374</v>
      </c>
      <c r="Q90" s="124">
        <f t="shared" si="12"/>
        <v>2613.3489866217519</v>
      </c>
      <c r="R90" s="124">
        <f t="shared" si="13"/>
        <v>1248201.2425453078</v>
      </c>
      <c r="Z90" s="2"/>
    </row>
    <row r="91" spans="13:26" x14ac:dyDescent="0.2">
      <c r="M91" s="2"/>
      <c r="N91" s="1">
        <f t="shared" si="14"/>
        <v>45</v>
      </c>
      <c r="O91" s="124">
        <f t="shared" si="15"/>
        <v>1248201.2425453078</v>
      </c>
      <c r="P91" s="124">
        <f t="shared" si="16"/>
        <v>27081.128890351374</v>
      </c>
      <c r="Q91" s="124">
        <f t="shared" si="12"/>
        <v>2677.035160484867</v>
      </c>
      <c r="R91" s="124">
        <f t="shared" si="13"/>
        <v>1277959.4065961442</v>
      </c>
      <c r="Z91" s="2"/>
    </row>
    <row r="92" spans="13:26" x14ac:dyDescent="0.2">
      <c r="M92" s="2"/>
      <c r="N92" s="1">
        <f t="shared" si="14"/>
        <v>46</v>
      </c>
      <c r="O92" s="124">
        <f t="shared" si="15"/>
        <v>1277959.4065961442</v>
      </c>
      <c r="P92" s="124">
        <f t="shared" si="16"/>
        <v>27081.128890351374</v>
      </c>
      <c r="Q92" s="124">
        <f t="shared" si="12"/>
        <v>2740.8579230012037</v>
      </c>
      <c r="R92" s="124">
        <f t="shared" si="13"/>
        <v>1307781.3934094969</v>
      </c>
      <c r="Z92" s="2"/>
    </row>
    <row r="93" spans="13:26" x14ac:dyDescent="0.2">
      <c r="M93" s="2"/>
      <c r="N93" s="1">
        <f t="shared" si="14"/>
        <v>47</v>
      </c>
      <c r="O93" s="124">
        <f t="shared" si="15"/>
        <v>1307781.3934094969</v>
      </c>
      <c r="P93" s="124">
        <f t="shared" si="16"/>
        <v>27081.128890351374</v>
      </c>
      <c r="Q93" s="124">
        <f t="shared" si="12"/>
        <v>2804.8175671144113</v>
      </c>
      <c r="R93" s="124">
        <f t="shared" si="13"/>
        <v>1337667.3398669627</v>
      </c>
      <c r="Z93" s="2"/>
    </row>
    <row r="94" spans="13:26" x14ac:dyDescent="0.2">
      <c r="M94" s="2"/>
      <c r="N94" s="1">
        <f t="shared" si="14"/>
        <v>48</v>
      </c>
      <c r="O94" s="124">
        <f t="shared" si="15"/>
        <v>1337667.3398669627</v>
      </c>
      <c r="P94" s="124">
        <f t="shared" si="16"/>
        <v>27081.128890351374</v>
      </c>
      <c r="Q94" s="124">
        <f t="shared" si="12"/>
        <v>2868.9143863964191</v>
      </c>
      <c r="R94" s="124">
        <f t="shared" si="13"/>
        <v>1367617.3831437107</v>
      </c>
      <c r="Z94" s="2"/>
    </row>
    <row r="95" spans="13:26" x14ac:dyDescent="0.2">
      <c r="M95" s="2"/>
      <c r="N95" s="1">
        <f t="shared" si="14"/>
        <v>49</v>
      </c>
      <c r="O95" s="124">
        <f t="shared" si="15"/>
        <v>1367617.3831437107</v>
      </c>
      <c r="P95" s="124">
        <f t="shared" si="16"/>
        <v>27081.128890351374</v>
      </c>
      <c r="Q95" s="124">
        <f t="shared" si="12"/>
        <v>2933.1486750487857</v>
      </c>
      <c r="R95" s="124">
        <f t="shared" si="13"/>
        <v>1397631.6607091108</v>
      </c>
      <c r="Z95" s="2"/>
    </row>
    <row r="96" spans="13:26" x14ac:dyDescent="0.2">
      <c r="M96" s="2"/>
      <c r="N96" s="1">
        <f t="shared" si="14"/>
        <v>50</v>
      </c>
      <c r="O96" s="124">
        <f t="shared" si="15"/>
        <v>1397631.6607091108</v>
      </c>
      <c r="P96" s="124">
        <f t="shared" si="16"/>
        <v>27081.128890351374</v>
      </c>
      <c r="Q96" s="124">
        <f t="shared" si="12"/>
        <v>2997.520727904046</v>
      </c>
      <c r="R96" s="124">
        <f t="shared" si="13"/>
        <v>1427710.3103273662</v>
      </c>
      <c r="Z96" s="2"/>
    </row>
    <row r="97" spans="13:26" x14ac:dyDescent="0.2">
      <c r="M97" s="2"/>
      <c r="N97" s="1">
        <f t="shared" si="14"/>
        <v>51</v>
      </c>
      <c r="O97" s="124">
        <f t="shared" si="15"/>
        <v>1427710.3103273662</v>
      </c>
      <c r="P97" s="124">
        <f t="shared" si="16"/>
        <v>27081.128890351374</v>
      </c>
      <c r="Q97" s="124">
        <f t="shared" si="12"/>
        <v>3062.0308404270686</v>
      </c>
      <c r="R97" s="124">
        <f t="shared" si="13"/>
        <v>1457853.4700581448</v>
      </c>
      <c r="Z97" s="2"/>
    </row>
    <row r="98" spans="13:26" x14ac:dyDescent="0.2">
      <c r="M98" s="2"/>
      <c r="N98" s="1">
        <f t="shared" si="14"/>
        <v>52</v>
      </c>
      <c r="O98" s="124">
        <f t="shared" si="15"/>
        <v>1457853.4700581448</v>
      </c>
      <c r="P98" s="124">
        <f t="shared" si="16"/>
        <v>27081.128890351374</v>
      </c>
      <c r="Q98" s="124">
        <f t="shared" si="12"/>
        <v>3126.6793087164092</v>
      </c>
      <c r="R98" s="124">
        <f t="shared" si="13"/>
        <v>1488061.2782572126</v>
      </c>
      <c r="Z98" s="2"/>
    </row>
    <row r="99" spans="13:26" x14ac:dyDescent="0.2">
      <c r="M99" s="2"/>
      <c r="N99" s="1">
        <f t="shared" si="14"/>
        <v>53</v>
      </c>
      <c r="O99" s="124">
        <f t="shared" si="15"/>
        <v>1488061.2782572126</v>
      </c>
      <c r="P99" s="124">
        <f t="shared" si="16"/>
        <v>27081.128890351374</v>
      </c>
      <c r="Q99" s="124">
        <f t="shared" si="12"/>
        <v>3191.4664295056696</v>
      </c>
      <c r="R99" s="124">
        <f t="shared" si="13"/>
        <v>1518333.8735770697</v>
      </c>
      <c r="Z99" s="2"/>
    </row>
    <row r="100" spans="13:26" x14ac:dyDescent="0.2">
      <c r="M100" s="2"/>
      <c r="N100" s="1">
        <f t="shared" si="14"/>
        <v>54</v>
      </c>
      <c r="O100" s="124">
        <f t="shared" si="15"/>
        <v>1518333.8735770697</v>
      </c>
      <c r="P100" s="124">
        <f t="shared" si="16"/>
        <v>27081.128890351374</v>
      </c>
      <c r="Q100" s="124">
        <f t="shared" si="12"/>
        <v>3256.3925001648608</v>
      </c>
      <c r="R100" s="124">
        <f t="shared" si="13"/>
        <v>1548671.394967586</v>
      </c>
      <c r="Z100" s="2"/>
    </row>
    <row r="101" spans="13:26" x14ac:dyDescent="0.2">
      <c r="M101" s="2"/>
      <c r="N101" s="1">
        <f t="shared" si="14"/>
        <v>55</v>
      </c>
      <c r="O101" s="124">
        <f t="shared" si="15"/>
        <v>1548671.394967586</v>
      </c>
      <c r="P101" s="124">
        <f t="shared" si="16"/>
        <v>27081.128890351374</v>
      </c>
      <c r="Q101" s="124">
        <f t="shared" si="12"/>
        <v>3321.4578187017682</v>
      </c>
      <c r="R101" s="124">
        <f t="shared" si="13"/>
        <v>1579073.9816766393</v>
      </c>
      <c r="Z101" s="2"/>
    </row>
    <row r="102" spans="13:26" x14ac:dyDescent="0.2">
      <c r="M102" s="2"/>
      <c r="N102" s="1">
        <f t="shared" si="14"/>
        <v>56</v>
      </c>
      <c r="O102" s="124">
        <f t="shared" si="15"/>
        <v>1579073.9816766393</v>
      </c>
      <c r="P102" s="124">
        <f t="shared" si="16"/>
        <v>27081.128890351374</v>
      </c>
      <c r="Q102" s="124">
        <f t="shared" si="12"/>
        <v>3386.6626837633175</v>
      </c>
      <c r="R102" s="124">
        <f t="shared" si="13"/>
        <v>1609541.773250754</v>
      </c>
      <c r="Z102" s="2"/>
    </row>
    <row r="103" spans="13:26" x14ac:dyDescent="0.2">
      <c r="M103" s="2"/>
      <c r="N103" s="1">
        <f t="shared" si="14"/>
        <v>57</v>
      </c>
      <c r="O103" s="124">
        <f t="shared" si="15"/>
        <v>1609541.773250754</v>
      </c>
      <c r="P103" s="124">
        <f t="shared" si="16"/>
        <v>27081.128890351374</v>
      </c>
      <c r="Q103" s="124">
        <f t="shared" si="12"/>
        <v>3452.0073946369484</v>
      </c>
      <c r="R103" s="124">
        <f t="shared" si="13"/>
        <v>1640074.9095357424</v>
      </c>
      <c r="Z103" s="2"/>
    </row>
    <row r="104" spans="13:26" x14ac:dyDescent="0.2">
      <c r="M104" s="2"/>
      <c r="N104" s="1">
        <f t="shared" si="14"/>
        <v>58</v>
      </c>
      <c r="O104" s="124">
        <f t="shared" si="15"/>
        <v>1640074.9095357424</v>
      </c>
      <c r="P104" s="124">
        <f t="shared" si="16"/>
        <v>27081.128890351374</v>
      </c>
      <c r="Q104" s="124">
        <f t="shared" si="12"/>
        <v>3517.4922512519852</v>
      </c>
      <c r="R104" s="124">
        <f t="shared" si="13"/>
        <v>1670673.5306773458</v>
      </c>
      <c r="Z104" s="2"/>
    </row>
    <row r="105" spans="13:26" x14ac:dyDescent="0.2">
      <c r="M105" s="2"/>
      <c r="N105" s="1">
        <f t="shared" si="14"/>
        <v>59</v>
      </c>
      <c r="O105" s="124">
        <f t="shared" si="15"/>
        <v>1670673.5306773458</v>
      </c>
      <c r="P105" s="124">
        <f t="shared" si="16"/>
        <v>27081.128890351374</v>
      </c>
      <c r="Q105" s="124">
        <f t="shared" si="12"/>
        <v>3583.1175541810157</v>
      </c>
      <c r="R105" s="124">
        <f t="shared" si="13"/>
        <v>1701337.7771218782</v>
      </c>
      <c r="Z105" s="2"/>
    </row>
    <row r="106" spans="13:26" x14ac:dyDescent="0.2">
      <c r="M106" s="2"/>
      <c r="N106" s="1">
        <f t="shared" si="14"/>
        <v>60</v>
      </c>
      <c r="O106" s="124">
        <f t="shared" si="15"/>
        <v>1701337.7771218782</v>
      </c>
      <c r="P106" s="124">
        <f t="shared" si="16"/>
        <v>27081.128890351374</v>
      </c>
      <c r="Q106" s="124">
        <f t="shared" si="12"/>
        <v>3648.8836046412694</v>
      </c>
      <c r="R106" s="124">
        <f t="shared" si="13"/>
        <v>1732067.7896168709</v>
      </c>
      <c r="Z106" s="2"/>
    </row>
    <row r="107" spans="13:26" x14ac:dyDescent="0.2">
      <c r="M107" s="2"/>
      <c r="N107" s="1">
        <f t="shared" si="14"/>
        <v>61</v>
      </c>
      <c r="O107" s="124">
        <f t="shared" si="15"/>
        <v>1732067.7896168709</v>
      </c>
      <c r="P107" s="124">
        <f t="shared" si="16"/>
        <v>27081.128890351374</v>
      </c>
      <c r="Q107" s="124">
        <f t="shared" si="12"/>
        <v>3714.790704496002</v>
      </c>
      <c r="R107" s="124">
        <f t="shared" si="13"/>
        <v>1762863.7092117183</v>
      </c>
      <c r="Z107" s="2"/>
    </row>
    <row r="108" spans="13:26" x14ac:dyDescent="0.2">
      <c r="M108" s="2"/>
      <c r="N108" s="1">
        <f t="shared" si="14"/>
        <v>62</v>
      </c>
      <c r="O108" s="124">
        <f t="shared" si="15"/>
        <v>1762863.7092117183</v>
      </c>
      <c r="P108" s="124">
        <f t="shared" si="16"/>
        <v>27081.128890351374</v>
      </c>
      <c r="Q108" s="124">
        <f t="shared" si="12"/>
        <v>3780.8391562558782</v>
      </c>
      <c r="R108" s="124">
        <f t="shared" si="13"/>
        <v>1793725.6772583255</v>
      </c>
      <c r="Z108" s="2"/>
    </row>
    <row r="109" spans="13:26" x14ac:dyDescent="0.2">
      <c r="M109" s="2"/>
      <c r="N109" s="1">
        <f t="shared" si="14"/>
        <v>63</v>
      </c>
      <c r="O109" s="124">
        <f t="shared" si="15"/>
        <v>1793725.6772583255</v>
      </c>
      <c r="P109" s="124">
        <f t="shared" si="16"/>
        <v>27081.128890351374</v>
      </c>
      <c r="Q109" s="124">
        <f t="shared" si="12"/>
        <v>3847.0292630803624</v>
      </c>
      <c r="R109" s="124">
        <f t="shared" si="13"/>
        <v>1824653.8354117572</v>
      </c>
      <c r="Z109" s="2"/>
    </row>
    <row r="110" spans="13:26" x14ac:dyDescent="0.2">
      <c r="M110" s="2"/>
      <c r="N110" s="1">
        <f t="shared" si="14"/>
        <v>64</v>
      </c>
      <c r="O110" s="124">
        <f t="shared" si="15"/>
        <v>1824653.8354117572</v>
      </c>
      <c r="P110" s="124">
        <f t="shared" si="16"/>
        <v>27081.128890351374</v>
      </c>
      <c r="Q110" s="124">
        <f t="shared" si="12"/>
        <v>3913.36132877911</v>
      </c>
      <c r="R110" s="124">
        <f t="shared" si="13"/>
        <v>1855648.3256308876</v>
      </c>
      <c r="Z110" s="2"/>
    </row>
    <row r="111" spans="13:26" x14ac:dyDescent="0.2">
      <c r="M111" s="2"/>
      <c r="N111" s="1">
        <f t="shared" si="14"/>
        <v>65</v>
      </c>
      <c r="O111" s="124">
        <f t="shared" si="15"/>
        <v>1855648.3256308876</v>
      </c>
      <c r="P111" s="124">
        <f t="shared" si="16"/>
        <v>27081.128890351374</v>
      </c>
      <c r="Q111" s="124">
        <f t="shared" ref="Q111:Q142" si="17">O111*$P$41</f>
        <v>3979.8356578133598</v>
      </c>
      <c r="R111" s="124">
        <f t="shared" ref="R111:R142" si="18">O111+P111+Q111</f>
        <v>1886709.2901790524</v>
      </c>
      <c r="Z111" s="2"/>
    </row>
    <row r="112" spans="13:26" x14ac:dyDescent="0.2">
      <c r="M112" s="2"/>
      <c r="N112" s="1">
        <f t="shared" ref="N112:N143" si="19">N111+1</f>
        <v>66</v>
      </c>
      <c r="O112" s="124">
        <f t="shared" ref="O112:O143" si="20">R111</f>
        <v>1886709.2901790524</v>
      </c>
      <c r="P112" s="124">
        <f t="shared" ref="P112:P143" si="21">P111</f>
        <v>27081.128890351374</v>
      </c>
      <c r="Q112" s="124">
        <f t="shared" si="17"/>
        <v>4046.4525552973346</v>
      </c>
      <c r="R112" s="124">
        <f t="shared" si="18"/>
        <v>1917836.8716247012</v>
      </c>
      <c r="Z112" s="2"/>
    </row>
    <row r="113" spans="13:26" x14ac:dyDescent="0.2">
      <c r="M113" s="2"/>
      <c r="N113" s="1">
        <f t="shared" si="19"/>
        <v>67</v>
      </c>
      <c r="O113" s="124">
        <f t="shared" si="20"/>
        <v>1917836.8716247012</v>
      </c>
      <c r="P113" s="124">
        <f t="shared" si="21"/>
        <v>27081.128890351374</v>
      </c>
      <c r="Q113" s="124">
        <f t="shared" si="17"/>
        <v>4113.21232699964</v>
      </c>
      <c r="R113" s="124">
        <f t="shared" si="18"/>
        <v>1949031.2128420523</v>
      </c>
      <c r="Z113" s="2"/>
    </row>
    <row r="114" spans="13:26" x14ac:dyDescent="0.2">
      <c r="M114" s="2"/>
      <c r="N114" s="1">
        <f t="shared" si="19"/>
        <v>68</v>
      </c>
      <c r="O114" s="124">
        <f t="shared" si="20"/>
        <v>1949031.2128420523</v>
      </c>
      <c r="P114" s="124">
        <f t="shared" si="21"/>
        <v>27081.128890351374</v>
      </c>
      <c r="Q114" s="124">
        <f t="shared" si="17"/>
        <v>4180.1152793446663</v>
      </c>
      <c r="R114" s="124">
        <f t="shared" si="18"/>
        <v>1980292.4570117483</v>
      </c>
      <c r="Z114" s="2"/>
    </row>
    <row r="115" spans="13:26" x14ac:dyDescent="0.2">
      <c r="M115" s="2"/>
      <c r="N115" s="1">
        <f t="shared" si="19"/>
        <v>69</v>
      </c>
      <c r="O115" s="124">
        <f t="shared" si="20"/>
        <v>1980292.4570117483</v>
      </c>
      <c r="P115" s="124">
        <f t="shared" si="21"/>
        <v>27081.128890351374</v>
      </c>
      <c r="Q115" s="124">
        <f t="shared" si="17"/>
        <v>4247.1617194139972</v>
      </c>
      <c r="R115" s="124">
        <f t="shared" si="18"/>
        <v>2011620.7476215137</v>
      </c>
      <c r="Z115" s="2"/>
    </row>
    <row r="116" spans="13:26" x14ac:dyDescent="0.2">
      <c r="M116" s="2"/>
      <c r="N116" s="1">
        <f t="shared" si="19"/>
        <v>70</v>
      </c>
      <c r="O116" s="124">
        <f t="shared" si="20"/>
        <v>2011620.7476215137</v>
      </c>
      <c r="P116" s="124">
        <f t="shared" si="21"/>
        <v>27081.128890351374</v>
      </c>
      <c r="Q116" s="124">
        <f t="shared" si="17"/>
        <v>4314.3519549478206</v>
      </c>
      <c r="R116" s="124">
        <f t="shared" si="18"/>
        <v>2043016.228466813</v>
      </c>
      <c r="Z116" s="2"/>
    </row>
    <row r="117" spans="13:26" x14ac:dyDescent="0.2">
      <c r="M117" s="2"/>
      <c r="N117" s="1">
        <f t="shared" si="19"/>
        <v>71</v>
      </c>
      <c r="O117" s="124">
        <f t="shared" si="20"/>
        <v>2043016.228466813</v>
      </c>
      <c r="P117" s="124">
        <f t="shared" si="21"/>
        <v>27081.128890351374</v>
      </c>
      <c r="Q117" s="124">
        <f t="shared" si="17"/>
        <v>4381.6862943463366</v>
      </c>
      <c r="R117" s="124">
        <f t="shared" si="18"/>
        <v>2074479.0436515107</v>
      </c>
      <c r="Z117" s="2"/>
    </row>
    <row r="118" spans="13:26" x14ac:dyDescent="0.2">
      <c r="M118" s="2"/>
      <c r="N118" s="1">
        <f t="shared" si="19"/>
        <v>72</v>
      </c>
      <c r="O118" s="124">
        <f t="shared" si="20"/>
        <v>2074479.0436515107</v>
      </c>
      <c r="P118" s="124">
        <f t="shared" si="21"/>
        <v>27081.128890351374</v>
      </c>
      <c r="Q118" s="124">
        <f t="shared" si="17"/>
        <v>4449.1650466711772</v>
      </c>
      <c r="R118" s="124">
        <f t="shared" si="18"/>
        <v>2106009.3375885333</v>
      </c>
      <c r="Z118" s="2"/>
    </row>
    <row r="119" spans="13:26" x14ac:dyDescent="0.2">
      <c r="M119" s="2"/>
      <c r="N119" s="1">
        <f t="shared" si="19"/>
        <v>73</v>
      </c>
      <c r="O119" s="124">
        <f t="shared" si="20"/>
        <v>2106009.3375885333</v>
      </c>
      <c r="P119" s="124">
        <f t="shared" si="21"/>
        <v>27081.128890351374</v>
      </c>
      <c r="Q119" s="124">
        <f t="shared" si="17"/>
        <v>4516.7885216468221</v>
      </c>
      <c r="R119" s="124">
        <f t="shared" si="18"/>
        <v>2137607.2550005317</v>
      </c>
      <c r="Z119" s="2"/>
    </row>
    <row r="120" spans="13:26" x14ac:dyDescent="0.2">
      <c r="M120" s="2"/>
      <c r="N120" s="1">
        <f t="shared" si="19"/>
        <v>74</v>
      </c>
      <c r="O120" s="124">
        <f t="shared" si="20"/>
        <v>2137607.2550005317</v>
      </c>
      <c r="P120" s="124">
        <f t="shared" si="21"/>
        <v>27081.128890351374</v>
      </c>
      <c r="Q120" s="124">
        <f t="shared" si="17"/>
        <v>4584.5570296620244</v>
      </c>
      <c r="R120" s="124">
        <f t="shared" si="18"/>
        <v>2169272.9409205453</v>
      </c>
      <c r="Z120" s="2"/>
    </row>
    <row r="121" spans="13:26" x14ac:dyDescent="0.2">
      <c r="M121" s="2"/>
      <c r="N121" s="1">
        <f t="shared" si="19"/>
        <v>75</v>
      </c>
      <c r="O121" s="124">
        <f t="shared" si="20"/>
        <v>2169272.9409205453</v>
      </c>
      <c r="P121" s="124">
        <f t="shared" si="21"/>
        <v>27081.128890351374</v>
      </c>
      <c r="Q121" s="124">
        <f t="shared" si="17"/>
        <v>4652.470881771229</v>
      </c>
      <c r="R121" s="124">
        <f t="shared" si="18"/>
        <v>2201006.5406926679</v>
      </c>
      <c r="Z121" s="2"/>
    </row>
    <row r="122" spans="13:26" x14ac:dyDescent="0.2">
      <c r="M122" s="2"/>
      <c r="N122" s="1">
        <f t="shared" si="19"/>
        <v>76</v>
      </c>
      <c r="O122" s="124">
        <f t="shared" si="20"/>
        <v>2201006.5406926679</v>
      </c>
      <c r="P122" s="124">
        <f t="shared" si="21"/>
        <v>27081.128890351374</v>
      </c>
      <c r="Q122" s="124">
        <f t="shared" si="17"/>
        <v>4720.530389696004</v>
      </c>
      <c r="R122" s="124">
        <f t="shared" si="18"/>
        <v>2232808.1999727152</v>
      </c>
      <c r="Z122" s="2"/>
    </row>
    <row r="123" spans="13:26" x14ac:dyDescent="0.2">
      <c r="M123" s="2"/>
      <c r="N123" s="1">
        <f t="shared" si="19"/>
        <v>77</v>
      </c>
      <c r="O123" s="124">
        <f t="shared" si="20"/>
        <v>2232808.1999727152</v>
      </c>
      <c r="P123" s="124">
        <f t="shared" si="21"/>
        <v>27081.128890351374</v>
      </c>
      <c r="Q123" s="124">
        <f t="shared" si="17"/>
        <v>4788.7358658264739</v>
      </c>
      <c r="R123" s="124">
        <f t="shared" si="18"/>
        <v>2264678.0647288929</v>
      </c>
      <c r="Z123" s="2"/>
    </row>
    <row r="124" spans="13:26" x14ac:dyDescent="0.2">
      <c r="M124" s="2"/>
      <c r="N124" s="1">
        <f t="shared" si="19"/>
        <v>78</v>
      </c>
      <c r="O124" s="124">
        <f t="shared" si="20"/>
        <v>2264678.0647288929</v>
      </c>
      <c r="P124" s="124">
        <f t="shared" si="21"/>
        <v>27081.128890351374</v>
      </c>
      <c r="Q124" s="124">
        <f t="shared" si="17"/>
        <v>4857.0876232227483</v>
      </c>
      <c r="R124" s="124">
        <f t="shared" si="18"/>
        <v>2296616.281242467</v>
      </c>
      <c r="Z124" s="2"/>
    </row>
    <row r="125" spans="13:26" x14ac:dyDescent="0.2">
      <c r="M125" s="2"/>
      <c r="N125" s="1">
        <f t="shared" si="19"/>
        <v>79</v>
      </c>
      <c r="O125" s="124">
        <f t="shared" si="20"/>
        <v>2296616.281242467</v>
      </c>
      <c r="P125" s="124">
        <f t="shared" si="21"/>
        <v>27081.128890351374</v>
      </c>
      <c r="Q125" s="124">
        <f t="shared" si="17"/>
        <v>4925.5859756163627</v>
      </c>
      <c r="R125" s="124">
        <f t="shared" si="18"/>
        <v>2328622.9961084346</v>
      </c>
      <c r="Z125" s="2"/>
    </row>
    <row r="126" spans="13:26" x14ac:dyDescent="0.2">
      <c r="M126" s="2"/>
      <c r="N126" s="1">
        <f t="shared" si="19"/>
        <v>80</v>
      </c>
      <c r="O126" s="124">
        <f t="shared" si="20"/>
        <v>2328622.9961084346</v>
      </c>
      <c r="P126" s="124">
        <f t="shared" si="21"/>
        <v>27081.128890351374</v>
      </c>
      <c r="Q126" s="124">
        <f t="shared" si="17"/>
        <v>4994.2312374117173</v>
      </c>
      <c r="R126" s="124">
        <f t="shared" si="18"/>
        <v>2360698.3562361975</v>
      </c>
      <c r="Z126" s="2"/>
    </row>
    <row r="127" spans="13:26" x14ac:dyDescent="0.2">
      <c r="M127" s="2"/>
      <c r="N127" s="1">
        <f t="shared" si="19"/>
        <v>81</v>
      </c>
      <c r="O127" s="124">
        <f t="shared" si="20"/>
        <v>2360698.3562361975</v>
      </c>
      <c r="P127" s="124">
        <f t="shared" si="21"/>
        <v>27081.128890351374</v>
      </c>
      <c r="Q127" s="124">
        <f t="shared" si="17"/>
        <v>5063.0237236875173</v>
      </c>
      <c r="R127" s="124">
        <f t="shared" si="18"/>
        <v>2392842.5088502364</v>
      </c>
      <c r="Z127" s="2"/>
    </row>
    <row r="128" spans="13:26" x14ac:dyDescent="0.2">
      <c r="M128" s="2"/>
      <c r="N128" s="1">
        <f t="shared" si="19"/>
        <v>82</v>
      </c>
      <c r="O128" s="124">
        <f t="shared" si="20"/>
        <v>2392842.5088502364</v>
      </c>
      <c r="P128" s="124">
        <f t="shared" si="21"/>
        <v>27081.128890351374</v>
      </c>
      <c r="Q128" s="124">
        <f t="shared" si="17"/>
        <v>5131.963750198227</v>
      </c>
      <c r="R128" s="124">
        <f t="shared" si="18"/>
        <v>2425055.6014907858</v>
      </c>
      <c r="Z128" s="2"/>
    </row>
    <row r="129" spans="13:26" x14ac:dyDescent="0.2">
      <c r="M129" s="2"/>
      <c r="N129" s="1">
        <f t="shared" si="19"/>
        <v>83</v>
      </c>
      <c r="O129" s="124">
        <f t="shared" si="20"/>
        <v>2425055.6014907858</v>
      </c>
      <c r="P129" s="124">
        <f t="shared" si="21"/>
        <v>27081.128890351374</v>
      </c>
      <c r="Q129" s="124">
        <f t="shared" si="17"/>
        <v>5201.0516333755077</v>
      </c>
      <c r="R129" s="124">
        <f t="shared" si="18"/>
        <v>2457337.7820145129</v>
      </c>
      <c r="Z129" s="2"/>
    </row>
    <row r="130" spans="13:26" x14ac:dyDescent="0.2">
      <c r="M130" s="2"/>
      <c r="N130" s="1">
        <f t="shared" si="19"/>
        <v>84</v>
      </c>
      <c r="O130" s="124">
        <f t="shared" si="20"/>
        <v>2457337.7820145129</v>
      </c>
      <c r="P130" s="124">
        <f t="shared" si="21"/>
        <v>27081.128890351374</v>
      </c>
      <c r="Q130" s="124">
        <f t="shared" si="17"/>
        <v>5270.287690329681</v>
      </c>
      <c r="R130" s="124">
        <f t="shared" si="18"/>
        <v>2489689.1985951941</v>
      </c>
      <c r="Z130" s="2"/>
    </row>
    <row r="131" spans="13:26" x14ac:dyDescent="0.2">
      <c r="M131" s="2"/>
      <c r="N131" s="1">
        <f t="shared" si="19"/>
        <v>85</v>
      </c>
      <c r="O131" s="124">
        <f t="shared" si="20"/>
        <v>2489689.1985951941</v>
      </c>
      <c r="P131" s="124">
        <f t="shared" si="21"/>
        <v>27081.128890351374</v>
      </c>
      <c r="Q131" s="124">
        <f t="shared" si="17"/>
        <v>5339.672238851178</v>
      </c>
      <c r="R131" s="124">
        <f t="shared" si="18"/>
        <v>2522109.9997243965</v>
      </c>
      <c r="Z131" s="2"/>
    </row>
    <row r="132" spans="13:26" x14ac:dyDescent="0.2">
      <c r="M132" s="2"/>
      <c r="N132" s="1">
        <f t="shared" si="19"/>
        <v>86</v>
      </c>
      <c r="O132" s="124">
        <f t="shared" si="20"/>
        <v>2522109.9997243965</v>
      </c>
      <c r="P132" s="124">
        <f t="shared" si="21"/>
        <v>27081.128890351374</v>
      </c>
      <c r="Q132" s="124">
        <f t="shared" si="17"/>
        <v>5409.2055974119967</v>
      </c>
      <c r="R132" s="124">
        <f t="shared" si="18"/>
        <v>2554600.3342121597</v>
      </c>
      <c r="Z132" s="2"/>
    </row>
    <row r="133" spans="13:26" x14ac:dyDescent="0.2">
      <c r="M133" s="2"/>
      <c r="N133" s="1">
        <f t="shared" si="19"/>
        <v>87</v>
      </c>
      <c r="O133" s="124">
        <f t="shared" si="20"/>
        <v>2554600.3342121597</v>
      </c>
      <c r="P133" s="124">
        <f t="shared" si="21"/>
        <v>27081.128890351374</v>
      </c>
      <c r="Q133" s="124">
        <f t="shared" si="17"/>
        <v>5478.8880851671702</v>
      </c>
      <c r="R133" s="124">
        <f t="shared" si="18"/>
        <v>2587160.3511876785</v>
      </c>
      <c r="Z133" s="2"/>
    </row>
    <row r="134" spans="13:26" x14ac:dyDescent="0.2">
      <c r="M134" s="2"/>
      <c r="N134" s="1">
        <f t="shared" si="19"/>
        <v>88</v>
      </c>
      <c r="O134" s="124">
        <f t="shared" si="20"/>
        <v>2587160.3511876785</v>
      </c>
      <c r="P134" s="124">
        <f t="shared" si="21"/>
        <v>27081.128890351374</v>
      </c>
      <c r="Q134" s="124">
        <f t="shared" si="17"/>
        <v>5548.7200219562283</v>
      </c>
      <c r="R134" s="124">
        <f t="shared" si="18"/>
        <v>2619790.200099986</v>
      </c>
      <c r="Z134" s="2"/>
    </row>
    <row r="135" spans="13:26" x14ac:dyDescent="0.2">
      <c r="M135" s="2"/>
      <c r="N135" s="1">
        <f t="shared" si="19"/>
        <v>89</v>
      </c>
      <c r="O135" s="124">
        <f t="shared" si="20"/>
        <v>2619790.200099986</v>
      </c>
      <c r="P135" s="124">
        <f t="shared" si="21"/>
        <v>27081.128890351374</v>
      </c>
      <c r="Q135" s="124">
        <f t="shared" si="17"/>
        <v>5618.7017283046625</v>
      </c>
      <c r="R135" s="124">
        <f t="shared" si="18"/>
        <v>2652490.0307186423</v>
      </c>
      <c r="Z135" s="2"/>
    </row>
    <row r="136" spans="13:26" x14ac:dyDescent="0.2">
      <c r="M136" s="2"/>
      <c r="N136" s="1">
        <f t="shared" si="19"/>
        <v>90</v>
      </c>
      <c r="O136" s="124">
        <f t="shared" si="20"/>
        <v>2652490.0307186423</v>
      </c>
      <c r="P136" s="124">
        <f t="shared" si="21"/>
        <v>27081.128890351374</v>
      </c>
      <c r="Q136" s="124">
        <f t="shared" si="17"/>
        <v>5688.8335254254016</v>
      </c>
      <c r="R136" s="124">
        <f t="shared" si="18"/>
        <v>2685259.993134419</v>
      </c>
      <c r="Z136" s="2"/>
    </row>
    <row r="137" spans="13:26" x14ac:dyDescent="0.2">
      <c r="M137" s="2"/>
      <c r="N137" s="1">
        <f t="shared" si="19"/>
        <v>91</v>
      </c>
      <c r="O137" s="124">
        <f t="shared" si="20"/>
        <v>2685259.993134419</v>
      </c>
      <c r="P137" s="124">
        <f t="shared" si="21"/>
        <v>27081.128890351374</v>
      </c>
      <c r="Q137" s="124">
        <f t="shared" si="17"/>
        <v>5759.1157352202836</v>
      </c>
      <c r="R137" s="124">
        <f t="shared" si="18"/>
        <v>2718100.2377599906</v>
      </c>
      <c r="Z137" s="2"/>
    </row>
    <row r="138" spans="13:26" x14ac:dyDescent="0.2">
      <c r="M138" s="2"/>
      <c r="N138" s="1">
        <f t="shared" si="19"/>
        <v>92</v>
      </c>
      <c r="O138" s="124">
        <f t="shared" si="20"/>
        <v>2718100.2377599906</v>
      </c>
      <c r="P138" s="124">
        <f t="shared" si="21"/>
        <v>27081.128890351374</v>
      </c>
      <c r="Q138" s="124">
        <f t="shared" si="17"/>
        <v>5829.5486802815358</v>
      </c>
      <c r="R138" s="124">
        <f t="shared" si="18"/>
        <v>2751010.9153306237</v>
      </c>
      <c r="Z138" s="2"/>
    </row>
    <row r="139" spans="13:26" x14ac:dyDescent="0.2">
      <c r="M139" s="2"/>
      <c r="N139" s="1">
        <f t="shared" si="19"/>
        <v>93</v>
      </c>
      <c r="O139" s="124">
        <f t="shared" si="20"/>
        <v>2751010.9153306237</v>
      </c>
      <c r="P139" s="124">
        <f t="shared" si="21"/>
        <v>27081.128890351374</v>
      </c>
      <c r="Q139" s="124">
        <f t="shared" si="17"/>
        <v>5900.1326838932509</v>
      </c>
      <c r="R139" s="124">
        <f t="shared" si="18"/>
        <v>2783992.1769048683</v>
      </c>
      <c r="Z139" s="2"/>
    </row>
    <row r="140" spans="13:26" x14ac:dyDescent="0.2">
      <c r="M140" s="2"/>
      <c r="N140" s="1">
        <f t="shared" si="19"/>
        <v>94</v>
      </c>
      <c r="O140" s="124">
        <f t="shared" si="20"/>
        <v>2783992.1769048683</v>
      </c>
      <c r="P140" s="124">
        <f t="shared" si="21"/>
        <v>27081.128890351374</v>
      </c>
      <c r="Q140" s="124">
        <f t="shared" si="17"/>
        <v>5970.868070032875</v>
      </c>
      <c r="R140" s="124">
        <f t="shared" si="18"/>
        <v>2817044.1738652526</v>
      </c>
      <c r="Z140" s="2"/>
    </row>
    <row r="141" spans="13:26" x14ac:dyDescent="0.2">
      <c r="M141" s="2"/>
      <c r="N141" s="1">
        <f t="shared" si="19"/>
        <v>95</v>
      </c>
      <c r="O141" s="124">
        <f t="shared" si="20"/>
        <v>2817044.1738652526</v>
      </c>
      <c r="P141" s="124">
        <f t="shared" si="21"/>
        <v>27081.128890351374</v>
      </c>
      <c r="Q141" s="124">
        <f t="shared" si="17"/>
        <v>6041.7551633726944</v>
      </c>
      <c r="R141" s="124">
        <f t="shared" si="18"/>
        <v>2850167.0579189765</v>
      </c>
      <c r="Z141" s="2"/>
    </row>
    <row r="142" spans="13:26" x14ac:dyDescent="0.2">
      <c r="M142" s="2"/>
      <c r="N142" s="1">
        <f t="shared" si="19"/>
        <v>96</v>
      </c>
      <c r="O142" s="124">
        <f t="shared" si="20"/>
        <v>2850167.0579189765</v>
      </c>
      <c r="P142" s="124">
        <f t="shared" si="21"/>
        <v>27081.128890351374</v>
      </c>
      <c r="Q142" s="124">
        <f t="shared" si="17"/>
        <v>6112.7942892813226</v>
      </c>
      <c r="R142" s="124">
        <f t="shared" si="18"/>
        <v>2883360.981098609</v>
      </c>
      <c r="Z142" s="2"/>
    </row>
    <row r="143" spans="13:26" x14ac:dyDescent="0.2">
      <c r="M143" s="2"/>
      <c r="N143" s="1">
        <f t="shared" si="19"/>
        <v>97</v>
      </c>
      <c r="O143" s="124">
        <f t="shared" si="20"/>
        <v>2883360.981098609</v>
      </c>
      <c r="P143" s="124">
        <f t="shared" si="21"/>
        <v>27081.128890351374</v>
      </c>
      <c r="Q143" s="124">
        <f t="shared" ref="Q143:Q174" si="22">O143*$P$41</f>
        <v>6183.9857738251976</v>
      </c>
      <c r="R143" s="124">
        <f t="shared" ref="R143:R174" si="23">O143+P143+Q143</f>
        <v>2916626.0957627855</v>
      </c>
      <c r="Z143" s="2"/>
    </row>
    <row r="144" spans="13:26" x14ac:dyDescent="0.2">
      <c r="M144" s="2"/>
      <c r="N144" s="1">
        <f t="shared" ref="N144:N175" si="24">N143+1</f>
        <v>98</v>
      </c>
      <c r="O144" s="124">
        <f t="shared" ref="O144:O175" si="25">R143</f>
        <v>2916626.0957627855</v>
      </c>
      <c r="P144" s="124">
        <f t="shared" ref="P144:P175" si="26">P143</f>
        <v>27081.128890351374</v>
      </c>
      <c r="Q144" s="124">
        <f t="shared" si="22"/>
        <v>6255.3299437700762</v>
      </c>
      <c r="R144" s="124">
        <f t="shared" si="23"/>
        <v>2949962.554596907</v>
      </c>
      <c r="Z144" s="2"/>
    </row>
    <row r="145" spans="13:26" x14ac:dyDescent="0.2">
      <c r="M145" s="2"/>
      <c r="N145" s="1">
        <f t="shared" si="24"/>
        <v>99</v>
      </c>
      <c r="O145" s="124">
        <f t="shared" si="25"/>
        <v>2949962.554596907</v>
      </c>
      <c r="P145" s="124">
        <f t="shared" si="26"/>
        <v>27081.128890351374</v>
      </c>
      <c r="Q145" s="124">
        <f t="shared" si="22"/>
        <v>6326.8271265825351</v>
      </c>
      <c r="R145" s="124">
        <f t="shared" si="23"/>
        <v>2983370.510613841</v>
      </c>
      <c r="Z145" s="2"/>
    </row>
    <row r="146" spans="13:26" x14ac:dyDescent="0.2">
      <c r="M146" s="2"/>
      <c r="N146" s="1">
        <f t="shared" si="24"/>
        <v>100</v>
      </c>
      <c r="O146" s="124">
        <f t="shared" si="25"/>
        <v>2983370.510613841</v>
      </c>
      <c r="P146" s="124">
        <f t="shared" si="26"/>
        <v>27081.128890351374</v>
      </c>
      <c r="Q146" s="124">
        <f t="shared" si="22"/>
        <v>6398.4776504314705</v>
      </c>
      <c r="R146" s="124">
        <f t="shared" si="23"/>
        <v>3016850.1171546238</v>
      </c>
      <c r="Z146" s="2"/>
    </row>
    <row r="147" spans="13:26" x14ac:dyDescent="0.2">
      <c r="M147" s="2"/>
      <c r="N147" s="1">
        <f t="shared" si="24"/>
        <v>101</v>
      </c>
      <c r="O147" s="124">
        <f t="shared" si="25"/>
        <v>3016850.1171546238</v>
      </c>
      <c r="P147" s="124">
        <f t="shared" si="26"/>
        <v>27081.128890351374</v>
      </c>
      <c r="Q147" s="124">
        <f t="shared" si="22"/>
        <v>6470.2818441896115</v>
      </c>
      <c r="R147" s="124">
        <f t="shared" si="23"/>
        <v>3050401.5278891646</v>
      </c>
      <c r="Z147" s="2"/>
    </row>
    <row r="148" spans="13:26" x14ac:dyDescent="0.2">
      <c r="M148" s="2"/>
      <c r="N148" s="1">
        <f t="shared" si="24"/>
        <v>102</v>
      </c>
      <c r="O148" s="124">
        <f t="shared" si="25"/>
        <v>3050401.5278891646</v>
      </c>
      <c r="P148" s="124">
        <f t="shared" si="26"/>
        <v>27081.128890351374</v>
      </c>
      <c r="Q148" s="124">
        <f t="shared" si="22"/>
        <v>6542.24003743502</v>
      </c>
      <c r="R148" s="124">
        <f t="shared" si="23"/>
        <v>3084024.8968169512</v>
      </c>
      <c r="Z148" s="2"/>
    </row>
    <row r="149" spans="13:26" x14ac:dyDescent="0.2">
      <c r="M149" s="2"/>
      <c r="N149" s="1">
        <f t="shared" si="24"/>
        <v>103</v>
      </c>
      <c r="O149" s="124">
        <f t="shared" si="25"/>
        <v>3084024.8968169512</v>
      </c>
      <c r="P149" s="124">
        <f t="shared" si="26"/>
        <v>27081.128890351374</v>
      </c>
      <c r="Q149" s="124">
        <f t="shared" si="22"/>
        <v>6614.3525604526149</v>
      </c>
      <c r="R149" s="124">
        <f t="shared" si="23"/>
        <v>3117720.3782677553</v>
      </c>
      <c r="Z149" s="2"/>
    </row>
    <row r="150" spans="13:26" x14ac:dyDescent="0.2">
      <c r="M150" s="2"/>
      <c r="N150" s="1">
        <f t="shared" si="24"/>
        <v>104</v>
      </c>
      <c r="O150" s="124">
        <f t="shared" si="25"/>
        <v>3117720.3782677553</v>
      </c>
      <c r="P150" s="124">
        <f t="shared" si="26"/>
        <v>27081.128890351374</v>
      </c>
      <c r="Q150" s="124">
        <f t="shared" si="22"/>
        <v>6686.619744235677</v>
      </c>
      <c r="R150" s="124">
        <f t="shared" si="23"/>
        <v>3151488.1269023423</v>
      </c>
      <c r="Z150" s="2"/>
    </row>
    <row r="151" spans="13:26" x14ac:dyDescent="0.2">
      <c r="M151" s="2"/>
      <c r="N151" s="1">
        <f t="shared" si="24"/>
        <v>105</v>
      </c>
      <c r="O151" s="124">
        <f t="shared" si="25"/>
        <v>3151488.1269023423</v>
      </c>
      <c r="P151" s="124">
        <f t="shared" si="26"/>
        <v>27081.128890351374</v>
      </c>
      <c r="Q151" s="124">
        <f t="shared" si="22"/>
        <v>6759.0419204873751</v>
      </c>
      <c r="R151" s="124">
        <f t="shared" si="23"/>
        <v>3185328.297713181</v>
      </c>
      <c r="Z151" s="2"/>
    </row>
    <row r="152" spans="13:26" x14ac:dyDescent="0.2">
      <c r="M152" s="2"/>
      <c r="N152" s="1">
        <f t="shared" si="24"/>
        <v>106</v>
      </c>
      <c r="O152" s="124">
        <f t="shared" si="25"/>
        <v>3185328.297713181</v>
      </c>
      <c r="P152" s="124">
        <f t="shared" si="26"/>
        <v>27081.128890351374</v>
      </c>
      <c r="Q152" s="124">
        <f t="shared" si="22"/>
        <v>6831.6194216222857</v>
      </c>
      <c r="R152" s="124">
        <f t="shared" si="23"/>
        <v>3219241.0460251546</v>
      </c>
      <c r="Z152" s="2"/>
    </row>
    <row r="153" spans="13:26" x14ac:dyDescent="0.2">
      <c r="M153" s="2"/>
      <c r="N153" s="1">
        <f t="shared" si="24"/>
        <v>107</v>
      </c>
      <c r="O153" s="124">
        <f t="shared" si="25"/>
        <v>3219241.0460251546</v>
      </c>
      <c r="P153" s="124">
        <f t="shared" si="26"/>
        <v>27081.128890351374</v>
      </c>
      <c r="Q153" s="124">
        <f t="shared" si="22"/>
        <v>6904.3525807679207</v>
      </c>
      <c r="R153" s="124">
        <f t="shared" si="23"/>
        <v>3253226.5274962741</v>
      </c>
      <c r="Z153" s="2"/>
    </row>
    <row r="154" spans="13:26" x14ac:dyDescent="0.2">
      <c r="M154" s="2"/>
      <c r="N154" s="1">
        <f t="shared" si="24"/>
        <v>108</v>
      </c>
      <c r="O154" s="124">
        <f t="shared" si="25"/>
        <v>3253226.5274962741</v>
      </c>
      <c r="P154" s="124">
        <f t="shared" si="26"/>
        <v>27081.128890351374</v>
      </c>
      <c r="Q154" s="124">
        <f t="shared" si="22"/>
        <v>6977.2417317662548</v>
      </c>
      <c r="R154" s="124">
        <f t="shared" si="23"/>
        <v>3287284.8981183916</v>
      </c>
      <c r="Z154" s="2"/>
    </row>
    <row r="155" spans="13:26" x14ac:dyDescent="0.2">
      <c r="M155" s="2"/>
      <c r="N155" s="1">
        <f t="shared" si="24"/>
        <v>109</v>
      </c>
      <c r="O155" s="124">
        <f t="shared" si="25"/>
        <v>3287284.8981183916</v>
      </c>
      <c r="P155" s="124">
        <f t="shared" si="26"/>
        <v>27081.128890351374</v>
      </c>
      <c r="Q155" s="124">
        <f t="shared" si="22"/>
        <v>7050.2872091752588</v>
      </c>
      <c r="R155" s="124">
        <f t="shared" si="23"/>
        <v>3321416.3142179181</v>
      </c>
      <c r="Z155" s="2"/>
    </row>
    <row r="156" spans="13:26" x14ac:dyDescent="0.2">
      <c r="M156" s="2"/>
      <c r="N156" s="1">
        <f t="shared" si="24"/>
        <v>110</v>
      </c>
      <c r="O156" s="124">
        <f t="shared" si="25"/>
        <v>3321416.3142179181</v>
      </c>
      <c r="P156" s="124">
        <f t="shared" si="26"/>
        <v>27081.128890351374</v>
      </c>
      <c r="Q156" s="124">
        <f t="shared" si="22"/>
        <v>7123.4893482704338</v>
      </c>
      <c r="R156" s="124">
        <f t="shared" si="23"/>
        <v>3355620.9324565399</v>
      </c>
      <c r="Z156" s="2"/>
    </row>
    <row r="157" spans="13:26" x14ac:dyDescent="0.2">
      <c r="M157" s="2"/>
      <c r="N157" s="1">
        <f t="shared" si="24"/>
        <v>111</v>
      </c>
      <c r="O157" s="124">
        <f t="shared" si="25"/>
        <v>3355620.9324565399</v>
      </c>
      <c r="P157" s="124">
        <f t="shared" si="26"/>
        <v>27081.128890351374</v>
      </c>
      <c r="Q157" s="124">
        <f t="shared" si="22"/>
        <v>7196.8484850463519</v>
      </c>
      <c r="R157" s="124">
        <f t="shared" si="23"/>
        <v>3389898.9098319379</v>
      </c>
      <c r="Z157" s="2"/>
    </row>
    <row r="158" spans="13:26" x14ac:dyDescent="0.2">
      <c r="M158" s="2"/>
      <c r="N158" s="1">
        <f t="shared" si="24"/>
        <v>112</v>
      </c>
      <c r="O158" s="124">
        <f t="shared" si="25"/>
        <v>3389898.9098319379</v>
      </c>
      <c r="P158" s="124">
        <f t="shared" si="26"/>
        <v>27081.128890351374</v>
      </c>
      <c r="Q158" s="124">
        <f t="shared" si="22"/>
        <v>7270.3649562181981</v>
      </c>
      <c r="R158" s="124">
        <f t="shared" si="23"/>
        <v>3424250.4036785075</v>
      </c>
      <c r="Z158" s="2"/>
    </row>
    <row r="159" spans="13:26" x14ac:dyDescent="0.2">
      <c r="M159" s="2"/>
      <c r="N159" s="1">
        <f t="shared" si="24"/>
        <v>113</v>
      </c>
      <c r="O159" s="124">
        <f t="shared" si="25"/>
        <v>3424250.4036785075</v>
      </c>
      <c r="P159" s="124">
        <f t="shared" si="26"/>
        <v>27081.128890351374</v>
      </c>
      <c r="Q159" s="124">
        <f t="shared" si="22"/>
        <v>7344.0390992233142</v>
      </c>
      <c r="R159" s="124">
        <f t="shared" si="23"/>
        <v>3458675.5716680824</v>
      </c>
      <c r="Z159" s="2"/>
    </row>
    <row r="160" spans="13:26" x14ac:dyDescent="0.2">
      <c r="M160" s="2"/>
      <c r="N160" s="1">
        <f t="shared" si="24"/>
        <v>114</v>
      </c>
      <c r="O160" s="124">
        <f t="shared" si="25"/>
        <v>3458675.5716680824</v>
      </c>
      <c r="P160" s="124">
        <f t="shared" si="26"/>
        <v>27081.128890351374</v>
      </c>
      <c r="Q160" s="124">
        <f t="shared" si="22"/>
        <v>7417.8712522227497</v>
      </c>
      <c r="R160" s="124">
        <f t="shared" si="23"/>
        <v>3493174.5718106567</v>
      </c>
      <c r="Z160" s="2"/>
    </row>
    <row r="161" spans="13:26" x14ac:dyDescent="0.2">
      <c r="M161" s="2"/>
      <c r="N161" s="1">
        <f t="shared" si="24"/>
        <v>115</v>
      </c>
      <c r="O161" s="124">
        <f t="shared" si="25"/>
        <v>3493174.5718106567</v>
      </c>
      <c r="P161" s="124">
        <f t="shared" si="26"/>
        <v>27081.128890351374</v>
      </c>
      <c r="Q161" s="124">
        <f t="shared" si="22"/>
        <v>7491.8617541028107</v>
      </c>
      <c r="R161" s="124">
        <f t="shared" si="23"/>
        <v>3527747.5624551107</v>
      </c>
      <c r="Z161" s="2"/>
    </row>
    <row r="162" spans="13:26" x14ac:dyDescent="0.2">
      <c r="M162" s="2"/>
      <c r="N162" s="1">
        <f t="shared" si="24"/>
        <v>116</v>
      </c>
      <c r="O162" s="124">
        <f t="shared" si="25"/>
        <v>3527747.5624551107</v>
      </c>
      <c r="P162" s="124">
        <f t="shared" si="26"/>
        <v>27081.128890351374</v>
      </c>
      <c r="Q162" s="124">
        <f t="shared" si="22"/>
        <v>7566.0109444766204</v>
      </c>
      <c r="R162" s="124">
        <f t="shared" si="23"/>
        <v>3562394.7022899389</v>
      </c>
      <c r="Z162" s="2"/>
    </row>
    <row r="163" spans="13:26" x14ac:dyDescent="0.2">
      <c r="M163" s="2"/>
      <c r="N163" s="1">
        <f t="shared" si="24"/>
        <v>117</v>
      </c>
      <c r="O163" s="124">
        <f t="shared" si="25"/>
        <v>3562394.7022899389</v>
      </c>
      <c r="P163" s="124">
        <f t="shared" si="26"/>
        <v>27081.128890351374</v>
      </c>
      <c r="Q163" s="124">
        <f t="shared" si="22"/>
        <v>7640.3191636856754</v>
      </c>
      <c r="R163" s="124">
        <f t="shared" si="23"/>
        <v>3597116.150343976</v>
      </c>
      <c r="Z163" s="2"/>
    </row>
    <row r="164" spans="13:26" x14ac:dyDescent="0.2">
      <c r="M164" s="2"/>
      <c r="N164" s="1">
        <f t="shared" si="24"/>
        <v>118</v>
      </c>
      <c r="O164" s="124">
        <f t="shared" si="25"/>
        <v>3597116.150343976</v>
      </c>
      <c r="P164" s="124">
        <f t="shared" si="26"/>
        <v>27081.128890351374</v>
      </c>
      <c r="Q164" s="124">
        <f t="shared" si="22"/>
        <v>7714.786752801404</v>
      </c>
      <c r="R164" s="124">
        <f t="shared" si="23"/>
        <v>3631912.0659871288</v>
      </c>
      <c r="Z164" s="2"/>
    </row>
    <row r="165" spans="13:26" x14ac:dyDescent="0.2">
      <c r="M165" s="2"/>
      <c r="N165" s="1">
        <f t="shared" si="24"/>
        <v>119</v>
      </c>
      <c r="O165" s="124">
        <f t="shared" si="25"/>
        <v>3631912.0659871288</v>
      </c>
      <c r="P165" s="124">
        <f t="shared" si="26"/>
        <v>27081.128890351374</v>
      </c>
      <c r="Q165" s="124">
        <f t="shared" si="22"/>
        <v>7789.4140536267387</v>
      </c>
      <c r="R165" s="124">
        <f t="shared" si="23"/>
        <v>3666782.608931107</v>
      </c>
      <c r="Z165" s="2"/>
    </row>
    <row r="166" spans="13:26" x14ac:dyDescent="0.2">
      <c r="M166" s="2"/>
      <c r="N166" s="1">
        <f t="shared" si="24"/>
        <v>120</v>
      </c>
      <c r="O166" s="124">
        <f t="shared" si="25"/>
        <v>3666782.608931107</v>
      </c>
      <c r="P166" s="124">
        <f t="shared" si="26"/>
        <v>27081.128890351374</v>
      </c>
      <c r="Q166" s="124">
        <f t="shared" si="22"/>
        <v>7864.2014086976806</v>
      </c>
      <c r="R166" s="124">
        <f t="shared" si="23"/>
        <v>3701727.9392301561</v>
      </c>
      <c r="Z166" s="2"/>
    </row>
    <row r="167" spans="13:26" x14ac:dyDescent="0.2">
      <c r="M167" s="2"/>
      <c r="N167" s="1">
        <f t="shared" si="24"/>
        <v>121</v>
      </c>
      <c r="O167" s="124">
        <f t="shared" si="25"/>
        <v>3701727.9392301561</v>
      </c>
      <c r="P167" s="124">
        <f t="shared" si="26"/>
        <v>27081.128890351374</v>
      </c>
      <c r="Q167" s="124">
        <f t="shared" si="22"/>
        <v>7939.1491612848731</v>
      </c>
      <c r="R167" s="124">
        <f t="shared" si="23"/>
        <v>3736748.2172817923</v>
      </c>
      <c r="Z167" s="2"/>
    </row>
    <row r="168" spans="13:26" x14ac:dyDescent="0.2">
      <c r="M168" s="2"/>
      <c r="N168" s="1">
        <f t="shared" si="24"/>
        <v>122</v>
      </c>
      <c r="O168" s="124">
        <f t="shared" si="25"/>
        <v>3736748.2172817923</v>
      </c>
      <c r="P168" s="124">
        <f t="shared" si="26"/>
        <v>27081.128890351374</v>
      </c>
      <c r="Q168" s="124">
        <f t="shared" si="22"/>
        <v>8014.2576553951758</v>
      </c>
      <c r="R168" s="124">
        <f t="shared" si="23"/>
        <v>3771843.6038275389</v>
      </c>
      <c r="Z168" s="2"/>
    </row>
    <row r="169" spans="13:26" x14ac:dyDescent="0.2">
      <c r="M169" s="2"/>
      <c r="N169" s="1">
        <f t="shared" si="24"/>
        <v>123</v>
      </c>
      <c r="O169" s="124">
        <f t="shared" si="25"/>
        <v>3771843.6038275389</v>
      </c>
      <c r="P169" s="124">
        <f t="shared" si="26"/>
        <v>27081.128890351374</v>
      </c>
      <c r="Q169" s="124">
        <f t="shared" si="22"/>
        <v>8089.5272357732456</v>
      </c>
      <c r="R169" s="124">
        <f t="shared" si="23"/>
        <v>3807014.2599536637</v>
      </c>
      <c r="Z169" s="2"/>
    </row>
    <row r="170" spans="13:26" x14ac:dyDescent="0.2">
      <c r="M170" s="2"/>
      <c r="N170" s="1">
        <f t="shared" si="24"/>
        <v>124</v>
      </c>
      <c r="O170" s="124">
        <f t="shared" si="25"/>
        <v>3807014.2599536637</v>
      </c>
      <c r="P170" s="124">
        <f t="shared" si="26"/>
        <v>27081.128890351374</v>
      </c>
      <c r="Q170" s="124">
        <f t="shared" si="22"/>
        <v>8164.9582479031196</v>
      </c>
      <c r="R170" s="124">
        <f t="shared" si="23"/>
        <v>3842260.3470919183</v>
      </c>
      <c r="Z170" s="2"/>
    </row>
    <row r="171" spans="13:26" x14ac:dyDescent="0.2">
      <c r="M171" s="2"/>
      <c r="N171" s="1">
        <f t="shared" si="24"/>
        <v>125</v>
      </c>
      <c r="O171" s="124">
        <f t="shared" si="25"/>
        <v>3842260.3470919183</v>
      </c>
      <c r="P171" s="124">
        <f t="shared" si="26"/>
        <v>27081.128890351374</v>
      </c>
      <c r="Q171" s="124">
        <f t="shared" si="22"/>
        <v>8240.5510380097967</v>
      </c>
      <c r="R171" s="124">
        <f t="shared" si="23"/>
        <v>3877582.0270202793</v>
      </c>
      <c r="Z171" s="2"/>
    </row>
    <row r="172" spans="13:26" x14ac:dyDescent="0.2">
      <c r="M172" s="2"/>
      <c r="N172" s="1">
        <f t="shared" si="24"/>
        <v>126</v>
      </c>
      <c r="O172" s="124">
        <f t="shared" si="25"/>
        <v>3877582.0270202793</v>
      </c>
      <c r="P172" s="124">
        <f t="shared" si="26"/>
        <v>27081.128890351374</v>
      </c>
      <c r="Q172" s="124">
        <f t="shared" si="22"/>
        <v>8316.3059530608316</v>
      </c>
      <c r="R172" s="124">
        <f t="shared" si="23"/>
        <v>3912979.4618636915</v>
      </c>
      <c r="Z172" s="2"/>
    </row>
    <row r="173" spans="13:26" x14ac:dyDescent="0.2">
      <c r="M173" s="2"/>
      <c r="N173" s="1">
        <f t="shared" si="24"/>
        <v>127</v>
      </c>
      <c r="O173" s="124">
        <f t="shared" si="25"/>
        <v>3912979.4618636915</v>
      </c>
      <c r="P173" s="124">
        <f t="shared" si="26"/>
        <v>27081.128890351374</v>
      </c>
      <c r="Q173" s="124">
        <f t="shared" si="22"/>
        <v>8392.2233407679232</v>
      </c>
      <c r="R173" s="124">
        <f t="shared" si="23"/>
        <v>3948452.8140948107</v>
      </c>
      <c r="Z173" s="2"/>
    </row>
    <row r="174" spans="13:26" x14ac:dyDescent="0.2">
      <c r="M174" s="2"/>
      <c r="N174" s="1">
        <f t="shared" si="24"/>
        <v>128</v>
      </c>
      <c r="O174" s="124">
        <f t="shared" si="25"/>
        <v>3948452.8140948107</v>
      </c>
      <c r="P174" s="124">
        <f t="shared" si="26"/>
        <v>27081.128890351374</v>
      </c>
      <c r="Q174" s="124">
        <f t="shared" si="22"/>
        <v>8468.303549588516</v>
      </c>
      <c r="R174" s="124">
        <f t="shared" si="23"/>
        <v>3984002.2465347508</v>
      </c>
      <c r="Z174" s="2"/>
    </row>
    <row r="175" spans="13:26" x14ac:dyDescent="0.2">
      <c r="M175" s="2"/>
      <c r="N175" s="1">
        <f t="shared" si="24"/>
        <v>129</v>
      </c>
      <c r="O175" s="124">
        <f t="shared" si="25"/>
        <v>3984002.2465347508</v>
      </c>
      <c r="P175" s="124">
        <f t="shared" si="26"/>
        <v>27081.128890351374</v>
      </c>
      <c r="Q175" s="124">
        <f t="shared" ref="Q175:Q202" si="27">O175*$P$41</f>
        <v>8544.5469287273936</v>
      </c>
      <c r="R175" s="124">
        <f t="shared" ref="R175:R202" si="28">O175+P175+Q175</f>
        <v>4019627.9223538297</v>
      </c>
      <c r="Z175" s="2"/>
    </row>
    <row r="176" spans="13:26" x14ac:dyDescent="0.2">
      <c r="M176" s="2"/>
      <c r="N176" s="1">
        <f t="shared" ref="N176:N202" si="29">N175+1</f>
        <v>130</v>
      </c>
      <c r="O176" s="124">
        <f t="shared" ref="O176:O202" si="30">R175</f>
        <v>4019627.9223538297</v>
      </c>
      <c r="P176" s="124">
        <f t="shared" ref="P176:P202" si="31">P175</f>
        <v>27081.128890351374</v>
      </c>
      <c r="Q176" s="124">
        <f t="shared" si="27"/>
        <v>8620.9538281382866</v>
      </c>
      <c r="R176" s="124">
        <f t="shared" si="28"/>
        <v>4055330.0050723194</v>
      </c>
      <c r="Z176" s="2"/>
    </row>
    <row r="177" spans="13:26" x14ac:dyDescent="0.2">
      <c r="M177" s="2"/>
      <c r="N177" s="1">
        <f t="shared" si="29"/>
        <v>131</v>
      </c>
      <c r="O177" s="124">
        <f t="shared" si="30"/>
        <v>4055330.0050723194</v>
      </c>
      <c r="P177" s="124">
        <f t="shared" si="31"/>
        <v>27081.128890351374</v>
      </c>
      <c r="Q177" s="124">
        <f t="shared" si="27"/>
        <v>8697.5245985254714</v>
      </c>
      <c r="R177" s="124">
        <f t="shared" si="28"/>
        <v>4091108.6585611962</v>
      </c>
      <c r="Z177" s="2"/>
    </row>
    <row r="178" spans="13:26" x14ac:dyDescent="0.2">
      <c r="M178" s="2"/>
      <c r="N178" s="1">
        <f t="shared" si="29"/>
        <v>132</v>
      </c>
      <c r="O178" s="124">
        <f t="shared" si="30"/>
        <v>4091108.6585611962</v>
      </c>
      <c r="P178" s="124">
        <f t="shared" si="31"/>
        <v>27081.128890351374</v>
      </c>
      <c r="Q178" s="124">
        <f t="shared" si="27"/>
        <v>8774.2595913453897</v>
      </c>
      <c r="R178" s="124">
        <f t="shared" si="28"/>
        <v>4126964.0470428928</v>
      </c>
      <c r="Z178" s="2"/>
    </row>
    <row r="179" spans="13:26" x14ac:dyDescent="0.2">
      <c r="M179" s="2"/>
      <c r="N179" s="1">
        <f t="shared" si="29"/>
        <v>133</v>
      </c>
      <c r="O179" s="124">
        <f t="shared" si="30"/>
        <v>4126964.0470428928</v>
      </c>
      <c r="P179" s="124">
        <f t="shared" si="31"/>
        <v>27081.128890351374</v>
      </c>
      <c r="Q179" s="124">
        <f t="shared" si="27"/>
        <v>8851.1591588082556</v>
      </c>
      <c r="R179" s="124">
        <f t="shared" si="28"/>
        <v>4162896.3350920524</v>
      </c>
      <c r="Z179" s="2"/>
    </row>
    <row r="180" spans="13:26" x14ac:dyDescent="0.2">
      <c r="M180" s="2"/>
      <c r="N180" s="1">
        <f t="shared" si="29"/>
        <v>134</v>
      </c>
      <c r="O180" s="124">
        <f t="shared" si="30"/>
        <v>4162896.3350920524</v>
      </c>
      <c r="P180" s="124">
        <f t="shared" si="31"/>
        <v>27081.128890351374</v>
      </c>
      <c r="Q180" s="124">
        <f t="shared" si="27"/>
        <v>8928.2236538796733</v>
      </c>
      <c r="R180" s="124">
        <f t="shared" si="28"/>
        <v>4198905.6876362832</v>
      </c>
      <c r="Z180" s="2"/>
    </row>
    <row r="181" spans="13:26" x14ac:dyDescent="0.2">
      <c r="M181" s="2"/>
      <c r="N181" s="1">
        <f t="shared" si="29"/>
        <v>135</v>
      </c>
      <c r="O181" s="124">
        <f t="shared" si="30"/>
        <v>4198905.6876362832</v>
      </c>
      <c r="P181" s="124">
        <f t="shared" si="31"/>
        <v>27081.128890351374</v>
      </c>
      <c r="Q181" s="124">
        <f t="shared" si="27"/>
        <v>9005.4534302822576</v>
      </c>
      <c r="R181" s="124">
        <f t="shared" si="28"/>
        <v>4234992.2699569166</v>
      </c>
      <c r="Z181" s="2"/>
    </row>
    <row r="182" spans="13:26" x14ac:dyDescent="0.2">
      <c r="M182" s="2"/>
      <c r="N182" s="1">
        <f t="shared" si="29"/>
        <v>136</v>
      </c>
      <c r="O182" s="124">
        <f t="shared" si="30"/>
        <v>4234992.2699569166</v>
      </c>
      <c r="P182" s="124">
        <f t="shared" si="31"/>
        <v>27081.128890351374</v>
      </c>
      <c r="Q182" s="124">
        <f t="shared" si="27"/>
        <v>9082.8488424972566</v>
      </c>
      <c r="R182" s="124">
        <f t="shared" si="28"/>
        <v>4271156.2476897649</v>
      </c>
      <c r="Z182" s="2"/>
    </row>
    <row r="183" spans="13:26" x14ac:dyDescent="0.2">
      <c r="M183" s="2"/>
      <c r="N183" s="1">
        <f t="shared" si="29"/>
        <v>137</v>
      </c>
      <c r="O183" s="124">
        <f t="shared" si="30"/>
        <v>4271156.2476897649</v>
      </c>
      <c r="P183" s="124">
        <f t="shared" si="31"/>
        <v>27081.128890351374</v>
      </c>
      <c r="Q183" s="124">
        <f t="shared" si="27"/>
        <v>9160.4102457661793</v>
      </c>
      <c r="R183" s="124">
        <f t="shared" si="28"/>
        <v>4307397.7868258823</v>
      </c>
      <c r="Z183" s="2"/>
    </row>
    <row r="184" spans="13:26" x14ac:dyDescent="0.2">
      <c r="M184" s="2"/>
      <c r="N184" s="1">
        <f t="shared" si="29"/>
        <v>138</v>
      </c>
      <c r="O184" s="124">
        <f t="shared" si="30"/>
        <v>4307397.7868258823</v>
      </c>
      <c r="P184" s="124">
        <f t="shared" si="31"/>
        <v>27081.128890351374</v>
      </c>
      <c r="Q184" s="124">
        <f t="shared" si="27"/>
        <v>9238.137996092426</v>
      </c>
      <c r="R184" s="124">
        <f t="shared" si="28"/>
        <v>4343717.0537123261</v>
      </c>
      <c r="Z184" s="2"/>
    </row>
    <row r="185" spans="13:26" x14ac:dyDescent="0.2">
      <c r="M185" s="2"/>
      <c r="N185" s="1">
        <f t="shared" si="29"/>
        <v>139</v>
      </c>
      <c r="O185" s="124">
        <f t="shared" si="30"/>
        <v>4343717.0537123261</v>
      </c>
      <c r="P185" s="124">
        <f t="shared" si="31"/>
        <v>27081.128890351374</v>
      </c>
      <c r="Q185" s="124">
        <f t="shared" si="27"/>
        <v>9316.0324502429285</v>
      </c>
      <c r="R185" s="124">
        <f t="shared" si="28"/>
        <v>4380114.2150529204</v>
      </c>
      <c r="Z185" s="2"/>
    </row>
    <row r="186" spans="13:26" x14ac:dyDescent="0.2">
      <c r="M186" s="2"/>
      <c r="N186" s="1">
        <f t="shared" si="29"/>
        <v>140</v>
      </c>
      <c r="O186" s="124">
        <f t="shared" si="30"/>
        <v>4380114.2150529204</v>
      </c>
      <c r="P186" s="124">
        <f t="shared" si="31"/>
        <v>27081.128890351374</v>
      </c>
      <c r="Q186" s="124">
        <f t="shared" si="27"/>
        <v>9394.0939657497711</v>
      </c>
      <c r="R186" s="124">
        <f t="shared" si="28"/>
        <v>4416589.437909022</v>
      </c>
      <c r="Z186" s="2"/>
    </row>
    <row r="187" spans="13:26" x14ac:dyDescent="0.2">
      <c r="M187" s="2"/>
      <c r="N187" s="1">
        <f t="shared" si="29"/>
        <v>141</v>
      </c>
      <c r="O187" s="124">
        <f t="shared" si="30"/>
        <v>4416589.437909022</v>
      </c>
      <c r="P187" s="124">
        <f t="shared" si="31"/>
        <v>27081.128890351374</v>
      </c>
      <c r="Q187" s="124">
        <f t="shared" si="27"/>
        <v>9472.3229009118513</v>
      </c>
      <c r="R187" s="124">
        <f t="shared" si="28"/>
        <v>4453142.8897002852</v>
      </c>
      <c r="Z187" s="2"/>
    </row>
    <row r="188" spans="13:26" x14ac:dyDescent="0.2">
      <c r="M188" s="2"/>
      <c r="N188" s="1">
        <f t="shared" si="29"/>
        <v>142</v>
      </c>
      <c r="O188" s="124">
        <f t="shared" si="30"/>
        <v>4453142.8897002852</v>
      </c>
      <c r="P188" s="124">
        <f t="shared" si="31"/>
        <v>27081.128890351374</v>
      </c>
      <c r="Q188" s="124">
        <f t="shared" si="27"/>
        <v>9550.7196147965096</v>
      </c>
      <c r="R188" s="124">
        <f t="shared" si="28"/>
        <v>4489774.7382054329</v>
      </c>
      <c r="Z188" s="2"/>
    </row>
    <row r="189" spans="13:26" x14ac:dyDescent="0.2">
      <c r="M189" s="2"/>
      <c r="N189" s="1">
        <f t="shared" si="29"/>
        <v>143</v>
      </c>
      <c r="O189" s="124">
        <f t="shared" si="30"/>
        <v>4489774.7382054329</v>
      </c>
      <c r="P189" s="124">
        <f t="shared" si="31"/>
        <v>27081.128890351374</v>
      </c>
      <c r="Q189" s="124">
        <f t="shared" si="27"/>
        <v>9629.2844672411884</v>
      </c>
      <c r="R189" s="124">
        <f t="shared" si="28"/>
        <v>4526485.1515630251</v>
      </c>
      <c r="Z189" s="2"/>
    </row>
    <row r="190" spans="13:26" x14ac:dyDescent="0.2">
      <c r="M190" s="2"/>
      <c r="N190" s="1">
        <f t="shared" si="29"/>
        <v>144</v>
      </c>
      <c r="O190" s="124">
        <f t="shared" si="30"/>
        <v>4526485.1515630251</v>
      </c>
      <c r="P190" s="124">
        <f t="shared" si="31"/>
        <v>27081.128890351374</v>
      </c>
      <c r="Q190" s="124">
        <f t="shared" si="27"/>
        <v>9708.0178188550726</v>
      </c>
      <c r="R190" s="124">
        <f t="shared" si="28"/>
        <v>4563274.2982722316</v>
      </c>
      <c r="Z190" s="2"/>
    </row>
    <row r="191" spans="13:26" x14ac:dyDescent="0.2">
      <c r="M191" s="2"/>
      <c r="N191" s="1">
        <f t="shared" si="29"/>
        <v>145</v>
      </c>
      <c r="O191" s="124">
        <f t="shared" si="30"/>
        <v>4563274.2982722316</v>
      </c>
      <c r="P191" s="124">
        <f t="shared" si="31"/>
        <v>27081.128890351374</v>
      </c>
      <c r="Q191" s="124">
        <f t="shared" si="27"/>
        <v>9786.920031020758</v>
      </c>
      <c r="R191" s="124">
        <f t="shared" si="28"/>
        <v>4600142.3471936034</v>
      </c>
      <c r="Z191" s="2"/>
    </row>
    <row r="192" spans="13:26" x14ac:dyDescent="0.2">
      <c r="M192" s="2"/>
      <c r="N192" s="1">
        <f t="shared" si="29"/>
        <v>146</v>
      </c>
      <c r="O192" s="124">
        <f t="shared" si="30"/>
        <v>4600142.3471936034</v>
      </c>
      <c r="P192" s="124">
        <f t="shared" si="31"/>
        <v>27081.128890351374</v>
      </c>
      <c r="Q192" s="124">
        <f t="shared" si="27"/>
        <v>9865.9914658958969</v>
      </c>
      <c r="R192" s="124">
        <f t="shared" si="28"/>
        <v>4637089.4675498502</v>
      </c>
      <c r="Z192" s="2"/>
    </row>
    <row r="193" spans="13:26" x14ac:dyDescent="0.2">
      <c r="M193" s="2"/>
      <c r="N193" s="1">
        <f t="shared" si="29"/>
        <v>147</v>
      </c>
      <c r="O193" s="124">
        <f t="shared" si="30"/>
        <v>4637089.4675498502</v>
      </c>
      <c r="P193" s="124">
        <f t="shared" si="31"/>
        <v>27081.128890351374</v>
      </c>
      <c r="Q193" s="124">
        <f t="shared" si="27"/>
        <v>9945.2324864148686</v>
      </c>
      <c r="R193" s="124">
        <f t="shared" si="28"/>
        <v>4674115.8289266163</v>
      </c>
      <c r="Z193" s="2"/>
    </row>
    <row r="194" spans="13:26" x14ac:dyDescent="0.2">
      <c r="M194" s="2"/>
      <c r="N194" s="1">
        <f t="shared" si="29"/>
        <v>148</v>
      </c>
      <c r="O194" s="124">
        <f t="shared" si="30"/>
        <v>4674115.8289266163</v>
      </c>
      <c r="P194" s="124">
        <f t="shared" si="31"/>
        <v>27081.128890351374</v>
      </c>
      <c r="Q194" s="124">
        <f t="shared" si="27"/>
        <v>10024.643456290445</v>
      </c>
      <c r="R194" s="124">
        <f t="shared" si="28"/>
        <v>4711221.6012732582</v>
      </c>
      <c r="Z194" s="2"/>
    </row>
    <row r="195" spans="13:26" x14ac:dyDescent="0.2">
      <c r="M195" s="2"/>
      <c r="N195" s="1">
        <f t="shared" si="29"/>
        <v>149</v>
      </c>
      <c r="O195" s="124">
        <f t="shared" si="30"/>
        <v>4711221.6012732582</v>
      </c>
      <c r="P195" s="124">
        <f t="shared" si="31"/>
        <v>27081.128890351374</v>
      </c>
      <c r="Q195" s="124">
        <f t="shared" si="27"/>
        <v>10104.224740015454</v>
      </c>
      <c r="R195" s="124">
        <f t="shared" si="28"/>
        <v>4748406.954903625</v>
      </c>
      <c r="Z195" s="2"/>
    </row>
    <row r="196" spans="13:26" x14ac:dyDescent="0.2">
      <c r="M196" s="2"/>
      <c r="N196" s="1">
        <f t="shared" si="29"/>
        <v>150</v>
      </c>
      <c r="O196" s="124">
        <f t="shared" si="30"/>
        <v>4748406.954903625</v>
      </c>
      <c r="P196" s="124">
        <f t="shared" si="31"/>
        <v>27081.128890351374</v>
      </c>
      <c r="Q196" s="124">
        <f t="shared" si="27"/>
        <v>10183.976702864458</v>
      </c>
      <c r="R196" s="124">
        <f t="shared" si="28"/>
        <v>4785672.0604968406</v>
      </c>
      <c r="Z196" s="2"/>
    </row>
    <row r="197" spans="13:26" x14ac:dyDescent="0.2">
      <c r="M197" s="2"/>
      <c r="N197" s="1">
        <f t="shared" si="29"/>
        <v>151</v>
      </c>
      <c r="O197" s="124">
        <f t="shared" si="30"/>
        <v>4785672.0604968406</v>
      </c>
      <c r="P197" s="124">
        <f t="shared" si="31"/>
        <v>27081.128890351374</v>
      </c>
      <c r="Q197" s="124">
        <f t="shared" si="27"/>
        <v>10263.899710895432</v>
      </c>
      <c r="R197" s="124">
        <f t="shared" si="28"/>
        <v>4823017.0890980875</v>
      </c>
      <c r="Z197" s="2"/>
    </row>
    <row r="198" spans="13:26" x14ac:dyDescent="0.2">
      <c r="M198" s="2"/>
      <c r="N198" s="1">
        <f t="shared" si="29"/>
        <v>152</v>
      </c>
      <c r="O198" s="124">
        <f t="shared" si="30"/>
        <v>4823017.0890980875</v>
      </c>
      <c r="P198" s="124">
        <f t="shared" si="31"/>
        <v>27081.128890351374</v>
      </c>
      <c r="Q198" s="124">
        <f t="shared" si="27"/>
        <v>10343.994130951436</v>
      </c>
      <c r="R198" s="124">
        <f t="shared" si="28"/>
        <v>4860442.2121193903</v>
      </c>
      <c r="Z198" s="2"/>
    </row>
    <row r="199" spans="13:26" x14ac:dyDescent="0.2">
      <c r="M199" s="2"/>
      <c r="N199" s="1">
        <f t="shared" si="29"/>
        <v>153</v>
      </c>
      <c r="O199" s="124">
        <f t="shared" si="30"/>
        <v>4860442.2121193903</v>
      </c>
      <c r="P199" s="124">
        <f t="shared" si="31"/>
        <v>27081.128890351374</v>
      </c>
      <c r="Q199" s="124">
        <f t="shared" si="27"/>
        <v>10424.260330662308</v>
      </c>
      <c r="R199" s="124">
        <f t="shared" si="28"/>
        <v>4897947.6013404038</v>
      </c>
      <c r="Z199" s="2"/>
    </row>
    <row r="200" spans="13:26" x14ac:dyDescent="0.2">
      <c r="M200" s="2"/>
      <c r="N200" s="1">
        <f t="shared" si="29"/>
        <v>154</v>
      </c>
      <c r="O200" s="124">
        <f t="shared" si="30"/>
        <v>4897947.6013404038</v>
      </c>
      <c r="P200" s="124">
        <f t="shared" si="31"/>
        <v>27081.128890351374</v>
      </c>
      <c r="Q200" s="124">
        <f t="shared" si="27"/>
        <v>10504.698678446342</v>
      </c>
      <c r="R200" s="124">
        <f t="shared" si="28"/>
        <v>4935533.4289092012</v>
      </c>
      <c r="Z200" s="2"/>
    </row>
    <row r="201" spans="13:26" x14ac:dyDescent="0.2">
      <c r="M201" s="2"/>
      <c r="N201" s="1">
        <f t="shared" si="29"/>
        <v>155</v>
      </c>
      <c r="O201" s="124">
        <f t="shared" si="30"/>
        <v>4935533.4289092012</v>
      </c>
      <c r="P201" s="124">
        <f t="shared" si="31"/>
        <v>27081.128890351374</v>
      </c>
      <c r="Q201" s="124">
        <f t="shared" si="27"/>
        <v>10585.309543511989</v>
      </c>
      <c r="R201" s="124">
        <f t="shared" si="28"/>
        <v>4973199.8673430644</v>
      </c>
      <c r="Z201" s="2"/>
    </row>
    <row r="202" spans="13:26" x14ac:dyDescent="0.2">
      <c r="M202" s="2"/>
      <c r="N202" s="1">
        <f t="shared" si="29"/>
        <v>156</v>
      </c>
      <c r="O202" s="124">
        <f t="shared" si="30"/>
        <v>4973199.8673430644</v>
      </c>
      <c r="P202" s="124">
        <f t="shared" si="31"/>
        <v>27081.128890351374</v>
      </c>
      <c r="Q202" s="124">
        <f t="shared" si="27"/>
        <v>10666.093295859544</v>
      </c>
      <c r="R202" s="124">
        <f t="shared" si="28"/>
        <v>5010947.089529275</v>
      </c>
      <c r="Z202" s="2"/>
    </row>
    <row r="203" spans="13:26" x14ac:dyDescent="0.2">
      <c r="M203" s="2"/>
      <c r="N203" s="163" t="s">
        <v>216</v>
      </c>
      <c r="O203" s="163" t="s">
        <v>216</v>
      </c>
      <c r="P203" s="163" t="s">
        <v>216</v>
      </c>
      <c r="Q203" s="163" t="s">
        <v>216</v>
      </c>
      <c r="R203" s="163" t="s">
        <v>216</v>
      </c>
      <c r="Z203" s="2"/>
    </row>
    <row r="204" spans="13:26" x14ac:dyDescent="0.2">
      <c r="M204" s="2"/>
      <c r="N204" s="134"/>
      <c r="O204" s="134" t="s">
        <v>231</v>
      </c>
      <c r="P204" s="196">
        <f>SUM(P47:P202)</f>
        <v>4224656.1068948163</v>
      </c>
      <c r="Q204" s="196">
        <f>SUM(Q47:Q202)</f>
        <v>786290.98263446102</v>
      </c>
      <c r="R204" s="196">
        <f>P204+Q204</f>
        <v>5010947.0895292778</v>
      </c>
      <c r="S204" s="124">
        <f>R204-P42</f>
        <v>2.0489096641540527E-8</v>
      </c>
      <c r="Z204" s="2"/>
    </row>
    <row r="205" spans="13:26" x14ac:dyDescent="0.2"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</sheetData>
  <mergeCells count="1">
    <mergeCell ref="AF7:AF8"/>
  </mergeCells>
  <printOptions horizontalCentered="1"/>
  <pageMargins left="0.75" right="0.75" top="0.75" bottom="0.75" header="1" footer="1"/>
  <pageSetup scale="64" orientation="portrait" blackAndWhite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32D22-6A10-4705-8681-0D08A290E568}">
  <sheetPr>
    <tabColor indexed="17"/>
    <pageSetUpPr fitToPage="1"/>
  </sheetPr>
  <dimension ref="A1:AH389"/>
  <sheetViews>
    <sheetView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1.85546875" style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0.28515625" style="1" bestFit="1" customWidth="1"/>
    <col min="6" max="6" width="10.85546875" style="1" bestFit="1" customWidth="1"/>
    <col min="7" max="7" width="11" style="1" bestFit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5.5703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Bayside GT's 3-6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272209.92710042791</v>
      </c>
      <c r="Q8" s="184">
        <f>G10</f>
        <v>834329.60591055022</v>
      </c>
      <c r="R8" s="184">
        <f>G11</f>
        <v>1289458.2829893229</v>
      </c>
      <c r="S8" s="184">
        <f>G12</f>
        <v>10781.39495138908</v>
      </c>
      <c r="T8" s="184">
        <f>G13</f>
        <v>-1862359.3567508343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497292.318754707</v>
      </c>
      <c r="Q9" s="184">
        <f>L10</f>
        <v>1599365.2035823434</v>
      </c>
      <c r="R9" s="184">
        <f>L11</f>
        <v>2520641.4710183879</v>
      </c>
      <c r="S9" s="184">
        <f>L12</f>
        <v>17837.874880273332</v>
      </c>
      <c r="T9" s="184">
        <f>L13</f>
        <v>-3640552.2307262979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74</v>
      </c>
      <c r="B10" s="170">
        <f>'Escalation Factors'!$A$10</f>
        <v>2023</v>
      </c>
      <c r="C10" s="201">
        <v>2049</v>
      </c>
      <c r="D10" s="10" t="s">
        <v>155</v>
      </c>
      <c r="E10" s="184">
        <f>VLOOKUP($A$10,'Cost Estimates in 2023'!$A:$F,2,FALSE)</f>
        <v>791200</v>
      </c>
      <c r="F10" s="164">
        <f>VLOOKUP(G$7,Multiplier_Labor,3,FALSE)</f>
        <v>1.0545116353773385</v>
      </c>
      <c r="G10" s="185">
        <f>E10*F10</f>
        <v>834329.60591055022</v>
      </c>
      <c r="H10" s="137"/>
      <c r="J10" s="165">
        <f>C10+1</f>
        <v>2050</v>
      </c>
      <c r="K10" s="164">
        <f>VLOOKUP(J$10,Multiplier_Labor,4,FALSE)</f>
        <v>1.9169464828433931</v>
      </c>
      <c r="L10" s="185">
        <f>G10*K10</f>
        <v>1599365.2035823434</v>
      </c>
      <c r="M10" s="2"/>
      <c r="O10" s="134" t="s">
        <v>235</v>
      </c>
      <c r="P10" s="184">
        <f>SUM(Q10:T10)</f>
        <v>293782.35875470703</v>
      </c>
      <c r="Q10" s="184">
        <f>Q9-Q16</f>
        <v>1241094.2435823434</v>
      </c>
      <c r="R10" s="184">
        <f>R9-R16</f>
        <v>2238938.4710183879</v>
      </c>
      <c r="S10" s="184">
        <f>S9-S16</f>
        <v>-63360.125119726668</v>
      </c>
      <c r="T10" s="184">
        <f>T9-T16</f>
        <v>-3122890.2307262979</v>
      </c>
      <c r="Z10" s="2"/>
      <c r="AA10" s="186" t="str">
        <f>A10</f>
        <v>Bayside GT's 3-6</v>
      </c>
      <c r="AB10" s="182">
        <f>P12</f>
        <v>24</v>
      </c>
      <c r="AC10" s="187">
        <f>G7</f>
        <v>2025</v>
      </c>
      <c r="AD10" s="187">
        <f>C10</f>
        <v>2049</v>
      </c>
      <c r="AE10" s="182">
        <f>G15</f>
        <v>272209.92710042791</v>
      </c>
      <c r="AF10" s="182">
        <f>P16</f>
        <v>203509.95999999996</v>
      </c>
      <c r="AG10" s="182">
        <f>L15</f>
        <v>497292.318754707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1271900</v>
      </c>
      <c r="F11" s="164">
        <f>VLOOKUP(G$7,Multiplier_Materials,3,FALSE)</f>
        <v>1.0138047668757943</v>
      </c>
      <c r="G11" s="185">
        <f>E11*F11</f>
        <v>1289458.2829893229</v>
      </c>
      <c r="H11" s="137"/>
      <c r="K11" s="164">
        <f>VLOOKUP(J$10,Multiplier_Materials,4,FALSE)</f>
        <v>1.9548065294325303</v>
      </c>
      <c r="L11" s="185">
        <f>G11*K11</f>
        <v>2520641.4710183879</v>
      </c>
      <c r="M11" s="2"/>
      <c r="O11" s="134" t="s">
        <v>234</v>
      </c>
      <c r="P11" s="184">
        <f>SUM(Q11:T11)</f>
        <v>156943.41336789867</v>
      </c>
      <c r="Q11" s="184">
        <f>Q10/((1+Q13)^(P12))</f>
        <v>647432.91202446003</v>
      </c>
      <c r="R11" s="184">
        <f>R10/((1+R13)^(P12))</f>
        <v>1145350.415658955</v>
      </c>
      <c r="S11" s="184">
        <f>S10/((1+S13)^(P12))</f>
        <v>-38295.510965863221</v>
      </c>
      <c r="T11" s="184">
        <f>T10/((1+T13)^(P12))</f>
        <v>-1597544.4033496531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10350</v>
      </c>
      <c r="F12" s="164">
        <f>VLOOKUP(G$7,Multiplier_GDP,3,FALSE)</f>
        <v>1.0416806716317952</v>
      </c>
      <c r="G12" s="185">
        <f>E12*F12</f>
        <v>10781.39495138908</v>
      </c>
      <c r="H12" s="137"/>
      <c r="K12" s="164">
        <f>VLOOKUP(J$10,Multiplier_GDP,4,FALSE)</f>
        <v>1.6545052806895912</v>
      </c>
      <c r="L12" s="185">
        <f>G12*K12</f>
        <v>17837.874880273332</v>
      </c>
      <c r="M12" s="2"/>
      <c r="O12" s="134" t="s">
        <v>244</v>
      </c>
      <c r="P12" s="184">
        <f>(P7-P6)</f>
        <v>24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-1837000</v>
      </c>
      <c r="F13" s="164">
        <f>F11</f>
        <v>1.0138047668757943</v>
      </c>
      <c r="G13" s="185">
        <f>E13*F13</f>
        <v>-1862359.3567508343</v>
      </c>
      <c r="H13" s="137"/>
      <c r="K13" s="164">
        <f>K11</f>
        <v>1.9548065294325303</v>
      </c>
      <c r="L13" s="185">
        <f>G13*K13</f>
        <v>-3640552.2307262979</v>
      </c>
      <c r="M13" s="2"/>
      <c r="O13" s="180" t="s">
        <v>237</v>
      </c>
      <c r="P13" s="189">
        <f>IF(P8=0,0,((P9/P8)^(1/($P7-$P6))-1))</f>
        <v>2.5426392916067408E-2</v>
      </c>
      <c r="Q13" s="189">
        <f>IF(Q8=0,0,((Q9/Q8)^(1/($P7-$P6))-1))</f>
        <v>2.7484824331636348E-2</v>
      </c>
      <c r="R13" s="189">
        <f>IF(R8=0,0,((R9/R8)^(1/($P7-$P6))-1))</f>
        <v>2.8322466395616308E-2</v>
      </c>
      <c r="S13" s="189">
        <f>IF(S8=0,0,((S9/S8)^(1/($P7-$P6))-1))</f>
        <v>2.1200863205538489E-2</v>
      </c>
      <c r="T13" s="189">
        <f>IF(T8=0,0,((T9/T8)^(1/($P7-$P6))-1))</f>
        <v>2.8322466395616308E-2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8927.8529713262105</v>
      </c>
      <c r="Q14" s="185">
        <f>PMT(Q13,$P12,-Q11)</f>
        <v>37200.924919946287</v>
      </c>
      <c r="R14" s="185">
        <f>PMT(R13,$P12,-R11)</f>
        <v>66413.726396444486</v>
      </c>
      <c r="S14" s="185">
        <f>PMT(S13,$P12,-S11)</f>
        <v>-2052.373578917252</v>
      </c>
      <c r="T14" s="185">
        <f>PMT(T13,$P12,-T11)</f>
        <v>-92634.42476614732</v>
      </c>
      <c r="U14" s="190"/>
      <c r="Z14" s="2"/>
    </row>
    <row r="15" spans="1:34" x14ac:dyDescent="0.2">
      <c r="E15" s="185">
        <f>SUM(E10:E13)</f>
        <v>236450</v>
      </c>
      <c r="F15" s="124"/>
      <c r="G15" s="185">
        <f>SUM(G10:G13)</f>
        <v>272209.92710042791</v>
      </c>
      <c r="H15" s="137"/>
      <c r="L15" s="185">
        <f>SUM(L10:L13)</f>
        <v>497292.318754707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203509.95999999996</v>
      </c>
      <c r="Q16" s="185">
        <f>VLOOKUP($A$10,'Reserves Dec 31, 2024'!$A:$F,2,FALSE)</f>
        <v>358270.96</v>
      </c>
      <c r="R16" s="185">
        <f>VLOOKUP($A$10,'Reserves Dec 31, 2024'!$A:$F,3,FALSE)</f>
        <v>281703</v>
      </c>
      <c r="S16" s="185">
        <f>VLOOKUP($A$10,'Reserves Dec 31, 2024'!$A:$F,4,FALSE)</f>
        <v>81198</v>
      </c>
      <c r="T16" s="185">
        <f>VLOOKUP($A$10,'Reserves Dec 31, 2024'!$A:$F,5,FALSE)</f>
        <v>-517662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"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8927.8529713262105</v>
      </c>
      <c r="Q17" s="124">
        <f>IF($N17&lt;=TRUNC($P$12),Q14*(1+0),0)</f>
        <v>37200.924919946287</v>
      </c>
      <c r="R17" s="124">
        <f>IF($N17&lt;=TRUNC($P$12),R14*(1+0),0)</f>
        <v>66413.726396444486</v>
      </c>
      <c r="S17" s="124">
        <f>IF($N17&lt;=TRUNC($P$12),S14*(1+0),0)</f>
        <v>-2052.373578917252</v>
      </c>
      <c r="T17" s="124">
        <f>IF($N17&lt;=TRUNC($P$12),T14*(1+0),0)</f>
        <v>-92634.42476614732</v>
      </c>
      <c r="Z17" s="124"/>
    </row>
    <row r="18" spans="5:26" x14ac:dyDescent="0.2"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9164.166917786526</v>
      </c>
      <c r="Q18" s="124">
        <f t="shared" ref="Q18:Q48" si="3">IF($N18&lt;=TRUNC($P$12),Q17*(1+Q$13),0)</f>
        <v>38223.385806345403</v>
      </c>
      <c r="R18" s="124">
        <f t="shared" ref="R18:R48" si="4">IF($N18&lt;=TRUNC($P$12),R17*(1+R$13),0)</f>
        <v>68294.726930515448</v>
      </c>
      <c r="S18" s="124">
        <f t="shared" ref="S18:S48" si="5">IF($N18&lt;=TRUNC($P$12),S17*(1+S$13),0)</f>
        <v>-2095.8856704105383</v>
      </c>
      <c r="T18" s="124">
        <f t="shared" ref="T18:T48" si="6">IF($N18&lt;=TRUNC($P$12),T17*(1+T$13),0)</f>
        <v>-95258.060148663775</v>
      </c>
      <c r="U18" s="196"/>
      <c r="V18" s="124"/>
      <c r="W18" s="124"/>
      <c r="X18" s="124"/>
      <c r="Y18" s="124"/>
      <c r="Z18" s="2"/>
    </row>
    <row r="19" spans="5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9406.627277656662</v>
      </c>
      <c r="Q19" s="124">
        <f t="shared" si="3"/>
        <v>39273.948850593166</v>
      </c>
      <c r="R19" s="124">
        <f t="shared" si="4"/>
        <v>70229.002039002764</v>
      </c>
      <c r="S19" s="124">
        <f t="shared" si="5"/>
        <v>-2140.3202558033604</v>
      </c>
      <c r="T19" s="124">
        <f t="shared" si="6"/>
        <v>-97956.003356135901</v>
      </c>
      <c r="Z19" s="124">
        <f>U20-SUM(V20:Y20)</f>
        <v>0</v>
      </c>
    </row>
    <row r="20" spans="5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9655.3911626098561</v>
      </c>
      <c r="Q20" s="124">
        <f t="shared" si="3"/>
        <v>40353.386435561391</v>
      </c>
      <c r="R20" s="124">
        <f t="shared" si="4"/>
        <v>72218.06058925009</v>
      </c>
      <c r="S20" s="124">
        <f t="shared" si="5"/>
        <v>-2185.6968927626904</v>
      </c>
      <c r="T20" s="124">
        <f t="shared" si="6"/>
        <v>-100730.35896943894</v>
      </c>
      <c r="U20" s="196">
        <f>SUM(Q17:T20)/4</f>
        <v>9288.5095823448137</v>
      </c>
      <c r="V20" s="124">
        <f>SUM(Q17:Q20)/4</f>
        <v>38762.911503111565</v>
      </c>
      <c r="W20" s="124">
        <f>SUM(R17:R20)/4</f>
        <v>69288.87898880319</v>
      </c>
      <c r="X20" s="124">
        <f>SUM(S17:S20)/4</f>
        <v>-2118.5690994734605</v>
      </c>
      <c r="Y20" s="124">
        <f>SUM(T17:T20)/4</f>
        <v>-96644.711810096487</v>
      </c>
      <c r="Z20" s="2"/>
    </row>
    <row r="21" spans="5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9910.6196264109894</v>
      </c>
      <c r="Q21" s="124">
        <f t="shared" si="3"/>
        <v>41462.492172929436</v>
      </c>
      <c r="R21" s="124">
        <f t="shared" si="4"/>
        <v>74263.454183445705</v>
      </c>
      <c r="S21" s="124">
        <f t="shared" si="5"/>
        <v>-2232.0355535949225</v>
      </c>
      <c r="T21" s="124">
        <f t="shared" si="6"/>
        <v>-103583.29117636924</v>
      </c>
      <c r="Z21" s="2"/>
    </row>
    <row r="22" spans="5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10172.477761737086</v>
      </c>
      <c r="Q22" s="124">
        <f t="shared" si="3"/>
        <v>42602.08148665425</v>
      </c>
      <c r="R22" s="124">
        <f t="shared" si="4"/>
        <v>76366.778368978732</v>
      </c>
      <c r="S22" s="124">
        <f t="shared" si="5"/>
        <v>-2279.3566340365869</v>
      </c>
      <c r="T22" s="124">
        <f t="shared" si="6"/>
        <v>-106517.0254598593</v>
      </c>
      <c r="Z22" s="2"/>
    </row>
    <row r="23" spans="5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10441.134799314008</v>
      </c>
      <c r="Q23" s="124">
        <f t="shared" si="3"/>
        <v>43772.992212477002</v>
      </c>
      <c r="R23" s="124">
        <f t="shared" si="4"/>
        <v>78529.673883075608</v>
      </c>
      <c r="S23" s="124">
        <f t="shared" si="5"/>
        <v>-2327.6809622314331</v>
      </c>
      <c r="T23" s="124">
        <f t="shared" si="6"/>
        <v>-109533.85033400718</v>
      </c>
      <c r="Z23" s="124">
        <f>U24-SUM(V24:Y24)</f>
        <v>0</v>
      </c>
    </row>
    <row r="24" spans="5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10716.764209422341</v>
      </c>
      <c r="Q24" s="124">
        <f t="shared" si="3"/>
        <v>44976.085213907019</v>
      </c>
      <c r="R24" s="124">
        <f t="shared" si="4"/>
        <v>80753.827932687724</v>
      </c>
      <c r="S24" s="124">
        <f t="shared" si="5"/>
        <v>-2377.0298078978381</v>
      </c>
      <c r="T24" s="124">
        <f t="shared" si="6"/>
        <v>-112636.11912927456</v>
      </c>
      <c r="U24" s="196">
        <f>SUM(Q21:T24)/4</f>
        <v>10310.249099221102</v>
      </c>
      <c r="V24" s="124">
        <f>SUM(Q21:Q24)/4</f>
        <v>43203.41277149193</v>
      </c>
      <c r="W24" s="124">
        <f>SUM(R21:R24)/4</f>
        <v>77478.433592046931</v>
      </c>
      <c r="X24" s="124">
        <f>SUM(S21:S24)/4</f>
        <v>-2304.0257394401951</v>
      </c>
      <c r="Y24" s="124">
        <f>SUM(T21:T24)/4</f>
        <v>-108067.57152487757</v>
      </c>
      <c r="Z24" s="2"/>
    </row>
    <row r="25" spans="5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10999.543805827954</v>
      </c>
      <c r="Q25" s="124">
        <f t="shared" si="3"/>
        <v>46212.245015135959</v>
      </c>
      <c r="R25" s="124">
        <f t="shared" si="4"/>
        <v>83040.975510628647</v>
      </c>
      <c r="S25" s="124">
        <f t="shared" si="5"/>
        <v>-2427.4248916905676</v>
      </c>
      <c r="T25" s="124">
        <f t="shared" si="6"/>
        <v>-115826.25182824608</v>
      </c>
      <c r="Z25" s="2"/>
    </row>
    <row r="26" spans="5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11289.655852192343</v>
      </c>
      <c r="Q26" s="124">
        <f t="shared" si="3"/>
        <v>47482.380451347512</v>
      </c>
      <c r="R26" s="124">
        <f t="shared" si="4"/>
        <v>85392.900748987624</v>
      </c>
      <c r="S26" s="124">
        <f t="shared" si="5"/>
        <v>-2478.8883947610184</v>
      </c>
      <c r="T26" s="124">
        <f t="shared" si="6"/>
        <v>-119106.73695338177</v>
      </c>
      <c r="Z26" s="2"/>
    </row>
    <row r="27" spans="5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11587.287171020158</v>
      </c>
      <c r="Q27" s="124">
        <f t="shared" si="3"/>
        <v>48787.42533690072</v>
      </c>
      <c r="R27" s="124">
        <f t="shared" si="4"/>
        <v>87811.438310875019</v>
      </c>
      <c r="S27" s="124">
        <f t="shared" si="5"/>
        <v>-2531.4429685201435</v>
      </c>
      <c r="T27" s="124">
        <f t="shared" si="6"/>
        <v>-122480.13350823543</v>
      </c>
      <c r="Z27" s="124">
        <f>U28-SUM(V28:Y28)</f>
        <v>0</v>
      </c>
    </row>
    <row r="28" spans="5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11892.629255202395</v>
      </c>
      <c r="Q28" s="124">
        <f t="shared" si="3"/>
        <v>50128.339151878259</v>
      </c>
      <c r="R28" s="124">
        <f t="shared" si="4"/>
        <v>90298.474821585507</v>
      </c>
      <c r="S28" s="124">
        <f t="shared" si="5"/>
        <v>-2585.1117446083613</v>
      </c>
      <c r="T28" s="124">
        <f t="shared" si="6"/>
        <v>-125949.07297365303</v>
      </c>
      <c r="U28" s="196">
        <f>SUM(Q25:T28)/4</f>
        <v>11442.27902106072</v>
      </c>
      <c r="V28" s="124">
        <f>SUM(Q25:Q28)/4</f>
        <v>48152.597488815612</v>
      </c>
      <c r="W28" s="124">
        <f>SUM(R25:R28)/4</f>
        <v>86635.94734801921</v>
      </c>
      <c r="X28" s="124">
        <f>SUM(S25:S28)/4</f>
        <v>-2505.7169998950226</v>
      </c>
      <c r="Y28" s="124">
        <f>SUM(T25:T28)/4</f>
        <v>-120840.54881587908</v>
      </c>
      <c r="Z28" s="2"/>
    </row>
    <row r="29" spans="5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12205.878382214389</v>
      </c>
      <c r="Q29" s="124">
        <f t="shared" si="3"/>
        <v>51506.10774750432</v>
      </c>
      <c r="R29" s="124">
        <f t="shared" si="4"/>
        <v>92855.950340295269</v>
      </c>
      <c r="S29" s="124">
        <f t="shared" si="5"/>
        <v>-2639.9183450768342</v>
      </c>
      <c r="T29" s="124">
        <f t="shared" si="6"/>
        <v>-129516.26136050835</v>
      </c>
      <c r="Z29" s="2"/>
    </row>
    <row r="30" spans="5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12527.23573103032</v>
      </c>
      <c r="Q30" s="124">
        <f t="shared" si="3"/>
        <v>52921.744070950808</v>
      </c>
      <c r="R30" s="124">
        <f t="shared" si="4"/>
        <v>95485.859873441295</v>
      </c>
      <c r="S30" s="124">
        <f t="shared" si="5"/>
        <v>-2695.8868927845997</v>
      </c>
      <c r="T30" s="124">
        <f t="shared" si="6"/>
        <v>-133184.48132057721</v>
      </c>
      <c r="Z30" s="2"/>
    </row>
    <row r="31" spans="5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12856.907501815091</v>
      </c>
      <c r="Q31" s="124">
        <f t="shared" si="3"/>
        <v>54376.288910064708</v>
      </c>
      <c r="R31" s="124">
        <f t="shared" si="4"/>
        <v>98190.254930963361</v>
      </c>
      <c r="S31" s="124">
        <f t="shared" si="5"/>
        <v>-2753.04202201613</v>
      </c>
      <c r="T31" s="124">
        <f t="shared" si="6"/>
        <v>-136956.59431719684</v>
      </c>
      <c r="Z31" s="124">
        <f>U32-SUM(V32:Y32)</f>
        <v>1.4551915228366852E-11</v>
      </c>
    </row>
    <row r="32" spans="5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13195.105038459005</v>
      </c>
      <c r="Q32" s="124">
        <f t="shared" si="3"/>
        <v>55870.81165856414</v>
      </c>
      <c r="R32" s="124">
        <f t="shared" si="4"/>
        <v>100971.24512662257</v>
      </c>
      <c r="S32" s="124">
        <f t="shared" si="5"/>
        <v>-2811.4088893239932</v>
      </c>
      <c r="T32" s="124">
        <f t="shared" si="6"/>
        <v>-140835.54285740369</v>
      </c>
      <c r="U32" s="196">
        <f>SUM(Q29:T32)/4</f>
        <v>12696.281663379705</v>
      </c>
      <c r="V32" s="124">
        <f>SUM(Q29:Q32)/4</f>
        <v>53668.738096770991</v>
      </c>
      <c r="W32" s="124">
        <f>SUM(R29:R32)/4</f>
        <v>96875.827567830609</v>
      </c>
      <c r="X32" s="124">
        <f>SUM(S29:S32)/4</f>
        <v>-2725.0640373003894</v>
      </c>
      <c r="Y32" s="124">
        <f>SUM(T29:T32)/4</f>
        <v>-135123.21996392153</v>
      </c>
      <c r="Z32" s="2"/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13542.044954018318</v>
      </c>
      <c r="Q33" s="124">
        <f t="shared" si="3"/>
        <v>57406.411102265716</v>
      </c>
      <c r="R33" s="124">
        <f t="shared" si="4"/>
        <v>103830.99982364487</v>
      </c>
      <c r="S33" s="124">
        <f t="shared" si="5"/>
        <v>-2871.013184601386</v>
      </c>
      <c r="T33" s="124">
        <f t="shared" si="6"/>
        <v>-144824.35278729087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13897.949259129266</v>
      </c>
      <c r="Q34" s="124">
        <f t="shared" si="3"/>
        <v>58984.216226921191</v>
      </c>
      <c r="R34" s="124">
        <f t="shared" si="4"/>
        <v>106771.7498269733</v>
      </c>
      <c r="S34" s="124">
        <f t="shared" si="5"/>
        <v>-2931.8811423894176</v>
      </c>
      <c r="T34" s="124">
        <f t="shared" si="6"/>
        <v>-148926.13565237581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14263.045493462967</v>
      </c>
      <c r="Q35" s="124">
        <f t="shared" si="3"/>
        <v>60605.387048257377</v>
      </c>
      <c r="R35" s="124">
        <f t="shared" si="4"/>
        <v>109795.78912344891</v>
      </c>
      <c r="S35" s="124">
        <f t="shared" si="5"/>
        <v>-2994.0395534241134</v>
      </c>
      <c r="T35" s="124">
        <f t="shared" si="6"/>
        <v>-153144.09112481921</v>
      </c>
      <c r="Z35" s="124">
        <f>U36-SUM(V36:Y36)</f>
        <v>0</v>
      </c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14637.566860290215</v>
      </c>
      <c r="Q36" s="124">
        <f t="shared" si="3"/>
        <v>62271.115464829556</v>
      </c>
      <c r="R36" s="124">
        <f t="shared" si="4"/>
        <v>112905.47667127797</v>
      </c>
      <c r="S36" s="124">
        <f t="shared" si="5"/>
        <v>-3057.5157764282294</v>
      </c>
      <c r="T36" s="124">
        <f t="shared" si="6"/>
        <v>-157481.5094993891</v>
      </c>
      <c r="U36" s="196">
        <f>SUM(Q33:T36)/4</f>
        <v>14085.151641725184</v>
      </c>
      <c r="V36" s="124">
        <f>SUM(Q33:Q36)/4</f>
        <v>59816.782460568458</v>
      </c>
      <c r="W36" s="124">
        <f>SUM(R33:R36)/4</f>
        <v>108326.00386133626</v>
      </c>
      <c r="X36" s="124">
        <f>SUM(S33:S36)/4</f>
        <v>-2963.6124142107865</v>
      </c>
      <c r="Y36" s="124">
        <f>SUM(T33:T36)/4</f>
        <v>-151094.02226596876</v>
      </c>
      <c r="Z36" s="2"/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15021.75236422717</v>
      </c>
      <c r="Q37" s="124">
        <f t="shared" si="3"/>
        <v>63982.62613431544</v>
      </c>
      <c r="R37" s="124">
        <f t="shared" si="4"/>
        <v>116103.23824018128</v>
      </c>
      <c r="S37" s="124">
        <f t="shared" si="5"/>
        <v>-3122.3377501530599</v>
      </c>
      <c r="T37" s="124">
        <f t="shared" si="6"/>
        <v>-161941.77426011648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15415.846952234249</v>
      </c>
      <c r="Q38" s="124">
        <f t="shared" si="3"/>
        <v>65741.177373893865</v>
      </c>
      <c r="R38" s="124">
        <f t="shared" si="4"/>
        <v>119391.56830366104</v>
      </c>
      <c r="S38" s="124">
        <f t="shared" si="5"/>
        <v>-3188.5340056755435</v>
      </c>
      <c r="T38" s="124">
        <f t="shared" si="6"/>
        <v>-166528.36471964512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15820.101657941443</v>
      </c>
      <c r="Q39" s="124">
        <f t="shared" si="3"/>
        <v>67548.062085370286</v>
      </c>
      <c r="R39" s="124">
        <f t="shared" si="4"/>
        <v>122773.03198486142</v>
      </c>
      <c r="S39" s="124">
        <f t="shared" si="5"/>
        <v>-3256.1336789560783</v>
      </c>
      <c r="T39" s="124">
        <f t="shared" si="6"/>
        <v>-171244.8587333342</v>
      </c>
      <c r="Z39" s="124">
        <f>U40-SUM(V40:Y40)</f>
        <v>0</v>
      </c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16234.773749376036</v>
      </c>
      <c r="Q40" s="124">
        <f t="shared" si="3"/>
        <v>69404.608705729159</v>
      </c>
      <c r="R40" s="124">
        <f t="shared" si="4"/>
        <v>126250.26705754058</v>
      </c>
      <c r="S40" s="124">
        <f t="shared" si="5"/>
        <v>-3325.1665236625727</v>
      </c>
      <c r="T40" s="124">
        <f t="shared" si="6"/>
        <v>-176094.93549023112</v>
      </c>
      <c r="U40" s="196">
        <f>SUM(Q37:T40)/4</f>
        <v>15623.118680944717</v>
      </c>
      <c r="V40" s="124">
        <f>SUM(Q37:Q40)/4</f>
        <v>66669.118574827182</v>
      </c>
      <c r="W40" s="124">
        <f>SUM(R37:R40)/4</f>
        <v>121129.52639656108</v>
      </c>
      <c r="X40" s="124">
        <f>SUM(S37:S40)/4</f>
        <v>-3223.0429896118135</v>
      </c>
      <c r="Y40" s="124">
        <f>SUM(T37:T40)/4</f>
        <v>-168952.48330083175</v>
      </c>
      <c r="Z40" s="2"/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>
        <f>U44-SUM(V44:Y44)</f>
        <v>0</v>
      </c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2"/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>
        <f>U48-SUM(V48:Y48)</f>
        <v>0</v>
      </c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2"/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293782.35875470471</v>
      </c>
      <c r="Q50" s="196">
        <f>SUM(Q$17:Q$48)</f>
        <v>1241094.2435823432</v>
      </c>
      <c r="R50" s="196">
        <f>SUM(R$17:R$48)</f>
        <v>2238938.4710183884</v>
      </c>
      <c r="S50" s="196">
        <f>SUM(S$17:S$48)</f>
        <v>-63360.125119726668</v>
      </c>
      <c r="T50" s="196">
        <f>SUM(T$17:T$48)</f>
        <v>-3122890.2307263003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-2.3283064365386963E-9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0</v>
      </c>
      <c r="U51" s="188">
        <f>SUM(Q50:T50)-P$10</f>
        <v>-2.3283064365386963E-9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2.5426392916067408E-2</v>
      </c>
      <c r="Z52" s="2"/>
    </row>
    <row r="53" spans="13:26" x14ac:dyDescent="0.2">
      <c r="M53" s="2"/>
      <c r="O53" s="134" t="s">
        <v>236</v>
      </c>
      <c r="P53" s="197">
        <f>((1+P52)^(1/12))-1</f>
        <v>2.0945671456380488E-3</v>
      </c>
      <c r="Z53" s="2"/>
    </row>
    <row r="54" spans="13:26" x14ac:dyDescent="0.2">
      <c r="M54" s="2"/>
      <c r="O54" s="134" t="s">
        <v>235</v>
      </c>
      <c r="P54" s="196">
        <f>P10</f>
        <v>293782.35875470703</v>
      </c>
      <c r="Z54" s="2"/>
    </row>
    <row r="55" spans="13:26" x14ac:dyDescent="0.2">
      <c r="M55" s="2"/>
      <c r="O55" s="134" t="s">
        <v>234</v>
      </c>
      <c r="P55" s="196">
        <f>P54/(1+P53)^P56</f>
        <v>160811.80312671443</v>
      </c>
      <c r="Z55" s="2"/>
    </row>
    <row r="56" spans="13:26" x14ac:dyDescent="0.2">
      <c r="M56" s="2"/>
      <c r="O56" s="134" t="s">
        <v>233</v>
      </c>
      <c r="P56" s="124">
        <f>$P$12*12</f>
        <v>288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744.18761589446024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744.18761589446024</v>
      </c>
      <c r="Q59" s="124">
        <f t="shared" ref="Q59:Q122" si="7">O59*$P$53</f>
        <v>0</v>
      </c>
      <c r="R59" s="124">
        <f t="shared" ref="R59:R122" si="8">O59+P59+Q59</f>
        <v>744.18761589446024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744.18761589446024</v>
      </c>
      <c r="P60" s="124">
        <f t="shared" ref="P60:P123" si="11">P59</f>
        <v>744.18761589446024</v>
      </c>
      <c r="Q60" s="124">
        <f t="shared" si="7"/>
        <v>1.5587509304432443</v>
      </c>
      <c r="R60" s="124">
        <f t="shared" si="8"/>
        <v>1489.9339827193637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1489.9339827193637</v>
      </c>
      <c r="P61" s="124">
        <f t="shared" si="11"/>
        <v>744.18761589446024</v>
      </c>
      <c r="Q61" s="124">
        <f t="shared" si="7"/>
        <v>3.1207667693736276</v>
      </c>
      <c r="R61" s="124">
        <f t="shared" si="8"/>
        <v>2237.2423653831975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2237.2423653831975</v>
      </c>
      <c r="P62" s="124">
        <f t="shared" si="11"/>
        <v>744.18761589446024</v>
      </c>
      <c r="Q62" s="124">
        <f t="shared" si="7"/>
        <v>4.6860543553612004</v>
      </c>
      <c r="R62" s="124">
        <f t="shared" si="8"/>
        <v>2986.1160356330188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2986.1160356330188</v>
      </c>
      <c r="P63" s="124">
        <f t="shared" si="11"/>
        <v>744.18761589446024</v>
      </c>
      <c r="Q63" s="124">
        <f t="shared" si="7"/>
        <v>6.2546205412998583</v>
      </c>
      <c r="R63" s="124">
        <f t="shared" si="8"/>
        <v>3736.5582720687789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3736.5582720687789</v>
      </c>
      <c r="P64" s="124">
        <f t="shared" si="11"/>
        <v>744.18761589446024</v>
      </c>
      <c r="Q64" s="124">
        <f t="shared" si="7"/>
        <v>7.8264721944373417</v>
      </c>
      <c r="R64" s="124">
        <f t="shared" si="8"/>
        <v>4488.5723601576765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4488.5723601576765</v>
      </c>
      <c r="P65" s="124">
        <f t="shared" si="11"/>
        <v>744.18761589446024</v>
      </c>
      <c r="Q65" s="124">
        <f t="shared" si="7"/>
        <v>9.4016161964053051</v>
      </c>
      <c r="R65" s="124">
        <f t="shared" si="8"/>
        <v>5242.1615922485425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5242.1615922485425</v>
      </c>
      <c r="P66" s="124">
        <f t="shared" si="11"/>
        <v>744.18761589446024</v>
      </c>
      <c r="Q66" s="124">
        <f t="shared" si="7"/>
        <v>10.98005944324944</v>
      </c>
      <c r="R66" s="124">
        <f t="shared" si="8"/>
        <v>5997.3292675862522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5997.3292675862522</v>
      </c>
      <c r="P67" s="124">
        <f t="shared" si="11"/>
        <v>744.18761589446024</v>
      </c>
      <c r="Q67" s="124">
        <f t="shared" si="7"/>
        <v>12.561808845459666</v>
      </c>
      <c r="R67" s="124">
        <f t="shared" si="8"/>
        <v>6754.0786923261721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6754.0786923261721</v>
      </c>
      <c r="P68" s="124">
        <f t="shared" si="11"/>
        <v>744.18761589446024</v>
      </c>
      <c r="Q68" s="124">
        <f t="shared" si="7"/>
        <v>14.146871328000396</v>
      </c>
      <c r="R68" s="124">
        <f t="shared" si="8"/>
        <v>7512.4131795486328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7512.4131795486328</v>
      </c>
      <c r="P69" s="124">
        <f t="shared" si="11"/>
        <v>744.18761589446024</v>
      </c>
      <c r="Q69" s="124">
        <f t="shared" si="7"/>
        <v>15.735253830340838</v>
      </c>
      <c r="R69" s="124">
        <f t="shared" si="8"/>
        <v>8272.3360492734337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8272.3360492734337</v>
      </c>
      <c r="P70" s="124">
        <f t="shared" si="11"/>
        <v>744.18761589446024</v>
      </c>
      <c r="Q70" s="124">
        <f t="shared" si="7"/>
        <v>17.326963306485389</v>
      </c>
      <c r="R70" s="124">
        <f t="shared" si="8"/>
        <v>9033.850628474378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9033.850628474378</v>
      </c>
      <c r="P71" s="124">
        <f t="shared" si="11"/>
        <v>744.18761589446024</v>
      </c>
      <c r="Q71" s="124">
        <f t="shared" si="7"/>
        <v>18.922006725004071</v>
      </c>
      <c r="R71" s="124">
        <f t="shared" si="8"/>
        <v>9796.9602510938421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9796.9602510938421</v>
      </c>
      <c r="P72" s="124">
        <f t="shared" si="11"/>
        <v>744.18761589446024</v>
      </c>
      <c r="Q72" s="124">
        <f t="shared" si="7"/>
        <v>20.520391069063052</v>
      </c>
      <c r="R72" s="124">
        <f t="shared" si="8"/>
        <v>10561.668258057365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10561.668258057365</v>
      </c>
      <c r="P73" s="124">
        <f t="shared" si="11"/>
        <v>744.18761589446024</v>
      </c>
      <c r="Q73" s="124">
        <f t="shared" si="7"/>
        <v>22.1221233364552</v>
      </c>
      <c r="R73" s="124">
        <f t="shared" si="8"/>
        <v>11327.977997288281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11327.977997288281</v>
      </c>
      <c r="P74" s="124">
        <f t="shared" si="11"/>
        <v>744.18761589446024</v>
      </c>
      <c r="Q74" s="124">
        <f t="shared" si="7"/>
        <v>23.727210539630736</v>
      </c>
      <c r="R74" s="124">
        <f t="shared" si="8"/>
        <v>12095.892823722372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12095.892823722372</v>
      </c>
      <c r="P75" s="124">
        <f t="shared" si="11"/>
        <v>744.18761589446024</v>
      </c>
      <c r="Q75" s="124">
        <f t="shared" si="7"/>
        <v>25.335659705727927</v>
      </c>
      <c r="R75" s="124">
        <f t="shared" si="8"/>
        <v>12865.41609932256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12865.41609932256</v>
      </c>
      <c r="P76" s="124">
        <f t="shared" si="11"/>
        <v>744.18761589446024</v>
      </c>
      <c r="Q76" s="124">
        <f t="shared" si="7"/>
        <v>26.947477876603852</v>
      </c>
      <c r="R76" s="124">
        <f t="shared" si="8"/>
        <v>13636.551193093623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13636.551193093623</v>
      </c>
      <c r="P77" s="124">
        <f t="shared" si="11"/>
        <v>744.18761589446024</v>
      </c>
      <c r="Q77" s="124">
        <f t="shared" si="7"/>
        <v>28.56267210886524</v>
      </c>
      <c r="R77" s="124">
        <f t="shared" si="8"/>
        <v>14409.301481096947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14409.301481096947</v>
      </c>
      <c r="P78" s="124">
        <f t="shared" si="11"/>
        <v>744.18761589446024</v>
      </c>
      <c r="Q78" s="124">
        <f t="shared" si="7"/>
        <v>30.181249473899342</v>
      </c>
      <c r="R78" s="124">
        <f t="shared" si="8"/>
        <v>15183.670346465306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15183.670346465306</v>
      </c>
      <c r="P79" s="124">
        <f t="shared" si="11"/>
        <v>744.18761589446024</v>
      </c>
      <c r="Q79" s="124">
        <f t="shared" si="7"/>
        <v>31.80321705790492</v>
      </c>
      <c r="R79" s="124">
        <f t="shared" si="8"/>
        <v>15959.66117941767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15959.66117941767</v>
      </c>
      <c r="P80" s="124">
        <f t="shared" si="11"/>
        <v>744.18761589446024</v>
      </c>
      <c r="Q80" s="124">
        <f t="shared" si="7"/>
        <v>33.428581961923243</v>
      </c>
      <c r="R80" s="124">
        <f t="shared" si="8"/>
        <v>16737.277377274051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16737.277377274051</v>
      </c>
      <c r="P81" s="124">
        <f t="shared" si="11"/>
        <v>744.18761589446024</v>
      </c>
      <c r="Q81" s="124">
        <f t="shared" si="7"/>
        <v>35.057351301869197</v>
      </c>
      <c r="R81" s="124">
        <f t="shared" si="8"/>
        <v>17516.522344470381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17516.522344470381</v>
      </c>
      <c r="P82" s="124">
        <f t="shared" si="11"/>
        <v>744.18761589446024</v>
      </c>
      <c r="Q82" s="124">
        <f t="shared" si="7"/>
        <v>36.689532208562426</v>
      </c>
      <c r="R82" s="124">
        <f t="shared" si="8"/>
        <v>18297.399492573404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18297.399492573404</v>
      </c>
      <c r="P83" s="124">
        <f t="shared" si="11"/>
        <v>744.18761589446024</v>
      </c>
      <c r="Q83" s="124">
        <f t="shared" si="7"/>
        <v>38.325131827758561</v>
      </c>
      <c r="R83" s="124">
        <f t="shared" si="8"/>
        <v>19079.912240295624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19079.912240295624</v>
      </c>
      <c r="P84" s="124">
        <f t="shared" si="11"/>
        <v>744.18761589446024</v>
      </c>
      <c r="Q84" s="124">
        <f t="shared" si="7"/>
        <v>39.964157320180476</v>
      </c>
      <c r="R84" s="124">
        <f t="shared" si="8"/>
        <v>19864.064013510266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19864.064013510266</v>
      </c>
      <c r="P85" s="124">
        <f t="shared" si="11"/>
        <v>744.18761589446024</v>
      </c>
      <c r="Q85" s="124">
        <f t="shared" si="7"/>
        <v>41.606615861549678</v>
      </c>
      <c r="R85" s="124">
        <f t="shared" si="8"/>
        <v>20649.858245266278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20649.858245266278</v>
      </c>
      <c r="P86" s="124">
        <f t="shared" si="11"/>
        <v>744.18761589446024</v>
      </c>
      <c r="Q86" s="124">
        <f t="shared" si="7"/>
        <v>43.252514642617712</v>
      </c>
      <c r="R86" s="124">
        <f t="shared" si="8"/>
        <v>21437.298375803355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21437.298375803355</v>
      </c>
      <c r="P87" s="124">
        <f t="shared" si="11"/>
        <v>744.18761589446024</v>
      </c>
      <c r="Q87" s="124">
        <f t="shared" si="7"/>
        <v>44.901860869197613</v>
      </c>
      <c r="R87" s="124">
        <f t="shared" si="8"/>
        <v>22226.387852567015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22226.387852567015</v>
      </c>
      <c r="P88" s="124">
        <f t="shared" si="11"/>
        <v>744.18761589446024</v>
      </c>
      <c r="Q88" s="124">
        <f t="shared" si="7"/>
        <v>46.554661762195494</v>
      </c>
      <c r="R88" s="124">
        <f t="shared" si="8"/>
        <v>23017.130130223672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23017.130130223672</v>
      </c>
      <c r="P89" s="124">
        <f t="shared" si="11"/>
        <v>744.18761589446024</v>
      </c>
      <c r="Q89" s="124">
        <f t="shared" si="7"/>
        <v>48.210924557642123</v>
      </c>
      <c r="R89" s="124">
        <f t="shared" si="8"/>
        <v>23809.528670675776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23809.528670675776</v>
      </c>
      <c r="P90" s="124">
        <f t="shared" si="11"/>
        <v>744.18761589446024</v>
      </c>
      <c r="Q90" s="124">
        <f t="shared" si="7"/>
        <v>49.87065650672465</v>
      </c>
      <c r="R90" s="124">
        <f t="shared" si="8"/>
        <v>24603.586943076964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24603.586943076964</v>
      </c>
      <c r="P91" s="124">
        <f t="shared" si="11"/>
        <v>744.18761589446024</v>
      </c>
      <c r="Q91" s="124">
        <f t="shared" si="7"/>
        <v>51.533864875818281</v>
      </c>
      <c r="R91" s="124">
        <f t="shared" si="8"/>
        <v>25399.308423847244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25399.308423847244</v>
      </c>
      <c r="P92" s="124">
        <f t="shared" si="11"/>
        <v>744.18761589446024</v>
      </c>
      <c r="Q92" s="124">
        <f t="shared" si="7"/>
        <v>53.200556946518169</v>
      </c>
      <c r="R92" s="124">
        <f t="shared" si="8"/>
        <v>26196.696596688224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26196.696596688224</v>
      </c>
      <c r="P93" s="124">
        <f t="shared" si="11"/>
        <v>744.18761589446024</v>
      </c>
      <c r="Q93" s="124">
        <f t="shared" si="7"/>
        <v>54.870740015671238</v>
      </c>
      <c r="R93" s="124">
        <f t="shared" si="8"/>
        <v>26995.754952598356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26995.754952598356</v>
      </c>
      <c r="P94" s="124">
        <f t="shared" si="11"/>
        <v>744.18761589446024</v>
      </c>
      <c r="Q94" s="124">
        <f t="shared" si="7"/>
        <v>56.544421395408158</v>
      </c>
      <c r="R94" s="124">
        <f t="shared" si="8"/>
        <v>27796.486989888224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27796.486989888224</v>
      </c>
      <c r="P95" s="124">
        <f t="shared" si="11"/>
        <v>744.18761589446024</v>
      </c>
      <c r="Q95" s="124">
        <f t="shared" si="7"/>
        <v>58.221608413175339</v>
      </c>
      <c r="R95" s="124">
        <f t="shared" si="8"/>
        <v>28598.896214195862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28598.896214195862</v>
      </c>
      <c r="P96" s="124">
        <f t="shared" si="11"/>
        <v>744.18761589446024</v>
      </c>
      <c r="Q96" s="124">
        <f t="shared" si="7"/>
        <v>59.902308411767024</v>
      </c>
      <c r="R96" s="124">
        <f t="shared" si="8"/>
        <v>29402.986138502089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29402.986138502089</v>
      </c>
      <c r="P97" s="124">
        <f t="shared" si="11"/>
        <v>744.18761589446024</v>
      </c>
      <c r="Q97" s="124">
        <f t="shared" si="7"/>
        <v>61.586528749357434</v>
      </c>
      <c r="R97" s="124">
        <f t="shared" si="8"/>
        <v>30208.760283145908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30208.760283145908</v>
      </c>
      <c r="P98" s="124">
        <f t="shared" si="11"/>
        <v>744.18761589446024</v>
      </c>
      <c r="Q98" s="124">
        <f t="shared" si="7"/>
        <v>63.274276799532977</v>
      </c>
      <c r="R98" s="124">
        <f t="shared" si="8"/>
        <v>31016.222175839903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31016.222175839903</v>
      </c>
      <c r="P99" s="124">
        <f t="shared" si="11"/>
        <v>744.18761589446024</v>
      </c>
      <c r="Q99" s="124">
        <f t="shared" si="7"/>
        <v>64.965559951324536</v>
      </c>
      <c r="R99" s="124">
        <f t="shared" si="8"/>
        <v>31825.375351685689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31825.375351685689</v>
      </c>
      <c r="P100" s="124">
        <f t="shared" si="11"/>
        <v>744.18761589446024</v>
      </c>
      <c r="Q100" s="124">
        <f t="shared" si="7"/>
        <v>66.66038560923981</v>
      </c>
      <c r="R100" s="124">
        <f t="shared" si="8"/>
        <v>32636.223353189391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32636.223353189391</v>
      </c>
      <c r="P101" s="124">
        <f t="shared" si="11"/>
        <v>744.18761589446024</v>
      </c>
      <c r="Q101" s="124">
        <f t="shared" si="7"/>
        <v>68.358761193295734</v>
      </c>
      <c r="R101" s="124">
        <f t="shared" si="8"/>
        <v>33448.769730277148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33448.769730277148</v>
      </c>
      <c r="P102" s="124">
        <f t="shared" si="11"/>
        <v>744.18761589446024</v>
      </c>
      <c r="Q102" s="124">
        <f t="shared" si="7"/>
        <v>70.06069413905098</v>
      </c>
      <c r="R102" s="124">
        <f t="shared" si="8"/>
        <v>34263.018040310657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34263.018040310657</v>
      </c>
      <c r="P103" s="124">
        <f t="shared" si="11"/>
        <v>744.18761589446024</v>
      </c>
      <c r="Q103" s="124">
        <f t="shared" si="7"/>
        <v>71.766191897638464</v>
      </c>
      <c r="R103" s="124">
        <f t="shared" si="8"/>
        <v>35078.971848102752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35078.971848102752</v>
      </c>
      <c r="P104" s="124">
        <f t="shared" si="11"/>
        <v>744.18761589446024</v>
      </c>
      <c r="Q104" s="124">
        <f t="shared" si="7"/>
        <v>73.475261935798045</v>
      </c>
      <c r="R104" s="124">
        <f t="shared" si="8"/>
        <v>35896.634725933007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35896.634725933007</v>
      </c>
      <c r="P105" s="124">
        <f t="shared" si="11"/>
        <v>744.18761589446024</v>
      </c>
      <c r="Q105" s="124">
        <f t="shared" si="7"/>
        <v>75.187911735909154</v>
      </c>
      <c r="R105" s="124">
        <f t="shared" si="8"/>
        <v>36716.01025356337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36716.01025356337</v>
      </c>
      <c r="P106" s="124">
        <f t="shared" si="11"/>
        <v>744.18761589446024</v>
      </c>
      <c r="Q106" s="124">
        <f t="shared" si="7"/>
        <v>76.904148796023563</v>
      </c>
      <c r="R106" s="124">
        <f t="shared" si="8"/>
        <v>37537.102018253849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37537.102018253849</v>
      </c>
      <c r="P107" s="124">
        <f t="shared" si="11"/>
        <v>744.18761589446024</v>
      </c>
      <c r="Q107" s="124">
        <f t="shared" si="7"/>
        <v>78.623980629898199</v>
      </c>
      <c r="R107" s="124">
        <f t="shared" si="8"/>
        <v>38359.913614778205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38359.913614778205</v>
      </c>
      <c r="P108" s="124">
        <f t="shared" si="11"/>
        <v>744.18761589446024</v>
      </c>
      <c r="Q108" s="124">
        <f t="shared" si="7"/>
        <v>80.347414767028113</v>
      </c>
      <c r="R108" s="124">
        <f t="shared" si="8"/>
        <v>39184.44864543969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39184.44864543969</v>
      </c>
      <c r="P109" s="124">
        <f t="shared" si="11"/>
        <v>744.18761589446024</v>
      </c>
      <c r="Q109" s="124">
        <f t="shared" si="7"/>
        <v>82.07445875267932</v>
      </c>
      <c r="R109" s="124">
        <f t="shared" si="8"/>
        <v>40010.710720086827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40010.710720086827</v>
      </c>
      <c r="P110" s="124">
        <f t="shared" si="11"/>
        <v>744.18761589446024</v>
      </c>
      <c r="Q110" s="124">
        <f t="shared" si="7"/>
        <v>83.80512014792194</v>
      </c>
      <c r="R110" s="124">
        <f t="shared" si="8"/>
        <v>40838.703456129209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40838.703456129209</v>
      </c>
      <c r="P111" s="124">
        <f t="shared" si="11"/>
        <v>744.18761589446024</v>
      </c>
      <c r="Q111" s="124">
        <f t="shared" si="7"/>
        <v>85.539406529663282</v>
      </c>
      <c r="R111" s="124">
        <f t="shared" si="8"/>
        <v>41668.430478553331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41668.430478553331</v>
      </c>
      <c r="P112" s="124">
        <f t="shared" si="11"/>
        <v>744.18761589446024</v>
      </c>
      <c r="Q112" s="124">
        <f t="shared" si="7"/>
        <v>87.277325490680923</v>
      </c>
      <c r="R112" s="124">
        <f t="shared" si="8"/>
        <v>42499.895419938468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42499.895419938468</v>
      </c>
      <c r="P113" s="124">
        <f t="shared" si="11"/>
        <v>744.18761589446024</v>
      </c>
      <c r="Q113" s="124">
        <f t="shared" si="7"/>
        <v>89.018884639656093</v>
      </c>
      <c r="R113" s="124">
        <f t="shared" si="8"/>
        <v>43333.101920472582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43333.101920472582</v>
      </c>
      <c r="P114" s="124">
        <f t="shared" si="11"/>
        <v>744.18761589446024</v>
      </c>
      <c r="Q114" s="124">
        <f t="shared" si="7"/>
        <v>90.7640916012069</v>
      </c>
      <c r="R114" s="124">
        <f t="shared" si="8"/>
        <v>44168.053627968249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44168.053627968249</v>
      </c>
      <c r="P115" s="124">
        <f t="shared" si="11"/>
        <v>744.18761589446024</v>
      </c>
      <c r="Q115" s="124">
        <f t="shared" si="7"/>
        <v>92.512954015921721</v>
      </c>
      <c r="R115" s="124">
        <f t="shared" si="8"/>
        <v>45004.754197878632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45004.754197878632</v>
      </c>
      <c r="P116" s="124">
        <f t="shared" si="11"/>
        <v>744.18761589446024</v>
      </c>
      <c r="Q116" s="124">
        <f t="shared" si="7"/>
        <v>94.265479540392647</v>
      </c>
      <c r="R116" s="124">
        <f t="shared" si="8"/>
        <v>45843.207293313484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45843.207293313484</v>
      </c>
      <c r="P117" s="124">
        <f t="shared" si="11"/>
        <v>744.18761589446024</v>
      </c>
      <c r="Q117" s="124">
        <f t="shared" si="7"/>
        <v>96.021675847249</v>
      </c>
      <c r="R117" s="124">
        <f t="shared" si="8"/>
        <v>46683.416585055194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46683.416585055194</v>
      </c>
      <c r="P118" s="124">
        <f t="shared" si="11"/>
        <v>744.18761589446024</v>
      </c>
      <c r="Q118" s="124">
        <f t="shared" si="7"/>
        <v>97.781550625191002</v>
      </c>
      <c r="R118" s="124">
        <f t="shared" si="8"/>
        <v>47525.385751574846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47525.385751574846</v>
      </c>
      <c r="P119" s="124">
        <f t="shared" si="11"/>
        <v>744.18761589446024</v>
      </c>
      <c r="Q119" s="124">
        <f t="shared" si="7"/>
        <v>99.545111579023313</v>
      </c>
      <c r="R119" s="124">
        <f t="shared" si="8"/>
        <v>48369.118479048324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48369.118479048324</v>
      </c>
      <c r="P120" s="124">
        <f t="shared" si="11"/>
        <v>744.18761589446024</v>
      </c>
      <c r="Q120" s="124">
        <f t="shared" si="7"/>
        <v>101.31236642968885</v>
      </c>
      <c r="R120" s="124">
        <f t="shared" si="8"/>
        <v>49214.618461372469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49214.618461372469</v>
      </c>
      <c r="P121" s="124">
        <f t="shared" si="11"/>
        <v>744.18761589446024</v>
      </c>
      <c r="Q121" s="124">
        <f t="shared" si="7"/>
        <v>103.08332291430256</v>
      </c>
      <c r="R121" s="124">
        <f t="shared" si="8"/>
        <v>50061.88940018123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50061.88940018123</v>
      </c>
      <c r="P122" s="124">
        <f t="shared" si="11"/>
        <v>744.18761589446024</v>
      </c>
      <c r="Q122" s="124">
        <f t="shared" si="7"/>
        <v>104.85798878618529</v>
      </c>
      <c r="R122" s="124">
        <f t="shared" si="8"/>
        <v>50910.935004861873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50910.935004861873</v>
      </c>
      <c r="P123" s="124">
        <f t="shared" si="11"/>
        <v>744.18761589446024</v>
      </c>
      <c r="Q123" s="124">
        <f t="shared" ref="Q123:Q186" si="12">O123*$P$53</f>
        <v>106.63637181489776</v>
      </c>
      <c r="R123" s="124">
        <f t="shared" ref="R123:R186" si="13">O123+P123+Q123</f>
        <v>51761.758992571231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51761.758992571231</v>
      </c>
      <c r="P124" s="124">
        <f t="shared" ref="P124:P187" si="16">P123</f>
        <v>744.18761589446024</v>
      </c>
      <c r="Q124" s="124">
        <f t="shared" si="12"/>
        <v>108.41847978627453</v>
      </c>
      <c r="R124" s="124">
        <f t="shared" si="13"/>
        <v>52614.365088251965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52614.365088251965</v>
      </c>
      <c r="P125" s="124">
        <f t="shared" si="16"/>
        <v>744.18761589446024</v>
      </c>
      <c r="Q125" s="124">
        <f t="shared" si="12"/>
        <v>110.20432050245812</v>
      </c>
      <c r="R125" s="124">
        <f t="shared" si="13"/>
        <v>53468.757024648883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53468.757024648883</v>
      </c>
      <c r="P126" s="124">
        <f t="shared" si="16"/>
        <v>744.18761589446024</v>
      </c>
      <c r="Q126" s="124">
        <f t="shared" si="12"/>
        <v>111.99390178193318</v>
      </c>
      <c r="R126" s="124">
        <f t="shared" si="13"/>
        <v>54324.938542325275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54324.938542325275</v>
      </c>
      <c r="P127" s="124">
        <f t="shared" si="16"/>
        <v>744.18761589446024</v>
      </c>
      <c r="Q127" s="124">
        <f t="shared" si="12"/>
        <v>113.78723145956067</v>
      </c>
      <c r="R127" s="124">
        <f t="shared" si="13"/>
        <v>55182.913389679292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55182.913389679292</v>
      </c>
      <c r="P128" s="124">
        <f t="shared" si="16"/>
        <v>744.18761589446024</v>
      </c>
      <c r="Q128" s="124">
        <f t="shared" si="12"/>
        <v>115.58431738661221</v>
      </c>
      <c r="R128" s="124">
        <f t="shared" si="13"/>
        <v>56042.685322960358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56042.685322960358</v>
      </c>
      <c r="P129" s="124">
        <f t="shared" si="16"/>
        <v>744.18761589446024</v>
      </c>
      <c r="Q129" s="124">
        <f t="shared" si="12"/>
        <v>117.38516743080444</v>
      </c>
      <c r="R129" s="124">
        <f t="shared" si="13"/>
        <v>56904.258106285619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56904.258106285619</v>
      </c>
      <c r="P130" s="124">
        <f t="shared" si="16"/>
        <v>744.18761589446024</v>
      </c>
      <c r="Q130" s="124">
        <f t="shared" si="12"/>
        <v>119.18978947633347</v>
      </c>
      <c r="R130" s="124">
        <f t="shared" si="13"/>
        <v>57767.635511656408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57767.635511656408</v>
      </c>
      <c r="P131" s="124">
        <f t="shared" si="16"/>
        <v>744.18761589446024</v>
      </c>
      <c r="Q131" s="124">
        <f t="shared" si="12"/>
        <v>120.99819142390935</v>
      </c>
      <c r="R131" s="124">
        <f t="shared" si="13"/>
        <v>58632.821318974777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58632.821318974777</v>
      </c>
      <c r="P132" s="124">
        <f t="shared" si="16"/>
        <v>744.18761589446024</v>
      </c>
      <c r="Q132" s="124">
        <f t="shared" si="12"/>
        <v>122.81038119079074</v>
      </c>
      <c r="R132" s="124">
        <f t="shared" si="13"/>
        <v>59499.819316060028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59499.819316060028</v>
      </c>
      <c r="P133" s="124">
        <f t="shared" si="16"/>
        <v>744.18761589446024</v>
      </c>
      <c r="Q133" s="124">
        <f t="shared" si="12"/>
        <v>124.6263667108195</v>
      </c>
      <c r="R133" s="124">
        <f t="shared" si="13"/>
        <v>60368.633298665307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60368.633298665307</v>
      </c>
      <c r="P134" s="124">
        <f t="shared" si="16"/>
        <v>744.18761589446024</v>
      </c>
      <c r="Q134" s="124">
        <f t="shared" si="12"/>
        <v>126.44615593445546</v>
      </c>
      <c r="R134" s="124">
        <f t="shared" si="13"/>
        <v>61239.267070494221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61239.267070494221</v>
      </c>
      <c r="P135" s="124">
        <f t="shared" si="16"/>
        <v>744.18761589446024</v>
      </c>
      <c r="Q135" s="124">
        <f t="shared" si="12"/>
        <v>128.26975682881124</v>
      </c>
      <c r="R135" s="124">
        <f t="shared" si="13"/>
        <v>62111.724443217492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62111.724443217492</v>
      </c>
      <c r="P136" s="124">
        <f t="shared" si="16"/>
        <v>744.18761589446024</v>
      </c>
      <c r="Q136" s="124">
        <f t="shared" si="12"/>
        <v>130.09717737768707</v>
      </c>
      <c r="R136" s="124">
        <f t="shared" si="13"/>
        <v>62986.009236489634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62986.009236489634</v>
      </c>
      <c r="P137" s="124">
        <f t="shared" si="16"/>
        <v>744.18761589446024</v>
      </c>
      <c r="Q137" s="124">
        <f t="shared" si="12"/>
        <v>131.92842558160586</v>
      </c>
      <c r="R137" s="124">
        <f t="shared" si="13"/>
        <v>63862.125277965701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63862.125277965701</v>
      </c>
      <c r="P138" s="124">
        <f t="shared" si="16"/>
        <v>744.18761589446024</v>
      </c>
      <c r="Q138" s="124">
        <f t="shared" si="12"/>
        <v>133.7635094578481</v>
      </c>
      <c r="R138" s="124">
        <f t="shared" si="13"/>
        <v>64740.076403318009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64740.076403318009</v>
      </c>
      <c r="P139" s="124">
        <f t="shared" si="16"/>
        <v>744.18761589446024</v>
      </c>
      <c r="Q139" s="124">
        <f t="shared" si="12"/>
        <v>135.60243704048699</v>
      </c>
      <c r="R139" s="124">
        <f t="shared" si="13"/>
        <v>65619.866456252959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65619.866456252959</v>
      </c>
      <c r="P140" s="124">
        <f t="shared" si="16"/>
        <v>744.18761589446024</v>
      </c>
      <c r="Q140" s="124">
        <f t="shared" si="12"/>
        <v>137.44521638042372</v>
      </c>
      <c r="R140" s="124">
        <f t="shared" si="13"/>
        <v>66501.499288527848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66501.499288527848</v>
      </c>
      <c r="P141" s="124">
        <f t="shared" si="16"/>
        <v>744.18761589446024</v>
      </c>
      <c r="Q141" s="124">
        <f t="shared" si="12"/>
        <v>139.29185554542252</v>
      </c>
      <c r="R141" s="124">
        <f t="shared" si="13"/>
        <v>67384.978759967737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67384.978759967737</v>
      </c>
      <c r="P142" s="124">
        <f t="shared" si="16"/>
        <v>744.18761589446024</v>
      </c>
      <c r="Q142" s="124">
        <f t="shared" si="12"/>
        <v>141.14236262014617</v>
      </c>
      <c r="R142" s="124">
        <f t="shared" si="13"/>
        <v>68270.308738482345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68270.308738482345</v>
      </c>
      <c r="P143" s="124">
        <f t="shared" si="16"/>
        <v>744.18761589446024</v>
      </c>
      <c r="Q143" s="124">
        <f t="shared" si="12"/>
        <v>142.99674570619129</v>
      </c>
      <c r="R143" s="124">
        <f t="shared" si="13"/>
        <v>69157.493100082997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69157.493100082997</v>
      </c>
      <c r="P144" s="124">
        <f t="shared" si="16"/>
        <v>744.18761589446024</v>
      </c>
      <c r="Q144" s="124">
        <f t="shared" si="12"/>
        <v>144.8550129221239</v>
      </c>
      <c r="R144" s="124">
        <f t="shared" si="13"/>
        <v>70046.535728899587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70046.535728899587</v>
      </c>
      <c r="P145" s="124">
        <f t="shared" si="16"/>
        <v>744.18761589446024</v>
      </c>
      <c r="Q145" s="124">
        <f t="shared" si="12"/>
        <v>146.71717240351481</v>
      </c>
      <c r="R145" s="124">
        <f t="shared" si="13"/>
        <v>70937.440517197567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70937.440517197567</v>
      </c>
      <c r="P146" s="124">
        <f t="shared" si="16"/>
        <v>744.18761589446024</v>
      </c>
      <c r="Q146" s="124">
        <f t="shared" si="12"/>
        <v>148.58323230297538</v>
      </c>
      <c r="R146" s="124">
        <f t="shared" si="13"/>
        <v>71830.211365395007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71830.211365395007</v>
      </c>
      <c r="P147" s="124">
        <f t="shared" si="16"/>
        <v>744.18761589446024</v>
      </c>
      <c r="Q147" s="124">
        <f t="shared" si="12"/>
        <v>150.45320079019316</v>
      </c>
      <c r="R147" s="124">
        <f t="shared" si="13"/>
        <v>72724.85218207966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72724.85218207966</v>
      </c>
      <c r="P148" s="124">
        <f t="shared" si="16"/>
        <v>744.18761589446024</v>
      </c>
      <c r="Q148" s="124">
        <f t="shared" si="12"/>
        <v>152.32708605196763</v>
      </c>
      <c r="R148" s="124">
        <f t="shared" si="13"/>
        <v>73621.366884026094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73621.366884026094</v>
      </c>
      <c r="P149" s="124">
        <f t="shared" si="16"/>
        <v>744.18761589446024</v>
      </c>
      <c r="Q149" s="124">
        <f t="shared" si="12"/>
        <v>154.2048962922461</v>
      </c>
      <c r="R149" s="124">
        <f t="shared" si="13"/>
        <v>74519.759396212801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74519.759396212801</v>
      </c>
      <c r="P150" s="124">
        <f t="shared" si="16"/>
        <v>744.18761589446024</v>
      </c>
      <c r="Q150" s="124">
        <f t="shared" si="12"/>
        <v>156.08663973215963</v>
      </c>
      <c r="R150" s="124">
        <f t="shared" si="13"/>
        <v>75420.033651839432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75420.033651839432</v>
      </c>
      <c r="P151" s="124">
        <f t="shared" si="16"/>
        <v>744.18761589446024</v>
      </c>
      <c r="Q151" s="124">
        <f t="shared" si="12"/>
        <v>157.97232461005891</v>
      </c>
      <c r="R151" s="124">
        <f t="shared" si="13"/>
        <v>76322.19359234396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76322.19359234396</v>
      </c>
      <c r="P152" s="124">
        <f t="shared" si="16"/>
        <v>744.18761589446024</v>
      </c>
      <c r="Q152" s="124">
        <f t="shared" si="12"/>
        <v>159.86195918155047</v>
      </c>
      <c r="R152" s="124">
        <f t="shared" si="13"/>
        <v>77226.243167419976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77226.243167419976</v>
      </c>
      <c r="P153" s="124">
        <f t="shared" si="16"/>
        <v>744.18761589446024</v>
      </c>
      <c r="Q153" s="124">
        <f t="shared" si="12"/>
        <v>161.75555171953272</v>
      </c>
      <c r="R153" s="124">
        <f t="shared" si="13"/>
        <v>78132.18633503397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78132.18633503397</v>
      </c>
      <c r="P154" s="124">
        <f t="shared" si="16"/>
        <v>744.18761589446024</v>
      </c>
      <c r="Q154" s="124">
        <f t="shared" si="12"/>
        <v>163.65311051423225</v>
      </c>
      <c r="R154" s="124">
        <f t="shared" si="13"/>
        <v>79040.02706144267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79040.02706144267</v>
      </c>
      <c r="P155" s="124">
        <f t="shared" si="16"/>
        <v>744.18761589446024</v>
      </c>
      <c r="Q155" s="124">
        <f t="shared" si="12"/>
        <v>165.55464387324011</v>
      </c>
      <c r="R155" s="124">
        <f t="shared" si="13"/>
        <v>79949.769321210377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79949.769321210377</v>
      </c>
      <c r="P156" s="124">
        <f t="shared" si="16"/>
        <v>744.18761589446024</v>
      </c>
      <c r="Q156" s="124">
        <f t="shared" si="12"/>
        <v>167.46016012154806</v>
      </c>
      <c r="R156" s="124">
        <f t="shared" si="13"/>
        <v>80861.417097226396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80861.417097226396</v>
      </c>
      <c r="P157" s="124">
        <f t="shared" si="16"/>
        <v>744.18761589446024</v>
      </c>
      <c r="Q157" s="124">
        <f t="shared" si="12"/>
        <v>169.36966760158521</v>
      </c>
      <c r="R157" s="124">
        <f t="shared" si="13"/>
        <v>81774.974380722444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81774.974380722444</v>
      </c>
      <c r="P158" s="124">
        <f t="shared" si="16"/>
        <v>744.18761589446024</v>
      </c>
      <c r="Q158" s="124">
        <f t="shared" si="12"/>
        <v>171.28317467325436</v>
      </c>
      <c r="R158" s="124">
        <f t="shared" si="13"/>
        <v>82690.445171290165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82690.445171290165</v>
      </c>
      <c r="P159" s="124">
        <f t="shared" si="16"/>
        <v>744.18761589446024</v>
      </c>
      <c r="Q159" s="124">
        <f t="shared" si="12"/>
        <v>173.20068971396881</v>
      </c>
      <c r="R159" s="124">
        <f t="shared" si="13"/>
        <v>83607.833476898595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83607.833476898595</v>
      </c>
      <c r="P160" s="124">
        <f t="shared" si="16"/>
        <v>744.18761589446024</v>
      </c>
      <c r="Q160" s="124">
        <f t="shared" si="12"/>
        <v>175.1222211186888</v>
      </c>
      <c r="R160" s="124">
        <f t="shared" si="13"/>
        <v>84527.143313911743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84527.143313911743</v>
      </c>
      <c r="P161" s="124">
        <f t="shared" si="16"/>
        <v>744.18761589446024</v>
      </c>
      <c r="Q161" s="124">
        <f t="shared" si="12"/>
        <v>177.0477772999584</v>
      </c>
      <c r="R161" s="124">
        <f t="shared" si="13"/>
        <v>85448.378707106167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85448.378707106167</v>
      </c>
      <c r="P162" s="124">
        <f t="shared" si="16"/>
        <v>744.18761589446024</v>
      </c>
      <c r="Q162" s="124">
        <f t="shared" si="12"/>
        <v>178.97736668794238</v>
      </c>
      <c r="R162" s="124">
        <f t="shared" si="13"/>
        <v>86371.54368968858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86371.54368968858</v>
      </c>
      <c r="P163" s="124">
        <f t="shared" si="16"/>
        <v>744.18761589446024</v>
      </c>
      <c r="Q163" s="124">
        <f t="shared" si="12"/>
        <v>180.91099773046304</v>
      </c>
      <c r="R163" s="124">
        <f t="shared" si="13"/>
        <v>87296.642303313507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87296.642303313507</v>
      </c>
      <c r="P164" s="124">
        <f t="shared" si="16"/>
        <v>744.18761589446024</v>
      </c>
      <c r="Q164" s="124">
        <f t="shared" si="12"/>
        <v>182.84867889303712</v>
      </c>
      <c r="R164" s="124">
        <f t="shared" si="13"/>
        <v>88223.678598101003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88223.678598101003</v>
      </c>
      <c r="P165" s="124">
        <f t="shared" si="16"/>
        <v>744.18761589446024</v>
      </c>
      <c r="Q165" s="124">
        <f t="shared" si="12"/>
        <v>184.79041865891304</v>
      </c>
      <c r="R165" s="124">
        <f t="shared" si="13"/>
        <v>89152.656632654383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89152.656632654383</v>
      </c>
      <c r="P166" s="124">
        <f t="shared" si="16"/>
        <v>744.18761589446024</v>
      </c>
      <c r="Q166" s="124">
        <f t="shared" si="12"/>
        <v>186.73622552910794</v>
      </c>
      <c r="R166" s="124">
        <f t="shared" si="13"/>
        <v>90083.580474077957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90083.580474077957</v>
      </c>
      <c r="P167" s="124">
        <f t="shared" si="16"/>
        <v>744.18761589446024</v>
      </c>
      <c r="Q167" s="124">
        <f t="shared" si="12"/>
        <v>188.68610802244493</v>
      </c>
      <c r="R167" s="124">
        <f t="shared" si="13"/>
        <v>91016.45419799487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91016.45419799487</v>
      </c>
      <c r="P168" s="124">
        <f t="shared" si="16"/>
        <v>744.18761589446024</v>
      </c>
      <c r="Q168" s="124">
        <f t="shared" si="12"/>
        <v>190.64007467559031</v>
      </c>
      <c r="R168" s="124">
        <f t="shared" si="13"/>
        <v>91951.281888564932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91951.281888564932</v>
      </c>
      <c r="P169" s="124">
        <f t="shared" si="16"/>
        <v>744.18761589446024</v>
      </c>
      <c r="Q169" s="124">
        <f t="shared" si="12"/>
        <v>192.59813404309105</v>
      </c>
      <c r="R169" s="124">
        <f t="shared" si="13"/>
        <v>92888.067638502485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92888.067638502485</v>
      </c>
      <c r="P170" s="124">
        <f t="shared" si="16"/>
        <v>744.18761589446024</v>
      </c>
      <c r="Q170" s="124">
        <f t="shared" si="12"/>
        <v>194.56029469741216</v>
      </c>
      <c r="R170" s="124">
        <f t="shared" si="13"/>
        <v>93826.815549094361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93826.815549094361</v>
      </c>
      <c r="P171" s="124">
        <f t="shared" si="16"/>
        <v>744.18761589446024</v>
      </c>
      <c r="Q171" s="124">
        <f t="shared" si="12"/>
        <v>196.52656522897428</v>
      </c>
      <c r="R171" s="124">
        <f t="shared" si="13"/>
        <v>94767.529730217793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94767.529730217793</v>
      </c>
      <c r="P172" s="124">
        <f t="shared" si="16"/>
        <v>744.18761589446024</v>
      </c>
      <c r="Q172" s="124">
        <f t="shared" si="12"/>
        <v>198.49695424619122</v>
      </c>
      <c r="R172" s="124">
        <f t="shared" si="13"/>
        <v>95710.21430035845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95710.21430035845</v>
      </c>
      <c r="P173" s="124">
        <f t="shared" si="16"/>
        <v>744.18761589446024</v>
      </c>
      <c r="Q173" s="124">
        <f t="shared" si="12"/>
        <v>200.47147037550775</v>
      </c>
      <c r="R173" s="124">
        <f t="shared" si="13"/>
        <v>96654.873386628416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96654.873386628416</v>
      </c>
      <c r="P174" s="124">
        <f t="shared" si="16"/>
        <v>744.18761589446024</v>
      </c>
      <c r="Q174" s="124">
        <f t="shared" si="12"/>
        <v>202.45012226143729</v>
      </c>
      <c r="R174" s="124">
        <f t="shared" si="13"/>
        <v>97601.511124784316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97601.511124784316</v>
      </c>
      <c r="P175" s="124">
        <f t="shared" si="16"/>
        <v>744.18761589446024</v>
      </c>
      <c r="Q175" s="124">
        <f t="shared" si="12"/>
        <v>204.43291856659974</v>
      </c>
      <c r="R175" s="124">
        <f t="shared" si="13"/>
        <v>98550.13165924538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98550.13165924538</v>
      </c>
      <c r="P176" s="124">
        <f t="shared" si="16"/>
        <v>744.18761589446024</v>
      </c>
      <c r="Q176" s="124">
        <f t="shared" si="12"/>
        <v>206.41986797175952</v>
      </c>
      <c r="R176" s="124">
        <f t="shared" si="13"/>
        <v>99500.739143111612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99500.739143111612</v>
      </c>
      <c r="P177" s="124">
        <f t="shared" si="16"/>
        <v>744.18761589446024</v>
      </c>
      <c r="Q177" s="124">
        <f t="shared" si="12"/>
        <v>208.41097917586336</v>
      </c>
      <c r="R177" s="124">
        <f t="shared" si="13"/>
        <v>100453.33773818194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100453.33773818194</v>
      </c>
      <c r="P178" s="124">
        <f t="shared" si="16"/>
        <v>744.18761589446024</v>
      </c>
      <c r="Q178" s="124">
        <f t="shared" si="12"/>
        <v>210.40626089607863</v>
      </c>
      <c r="R178" s="124">
        <f t="shared" si="13"/>
        <v>101407.93161497249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101407.93161497249</v>
      </c>
      <c r="P179" s="124">
        <f t="shared" si="16"/>
        <v>744.18761589446024</v>
      </c>
      <c r="Q179" s="124">
        <f t="shared" si="12"/>
        <v>212.40572186783137</v>
      </c>
      <c r="R179" s="124">
        <f t="shared" si="13"/>
        <v>102364.52495273479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102364.52495273479</v>
      </c>
      <c r="P180" s="124">
        <f t="shared" si="16"/>
        <v>744.18761589446024</v>
      </c>
      <c r="Q180" s="124">
        <f t="shared" si="12"/>
        <v>214.40937084484455</v>
      </c>
      <c r="R180" s="124">
        <f t="shared" si="13"/>
        <v>103323.12193947411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103323.12193947411</v>
      </c>
      <c r="P181" s="124">
        <f t="shared" si="16"/>
        <v>744.18761589446024</v>
      </c>
      <c r="Q181" s="124">
        <f t="shared" si="12"/>
        <v>216.41721659917633</v>
      </c>
      <c r="R181" s="124">
        <f t="shared" si="13"/>
        <v>104283.72677196775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104283.72677196775</v>
      </c>
      <c r="P182" s="124">
        <f t="shared" si="16"/>
        <v>744.18761589446024</v>
      </c>
      <c r="Q182" s="124">
        <f t="shared" si="12"/>
        <v>218.42926792125866</v>
      </c>
      <c r="R182" s="124">
        <f t="shared" si="13"/>
        <v>105246.34365578346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105246.34365578346</v>
      </c>
      <c r="P183" s="124">
        <f t="shared" si="16"/>
        <v>744.18761589446024</v>
      </c>
      <c r="Q183" s="124">
        <f t="shared" si="12"/>
        <v>220.44553361993553</v>
      </c>
      <c r="R183" s="124">
        <f t="shared" si="13"/>
        <v>106210.97680529786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106210.97680529786</v>
      </c>
      <c r="P184" s="124">
        <f t="shared" si="16"/>
        <v>744.18761589446024</v>
      </c>
      <c r="Q184" s="124">
        <f t="shared" si="12"/>
        <v>222.46602252250176</v>
      </c>
      <c r="R184" s="124">
        <f t="shared" si="13"/>
        <v>107177.63044371484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107177.63044371484</v>
      </c>
      <c r="P185" s="124">
        <f t="shared" si="16"/>
        <v>744.18761589446024</v>
      </c>
      <c r="Q185" s="124">
        <f t="shared" si="12"/>
        <v>224.49074347474144</v>
      </c>
      <c r="R185" s="124">
        <f t="shared" si="13"/>
        <v>108146.30880308404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108146.30880308404</v>
      </c>
      <c r="P186" s="124">
        <f t="shared" si="16"/>
        <v>744.18761589446024</v>
      </c>
      <c r="Q186" s="124">
        <f t="shared" si="12"/>
        <v>226.51970534096674</v>
      </c>
      <c r="R186" s="124">
        <f t="shared" si="13"/>
        <v>109117.01612431947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109117.01612431947</v>
      </c>
      <c r="P187" s="124">
        <f t="shared" si="16"/>
        <v>744.18761589446024</v>
      </c>
      <c r="Q187" s="124">
        <f t="shared" ref="Q187:Q250" si="17">O187*$P$53</f>
        <v>228.55291700405678</v>
      </c>
      <c r="R187" s="124">
        <f t="shared" ref="R187:R250" si="18">O187+P187+Q187</f>
        <v>110089.75665721799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110089.75665721799</v>
      </c>
      <c r="P188" s="124">
        <f t="shared" ref="P188:P251" si="21">P187</f>
        <v>744.18761589446024</v>
      </c>
      <c r="Q188" s="124">
        <f t="shared" si="17"/>
        <v>230.59038736549647</v>
      </c>
      <c r="R188" s="124">
        <f t="shared" si="18"/>
        <v>111064.53466047795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111064.53466047795</v>
      </c>
      <c r="P189" s="124">
        <f t="shared" si="21"/>
        <v>744.18761589446024</v>
      </c>
      <c r="Q189" s="124">
        <f t="shared" si="17"/>
        <v>232.63212534541543</v>
      </c>
      <c r="R189" s="124">
        <f t="shared" si="18"/>
        <v>112041.35440171784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112041.35440171784</v>
      </c>
      <c r="P190" s="124">
        <f t="shared" si="21"/>
        <v>744.18761589446024</v>
      </c>
      <c r="Q190" s="124">
        <f t="shared" si="17"/>
        <v>234.67813988262716</v>
      </c>
      <c r="R190" s="124">
        <f t="shared" si="18"/>
        <v>113020.22015749493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113020.22015749493</v>
      </c>
      <c r="P191" s="124">
        <f t="shared" si="21"/>
        <v>744.18761589446024</v>
      </c>
      <c r="Q191" s="124">
        <f t="shared" si="17"/>
        <v>236.72843993466802</v>
      </c>
      <c r="R191" s="124">
        <f t="shared" si="18"/>
        <v>114001.13621332406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114001.13621332406</v>
      </c>
      <c r="P192" s="124">
        <f t="shared" si="21"/>
        <v>744.18761589446024</v>
      </c>
      <c r="Q192" s="124">
        <f t="shared" si="17"/>
        <v>238.78303447783657</v>
      </c>
      <c r="R192" s="124">
        <f t="shared" si="18"/>
        <v>114984.10686369636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114984.10686369636</v>
      </c>
      <c r="P193" s="124">
        <f t="shared" si="21"/>
        <v>744.18761589446024</v>
      </c>
      <c r="Q193" s="124">
        <f t="shared" si="17"/>
        <v>240.84193250723285</v>
      </c>
      <c r="R193" s="124">
        <f t="shared" si="18"/>
        <v>115969.13641209806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115969.13641209806</v>
      </c>
      <c r="P194" s="124">
        <f t="shared" si="21"/>
        <v>744.18761589446024</v>
      </c>
      <c r="Q194" s="124">
        <f t="shared" si="17"/>
        <v>242.90514303679774</v>
      </c>
      <c r="R194" s="124">
        <f t="shared" si="18"/>
        <v>116956.22917102932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116956.22917102932</v>
      </c>
      <c r="P195" s="124">
        <f t="shared" si="21"/>
        <v>744.18761589446024</v>
      </c>
      <c r="Q195" s="124">
        <f t="shared" si="17"/>
        <v>244.97267509935239</v>
      </c>
      <c r="R195" s="124">
        <f t="shared" si="18"/>
        <v>117945.38946202314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117945.38946202314</v>
      </c>
      <c r="P196" s="124">
        <f t="shared" si="21"/>
        <v>744.18761589446024</v>
      </c>
      <c r="Q196" s="124">
        <f t="shared" si="17"/>
        <v>247.04453774663781</v>
      </c>
      <c r="R196" s="124">
        <f t="shared" si="18"/>
        <v>118936.62161566425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118936.62161566425</v>
      </c>
      <c r="P197" s="124">
        <f t="shared" si="21"/>
        <v>744.18761589446024</v>
      </c>
      <c r="Q197" s="124">
        <f t="shared" si="17"/>
        <v>249.12074004935451</v>
      </c>
      <c r="R197" s="124">
        <f t="shared" si="18"/>
        <v>119929.92997160807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119929.92997160807</v>
      </c>
      <c r="P198" s="124">
        <f t="shared" si="21"/>
        <v>744.18761589446024</v>
      </c>
      <c r="Q198" s="124">
        <f t="shared" si="17"/>
        <v>251.20129109720219</v>
      </c>
      <c r="R198" s="124">
        <f t="shared" si="18"/>
        <v>120925.31887859973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120925.31887859973</v>
      </c>
      <c r="P199" s="124">
        <f t="shared" si="21"/>
        <v>744.18761589446024</v>
      </c>
      <c r="Q199" s="124">
        <f t="shared" si="17"/>
        <v>253.2861999989195</v>
      </c>
      <c r="R199" s="124">
        <f t="shared" si="18"/>
        <v>121922.79269449312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121922.79269449312</v>
      </c>
      <c r="P200" s="124">
        <f t="shared" si="21"/>
        <v>744.18761589446024</v>
      </c>
      <c r="Q200" s="124">
        <f t="shared" si="17"/>
        <v>255.37547588232403</v>
      </c>
      <c r="R200" s="124">
        <f t="shared" si="18"/>
        <v>122922.35578626991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122922.35578626991</v>
      </c>
      <c r="P201" s="124">
        <f t="shared" si="21"/>
        <v>744.18761589446024</v>
      </c>
      <c r="Q201" s="124">
        <f t="shared" si="17"/>
        <v>257.46912789435203</v>
      </c>
      <c r="R201" s="124">
        <f t="shared" si="18"/>
        <v>123924.01253005872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123924.01253005872</v>
      </c>
      <c r="P202" s="124">
        <f t="shared" si="21"/>
        <v>744.18761589446024</v>
      </c>
      <c r="Q202" s="124">
        <f t="shared" si="17"/>
        <v>259.56716520109887</v>
      </c>
      <c r="R202" s="124">
        <f t="shared" si="18"/>
        <v>124927.76731115428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124927.76731115428</v>
      </c>
      <c r="P203" s="124">
        <f t="shared" si="21"/>
        <v>744.18761589446024</v>
      </c>
      <c r="Q203" s="124">
        <f t="shared" si="17"/>
        <v>261.66959698785877</v>
      </c>
      <c r="R203" s="124">
        <f t="shared" si="18"/>
        <v>125933.62452403661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125933.62452403661</v>
      </c>
      <c r="P204" s="124">
        <f t="shared" si="21"/>
        <v>744.18761589446024</v>
      </c>
      <c r="Q204" s="124">
        <f t="shared" si="17"/>
        <v>263.77643245916516</v>
      </c>
      <c r="R204" s="124">
        <f t="shared" si="18"/>
        <v>126941.58857239025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126941.58857239025</v>
      </c>
      <c r="P205" s="124">
        <f t="shared" si="21"/>
        <v>744.18761589446024</v>
      </c>
      <c r="Q205" s="124">
        <f t="shared" si="17"/>
        <v>265.88768083883099</v>
      </c>
      <c r="R205" s="124">
        <f t="shared" si="18"/>
        <v>127951.66386912354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127951.66386912354</v>
      </c>
      <c r="P206" s="124">
        <f t="shared" si="21"/>
        <v>744.18761589446024</v>
      </c>
      <c r="Q206" s="124">
        <f t="shared" si="17"/>
        <v>268.00335136998916</v>
      </c>
      <c r="R206" s="124">
        <f t="shared" si="18"/>
        <v>128963.854836388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128963.854836388</v>
      </c>
      <c r="P207" s="124">
        <f t="shared" si="21"/>
        <v>744.18761589446024</v>
      </c>
      <c r="Q207" s="124">
        <f t="shared" si="17"/>
        <v>270.12345331513291</v>
      </c>
      <c r="R207" s="124">
        <f t="shared" si="18"/>
        <v>129978.16590559759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129978.16590559759</v>
      </c>
      <c r="P208" s="124">
        <f t="shared" si="21"/>
        <v>744.18761589446024</v>
      </c>
      <c r="Q208" s="124">
        <f t="shared" si="17"/>
        <v>272.24799595615627</v>
      </c>
      <c r="R208" s="124">
        <f t="shared" si="18"/>
        <v>130994.60151744822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130994.60151744822</v>
      </c>
      <c r="P209" s="124">
        <f t="shared" si="21"/>
        <v>744.18761589446024</v>
      </c>
      <c r="Q209" s="124">
        <f t="shared" si="17"/>
        <v>274.37698859439513</v>
      </c>
      <c r="R209" s="124">
        <f t="shared" si="18"/>
        <v>132013.16612193707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132013.16612193707</v>
      </c>
      <c r="P210" s="124">
        <f t="shared" si="21"/>
        <v>744.18761589446024</v>
      </c>
      <c r="Q210" s="124">
        <f t="shared" si="17"/>
        <v>276.51044055066728</v>
      </c>
      <c r="R210" s="124">
        <f t="shared" si="18"/>
        <v>133033.86417838218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133033.86417838218</v>
      </c>
      <c r="P211" s="124">
        <f t="shared" si="21"/>
        <v>744.18761589446024</v>
      </c>
      <c r="Q211" s="124">
        <f t="shared" si="17"/>
        <v>278.64836116531382</v>
      </c>
      <c r="R211" s="124">
        <f t="shared" si="18"/>
        <v>134056.70015544194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134056.70015544194</v>
      </c>
      <c r="P212" s="124">
        <f t="shared" si="21"/>
        <v>744.18761589446024</v>
      </c>
      <c r="Q212" s="124">
        <f t="shared" si="17"/>
        <v>280.79075979823978</v>
      </c>
      <c r="R212" s="124">
        <f t="shared" si="18"/>
        <v>135081.67853113462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135081.67853113462</v>
      </c>
      <c r="P213" s="124">
        <f t="shared" si="21"/>
        <v>744.18761589446024</v>
      </c>
      <c r="Q213" s="124">
        <f t="shared" si="17"/>
        <v>282.93764582895511</v>
      </c>
      <c r="R213" s="124">
        <f t="shared" si="18"/>
        <v>136108.80379285803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136108.80379285803</v>
      </c>
      <c r="P214" s="124">
        <f t="shared" si="21"/>
        <v>744.18761589446024</v>
      </c>
      <c r="Q214" s="124">
        <f t="shared" si="17"/>
        <v>285.08902865661588</v>
      </c>
      <c r="R214" s="124">
        <f t="shared" si="18"/>
        <v>137138.08043740911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137138.08043740911</v>
      </c>
      <c r="P215" s="124">
        <f t="shared" si="21"/>
        <v>744.18761589446024</v>
      </c>
      <c r="Q215" s="124">
        <f t="shared" si="17"/>
        <v>287.24491770006512</v>
      </c>
      <c r="R215" s="124">
        <f t="shared" si="18"/>
        <v>138169.51297100363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138169.51297100363</v>
      </c>
      <c r="P216" s="124">
        <f t="shared" si="21"/>
        <v>744.18761589446024</v>
      </c>
      <c r="Q216" s="124">
        <f t="shared" si="17"/>
        <v>289.40532239787444</v>
      </c>
      <c r="R216" s="124">
        <f t="shared" si="18"/>
        <v>139203.10590929596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139203.10590929596</v>
      </c>
      <c r="P217" s="124">
        <f t="shared" si="21"/>
        <v>744.18761589446024</v>
      </c>
      <c r="Q217" s="124">
        <f t="shared" si="17"/>
        <v>291.57025220838506</v>
      </c>
      <c r="R217" s="124">
        <f t="shared" si="18"/>
        <v>140238.8637773988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140238.8637773988</v>
      </c>
      <c r="P218" s="124">
        <f t="shared" si="21"/>
        <v>744.18761589446024</v>
      </c>
      <c r="Q218" s="124">
        <f t="shared" si="17"/>
        <v>293.73971660974934</v>
      </c>
      <c r="R218" s="124">
        <f t="shared" si="18"/>
        <v>141276.79110990299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141276.79110990299</v>
      </c>
      <c r="P219" s="124">
        <f t="shared" si="21"/>
        <v>744.18761589446024</v>
      </c>
      <c r="Q219" s="124">
        <f t="shared" si="17"/>
        <v>295.9137250999724</v>
      </c>
      <c r="R219" s="124">
        <f t="shared" si="18"/>
        <v>142316.8924508974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142316.8924508974</v>
      </c>
      <c r="P220" s="124">
        <f t="shared" si="21"/>
        <v>744.18761589446024</v>
      </c>
      <c r="Q220" s="124">
        <f t="shared" si="17"/>
        <v>298.09228719695335</v>
      </c>
      <c r="R220" s="124">
        <f t="shared" si="18"/>
        <v>143359.1723539888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143359.1723539888</v>
      </c>
      <c r="P221" s="124">
        <f t="shared" si="21"/>
        <v>744.18761589446024</v>
      </c>
      <c r="Q221" s="124">
        <f t="shared" si="17"/>
        <v>300.27541243852738</v>
      </c>
      <c r="R221" s="124">
        <f t="shared" si="18"/>
        <v>144403.63538232178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144403.63538232178</v>
      </c>
      <c r="P222" s="124">
        <f t="shared" si="21"/>
        <v>744.18761589446024</v>
      </c>
      <c r="Q222" s="124">
        <f t="shared" si="17"/>
        <v>302.4631103825073</v>
      </c>
      <c r="R222" s="124">
        <f t="shared" si="18"/>
        <v>145450.28610859872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145450.28610859872</v>
      </c>
      <c r="P223" s="124">
        <f t="shared" si="21"/>
        <v>744.18761589446024</v>
      </c>
      <c r="Q223" s="124">
        <f t="shared" si="17"/>
        <v>304.65539060672518</v>
      </c>
      <c r="R223" s="124">
        <f t="shared" si="18"/>
        <v>146499.1291150999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146499.1291150999</v>
      </c>
      <c r="P224" s="124">
        <f t="shared" si="21"/>
        <v>744.18761589446024</v>
      </c>
      <c r="Q224" s="124">
        <f t="shared" si="17"/>
        <v>306.85226270907475</v>
      </c>
      <c r="R224" s="124">
        <f t="shared" si="18"/>
        <v>147550.16899370344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147550.16899370344</v>
      </c>
      <c r="P225" s="124">
        <f t="shared" si="21"/>
        <v>744.18761589446024</v>
      </c>
      <c r="Q225" s="124">
        <f t="shared" si="17"/>
        <v>309.05373630755315</v>
      </c>
      <c r="R225" s="124">
        <f t="shared" si="18"/>
        <v>148603.41034590543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148603.41034590543</v>
      </c>
      <c r="P226" s="124">
        <f t="shared" si="21"/>
        <v>744.18761589446024</v>
      </c>
      <c r="Q226" s="124">
        <f t="shared" si="17"/>
        <v>311.25982104030282</v>
      </c>
      <c r="R226" s="124">
        <f t="shared" si="18"/>
        <v>149658.85778284018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149658.85778284018</v>
      </c>
      <c r="P227" s="124">
        <f t="shared" si="21"/>
        <v>744.18761589446024</v>
      </c>
      <c r="Q227" s="124">
        <f t="shared" si="17"/>
        <v>313.47052656565421</v>
      </c>
      <c r="R227" s="124">
        <f t="shared" si="18"/>
        <v>150716.51592530028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150716.51592530028</v>
      </c>
      <c r="P228" s="124">
        <f t="shared" si="21"/>
        <v>744.18761589446024</v>
      </c>
      <c r="Q228" s="124">
        <f t="shared" si="17"/>
        <v>315.68586256216776</v>
      </c>
      <c r="R228" s="124">
        <f t="shared" si="18"/>
        <v>151776.38940375688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151776.38940375688</v>
      </c>
      <c r="P229" s="124">
        <f t="shared" si="21"/>
        <v>744.18761589446024</v>
      </c>
      <c r="Q229" s="124">
        <f t="shared" si="17"/>
        <v>317.90583872867603</v>
      </c>
      <c r="R229" s="124">
        <f t="shared" si="18"/>
        <v>152838.48285838001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152838.48285838001</v>
      </c>
      <c r="P230" s="124">
        <f t="shared" si="21"/>
        <v>744.18761589446024</v>
      </c>
      <c r="Q230" s="124">
        <f t="shared" si="17"/>
        <v>320.13046478432688</v>
      </c>
      <c r="R230" s="124">
        <f t="shared" si="18"/>
        <v>153902.8009390588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153902.8009390588</v>
      </c>
      <c r="P231" s="124">
        <f t="shared" si="21"/>
        <v>744.18761589446024</v>
      </c>
      <c r="Q231" s="124">
        <f t="shared" si="17"/>
        <v>322.35975046862518</v>
      </c>
      <c r="R231" s="124">
        <f t="shared" si="18"/>
        <v>154969.34830542188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154969.34830542188</v>
      </c>
      <c r="P232" s="124">
        <f t="shared" si="21"/>
        <v>744.18761589446024</v>
      </c>
      <c r="Q232" s="124">
        <f t="shared" si="17"/>
        <v>324.59370554147608</v>
      </c>
      <c r="R232" s="124">
        <f t="shared" si="18"/>
        <v>156038.12962685782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156038.12962685782</v>
      </c>
      <c r="P233" s="124">
        <f t="shared" si="21"/>
        <v>744.18761589446024</v>
      </c>
      <c r="Q233" s="124">
        <f t="shared" si="17"/>
        <v>326.83233978322744</v>
      </c>
      <c r="R233" s="124">
        <f t="shared" si="18"/>
        <v>157109.14958253549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157109.14958253549</v>
      </c>
      <c r="P234" s="124">
        <f t="shared" si="21"/>
        <v>744.18761589446024</v>
      </c>
      <c r="Q234" s="124">
        <f t="shared" si="17"/>
        <v>329.07566299471262</v>
      </c>
      <c r="R234" s="124">
        <f t="shared" si="18"/>
        <v>158182.41286142464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158182.41286142464</v>
      </c>
      <c r="P235" s="124">
        <f t="shared" si="21"/>
        <v>744.18761589446024</v>
      </c>
      <c r="Q235" s="124">
        <f t="shared" si="17"/>
        <v>331.32368499729358</v>
      </c>
      <c r="R235" s="124">
        <f t="shared" si="18"/>
        <v>159257.9241623164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159257.9241623164</v>
      </c>
      <c r="P236" s="124">
        <f t="shared" si="21"/>
        <v>744.18761589446024</v>
      </c>
      <c r="Q236" s="124">
        <f t="shared" si="17"/>
        <v>333.57641563290389</v>
      </c>
      <c r="R236" s="124">
        <f t="shared" si="18"/>
        <v>160335.68819384376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160335.68819384376</v>
      </c>
      <c r="P237" s="124">
        <f t="shared" si="21"/>
        <v>744.18761589446024</v>
      </c>
      <c r="Q237" s="124">
        <f t="shared" si="17"/>
        <v>335.83386476409152</v>
      </c>
      <c r="R237" s="124">
        <f t="shared" si="18"/>
        <v>161415.70967450229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161415.70967450229</v>
      </c>
      <c r="P238" s="124">
        <f t="shared" si="21"/>
        <v>744.18761589446024</v>
      </c>
      <c r="Q238" s="124">
        <f t="shared" si="17"/>
        <v>338.09604227406226</v>
      </c>
      <c r="R238" s="124">
        <f t="shared" si="18"/>
        <v>162497.9933326708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162497.9933326708</v>
      </c>
      <c r="P239" s="124">
        <f t="shared" si="21"/>
        <v>744.18761589446024</v>
      </c>
      <c r="Q239" s="124">
        <f t="shared" si="17"/>
        <v>340.36295806672297</v>
      </c>
      <c r="R239" s="124">
        <f t="shared" si="18"/>
        <v>163582.54390663197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163582.54390663197</v>
      </c>
      <c r="P240" s="124">
        <f t="shared" si="21"/>
        <v>744.18761589446024</v>
      </c>
      <c r="Q240" s="124">
        <f t="shared" si="17"/>
        <v>342.63462206672489</v>
      </c>
      <c r="R240" s="124">
        <f t="shared" si="18"/>
        <v>164669.36614459314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164669.36614459314</v>
      </c>
      <c r="P241" s="124">
        <f t="shared" si="21"/>
        <v>744.18761589446024</v>
      </c>
      <c r="Q241" s="124">
        <f t="shared" si="17"/>
        <v>344.91104421950718</v>
      </c>
      <c r="R241" s="124">
        <f t="shared" si="18"/>
        <v>165758.4648047071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165758.4648047071</v>
      </c>
      <c r="P242" s="124">
        <f t="shared" si="21"/>
        <v>744.18761589446024</v>
      </c>
      <c r="Q242" s="124">
        <f t="shared" si="17"/>
        <v>347.19223449134029</v>
      </c>
      <c r="R242" s="124">
        <f t="shared" si="18"/>
        <v>166849.84465509289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166849.84465509289</v>
      </c>
      <c r="P243" s="124">
        <f t="shared" si="21"/>
        <v>744.18761589446024</v>
      </c>
      <c r="Q243" s="124">
        <f t="shared" si="17"/>
        <v>349.4782028693698</v>
      </c>
      <c r="R243" s="124">
        <f t="shared" si="18"/>
        <v>167943.5104738567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167943.5104738567</v>
      </c>
      <c r="P244" s="124">
        <f t="shared" si="21"/>
        <v>744.18761589446024</v>
      </c>
      <c r="Q244" s="124">
        <f t="shared" si="17"/>
        <v>351.76895936165977</v>
      </c>
      <c r="R244" s="124">
        <f t="shared" si="18"/>
        <v>169039.46704911281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169039.46704911281</v>
      </c>
      <c r="P245" s="124">
        <f t="shared" si="21"/>
        <v>744.18761589446024</v>
      </c>
      <c r="Q245" s="124">
        <f t="shared" si="17"/>
        <v>354.06451399723721</v>
      </c>
      <c r="R245" s="124">
        <f t="shared" si="18"/>
        <v>170137.71917900449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170137.71917900449</v>
      </c>
      <c r="P246" s="124">
        <f t="shared" si="21"/>
        <v>744.18761589446024</v>
      </c>
      <c r="Q246" s="124">
        <f t="shared" si="17"/>
        <v>356.36487682613534</v>
      </c>
      <c r="R246" s="124">
        <f t="shared" si="18"/>
        <v>171238.27167172509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171238.27167172509</v>
      </c>
      <c r="P247" s="124">
        <f t="shared" si="21"/>
        <v>744.18761589446024</v>
      </c>
      <c r="Q247" s="124">
        <f t="shared" si="17"/>
        <v>358.67005791943797</v>
      </c>
      <c r="R247" s="124">
        <f t="shared" si="18"/>
        <v>172341.12934553897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172341.12934553897</v>
      </c>
      <c r="P248" s="124">
        <f t="shared" si="21"/>
        <v>744.18761589446024</v>
      </c>
      <c r="Q248" s="124">
        <f t="shared" si="17"/>
        <v>360.98006736932331</v>
      </c>
      <c r="R248" s="124">
        <f t="shared" si="18"/>
        <v>173446.29702880274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173446.29702880274</v>
      </c>
      <c r="P249" s="124">
        <f t="shared" si="21"/>
        <v>744.18761589446024</v>
      </c>
      <c r="Q249" s="124">
        <f t="shared" si="17"/>
        <v>363.29491528910853</v>
      </c>
      <c r="R249" s="124">
        <f t="shared" si="18"/>
        <v>174553.77955998629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174553.77955998629</v>
      </c>
      <c r="P250" s="124">
        <f t="shared" si="21"/>
        <v>744.18761589446024</v>
      </c>
      <c r="Q250" s="124">
        <f t="shared" si="17"/>
        <v>365.61461181329366</v>
      </c>
      <c r="R250" s="124">
        <f t="shared" si="18"/>
        <v>175663.58178769404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175663.58178769404</v>
      </c>
      <c r="P251" s="124">
        <f t="shared" si="21"/>
        <v>744.18761589446024</v>
      </c>
      <c r="Q251" s="124">
        <f t="shared" ref="Q251:Q314" si="22">O251*$P$53</f>
        <v>367.93916709760623</v>
      </c>
      <c r="R251" s="124">
        <f t="shared" ref="R251:R314" si="23">O251+P251+Q251</f>
        <v>176775.70857068611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176775.70857068611</v>
      </c>
      <c r="P252" s="124">
        <f t="shared" ref="P252:P315" si="26">P251</f>
        <v>744.18761589446024</v>
      </c>
      <c r="Q252" s="124">
        <f t="shared" si="22"/>
        <v>370.26859131904558</v>
      </c>
      <c r="R252" s="124">
        <f t="shared" si="23"/>
        <v>177890.1647778996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177890.1647778996</v>
      </c>
      <c r="P253" s="124">
        <f t="shared" si="26"/>
        <v>744.18761589446024</v>
      </c>
      <c r="Q253" s="124">
        <f t="shared" si="22"/>
        <v>372.6028946759273</v>
      </c>
      <c r="R253" s="124">
        <f t="shared" si="23"/>
        <v>179006.95528846997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179006.95528846997</v>
      </c>
      <c r="P254" s="124">
        <f t="shared" si="26"/>
        <v>744.18761589446024</v>
      </c>
      <c r="Q254" s="124">
        <f t="shared" si="22"/>
        <v>374.94208738792838</v>
      </c>
      <c r="R254" s="124">
        <f t="shared" si="23"/>
        <v>180126.08499175234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180126.08499175234</v>
      </c>
      <c r="P255" s="124">
        <f t="shared" si="26"/>
        <v>744.18761589446024</v>
      </c>
      <c r="Q255" s="124">
        <f t="shared" si="22"/>
        <v>377.28617969613128</v>
      </c>
      <c r="R255" s="124">
        <f t="shared" si="23"/>
        <v>181247.55878734292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181247.55878734292</v>
      </c>
      <c r="P256" s="124">
        <f t="shared" si="26"/>
        <v>744.18761589446024</v>
      </c>
      <c r="Q256" s="124">
        <f t="shared" si="22"/>
        <v>379.63518186306931</v>
      </c>
      <c r="R256" s="124">
        <f t="shared" si="23"/>
        <v>182371.38158510043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182371.38158510043</v>
      </c>
      <c r="P257" s="124">
        <f t="shared" si="26"/>
        <v>744.18761589446024</v>
      </c>
      <c r="Q257" s="124">
        <f t="shared" si="22"/>
        <v>381.98910417277125</v>
      </c>
      <c r="R257" s="124">
        <f t="shared" si="23"/>
        <v>183497.55830516765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183497.55830516765</v>
      </c>
      <c r="P258" s="124">
        <f t="shared" si="26"/>
        <v>744.18761589446024</v>
      </c>
      <c r="Q258" s="124">
        <f t="shared" si="22"/>
        <v>384.34795693080645</v>
      </c>
      <c r="R258" s="124">
        <f t="shared" si="23"/>
        <v>184626.09387799291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184626.09387799291</v>
      </c>
      <c r="P259" s="124">
        <f t="shared" si="26"/>
        <v>744.18761589446024</v>
      </c>
      <c r="Q259" s="124">
        <f t="shared" si="22"/>
        <v>386.71175046433007</v>
      </c>
      <c r="R259" s="124">
        <f t="shared" si="23"/>
        <v>185756.9932443517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185756.9932443517</v>
      </c>
      <c r="P260" s="124">
        <f t="shared" si="26"/>
        <v>744.18761589446024</v>
      </c>
      <c r="Q260" s="124">
        <f t="shared" si="22"/>
        <v>389.08049512212807</v>
      </c>
      <c r="R260" s="124">
        <f t="shared" si="23"/>
        <v>186890.26135536827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186890.26135536827</v>
      </c>
      <c r="P261" s="124">
        <f t="shared" si="26"/>
        <v>744.18761589446024</v>
      </c>
      <c r="Q261" s="124">
        <f t="shared" si="22"/>
        <v>391.45420127466264</v>
      </c>
      <c r="R261" s="124">
        <f t="shared" si="23"/>
        <v>188025.90317253739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188025.90317253739</v>
      </c>
      <c r="P262" s="124">
        <f t="shared" si="26"/>
        <v>744.18761589446024</v>
      </c>
      <c r="Q262" s="124">
        <f t="shared" si="22"/>
        <v>393.8328793141178</v>
      </c>
      <c r="R262" s="124">
        <f t="shared" si="23"/>
        <v>189163.92366774596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189163.92366774596</v>
      </c>
      <c r="P263" s="124">
        <f t="shared" si="26"/>
        <v>744.18761589446024</v>
      </c>
      <c r="Q263" s="124">
        <f t="shared" si="22"/>
        <v>396.21653965444438</v>
      </c>
      <c r="R263" s="124">
        <f t="shared" si="23"/>
        <v>190304.32782329485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190304.32782329485</v>
      </c>
      <c r="P264" s="124">
        <f t="shared" si="26"/>
        <v>744.18761589446024</v>
      </c>
      <c r="Q264" s="124">
        <f t="shared" si="22"/>
        <v>398.60519273140619</v>
      </c>
      <c r="R264" s="124">
        <f t="shared" si="23"/>
        <v>191447.1206319207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191447.1206319207</v>
      </c>
      <c r="P265" s="124">
        <f t="shared" si="26"/>
        <v>744.18761589446024</v>
      </c>
      <c r="Q265" s="124">
        <f t="shared" si="22"/>
        <v>400.99884900262532</v>
      </c>
      <c r="R265" s="124">
        <f t="shared" si="23"/>
        <v>192592.30709681776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192592.30709681776</v>
      </c>
      <c r="P266" s="124">
        <f t="shared" si="26"/>
        <v>744.18761589446024</v>
      </c>
      <c r="Q266" s="124">
        <f t="shared" si="22"/>
        <v>403.3975189476281</v>
      </c>
      <c r="R266" s="124">
        <f t="shared" si="23"/>
        <v>193739.89223165985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193739.89223165985</v>
      </c>
      <c r="P267" s="124">
        <f t="shared" si="26"/>
        <v>744.18761589446024</v>
      </c>
      <c r="Q267" s="124">
        <f t="shared" si="22"/>
        <v>405.80121306789096</v>
      </c>
      <c r="R267" s="124">
        <f t="shared" si="23"/>
        <v>194889.8810606222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194889.8810606222</v>
      </c>
      <c r="P268" s="124">
        <f t="shared" si="26"/>
        <v>744.18761589446024</v>
      </c>
      <c r="Q268" s="124">
        <f t="shared" si="22"/>
        <v>408.20994188688627</v>
      </c>
      <c r="R268" s="124">
        <f t="shared" si="23"/>
        <v>196042.27861840354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196042.27861840354</v>
      </c>
      <c r="P269" s="124">
        <f t="shared" si="26"/>
        <v>744.18761589446024</v>
      </c>
      <c r="Q269" s="124">
        <f t="shared" si="22"/>
        <v>410.6237159501286</v>
      </c>
      <c r="R269" s="124">
        <f t="shared" si="23"/>
        <v>197197.0899502481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197197.0899502481</v>
      </c>
      <c r="P270" s="124">
        <f t="shared" si="26"/>
        <v>744.18761589446024</v>
      </c>
      <c r="Q270" s="124">
        <f t="shared" si="22"/>
        <v>413.04254582522071</v>
      </c>
      <c r="R270" s="124">
        <f t="shared" si="23"/>
        <v>198354.32011196777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198354.32011196777</v>
      </c>
      <c r="P271" s="124">
        <f t="shared" si="26"/>
        <v>744.18761589446024</v>
      </c>
      <c r="Q271" s="124">
        <f t="shared" si="22"/>
        <v>415.46644210190016</v>
      </c>
      <c r="R271" s="124">
        <f t="shared" si="23"/>
        <v>199513.97416996412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199513.97416996412</v>
      </c>
      <c r="P272" s="124">
        <f t="shared" si="26"/>
        <v>744.18761589446024</v>
      </c>
      <c r="Q272" s="124">
        <f t="shared" si="22"/>
        <v>417.89541539208511</v>
      </c>
      <c r="R272" s="124">
        <f t="shared" si="23"/>
        <v>200676.05720125066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200676.05720125066</v>
      </c>
      <c r="P273" s="124">
        <f t="shared" si="26"/>
        <v>744.18761589446024</v>
      </c>
      <c r="Q273" s="124">
        <f t="shared" si="22"/>
        <v>420.32947632992142</v>
      </c>
      <c r="R273" s="124">
        <f t="shared" si="23"/>
        <v>201840.57429347505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201840.57429347505</v>
      </c>
      <c r="P274" s="124">
        <f t="shared" si="26"/>
        <v>744.18761589446024</v>
      </c>
      <c r="Q274" s="124">
        <f t="shared" si="22"/>
        <v>422.76863557182855</v>
      </c>
      <c r="R274" s="124">
        <f t="shared" si="23"/>
        <v>203007.53054494131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203007.53054494131</v>
      </c>
      <c r="P275" s="124">
        <f t="shared" si="26"/>
        <v>744.18761589446024</v>
      </c>
      <c r="Q275" s="124">
        <f t="shared" si="22"/>
        <v>425.21290379654675</v>
      </c>
      <c r="R275" s="124">
        <f t="shared" si="23"/>
        <v>204176.93106463231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204176.93106463231</v>
      </c>
      <c r="P276" s="124">
        <f t="shared" si="26"/>
        <v>744.18761589446024</v>
      </c>
      <c r="Q276" s="124">
        <f t="shared" si="22"/>
        <v>427.66229170518358</v>
      </c>
      <c r="R276" s="124">
        <f t="shared" si="23"/>
        <v>205348.78097223194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205348.78097223194</v>
      </c>
      <c r="P277" s="124">
        <f t="shared" si="26"/>
        <v>744.18761589446024</v>
      </c>
      <c r="Q277" s="124">
        <f t="shared" si="22"/>
        <v>430.11681002126073</v>
      </c>
      <c r="R277" s="124">
        <f t="shared" si="23"/>
        <v>206523.08539814764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206523.08539814764</v>
      </c>
      <c r="P278" s="124">
        <f t="shared" si="26"/>
        <v>744.18761589446024</v>
      </c>
      <c r="Q278" s="124">
        <f t="shared" si="22"/>
        <v>432.5764694907611</v>
      </c>
      <c r="R278" s="124">
        <f t="shared" si="23"/>
        <v>207699.84948353286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207699.84948353286</v>
      </c>
      <c r="P279" s="124">
        <f t="shared" si="26"/>
        <v>744.18761589446024</v>
      </c>
      <c r="Q279" s="124">
        <f t="shared" si="22"/>
        <v>435.04128088217578</v>
      </c>
      <c r="R279" s="124">
        <f t="shared" si="23"/>
        <v>208879.07838030948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208879.07838030948</v>
      </c>
      <c r="P280" s="124">
        <f t="shared" si="26"/>
        <v>744.18761589446024</v>
      </c>
      <c r="Q280" s="124">
        <f t="shared" si="22"/>
        <v>437.51125498655108</v>
      </c>
      <c r="R280" s="124">
        <f t="shared" si="23"/>
        <v>210060.77725119048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210060.77725119048</v>
      </c>
      <c r="P281" s="124">
        <f t="shared" si="26"/>
        <v>744.18761589446024</v>
      </c>
      <c r="Q281" s="124">
        <f t="shared" si="22"/>
        <v>439.98640261753599</v>
      </c>
      <c r="R281" s="124">
        <f t="shared" si="23"/>
        <v>211244.95126970246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211244.95126970246</v>
      </c>
      <c r="P282" s="124">
        <f t="shared" si="26"/>
        <v>744.18761589446024</v>
      </c>
      <c r="Q282" s="124">
        <f t="shared" si="22"/>
        <v>442.46673461142939</v>
      </c>
      <c r="R282" s="124">
        <f t="shared" si="23"/>
        <v>212431.60562020834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212431.60562020834</v>
      </c>
      <c r="P283" s="124">
        <f t="shared" si="26"/>
        <v>744.18761589446024</v>
      </c>
      <c r="Q283" s="124">
        <f t="shared" si="22"/>
        <v>444.95226182722746</v>
      </c>
      <c r="R283" s="124">
        <f t="shared" si="23"/>
        <v>213620.74549793001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213620.74549793001</v>
      </c>
      <c r="P284" s="124">
        <f t="shared" si="26"/>
        <v>744.18761589446024</v>
      </c>
      <c r="Q284" s="124">
        <f t="shared" si="22"/>
        <v>447.44299514667131</v>
      </c>
      <c r="R284" s="124">
        <f t="shared" si="23"/>
        <v>214812.37610897113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214812.37610897113</v>
      </c>
      <c r="P285" s="124">
        <f t="shared" si="26"/>
        <v>744.18761589446024</v>
      </c>
      <c r="Q285" s="124">
        <f t="shared" si="22"/>
        <v>449.93894547429466</v>
      </c>
      <c r="R285" s="124">
        <f t="shared" si="23"/>
        <v>216006.50267033989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216006.50267033989</v>
      </c>
      <c r="P286" s="124">
        <f t="shared" si="26"/>
        <v>744.18761589446024</v>
      </c>
      <c r="Q286" s="124">
        <f t="shared" si="22"/>
        <v>452.44012373747137</v>
      </c>
      <c r="R286" s="124">
        <f t="shared" si="23"/>
        <v>217203.13040997181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217203.13040997181</v>
      </c>
      <c r="P287" s="124">
        <f t="shared" si="26"/>
        <v>744.18761589446024</v>
      </c>
      <c r="Q287" s="124">
        <f t="shared" si="22"/>
        <v>454.94654088646354</v>
      </c>
      <c r="R287" s="124">
        <f t="shared" si="23"/>
        <v>218402.26456675274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218402.26456675274</v>
      </c>
      <c r="P288" s="124">
        <f t="shared" si="26"/>
        <v>744.18761589446024</v>
      </c>
      <c r="Q288" s="124">
        <f t="shared" si="22"/>
        <v>457.45820789446924</v>
      </c>
      <c r="R288" s="124">
        <f t="shared" si="23"/>
        <v>219603.91039054166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219603.91039054166</v>
      </c>
      <c r="P289" s="124">
        <f t="shared" si="26"/>
        <v>744.18761589446024</v>
      </c>
      <c r="Q289" s="124">
        <f t="shared" si="22"/>
        <v>459.97513575767067</v>
      </c>
      <c r="R289" s="124">
        <f t="shared" si="23"/>
        <v>220808.07314219378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220808.07314219378</v>
      </c>
      <c r="P290" s="124">
        <f t="shared" si="26"/>
        <v>744.18761589446024</v>
      </c>
      <c r="Q290" s="124">
        <f t="shared" si="22"/>
        <v>462.49733549528236</v>
      </c>
      <c r="R290" s="124">
        <f t="shared" si="23"/>
        <v>222014.75809358351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222014.75809358351</v>
      </c>
      <c r="P291" s="124">
        <f t="shared" si="26"/>
        <v>744.18761589446024</v>
      </c>
      <c r="Q291" s="124">
        <f t="shared" si="22"/>
        <v>465.02481814959913</v>
      </c>
      <c r="R291" s="124">
        <f t="shared" si="23"/>
        <v>223223.97052762756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223223.97052762756</v>
      </c>
      <c r="P292" s="124">
        <f t="shared" si="26"/>
        <v>744.18761589446024</v>
      </c>
      <c r="Q292" s="124">
        <f t="shared" si="22"/>
        <v>467.55759478604477</v>
      </c>
      <c r="R292" s="124">
        <f t="shared" si="23"/>
        <v>224435.71573830806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224435.71573830806</v>
      </c>
      <c r="P293" s="124">
        <f t="shared" si="26"/>
        <v>744.18761589446024</v>
      </c>
      <c r="Q293" s="124">
        <f t="shared" si="22"/>
        <v>470.09567649322042</v>
      </c>
      <c r="R293" s="124">
        <f t="shared" si="23"/>
        <v>225649.99903069573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225649.99903069573</v>
      </c>
      <c r="P294" s="124">
        <f t="shared" si="26"/>
        <v>744.18761589446024</v>
      </c>
      <c r="Q294" s="124">
        <f t="shared" si="22"/>
        <v>472.63907438295286</v>
      </c>
      <c r="R294" s="124">
        <f t="shared" si="23"/>
        <v>226866.82572097314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226866.82572097314</v>
      </c>
      <c r="P295" s="124">
        <f t="shared" si="26"/>
        <v>744.18761589446024</v>
      </c>
      <c r="Q295" s="124">
        <f t="shared" si="22"/>
        <v>475.18779959034339</v>
      </c>
      <c r="R295" s="124">
        <f t="shared" si="23"/>
        <v>228086.20113645794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228086.20113645794</v>
      </c>
      <c r="P296" s="124">
        <f t="shared" si="26"/>
        <v>744.18761589446024</v>
      </c>
      <c r="Q296" s="124">
        <f t="shared" si="22"/>
        <v>477.74186327381659</v>
      </c>
      <c r="R296" s="124">
        <f t="shared" si="23"/>
        <v>229308.1306156262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229308.1306156262</v>
      </c>
      <c r="P297" s="124">
        <f t="shared" si="26"/>
        <v>744.18761589446024</v>
      </c>
      <c r="Q297" s="124">
        <f t="shared" si="22"/>
        <v>480.30127661516906</v>
      </c>
      <c r="R297" s="124">
        <f t="shared" si="23"/>
        <v>230532.61950813583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230532.61950813583</v>
      </c>
      <c r="P298" s="124">
        <f t="shared" si="26"/>
        <v>744.18761589446024</v>
      </c>
      <c r="Q298" s="124">
        <f t="shared" si="22"/>
        <v>482.86605081961841</v>
      </c>
      <c r="R298" s="124">
        <f t="shared" si="23"/>
        <v>231759.67317484989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231759.67317484989</v>
      </c>
      <c r="P299" s="124">
        <f t="shared" si="26"/>
        <v>744.18761589446024</v>
      </c>
      <c r="Q299" s="124">
        <f t="shared" si="22"/>
        <v>485.43619711585239</v>
      </c>
      <c r="R299" s="124">
        <f t="shared" si="23"/>
        <v>232989.2969878602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232989.2969878602</v>
      </c>
      <c r="P300" s="124">
        <f t="shared" si="26"/>
        <v>744.18761589446024</v>
      </c>
      <c r="Q300" s="124">
        <f t="shared" si="22"/>
        <v>488.01172675607796</v>
      </c>
      <c r="R300" s="124">
        <f t="shared" si="23"/>
        <v>234221.49633051074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234221.49633051074</v>
      </c>
      <c r="P301" s="124">
        <f t="shared" si="26"/>
        <v>744.18761589446024</v>
      </c>
      <c r="Q301" s="124">
        <f t="shared" si="22"/>
        <v>490.59265101607059</v>
      </c>
      <c r="R301" s="124">
        <f t="shared" si="23"/>
        <v>235456.27659742127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235456.27659742127</v>
      </c>
      <c r="P302" s="124">
        <f t="shared" si="26"/>
        <v>744.18761589446024</v>
      </c>
      <c r="Q302" s="124">
        <f t="shared" si="22"/>
        <v>493.17898119522357</v>
      </c>
      <c r="R302" s="124">
        <f t="shared" si="23"/>
        <v>236693.64319451095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236693.64319451095</v>
      </c>
      <c r="P303" s="124">
        <f t="shared" si="26"/>
        <v>744.18761589446024</v>
      </c>
      <c r="Q303" s="124">
        <f t="shared" si="22"/>
        <v>495.77072861659758</v>
      </c>
      <c r="R303" s="124">
        <f t="shared" si="23"/>
        <v>237933.601539022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237933.601539022</v>
      </c>
      <c r="P304" s="124">
        <f t="shared" si="26"/>
        <v>744.18761589446024</v>
      </c>
      <c r="Q304" s="124">
        <f t="shared" si="22"/>
        <v>498.36790462697019</v>
      </c>
      <c r="R304" s="124">
        <f t="shared" si="23"/>
        <v>239176.15705954342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239176.15705954342</v>
      </c>
      <c r="P305" s="124">
        <f t="shared" si="26"/>
        <v>744.18761589446024</v>
      </c>
      <c r="Q305" s="124">
        <f t="shared" si="22"/>
        <v>500.97052059688554</v>
      </c>
      <c r="R305" s="124">
        <f t="shared" si="23"/>
        <v>240421.31519603476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240421.31519603476</v>
      </c>
      <c r="P306" s="124">
        <f t="shared" si="26"/>
        <v>744.18761589446024</v>
      </c>
      <c r="Q306" s="124">
        <f t="shared" si="22"/>
        <v>503.57858792070419</v>
      </c>
      <c r="R306" s="124">
        <f t="shared" si="23"/>
        <v>241669.08139984991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241669.08139984991</v>
      </c>
      <c r="P307" s="124">
        <f t="shared" si="26"/>
        <v>744.18761589446024</v>
      </c>
      <c r="Q307" s="124">
        <f t="shared" si="22"/>
        <v>506.1921180166529</v>
      </c>
      <c r="R307" s="124">
        <f t="shared" si="23"/>
        <v>242919.46113376101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242919.46113376101</v>
      </c>
      <c r="P308" s="124">
        <f t="shared" si="26"/>
        <v>744.18761589446024</v>
      </c>
      <c r="Q308" s="124">
        <f t="shared" si="22"/>
        <v>508.81112232687474</v>
      </c>
      <c r="R308" s="124">
        <f t="shared" si="23"/>
        <v>244172.45987198234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244172.45987198234</v>
      </c>
      <c r="P309" s="124">
        <f t="shared" si="26"/>
        <v>744.18761589446024</v>
      </c>
      <c r="Q309" s="124">
        <f t="shared" si="22"/>
        <v>511.43561231747907</v>
      </c>
      <c r="R309" s="124">
        <f t="shared" si="23"/>
        <v>245428.08310019426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245428.08310019426</v>
      </c>
      <c r="P310" s="124">
        <f t="shared" si="26"/>
        <v>744.18761589446024</v>
      </c>
      <c r="Q310" s="124">
        <f t="shared" si="22"/>
        <v>514.06559947859171</v>
      </c>
      <c r="R310" s="124">
        <f t="shared" si="23"/>
        <v>246686.33631556729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246686.33631556729</v>
      </c>
      <c r="P311" s="124">
        <f t="shared" si="26"/>
        <v>744.18761589446024</v>
      </c>
      <c r="Q311" s="124">
        <f t="shared" si="22"/>
        <v>516.70109532440551</v>
      </c>
      <c r="R311" s="124">
        <f t="shared" si="23"/>
        <v>247947.22502678615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247947.22502678615</v>
      </c>
      <c r="P312" s="124">
        <f t="shared" si="26"/>
        <v>744.18761589446024</v>
      </c>
      <c r="Q312" s="124">
        <f t="shared" si="22"/>
        <v>519.34211139323043</v>
      </c>
      <c r="R312" s="124">
        <f t="shared" si="23"/>
        <v>249210.75475407383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249210.75475407383</v>
      </c>
      <c r="P313" s="124">
        <f t="shared" si="26"/>
        <v>744.18761589446024</v>
      </c>
      <c r="Q313" s="124">
        <f t="shared" si="22"/>
        <v>521.98865924754421</v>
      </c>
      <c r="R313" s="124">
        <f t="shared" si="23"/>
        <v>250476.93102921583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250476.93102921583</v>
      </c>
      <c r="P314" s="124">
        <f t="shared" si="26"/>
        <v>744.18761589446024</v>
      </c>
      <c r="Q314" s="124">
        <f t="shared" si="22"/>
        <v>524.64075047404299</v>
      </c>
      <c r="R314" s="124">
        <f t="shared" si="23"/>
        <v>251745.75939558432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251745.75939558432</v>
      </c>
      <c r="P315" s="124">
        <f t="shared" si="26"/>
        <v>744.18761589446024</v>
      </c>
      <c r="Q315" s="124">
        <f t="shared" ref="Q315:Q346" si="27">O315*$P$53</f>
        <v>527.29839668369209</v>
      </c>
      <c r="R315" s="124">
        <f t="shared" ref="R315:R346" si="28">O315+P315+Q315</f>
        <v>253017.24540816247</v>
      </c>
      <c r="Z315" s="2"/>
    </row>
    <row r="316" spans="13:26" x14ac:dyDescent="0.2">
      <c r="M316" s="2"/>
      <c r="N316" s="1">
        <f t="shared" ref="N316:N346" si="29">N315+1</f>
        <v>258</v>
      </c>
      <c r="O316" s="124">
        <f t="shared" ref="O316:O346" si="30">R315</f>
        <v>253017.24540816247</v>
      </c>
      <c r="P316" s="124">
        <f t="shared" ref="P316:P346" si="31">P315</f>
        <v>744.18761589446024</v>
      </c>
      <c r="Q316" s="124">
        <f t="shared" si="27"/>
        <v>529.9616095117766</v>
      </c>
      <c r="R316" s="124">
        <f t="shared" si="28"/>
        <v>254291.39463356871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254291.39463356871</v>
      </c>
      <c r="P317" s="124">
        <f t="shared" si="31"/>
        <v>744.18761589446024</v>
      </c>
      <c r="Q317" s="124">
        <f t="shared" si="27"/>
        <v>532.63040061795266</v>
      </c>
      <c r="R317" s="124">
        <f t="shared" si="28"/>
        <v>255568.21265008111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255568.21265008111</v>
      </c>
      <c r="P318" s="124">
        <f t="shared" si="31"/>
        <v>744.18761589446024</v>
      </c>
      <c r="Q318" s="124">
        <f t="shared" si="27"/>
        <v>535.30478168629827</v>
      </c>
      <c r="R318" s="124">
        <f t="shared" si="28"/>
        <v>256847.70504766188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256847.70504766188</v>
      </c>
      <c r="P319" s="124">
        <f t="shared" si="31"/>
        <v>744.18761589446024</v>
      </c>
      <c r="Q319" s="124">
        <f t="shared" si="27"/>
        <v>537.98476442536457</v>
      </c>
      <c r="R319" s="124">
        <f t="shared" si="28"/>
        <v>258129.8774279817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258129.8774279817</v>
      </c>
      <c r="P320" s="124">
        <f t="shared" si="31"/>
        <v>744.18761589446024</v>
      </c>
      <c r="Q320" s="124">
        <f t="shared" si="27"/>
        <v>540.67036056822701</v>
      </c>
      <c r="R320" s="124">
        <f t="shared" si="28"/>
        <v>259414.73540444439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259414.73540444439</v>
      </c>
      <c r="P321" s="124">
        <f t="shared" si="31"/>
        <v>744.18761589446024</v>
      </c>
      <c r="Q321" s="124">
        <f t="shared" si="27"/>
        <v>543.36158187253682</v>
      </c>
      <c r="R321" s="124">
        <f t="shared" si="28"/>
        <v>260702.28460221138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260702.28460221138</v>
      </c>
      <c r="P322" s="124">
        <f t="shared" si="31"/>
        <v>744.18761589446024</v>
      </c>
      <c r="Q322" s="124">
        <f t="shared" si="27"/>
        <v>546.05844012057219</v>
      </c>
      <c r="R322" s="124">
        <f t="shared" si="28"/>
        <v>261992.5306582264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261992.5306582264</v>
      </c>
      <c r="P323" s="124">
        <f t="shared" si="31"/>
        <v>744.18761589446024</v>
      </c>
      <c r="Q323" s="124">
        <f t="shared" si="27"/>
        <v>548.76094711929022</v>
      </c>
      <c r="R323" s="124">
        <f t="shared" si="28"/>
        <v>263285.47922124015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263285.47922124015</v>
      </c>
      <c r="P324" s="124">
        <f t="shared" si="31"/>
        <v>744.18761589446024</v>
      </c>
      <c r="Q324" s="124">
        <f t="shared" si="27"/>
        <v>551.46911470037878</v>
      </c>
      <c r="R324" s="124">
        <f t="shared" si="28"/>
        <v>264581.13595183502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264581.13595183502</v>
      </c>
      <c r="P325" s="124">
        <f t="shared" si="31"/>
        <v>744.18761589446024</v>
      </c>
      <c r="Q325" s="124">
        <f t="shared" si="27"/>
        <v>554.18295472030763</v>
      </c>
      <c r="R325" s="124">
        <f t="shared" si="28"/>
        <v>265879.50652244978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265879.50652244978</v>
      </c>
      <c r="P326" s="124">
        <f t="shared" si="31"/>
        <v>744.18761589446024</v>
      </c>
      <c r="Q326" s="124">
        <f t="shared" si="27"/>
        <v>556.90247906038064</v>
      </c>
      <c r="R326" s="124">
        <f t="shared" si="28"/>
        <v>267180.59661740466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267180.59661740466</v>
      </c>
      <c r="P327" s="124">
        <f t="shared" si="31"/>
        <v>744.18761589446024</v>
      </c>
      <c r="Q327" s="124">
        <f t="shared" si="27"/>
        <v>559.62769962678817</v>
      </c>
      <c r="R327" s="124">
        <f t="shared" si="28"/>
        <v>268484.41193292593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268484.41193292593</v>
      </c>
      <c r="P328" s="124">
        <f t="shared" si="31"/>
        <v>744.18761589446024</v>
      </c>
      <c r="Q328" s="124">
        <f t="shared" si="27"/>
        <v>562.35862835065871</v>
      </c>
      <c r="R328" s="124">
        <f t="shared" si="28"/>
        <v>269790.95817717107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269790.95817717107</v>
      </c>
      <c r="P329" s="124">
        <f t="shared" si="31"/>
        <v>744.18761589446024</v>
      </c>
      <c r="Q329" s="124">
        <f t="shared" si="27"/>
        <v>565.09527718811137</v>
      </c>
      <c r="R329" s="124">
        <f t="shared" si="28"/>
        <v>271100.24107025366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271100.24107025366</v>
      </c>
      <c r="P330" s="124">
        <f t="shared" si="31"/>
        <v>744.18761589446024</v>
      </c>
      <c r="Q330" s="124">
        <f t="shared" si="27"/>
        <v>567.83765812030811</v>
      </c>
      <c r="R330" s="124">
        <f t="shared" si="28"/>
        <v>272412.26634426846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272412.26634426846</v>
      </c>
      <c r="P331" s="124">
        <f t="shared" si="31"/>
        <v>744.18761589446024</v>
      </c>
      <c r="Q331" s="124">
        <f t="shared" si="27"/>
        <v>570.58578315350633</v>
      </c>
      <c r="R331" s="124">
        <f t="shared" si="28"/>
        <v>273727.03974331642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273727.03974331642</v>
      </c>
      <c r="P332" s="124">
        <f t="shared" si="31"/>
        <v>744.18761589446024</v>
      </c>
      <c r="Q332" s="124">
        <f t="shared" si="27"/>
        <v>573.33966431911097</v>
      </c>
      <c r="R332" s="124">
        <f t="shared" si="28"/>
        <v>275044.56702353002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275044.56702353002</v>
      </c>
      <c r="P333" s="124">
        <f t="shared" si="31"/>
        <v>744.18761589446024</v>
      </c>
      <c r="Q333" s="124">
        <f t="shared" si="27"/>
        <v>576.09931367372826</v>
      </c>
      <c r="R333" s="124">
        <f t="shared" si="28"/>
        <v>276364.85395309824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276364.85395309824</v>
      </c>
      <c r="P334" s="124">
        <f t="shared" si="31"/>
        <v>744.18761589446024</v>
      </c>
      <c r="Q334" s="124">
        <f t="shared" si="27"/>
        <v>578.86474329921725</v>
      </c>
      <c r="R334" s="124">
        <f t="shared" si="28"/>
        <v>277687.90631229192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277687.90631229192</v>
      </c>
      <c r="P335" s="124">
        <f t="shared" si="31"/>
        <v>744.18761589446024</v>
      </c>
      <c r="Q335" s="124">
        <f t="shared" si="27"/>
        <v>581.63596530274322</v>
      </c>
      <c r="R335" s="124">
        <f t="shared" si="28"/>
        <v>279013.72989348916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279013.72989348916</v>
      </c>
      <c r="P336" s="124">
        <f t="shared" si="31"/>
        <v>744.18761589446024</v>
      </c>
      <c r="Q336" s="124">
        <f t="shared" si="27"/>
        <v>584.4129918168311</v>
      </c>
      <c r="R336" s="124">
        <f t="shared" si="28"/>
        <v>280342.33050120046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280342.33050120046</v>
      </c>
      <c r="P337" s="124">
        <f t="shared" si="31"/>
        <v>744.18761589446024</v>
      </c>
      <c r="Q337" s="124">
        <f t="shared" si="27"/>
        <v>587.19583499941791</v>
      </c>
      <c r="R337" s="124">
        <f t="shared" si="28"/>
        <v>281673.71395209437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281673.71395209437</v>
      </c>
      <c r="P338" s="124">
        <f t="shared" si="31"/>
        <v>744.18761589446024</v>
      </c>
      <c r="Q338" s="124">
        <f t="shared" si="27"/>
        <v>589.98450703390654</v>
      </c>
      <c r="R338" s="124">
        <f t="shared" si="28"/>
        <v>283007.88607502275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283007.88607502275</v>
      </c>
      <c r="P339" s="124">
        <f t="shared" si="31"/>
        <v>744.18761589446024</v>
      </c>
      <c r="Q339" s="124">
        <f t="shared" si="27"/>
        <v>592.77902012921845</v>
      </c>
      <c r="R339" s="124">
        <f t="shared" si="28"/>
        <v>284344.85271104646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284344.85271104646</v>
      </c>
      <c r="P340" s="124">
        <f t="shared" si="31"/>
        <v>744.18761589446024</v>
      </c>
      <c r="Q340" s="124">
        <f t="shared" si="27"/>
        <v>595.57938651984796</v>
      </c>
      <c r="R340" s="124">
        <f t="shared" si="28"/>
        <v>285684.61971346079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285684.61971346079</v>
      </c>
      <c r="P341" s="124">
        <f t="shared" si="31"/>
        <v>744.18761589446024</v>
      </c>
      <c r="Q341" s="124">
        <f t="shared" si="27"/>
        <v>598.38561846591506</v>
      </c>
      <c r="R341" s="124">
        <f t="shared" si="28"/>
        <v>287027.19294782117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287027.19294782117</v>
      </c>
      <c r="P342" s="124">
        <f t="shared" si="31"/>
        <v>744.18761589446024</v>
      </c>
      <c r="Q342" s="124">
        <f t="shared" si="27"/>
        <v>601.19772825321922</v>
      </c>
      <c r="R342" s="124">
        <f t="shared" si="28"/>
        <v>288372.57829196885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288372.57829196885</v>
      </c>
      <c r="P343" s="124">
        <f t="shared" si="31"/>
        <v>744.18761589446024</v>
      </c>
      <c r="Q343" s="124">
        <f t="shared" si="27"/>
        <v>604.01572819329397</v>
      </c>
      <c r="R343" s="124">
        <f t="shared" si="28"/>
        <v>289720.78163605661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289720.78163605661</v>
      </c>
      <c r="P344" s="124">
        <f t="shared" si="31"/>
        <v>744.18761589446024</v>
      </c>
      <c r="Q344" s="124">
        <f t="shared" si="27"/>
        <v>606.83963062345947</v>
      </c>
      <c r="R344" s="124">
        <f t="shared" si="28"/>
        <v>291071.80888257455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291071.80888257455</v>
      </c>
      <c r="P345" s="124">
        <f t="shared" si="31"/>
        <v>744.18761589446024</v>
      </c>
      <c r="Q345" s="124">
        <f t="shared" si="27"/>
        <v>609.66944790687785</v>
      </c>
      <c r="R345" s="124">
        <f t="shared" si="28"/>
        <v>292425.66594637593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292425.66594637593</v>
      </c>
      <c r="P346" s="124">
        <f t="shared" si="31"/>
        <v>744.18761589446024</v>
      </c>
      <c r="Q346" s="124">
        <f t="shared" si="27"/>
        <v>612.50519243260624</v>
      </c>
      <c r="R346" s="124">
        <f t="shared" si="28"/>
        <v>293782.35875470302</v>
      </c>
      <c r="Z346" s="2"/>
    </row>
    <row r="347" spans="13:26" x14ac:dyDescent="0.2">
      <c r="M347" s="2"/>
      <c r="N347" s="163" t="s">
        <v>216</v>
      </c>
      <c r="O347" s="163" t="s">
        <v>216</v>
      </c>
      <c r="P347" s="163" t="s">
        <v>216</v>
      </c>
      <c r="Q347" s="163" t="s">
        <v>216</v>
      </c>
      <c r="R347" s="163" t="s">
        <v>216</v>
      </c>
      <c r="Z347" s="2"/>
    </row>
    <row r="348" spans="13:26" x14ac:dyDescent="0.2">
      <c r="M348" s="2"/>
      <c r="N348" s="134"/>
      <c r="O348" s="134" t="s">
        <v>231</v>
      </c>
      <c r="P348" s="196">
        <f>SUM(P59:P346)</f>
        <v>214326.03337760383</v>
      </c>
      <c r="Q348" s="196">
        <f>SUM(Q59:Q346)</f>
        <v>79456.325377098838</v>
      </c>
      <c r="R348" s="196">
        <f>P348+Q348</f>
        <v>293782.35875470267</v>
      </c>
      <c r="S348" s="124">
        <f>R348-P54</f>
        <v>-4.3655745685100555E-9</v>
      </c>
      <c r="Z348" s="2"/>
    </row>
    <row r="349" spans="13:26" x14ac:dyDescent="0.2"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3:26" x14ac:dyDescent="0.2">
      <c r="O350" s="124"/>
      <c r="P350" s="124"/>
      <c r="Q350" s="124"/>
      <c r="R350" s="124"/>
      <c r="S350" s="124"/>
    </row>
    <row r="351" spans="13:26" x14ac:dyDescent="0.2">
      <c r="O351" s="124"/>
      <c r="P351" s="124"/>
      <c r="Q351" s="124"/>
      <c r="R351" s="124"/>
      <c r="S351" s="124"/>
    </row>
    <row r="352" spans="13:26" x14ac:dyDescent="0.2">
      <c r="O352" s="124"/>
      <c r="P352" s="124"/>
      <c r="Q352" s="124"/>
      <c r="R352" s="124"/>
      <c r="S352" s="124"/>
    </row>
    <row r="353" spans="15:19" x14ac:dyDescent="0.2">
      <c r="O353" s="124"/>
      <c r="P353" s="124"/>
      <c r="Q353" s="124"/>
      <c r="R353" s="124"/>
      <c r="S353" s="124"/>
    </row>
    <row r="354" spans="15:19" x14ac:dyDescent="0.2">
      <c r="O354" s="124"/>
      <c r="P354" s="124"/>
      <c r="Q354" s="124"/>
      <c r="R354" s="124"/>
      <c r="S354" s="124"/>
    </row>
    <row r="355" spans="15:19" x14ac:dyDescent="0.2">
      <c r="O355" s="124"/>
      <c r="P355" s="124"/>
      <c r="Q355" s="124"/>
      <c r="R355" s="124"/>
      <c r="S355" s="124"/>
    </row>
    <row r="356" spans="15:19" x14ac:dyDescent="0.2">
      <c r="O356" s="124"/>
      <c r="P356" s="124"/>
      <c r="Q356" s="124"/>
      <c r="R356" s="124"/>
      <c r="S356" s="124"/>
    </row>
    <row r="357" spans="15:19" x14ac:dyDescent="0.2">
      <c r="O357" s="124"/>
      <c r="P357" s="124"/>
      <c r="Q357" s="124"/>
      <c r="R357" s="124"/>
      <c r="S357" s="124"/>
    </row>
    <row r="358" spans="15:19" x14ac:dyDescent="0.2">
      <c r="O358" s="124"/>
      <c r="P358" s="124"/>
      <c r="Q358" s="124"/>
      <c r="R358" s="124"/>
      <c r="S358" s="124"/>
    </row>
    <row r="359" spans="15:19" x14ac:dyDescent="0.2">
      <c r="O359" s="124"/>
      <c r="P359" s="124"/>
      <c r="Q359" s="124"/>
      <c r="R359" s="124"/>
      <c r="S359" s="124"/>
    </row>
    <row r="360" spans="15:19" x14ac:dyDescent="0.2">
      <c r="O360" s="124"/>
      <c r="P360" s="124"/>
      <c r="Q360" s="124"/>
      <c r="R360" s="124"/>
      <c r="S360" s="124"/>
    </row>
    <row r="361" spans="15:19" x14ac:dyDescent="0.2">
      <c r="O361" s="124"/>
      <c r="P361" s="124"/>
      <c r="Q361" s="124"/>
      <c r="R361" s="124"/>
      <c r="S361" s="124"/>
    </row>
    <row r="362" spans="15:19" x14ac:dyDescent="0.2">
      <c r="O362" s="124"/>
      <c r="P362" s="124"/>
      <c r="Q362" s="124"/>
      <c r="R362" s="124"/>
      <c r="S362" s="124"/>
    </row>
    <row r="363" spans="15:19" x14ac:dyDescent="0.2">
      <c r="O363" s="124"/>
      <c r="P363" s="124"/>
      <c r="Q363" s="124"/>
      <c r="R363" s="124"/>
      <c r="S363" s="124"/>
    </row>
    <row r="364" spans="15:19" x14ac:dyDescent="0.2">
      <c r="O364" s="124"/>
      <c r="P364" s="124"/>
      <c r="Q364" s="124"/>
      <c r="R364" s="124"/>
      <c r="S364" s="124"/>
    </row>
    <row r="365" spans="15:19" x14ac:dyDescent="0.2">
      <c r="O365" s="124"/>
      <c r="P365" s="124"/>
      <c r="Q365" s="124"/>
      <c r="R365" s="124"/>
      <c r="S365" s="124"/>
    </row>
    <row r="366" spans="15:19" x14ac:dyDescent="0.2">
      <c r="O366" s="124"/>
      <c r="P366" s="124"/>
      <c r="Q366" s="124"/>
      <c r="R366" s="124"/>
      <c r="S366" s="124"/>
    </row>
    <row r="367" spans="15:19" x14ac:dyDescent="0.2">
      <c r="O367" s="124"/>
      <c r="P367" s="124"/>
      <c r="Q367" s="124"/>
      <c r="R367" s="124"/>
      <c r="S367" s="124"/>
    </row>
    <row r="368" spans="15:19" x14ac:dyDescent="0.2">
      <c r="O368" s="124"/>
      <c r="P368" s="124"/>
      <c r="Q368" s="124"/>
      <c r="R368" s="124"/>
      <c r="S368" s="124"/>
    </row>
    <row r="369" spans="15:19" x14ac:dyDescent="0.2">
      <c r="O369" s="124"/>
      <c r="P369" s="124"/>
      <c r="Q369" s="124"/>
      <c r="R369" s="124"/>
      <c r="S369" s="124"/>
    </row>
    <row r="370" spans="15:19" x14ac:dyDescent="0.2">
      <c r="O370" s="124"/>
      <c r="P370" s="124"/>
      <c r="Q370" s="124"/>
      <c r="R370" s="124"/>
      <c r="S370" s="124"/>
    </row>
    <row r="371" spans="15:19" x14ac:dyDescent="0.2">
      <c r="O371" s="124"/>
      <c r="P371" s="124"/>
      <c r="Q371" s="124"/>
      <c r="R371" s="124"/>
      <c r="S371" s="124"/>
    </row>
    <row r="372" spans="15:19" x14ac:dyDescent="0.2">
      <c r="O372" s="124"/>
      <c r="P372" s="124"/>
      <c r="Q372" s="124"/>
      <c r="R372" s="124"/>
      <c r="S372" s="124"/>
    </row>
    <row r="373" spans="15:19" x14ac:dyDescent="0.2">
      <c r="O373" s="124"/>
      <c r="P373" s="124"/>
      <c r="Q373" s="124"/>
      <c r="R373" s="124"/>
      <c r="S373" s="124"/>
    </row>
    <row r="374" spans="15:19" x14ac:dyDescent="0.2">
      <c r="O374" s="124"/>
      <c r="P374" s="124"/>
      <c r="Q374" s="124"/>
      <c r="R374" s="124"/>
      <c r="S374" s="124"/>
    </row>
    <row r="375" spans="15:19" x14ac:dyDescent="0.2">
      <c r="O375" s="124"/>
      <c r="P375" s="124"/>
      <c r="Q375" s="124"/>
      <c r="R375" s="124"/>
      <c r="S375" s="124"/>
    </row>
    <row r="376" spans="15:19" x14ac:dyDescent="0.2">
      <c r="O376" s="124"/>
      <c r="P376" s="124"/>
      <c r="Q376" s="124"/>
      <c r="R376" s="124"/>
      <c r="S376" s="124"/>
    </row>
    <row r="377" spans="15:19" x14ac:dyDescent="0.2">
      <c r="O377" s="124"/>
      <c r="P377" s="124"/>
      <c r="Q377" s="124"/>
      <c r="R377" s="124"/>
      <c r="S377" s="124"/>
    </row>
    <row r="378" spans="15:19" x14ac:dyDescent="0.2">
      <c r="O378" s="124"/>
      <c r="P378" s="124"/>
      <c r="Q378" s="124"/>
      <c r="R378" s="124"/>
      <c r="S378" s="124"/>
    </row>
    <row r="379" spans="15:19" x14ac:dyDescent="0.2">
      <c r="O379" s="124"/>
      <c r="P379" s="124"/>
      <c r="Q379" s="124"/>
      <c r="R379" s="124"/>
      <c r="S379" s="124"/>
    </row>
    <row r="380" spans="15:19" x14ac:dyDescent="0.2">
      <c r="O380" s="124"/>
      <c r="P380" s="124"/>
      <c r="Q380" s="124"/>
      <c r="R380" s="124"/>
      <c r="S380" s="124"/>
    </row>
    <row r="381" spans="15:19" x14ac:dyDescent="0.2">
      <c r="O381" s="124"/>
      <c r="P381" s="124"/>
      <c r="Q381" s="124"/>
      <c r="R381" s="124"/>
      <c r="S381" s="124"/>
    </row>
    <row r="382" spans="15:19" x14ac:dyDescent="0.2">
      <c r="O382" s="124"/>
      <c r="P382" s="124"/>
      <c r="Q382" s="124"/>
      <c r="R382" s="124"/>
      <c r="S382" s="124"/>
    </row>
    <row r="383" spans="15:19" x14ac:dyDescent="0.2">
      <c r="O383" s="124"/>
      <c r="P383" s="124"/>
      <c r="Q383" s="124"/>
      <c r="R383" s="124"/>
      <c r="S383" s="124"/>
    </row>
    <row r="384" spans="15:19" x14ac:dyDescent="0.2">
      <c r="O384" s="124"/>
      <c r="P384" s="124"/>
      <c r="Q384" s="124"/>
      <c r="R384" s="124"/>
      <c r="S384" s="124"/>
    </row>
    <row r="385" spans="15:19" x14ac:dyDescent="0.2">
      <c r="O385" s="124"/>
      <c r="P385" s="124"/>
      <c r="Q385" s="124"/>
      <c r="R385" s="124"/>
      <c r="S385" s="124"/>
    </row>
    <row r="386" spans="15:19" x14ac:dyDescent="0.2">
      <c r="O386" s="124"/>
      <c r="P386" s="124"/>
      <c r="Q386" s="124"/>
      <c r="R386" s="124"/>
      <c r="S386" s="124"/>
    </row>
    <row r="387" spans="15:19" x14ac:dyDescent="0.2">
      <c r="O387" s="124"/>
      <c r="P387" s="124"/>
      <c r="Q387" s="124"/>
      <c r="R387" s="124"/>
      <c r="S387" s="124"/>
    </row>
    <row r="388" spans="15:19" x14ac:dyDescent="0.2">
      <c r="O388" s="124"/>
      <c r="P388" s="124"/>
      <c r="Q388" s="124"/>
      <c r="R388" s="124"/>
      <c r="S388" s="124"/>
    </row>
    <row r="389" spans="15:19" x14ac:dyDescent="0.2">
      <c r="O389" s="124"/>
      <c r="P389" s="124"/>
      <c r="Q389" s="124"/>
      <c r="R389" s="124"/>
      <c r="S389" s="124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92AE2-E991-4221-8133-AA1FBCCA0831}">
  <sheetPr>
    <tabColor theme="9" tint="0.39997558519241921"/>
    <pageSetUpPr fitToPage="1"/>
  </sheetPr>
  <dimension ref="A1:AH449"/>
  <sheetViews>
    <sheetView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32.7109375" style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8.4257812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9.710937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1" width="15.5703125" style="1" customWidth="1"/>
    <col min="32" max="32" width="26.5703125" style="1" bestFit="1" customWidth="1"/>
    <col min="33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Big Bend Common (Handling)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2057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71469012.352453753</v>
      </c>
      <c r="Q8" s="184">
        <f>G10</f>
        <v>2623044.9674193608</v>
      </c>
      <c r="R8" s="184">
        <f>G11</f>
        <v>4056080.8015550217</v>
      </c>
      <c r="S8" s="184">
        <f>G12</f>
        <v>65526922.648998082</v>
      </c>
      <c r="T8" s="184">
        <f>G13</f>
        <v>-737036.0655187025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143711277.32632977</v>
      </c>
      <c r="Q9" s="184">
        <f>L10</f>
        <v>6494341.4032295346</v>
      </c>
      <c r="R9" s="184">
        <f>L11</f>
        <v>10156074.029558342</v>
      </c>
      <c r="S9" s="184">
        <f>L12</f>
        <v>128906336.18512715</v>
      </c>
      <c r="T9" s="184">
        <f>L13</f>
        <v>-1845474.2915852671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72</v>
      </c>
      <c r="B10" s="170">
        <f>'Escalation Factors'!$A$10</f>
        <v>2023</v>
      </c>
      <c r="C10" s="201">
        <f>C17</f>
        <v>2057</v>
      </c>
      <c r="D10" s="10" t="s">
        <v>155</v>
      </c>
      <c r="E10" s="184">
        <f>VLOOKUP($A$10,'Cost Estimates in 2023'!$A:$F,2,FALSE)</f>
        <v>2487450</v>
      </c>
      <c r="F10" s="164">
        <f>VLOOKUP(G$7,Multiplier_Labor,3,FALSE)</f>
        <v>1.0545116353773385</v>
      </c>
      <c r="G10" s="185">
        <f>E10*F10</f>
        <v>2623044.9674193608</v>
      </c>
      <c r="H10" s="137"/>
      <c r="J10" s="165">
        <f>C10+1</f>
        <v>2058</v>
      </c>
      <c r="K10" s="164">
        <f>VLOOKUP(J$10,Multiplier_Labor,4,FALSE)</f>
        <v>2.4758787912122164</v>
      </c>
      <c r="L10" s="185">
        <f>G10*K10</f>
        <v>6494341.4032295346</v>
      </c>
      <c r="M10" s="2"/>
      <c r="O10" s="134" t="s">
        <v>235</v>
      </c>
      <c r="P10" s="184">
        <f>SUM(Q10:T10)</f>
        <v>70287181.326329768</v>
      </c>
      <c r="Q10" s="184">
        <f>Q9-Q16</f>
        <v>706789.40322953463</v>
      </c>
      <c r="R10" s="184">
        <f>R9-R16</f>
        <v>8395604.029558342</v>
      </c>
      <c r="S10" s="184">
        <f>S9-S16</f>
        <v>60809498.185127154</v>
      </c>
      <c r="T10" s="184">
        <f>T9-T16</f>
        <v>375289.70841473294</v>
      </c>
      <c r="Z10" s="2"/>
      <c r="AA10" s="186" t="str">
        <f>A10</f>
        <v>Big Bend Common (Handling)</v>
      </c>
      <c r="AB10" s="182">
        <f>P12</f>
        <v>32</v>
      </c>
      <c r="AC10" s="187">
        <f>G7</f>
        <v>2025</v>
      </c>
      <c r="AD10" s="187">
        <f>C10</f>
        <v>2057</v>
      </c>
      <c r="AE10" s="182">
        <f>G15</f>
        <v>71469012.352453753</v>
      </c>
      <c r="AF10" s="182">
        <f>P16</f>
        <v>73424096</v>
      </c>
      <c r="AG10" s="182">
        <f>L15</f>
        <v>143711277.32632977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4000850</v>
      </c>
      <c r="F11" s="164">
        <f>VLOOKUP(G$7,Multiplier_Materials,3,FALSE)</f>
        <v>1.0138047668757943</v>
      </c>
      <c r="G11" s="185">
        <f>E11*F11</f>
        <v>4056080.8015550217</v>
      </c>
      <c r="H11" s="137"/>
      <c r="K11" s="164">
        <f>VLOOKUP(J$10,Multiplier_Materials,4,FALSE)</f>
        <v>2.5039131433635897</v>
      </c>
      <c r="L11" s="185">
        <f>G11*K11</f>
        <v>10156074.029558342</v>
      </c>
      <c r="M11" s="2"/>
      <c r="O11" s="134" t="s">
        <v>234</v>
      </c>
      <c r="P11" s="184">
        <f>SUM(Q11:T11)</f>
        <v>34699620.306083605</v>
      </c>
      <c r="Q11" s="184">
        <f>Q10/((1+Q13)^(P12))</f>
        <v>285470.11499035661</v>
      </c>
      <c r="R11" s="184">
        <f>R10/((1+R13)^(P12))</f>
        <v>3352993.3144087535</v>
      </c>
      <c r="S11" s="184">
        <f>S10/((1+S13)^(P12))</f>
        <v>30911275.59609399</v>
      </c>
      <c r="T11" s="184">
        <f>T10/((1+T13)^(P12))</f>
        <v>149881.28059050519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62905000</v>
      </c>
      <c r="F12" s="164">
        <f>VLOOKUP(G$7,Multiplier_GDP,3,FALSE)</f>
        <v>1.0416806716317952</v>
      </c>
      <c r="G12" s="185">
        <f>E12*F12</f>
        <v>65526922.648998082</v>
      </c>
      <c r="H12" s="137"/>
      <c r="K12" s="164">
        <f>VLOOKUP(J$10,Multiplier_GDP,4,FALSE)</f>
        <v>1.9672270720788709</v>
      </c>
      <c r="L12" s="185">
        <f>G12*K12</f>
        <v>128906336.18512715</v>
      </c>
      <c r="M12" s="2"/>
      <c r="O12" s="134" t="s">
        <v>244</v>
      </c>
      <c r="P12" s="184">
        <f>(P7-P6)</f>
        <v>32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-727000</v>
      </c>
      <c r="F13" s="164">
        <f>F11</f>
        <v>1.0138047668757943</v>
      </c>
      <c r="G13" s="185">
        <f>E13*F13</f>
        <v>-737036.0655187025</v>
      </c>
      <c r="H13" s="137"/>
      <c r="K13" s="164">
        <f>K11</f>
        <v>2.5039131433635897</v>
      </c>
      <c r="L13" s="185">
        <f>G13*K13</f>
        <v>-1845474.2915852671</v>
      </c>
      <c r="M13" s="2"/>
      <c r="O13" s="180" t="s">
        <v>237</v>
      </c>
      <c r="P13" s="189">
        <f>IF(P8=0,0,((P9/P8)^(1/($P7-$P6))-1))</f>
        <v>2.206945266280802E-2</v>
      </c>
      <c r="Q13" s="189">
        <f>IF(Q8=0,0,((Q9/Q8)^(1/($P7-$P6))-1))</f>
        <v>2.8736249043439965E-2</v>
      </c>
      <c r="R13" s="189">
        <f>IF(R8=0,0,((R9/R8)^(1/($P7-$P6))-1))</f>
        <v>2.9098278894851504E-2</v>
      </c>
      <c r="S13" s="189">
        <f>IF(S8=0,0,((S9/S8)^(1/($P7-$P6))-1))</f>
        <v>2.1369659959988407E-2</v>
      </c>
      <c r="T13" s="189">
        <f>IF(T8=0,0,((T9/T8)^(1/($P7-$P6))-1))</f>
        <v>2.9098278894851504E-2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1526973.1994598466</v>
      </c>
      <c r="Q14" s="185">
        <f>PMT(Q13,$P12,-Q11)</f>
        <v>13761.615407310137</v>
      </c>
      <c r="R14" s="185">
        <f>PMT(R13,$P12,-R11)</f>
        <v>162441.31426130151</v>
      </c>
      <c r="S14" s="185">
        <f>PMT(S13,$P12,-S11)</f>
        <v>1343509.0229233503</v>
      </c>
      <c r="T14" s="185">
        <f>PMT(T13,$P12,-T11)</f>
        <v>7261.2468678845999</v>
      </c>
      <c r="U14" s="190"/>
      <c r="Z14" s="2"/>
    </row>
    <row r="15" spans="1:34" x14ac:dyDescent="0.2">
      <c r="E15" s="185">
        <f>SUM(E10:E13)</f>
        <v>68666300</v>
      </c>
      <c r="F15" s="124"/>
      <c r="G15" s="185">
        <f>SUM(G10:G13)</f>
        <v>71469012.352453753</v>
      </c>
      <c r="H15" s="137"/>
      <c r="L15" s="185">
        <f>SUM(L10:L13)</f>
        <v>143711277.32632977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124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52" si="0">SUM(Q16:T16)</f>
        <v>73424096</v>
      </c>
      <c r="Q16" s="185">
        <f>VLOOKUP($A$10,'Reserves Dec 31, 2024'!$A:$F,2,FALSE)</f>
        <v>5787552</v>
      </c>
      <c r="R16" s="185">
        <f>VLOOKUP($A$10,'Reserves Dec 31, 2024'!$A:$F,3,FALSE)</f>
        <v>1760470</v>
      </c>
      <c r="S16" s="185">
        <f>VLOOKUP($A$10,'Reserves Dec 31, 2024'!$A:$F,4,FALSE)</f>
        <v>68096838</v>
      </c>
      <c r="T16" s="185">
        <f>VLOOKUP($A$10,'Reserves Dec 31, 2024'!$A:$F,5,FALSE)</f>
        <v>-2220764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 t="s">
        <v>239</v>
      </c>
      <c r="C17" s="201">
        <f>'Big Bend GT''s 5-6 (and Unit 1 C'!C10</f>
        <v>2057</v>
      </c>
      <c r="E17" s="184">
        <f>VLOOKUP($A$10,'Cost Estimates in 2023'!$A:$F,6,FALSE)-E15</f>
        <v>0</v>
      </c>
      <c r="M17" s="2"/>
      <c r="N17" s="1">
        <f t="shared" ref="N17:N52" si="1">N16+1</f>
        <v>1</v>
      </c>
      <c r="O17" s="195">
        <f>P6</f>
        <v>2025</v>
      </c>
      <c r="P17" s="124">
        <f t="shared" si="0"/>
        <v>1526973.1994598466</v>
      </c>
      <c r="Q17" s="124">
        <f>IF($N17&lt;=TRUNC($P$12),Q14*(1+0),0)</f>
        <v>13761.615407310137</v>
      </c>
      <c r="R17" s="124">
        <f>IF($N17&lt;=TRUNC($P$12),R14*(1+0),0)</f>
        <v>162441.31426130151</v>
      </c>
      <c r="S17" s="124">
        <f>IF($N17&lt;=TRUNC($P$12),S14*(1+0),0)</f>
        <v>1343509.0229233503</v>
      </c>
      <c r="T17" s="124">
        <f>IF($N17&lt;=TRUNC($P$12),T14*(1+0),0)</f>
        <v>7261.2468678845999</v>
      </c>
      <c r="Z17" s="2"/>
    </row>
    <row r="18" spans="2:26" x14ac:dyDescent="0.2">
      <c r="B18" s="134" t="s">
        <v>238</v>
      </c>
      <c r="M18" s="2"/>
      <c r="N18" s="1">
        <f t="shared" si="1"/>
        <v>2</v>
      </c>
      <c r="O18" s="195">
        <f t="shared" ref="O18:O52" si="2">O17+1</f>
        <v>2026</v>
      </c>
      <c r="P18" s="124">
        <f t="shared" si="0"/>
        <v>1561017.0400933868</v>
      </c>
      <c r="Q18" s="124">
        <f t="shared" ref="Q18:Q52" si="3">IF($N18&lt;=TRUNC($P$12),Q17*(1+Q$13),0)</f>
        <v>14157.072614894641</v>
      </c>
      <c r="R18" s="124">
        <f t="shared" ref="R18:R52" si="4">IF($N18&lt;=TRUNC($P$12),R17*(1+R$13),0)</f>
        <v>167168.07692772307</v>
      </c>
      <c r="S18" s="124">
        <f t="shared" ref="S18:S52" si="5">IF($N18&lt;=TRUNC($P$12),S17*(1+S$13),0)</f>
        <v>1372219.3538963986</v>
      </c>
      <c r="T18" s="124">
        <f t="shared" ref="T18:T52" si="6">IF($N18&lt;=TRUNC($P$12),T17*(1+T$13),0)</f>
        <v>7472.5366543706732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1595829.4635214354</v>
      </c>
      <c r="Q19" s="124">
        <f t="shared" si="3"/>
        <v>14563.893779282318</v>
      </c>
      <c r="R19" s="124">
        <f t="shared" si="4"/>
        <v>172032.38025248196</v>
      </c>
      <c r="S19" s="124">
        <f t="shared" si="5"/>
        <v>1401543.2148796795</v>
      </c>
      <c r="T19" s="124">
        <f t="shared" si="6"/>
        <v>7689.9746099915519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1631428.0883267543</v>
      </c>
      <c r="Q20" s="124">
        <f t="shared" si="3"/>
        <v>14982.405457965981</v>
      </c>
      <c r="R20" s="124">
        <f t="shared" si="4"/>
        <v>177038.22643201382</v>
      </c>
      <c r="S20" s="124">
        <f t="shared" si="5"/>
        <v>1431493.7168008871</v>
      </c>
      <c r="T20" s="124">
        <f t="shared" si="6"/>
        <v>7913.739635887413</v>
      </c>
      <c r="U20" s="196">
        <f>SUM(Q17:T20)/4</f>
        <v>1578811.9478503561</v>
      </c>
      <c r="V20" s="124">
        <f>SUM(Q17:Q20)/4</f>
        <v>14366.246814863269</v>
      </c>
      <c r="W20" s="124">
        <f>SUM(R17:R20)/4</f>
        <v>169669.99946838009</v>
      </c>
      <c r="X20" s="124">
        <f>SUM(S17:S20)/4</f>
        <v>1387191.327125079</v>
      </c>
      <c r="Y20" s="124">
        <f>SUM(T17:T20)/4</f>
        <v>7584.3744420335597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1667830.9443149539</v>
      </c>
      <c r="Q21" s="124">
        <f t="shared" si="3"/>
        <v>15412.943592475885</v>
      </c>
      <c r="R21" s="124">
        <f t="shared" si="4"/>
        <v>182189.73411978243</v>
      </c>
      <c r="S21" s="124">
        <f t="shared" si="5"/>
        <v>1462084.2507637821</v>
      </c>
      <c r="T21" s="124">
        <f t="shared" si="6"/>
        <v>8144.0158389137059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1705056.4823115973</v>
      </c>
      <c r="Q22" s="124">
        <f t="shared" si="3"/>
        <v>15855.853778041765</v>
      </c>
      <c r="R22" s="124">
        <f t="shared" si="4"/>
        <v>187491.14181497871</v>
      </c>
      <c r="S22" s="124">
        <f t="shared" si="5"/>
        <v>1493328.4940354584</v>
      </c>
      <c r="T22" s="124">
        <f t="shared" si="6"/>
        <v>8380.9926831185057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1743123.5841980143</v>
      </c>
      <c r="Q23" s="124">
        <f t="shared" si="3"/>
        <v>16311.491541003941</v>
      </c>
      <c r="R23" s="124">
        <f t="shared" si="4"/>
        <v>192946.81134982512</v>
      </c>
      <c r="S23" s="124">
        <f t="shared" si="5"/>
        <v>1525240.4161615577</v>
      </c>
      <c r="T23" s="124">
        <f t="shared" si="6"/>
        <v>8624.8651456275984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1782051.5731917776</v>
      </c>
      <c r="Q24" s="124">
        <f t="shared" si="3"/>
        <v>16780.222624196194</v>
      </c>
      <c r="R24" s="124">
        <f t="shared" si="4"/>
        <v>198561.23147835463</v>
      </c>
      <c r="S24" s="124">
        <f t="shared" si="5"/>
        <v>1557834.2852121613</v>
      </c>
      <c r="T24" s="124">
        <f t="shared" si="6"/>
        <v>8875.8338770655537</v>
      </c>
      <c r="U24" s="196">
        <f>SUM(Q21:T24)/4</f>
        <v>1724515.6460040854</v>
      </c>
      <c r="V24" s="124">
        <f>SUM(Q21:Q24)/4</f>
        <v>16090.127883929446</v>
      </c>
      <c r="W24" s="124">
        <f>SUM(R21:R24)/4</f>
        <v>190297.22969073523</v>
      </c>
      <c r="X24" s="124">
        <f>SUM(S21:S24)/4</f>
        <v>1509621.8615432398</v>
      </c>
      <c r="Y24" s="124">
        <f>SUM(T21:T24)/4</f>
        <v>8506.4268861813398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1821860.2243779479</v>
      </c>
      <c r="Q25" s="124">
        <f t="shared" si="3"/>
        <v>17262.423280529463</v>
      </c>
      <c r="R25" s="124">
        <f t="shared" si="4"/>
        <v>204339.02156961698</v>
      </c>
      <c r="S25" s="124">
        <f t="shared" si="5"/>
        <v>1591124.6741611566</v>
      </c>
      <c r="T25" s="124">
        <f t="shared" si="6"/>
        <v>9134.1053666447788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1862569.775497349</v>
      </c>
      <c r="Q26" s="124">
        <f t="shared" si="3"/>
        <v>17758.480575012032</v>
      </c>
      <c r="R26" s="124">
        <f t="shared" si="4"/>
        <v>210284.93540835078</v>
      </c>
      <c r="S26" s="124">
        <f t="shared" si="5"/>
        <v>1625126.4674019278</v>
      </c>
      <c r="T26" s="124">
        <f t="shared" si="6"/>
        <v>9399.8921120583691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1904200.9379982983</v>
      </c>
      <c r="Q27" s="124">
        <f t="shared" si="3"/>
        <v>18268.792695448668</v>
      </c>
      <c r="R27" s="124">
        <f t="shared" si="4"/>
        <v>216403.86510624879</v>
      </c>
      <c r="S27" s="124">
        <f t="shared" si="5"/>
        <v>1659854.8674022842</v>
      </c>
      <c r="T27" s="124">
        <f t="shared" si="6"/>
        <v>9673.4127943165586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1946774.9083583755</v>
      </c>
      <c r="Q28" s="124">
        <f t="shared" si="3"/>
        <v>18793.769272068057</v>
      </c>
      <c r="R28" s="124">
        <f t="shared" si="4"/>
        <v>222700.84512703423</v>
      </c>
      <c r="S28" s="124">
        <f t="shared" si="5"/>
        <v>1695325.4015016027</v>
      </c>
      <c r="T28" s="124">
        <f t="shared" si="6"/>
        <v>9954.8924576706067</v>
      </c>
      <c r="U28" s="196">
        <f>SUM(Q25:T28)/4</f>
        <v>1883851.4615579925</v>
      </c>
      <c r="V28" s="124">
        <f>SUM(Q25:Q28)/4</f>
        <v>18020.866455764553</v>
      </c>
      <c r="W28" s="124">
        <f>SUM(R25:R28)/4</f>
        <v>213432.16680281269</v>
      </c>
      <c r="X28" s="124">
        <f>SUM(S25:S28)/4</f>
        <v>1642857.8526167427</v>
      </c>
      <c r="Y28" s="124">
        <f>SUM(T25:T28)/4</f>
        <v>9540.5756826725774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1990313.37968299</v>
      </c>
      <c r="Q29" s="124">
        <f t="shared" si="3"/>
        <v>19333.831706335153</v>
      </c>
      <c r="R29" s="124">
        <f t="shared" si="4"/>
        <v>229181.05642865979</v>
      </c>
      <c r="S29" s="124">
        <f t="shared" si="5"/>
        <v>1731553.9288532229</v>
      </c>
      <c r="T29" s="124">
        <f t="shared" si="6"/>
        <v>10244.562694772159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2034838.5535876686</v>
      </c>
      <c r="Q30" s="124">
        <f t="shared" si="3"/>
        <v>19889.413509212358</v>
      </c>
      <c r="R30" s="124">
        <f t="shared" si="4"/>
        <v>235849.83072603765</v>
      </c>
      <c r="S30" s="124">
        <f t="shared" si="5"/>
        <v>1768556.6475151982</v>
      </c>
      <c r="T30" s="124">
        <f t="shared" si="6"/>
        <v>10542.66183722043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2080373.1523711777</v>
      </c>
      <c r="Q31" s="124">
        <f t="shared" si="3"/>
        <v>20460.960649141045</v>
      </c>
      <c r="R31" s="124">
        <f t="shared" si="4"/>
        <v>242712.65487780742</v>
      </c>
      <c r="S31" s="124">
        <f t="shared" si="5"/>
        <v>1806350.101692575</v>
      </c>
      <c r="T31" s="124">
        <f t="shared" si="6"/>
        <v>10849.435151653977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2126940.4314867589</v>
      </c>
      <c r="Q32" s="124">
        <f t="shared" si="3"/>
        <v>21048.931910022788</v>
      </c>
      <c r="R32" s="124">
        <f t="shared" si="4"/>
        <v>249775.1754007517</v>
      </c>
      <c r="S32" s="124">
        <f t="shared" si="5"/>
        <v>1844951.1891344357</v>
      </c>
      <c r="T32" s="124">
        <f t="shared" si="6"/>
        <v>11165.13504154841</v>
      </c>
      <c r="U32" s="196">
        <f>SUM(Q29:T32)/4</f>
        <v>2058116.379282149</v>
      </c>
      <c r="V32" s="124">
        <f>SUM(Q29:Q32)/4</f>
        <v>20183.284443677836</v>
      </c>
      <c r="W32" s="124">
        <f>SUM(R29:R32)/4</f>
        <v>239379.67935831414</v>
      </c>
      <c r="X32" s="124">
        <f>SUM(S29:S32)/4</f>
        <v>1787852.966798858</v>
      </c>
      <c r="Y32" s="124">
        <f>SUM(T29:T32)/4</f>
        <v>10700.448681298745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2174564.1923189615</v>
      </c>
      <c r="Q33" s="124">
        <f t="shared" si="3"/>
        <v>21653.799259487612</v>
      </c>
      <c r="R33" s="124">
        <f t="shared" si="4"/>
        <v>257043.20311557324</v>
      </c>
      <c r="S33" s="124">
        <f t="shared" si="5"/>
        <v>1884377.1686890149</v>
      </c>
      <c r="T33" s="124">
        <f t="shared" si="6"/>
        <v>11490.021254886065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2223268.7952737343</v>
      </c>
      <c r="Q34" s="124">
        <f t="shared" si="3"/>
        <v>22276.048227744905</v>
      </c>
      <c r="R34" s="124">
        <f t="shared" si="4"/>
        <v>264522.71792785614</v>
      </c>
      <c r="S34" s="124">
        <f t="shared" si="5"/>
        <v>1924645.6680202647</v>
      </c>
      <c r="T34" s="124">
        <f t="shared" si="6"/>
        <v>11824.361097868512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2273079.1731896363</v>
      </c>
      <c r="Q35" s="124">
        <f t="shared" si="3"/>
        <v>22916.178297321061</v>
      </c>
      <c r="R35" s="124">
        <f t="shared" si="4"/>
        <v>272219.87374814501</v>
      </c>
      <c r="S35" s="124">
        <f t="shared" si="5"/>
        <v>1965774.6914893226</v>
      </c>
      <c r="T35" s="124">
        <f t="shared" si="6"/>
        <v>12168.429654847723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2324020.8450782439</v>
      </c>
      <c r="Q36" s="124">
        <f t="shared" si="3"/>
        <v>23574.703303996754</v>
      </c>
      <c r="R36" s="124">
        <f t="shared" si="4"/>
        <v>280141.00355518982</v>
      </c>
      <c r="S36" s="124">
        <f t="shared" si="5"/>
        <v>2007782.6282044004</v>
      </c>
      <c r="T36" s="124">
        <f t="shared" si="6"/>
        <v>12522.510014656864</v>
      </c>
      <c r="U36" s="196">
        <f>SUM(Q33:T36)/4</f>
        <v>2248733.2514651436</v>
      </c>
      <c r="V36" s="124">
        <f>SUM(Q33:Q36)/4</f>
        <v>22605.182272137583</v>
      </c>
      <c r="W36" s="124">
        <f>SUM(R33:R36)/4</f>
        <v>268481.69958669104</v>
      </c>
      <c r="X36" s="124">
        <f>SUM(S33:S36)/4</f>
        <v>1945645.0391007506</v>
      </c>
      <c r="Y36" s="124">
        <f>SUM(T33:T36)/4</f>
        <v>12001.330505564791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2376119.9302020152</v>
      </c>
      <c r="Q37" s="124">
        <f t="shared" si="3"/>
        <v>24252.151849265611</v>
      </c>
      <c r="R37" s="124">
        <f t="shared" si="4"/>
        <v>288292.62460652232</v>
      </c>
      <c r="S37" s="124">
        <f t="shared" si="5"/>
        <v>2050688.2602427003</v>
      </c>
      <c r="T37" s="124">
        <f t="shared" si="6"/>
        <v>12886.893503526921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2429403.1624981049</v>
      </c>
      <c r="Q38" s="124">
        <f t="shared" si="3"/>
        <v>24949.067724645429</v>
      </c>
      <c r="R38" s="124">
        <f t="shared" si="4"/>
        <v>296681.44380065164</v>
      </c>
      <c r="S38" s="124">
        <f t="shared" si="5"/>
        <v>2094510.7710480271</v>
      </c>
      <c r="T38" s="124">
        <f t="shared" si="6"/>
        <v>13261.879924780797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2483897.9053568314</v>
      </c>
      <c r="Q39" s="124">
        <f t="shared" si="3"/>
        <v>25666.010348182492</v>
      </c>
      <c r="R39" s="124">
        <f t="shared" si="4"/>
        <v>305314.36319529021</v>
      </c>
      <c r="S39" s="124">
        <f t="shared" si="5"/>
        <v>2139269.7540078564</v>
      </c>
      <c r="T39" s="124">
        <f t="shared" si="6"/>
        <v>13647.777805502101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2539632.1667637243</v>
      </c>
      <c r="Q40" s="124">
        <f t="shared" si="3"/>
        <v>26403.55521349937</v>
      </c>
      <c r="R40" s="124">
        <f t="shared" si="4"/>
        <v>314198.48568615073</v>
      </c>
      <c r="S40" s="124">
        <f t="shared" si="5"/>
        <v>2184985.2212136923</v>
      </c>
      <c r="T40" s="124">
        <f t="shared" si="6"/>
        <v>14044.904650381566</v>
      </c>
      <c r="U40" s="196">
        <f>SUM(Q37:T40)/4</f>
        <v>2457263.2912051687</v>
      </c>
      <c r="V40" s="124">
        <f>SUM(Q37:Q40)/4</f>
        <v>25317.696283898229</v>
      </c>
      <c r="W40" s="124">
        <f>SUM(R37:R40)/4</f>
        <v>301121.72932215373</v>
      </c>
      <c r="X40" s="124">
        <f>SUM(S37:S40)/4</f>
        <v>2117363.5016280692</v>
      </c>
      <c r="Y40" s="124">
        <f>SUM(T37:T40)/4</f>
        <v>13460.363971047846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2596634.6148143122</v>
      </c>
      <c r="Q41" s="124">
        <f t="shared" si="3"/>
        <v>27162.294351746707</v>
      </c>
      <c r="R41" s="124">
        <f t="shared" si="4"/>
        <v>323341.12085098634</v>
      </c>
      <c r="S41" s="124">
        <f t="shared" si="5"/>
        <v>2231677.6124086292</v>
      </c>
      <c r="T41" s="124">
        <f t="shared" si="6"/>
        <v>14453.587202949966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2654934.5936110443</v>
      </c>
      <c r="Q42" s="124">
        <f t="shared" si="3"/>
        <v>27942.836806829724</v>
      </c>
      <c r="R42" s="124">
        <f t="shared" si="4"/>
        <v>332749.79096368223</v>
      </c>
      <c r="S42" s="124">
        <f t="shared" si="5"/>
        <v>2279367.8041261202</v>
      </c>
      <c r="T42" s="124">
        <f t="shared" si="6"/>
        <v>14874.161714412461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2714562.1395519841</v>
      </c>
      <c r="Q43" s="124">
        <f t="shared" si="3"/>
        <v>28745.809124290983</v>
      </c>
      <c r="R43" s="124">
        <f t="shared" si="4"/>
        <v>342432.237183347</v>
      </c>
      <c r="S43" s="124">
        <f t="shared" si="5"/>
        <v>2328077.1190240406</v>
      </c>
      <c r="T43" s="124">
        <f t="shared" si="6"/>
        <v>15306.974220305558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2775547.9980211556</v>
      </c>
      <c r="Q44" s="124">
        <f t="shared" si="3"/>
        <v>29571.8558542418</v>
      </c>
      <c r="R44" s="124">
        <f t="shared" si="4"/>
        <v>352396.42592349596</v>
      </c>
      <c r="S44" s="124">
        <f t="shared" si="5"/>
        <v>2377827.3354182136</v>
      </c>
      <c r="T44" s="124">
        <f t="shared" si="6"/>
        <v>15752.380825204311</v>
      </c>
      <c r="U44" s="196">
        <f>SUM(Q41:T44)/4</f>
        <v>2685419.836499624</v>
      </c>
      <c r="V44" s="124">
        <f>SUM(Q41:Q44)/4</f>
        <v>28355.699034277306</v>
      </c>
      <c r="W44" s="124">
        <f>SUM(R41:R44)/4</f>
        <v>337729.89373037789</v>
      </c>
      <c r="X44" s="124">
        <f>SUM(S41:S44)/4</f>
        <v>2304237.4677442508</v>
      </c>
      <c r="Y44" s="124">
        <f>SUM(T41:T44)/4</f>
        <v>15096.775990718073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2837923.640490693</v>
      </c>
      <c r="Q45" s="124">
        <f t="shared" si="3"/>
        <v>30421.640068746001</v>
      </c>
      <c r="R45" s="124">
        <f t="shared" si="4"/>
        <v>362650.55540656671</v>
      </c>
      <c r="S45" s="124">
        <f t="shared" si="5"/>
        <v>2428640.697019666</v>
      </c>
      <c r="T45" s="124">
        <f t="shared" si="6"/>
        <v>16210.747995714017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2901721.2820451842</v>
      </c>
      <c r="Q46" s="124">
        <f t="shared" si="3"/>
        <v>31295.843894071379</v>
      </c>
      <c r="R46" s="124">
        <f t="shared" si="4"/>
        <v>373203.06240915979</v>
      </c>
      <c r="S46" s="124">
        <f t="shared" si="5"/>
        <v>2480539.9228799655</v>
      </c>
      <c r="T46" s="124">
        <f t="shared" si="6"/>
        <v>16682.452861987458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2966973.8993388917</v>
      </c>
      <c r="Q47" s="124">
        <f t="shared" si="3"/>
        <v>32195.169058236035</v>
      </c>
      <c r="R47" s="124">
        <f t="shared" si="4"/>
        <v>384062.62920355418</v>
      </c>
      <c r="S47" s="124">
        <f t="shared" si="5"/>
        <v>2533548.2175490861</v>
      </c>
      <c r="T47" s="124">
        <f t="shared" si="6"/>
        <v>17167.883528015784</v>
      </c>
      <c r="Z47" s="124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3033715.2489967914</v>
      </c>
      <c r="Q48" s="124">
        <f t="shared" si="3"/>
        <v>33120.337454289162</v>
      </c>
      <c r="R48" s="124">
        <f t="shared" si="4"/>
        <v>395238.19070120913</v>
      </c>
      <c r="S48" s="124">
        <f t="shared" si="5"/>
        <v>2587689.2814503447</v>
      </c>
      <c r="T48" s="124">
        <f t="shared" si="6"/>
        <v>17667.439390948315</v>
      </c>
      <c r="U48" s="196">
        <f>SUM(Q45:T48)/4</f>
        <v>2935083.51771789</v>
      </c>
      <c r="V48" s="124">
        <f>SUM(Q45:Q48)/4</f>
        <v>31758.247618835645</v>
      </c>
      <c r="W48" s="124">
        <f>SUM(R45:R48)/4</f>
        <v>378788.60943012242</v>
      </c>
      <c r="X48" s="124">
        <f>SUM(S45:S48)/4</f>
        <v>2507604.5297247656</v>
      </c>
      <c r="Y48" s="124">
        <f>SUM(T45:T48)/4</f>
        <v>16932.130944166394</v>
      </c>
      <c r="Z48" s="188">
        <f>SUM(Q48:T48)-P48</f>
        <v>0</v>
      </c>
    </row>
    <row r="49" spans="13:26" x14ac:dyDescent="0.2">
      <c r="M49" s="2"/>
      <c r="N49" s="1">
        <f t="shared" si="1"/>
        <v>33</v>
      </c>
      <c r="O49" s="195">
        <f t="shared" si="2"/>
        <v>2057</v>
      </c>
      <c r="P49" s="124">
        <f t="shared" si="0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">
      <c r="M50" s="2"/>
      <c r="N50" s="1">
        <f t="shared" si="1"/>
        <v>34</v>
      </c>
      <c r="O50" s="195">
        <f t="shared" si="2"/>
        <v>2058</v>
      </c>
      <c r="P50" s="124">
        <f t="shared" si="0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">
      <c r="M51" s="2"/>
      <c r="N51" s="1">
        <f t="shared" si="1"/>
        <v>35</v>
      </c>
      <c r="O51" s="195">
        <f t="shared" si="2"/>
        <v>2059</v>
      </c>
      <c r="P51" s="124">
        <f t="shared" si="0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">
      <c r="M52" s="2"/>
      <c r="N52" s="1">
        <f t="shared" si="1"/>
        <v>36</v>
      </c>
      <c r="O52" s="195">
        <f t="shared" si="2"/>
        <v>2060</v>
      </c>
      <c r="P52" s="124">
        <f t="shared" si="0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">
      <c r="M53" s="2"/>
      <c r="O53" s="163" t="s">
        <v>216</v>
      </c>
      <c r="P53" s="163" t="s">
        <v>216</v>
      </c>
      <c r="Q53" s="163" t="s">
        <v>216</v>
      </c>
      <c r="R53" s="163" t="s">
        <v>216</v>
      </c>
      <c r="S53" s="163" t="s">
        <v>216</v>
      </c>
      <c r="T53" s="163" t="s">
        <v>216</v>
      </c>
      <c r="U53" s="196"/>
      <c r="V53" s="196"/>
      <c r="W53" s="196"/>
      <c r="X53" s="196"/>
      <c r="Y53" s="196"/>
      <c r="Z53" s="2"/>
    </row>
    <row r="54" spans="13:26" x14ac:dyDescent="0.2">
      <c r="M54" s="2"/>
      <c r="O54" s="134" t="s">
        <v>231</v>
      </c>
      <c r="P54" s="196">
        <f>SUM(Q54:T54)</f>
        <v>70287181.326329634</v>
      </c>
      <c r="Q54" s="196">
        <f>SUM(Q$17:Q$52)</f>
        <v>706789.40322953556</v>
      </c>
      <c r="R54" s="196">
        <f>SUM(R$17:R$52)</f>
        <v>8395604.0295583494</v>
      </c>
      <c r="S54" s="196">
        <f>SUM(S$17:S$52)</f>
        <v>60809498.18512702</v>
      </c>
      <c r="T54" s="196">
        <f>SUM(T$17:T$52)</f>
        <v>375289.70841473335</v>
      </c>
      <c r="U54" s="124"/>
      <c r="V54" s="196"/>
      <c r="W54" s="196"/>
      <c r="X54" s="196"/>
      <c r="Y54" s="196"/>
      <c r="Z54" s="2"/>
    </row>
    <row r="55" spans="13:26" x14ac:dyDescent="0.2">
      <c r="M55" s="2"/>
      <c r="N55" s="2"/>
      <c r="O55" s="2"/>
      <c r="P55" s="188">
        <f>P54-P$10</f>
        <v>-1.3411045074462891E-7</v>
      </c>
      <c r="Q55" s="188">
        <f>Q54-Q$10</f>
        <v>9.3132257461547852E-10</v>
      </c>
      <c r="R55" s="188">
        <f>R54-R$10</f>
        <v>0</v>
      </c>
      <c r="S55" s="188">
        <f>S54-S$10</f>
        <v>-1.3411045074462891E-7</v>
      </c>
      <c r="T55" s="188">
        <f>T54-T$10</f>
        <v>0</v>
      </c>
      <c r="U55" s="188">
        <f>SUM(Q54:T54)-P$10</f>
        <v>-1.3411045074462891E-7</v>
      </c>
      <c r="V55" s="2"/>
      <c r="W55" s="2"/>
      <c r="X55" s="2"/>
      <c r="Y55" s="2"/>
      <c r="Z55" s="2"/>
    </row>
    <row r="56" spans="13:26" x14ac:dyDescent="0.2">
      <c r="M56" s="2"/>
      <c r="O56" s="180" t="s">
        <v>279</v>
      </c>
      <c r="P56" s="197">
        <f>$P$13</f>
        <v>2.206945266280802E-2</v>
      </c>
      <c r="Z56" s="2"/>
    </row>
    <row r="57" spans="13:26" x14ac:dyDescent="0.2">
      <c r="M57" s="2"/>
      <c r="O57" s="134" t="s">
        <v>236</v>
      </c>
      <c r="P57" s="197">
        <f>((1+P56)^(1/12))-1</f>
        <v>1.820776192637652E-3</v>
      </c>
      <c r="Z57" s="2"/>
    </row>
    <row r="58" spans="13:26" x14ac:dyDescent="0.2">
      <c r="M58" s="2"/>
      <c r="O58" s="134" t="s">
        <v>235</v>
      </c>
      <c r="P58" s="196">
        <f>P10</f>
        <v>70287181.326329768</v>
      </c>
      <c r="Z58" s="2"/>
    </row>
    <row r="59" spans="13:26" x14ac:dyDescent="0.2">
      <c r="M59" s="2"/>
      <c r="O59" s="134" t="s">
        <v>234</v>
      </c>
      <c r="P59" s="196">
        <f>P58/(1+P57)^P60</f>
        <v>34954497.127067544</v>
      </c>
      <c r="Z59" s="2"/>
    </row>
    <row r="60" spans="13:26" x14ac:dyDescent="0.2">
      <c r="M60" s="2"/>
      <c r="O60" s="134" t="s">
        <v>233</v>
      </c>
      <c r="P60" s="124">
        <f>$P$12*12</f>
        <v>384</v>
      </c>
      <c r="Q60" s="198"/>
      <c r="Z60" s="2"/>
    </row>
    <row r="61" spans="13:26" x14ac:dyDescent="0.2">
      <c r="M61" s="2"/>
      <c r="O61" s="134" t="s">
        <v>232</v>
      </c>
      <c r="P61" s="196">
        <f>PMT(P57,P60,-P59)</f>
        <v>126607.40880967554</v>
      </c>
      <c r="Z61" s="2"/>
    </row>
    <row r="62" spans="13:26" x14ac:dyDescent="0.2">
      <c r="M62" s="2"/>
      <c r="N62" s="163"/>
      <c r="O62" s="163" t="s">
        <v>216</v>
      </c>
      <c r="P62" s="163" t="s">
        <v>216</v>
      </c>
      <c r="Q62" s="163" t="s">
        <v>216</v>
      </c>
      <c r="R62" s="163" t="s">
        <v>216</v>
      </c>
      <c r="Z62" s="2"/>
    </row>
    <row r="63" spans="13:26" x14ac:dyDescent="0.2">
      <c r="M63" s="2"/>
      <c r="N63" s="1">
        <v>1</v>
      </c>
      <c r="O63" s="124">
        <v>0</v>
      </c>
      <c r="P63" s="124">
        <f>P61</f>
        <v>126607.40880967554</v>
      </c>
      <c r="Q63" s="124">
        <f t="shared" ref="Q63:Q126" si="7">O63*$P$57</f>
        <v>0</v>
      </c>
      <c r="R63" s="124">
        <f t="shared" ref="R63:R126" si="8">O63+P63+Q63</f>
        <v>126607.40880967554</v>
      </c>
      <c r="Z63" s="2"/>
    </row>
    <row r="64" spans="13:26" x14ac:dyDescent="0.2">
      <c r="M64" s="2"/>
      <c r="N64" s="1">
        <f t="shared" ref="N64:N127" si="9">N63+1</f>
        <v>2</v>
      </c>
      <c r="O64" s="124">
        <f t="shared" ref="O64:O127" si="10">R63</f>
        <v>126607.40880967554</v>
      </c>
      <c r="P64" s="124">
        <f t="shared" ref="P64:P127" si="11">P63</f>
        <v>126607.40880967554</v>
      </c>
      <c r="Q64" s="124">
        <f t="shared" si="7"/>
        <v>230.52375577219976</v>
      </c>
      <c r="R64" s="124">
        <f t="shared" si="8"/>
        <v>253445.3413751233</v>
      </c>
      <c r="Z64" s="2"/>
    </row>
    <row r="65" spans="13:26" x14ac:dyDescent="0.2">
      <c r="M65" s="2"/>
      <c r="N65" s="1">
        <f t="shared" si="9"/>
        <v>3</v>
      </c>
      <c r="O65" s="124">
        <f t="shared" si="10"/>
        <v>253445.3413751233</v>
      </c>
      <c r="P65" s="124">
        <f t="shared" si="11"/>
        <v>126607.40880967554</v>
      </c>
      <c r="Q65" s="124">
        <f t="shared" si="7"/>
        <v>461.46724371074697</v>
      </c>
      <c r="R65" s="124">
        <f t="shared" si="8"/>
        <v>380514.21742850961</v>
      </c>
      <c r="Z65" s="2"/>
    </row>
    <row r="66" spans="13:26" x14ac:dyDescent="0.2">
      <c r="M66" s="2"/>
      <c r="N66" s="1">
        <f t="shared" si="9"/>
        <v>4</v>
      </c>
      <c r="O66" s="124">
        <f t="shared" si="10"/>
        <v>380514.21742850961</v>
      </c>
      <c r="P66" s="124">
        <f t="shared" si="11"/>
        <v>126607.40880967554</v>
      </c>
      <c r="Q66" s="124">
        <f t="shared" si="7"/>
        <v>692.83122805397738</v>
      </c>
      <c r="R66" s="124">
        <f t="shared" si="8"/>
        <v>507814.45746623911</v>
      </c>
      <c r="Z66" s="2"/>
    </row>
    <row r="67" spans="13:26" x14ac:dyDescent="0.2">
      <c r="M67" s="2"/>
      <c r="N67" s="1">
        <f t="shared" si="9"/>
        <v>5</v>
      </c>
      <c r="O67" s="124">
        <f t="shared" si="10"/>
        <v>507814.45746623911</v>
      </c>
      <c r="P67" s="124">
        <f t="shared" si="11"/>
        <v>126607.40880967554</v>
      </c>
      <c r="Q67" s="124">
        <f t="shared" si="7"/>
        <v>924.61647443173376</v>
      </c>
      <c r="R67" s="124">
        <f t="shared" si="8"/>
        <v>635346.48275034642</v>
      </c>
      <c r="Z67" s="2"/>
    </row>
    <row r="68" spans="13:26" x14ac:dyDescent="0.2">
      <c r="M68" s="2"/>
      <c r="N68" s="1">
        <f t="shared" si="9"/>
        <v>6</v>
      </c>
      <c r="O68" s="124">
        <f t="shared" si="10"/>
        <v>635346.48275034642</v>
      </c>
      <c r="P68" s="124">
        <f t="shared" si="11"/>
        <v>126607.40880967554</v>
      </c>
      <c r="Q68" s="124">
        <f t="shared" si="7"/>
        <v>1156.8237498678993</v>
      </c>
      <c r="R68" s="124">
        <f t="shared" si="8"/>
        <v>763110.71530988987</v>
      </c>
      <c r="Z68" s="2"/>
    </row>
    <row r="69" spans="13:26" x14ac:dyDescent="0.2">
      <c r="M69" s="2"/>
      <c r="N69" s="1">
        <f t="shared" si="9"/>
        <v>7</v>
      </c>
      <c r="O69" s="124">
        <f t="shared" si="10"/>
        <v>763110.71530988987</v>
      </c>
      <c r="P69" s="124">
        <f t="shared" si="11"/>
        <v>126607.40880967554</v>
      </c>
      <c r="Q69" s="124">
        <f t="shared" si="7"/>
        <v>1389.4538227829364</v>
      </c>
      <c r="R69" s="124">
        <f t="shared" si="8"/>
        <v>891107.57794234832</v>
      </c>
      <c r="Z69" s="2"/>
    </row>
    <row r="70" spans="13:26" x14ac:dyDescent="0.2">
      <c r="M70" s="2"/>
      <c r="N70" s="1">
        <f t="shared" si="9"/>
        <v>8</v>
      </c>
      <c r="O70" s="124">
        <f t="shared" si="10"/>
        <v>891107.57794234832</v>
      </c>
      <c r="P70" s="124">
        <f t="shared" si="11"/>
        <v>126607.40880967554</v>
      </c>
      <c r="Q70" s="124">
        <f t="shared" si="7"/>
        <v>1622.5074629964288</v>
      </c>
      <c r="R70" s="124">
        <f t="shared" si="8"/>
        <v>1019337.4942150203</v>
      </c>
      <c r="Z70" s="2"/>
    </row>
    <row r="71" spans="13:26" x14ac:dyDescent="0.2">
      <c r="M71" s="2"/>
      <c r="N71" s="1">
        <f t="shared" si="9"/>
        <v>9</v>
      </c>
      <c r="O71" s="124">
        <f t="shared" si="10"/>
        <v>1019337.4942150203</v>
      </c>
      <c r="P71" s="124">
        <f t="shared" si="11"/>
        <v>126607.40880967554</v>
      </c>
      <c r="Q71" s="124">
        <f t="shared" si="7"/>
        <v>1855.9854417296294</v>
      </c>
      <c r="R71" s="124">
        <f t="shared" si="8"/>
        <v>1147800.8884664255</v>
      </c>
      <c r="Z71" s="2"/>
    </row>
    <row r="72" spans="13:26" x14ac:dyDescent="0.2">
      <c r="M72" s="2"/>
      <c r="N72" s="1">
        <f t="shared" si="9"/>
        <v>10</v>
      </c>
      <c r="O72" s="124">
        <f t="shared" si="10"/>
        <v>1147800.8884664255</v>
      </c>
      <c r="P72" s="124">
        <f t="shared" si="11"/>
        <v>126607.40880967554</v>
      </c>
      <c r="Q72" s="124">
        <f t="shared" si="7"/>
        <v>2089.8885316080123</v>
      </c>
      <c r="R72" s="124">
        <f t="shared" si="8"/>
        <v>1276498.1858077091</v>
      </c>
      <c r="Z72" s="2"/>
    </row>
    <row r="73" spans="13:26" x14ac:dyDescent="0.2">
      <c r="M73" s="2"/>
      <c r="N73" s="1">
        <f t="shared" si="9"/>
        <v>11</v>
      </c>
      <c r="O73" s="124">
        <f t="shared" si="10"/>
        <v>1276498.1858077091</v>
      </c>
      <c r="P73" s="124">
        <f t="shared" si="11"/>
        <v>126607.40880967554</v>
      </c>
      <c r="Q73" s="124">
        <f t="shared" si="7"/>
        <v>2324.2175066638306</v>
      </c>
      <c r="R73" s="124">
        <f t="shared" si="8"/>
        <v>1405429.8121240486</v>
      </c>
      <c r="Z73" s="2"/>
    </row>
    <row r="74" spans="13:26" x14ac:dyDescent="0.2">
      <c r="M74" s="2"/>
      <c r="N74" s="1">
        <f t="shared" si="9"/>
        <v>12</v>
      </c>
      <c r="O74" s="124">
        <f t="shared" si="10"/>
        <v>1405429.8121240486</v>
      </c>
      <c r="P74" s="124">
        <f t="shared" si="11"/>
        <v>126607.40880967554</v>
      </c>
      <c r="Q74" s="124">
        <f t="shared" si="7"/>
        <v>2558.9731423386756</v>
      </c>
      <c r="R74" s="124">
        <f t="shared" si="8"/>
        <v>1534596.1940760629</v>
      </c>
      <c r="Z74" s="2"/>
    </row>
    <row r="75" spans="13:26" x14ac:dyDescent="0.2">
      <c r="M75" s="2"/>
      <c r="N75" s="1">
        <f t="shared" si="9"/>
        <v>13</v>
      </c>
      <c r="O75" s="124">
        <f t="shared" si="10"/>
        <v>1534596.1940760629</v>
      </c>
      <c r="P75" s="124">
        <f t="shared" si="11"/>
        <v>126607.40880967554</v>
      </c>
      <c r="Q75" s="124">
        <f t="shared" si="7"/>
        <v>2794.1562154860449</v>
      </c>
      <c r="R75" s="124">
        <f t="shared" si="8"/>
        <v>1663997.7591012246</v>
      </c>
      <c r="Z75" s="2"/>
    </row>
    <row r="76" spans="13:26" x14ac:dyDescent="0.2">
      <c r="M76" s="2"/>
      <c r="N76" s="1">
        <f t="shared" si="9"/>
        <v>14</v>
      </c>
      <c r="O76" s="124">
        <f t="shared" si="10"/>
        <v>1663997.7591012246</v>
      </c>
      <c r="P76" s="124">
        <f t="shared" si="11"/>
        <v>126607.40880967554</v>
      </c>
      <c r="Q76" s="124">
        <f t="shared" si="7"/>
        <v>3029.7675043739127</v>
      </c>
      <c r="R76" s="124">
        <f t="shared" si="8"/>
        <v>1793634.935415274</v>
      </c>
      <c r="Z76" s="2"/>
    </row>
    <row r="77" spans="13:26" x14ac:dyDescent="0.2">
      <c r="M77" s="2"/>
      <c r="N77" s="1">
        <f t="shared" si="9"/>
        <v>15</v>
      </c>
      <c r="O77" s="124">
        <f t="shared" si="10"/>
        <v>1793634.935415274</v>
      </c>
      <c r="P77" s="124">
        <f t="shared" si="11"/>
        <v>126607.40880967554</v>
      </c>
      <c r="Q77" s="124">
        <f t="shared" si="7"/>
        <v>3265.8077886873034</v>
      </c>
      <c r="R77" s="124">
        <f t="shared" si="8"/>
        <v>1923508.1520136369</v>
      </c>
      <c r="Z77" s="2"/>
    </row>
    <row r="78" spans="13:26" x14ac:dyDescent="0.2">
      <c r="M78" s="2"/>
      <c r="N78" s="1">
        <f t="shared" si="9"/>
        <v>16</v>
      </c>
      <c r="O78" s="124">
        <f t="shared" si="10"/>
        <v>1923508.1520136369</v>
      </c>
      <c r="P78" s="124">
        <f t="shared" si="11"/>
        <v>126607.40880967554</v>
      </c>
      <c r="Q78" s="124">
        <f t="shared" si="7"/>
        <v>3502.2778495308758</v>
      </c>
      <c r="R78" s="124">
        <f t="shared" si="8"/>
        <v>2053617.8386728433</v>
      </c>
      <c r="Z78" s="2"/>
    </row>
    <row r="79" spans="13:26" x14ac:dyDescent="0.2">
      <c r="M79" s="2"/>
      <c r="N79" s="1">
        <f t="shared" si="9"/>
        <v>17</v>
      </c>
      <c r="O79" s="124">
        <f t="shared" si="10"/>
        <v>2053617.8386728433</v>
      </c>
      <c r="P79" s="124">
        <f t="shared" si="11"/>
        <v>126607.40880967554</v>
      </c>
      <c r="Q79" s="124">
        <f t="shared" si="7"/>
        <v>3739.1784694315033</v>
      </c>
      <c r="R79" s="124">
        <f t="shared" si="8"/>
        <v>2183964.4259519503</v>
      </c>
      <c r="Z79" s="2"/>
    </row>
    <row r="80" spans="13:26" x14ac:dyDescent="0.2">
      <c r="M80" s="2"/>
      <c r="N80" s="1">
        <f t="shared" si="9"/>
        <v>18</v>
      </c>
      <c r="O80" s="124">
        <f t="shared" si="10"/>
        <v>2183964.4259519503</v>
      </c>
      <c r="P80" s="124">
        <f t="shared" si="11"/>
        <v>126607.40880967554</v>
      </c>
      <c r="Q80" s="124">
        <f t="shared" si="7"/>
        <v>3976.5104323408673</v>
      </c>
      <c r="R80" s="124">
        <f t="shared" si="8"/>
        <v>2314548.3451939663</v>
      </c>
      <c r="Z80" s="2"/>
    </row>
    <row r="81" spans="13:26" x14ac:dyDescent="0.2">
      <c r="M81" s="2"/>
      <c r="N81" s="1">
        <f t="shared" si="9"/>
        <v>19</v>
      </c>
      <c r="O81" s="124">
        <f t="shared" si="10"/>
        <v>2314548.3451939663</v>
      </c>
      <c r="P81" s="124">
        <f t="shared" si="11"/>
        <v>126607.40880967554</v>
      </c>
      <c r="Q81" s="124">
        <f t="shared" si="7"/>
        <v>4214.2745236380479</v>
      </c>
      <c r="R81" s="124">
        <f t="shared" si="8"/>
        <v>2445370.0285272799</v>
      </c>
      <c r="Z81" s="2"/>
    </row>
    <row r="82" spans="13:26" x14ac:dyDescent="0.2">
      <c r="M82" s="2"/>
      <c r="N82" s="1">
        <f t="shared" si="9"/>
        <v>20</v>
      </c>
      <c r="O82" s="124">
        <f t="shared" si="10"/>
        <v>2445370.0285272799</v>
      </c>
      <c r="P82" s="124">
        <f t="shared" si="11"/>
        <v>126607.40880967554</v>
      </c>
      <c r="Q82" s="124">
        <f t="shared" si="7"/>
        <v>4452.4715301321266</v>
      </c>
      <c r="R82" s="124">
        <f t="shared" si="8"/>
        <v>2576429.9088670872</v>
      </c>
      <c r="Z82" s="2"/>
    </row>
    <row r="83" spans="13:26" x14ac:dyDescent="0.2">
      <c r="M83" s="2"/>
      <c r="N83" s="1">
        <f t="shared" si="9"/>
        <v>21</v>
      </c>
      <c r="O83" s="124">
        <f t="shared" si="10"/>
        <v>2576429.9088670872</v>
      </c>
      <c r="P83" s="124">
        <f t="shared" si="11"/>
        <v>126607.40880967554</v>
      </c>
      <c r="Q83" s="124">
        <f t="shared" si="7"/>
        <v>4691.102240064788</v>
      </c>
      <c r="R83" s="124">
        <f t="shared" si="8"/>
        <v>2707728.4199168272</v>
      </c>
      <c r="Z83" s="2"/>
    </row>
    <row r="84" spans="13:26" x14ac:dyDescent="0.2">
      <c r="M84" s="2"/>
      <c r="N84" s="1">
        <f t="shared" si="9"/>
        <v>22</v>
      </c>
      <c r="O84" s="124">
        <f t="shared" si="10"/>
        <v>2707728.4199168272</v>
      </c>
      <c r="P84" s="124">
        <f t="shared" si="11"/>
        <v>126607.40880967554</v>
      </c>
      <c r="Q84" s="124">
        <f t="shared" si="7"/>
        <v>4930.1674431129259</v>
      </c>
      <c r="R84" s="124">
        <f t="shared" si="8"/>
        <v>2839265.9961696155</v>
      </c>
      <c r="Z84" s="2"/>
    </row>
    <row r="85" spans="13:26" x14ac:dyDescent="0.2">
      <c r="M85" s="2"/>
      <c r="N85" s="1">
        <f t="shared" si="9"/>
        <v>23</v>
      </c>
      <c r="O85" s="124">
        <f t="shared" si="10"/>
        <v>2839265.9961696155</v>
      </c>
      <c r="P85" s="124">
        <f t="shared" si="11"/>
        <v>126607.40880967554</v>
      </c>
      <c r="Q85" s="124">
        <f t="shared" si="7"/>
        <v>5169.6679303912624</v>
      </c>
      <c r="R85" s="124">
        <f t="shared" si="8"/>
        <v>2971043.0729096821</v>
      </c>
      <c r="Z85" s="2"/>
    </row>
    <row r="86" spans="13:26" x14ac:dyDescent="0.2">
      <c r="M86" s="2"/>
      <c r="N86" s="1">
        <f t="shared" si="9"/>
        <v>24</v>
      </c>
      <c r="O86" s="124">
        <f t="shared" si="10"/>
        <v>2971043.0729096821</v>
      </c>
      <c r="P86" s="124">
        <f t="shared" si="11"/>
        <v>126607.40880967554</v>
      </c>
      <c r="Q86" s="124">
        <f t="shared" si="7"/>
        <v>5409.6044944549612</v>
      </c>
      <c r="R86" s="124">
        <f t="shared" si="8"/>
        <v>3103060.0862138122</v>
      </c>
      <c r="Z86" s="2"/>
    </row>
    <row r="87" spans="13:26" x14ac:dyDescent="0.2">
      <c r="M87" s="2"/>
      <c r="N87" s="1">
        <f t="shared" si="9"/>
        <v>25</v>
      </c>
      <c r="O87" s="124">
        <f t="shared" si="10"/>
        <v>3103060.0862138122</v>
      </c>
      <c r="P87" s="124">
        <f t="shared" si="11"/>
        <v>126607.40880967554</v>
      </c>
      <c r="Q87" s="124">
        <f t="shared" si="7"/>
        <v>5649.9779293022493</v>
      </c>
      <c r="R87" s="124">
        <f t="shared" si="8"/>
        <v>3235317.4729527896</v>
      </c>
      <c r="Z87" s="2"/>
    </row>
    <row r="88" spans="13:26" x14ac:dyDescent="0.2">
      <c r="M88" s="2"/>
      <c r="N88" s="1">
        <f t="shared" si="9"/>
        <v>26</v>
      </c>
      <c r="O88" s="124">
        <f t="shared" si="10"/>
        <v>3235317.4729527896</v>
      </c>
      <c r="P88" s="124">
        <f t="shared" si="11"/>
        <v>126607.40880967554</v>
      </c>
      <c r="Q88" s="124">
        <f t="shared" si="7"/>
        <v>5890.78903037705</v>
      </c>
      <c r="R88" s="124">
        <f t="shared" si="8"/>
        <v>3367815.6707928418</v>
      </c>
      <c r="Z88" s="2"/>
    </row>
    <row r="89" spans="13:26" x14ac:dyDescent="0.2">
      <c r="M89" s="2"/>
      <c r="N89" s="1">
        <f t="shared" si="9"/>
        <v>27</v>
      </c>
      <c r="O89" s="124">
        <f t="shared" si="10"/>
        <v>3367815.6707928418</v>
      </c>
      <c r="P89" s="124">
        <f t="shared" si="11"/>
        <v>126607.40880967554</v>
      </c>
      <c r="Q89" s="124">
        <f t="shared" si="7"/>
        <v>6132.0385945716107</v>
      </c>
      <c r="R89" s="124">
        <f t="shared" si="8"/>
        <v>3500555.1181970886</v>
      </c>
      <c r="Z89" s="2"/>
    </row>
    <row r="90" spans="13:26" x14ac:dyDescent="0.2">
      <c r="M90" s="2"/>
      <c r="N90" s="1">
        <f t="shared" si="9"/>
        <v>28</v>
      </c>
      <c r="O90" s="124">
        <f t="shared" si="10"/>
        <v>3500555.1181970886</v>
      </c>
      <c r="P90" s="124">
        <f t="shared" si="11"/>
        <v>126607.40880967554</v>
      </c>
      <c r="Q90" s="124">
        <f t="shared" si="7"/>
        <v>6373.727420229141</v>
      </c>
      <c r="R90" s="124">
        <f t="shared" si="8"/>
        <v>3633536.254426993</v>
      </c>
      <c r="Z90" s="2"/>
    </row>
    <row r="91" spans="13:26" x14ac:dyDescent="0.2">
      <c r="M91" s="2"/>
      <c r="N91" s="1">
        <f t="shared" si="9"/>
        <v>29</v>
      </c>
      <c r="O91" s="124">
        <f t="shared" si="10"/>
        <v>3633536.254426993</v>
      </c>
      <c r="P91" s="124">
        <f t="shared" si="11"/>
        <v>126607.40880967554</v>
      </c>
      <c r="Q91" s="124">
        <f t="shared" si="7"/>
        <v>6615.856307146455</v>
      </c>
      <c r="R91" s="124">
        <f t="shared" si="8"/>
        <v>3766759.5195438149</v>
      </c>
      <c r="Z91" s="2"/>
    </row>
    <row r="92" spans="13:26" x14ac:dyDescent="0.2">
      <c r="M92" s="2"/>
      <c r="N92" s="1">
        <f t="shared" si="9"/>
        <v>30</v>
      </c>
      <c r="O92" s="124">
        <f t="shared" si="10"/>
        <v>3766759.5195438149</v>
      </c>
      <c r="P92" s="124">
        <f t="shared" si="11"/>
        <v>126607.40880967554</v>
      </c>
      <c r="Q92" s="124">
        <f t="shared" si="7"/>
        <v>6858.426056576619</v>
      </c>
      <c r="R92" s="124">
        <f t="shared" si="8"/>
        <v>3900225.3544100667</v>
      </c>
      <c r="Z92" s="2"/>
    </row>
    <row r="93" spans="13:26" x14ac:dyDescent="0.2">
      <c r="M93" s="2"/>
      <c r="N93" s="1">
        <f t="shared" si="9"/>
        <v>31</v>
      </c>
      <c r="O93" s="124">
        <f t="shared" si="10"/>
        <v>3900225.3544100667</v>
      </c>
      <c r="P93" s="124">
        <f t="shared" si="11"/>
        <v>126607.40880967554</v>
      </c>
      <c r="Q93" s="124">
        <f t="shared" si="7"/>
        <v>7101.4374712315985</v>
      </c>
      <c r="R93" s="124">
        <f t="shared" si="8"/>
        <v>4033934.2006909736</v>
      </c>
      <c r="Z93" s="2"/>
    </row>
    <row r="94" spans="13:26" x14ac:dyDescent="0.2">
      <c r="M94" s="2"/>
      <c r="N94" s="1">
        <f t="shared" si="9"/>
        <v>32</v>
      </c>
      <c r="O94" s="124">
        <f t="shared" si="10"/>
        <v>4033934.2006909736</v>
      </c>
      <c r="P94" s="124">
        <f t="shared" si="11"/>
        <v>126607.40880967554</v>
      </c>
      <c r="Q94" s="124">
        <f t="shared" si="7"/>
        <v>7344.8913552849208</v>
      </c>
      <c r="R94" s="124">
        <f t="shared" si="8"/>
        <v>4167886.5008559339</v>
      </c>
      <c r="Z94" s="2"/>
    </row>
    <row r="95" spans="13:26" x14ac:dyDescent="0.2">
      <c r="M95" s="2"/>
      <c r="N95" s="1">
        <f t="shared" si="9"/>
        <v>33</v>
      </c>
      <c r="O95" s="124">
        <f t="shared" si="10"/>
        <v>4167886.5008559339</v>
      </c>
      <c r="P95" s="124">
        <f t="shared" si="11"/>
        <v>126607.40880967554</v>
      </c>
      <c r="Q95" s="124">
        <f t="shared" si="7"/>
        <v>7588.7885143743333</v>
      </c>
      <c r="R95" s="124">
        <f t="shared" si="8"/>
        <v>4302082.6981799845</v>
      </c>
      <c r="Z95" s="2"/>
    </row>
    <row r="96" spans="13:26" x14ac:dyDescent="0.2">
      <c r="M96" s="2"/>
      <c r="N96" s="1">
        <f t="shared" si="9"/>
        <v>34</v>
      </c>
      <c r="O96" s="124">
        <f t="shared" si="10"/>
        <v>4302082.6981799845</v>
      </c>
      <c r="P96" s="124">
        <f t="shared" si="11"/>
        <v>126607.40880967554</v>
      </c>
      <c r="Q96" s="124">
        <f t="shared" si="7"/>
        <v>7833.1297556044692</v>
      </c>
      <c r="R96" s="124">
        <f t="shared" si="8"/>
        <v>4436523.2367452644</v>
      </c>
      <c r="Z96" s="2"/>
    </row>
    <row r="97" spans="13:26" x14ac:dyDescent="0.2">
      <c r="M97" s="2"/>
      <c r="N97" s="1">
        <f t="shared" si="9"/>
        <v>35</v>
      </c>
      <c r="O97" s="124">
        <f t="shared" si="10"/>
        <v>4436523.2367452644</v>
      </c>
      <c r="P97" s="124">
        <f t="shared" si="11"/>
        <v>126607.40880967554</v>
      </c>
      <c r="Q97" s="124">
        <f t="shared" si="7"/>
        <v>8077.915887549515</v>
      </c>
      <c r="R97" s="124">
        <f t="shared" si="8"/>
        <v>4571208.5614424897</v>
      </c>
      <c r="Z97" s="2"/>
    </row>
    <row r="98" spans="13:26" x14ac:dyDescent="0.2">
      <c r="M98" s="2"/>
      <c r="N98" s="1">
        <f t="shared" si="9"/>
        <v>36</v>
      </c>
      <c r="O98" s="124">
        <f t="shared" si="10"/>
        <v>4571208.5614424897</v>
      </c>
      <c r="P98" s="124">
        <f t="shared" si="11"/>
        <v>126607.40880967554</v>
      </c>
      <c r="Q98" s="124">
        <f t="shared" si="7"/>
        <v>8323.1477202558945</v>
      </c>
      <c r="R98" s="124">
        <f t="shared" si="8"/>
        <v>4706139.1179724215</v>
      </c>
      <c r="Z98" s="2"/>
    </row>
    <row r="99" spans="13:26" x14ac:dyDescent="0.2">
      <c r="M99" s="2"/>
      <c r="N99" s="1">
        <f t="shared" si="9"/>
        <v>37</v>
      </c>
      <c r="O99" s="124">
        <f t="shared" si="10"/>
        <v>4706139.1179724215</v>
      </c>
      <c r="P99" s="124">
        <f t="shared" si="11"/>
        <v>126607.40880967554</v>
      </c>
      <c r="Q99" s="124">
        <f t="shared" si="7"/>
        <v>8568.8260652449426</v>
      </c>
      <c r="R99" s="124">
        <f t="shared" si="8"/>
        <v>4841315.3528473424</v>
      </c>
      <c r="Z99" s="2"/>
    </row>
    <row r="100" spans="13:26" x14ac:dyDescent="0.2">
      <c r="M100" s="2"/>
      <c r="N100" s="1">
        <f t="shared" si="9"/>
        <v>38</v>
      </c>
      <c r="O100" s="124">
        <f t="shared" si="10"/>
        <v>4841315.3528473424</v>
      </c>
      <c r="P100" s="124">
        <f t="shared" si="11"/>
        <v>126607.40880967554</v>
      </c>
      <c r="Q100" s="124">
        <f t="shared" si="7"/>
        <v>8814.9517355155949</v>
      </c>
      <c r="R100" s="124">
        <f t="shared" si="8"/>
        <v>4976737.7133925334</v>
      </c>
      <c r="Z100" s="2"/>
    </row>
    <row r="101" spans="13:26" x14ac:dyDescent="0.2">
      <c r="M101" s="2"/>
      <c r="N101" s="1">
        <f t="shared" si="9"/>
        <v>39</v>
      </c>
      <c r="O101" s="124">
        <f t="shared" si="10"/>
        <v>4976737.7133925334</v>
      </c>
      <c r="P101" s="124">
        <f t="shared" si="11"/>
        <v>126607.40880967554</v>
      </c>
      <c r="Q101" s="124">
        <f t="shared" si="7"/>
        <v>9061.5255455470706</v>
      </c>
      <c r="R101" s="124">
        <f t="shared" si="8"/>
        <v>5112406.647747756</v>
      </c>
      <c r="Z101" s="2"/>
    </row>
    <row r="102" spans="13:26" x14ac:dyDescent="0.2">
      <c r="M102" s="2"/>
      <c r="N102" s="1">
        <f t="shared" si="9"/>
        <v>40</v>
      </c>
      <c r="O102" s="124">
        <f t="shared" si="10"/>
        <v>5112406.647747756</v>
      </c>
      <c r="P102" s="124">
        <f t="shared" si="11"/>
        <v>126607.40880967554</v>
      </c>
      <c r="Q102" s="124">
        <f t="shared" si="7"/>
        <v>9308.5483113015816</v>
      </c>
      <c r="R102" s="124">
        <f t="shared" si="8"/>
        <v>5248322.6048687333</v>
      </c>
      <c r="Z102" s="2"/>
    </row>
    <row r="103" spans="13:26" x14ac:dyDescent="0.2">
      <c r="M103" s="2"/>
      <c r="N103" s="1">
        <f t="shared" si="9"/>
        <v>41</v>
      </c>
      <c r="O103" s="124">
        <f t="shared" si="10"/>
        <v>5248322.6048687333</v>
      </c>
      <c r="P103" s="124">
        <f t="shared" si="11"/>
        <v>126607.40880967554</v>
      </c>
      <c r="Q103" s="124">
        <f t="shared" si="7"/>
        <v>9556.0208502270161</v>
      </c>
      <c r="R103" s="124">
        <f t="shared" si="8"/>
        <v>5384486.0345286364</v>
      </c>
      <c r="Z103" s="2"/>
    </row>
    <row r="104" spans="13:26" x14ac:dyDescent="0.2">
      <c r="M104" s="2"/>
      <c r="N104" s="1">
        <f t="shared" si="9"/>
        <v>42</v>
      </c>
      <c r="O104" s="124">
        <f t="shared" si="10"/>
        <v>5384486.0345286364</v>
      </c>
      <c r="P104" s="124">
        <f t="shared" si="11"/>
        <v>126607.40880967554</v>
      </c>
      <c r="Q104" s="124">
        <f t="shared" si="7"/>
        <v>9803.9439812596593</v>
      </c>
      <c r="R104" s="124">
        <f t="shared" si="8"/>
        <v>5520897.3873195723</v>
      </c>
      <c r="Z104" s="2"/>
    </row>
    <row r="105" spans="13:26" x14ac:dyDescent="0.2">
      <c r="M105" s="2"/>
      <c r="N105" s="1">
        <f t="shared" si="9"/>
        <v>43</v>
      </c>
      <c r="O105" s="124">
        <f t="shared" si="10"/>
        <v>5520897.3873195723</v>
      </c>
      <c r="P105" s="124">
        <f t="shared" si="11"/>
        <v>126607.40880967554</v>
      </c>
      <c r="Q105" s="124">
        <f t="shared" si="7"/>
        <v>10052.318524826891</v>
      </c>
      <c r="R105" s="124">
        <f t="shared" si="8"/>
        <v>5657557.1146540754</v>
      </c>
      <c r="Z105" s="2"/>
    </row>
    <row r="106" spans="13:26" x14ac:dyDescent="0.2">
      <c r="M106" s="2"/>
      <c r="N106" s="1">
        <f t="shared" si="9"/>
        <v>44</v>
      </c>
      <c r="O106" s="124">
        <f t="shared" si="10"/>
        <v>5657557.1146540754</v>
      </c>
      <c r="P106" s="124">
        <f t="shared" si="11"/>
        <v>126607.40880967554</v>
      </c>
      <c r="Q106" s="124">
        <f t="shared" si="7"/>
        <v>10301.145302849907</v>
      </c>
      <c r="R106" s="124">
        <f t="shared" si="8"/>
        <v>5794465.668766601</v>
      </c>
      <c r="Z106" s="2"/>
    </row>
    <row r="107" spans="13:26" x14ac:dyDescent="0.2">
      <c r="M107" s="2"/>
      <c r="N107" s="1">
        <f t="shared" si="9"/>
        <v>45</v>
      </c>
      <c r="O107" s="124">
        <f t="shared" si="10"/>
        <v>5794465.668766601</v>
      </c>
      <c r="P107" s="124">
        <f t="shared" si="11"/>
        <v>126607.40880967554</v>
      </c>
      <c r="Q107" s="124">
        <f t="shared" si="7"/>
        <v>10550.425138746437</v>
      </c>
      <c r="R107" s="124">
        <f t="shared" si="8"/>
        <v>5931623.5027150232</v>
      </c>
      <c r="Z107" s="2"/>
    </row>
    <row r="108" spans="13:26" x14ac:dyDescent="0.2">
      <c r="M108" s="2"/>
      <c r="N108" s="1">
        <f t="shared" si="9"/>
        <v>46</v>
      </c>
      <c r="O108" s="124">
        <f t="shared" si="10"/>
        <v>5931623.5027150232</v>
      </c>
      <c r="P108" s="124">
        <f t="shared" si="11"/>
        <v>126607.40880967554</v>
      </c>
      <c r="Q108" s="124">
        <f t="shared" si="7"/>
        <v>10800.158857433473</v>
      </c>
      <c r="R108" s="124">
        <f t="shared" si="8"/>
        <v>6069031.0703821322</v>
      </c>
      <c r="Z108" s="2"/>
    </row>
    <row r="109" spans="13:26" x14ac:dyDescent="0.2">
      <c r="M109" s="2"/>
      <c r="N109" s="1">
        <f t="shared" si="9"/>
        <v>47</v>
      </c>
      <c r="O109" s="124">
        <f t="shared" si="10"/>
        <v>6069031.0703821322</v>
      </c>
      <c r="P109" s="124">
        <f t="shared" si="11"/>
        <v>126607.40880967554</v>
      </c>
      <c r="Q109" s="124">
        <f t="shared" si="7"/>
        <v>11050.347285329992</v>
      </c>
      <c r="R109" s="124">
        <f t="shared" si="8"/>
        <v>6206688.8264771383</v>
      </c>
      <c r="Z109" s="2"/>
    </row>
    <row r="110" spans="13:26" x14ac:dyDescent="0.2">
      <c r="M110" s="2"/>
      <c r="N110" s="1">
        <f t="shared" si="9"/>
        <v>48</v>
      </c>
      <c r="O110" s="124">
        <f t="shared" si="10"/>
        <v>6206688.8264771383</v>
      </c>
      <c r="P110" s="124">
        <f t="shared" si="11"/>
        <v>126607.40880967554</v>
      </c>
      <c r="Q110" s="124">
        <f t="shared" si="7"/>
        <v>11300.991250359701</v>
      </c>
      <c r="R110" s="124">
        <f t="shared" si="8"/>
        <v>6344597.2265371736</v>
      </c>
      <c r="Z110" s="2"/>
    </row>
    <row r="111" spans="13:26" x14ac:dyDescent="0.2">
      <c r="M111" s="2"/>
      <c r="N111" s="1">
        <f t="shared" si="9"/>
        <v>49</v>
      </c>
      <c r="O111" s="124">
        <f t="shared" si="10"/>
        <v>6344597.2265371736</v>
      </c>
      <c r="P111" s="124">
        <f t="shared" si="11"/>
        <v>126607.40880967554</v>
      </c>
      <c r="Q111" s="124">
        <f t="shared" si="7"/>
        <v>11552.091581953762</v>
      </c>
      <c r="R111" s="124">
        <f t="shared" si="8"/>
        <v>6482756.7269288031</v>
      </c>
      <c r="Z111" s="2"/>
    </row>
    <row r="112" spans="13:26" x14ac:dyDescent="0.2">
      <c r="M112" s="2"/>
      <c r="N112" s="1">
        <f t="shared" si="9"/>
        <v>50</v>
      </c>
      <c r="O112" s="124">
        <f t="shared" si="10"/>
        <v>6482756.7269288031</v>
      </c>
      <c r="P112" s="124">
        <f t="shared" si="11"/>
        <v>126607.40880967554</v>
      </c>
      <c r="Q112" s="124">
        <f t="shared" si="7"/>
        <v>11803.649111053553</v>
      </c>
      <c r="R112" s="124">
        <f t="shared" si="8"/>
        <v>6621167.7848495329</v>
      </c>
      <c r="Z112" s="2"/>
    </row>
    <row r="113" spans="13:26" x14ac:dyDescent="0.2">
      <c r="M113" s="2"/>
      <c r="N113" s="1">
        <f t="shared" si="9"/>
        <v>51</v>
      </c>
      <c r="O113" s="124">
        <f t="shared" si="10"/>
        <v>6621167.7848495329</v>
      </c>
      <c r="P113" s="124">
        <f t="shared" si="11"/>
        <v>126607.40880967554</v>
      </c>
      <c r="Q113" s="124">
        <f t="shared" si="7"/>
        <v>12055.664670113409</v>
      </c>
      <c r="R113" s="124">
        <f t="shared" si="8"/>
        <v>6759830.8583293222</v>
      </c>
      <c r="Z113" s="2"/>
    </row>
    <row r="114" spans="13:26" x14ac:dyDescent="0.2">
      <c r="M114" s="2"/>
      <c r="N114" s="1">
        <f t="shared" si="9"/>
        <v>52</v>
      </c>
      <c r="O114" s="124">
        <f t="shared" si="10"/>
        <v>6759830.8583293222</v>
      </c>
      <c r="P114" s="124">
        <f t="shared" si="11"/>
        <v>126607.40880967554</v>
      </c>
      <c r="Q114" s="124">
        <f t="shared" si="7"/>
        <v>12308.139093103375</v>
      </c>
      <c r="R114" s="124">
        <f t="shared" si="8"/>
        <v>6898746.4062321018</v>
      </c>
      <c r="Z114" s="2"/>
    </row>
    <row r="115" spans="13:26" x14ac:dyDescent="0.2">
      <c r="M115" s="2"/>
      <c r="N115" s="1">
        <f t="shared" si="9"/>
        <v>53</v>
      </c>
      <c r="O115" s="124">
        <f t="shared" si="10"/>
        <v>6898746.4062321018</v>
      </c>
      <c r="P115" s="124">
        <f t="shared" si="11"/>
        <v>126607.40880967554</v>
      </c>
      <c r="Q115" s="124">
        <f t="shared" si="7"/>
        <v>12561.073215511971</v>
      </c>
      <c r="R115" s="124">
        <f t="shared" si="8"/>
        <v>7037914.8882572893</v>
      </c>
      <c r="Z115" s="2"/>
    </row>
    <row r="116" spans="13:26" x14ac:dyDescent="0.2">
      <c r="M116" s="2"/>
      <c r="N116" s="1">
        <f t="shared" si="9"/>
        <v>54</v>
      </c>
      <c r="O116" s="124">
        <f t="shared" si="10"/>
        <v>7037914.8882572893</v>
      </c>
      <c r="P116" s="124">
        <f t="shared" si="11"/>
        <v>126607.40880967554</v>
      </c>
      <c r="Q116" s="124">
        <f t="shared" si="7"/>
        <v>12814.467874348953</v>
      </c>
      <c r="R116" s="124">
        <f t="shared" si="8"/>
        <v>7177336.7649413142</v>
      </c>
      <c r="Z116" s="2"/>
    </row>
    <row r="117" spans="13:26" x14ac:dyDescent="0.2">
      <c r="M117" s="2"/>
      <c r="N117" s="1">
        <f t="shared" si="9"/>
        <v>55</v>
      </c>
      <c r="O117" s="124">
        <f t="shared" si="10"/>
        <v>7177336.7649413142</v>
      </c>
      <c r="P117" s="124">
        <f t="shared" si="11"/>
        <v>126607.40880967554</v>
      </c>
      <c r="Q117" s="124">
        <f t="shared" si="7"/>
        <v>13068.323908148088</v>
      </c>
      <c r="R117" s="124">
        <f t="shared" si="8"/>
        <v>7317012.4976591384</v>
      </c>
      <c r="Z117" s="2"/>
    </row>
    <row r="118" spans="13:26" x14ac:dyDescent="0.2">
      <c r="M118" s="2"/>
      <c r="N118" s="1">
        <f t="shared" si="9"/>
        <v>56</v>
      </c>
      <c r="O118" s="124">
        <f t="shared" si="10"/>
        <v>7317012.4976591384</v>
      </c>
      <c r="P118" s="124">
        <f t="shared" si="11"/>
        <v>126607.40880967554</v>
      </c>
      <c r="Q118" s="124">
        <f t="shared" si="7"/>
        <v>13322.642156969923</v>
      </c>
      <c r="R118" s="124">
        <f t="shared" si="8"/>
        <v>7456942.548625784</v>
      </c>
      <c r="Z118" s="2"/>
    </row>
    <row r="119" spans="13:26" x14ac:dyDescent="0.2">
      <c r="M119" s="2"/>
      <c r="N119" s="1">
        <f t="shared" si="9"/>
        <v>57</v>
      </c>
      <c r="O119" s="124">
        <f t="shared" si="10"/>
        <v>7456942.548625784</v>
      </c>
      <c r="P119" s="124">
        <f t="shared" si="11"/>
        <v>126607.40880967554</v>
      </c>
      <c r="Q119" s="124">
        <f t="shared" si="7"/>
        <v>13577.423462404564</v>
      </c>
      <c r="R119" s="124">
        <f t="shared" si="8"/>
        <v>7597127.3808978647</v>
      </c>
      <c r="Z119" s="2"/>
    </row>
    <row r="120" spans="13:26" x14ac:dyDescent="0.2">
      <c r="M120" s="2"/>
      <c r="N120" s="1">
        <f t="shared" si="9"/>
        <v>58</v>
      </c>
      <c r="O120" s="124">
        <f t="shared" si="10"/>
        <v>7597127.3808978647</v>
      </c>
      <c r="P120" s="124">
        <f t="shared" si="11"/>
        <v>126607.40880967554</v>
      </c>
      <c r="Q120" s="124">
        <f t="shared" si="7"/>
        <v>13832.668667574471</v>
      </c>
      <c r="R120" s="124">
        <f t="shared" si="8"/>
        <v>7737567.4583751149</v>
      </c>
      <c r="Z120" s="2"/>
    </row>
    <row r="121" spans="13:26" x14ac:dyDescent="0.2">
      <c r="M121" s="2"/>
      <c r="N121" s="1">
        <f t="shared" si="9"/>
        <v>59</v>
      </c>
      <c r="O121" s="124">
        <f t="shared" si="10"/>
        <v>7737567.4583751149</v>
      </c>
      <c r="P121" s="124">
        <f t="shared" si="11"/>
        <v>126607.40880967554</v>
      </c>
      <c r="Q121" s="124">
        <f t="shared" si="7"/>
        <v>14088.378617137236</v>
      </c>
      <c r="R121" s="124">
        <f t="shared" si="8"/>
        <v>7878263.2458019285</v>
      </c>
      <c r="Z121" s="2"/>
    </row>
    <row r="122" spans="13:26" x14ac:dyDescent="0.2">
      <c r="M122" s="2"/>
      <c r="N122" s="1">
        <f t="shared" si="9"/>
        <v>60</v>
      </c>
      <c r="O122" s="124">
        <f t="shared" si="10"/>
        <v>7878263.2458019285</v>
      </c>
      <c r="P122" s="124">
        <f t="shared" si="11"/>
        <v>126607.40880967554</v>
      </c>
      <c r="Q122" s="124">
        <f t="shared" si="7"/>
        <v>14344.554157288385</v>
      </c>
      <c r="R122" s="124">
        <f t="shared" si="8"/>
        <v>8019215.208768893</v>
      </c>
      <c r="Z122" s="2"/>
    </row>
    <row r="123" spans="13:26" x14ac:dyDescent="0.2">
      <c r="M123" s="2"/>
      <c r="N123" s="1">
        <f t="shared" si="9"/>
        <v>61</v>
      </c>
      <c r="O123" s="124">
        <f t="shared" si="10"/>
        <v>8019215.208768893</v>
      </c>
      <c r="P123" s="124">
        <f t="shared" si="11"/>
        <v>126607.40880967554</v>
      </c>
      <c r="Q123" s="124">
        <f t="shared" si="7"/>
        <v>14601.196135764179</v>
      </c>
      <c r="R123" s="124">
        <f t="shared" si="8"/>
        <v>8160423.8137143329</v>
      </c>
      <c r="Z123" s="2"/>
    </row>
    <row r="124" spans="13:26" x14ac:dyDescent="0.2">
      <c r="M124" s="2"/>
      <c r="N124" s="1">
        <f t="shared" si="9"/>
        <v>62</v>
      </c>
      <c r="O124" s="124">
        <f t="shared" si="10"/>
        <v>8160423.8137143329</v>
      </c>
      <c r="P124" s="124">
        <f t="shared" si="11"/>
        <v>126607.40880967554</v>
      </c>
      <c r="Q124" s="124">
        <f t="shared" si="7"/>
        <v>14858.305401844411</v>
      </c>
      <c r="R124" s="124">
        <f t="shared" si="8"/>
        <v>8301889.5279258527</v>
      </c>
      <c r="Z124" s="2"/>
    </row>
    <row r="125" spans="13:26" x14ac:dyDescent="0.2">
      <c r="M125" s="2"/>
      <c r="N125" s="1">
        <f t="shared" si="9"/>
        <v>63</v>
      </c>
      <c r="O125" s="124">
        <f t="shared" si="10"/>
        <v>8301889.5279258527</v>
      </c>
      <c r="P125" s="124">
        <f t="shared" si="11"/>
        <v>126607.40880967554</v>
      </c>
      <c r="Q125" s="124">
        <f t="shared" si="7"/>
        <v>15115.882806355228</v>
      </c>
      <c r="R125" s="124">
        <f t="shared" si="8"/>
        <v>8443612.8195418827</v>
      </c>
      <c r="Z125" s="2"/>
    </row>
    <row r="126" spans="13:26" x14ac:dyDescent="0.2">
      <c r="M126" s="2"/>
      <c r="N126" s="1">
        <f t="shared" si="9"/>
        <v>64</v>
      </c>
      <c r="O126" s="124">
        <f t="shared" si="10"/>
        <v>8443612.8195418827</v>
      </c>
      <c r="P126" s="124">
        <f t="shared" si="11"/>
        <v>126607.40880967554</v>
      </c>
      <c r="Q126" s="124">
        <f t="shared" si="7"/>
        <v>15373.929201671939</v>
      </c>
      <c r="R126" s="124">
        <f t="shared" si="8"/>
        <v>8585594.1575532295</v>
      </c>
      <c r="Z126" s="2"/>
    </row>
    <row r="127" spans="13:26" x14ac:dyDescent="0.2">
      <c r="M127" s="2"/>
      <c r="N127" s="1">
        <f t="shared" si="9"/>
        <v>65</v>
      </c>
      <c r="O127" s="124">
        <f t="shared" si="10"/>
        <v>8585594.1575532295</v>
      </c>
      <c r="P127" s="124">
        <f t="shared" si="11"/>
        <v>126607.40880967554</v>
      </c>
      <c r="Q127" s="124">
        <f t="shared" ref="Q127:Q190" si="12">O127*$P$57</f>
        <v>15632.445441721839</v>
      </c>
      <c r="R127" s="124">
        <f t="shared" ref="R127:R190" si="13">O127+P127+Q127</f>
        <v>8727834.0118046254</v>
      </c>
      <c r="Z127" s="2"/>
    </row>
    <row r="128" spans="13:26" x14ac:dyDescent="0.2">
      <c r="M128" s="2"/>
      <c r="N128" s="1">
        <f t="shared" ref="N128:N191" si="14">N127+1</f>
        <v>66</v>
      </c>
      <c r="O128" s="124">
        <f t="shared" ref="O128:O191" si="15">R127</f>
        <v>8727834.0118046254</v>
      </c>
      <c r="P128" s="124">
        <f t="shared" ref="P128:P191" si="16">P127</f>
        <v>126607.40880967554</v>
      </c>
      <c r="Q128" s="124">
        <f t="shared" si="12"/>
        <v>15891.43238198703</v>
      </c>
      <c r="R128" s="124">
        <f t="shared" si="13"/>
        <v>8870332.8529962879</v>
      </c>
      <c r="Z128" s="2"/>
    </row>
    <row r="129" spans="13:26" x14ac:dyDescent="0.2">
      <c r="M129" s="2"/>
      <c r="N129" s="1">
        <f t="shared" si="14"/>
        <v>67</v>
      </c>
      <c r="O129" s="124">
        <f t="shared" si="15"/>
        <v>8870332.8529962879</v>
      </c>
      <c r="P129" s="124">
        <f t="shared" si="16"/>
        <v>126607.40880967554</v>
      </c>
      <c r="Q129" s="124">
        <f t="shared" si="12"/>
        <v>16150.890879507262</v>
      </c>
      <c r="R129" s="124">
        <f t="shared" si="13"/>
        <v>9013091.1526854709</v>
      </c>
      <c r="Z129" s="2"/>
    </row>
    <row r="130" spans="13:26" x14ac:dyDescent="0.2">
      <c r="M130" s="2"/>
      <c r="N130" s="1">
        <f t="shared" si="14"/>
        <v>68</v>
      </c>
      <c r="O130" s="124">
        <f t="shared" si="15"/>
        <v>9013091.1526854709</v>
      </c>
      <c r="P130" s="124">
        <f t="shared" si="16"/>
        <v>126607.40880967554</v>
      </c>
      <c r="Q130" s="124">
        <f t="shared" si="12"/>
        <v>16410.821792882758</v>
      </c>
      <c r="R130" s="124">
        <f t="shared" si="13"/>
        <v>9156109.3832880277</v>
      </c>
      <c r="Z130" s="2"/>
    </row>
    <row r="131" spans="13:26" x14ac:dyDescent="0.2">
      <c r="M131" s="2"/>
      <c r="N131" s="1">
        <f t="shared" si="14"/>
        <v>69</v>
      </c>
      <c r="O131" s="124">
        <f t="shared" si="15"/>
        <v>9156109.3832880277</v>
      </c>
      <c r="P131" s="124">
        <f t="shared" si="16"/>
        <v>126607.40880967554</v>
      </c>
      <c r="Q131" s="124">
        <f t="shared" si="12"/>
        <v>16671.225982277054</v>
      </c>
      <c r="R131" s="124">
        <f t="shared" si="13"/>
        <v>9299388.0180799793</v>
      </c>
      <c r="Z131" s="2"/>
    </row>
    <row r="132" spans="13:26" x14ac:dyDescent="0.2">
      <c r="M132" s="2"/>
      <c r="N132" s="1">
        <f t="shared" si="14"/>
        <v>70</v>
      </c>
      <c r="O132" s="124">
        <f t="shared" si="15"/>
        <v>9299388.0180799793</v>
      </c>
      <c r="P132" s="124">
        <f t="shared" si="16"/>
        <v>126607.40880967554</v>
      </c>
      <c r="Q132" s="124">
        <f t="shared" si="12"/>
        <v>16932.104309419865</v>
      </c>
      <c r="R132" s="124">
        <f t="shared" si="13"/>
        <v>9442927.5311990734</v>
      </c>
      <c r="Z132" s="2"/>
    </row>
    <row r="133" spans="13:26" x14ac:dyDescent="0.2">
      <c r="M133" s="2"/>
      <c r="N133" s="1">
        <f t="shared" si="14"/>
        <v>71</v>
      </c>
      <c r="O133" s="124">
        <f t="shared" si="15"/>
        <v>9442927.5311990734</v>
      </c>
      <c r="P133" s="124">
        <f t="shared" si="16"/>
        <v>126607.40880967554</v>
      </c>
      <c r="Q133" s="124">
        <f t="shared" si="12"/>
        <v>17193.45763760991</v>
      </c>
      <c r="R133" s="124">
        <f t="shared" si="13"/>
        <v>9586728.3976463582</v>
      </c>
      <c r="Z133" s="2"/>
    </row>
    <row r="134" spans="13:26" x14ac:dyDescent="0.2">
      <c r="M134" s="2"/>
      <c r="N134" s="1">
        <f t="shared" si="14"/>
        <v>72</v>
      </c>
      <c r="O134" s="124">
        <f t="shared" si="15"/>
        <v>9586728.3976463582</v>
      </c>
      <c r="P134" s="124">
        <f t="shared" si="16"/>
        <v>126607.40880967554</v>
      </c>
      <c r="Q134" s="124">
        <f t="shared" si="12"/>
        <v>17455.286831717793</v>
      </c>
      <c r="R134" s="124">
        <f t="shared" si="13"/>
        <v>9730791.0932877511</v>
      </c>
      <c r="Z134" s="2"/>
    </row>
    <row r="135" spans="13:26" x14ac:dyDescent="0.2">
      <c r="M135" s="2"/>
      <c r="N135" s="1">
        <f t="shared" si="14"/>
        <v>73</v>
      </c>
      <c r="O135" s="124">
        <f t="shared" si="15"/>
        <v>9730791.0932877511</v>
      </c>
      <c r="P135" s="124">
        <f t="shared" si="16"/>
        <v>126607.40880967554</v>
      </c>
      <c r="Q135" s="124">
        <f t="shared" si="12"/>
        <v>17717.592758188846</v>
      </c>
      <c r="R135" s="124">
        <f t="shared" si="13"/>
        <v>9875116.094855614</v>
      </c>
      <c r="Z135" s="2"/>
    </row>
    <row r="136" spans="13:26" x14ac:dyDescent="0.2">
      <c r="M136" s="2"/>
      <c r="N136" s="1">
        <f t="shared" si="14"/>
        <v>74</v>
      </c>
      <c r="O136" s="124">
        <f t="shared" si="15"/>
        <v>9875116.094855614</v>
      </c>
      <c r="P136" s="124">
        <f t="shared" si="16"/>
        <v>126607.40880967554</v>
      </c>
      <c r="Q136" s="124">
        <f t="shared" si="12"/>
        <v>17980.376285046004</v>
      </c>
      <c r="R136" s="124">
        <f t="shared" si="13"/>
        <v>10019703.879950335</v>
      </c>
      <c r="Z136" s="2"/>
    </row>
    <row r="137" spans="13:26" x14ac:dyDescent="0.2">
      <c r="M137" s="2"/>
      <c r="N137" s="1">
        <f t="shared" si="14"/>
        <v>75</v>
      </c>
      <c r="O137" s="124">
        <f t="shared" si="15"/>
        <v>10019703.879950335</v>
      </c>
      <c r="P137" s="124">
        <f t="shared" si="16"/>
        <v>126607.40880967554</v>
      </c>
      <c r="Q137" s="124">
        <f t="shared" si="12"/>
        <v>18243.63828189268</v>
      </c>
      <c r="R137" s="124">
        <f t="shared" si="13"/>
        <v>10164554.927041903</v>
      </c>
      <c r="Z137" s="2"/>
    </row>
    <row r="138" spans="13:26" x14ac:dyDescent="0.2">
      <c r="M138" s="2"/>
      <c r="N138" s="1">
        <f t="shared" si="14"/>
        <v>76</v>
      </c>
      <c r="O138" s="124">
        <f t="shared" si="15"/>
        <v>10164554.927041903</v>
      </c>
      <c r="P138" s="124">
        <f t="shared" si="16"/>
        <v>126607.40880967554</v>
      </c>
      <c r="Q138" s="124">
        <f t="shared" si="12"/>
        <v>18507.379619915642</v>
      </c>
      <c r="R138" s="124">
        <f t="shared" si="13"/>
        <v>10309669.715471493</v>
      </c>
      <c r="Z138" s="2"/>
    </row>
    <row r="139" spans="13:26" x14ac:dyDescent="0.2">
      <c r="M139" s="2"/>
      <c r="N139" s="1">
        <f t="shared" si="14"/>
        <v>77</v>
      </c>
      <c r="O139" s="124">
        <f t="shared" si="15"/>
        <v>10309669.715471493</v>
      </c>
      <c r="P139" s="124">
        <f t="shared" si="16"/>
        <v>126607.40880967554</v>
      </c>
      <c r="Q139" s="124">
        <f t="shared" si="12"/>
        <v>18771.601171887891</v>
      </c>
      <c r="R139" s="124">
        <f t="shared" si="13"/>
        <v>10455048.725453056</v>
      </c>
      <c r="Z139" s="2"/>
    </row>
    <row r="140" spans="13:26" x14ac:dyDescent="0.2">
      <c r="M140" s="2"/>
      <c r="N140" s="1">
        <f t="shared" si="14"/>
        <v>78</v>
      </c>
      <c r="O140" s="124">
        <f t="shared" si="15"/>
        <v>10455048.725453056</v>
      </c>
      <c r="P140" s="124">
        <f t="shared" si="16"/>
        <v>126607.40880967554</v>
      </c>
      <c r="Q140" s="124">
        <f t="shared" si="12"/>
        <v>19036.303812171551</v>
      </c>
      <c r="R140" s="124">
        <f t="shared" si="13"/>
        <v>10600692.438074904</v>
      </c>
      <c r="Z140" s="2"/>
    </row>
    <row r="141" spans="13:26" x14ac:dyDescent="0.2">
      <c r="M141" s="2"/>
      <c r="N141" s="1">
        <f t="shared" si="14"/>
        <v>79</v>
      </c>
      <c r="O141" s="124">
        <f t="shared" si="15"/>
        <v>10600692.438074904</v>
      </c>
      <c r="P141" s="124">
        <f t="shared" si="16"/>
        <v>126607.40880967554</v>
      </c>
      <c r="Q141" s="124">
        <f t="shared" si="12"/>
        <v>19301.488416720771</v>
      </c>
      <c r="R141" s="124">
        <f t="shared" si="13"/>
        <v>10746601.335301299</v>
      </c>
      <c r="Z141" s="2"/>
    </row>
    <row r="142" spans="13:26" x14ac:dyDescent="0.2">
      <c r="M142" s="2"/>
      <c r="N142" s="1">
        <f t="shared" si="14"/>
        <v>80</v>
      </c>
      <c r="O142" s="124">
        <f t="shared" si="15"/>
        <v>10746601.335301299</v>
      </c>
      <c r="P142" s="124">
        <f t="shared" si="16"/>
        <v>126607.40880967554</v>
      </c>
      <c r="Q142" s="124">
        <f t="shared" si="12"/>
        <v>19567.155863084605</v>
      </c>
      <c r="R142" s="124">
        <f t="shared" si="13"/>
        <v>10892775.899974057</v>
      </c>
      <c r="Z142" s="2"/>
    </row>
    <row r="143" spans="13:26" x14ac:dyDescent="0.2">
      <c r="M143" s="2"/>
      <c r="N143" s="1">
        <f t="shared" si="14"/>
        <v>81</v>
      </c>
      <c r="O143" s="124">
        <f t="shared" si="15"/>
        <v>10892775.899974057</v>
      </c>
      <c r="P143" s="124">
        <f t="shared" si="16"/>
        <v>126607.40880967554</v>
      </c>
      <c r="Q143" s="124">
        <f t="shared" si="12"/>
        <v>19833.307030409938</v>
      </c>
      <c r="R143" s="124">
        <f t="shared" si="13"/>
        <v>11039216.615814142</v>
      </c>
      <c r="Z143" s="2"/>
    </row>
    <row r="144" spans="13:26" x14ac:dyDescent="0.2">
      <c r="M144" s="2"/>
      <c r="N144" s="1">
        <f t="shared" si="14"/>
        <v>82</v>
      </c>
      <c r="O144" s="124">
        <f t="shared" si="15"/>
        <v>11039216.615814142</v>
      </c>
      <c r="P144" s="124">
        <f t="shared" si="16"/>
        <v>126607.40880967554</v>
      </c>
      <c r="Q144" s="124">
        <f t="shared" si="12"/>
        <v>20099.942799444379</v>
      </c>
      <c r="R144" s="124">
        <f t="shared" si="13"/>
        <v>11185923.967423262</v>
      </c>
      <c r="Z144" s="2"/>
    </row>
    <row r="145" spans="13:26" x14ac:dyDescent="0.2">
      <c r="M145" s="2"/>
      <c r="N145" s="1">
        <f t="shared" si="14"/>
        <v>83</v>
      </c>
      <c r="O145" s="124">
        <f t="shared" si="15"/>
        <v>11185923.967423262</v>
      </c>
      <c r="P145" s="124">
        <f t="shared" si="16"/>
        <v>126607.40880967554</v>
      </c>
      <c r="Q145" s="124">
        <f t="shared" si="12"/>
        <v>20367.064052539186</v>
      </c>
      <c r="R145" s="124">
        <f t="shared" si="13"/>
        <v>11332898.440285476</v>
      </c>
      <c r="Z145" s="2"/>
    </row>
    <row r="146" spans="13:26" x14ac:dyDescent="0.2">
      <c r="M146" s="2"/>
      <c r="N146" s="1">
        <f t="shared" si="14"/>
        <v>84</v>
      </c>
      <c r="O146" s="124">
        <f t="shared" si="15"/>
        <v>11332898.440285476</v>
      </c>
      <c r="P146" s="124">
        <f t="shared" si="16"/>
        <v>126607.40880967554</v>
      </c>
      <c r="Q146" s="124">
        <f t="shared" si="12"/>
        <v>20634.671673652174</v>
      </c>
      <c r="R146" s="124">
        <f t="shared" si="13"/>
        <v>11480140.520768803</v>
      </c>
      <c r="Z146" s="2"/>
    </row>
    <row r="147" spans="13:26" x14ac:dyDescent="0.2">
      <c r="M147" s="2"/>
      <c r="N147" s="1">
        <f t="shared" si="14"/>
        <v>85</v>
      </c>
      <c r="O147" s="124">
        <f t="shared" si="15"/>
        <v>11480140.520768803</v>
      </c>
      <c r="P147" s="124">
        <f t="shared" si="16"/>
        <v>126607.40880967554</v>
      </c>
      <c r="Q147" s="124">
        <f t="shared" si="12"/>
        <v>20902.766548350653</v>
      </c>
      <c r="R147" s="124">
        <f t="shared" si="13"/>
        <v>11627650.696126828</v>
      </c>
      <c r="Z147" s="2"/>
    </row>
    <row r="148" spans="13:26" x14ac:dyDescent="0.2">
      <c r="M148" s="2"/>
      <c r="N148" s="1">
        <f t="shared" si="14"/>
        <v>86</v>
      </c>
      <c r="O148" s="124">
        <f t="shared" si="15"/>
        <v>11627650.696126828</v>
      </c>
      <c r="P148" s="124">
        <f t="shared" si="16"/>
        <v>126607.40880967554</v>
      </c>
      <c r="Q148" s="124">
        <f t="shared" si="12"/>
        <v>21171.34956381435</v>
      </c>
      <c r="R148" s="124">
        <f t="shared" si="13"/>
        <v>11775429.454500318</v>
      </c>
      <c r="Z148" s="2"/>
    </row>
    <row r="149" spans="13:26" x14ac:dyDescent="0.2">
      <c r="M149" s="2"/>
      <c r="N149" s="1">
        <f t="shared" si="14"/>
        <v>87</v>
      </c>
      <c r="O149" s="124">
        <f t="shared" si="15"/>
        <v>11775429.454500318</v>
      </c>
      <c r="P149" s="124">
        <f t="shared" si="16"/>
        <v>126607.40880967554</v>
      </c>
      <c r="Q149" s="124">
        <f t="shared" si="12"/>
        <v>21440.421608838351</v>
      </c>
      <c r="R149" s="124">
        <f t="shared" si="13"/>
        <v>11923477.284918832</v>
      </c>
      <c r="Z149" s="2"/>
    </row>
    <row r="150" spans="13:26" x14ac:dyDescent="0.2">
      <c r="M150" s="2"/>
      <c r="N150" s="1">
        <f t="shared" si="14"/>
        <v>88</v>
      </c>
      <c r="O150" s="124">
        <f t="shared" si="15"/>
        <v>11923477.284918832</v>
      </c>
      <c r="P150" s="124">
        <f t="shared" si="16"/>
        <v>126607.40880967554</v>
      </c>
      <c r="Q150" s="124">
        <f t="shared" si="12"/>
        <v>21709.983573836038</v>
      </c>
      <c r="R150" s="124">
        <f t="shared" si="13"/>
        <v>12071794.677302342</v>
      </c>
      <c r="Z150" s="2"/>
    </row>
    <row r="151" spans="13:26" x14ac:dyDescent="0.2">
      <c r="M151" s="2"/>
      <c r="N151" s="1">
        <f t="shared" si="14"/>
        <v>89</v>
      </c>
      <c r="O151" s="124">
        <f t="shared" si="15"/>
        <v>12071794.677302342</v>
      </c>
      <c r="P151" s="124">
        <f t="shared" si="16"/>
        <v>126607.40880967554</v>
      </c>
      <c r="Q151" s="124">
        <f t="shared" si="12"/>
        <v>21980.036350842031</v>
      </c>
      <c r="R151" s="124">
        <f t="shared" si="13"/>
        <v>12220382.122462859</v>
      </c>
      <c r="Z151" s="2"/>
    </row>
    <row r="152" spans="13:26" x14ac:dyDescent="0.2">
      <c r="M152" s="2"/>
      <c r="N152" s="1">
        <f t="shared" si="14"/>
        <v>90</v>
      </c>
      <c r="O152" s="124">
        <f t="shared" si="15"/>
        <v>12220382.122462859</v>
      </c>
      <c r="P152" s="124">
        <f t="shared" si="16"/>
        <v>126607.40880967554</v>
      </c>
      <c r="Q152" s="124">
        <f t="shared" si="12"/>
        <v>22250.580833515152</v>
      </c>
      <c r="R152" s="124">
        <f t="shared" si="13"/>
        <v>12369240.112106049</v>
      </c>
      <c r="Z152" s="2"/>
    </row>
    <row r="153" spans="13:26" x14ac:dyDescent="0.2">
      <c r="M153" s="2"/>
      <c r="N153" s="1">
        <f t="shared" si="14"/>
        <v>91</v>
      </c>
      <c r="O153" s="124">
        <f t="shared" si="15"/>
        <v>12369240.112106049</v>
      </c>
      <c r="P153" s="124">
        <f t="shared" si="16"/>
        <v>126607.40880967554</v>
      </c>
      <c r="Q153" s="124">
        <f t="shared" si="12"/>
        <v>22521.617917141375</v>
      </c>
      <c r="R153" s="124">
        <f t="shared" si="13"/>
        <v>12518369.138832865</v>
      </c>
      <c r="Z153" s="2"/>
    </row>
    <row r="154" spans="13:26" x14ac:dyDescent="0.2">
      <c r="M154" s="2"/>
      <c r="N154" s="1">
        <f t="shared" si="14"/>
        <v>92</v>
      </c>
      <c r="O154" s="124">
        <f t="shared" si="15"/>
        <v>12518369.138832865</v>
      </c>
      <c r="P154" s="124">
        <f t="shared" si="16"/>
        <v>126607.40880967554</v>
      </c>
      <c r="Q154" s="124">
        <f t="shared" si="12"/>
        <v>22793.148498636787</v>
      </c>
      <c r="R154" s="124">
        <f t="shared" si="13"/>
        <v>12667769.696141178</v>
      </c>
      <c r="Z154" s="2"/>
    </row>
    <row r="155" spans="13:26" x14ac:dyDescent="0.2">
      <c r="M155" s="2"/>
      <c r="N155" s="1">
        <f t="shared" si="14"/>
        <v>93</v>
      </c>
      <c r="O155" s="124">
        <f t="shared" si="15"/>
        <v>12667769.696141178</v>
      </c>
      <c r="P155" s="124">
        <f t="shared" si="16"/>
        <v>126607.40880967554</v>
      </c>
      <c r="Q155" s="124">
        <f t="shared" si="12"/>
        <v>23065.173476550561</v>
      </c>
      <c r="R155" s="124">
        <f t="shared" si="13"/>
        <v>12817442.278427403</v>
      </c>
      <c r="Z155" s="2"/>
    </row>
    <row r="156" spans="13:26" x14ac:dyDescent="0.2">
      <c r="M156" s="2"/>
      <c r="N156" s="1">
        <f t="shared" si="14"/>
        <v>94</v>
      </c>
      <c r="O156" s="124">
        <f t="shared" si="15"/>
        <v>12817442.278427403</v>
      </c>
      <c r="P156" s="124">
        <f t="shared" si="16"/>
        <v>126607.40880967554</v>
      </c>
      <c r="Q156" s="124">
        <f t="shared" si="12"/>
        <v>23337.69375106792</v>
      </c>
      <c r="R156" s="124">
        <f t="shared" si="13"/>
        <v>12967387.380988147</v>
      </c>
      <c r="Z156" s="2"/>
    </row>
    <row r="157" spans="13:26" x14ac:dyDescent="0.2">
      <c r="M157" s="2"/>
      <c r="N157" s="1">
        <f t="shared" si="14"/>
        <v>95</v>
      </c>
      <c r="O157" s="124">
        <f t="shared" si="15"/>
        <v>12967387.380988147</v>
      </c>
      <c r="P157" s="124">
        <f t="shared" si="16"/>
        <v>126607.40880967554</v>
      </c>
      <c r="Q157" s="124">
        <f t="shared" si="12"/>
        <v>23610.710224013132</v>
      </c>
      <c r="R157" s="124">
        <f t="shared" si="13"/>
        <v>13117605.500021836</v>
      </c>
      <c r="Z157" s="2"/>
    </row>
    <row r="158" spans="13:26" x14ac:dyDescent="0.2">
      <c r="M158" s="2"/>
      <c r="N158" s="1">
        <f t="shared" si="14"/>
        <v>96</v>
      </c>
      <c r="O158" s="124">
        <f t="shared" si="15"/>
        <v>13117605.500021836</v>
      </c>
      <c r="P158" s="124">
        <f t="shared" si="16"/>
        <v>126607.40880967554</v>
      </c>
      <c r="Q158" s="124">
        <f t="shared" si="12"/>
        <v>23884.223798852483</v>
      </c>
      <c r="R158" s="124">
        <f t="shared" si="13"/>
        <v>13268097.132630363</v>
      </c>
      <c r="Z158" s="2"/>
    </row>
    <row r="159" spans="13:26" x14ac:dyDescent="0.2">
      <c r="M159" s="2"/>
      <c r="N159" s="1">
        <f t="shared" si="14"/>
        <v>97</v>
      </c>
      <c r="O159" s="124">
        <f t="shared" si="15"/>
        <v>13268097.132630363</v>
      </c>
      <c r="P159" s="124">
        <f t="shared" si="16"/>
        <v>126607.40880967554</v>
      </c>
      <c r="Q159" s="124">
        <f t="shared" si="12"/>
        <v>24158.235380697261</v>
      </c>
      <c r="R159" s="124">
        <f t="shared" si="13"/>
        <v>13418862.776820736</v>
      </c>
      <c r="Z159" s="2"/>
    </row>
    <row r="160" spans="13:26" x14ac:dyDescent="0.2">
      <c r="M160" s="2"/>
      <c r="N160" s="1">
        <f t="shared" si="14"/>
        <v>98</v>
      </c>
      <c r="O160" s="124">
        <f t="shared" si="15"/>
        <v>13418862.776820736</v>
      </c>
      <c r="P160" s="124">
        <f t="shared" si="16"/>
        <v>126607.40880967554</v>
      </c>
      <c r="Q160" s="124">
        <f t="shared" si="12"/>
        <v>24432.74587630677</v>
      </c>
      <c r="R160" s="124">
        <f t="shared" si="13"/>
        <v>13569902.931506718</v>
      </c>
      <c r="Z160" s="2"/>
    </row>
    <row r="161" spans="13:26" x14ac:dyDescent="0.2">
      <c r="M161" s="2"/>
      <c r="N161" s="1">
        <f t="shared" si="14"/>
        <v>99</v>
      </c>
      <c r="O161" s="124">
        <f t="shared" si="15"/>
        <v>13569902.931506718</v>
      </c>
      <c r="P161" s="124">
        <f t="shared" si="16"/>
        <v>126607.40880967554</v>
      </c>
      <c r="Q161" s="124">
        <f t="shared" si="12"/>
        <v>24707.756194091315</v>
      </c>
      <c r="R161" s="124">
        <f t="shared" si="13"/>
        <v>13721218.096510483</v>
      </c>
      <c r="Z161" s="2"/>
    </row>
    <row r="162" spans="13:26" x14ac:dyDescent="0.2">
      <c r="M162" s="2"/>
      <c r="N162" s="1">
        <f t="shared" si="14"/>
        <v>100</v>
      </c>
      <c r="O162" s="124">
        <f t="shared" si="15"/>
        <v>13721218.096510483</v>
      </c>
      <c r="P162" s="124">
        <f t="shared" si="16"/>
        <v>126607.40880967554</v>
      </c>
      <c r="Q162" s="124">
        <f t="shared" si="12"/>
        <v>24983.267244115206</v>
      </c>
      <c r="R162" s="124">
        <f t="shared" si="13"/>
        <v>13872808.772564273</v>
      </c>
      <c r="Z162" s="2"/>
    </row>
    <row r="163" spans="13:26" x14ac:dyDescent="0.2">
      <c r="M163" s="2"/>
      <c r="N163" s="1">
        <f t="shared" si="14"/>
        <v>101</v>
      </c>
      <c r="O163" s="124">
        <f t="shared" si="15"/>
        <v>13872808.772564273</v>
      </c>
      <c r="P163" s="124">
        <f t="shared" si="16"/>
        <v>126607.40880967554</v>
      </c>
      <c r="Q163" s="124">
        <f t="shared" si="12"/>
        <v>25259.279938099797</v>
      </c>
      <c r="R163" s="124">
        <f t="shared" si="13"/>
        <v>14024675.461312048</v>
      </c>
      <c r="Z163" s="2"/>
    </row>
    <row r="164" spans="13:26" x14ac:dyDescent="0.2">
      <c r="M164" s="2"/>
      <c r="N164" s="1">
        <f t="shared" si="14"/>
        <v>102</v>
      </c>
      <c r="O164" s="124">
        <f t="shared" si="15"/>
        <v>14024675.461312048</v>
      </c>
      <c r="P164" s="124">
        <f t="shared" si="16"/>
        <v>126607.40880967554</v>
      </c>
      <c r="Q164" s="124">
        <f t="shared" si="12"/>
        <v>25535.795189426455</v>
      </c>
      <c r="R164" s="124">
        <f t="shared" si="13"/>
        <v>14176818.66531115</v>
      </c>
      <c r="Z164" s="2"/>
    </row>
    <row r="165" spans="13:26" x14ac:dyDescent="0.2">
      <c r="M165" s="2"/>
      <c r="N165" s="1">
        <f t="shared" si="14"/>
        <v>103</v>
      </c>
      <c r="O165" s="124">
        <f t="shared" si="15"/>
        <v>14176818.66531115</v>
      </c>
      <c r="P165" s="124">
        <f t="shared" si="16"/>
        <v>126607.40880967554</v>
      </c>
      <c r="Q165" s="124">
        <f t="shared" si="12"/>
        <v>25812.813913139635</v>
      </c>
      <c r="R165" s="124">
        <f t="shared" si="13"/>
        <v>14329238.888033966</v>
      </c>
      <c r="Z165" s="2"/>
    </row>
    <row r="166" spans="13:26" x14ac:dyDescent="0.2">
      <c r="M166" s="2"/>
      <c r="N166" s="1">
        <f t="shared" si="14"/>
        <v>104</v>
      </c>
      <c r="O166" s="124">
        <f t="shared" si="15"/>
        <v>14329238.888033966</v>
      </c>
      <c r="P166" s="124">
        <f t="shared" si="16"/>
        <v>126607.40880967554</v>
      </c>
      <c r="Q166" s="124">
        <f t="shared" si="12"/>
        <v>26090.337025949866</v>
      </c>
      <c r="R166" s="124">
        <f t="shared" si="13"/>
        <v>14481936.63386959</v>
      </c>
      <c r="Z166" s="2"/>
    </row>
    <row r="167" spans="13:26" x14ac:dyDescent="0.2">
      <c r="M167" s="2"/>
      <c r="N167" s="1">
        <f t="shared" si="14"/>
        <v>105</v>
      </c>
      <c r="O167" s="124">
        <f t="shared" si="15"/>
        <v>14481936.63386959</v>
      </c>
      <c r="P167" s="124">
        <f t="shared" si="16"/>
        <v>126607.40880967554</v>
      </c>
      <c r="Q167" s="124">
        <f t="shared" si="12"/>
        <v>26368.365446236807</v>
      </c>
      <c r="R167" s="124">
        <f t="shared" si="13"/>
        <v>14634912.408125501</v>
      </c>
      <c r="Z167" s="2"/>
    </row>
    <row r="168" spans="13:26" x14ac:dyDescent="0.2">
      <c r="M168" s="2"/>
      <c r="N168" s="1">
        <f t="shared" si="14"/>
        <v>106</v>
      </c>
      <c r="O168" s="124">
        <f t="shared" si="15"/>
        <v>14634912.408125501</v>
      </c>
      <c r="P168" s="124">
        <f t="shared" si="16"/>
        <v>126607.40880967554</v>
      </c>
      <c r="Q168" s="124">
        <f t="shared" si="12"/>
        <v>26646.900094052282</v>
      </c>
      <c r="R168" s="124">
        <f t="shared" si="13"/>
        <v>14788166.717029229</v>
      </c>
      <c r="Z168" s="2"/>
    </row>
    <row r="169" spans="13:26" x14ac:dyDescent="0.2">
      <c r="M169" s="2"/>
      <c r="N169" s="1">
        <f t="shared" si="14"/>
        <v>107</v>
      </c>
      <c r="O169" s="124">
        <f t="shared" si="15"/>
        <v>14788166.717029229</v>
      </c>
      <c r="P169" s="124">
        <f t="shared" si="16"/>
        <v>126607.40880967554</v>
      </c>
      <c r="Q169" s="124">
        <f t="shared" si="12"/>
        <v>26925.941891123326</v>
      </c>
      <c r="R169" s="124">
        <f t="shared" si="13"/>
        <v>14941700.067730026</v>
      </c>
      <c r="Z169" s="2"/>
    </row>
    <row r="170" spans="13:26" x14ac:dyDescent="0.2">
      <c r="M170" s="2"/>
      <c r="N170" s="1">
        <f t="shared" si="14"/>
        <v>108</v>
      </c>
      <c r="O170" s="124">
        <f t="shared" si="15"/>
        <v>14941700.067730026</v>
      </c>
      <c r="P170" s="124">
        <f t="shared" si="16"/>
        <v>126607.40880967554</v>
      </c>
      <c r="Q170" s="124">
        <f t="shared" si="12"/>
        <v>27205.491760855224</v>
      </c>
      <c r="R170" s="124">
        <f t="shared" si="13"/>
        <v>15095512.968300557</v>
      </c>
      <c r="Z170" s="2"/>
    </row>
    <row r="171" spans="13:26" x14ac:dyDescent="0.2">
      <c r="M171" s="2"/>
      <c r="N171" s="1">
        <f t="shared" si="14"/>
        <v>109</v>
      </c>
      <c r="O171" s="124">
        <f t="shared" si="15"/>
        <v>15095512.968300557</v>
      </c>
      <c r="P171" s="124">
        <f t="shared" si="16"/>
        <v>126607.40880967554</v>
      </c>
      <c r="Q171" s="124">
        <f t="shared" si="12"/>
        <v>27485.550628334589</v>
      </c>
      <c r="R171" s="124">
        <f t="shared" si="13"/>
        <v>15249605.927738566</v>
      </c>
      <c r="Z171" s="2"/>
    </row>
    <row r="172" spans="13:26" x14ac:dyDescent="0.2">
      <c r="M172" s="2"/>
      <c r="N172" s="1">
        <f t="shared" si="14"/>
        <v>110</v>
      </c>
      <c r="O172" s="124">
        <f t="shared" si="15"/>
        <v>15249605.927738566</v>
      </c>
      <c r="P172" s="124">
        <f t="shared" si="16"/>
        <v>126607.40880967554</v>
      </c>
      <c r="Q172" s="124">
        <f t="shared" si="12"/>
        <v>27766.119420332394</v>
      </c>
      <c r="R172" s="124">
        <f t="shared" si="13"/>
        <v>15403979.455968574</v>
      </c>
      <c r="Z172" s="2"/>
    </row>
    <row r="173" spans="13:26" x14ac:dyDescent="0.2">
      <c r="M173" s="2"/>
      <c r="N173" s="1">
        <f t="shared" si="14"/>
        <v>111</v>
      </c>
      <c r="O173" s="124">
        <f t="shared" si="15"/>
        <v>15403979.455968574</v>
      </c>
      <c r="P173" s="124">
        <f t="shared" si="16"/>
        <v>126607.40880967554</v>
      </c>
      <c r="Q173" s="124">
        <f t="shared" si="12"/>
        <v>28047.199065307068</v>
      </c>
      <c r="R173" s="124">
        <f t="shared" si="13"/>
        <v>15558634.063843556</v>
      </c>
      <c r="Z173" s="2"/>
    </row>
    <row r="174" spans="13:26" x14ac:dyDescent="0.2">
      <c r="M174" s="2"/>
      <c r="N174" s="1">
        <f t="shared" si="14"/>
        <v>112</v>
      </c>
      <c r="O174" s="124">
        <f t="shared" si="15"/>
        <v>15558634.063843556</v>
      </c>
      <c r="P174" s="124">
        <f t="shared" si="16"/>
        <v>126607.40880967554</v>
      </c>
      <c r="Q174" s="124">
        <f t="shared" si="12"/>
        <v>28328.790493407549</v>
      </c>
      <c r="R174" s="124">
        <f t="shared" si="13"/>
        <v>15713570.263146639</v>
      </c>
      <c r="Z174" s="2"/>
    </row>
    <row r="175" spans="13:26" x14ac:dyDescent="0.2">
      <c r="M175" s="2"/>
      <c r="N175" s="1">
        <f t="shared" si="14"/>
        <v>113</v>
      </c>
      <c r="O175" s="124">
        <f t="shared" si="15"/>
        <v>15713570.263146639</v>
      </c>
      <c r="P175" s="124">
        <f t="shared" si="16"/>
        <v>126607.40880967554</v>
      </c>
      <c r="Q175" s="124">
        <f t="shared" si="12"/>
        <v>28610.894636476365</v>
      </c>
      <c r="R175" s="124">
        <f t="shared" si="13"/>
        <v>15868788.56659279</v>
      </c>
      <c r="Z175" s="2"/>
    </row>
    <row r="176" spans="13:26" x14ac:dyDescent="0.2">
      <c r="M176" s="2"/>
      <c r="N176" s="1">
        <f t="shared" si="14"/>
        <v>114</v>
      </c>
      <c r="O176" s="124">
        <f t="shared" si="15"/>
        <v>15868788.56659279</v>
      </c>
      <c r="P176" s="124">
        <f t="shared" si="16"/>
        <v>126607.40880967554</v>
      </c>
      <c r="Q176" s="124">
        <f t="shared" si="12"/>
        <v>28893.512428052723</v>
      </c>
      <c r="R176" s="124">
        <f t="shared" si="13"/>
        <v>16024289.487830518</v>
      </c>
      <c r="Z176" s="2"/>
    </row>
    <row r="177" spans="13:26" x14ac:dyDescent="0.2">
      <c r="M177" s="2"/>
      <c r="N177" s="1">
        <f t="shared" si="14"/>
        <v>115</v>
      </c>
      <c r="O177" s="124">
        <f t="shared" si="15"/>
        <v>16024289.487830518</v>
      </c>
      <c r="P177" s="124">
        <f t="shared" si="16"/>
        <v>126607.40880967554</v>
      </c>
      <c r="Q177" s="124">
        <f t="shared" si="12"/>
        <v>29176.644803375602</v>
      </c>
      <c r="R177" s="124">
        <f t="shared" si="13"/>
        <v>16180073.541443568</v>
      </c>
      <c r="Z177" s="2"/>
    </row>
    <row r="178" spans="13:26" x14ac:dyDescent="0.2">
      <c r="M178" s="2"/>
      <c r="N178" s="1">
        <f t="shared" si="14"/>
        <v>116</v>
      </c>
      <c r="O178" s="124">
        <f t="shared" si="15"/>
        <v>16180073.541443568</v>
      </c>
      <c r="P178" s="124">
        <f t="shared" si="16"/>
        <v>126607.40880967554</v>
      </c>
      <c r="Q178" s="124">
        <f t="shared" si="12"/>
        <v>29460.292699386831</v>
      </c>
      <c r="R178" s="124">
        <f t="shared" si="13"/>
        <v>16336141.24295263</v>
      </c>
      <c r="Z178" s="2"/>
    </row>
    <row r="179" spans="13:26" x14ac:dyDescent="0.2">
      <c r="M179" s="2"/>
      <c r="N179" s="1">
        <f t="shared" si="14"/>
        <v>117</v>
      </c>
      <c r="O179" s="124">
        <f t="shared" si="15"/>
        <v>16336141.24295263</v>
      </c>
      <c r="P179" s="124">
        <f t="shared" si="16"/>
        <v>126607.40880967554</v>
      </c>
      <c r="Q179" s="124">
        <f t="shared" si="12"/>
        <v>29744.457054734208</v>
      </c>
      <c r="R179" s="124">
        <f t="shared" si="13"/>
        <v>16492493.108817039</v>
      </c>
      <c r="Z179" s="2"/>
    </row>
    <row r="180" spans="13:26" x14ac:dyDescent="0.2">
      <c r="M180" s="2"/>
      <c r="N180" s="1">
        <f t="shared" si="14"/>
        <v>118</v>
      </c>
      <c r="O180" s="124">
        <f t="shared" si="15"/>
        <v>16492493.108817039</v>
      </c>
      <c r="P180" s="124">
        <f t="shared" si="16"/>
        <v>126607.40880967554</v>
      </c>
      <c r="Q180" s="124">
        <f t="shared" si="12"/>
        <v>30029.138809774602</v>
      </c>
      <c r="R180" s="124">
        <f t="shared" si="13"/>
        <v>16649129.656436488</v>
      </c>
      <c r="Z180" s="2"/>
    </row>
    <row r="181" spans="13:26" x14ac:dyDescent="0.2">
      <c r="M181" s="2"/>
      <c r="N181" s="1">
        <f t="shared" si="14"/>
        <v>119</v>
      </c>
      <c r="O181" s="124">
        <f t="shared" si="15"/>
        <v>16649129.656436488</v>
      </c>
      <c r="P181" s="124">
        <f t="shared" si="16"/>
        <v>126607.40880967554</v>
      </c>
      <c r="Q181" s="124">
        <f t="shared" si="12"/>
        <v>30314.338906577046</v>
      </c>
      <c r="R181" s="124">
        <f t="shared" si="13"/>
        <v>16806051.40415274</v>
      </c>
      <c r="Z181" s="2"/>
    </row>
    <row r="182" spans="13:26" x14ac:dyDescent="0.2">
      <c r="M182" s="2"/>
      <c r="N182" s="1">
        <f t="shared" si="14"/>
        <v>120</v>
      </c>
      <c r="O182" s="124">
        <f t="shared" si="15"/>
        <v>16806051.40415274</v>
      </c>
      <c r="P182" s="124">
        <f t="shared" si="16"/>
        <v>126607.40880967554</v>
      </c>
      <c r="Q182" s="124">
        <f t="shared" si="12"/>
        <v>30600.058288925891</v>
      </c>
      <c r="R182" s="124">
        <f t="shared" si="13"/>
        <v>16963258.871251341</v>
      </c>
      <c r="Z182" s="2"/>
    </row>
    <row r="183" spans="13:26" x14ac:dyDescent="0.2">
      <c r="M183" s="2"/>
      <c r="N183" s="1">
        <f t="shared" si="14"/>
        <v>121</v>
      </c>
      <c r="O183" s="124">
        <f t="shared" si="15"/>
        <v>16963258.871251341</v>
      </c>
      <c r="P183" s="124">
        <f t="shared" si="16"/>
        <v>126607.40880967554</v>
      </c>
      <c r="Q183" s="124">
        <f t="shared" si="12"/>
        <v>30886.297902323891</v>
      </c>
      <c r="R183" s="124">
        <f t="shared" si="13"/>
        <v>17120752.577963341</v>
      </c>
      <c r="Z183" s="2"/>
    </row>
    <row r="184" spans="13:26" x14ac:dyDescent="0.2">
      <c r="M184" s="2"/>
      <c r="N184" s="1">
        <f t="shared" si="14"/>
        <v>122</v>
      </c>
      <c r="O184" s="124">
        <f t="shared" si="15"/>
        <v>17120752.577963341</v>
      </c>
      <c r="P184" s="124">
        <f t="shared" si="16"/>
        <v>126607.40880967554</v>
      </c>
      <c r="Q184" s="124">
        <f t="shared" si="12"/>
        <v>31173.058693995357</v>
      </c>
      <c r="R184" s="124">
        <f t="shared" si="13"/>
        <v>17278533.045467012</v>
      </c>
      <c r="Z184" s="2"/>
    </row>
    <row r="185" spans="13:26" x14ac:dyDescent="0.2">
      <c r="M185" s="2"/>
      <c r="N185" s="1">
        <f t="shared" si="14"/>
        <v>123</v>
      </c>
      <c r="O185" s="124">
        <f t="shared" si="15"/>
        <v>17278533.045467012</v>
      </c>
      <c r="P185" s="124">
        <f t="shared" si="16"/>
        <v>126607.40880967554</v>
      </c>
      <c r="Q185" s="124">
        <f t="shared" si="12"/>
        <v>31460.341612889279</v>
      </c>
      <c r="R185" s="124">
        <f t="shared" si="13"/>
        <v>17436600.795889579</v>
      </c>
      <c r="Z185" s="2"/>
    </row>
    <row r="186" spans="13:26" x14ac:dyDescent="0.2">
      <c r="M186" s="2"/>
      <c r="N186" s="1">
        <f t="shared" si="14"/>
        <v>124</v>
      </c>
      <c r="O186" s="124">
        <f t="shared" si="15"/>
        <v>17436600.795889579</v>
      </c>
      <c r="P186" s="124">
        <f t="shared" si="16"/>
        <v>126607.40880967554</v>
      </c>
      <c r="Q186" s="124">
        <f t="shared" si="12"/>
        <v>31748.147609682481</v>
      </c>
      <c r="R186" s="124">
        <f t="shared" si="13"/>
        <v>17594956.352308936</v>
      </c>
      <c r="Z186" s="2"/>
    </row>
    <row r="187" spans="13:26" x14ac:dyDescent="0.2">
      <c r="M187" s="2"/>
      <c r="N187" s="1">
        <f t="shared" si="14"/>
        <v>125</v>
      </c>
      <c r="O187" s="124">
        <f t="shared" si="15"/>
        <v>17594956.352308936</v>
      </c>
      <c r="P187" s="124">
        <f t="shared" si="16"/>
        <v>126607.40880967554</v>
      </c>
      <c r="Q187" s="124">
        <f t="shared" si="12"/>
        <v>32036.477636782736</v>
      </c>
      <c r="R187" s="124">
        <f t="shared" si="13"/>
        <v>17753600.238755397</v>
      </c>
      <c r="Z187" s="2"/>
    </row>
    <row r="188" spans="13:26" x14ac:dyDescent="0.2">
      <c r="M188" s="2"/>
      <c r="N188" s="1">
        <f t="shared" si="14"/>
        <v>126</v>
      </c>
      <c r="O188" s="124">
        <f t="shared" si="15"/>
        <v>17753600.238755397</v>
      </c>
      <c r="P188" s="124">
        <f t="shared" si="16"/>
        <v>126607.40880967554</v>
      </c>
      <c r="Q188" s="124">
        <f t="shared" si="12"/>
        <v>32325.332648331962</v>
      </c>
      <c r="R188" s="124">
        <f t="shared" si="13"/>
        <v>17912532.980213407</v>
      </c>
      <c r="Z188" s="2"/>
    </row>
    <row r="189" spans="13:26" x14ac:dyDescent="0.2">
      <c r="M189" s="2"/>
      <c r="N189" s="1">
        <f t="shared" si="14"/>
        <v>127</v>
      </c>
      <c r="O189" s="124">
        <f t="shared" si="15"/>
        <v>17912532.980213407</v>
      </c>
      <c r="P189" s="124">
        <f t="shared" si="16"/>
        <v>126607.40880967554</v>
      </c>
      <c r="Q189" s="124">
        <f t="shared" si="12"/>
        <v>32614.713600209343</v>
      </c>
      <c r="R189" s="124">
        <f t="shared" si="13"/>
        <v>18071755.102623295</v>
      </c>
      <c r="Z189" s="2"/>
    </row>
    <row r="190" spans="13:26" x14ac:dyDescent="0.2">
      <c r="M190" s="2"/>
      <c r="N190" s="1">
        <f t="shared" si="14"/>
        <v>128</v>
      </c>
      <c r="O190" s="124">
        <f t="shared" si="15"/>
        <v>18071755.102623295</v>
      </c>
      <c r="P190" s="124">
        <f t="shared" si="16"/>
        <v>126607.40880967554</v>
      </c>
      <c r="Q190" s="124">
        <f t="shared" si="12"/>
        <v>32904.621450034501</v>
      </c>
      <c r="R190" s="124">
        <f t="shared" si="13"/>
        <v>18231267.132883005</v>
      </c>
      <c r="Z190" s="2"/>
    </row>
    <row r="191" spans="13:26" x14ac:dyDescent="0.2">
      <c r="M191" s="2"/>
      <c r="N191" s="1">
        <f t="shared" si="14"/>
        <v>129</v>
      </c>
      <c r="O191" s="124">
        <f t="shared" si="15"/>
        <v>18231267.132883005</v>
      </c>
      <c r="P191" s="124">
        <f t="shared" si="16"/>
        <v>126607.40880967554</v>
      </c>
      <c r="Q191" s="124">
        <f t="shared" ref="Q191:Q254" si="17">O191*$P$57</f>
        <v>33195.057157170682</v>
      </c>
      <c r="R191" s="124">
        <f t="shared" ref="R191:R254" si="18">O191+P191+Q191</f>
        <v>18391069.598849852</v>
      </c>
      <c r="Z191" s="2"/>
    </row>
    <row r="192" spans="13:26" x14ac:dyDescent="0.2">
      <c r="M192" s="2"/>
      <c r="N192" s="1">
        <f t="shared" ref="N192:N255" si="19">N191+1</f>
        <v>130</v>
      </c>
      <c r="O192" s="124">
        <f t="shared" ref="O192:O255" si="20">R191</f>
        <v>18391069.598849852</v>
      </c>
      <c r="P192" s="124">
        <f t="shared" ref="P192:P255" si="21">P191</f>
        <v>126607.40880967554</v>
      </c>
      <c r="Q192" s="124">
        <f t="shared" si="17"/>
        <v>33486.0216827279</v>
      </c>
      <c r="R192" s="124">
        <f t="shared" si="18"/>
        <v>18551163.029342256</v>
      </c>
      <c r="Z192" s="2"/>
    </row>
    <row r="193" spans="13:26" x14ac:dyDescent="0.2">
      <c r="M193" s="2"/>
      <c r="N193" s="1">
        <f t="shared" si="19"/>
        <v>131</v>
      </c>
      <c r="O193" s="124">
        <f t="shared" si="20"/>
        <v>18551163.029342256</v>
      </c>
      <c r="P193" s="124">
        <f t="shared" si="21"/>
        <v>126607.40880967554</v>
      </c>
      <c r="Q193" s="124">
        <f t="shared" si="17"/>
        <v>33777.515989566164</v>
      </c>
      <c r="R193" s="124">
        <f t="shared" si="18"/>
        <v>18711547.954141498</v>
      </c>
      <c r="Z193" s="2"/>
    </row>
    <row r="194" spans="13:26" x14ac:dyDescent="0.2">
      <c r="M194" s="2"/>
      <c r="N194" s="1">
        <f t="shared" si="19"/>
        <v>132</v>
      </c>
      <c r="O194" s="124">
        <f t="shared" si="20"/>
        <v>18711547.954141498</v>
      </c>
      <c r="P194" s="124">
        <f t="shared" si="21"/>
        <v>126607.40880967554</v>
      </c>
      <c r="Q194" s="124">
        <f t="shared" si="17"/>
        <v>34069.541042298602</v>
      </c>
      <c r="R194" s="124">
        <f t="shared" si="18"/>
        <v>18872224.903993472</v>
      </c>
      <c r="Z194" s="2"/>
    </row>
    <row r="195" spans="13:26" x14ac:dyDescent="0.2">
      <c r="M195" s="2"/>
      <c r="N195" s="1">
        <f t="shared" si="19"/>
        <v>133</v>
      </c>
      <c r="O195" s="124">
        <f t="shared" si="20"/>
        <v>18872224.903993472</v>
      </c>
      <c r="P195" s="124">
        <f t="shared" si="21"/>
        <v>126607.40880967554</v>
      </c>
      <c r="Q195" s="124">
        <f t="shared" si="17"/>
        <v>34362.097807294711</v>
      </c>
      <c r="R195" s="124">
        <f t="shared" si="18"/>
        <v>19033194.410610445</v>
      </c>
      <c r="Z195" s="2"/>
    </row>
    <row r="196" spans="13:26" x14ac:dyDescent="0.2">
      <c r="M196" s="2"/>
      <c r="N196" s="1">
        <f t="shared" si="19"/>
        <v>134</v>
      </c>
      <c r="O196" s="124">
        <f t="shared" si="20"/>
        <v>19033194.410610445</v>
      </c>
      <c r="P196" s="124">
        <f t="shared" si="21"/>
        <v>126607.40880967554</v>
      </c>
      <c r="Q196" s="124">
        <f t="shared" si="17"/>
        <v>34655.187252683521</v>
      </c>
      <c r="R196" s="124">
        <f t="shared" si="18"/>
        <v>19194457.006672803</v>
      </c>
      <c r="Z196" s="2"/>
    </row>
    <row r="197" spans="13:26" x14ac:dyDescent="0.2">
      <c r="M197" s="2"/>
      <c r="N197" s="1">
        <f t="shared" si="19"/>
        <v>135</v>
      </c>
      <c r="O197" s="124">
        <f t="shared" si="20"/>
        <v>19194457.006672803</v>
      </c>
      <c r="P197" s="124">
        <f t="shared" si="21"/>
        <v>126607.40880967554</v>
      </c>
      <c r="Q197" s="124">
        <f t="shared" si="17"/>
        <v>34948.810348356812</v>
      </c>
      <c r="R197" s="124">
        <f t="shared" si="18"/>
        <v>19356013.225830838</v>
      </c>
      <c r="Z197" s="2"/>
    </row>
    <row r="198" spans="13:26" x14ac:dyDescent="0.2">
      <c r="M198" s="2"/>
      <c r="N198" s="1">
        <f t="shared" si="19"/>
        <v>136</v>
      </c>
      <c r="O198" s="124">
        <f t="shared" si="20"/>
        <v>19356013.225830838</v>
      </c>
      <c r="P198" s="124">
        <f t="shared" si="21"/>
        <v>126607.40880967554</v>
      </c>
      <c r="Q198" s="124">
        <f t="shared" si="17"/>
        <v>35242.968065972309</v>
      </c>
      <c r="R198" s="124">
        <f t="shared" si="18"/>
        <v>19517863.602706488</v>
      </c>
      <c r="Z198" s="2"/>
    </row>
    <row r="199" spans="13:26" x14ac:dyDescent="0.2">
      <c r="M199" s="2"/>
      <c r="N199" s="1">
        <f t="shared" si="19"/>
        <v>137</v>
      </c>
      <c r="O199" s="124">
        <f t="shared" si="20"/>
        <v>19517863.602706488</v>
      </c>
      <c r="P199" s="124">
        <f t="shared" si="21"/>
        <v>126607.40880967554</v>
      </c>
      <c r="Q199" s="124">
        <f t="shared" si="17"/>
        <v>35537.661378956924</v>
      </c>
      <c r="R199" s="124">
        <f t="shared" si="18"/>
        <v>19680008.672895122</v>
      </c>
      <c r="Z199" s="2"/>
    </row>
    <row r="200" spans="13:26" x14ac:dyDescent="0.2">
      <c r="M200" s="2"/>
      <c r="N200" s="1">
        <f t="shared" si="19"/>
        <v>138</v>
      </c>
      <c r="O200" s="124">
        <f t="shared" si="20"/>
        <v>19680008.672895122</v>
      </c>
      <c r="P200" s="124">
        <f t="shared" si="21"/>
        <v>126607.40880967554</v>
      </c>
      <c r="Q200" s="124">
        <f t="shared" si="17"/>
        <v>35832.891262509955</v>
      </c>
      <c r="R200" s="124">
        <f t="shared" si="18"/>
        <v>19842448.972967308</v>
      </c>
      <c r="Z200" s="2"/>
    </row>
    <row r="201" spans="13:26" x14ac:dyDescent="0.2">
      <c r="M201" s="2"/>
      <c r="N201" s="1">
        <f t="shared" si="19"/>
        <v>139</v>
      </c>
      <c r="O201" s="124">
        <f t="shared" si="20"/>
        <v>19842448.972967308</v>
      </c>
      <c r="P201" s="124">
        <f t="shared" si="21"/>
        <v>126607.40880967554</v>
      </c>
      <c r="Q201" s="124">
        <f t="shared" si="17"/>
        <v>36128.658693606303</v>
      </c>
      <c r="R201" s="124">
        <f t="shared" si="18"/>
        <v>20005185.040470593</v>
      </c>
      <c r="Z201" s="2"/>
    </row>
    <row r="202" spans="13:26" x14ac:dyDescent="0.2">
      <c r="M202" s="2"/>
      <c r="N202" s="1">
        <f t="shared" si="19"/>
        <v>140</v>
      </c>
      <c r="O202" s="124">
        <f t="shared" si="20"/>
        <v>20005185.040470593</v>
      </c>
      <c r="P202" s="124">
        <f t="shared" si="21"/>
        <v>126607.40880967554</v>
      </c>
      <c r="Q202" s="124">
        <f t="shared" si="17"/>
        <v>36424.964650999755</v>
      </c>
      <c r="R202" s="124">
        <f t="shared" si="18"/>
        <v>20168217.413931269</v>
      </c>
      <c r="Z202" s="2"/>
    </row>
    <row r="203" spans="13:26" x14ac:dyDescent="0.2">
      <c r="M203" s="2"/>
      <c r="N203" s="1">
        <f t="shared" si="19"/>
        <v>141</v>
      </c>
      <c r="O203" s="124">
        <f t="shared" si="20"/>
        <v>20168217.413931269</v>
      </c>
      <c r="P203" s="124">
        <f t="shared" si="21"/>
        <v>126607.40880967554</v>
      </c>
      <c r="Q203" s="124">
        <f t="shared" si="17"/>
        <v>36721.810115226166</v>
      </c>
      <c r="R203" s="124">
        <f t="shared" si="18"/>
        <v>20331546.632856172</v>
      </c>
      <c r="Z203" s="2"/>
    </row>
    <row r="204" spans="13:26" x14ac:dyDescent="0.2">
      <c r="M204" s="2"/>
      <c r="N204" s="1">
        <f t="shared" si="19"/>
        <v>142</v>
      </c>
      <c r="O204" s="124">
        <f t="shared" si="20"/>
        <v>20331546.632856172</v>
      </c>
      <c r="P204" s="124">
        <f t="shared" si="21"/>
        <v>126607.40880967554</v>
      </c>
      <c r="Q204" s="124">
        <f t="shared" si="17"/>
        <v>37019.196068606732</v>
      </c>
      <c r="R204" s="124">
        <f t="shared" si="18"/>
        <v>20495173.237734456</v>
      </c>
      <c r="Z204" s="2"/>
    </row>
    <row r="205" spans="13:26" x14ac:dyDescent="0.2">
      <c r="M205" s="2"/>
      <c r="N205" s="1">
        <f t="shared" si="19"/>
        <v>143</v>
      </c>
      <c r="O205" s="124">
        <f t="shared" si="20"/>
        <v>20495173.237734456</v>
      </c>
      <c r="P205" s="124">
        <f t="shared" si="21"/>
        <v>126607.40880967554</v>
      </c>
      <c r="Q205" s="124">
        <f t="shared" si="17"/>
        <v>37317.123495251239</v>
      </c>
      <c r="R205" s="124">
        <f t="shared" si="18"/>
        <v>20659097.770039383</v>
      </c>
      <c r="Z205" s="2"/>
    </row>
    <row r="206" spans="13:26" x14ac:dyDescent="0.2">
      <c r="M206" s="2"/>
      <c r="N206" s="1">
        <f t="shared" si="19"/>
        <v>144</v>
      </c>
      <c r="O206" s="124">
        <f t="shared" si="20"/>
        <v>20659097.770039383</v>
      </c>
      <c r="P206" s="124">
        <f t="shared" si="21"/>
        <v>126607.40880967554</v>
      </c>
      <c r="Q206" s="124">
        <f t="shared" si="17"/>
        <v>37615.593381061313</v>
      </c>
      <c r="R206" s="124">
        <f t="shared" si="18"/>
        <v>20823320.772230122</v>
      </c>
      <c r="Z206" s="2"/>
    </row>
    <row r="207" spans="13:26" x14ac:dyDescent="0.2">
      <c r="M207" s="2"/>
      <c r="N207" s="1">
        <f t="shared" si="19"/>
        <v>145</v>
      </c>
      <c r="O207" s="124">
        <f t="shared" si="20"/>
        <v>20823320.772230122</v>
      </c>
      <c r="P207" s="124">
        <f t="shared" si="21"/>
        <v>126607.40880967554</v>
      </c>
      <c r="Q207" s="124">
        <f t="shared" si="17"/>
        <v>37914.606713733694</v>
      </c>
      <c r="R207" s="124">
        <f t="shared" si="18"/>
        <v>20987842.787753534</v>
      </c>
      <c r="Z207" s="2"/>
    </row>
    <row r="208" spans="13:26" x14ac:dyDescent="0.2">
      <c r="M208" s="2"/>
      <c r="N208" s="1">
        <f t="shared" si="19"/>
        <v>146</v>
      </c>
      <c r="O208" s="124">
        <f t="shared" si="20"/>
        <v>20987842.787753534</v>
      </c>
      <c r="P208" s="124">
        <f t="shared" si="21"/>
        <v>126607.40880967554</v>
      </c>
      <c r="Q208" s="124">
        <f t="shared" si="17"/>
        <v>38214.164482763481</v>
      </c>
      <c r="R208" s="124">
        <f t="shared" si="18"/>
        <v>21152664.361045975</v>
      </c>
      <c r="Z208" s="2"/>
    </row>
    <row r="209" spans="13:26" x14ac:dyDescent="0.2">
      <c r="M209" s="2"/>
      <c r="N209" s="1">
        <f t="shared" si="19"/>
        <v>147</v>
      </c>
      <c r="O209" s="124">
        <f t="shared" si="20"/>
        <v>21152664.361045975</v>
      </c>
      <c r="P209" s="124">
        <f t="shared" si="21"/>
        <v>126607.40880967554</v>
      </c>
      <c r="Q209" s="124">
        <f t="shared" si="17"/>
        <v>38514.267679447439</v>
      </c>
      <c r="R209" s="124">
        <f t="shared" si="18"/>
        <v>21317786.037535101</v>
      </c>
      <c r="Z209" s="2"/>
    </row>
    <row r="210" spans="13:26" x14ac:dyDescent="0.2">
      <c r="M210" s="2"/>
      <c r="N210" s="1">
        <f t="shared" si="19"/>
        <v>148</v>
      </c>
      <c r="O210" s="124">
        <f t="shared" si="20"/>
        <v>21317786.037535101</v>
      </c>
      <c r="P210" s="124">
        <f t="shared" si="21"/>
        <v>126607.40880967554</v>
      </c>
      <c r="Q210" s="124">
        <f t="shared" si="17"/>
        <v>38814.917296887259</v>
      </c>
      <c r="R210" s="124">
        <f t="shared" si="18"/>
        <v>21483208.363641664</v>
      </c>
      <c r="Z210" s="2"/>
    </row>
    <row r="211" spans="13:26" x14ac:dyDescent="0.2">
      <c r="M211" s="2"/>
      <c r="N211" s="1">
        <f t="shared" si="19"/>
        <v>149</v>
      </c>
      <c r="O211" s="124">
        <f t="shared" si="20"/>
        <v>21483208.363641664</v>
      </c>
      <c r="P211" s="124">
        <f t="shared" si="21"/>
        <v>126607.40880967554</v>
      </c>
      <c r="Q211" s="124">
        <f t="shared" si="17"/>
        <v>39116.11432999283</v>
      </c>
      <c r="R211" s="124">
        <f t="shared" si="18"/>
        <v>21648931.886781335</v>
      </c>
      <c r="Z211" s="2"/>
    </row>
    <row r="212" spans="13:26" x14ac:dyDescent="0.2">
      <c r="M212" s="2"/>
      <c r="N212" s="1">
        <f t="shared" si="19"/>
        <v>150</v>
      </c>
      <c r="O212" s="124">
        <f t="shared" si="20"/>
        <v>21648931.886781335</v>
      </c>
      <c r="P212" s="124">
        <f t="shared" si="21"/>
        <v>126607.40880967554</v>
      </c>
      <c r="Q212" s="124">
        <f t="shared" si="17"/>
        <v>39417.85977548558</v>
      </c>
      <c r="R212" s="124">
        <f t="shared" si="18"/>
        <v>21814957.155366499</v>
      </c>
      <c r="Z212" s="2"/>
    </row>
    <row r="213" spans="13:26" x14ac:dyDescent="0.2">
      <c r="M213" s="2"/>
      <c r="N213" s="1">
        <f t="shared" si="19"/>
        <v>151</v>
      </c>
      <c r="O213" s="124">
        <f t="shared" si="20"/>
        <v>21814957.155366499</v>
      </c>
      <c r="P213" s="124">
        <f t="shared" si="21"/>
        <v>126607.40880967554</v>
      </c>
      <c r="Q213" s="124">
        <f t="shared" si="17"/>
        <v>39720.154631901714</v>
      </c>
      <c r="R213" s="124">
        <f t="shared" si="18"/>
        <v>21981284.718808077</v>
      </c>
      <c r="Z213" s="2"/>
    </row>
    <row r="214" spans="13:26" x14ac:dyDescent="0.2">
      <c r="M214" s="2"/>
      <c r="N214" s="1">
        <f t="shared" si="19"/>
        <v>152</v>
      </c>
      <c r="O214" s="124">
        <f t="shared" si="20"/>
        <v>21981284.718808077</v>
      </c>
      <c r="P214" s="124">
        <f t="shared" si="21"/>
        <v>126607.40880967554</v>
      </c>
      <c r="Q214" s="124">
        <f t="shared" si="17"/>
        <v>40022.999899595568</v>
      </c>
      <c r="R214" s="124">
        <f t="shared" si="18"/>
        <v>22147915.12751735</v>
      </c>
      <c r="Z214" s="2"/>
    </row>
    <row r="215" spans="13:26" x14ac:dyDescent="0.2">
      <c r="M215" s="2"/>
      <c r="N215" s="1">
        <f t="shared" si="19"/>
        <v>153</v>
      </c>
      <c r="O215" s="124">
        <f t="shared" si="20"/>
        <v>22147915.12751735</v>
      </c>
      <c r="P215" s="124">
        <f t="shared" si="21"/>
        <v>126607.40880967554</v>
      </c>
      <c r="Q215" s="124">
        <f t="shared" si="17"/>
        <v>40326.396580742898</v>
      </c>
      <c r="R215" s="124">
        <f t="shared" si="18"/>
        <v>22314848.932907771</v>
      </c>
      <c r="Z215" s="2"/>
    </row>
    <row r="216" spans="13:26" x14ac:dyDescent="0.2">
      <c r="M216" s="2"/>
      <c r="N216" s="1">
        <f t="shared" si="19"/>
        <v>154</v>
      </c>
      <c r="O216" s="124">
        <f t="shared" si="20"/>
        <v>22314848.932907771</v>
      </c>
      <c r="P216" s="124">
        <f t="shared" si="21"/>
        <v>126607.40880967554</v>
      </c>
      <c r="Q216" s="124">
        <f t="shared" si="17"/>
        <v>40630.34567934418</v>
      </c>
      <c r="R216" s="124">
        <f t="shared" si="18"/>
        <v>22482086.687396791</v>
      </c>
      <c r="Z216" s="2"/>
    </row>
    <row r="217" spans="13:26" x14ac:dyDescent="0.2">
      <c r="M217" s="2"/>
      <c r="N217" s="1">
        <f t="shared" si="19"/>
        <v>155</v>
      </c>
      <c r="O217" s="124">
        <f t="shared" si="20"/>
        <v>22482086.687396791</v>
      </c>
      <c r="P217" s="124">
        <f t="shared" si="21"/>
        <v>126607.40880967554</v>
      </c>
      <c r="Q217" s="124">
        <f t="shared" si="17"/>
        <v>40934.848201227971</v>
      </c>
      <c r="R217" s="124">
        <f t="shared" si="18"/>
        <v>22649628.944407694</v>
      </c>
      <c r="Z217" s="2"/>
    </row>
    <row r="218" spans="13:26" x14ac:dyDescent="0.2">
      <c r="M218" s="2"/>
      <c r="N218" s="1">
        <f t="shared" si="19"/>
        <v>156</v>
      </c>
      <c r="O218" s="124">
        <f t="shared" si="20"/>
        <v>22649628.944407694</v>
      </c>
      <c r="P218" s="124">
        <f t="shared" si="21"/>
        <v>126607.40880967554</v>
      </c>
      <c r="Q218" s="124">
        <f t="shared" si="17"/>
        <v>41239.905154054199</v>
      </c>
      <c r="R218" s="124">
        <f t="shared" si="18"/>
        <v>22817476.258371424</v>
      </c>
      <c r="Z218" s="2"/>
    </row>
    <row r="219" spans="13:26" x14ac:dyDescent="0.2">
      <c r="M219" s="2"/>
      <c r="N219" s="1">
        <f t="shared" si="19"/>
        <v>157</v>
      </c>
      <c r="O219" s="124">
        <f t="shared" si="20"/>
        <v>22817476.258371424</v>
      </c>
      <c r="P219" s="124">
        <f t="shared" si="21"/>
        <v>126607.40880967554</v>
      </c>
      <c r="Q219" s="124">
        <f t="shared" si="17"/>
        <v>41545.51754731754</v>
      </c>
      <c r="R219" s="124">
        <f t="shared" si="18"/>
        <v>22985629.184728418</v>
      </c>
      <c r="Z219" s="2"/>
    </row>
    <row r="220" spans="13:26" x14ac:dyDescent="0.2">
      <c r="M220" s="2"/>
      <c r="N220" s="1">
        <f t="shared" si="19"/>
        <v>158</v>
      </c>
      <c r="O220" s="124">
        <f t="shared" si="20"/>
        <v>22985629.184728418</v>
      </c>
      <c r="P220" s="124">
        <f t="shared" si="21"/>
        <v>126607.40880967554</v>
      </c>
      <c r="Q220" s="124">
        <f t="shared" si="17"/>
        <v>41851.686392350704</v>
      </c>
      <c r="R220" s="124">
        <f t="shared" si="18"/>
        <v>23154088.279930446</v>
      </c>
      <c r="Z220" s="2"/>
    </row>
    <row r="221" spans="13:26" x14ac:dyDescent="0.2">
      <c r="M221" s="2"/>
      <c r="N221" s="1">
        <f t="shared" si="19"/>
        <v>159</v>
      </c>
      <c r="O221" s="124">
        <f t="shared" si="20"/>
        <v>23154088.279930446</v>
      </c>
      <c r="P221" s="124">
        <f t="shared" si="21"/>
        <v>126607.40880967554</v>
      </c>
      <c r="Q221" s="124">
        <f t="shared" si="17"/>
        <v>42158.412702327842</v>
      </c>
      <c r="R221" s="124">
        <f t="shared" si="18"/>
        <v>23322854.101442453</v>
      </c>
      <c r="Z221" s="2"/>
    </row>
    <row r="222" spans="13:26" x14ac:dyDescent="0.2">
      <c r="M222" s="2"/>
      <c r="N222" s="1">
        <f t="shared" si="19"/>
        <v>160</v>
      </c>
      <c r="O222" s="124">
        <f t="shared" si="20"/>
        <v>23322854.101442453</v>
      </c>
      <c r="P222" s="124">
        <f t="shared" si="21"/>
        <v>126607.40880967554</v>
      </c>
      <c r="Q222" s="124">
        <f t="shared" si="17"/>
        <v>42465.697492267835</v>
      </c>
      <c r="R222" s="124">
        <f t="shared" si="18"/>
        <v>23491927.207744397</v>
      </c>
      <c r="Z222" s="2"/>
    </row>
    <row r="223" spans="13:26" x14ac:dyDescent="0.2">
      <c r="M223" s="2"/>
      <c r="N223" s="1">
        <f t="shared" si="19"/>
        <v>161</v>
      </c>
      <c r="O223" s="124">
        <f t="shared" si="20"/>
        <v>23491927.207744397</v>
      </c>
      <c r="P223" s="124">
        <f t="shared" si="21"/>
        <v>126607.40880967554</v>
      </c>
      <c r="Q223" s="124">
        <f t="shared" si="17"/>
        <v>42773.541779037711</v>
      </c>
      <c r="R223" s="124">
        <f t="shared" si="18"/>
        <v>23661308.158333112</v>
      </c>
      <c r="Z223" s="2"/>
    </row>
    <row r="224" spans="13:26" x14ac:dyDescent="0.2">
      <c r="M224" s="2"/>
      <c r="N224" s="1">
        <f t="shared" si="19"/>
        <v>162</v>
      </c>
      <c r="O224" s="124">
        <f t="shared" si="20"/>
        <v>23661308.158333112</v>
      </c>
      <c r="P224" s="124">
        <f t="shared" si="21"/>
        <v>126607.40880967554</v>
      </c>
      <c r="Q224" s="124">
        <f t="shared" si="17"/>
        <v>43081.94658135598</v>
      </c>
      <c r="R224" s="124">
        <f t="shared" si="18"/>
        <v>23830997.513724145</v>
      </c>
      <c r="Z224" s="2"/>
    </row>
    <row r="225" spans="13:26" x14ac:dyDescent="0.2">
      <c r="M225" s="2"/>
      <c r="N225" s="1">
        <f t="shared" si="19"/>
        <v>163</v>
      </c>
      <c r="O225" s="124">
        <f t="shared" si="20"/>
        <v>23830997.513724145</v>
      </c>
      <c r="P225" s="124">
        <f t="shared" si="21"/>
        <v>126607.40880967554</v>
      </c>
      <c r="Q225" s="124">
        <f t="shared" si="17"/>
        <v>43390.912919795999</v>
      </c>
      <c r="R225" s="124">
        <f t="shared" si="18"/>
        <v>24000995.835453618</v>
      </c>
      <c r="Z225" s="2"/>
    </row>
    <row r="226" spans="13:26" x14ac:dyDescent="0.2">
      <c r="M226" s="2"/>
      <c r="N226" s="1">
        <f t="shared" si="19"/>
        <v>164</v>
      </c>
      <c r="O226" s="124">
        <f t="shared" si="20"/>
        <v>24000995.835453618</v>
      </c>
      <c r="P226" s="124">
        <f t="shared" si="21"/>
        <v>126607.40880967554</v>
      </c>
      <c r="Q226" s="124">
        <f t="shared" si="17"/>
        <v>43700.441816789382</v>
      </c>
      <c r="R226" s="124">
        <f t="shared" si="18"/>
        <v>24171303.686080083</v>
      </c>
      <c r="Z226" s="2"/>
    </row>
    <row r="227" spans="13:26" x14ac:dyDescent="0.2">
      <c r="M227" s="2"/>
      <c r="N227" s="1">
        <f t="shared" si="19"/>
        <v>165</v>
      </c>
      <c r="O227" s="124">
        <f t="shared" si="20"/>
        <v>24171303.686080083</v>
      </c>
      <c r="P227" s="124">
        <f t="shared" si="21"/>
        <v>126607.40880967554</v>
      </c>
      <c r="Q227" s="124">
        <f t="shared" si="17"/>
        <v>44010.534296629339</v>
      </c>
      <c r="R227" s="124">
        <f t="shared" si="18"/>
        <v>24341921.629186388</v>
      </c>
      <c r="Z227" s="2"/>
    </row>
    <row r="228" spans="13:26" x14ac:dyDescent="0.2">
      <c r="M228" s="2"/>
      <c r="N228" s="1">
        <f t="shared" si="19"/>
        <v>166</v>
      </c>
      <c r="O228" s="124">
        <f t="shared" si="20"/>
        <v>24341921.629186388</v>
      </c>
      <c r="P228" s="124">
        <f t="shared" si="21"/>
        <v>126607.40880967554</v>
      </c>
      <c r="Q228" s="124">
        <f t="shared" si="17"/>
        <v>44321.1913854741</v>
      </c>
      <c r="R228" s="124">
        <f t="shared" si="18"/>
        <v>24512850.229381539</v>
      </c>
      <c r="Z228" s="2"/>
    </row>
    <row r="229" spans="13:26" x14ac:dyDescent="0.2">
      <c r="M229" s="2"/>
      <c r="N229" s="1">
        <f t="shared" si="19"/>
        <v>167</v>
      </c>
      <c r="O229" s="124">
        <f t="shared" si="20"/>
        <v>24512850.229381539</v>
      </c>
      <c r="P229" s="124">
        <f t="shared" si="21"/>
        <v>126607.40880967554</v>
      </c>
      <c r="Q229" s="124">
        <f t="shared" si="17"/>
        <v>44632.414111350314</v>
      </c>
      <c r="R229" s="124">
        <f t="shared" si="18"/>
        <v>24684090.052302565</v>
      </c>
      <c r="Z229" s="2"/>
    </row>
    <row r="230" spans="13:26" x14ac:dyDescent="0.2">
      <c r="M230" s="2"/>
      <c r="N230" s="1">
        <f t="shared" si="19"/>
        <v>168</v>
      </c>
      <c r="O230" s="124">
        <f t="shared" si="20"/>
        <v>24684090.052302565</v>
      </c>
      <c r="P230" s="124">
        <f t="shared" si="21"/>
        <v>126607.40880967554</v>
      </c>
      <c r="Q230" s="124">
        <f t="shared" si="17"/>
        <v>44944.203504156409</v>
      </c>
      <c r="R230" s="124">
        <f t="shared" si="18"/>
        <v>24855641.664616399</v>
      </c>
      <c r="Z230" s="2"/>
    </row>
    <row r="231" spans="13:26" x14ac:dyDescent="0.2">
      <c r="M231" s="2"/>
      <c r="N231" s="1">
        <f t="shared" si="19"/>
        <v>169</v>
      </c>
      <c r="O231" s="124">
        <f t="shared" si="20"/>
        <v>24855641.664616399</v>
      </c>
      <c r="P231" s="124">
        <f t="shared" si="21"/>
        <v>126607.40880967554</v>
      </c>
      <c r="Q231" s="124">
        <f t="shared" si="17"/>
        <v>45256.560595666037</v>
      </c>
      <c r="R231" s="124">
        <f t="shared" si="18"/>
        <v>25027505.63402174</v>
      </c>
      <c r="Z231" s="2"/>
    </row>
    <row r="232" spans="13:26" x14ac:dyDescent="0.2">
      <c r="M232" s="2"/>
      <c r="N232" s="1">
        <f t="shared" si="19"/>
        <v>170</v>
      </c>
      <c r="O232" s="124">
        <f t="shared" si="20"/>
        <v>25027505.63402174</v>
      </c>
      <c r="P232" s="124">
        <f t="shared" si="21"/>
        <v>126607.40880967554</v>
      </c>
      <c r="Q232" s="124">
        <f t="shared" si="17"/>
        <v>45569.486419531488</v>
      </c>
      <c r="R232" s="124">
        <f t="shared" si="18"/>
        <v>25199682.52925095</v>
      </c>
      <c r="Z232" s="2"/>
    </row>
    <row r="233" spans="13:26" x14ac:dyDescent="0.2">
      <c r="M233" s="2"/>
      <c r="N233" s="1">
        <f t="shared" si="19"/>
        <v>171</v>
      </c>
      <c r="O233" s="124">
        <f t="shared" si="20"/>
        <v>25199682.52925095</v>
      </c>
      <c r="P233" s="124">
        <f t="shared" si="21"/>
        <v>126607.40880967554</v>
      </c>
      <c r="Q233" s="124">
        <f t="shared" si="17"/>
        <v>45882.982011287102</v>
      </c>
      <c r="R233" s="124">
        <f t="shared" si="18"/>
        <v>25372172.920071915</v>
      </c>
      <c r="Z233" s="2"/>
    </row>
    <row r="234" spans="13:26" x14ac:dyDescent="0.2">
      <c r="M234" s="2"/>
      <c r="N234" s="1">
        <f t="shared" si="19"/>
        <v>172</v>
      </c>
      <c r="O234" s="124">
        <f t="shared" si="20"/>
        <v>25372172.920071915</v>
      </c>
      <c r="P234" s="124">
        <f t="shared" si="21"/>
        <v>126607.40880967554</v>
      </c>
      <c r="Q234" s="124">
        <f t="shared" si="17"/>
        <v>46197.048408352675</v>
      </c>
      <c r="R234" s="124">
        <f t="shared" si="18"/>
        <v>25544977.377289943</v>
      </c>
      <c r="Z234" s="2"/>
    </row>
    <row r="235" spans="13:26" x14ac:dyDescent="0.2">
      <c r="M235" s="2"/>
      <c r="N235" s="1">
        <f t="shared" si="19"/>
        <v>173</v>
      </c>
      <c r="O235" s="124">
        <f t="shared" si="20"/>
        <v>25544977.377289943</v>
      </c>
      <c r="P235" s="124">
        <f t="shared" si="21"/>
        <v>126607.40880967554</v>
      </c>
      <c r="Q235" s="124">
        <f t="shared" si="17"/>
        <v>46511.686650036936</v>
      </c>
      <c r="R235" s="124">
        <f t="shared" si="18"/>
        <v>25718096.472749658</v>
      </c>
      <c r="Z235" s="2"/>
    </row>
    <row r="236" spans="13:26" x14ac:dyDescent="0.2">
      <c r="M236" s="2"/>
      <c r="N236" s="1">
        <f t="shared" si="19"/>
        <v>174</v>
      </c>
      <c r="O236" s="124">
        <f t="shared" si="20"/>
        <v>25718096.472749658</v>
      </c>
      <c r="P236" s="124">
        <f t="shared" si="21"/>
        <v>126607.40880967554</v>
      </c>
      <c r="Q236" s="124">
        <f t="shared" si="17"/>
        <v>46826.897777540951</v>
      </c>
      <c r="R236" s="124">
        <f t="shared" si="18"/>
        <v>25891530.779336877</v>
      </c>
      <c r="Z236" s="2"/>
    </row>
    <row r="237" spans="13:26" x14ac:dyDescent="0.2">
      <c r="M237" s="2"/>
      <c r="N237" s="1">
        <f t="shared" si="19"/>
        <v>175</v>
      </c>
      <c r="O237" s="124">
        <f t="shared" si="20"/>
        <v>25891530.779336877</v>
      </c>
      <c r="P237" s="124">
        <f t="shared" si="21"/>
        <v>126607.40880967554</v>
      </c>
      <c r="Q237" s="124">
        <f t="shared" si="17"/>
        <v>47142.682833961575</v>
      </c>
      <c r="R237" s="124">
        <f t="shared" si="18"/>
        <v>26065280.870980516</v>
      </c>
      <c r="Z237" s="2"/>
    </row>
    <row r="238" spans="13:26" x14ac:dyDescent="0.2">
      <c r="M238" s="2"/>
      <c r="N238" s="1">
        <f t="shared" si="19"/>
        <v>176</v>
      </c>
      <c r="O238" s="124">
        <f t="shared" si="20"/>
        <v>26065280.870980516</v>
      </c>
      <c r="P238" s="124">
        <f t="shared" si="21"/>
        <v>126607.40880967554</v>
      </c>
      <c r="Q238" s="124">
        <f t="shared" si="17"/>
        <v>47459.042864294926</v>
      </c>
      <c r="R238" s="124">
        <f t="shared" si="18"/>
        <v>26239347.322654489</v>
      </c>
      <c r="Z238" s="2"/>
    </row>
    <row r="239" spans="13:26" x14ac:dyDescent="0.2">
      <c r="M239" s="2"/>
      <c r="N239" s="1">
        <f t="shared" si="19"/>
        <v>177</v>
      </c>
      <c r="O239" s="124">
        <f t="shared" si="20"/>
        <v>26239347.322654489</v>
      </c>
      <c r="P239" s="124">
        <f t="shared" si="21"/>
        <v>126607.40880967554</v>
      </c>
      <c r="Q239" s="124">
        <f t="shared" si="17"/>
        <v>47775.978915439809</v>
      </c>
      <c r="R239" s="124">
        <f t="shared" si="18"/>
        <v>26413730.710379604</v>
      </c>
      <c r="Z239" s="2"/>
    </row>
    <row r="240" spans="13:26" x14ac:dyDescent="0.2">
      <c r="M240" s="2"/>
      <c r="N240" s="1">
        <f t="shared" si="19"/>
        <v>178</v>
      </c>
      <c r="O240" s="124">
        <f t="shared" si="20"/>
        <v>26413730.710379604</v>
      </c>
      <c r="P240" s="124">
        <f t="shared" si="21"/>
        <v>126607.40880967554</v>
      </c>
      <c r="Q240" s="124">
        <f t="shared" si="17"/>
        <v>48093.492036201198</v>
      </c>
      <c r="R240" s="124">
        <f t="shared" si="18"/>
        <v>26588431.611225482</v>
      </c>
      <c r="Z240" s="2"/>
    </row>
    <row r="241" spans="13:26" x14ac:dyDescent="0.2">
      <c r="M241" s="2"/>
      <c r="N241" s="1">
        <f t="shared" si="19"/>
        <v>179</v>
      </c>
      <c r="O241" s="124">
        <f t="shared" si="20"/>
        <v>26588431.611225482</v>
      </c>
      <c r="P241" s="124">
        <f t="shared" si="21"/>
        <v>126607.40880967554</v>
      </c>
      <c r="Q241" s="124">
        <f t="shared" si="17"/>
        <v>48411.583277293721</v>
      </c>
      <c r="R241" s="124">
        <f t="shared" si="18"/>
        <v>26763450.603312451</v>
      </c>
      <c r="Z241" s="2"/>
    </row>
    <row r="242" spans="13:26" x14ac:dyDescent="0.2">
      <c r="M242" s="2"/>
      <c r="N242" s="1">
        <f t="shared" si="19"/>
        <v>180</v>
      </c>
      <c r="O242" s="124">
        <f t="shared" si="20"/>
        <v>26763450.603312451</v>
      </c>
      <c r="P242" s="124">
        <f t="shared" si="21"/>
        <v>126607.40880967554</v>
      </c>
      <c r="Q242" s="124">
        <f t="shared" si="17"/>
        <v>48730.253691345119</v>
      </c>
      <c r="R242" s="124">
        <f t="shared" si="18"/>
        <v>26938788.265813474</v>
      </c>
      <c r="Z242" s="2"/>
    </row>
    <row r="243" spans="13:26" x14ac:dyDescent="0.2">
      <c r="M243" s="2"/>
      <c r="N243" s="1">
        <f t="shared" si="19"/>
        <v>181</v>
      </c>
      <c r="O243" s="124">
        <f t="shared" si="20"/>
        <v>26938788.265813474</v>
      </c>
      <c r="P243" s="124">
        <f t="shared" si="21"/>
        <v>126607.40880967554</v>
      </c>
      <c r="Q243" s="124">
        <f t="shared" si="17"/>
        <v>49049.504332899713</v>
      </c>
      <c r="R243" s="124">
        <f t="shared" si="18"/>
        <v>27114445.17895605</v>
      </c>
      <c r="Z243" s="2"/>
    </row>
    <row r="244" spans="13:26" x14ac:dyDescent="0.2">
      <c r="M244" s="2"/>
      <c r="N244" s="1">
        <f t="shared" si="19"/>
        <v>182</v>
      </c>
      <c r="O244" s="124">
        <f t="shared" si="20"/>
        <v>27114445.17895605</v>
      </c>
      <c r="P244" s="124">
        <f t="shared" si="21"/>
        <v>126607.40880967554</v>
      </c>
      <c r="Q244" s="124">
        <f t="shared" si="17"/>
        <v>49369.336258421936</v>
      </c>
      <c r="R244" s="124">
        <f t="shared" si="18"/>
        <v>27290421.92402415</v>
      </c>
      <c r="Z244" s="2"/>
    </row>
    <row r="245" spans="13:26" x14ac:dyDescent="0.2">
      <c r="M245" s="2"/>
      <c r="N245" s="1">
        <f t="shared" si="19"/>
        <v>183</v>
      </c>
      <c r="O245" s="124">
        <f t="shared" si="20"/>
        <v>27290421.92402415</v>
      </c>
      <c r="P245" s="124">
        <f t="shared" si="21"/>
        <v>126607.40880967554</v>
      </c>
      <c r="Q245" s="124">
        <f t="shared" si="17"/>
        <v>49689.750526299795</v>
      </c>
      <c r="R245" s="124">
        <f t="shared" si="18"/>
        <v>27466719.083360128</v>
      </c>
      <c r="Z245" s="2"/>
    </row>
    <row r="246" spans="13:26" x14ac:dyDescent="0.2">
      <c r="M246" s="2"/>
      <c r="N246" s="1">
        <f t="shared" si="19"/>
        <v>184</v>
      </c>
      <c r="O246" s="124">
        <f t="shared" si="20"/>
        <v>27466719.083360128</v>
      </c>
      <c r="P246" s="124">
        <f t="shared" si="21"/>
        <v>126607.40880967554</v>
      </c>
      <c r="Q246" s="124">
        <f t="shared" si="17"/>
        <v>50010.748196848392</v>
      </c>
      <c r="R246" s="124">
        <f t="shared" si="18"/>
        <v>27643337.240366653</v>
      </c>
      <c r="Z246" s="2"/>
    </row>
    <row r="247" spans="13:26" x14ac:dyDescent="0.2">
      <c r="M247" s="2"/>
      <c r="N247" s="1">
        <f t="shared" si="19"/>
        <v>185</v>
      </c>
      <c r="O247" s="124">
        <f t="shared" si="20"/>
        <v>27643337.240366653</v>
      </c>
      <c r="P247" s="124">
        <f t="shared" si="21"/>
        <v>126607.40880967554</v>
      </c>
      <c r="Q247" s="124">
        <f t="shared" si="17"/>
        <v>50332.33033231341</v>
      </c>
      <c r="R247" s="124">
        <f t="shared" si="18"/>
        <v>27820276.979508642</v>
      </c>
      <c r="Z247" s="2"/>
    </row>
    <row r="248" spans="13:26" x14ac:dyDescent="0.2">
      <c r="M248" s="2"/>
      <c r="N248" s="1">
        <f t="shared" si="19"/>
        <v>186</v>
      </c>
      <c r="O248" s="124">
        <f t="shared" si="20"/>
        <v>27820276.979508642</v>
      </c>
      <c r="P248" s="124">
        <f t="shared" si="21"/>
        <v>126607.40880967554</v>
      </c>
      <c r="Q248" s="124">
        <f t="shared" si="17"/>
        <v>50654.497996874663</v>
      </c>
      <c r="R248" s="124">
        <f t="shared" si="18"/>
        <v>27997538.886315193</v>
      </c>
      <c r="Z248" s="2"/>
    </row>
    <row r="249" spans="13:26" x14ac:dyDescent="0.2">
      <c r="M249" s="2"/>
      <c r="N249" s="1">
        <f t="shared" si="19"/>
        <v>187</v>
      </c>
      <c r="O249" s="124">
        <f t="shared" si="20"/>
        <v>27997538.886315193</v>
      </c>
      <c r="P249" s="124">
        <f t="shared" si="21"/>
        <v>126607.40880967554</v>
      </c>
      <c r="Q249" s="124">
        <f t="shared" si="17"/>
        <v>50977.252256649583</v>
      </c>
      <c r="R249" s="124">
        <f t="shared" si="18"/>
        <v>28175123.54738152</v>
      </c>
      <c r="Z249" s="2"/>
    </row>
    <row r="250" spans="13:26" x14ac:dyDescent="0.2">
      <c r="M250" s="2"/>
      <c r="N250" s="1">
        <f t="shared" si="19"/>
        <v>188</v>
      </c>
      <c r="O250" s="124">
        <f t="shared" si="20"/>
        <v>28175123.54738152</v>
      </c>
      <c r="P250" s="124">
        <f t="shared" si="21"/>
        <v>126607.40880967554</v>
      </c>
      <c r="Q250" s="124">
        <f t="shared" si="17"/>
        <v>51300.594179696782</v>
      </c>
      <c r="R250" s="124">
        <f t="shared" si="18"/>
        <v>28353031.550370894</v>
      </c>
      <c r="Z250" s="2"/>
    </row>
    <row r="251" spans="13:26" x14ac:dyDescent="0.2">
      <c r="M251" s="2"/>
      <c r="N251" s="1">
        <f t="shared" si="19"/>
        <v>189</v>
      </c>
      <c r="O251" s="124">
        <f t="shared" si="20"/>
        <v>28353031.550370894</v>
      </c>
      <c r="P251" s="124">
        <f t="shared" si="21"/>
        <v>126607.40880967554</v>
      </c>
      <c r="Q251" s="124">
        <f t="shared" si="17"/>
        <v>51624.52483601954</v>
      </c>
      <c r="R251" s="124">
        <f t="shared" si="18"/>
        <v>28531263.48401659</v>
      </c>
      <c r="Z251" s="2"/>
    </row>
    <row r="252" spans="13:26" x14ac:dyDescent="0.2">
      <c r="M252" s="2"/>
      <c r="N252" s="1">
        <f t="shared" si="19"/>
        <v>190</v>
      </c>
      <c r="O252" s="124">
        <f t="shared" si="20"/>
        <v>28531263.48401659</v>
      </c>
      <c r="P252" s="124">
        <f t="shared" si="21"/>
        <v>126607.40880967554</v>
      </c>
      <c r="Q252" s="124">
        <f t="shared" si="17"/>
        <v>51949.045297569399</v>
      </c>
      <c r="R252" s="124">
        <f t="shared" si="18"/>
        <v>28709819.938123837</v>
      </c>
      <c r="Z252" s="2"/>
    </row>
    <row r="253" spans="13:26" x14ac:dyDescent="0.2">
      <c r="M253" s="2"/>
      <c r="N253" s="1">
        <f t="shared" si="19"/>
        <v>191</v>
      </c>
      <c r="O253" s="124">
        <f t="shared" si="20"/>
        <v>28709819.938123837</v>
      </c>
      <c r="P253" s="124">
        <f t="shared" si="21"/>
        <v>126607.40880967554</v>
      </c>
      <c r="Q253" s="124">
        <f t="shared" si="17"/>
        <v>52274.156638249668</v>
      </c>
      <c r="R253" s="124">
        <f t="shared" si="18"/>
        <v>28888701.503571764</v>
      </c>
      <c r="Z253" s="2"/>
    </row>
    <row r="254" spans="13:26" x14ac:dyDescent="0.2">
      <c r="M254" s="2"/>
      <c r="N254" s="1">
        <f t="shared" si="19"/>
        <v>192</v>
      </c>
      <c r="O254" s="124">
        <f t="shared" si="20"/>
        <v>28888701.503571764</v>
      </c>
      <c r="P254" s="124">
        <f t="shared" si="21"/>
        <v>126607.40880967554</v>
      </c>
      <c r="Q254" s="124">
        <f t="shared" si="17"/>
        <v>52599.859933919011</v>
      </c>
      <c r="R254" s="124">
        <f t="shared" si="18"/>
        <v>29067908.772315361</v>
      </c>
      <c r="Z254" s="2"/>
    </row>
    <row r="255" spans="13:26" x14ac:dyDescent="0.2">
      <c r="M255" s="2"/>
      <c r="N255" s="1">
        <f t="shared" si="19"/>
        <v>193</v>
      </c>
      <c r="O255" s="124">
        <f t="shared" si="20"/>
        <v>29067908.772315361</v>
      </c>
      <c r="P255" s="124">
        <f t="shared" si="21"/>
        <v>126607.40880967554</v>
      </c>
      <c r="Q255" s="124">
        <f t="shared" ref="Q255:Q318" si="22">O255*$P$57</f>
        <v>52926.156262394965</v>
      </c>
      <c r="R255" s="124">
        <f t="shared" ref="R255:R318" si="23">O255+P255+Q255</f>
        <v>29247442.337387431</v>
      </c>
      <c r="Z255" s="2"/>
    </row>
    <row r="256" spans="13:26" x14ac:dyDescent="0.2">
      <c r="M256" s="2"/>
      <c r="N256" s="1">
        <f t="shared" ref="N256:N319" si="24">N255+1</f>
        <v>194</v>
      </c>
      <c r="O256" s="124">
        <f t="shared" ref="O256:O319" si="25">R255</f>
        <v>29247442.337387431</v>
      </c>
      <c r="P256" s="124">
        <f t="shared" ref="P256:P319" si="26">P255</f>
        <v>126607.40880967554</v>
      </c>
      <c r="Q256" s="124">
        <f t="shared" si="22"/>
        <v>53253.046703457556</v>
      </c>
      <c r="R256" s="124">
        <f t="shared" si="23"/>
        <v>29427302.792900566</v>
      </c>
      <c r="Z256" s="2"/>
    </row>
    <row r="257" spans="13:26" x14ac:dyDescent="0.2">
      <c r="M257" s="2"/>
      <c r="N257" s="1">
        <f t="shared" si="24"/>
        <v>195</v>
      </c>
      <c r="O257" s="124">
        <f t="shared" si="25"/>
        <v>29427302.792900566</v>
      </c>
      <c r="P257" s="124">
        <f t="shared" si="26"/>
        <v>126607.40880967554</v>
      </c>
      <c r="Q257" s="124">
        <f t="shared" si="22"/>
        <v>53580.532338852834</v>
      </c>
      <c r="R257" s="124">
        <f t="shared" si="23"/>
        <v>29607490.734049097</v>
      </c>
      <c r="Z257" s="2"/>
    </row>
    <row r="258" spans="13:26" x14ac:dyDescent="0.2">
      <c r="M258" s="2"/>
      <c r="N258" s="1">
        <f t="shared" si="24"/>
        <v>196</v>
      </c>
      <c r="O258" s="124">
        <f t="shared" si="25"/>
        <v>29607490.734049097</v>
      </c>
      <c r="P258" s="124">
        <f t="shared" si="26"/>
        <v>126607.40880967554</v>
      </c>
      <c r="Q258" s="124">
        <f t="shared" si="22"/>
        <v>53908.614252296473</v>
      </c>
      <c r="R258" s="124">
        <f t="shared" si="23"/>
        <v>29788006.757111069</v>
      </c>
      <c r="Z258" s="2"/>
    </row>
    <row r="259" spans="13:26" x14ac:dyDescent="0.2">
      <c r="M259" s="2"/>
      <c r="N259" s="1">
        <f t="shared" si="24"/>
        <v>197</v>
      </c>
      <c r="O259" s="124">
        <f t="shared" si="25"/>
        <v>29788006.757111069</v>
      </c>
      <c r="P259" s="124">
        <f t="shared" si="26"/>
        <v>126607.40880967554</v>
      </c>
      <c r="Q259" s="124">
        <f t="shared" si="22"/>
        <v>54237.293529477342</v>
      </c>
      <c r="R259" s="124">
        <f t="shared" si="23"/>
        <v>29968851.459450223</v>
      </c>
      <c r="Z259" s="2"/>
    </row>
    <row r="260" spans="13:26" x14ac:dyDescent="0.2">
      <c r="M260" s="2"/>
      <c r="N260" s="1">
        <f t="shared" si="24"/>
        <v>198</v>
      </c>
      <c r="O260" s="124">
        <f t="shared" si="25"/>
        <v>29968851.459450223</v>
      </c>
      <c r="P260" s="124">
        <f t="shared" si="26"/>
        <v>126607.40880967554</v>
      </c>
      <c r="Q260" s="124">
        <f t="shared" si="22"/>
        <v>54566.571258061114</v>
      </c>
      <c r="R260" s="124">
        <f t="shared" si="23"/>
        <v>30150025.43951796</v>
      </c>
      <c r="Z260" s="2"/>
    </row>
    <row r="261" spans="13:26" x14ac:dyDescent="0.2">
      <c r="M261" s="2"/>
      <c r="N261" s="1">
        <f t="shared" si="24"/>
        <v>199</v>
      </c>
      <c r="O261" s="124">
        <f t="shared" si="25"/>
        <v>30150025.43951796</v>
      </c>
      <c r="P261" s="124">
        <f t="shared" si="26"/>
        <v>126607.40880967554</v>
      </c>
      <c r="Q261" s="124">
        <f t="shared" si="22"/>
        <v>54896.448527693865</v>
      </c>
      <c r="R261" s="124">
        <f t="shared" si="23"/>
        <v>30331529.29685533</v>
      </c>
      <c r="Z261" s="2"/>
    </row>
    <row r="262" spans="13:26" x14ac:dyDescent="0.2">
      <c r="M262" s="2"/>
      <c r="N262" s="1">
        <f t="shared" si="24"/>
        <v>200</v>
      </c>
      <c r="O262" s="124">
        <f t="shared" si="25"/>
        <v>30331529.29685533</v>
      </c>
      <c r="P262" s="124">
        <f t="shared" si="26"/>
        <v>126607.40880967554</v>
      </c>
      <c r="Q262" s="124">
        <f t="shared" si="22"/>
        <v>55226.926430005646</v>
      </c>
      <c r="R262" s="124">
        <f t="shared" si="23"/>
        <v>30513363.632095013</v>
      </c>
      <c r="Z262" s="2"/>
    </row>
    <row r="263" spans="13:26" x14ac:dyDescent="0.2">
      <c r="M263" s="2"/>
      <c r="N263" s="1">
        <f t="shared" si="24"/>
        <v>201</v>
      </c>
      <c r="O263" s="124">
        <f t="shared" si="25"/>
        <v>30513363.632095013</v>
      </c>
      <c r="P263" s="124">
        <f t="shared" si="26"/>
        <v>126607.40880967554</v>
      </c>
      <c r="Q263" s="124">
        <f t="shared" si="22"/>
        <v>55558.006058614155</v>
      </c>
      <c r="R263" s="124">
        <f t="shared" si="23"/>
        <v>30695529.046963304</v>
      </c>
      <c r="Z263" s="2"/>
    </row>
    <row r="264" spans="13:26" x14ac:dyDescent="0.2">
      <c r="M264" s="2"/>
      <c r="N264" s="1">
        <f t="shared" si="24"/>
        <v>202</v>
      </c>
      <c r="O264" s="124">
        <f t="shared" si="25"/>
        <v>30695529.046963304</v>
      </c>
      <c r="P264" s="124">
        <f t="shared" si="26"/>
        <v>126607.40880967554</v>
      </c>
      <c r="Q264" s="124">
        <f t="shared" si="22"/>
        <v>55889.688509128297</v>
      </c>
      <c r="R264" s="124">
        <f t="shared" si="23"/>
        <v>30878026.14428211</v>
      </c>
      <c r="Z264" s="2"/>
    </row>
    <row r="265" spans="13:26" x14ac:dyDescent="0.2">
      <c r="M265" s="2"/>
      <c r="N265" s="1">
        <f t="shared" si="24"/>
        <v>203</v>
      </c>
      <c r="O265" s="124">
        <f t="shared" si="25"/>
        <v>30878026.14428211</v>
      </c>
      <c r="P265" s="124">
        <f t="shared" si="26"/>
        <v>126607.40880967554</v>
      </c>
      <c r="Q265" s="124">
        <f t="shared" si="22"/>
        <v>56221.974879151858</v>
      </c>
      <c r="R265" s="124">
        <f t="shared" si="23"/>
        <v>31060855.52797094</v>
      </c>
      <c r="Z265" s="2"/>
    </row>
    <row r="266" spans="13:26" x14ac:dyDescent="0.2">
      <c r="M266" s="2"/>
      <c r="N266" s="1">
        <f t="shared" si="24"/>
        <v>204</v>
      </c>
      <c r="O266" s="124">
        <f t="shared" si="25"/>
        <v>31060855.52797094</v>
      </c>
      <c r="P266" s="124">
        <f t="shared" si="26"/>
        <v>126607.40880967554</v>
      </c>
      <c r="Q266" s="124">
        <f t="shared" si="22"/>
        <v>56554.866268287093</v>
      </c>
      <c r="R266" s="124">
        <f t="shared" si="23"/>
        <v>31244017.803048905</v>
      </c>
      <c r="Z266" s="2"/>
    </row>
    <row r="267" spans="13:26" x14ac:dyDescent="0.2">
      <c r="M267" s="2"/>
      <c r="N267" s="1">
        <f t="shared" si="24"/>
        <v>205</v>
      </c>
      <c r="O267" s="124">
        <f t="shared" si="25"/>
        <v>31244017.803048905</v>
      </c>
      <c r="P267" s="124">
        <f t="shared" si="26"/>
        <v>126607.40880967554</v>
      </c>
      <c r="Q267" s="124">
        <f t="shared" si="22"/>
        <v>56888.363778138402</v>
      </c>
      <c r="R267" s="124">
        <f t="shared" si="23"/>
        <v>31427513.575636718</v>
      </c>
      <c r="Z267" s="2"/>
    </row>
    <row r="268" spans="13:26" x14ac:dyDescent="0.2">
      <c r="M268" s="2"/>
      <c r="N268" s="1">
        <f t="shared" si="24"/>
        <v>206</v>
      </c>
      <c r="O268" s="124">
        <f t="shared" si="25"/>
        <v>31427513.575636718</v>
      </c>
      <c r="P268" s="124">
        <f t="shared" si="26"/>
        <v>126607.40880967554</v>
      </c>
      <c r="Q268" s="124">
        <f t="shared" si="22"/>
        <v>57222.468512315943</v>
      </c>
      <c r="R268" s="124">
        <f t="shared" si="23"/>
        <v>31611343.45295871</v>
      </c>
      <c r="Z268" s="2"/>
    </row>
    <row r="269" spans="13:26" x14ac:dyDescent="0.2">
      <c r="M269" s="2"/>
      <c r="N269" s="1">
        <f t="shared" si="24"/>
        <v>207</v>
      </c>
      <c r="O269" s="124">
        <f t="shared" si="25"/>
        <v>31611343.45295871</v>
      </c>
      <c r="P269" s="124">
        <f t="shared" si="26"/>
        <v>126607.40880967554</v>
      </c>
      <c r="Q269" s="124">
        <f t="shared" si="22"/>
        <v>57557.181576439325</v>
      </c>
      <c r="R269" s="124">
        <f t="shared" si="23"/>
        <v>31795508.043344826</v>
      </c>
      <c r="Z269" s="2"/>
    </row>
    <row r="270" spans="13:26" x14ac:dyDescent="0.2">
      <c r="M270" s="2"/>
      <c r="N270" s="1">
        <f t="shared" si="24"/>
        <v>208</v>
      </c>
      <c r="O270" s="124">
        <f t="shared" si="25"/>
        <v>31795508.043344826</v>
      </c>
      <c r="P270" s="124">
        <f t="shared" si="26"/>
        <v>126607.40880967554</v>
      </c>
      <c r="Q270" s="124">
        <f t="shared" si="22"/>
        <v>57892.504078141232</v>
      </c>
      <c r="R270" s="124">
        <f t="shared" si="23"/>
        <v>31980007.956232645</v>
      </c>
      <c r="Z270" s="2"/>
    </row>
    <row r="271" spans="13:26" x14ac:dyDescent="0.2">
      <c r="M271" s="2"/>
      <c r="N271" s="1">
        <f t="shared" si="24"/>
        <v>209</v>
      </c>
      <c r="O271" s="124">
        <f t="shared" si="25"/>
        <v>31980007.956232645</v>
      </c>
      <c r="P271" s="124">
        <f t="shared" si="26"/>
        <v>126607.40880967554</v>
      </c>
      <c r="Q271" s="124">
        <f t="shared" si="22"/>
        <v>58228.437127071091</v>
      </c>
      <c r="R271" s="124">
        <f t="shared" si="23"/>
        <v>32164843.802169394</v>
      </c>
      <c r="Z271" s="2"/>
    </row>
    <row r="272" spans="13:26" x14ac:dyDescent="0.2">
      <c r="M272" s="2"/>
      <c r="N272" s="1">
        <f t="shared" si="24"/>
        <v>210</v>
      </c>
      <c r="O272" s="124">
        <f t="shared" si="25"/>
        <v>32164843.802169394</v>
      </c>
      <c r="P272" s="124">
        <f t="shared" si="26"/>
        <v>126607.40880967554</v>
      </c>
      <c r="Q272" s="124">
        <f t="shared" si="22"/>
        <v>58564.981834898768</v>
      </c>
      <c r="R272" s="124">
        <f t="shared" si="23"/>
        <v>32350016.19281397</v>
      </c>
      <c r="Z272" s="2"/>
    </row>
    <row r="273" spans="13:26" x14ac:dyDescent="0.2">
      <c r="M273" s="2"/>
      <c r="N273" s="1">
        <f t="shared" si="24"/>
        <v>211</v>
      </c>
      <c r="O273" s="124">
        <f t="shared" si="25"/>
        <v>32350016.19281397</v>
      </c>
      <c r="P273" s="124">
        <f t="shared" si="26"/>
        <v>126607.40880967554</v>
      </c>
      <c r="Q273" s="124">
        <f t="shared" si="22"/>
        <v>58902.139315318214</v>
      </c>
      <c r="R273" s="124">
        <f t="shared" si="23"/>
        <v>32535525.740938965</v>
      </c>
      <c r="Z273" s="2"/>
    </row>
    <row r="274" spans="13:26" x14ac:dyDescent="0.2">
      <c r="M274" s="2"/>
      <c r="N274" s="1">
        <f t="shared" si="24"/>
        <v>212</v>
      </c>
      <c r="O274" s="124">
        <f t="shared" si="25"/>
        <v>32535525.740938965</v>
      </c>
      <c r="P274" s="124">
        <f t="shared" si="26"/>
        <v>126607.40880967554</v>
      </c>
      <c r="Q274" s="124">
        <f t="shared" si="22"/>
        <v>59239.910684051174</v>
      </c>
      <c r="R274" s="124">
        <f t="shared" si="23"/>
        <v>32721373.060432695</v>
      </c>
      <c r="Z274" s="2"/>
    </row>
    <row r="275" spans="13:26" x14ac:dyDescent="0.2">
      <c r="M275" s="2"/>
      <c r="N275" s="1">
        <f t="shared" si="24"/>
        <v>213</v>
      </c>
      <c r="O275" s="124">
        <f t="shared" si="25"/>
        <v>32721373.060432695</v>
      </c>
      <c r="P275" s="124">
        <f t="shared" si="26"/>
        <v>126607.40880967554</v>
      </c>
      <c r="Q275" s="124">
        <f t="shared" si="22"/>
        <v>59578.297058850876</v>
      </c>
      <c r="R275" s="124">
        <f t="shared" si="23"/>
        <v>32907558.766301222</v>
      </c>
      <c r="Z275" s="2"/>
    </row>
    <row r="276" spans="13:26" x14ac:dyDescent="0.2">
      <c r="M276" s="2"/>
      <c r="N276" s="1">
        <f t="shared" si="24"/>
        <v>214</v>
      </c>
      <c r="O276" s="124">
        <f t="shared" si="25"/>
        <v>32907558.766301222</v>
      </c>
      <c r="P276" s="124">
        <f t="shared" si="26"/>
        <v>126607.40880967554</v>
      </c>
      <c r="Q276" s="124">
        <f t="shared" si="22"/>
        <v>59917.299559505729</v>
      </c>
      <c r="R276" s="124">
        <f t="shared" si="23"/>
        <v>33094083.474670406</v>
      </c>
      <c r="Z276" s="2"/>
    </row>
    <row r="277" spans="13:26" x14ac:dyDescent="0.2">
      <c r="M277" s="2"/>
      <c r="N277" s="1">
        <f t="shared" si="24"/>
        <v>215</v>
      </c>
      <c r="O277" s="124">
        <f t="shared" si="25"/>
        <v>33094083.474670406</v>
      </c>
      <c r="P277" s="124">
        <f t="shared" si="26"/>
        <v>126607.40880967554</v>
      </c>
      <c r="Q277" s="124">
        <f t="shared" si="22"/>
        <v>60256.919307843018</v>
      </c>
      <c r="R277" s="124">
        <f t="shared" si="23"/>
        <v>33280947.802787926</v>
      </c>
      <c r="Z277" s="2"/>
    </row>
    <row r="278" spans="13:26" x14ac:dyDescent="0.2">
      <c r="M278" s="2"/>
      <c r="N278" s="1">
        <f t="shared" si="24"/>
        <v>216</v>
      </c>
      <c r="O278" s="124">
        <f t="shared" si="25"/>
        <v>33280947.802787926</v>
      </c>
      <c r="P278" s="124">
        <f t="shared" si="26"/>
        <v>126607.40880967554</v>
      </c>
      <c r="Q278" s="124">
        <f t="shared" si="22"/>
        <v>60597.157427732629</v>
      </c>
      <c r="R278" s="124">
        <f t="shared" si="23"/>
        <v>33468152.369025335</v>
      </c>
      <c r="Z278" s="2"/>
    </row>
    <row r="279" spans="13:26" x14ac:dyDescent="0.2">
      <c r="M279" s="2"/>
      <c r="N279" s="1">
        <f t="shared" si="24"/>
        <v>217</v>
      </c>
      <c r="O279" s="124">
        <f t="shared" si="25"/>
        <v>33468152.369025335</v>
      </c>
      <c r="P279" s="124">
        <f t="shared" si="26"/>
        <v>126607.40880967554</v>
      </c>
      <c r="Q279" s="124">
        <f t="shared" si="22"/>
        <v>60938.01504509076</v>
      </c>
      <c r="R279" s="124">
        <f t="shared" si="23"/>
        <v>33655697.792880103</v>
      </c>
      <c r="Z279" s="2"/>
    </row>
    <row r="280" spans="13:26" x14ac:dyDescent="0.2">
      <c r="M280" s="2"/>
      <c r="N280" s="1">
        <f t="shared" si="24"/>
        <v>218</v>
      </c>
      <c r="O280" s="124">
        <f t="shared" si="25"/>
        <v>33655697.792880103</v>
      </c>
      <c r="P280" s="124">
        <f t="shared" si="26"/>
        <v>126607.40880967554</v>
      </c>
      <c r="Q280" s="124">
        <f t="shared" si="22"/>
        <v>61279.493287883663</v>
      </c>
      <c r="R280" s="124">
        <f t="shared" si="23"/>
        <v>33843584.694977663</v>
      </c>
      <c r="Z280" s="2"/>
    </row>
    <row r="281" spans="13:26" x14ac:dyDescent="0.2">
      <c r="M281" s="2"/>
      <c r="N281" s="1">
        <f t="shared" si="24"/>
        <v>219</v>
      </c>
      <c r="O281" s="124">
        <f t="shared" si="25"/>
        <v>33843584.694977663</v>
      </c>
      <c r="P281" s="124">
        <f t="shared" si="26"/>
        <v>126607.40880967554</v>
      </c>
      <c r="Q281" s="124">
        <f t="shared" si="22"/>
        <v>61621.593286131341</v>
      </c>
      <c r="R281" s="124">
        <f t="shared" si="23"/>
        <v>34031813.697073475</v>
      </c>
      <c r="Z281" s="2"/>
    </row>
    <row r="282" spans="13:26" x14ac:dyDescent="0.2">
      <c r="M282" s="2"/>
      <c r="N282" s="1">
        <f t="shared" si="24"/>
        <v>220</v>
      </c>
      <c r="O282" s="124">
        <f t="shared" si="25"/>
        <v>34031813.697073475</v>
      </c>
      <c r="P282" s="124">
        <f t="shared" si="26"/>
        <v>126607.40880967554</v>
      </c>
      <c r="Q282" s="124">
        <f t="shared" si="22"/>
        <v>61964.316171911334</v>
      </c>
      <c r="R282" s="124">
        <f t="shared" si="23"/>
        <v>34220385.422055066</v>
      </c>
      <c r="Z282" s="2"/>
    </row>
    <row r="283" spans="13:26" x14ac:dyDescent="0.2">
      <c r="M283" s="2"/>
      <c r="N283" s="1">
        <f t="shared" si="24"/>
        <v>221</v>
      </c>
      <c r="O283" s="124">
        <f t="shared" si="25"/>
        <v>34220385.422055066</v>
      </c>
      <c r="P283" s="124">
        <f t="shared" si="26"/>
        <v>126607.40880967554</v>
      </c>
      <c r="Q283" s="124">
        <f t="shared" si="22"/>
        <v>62307.663079362435</v>
      </c>
      <c r="R283" s="124">
        <f t="shared" si="23"/>
        <v>34409300.493944108</v>
      </c>
      <c r="Z283" s="2"/>
    </row>
    <row r="284" spans="13:26" x14ac:dyDescent="0.2">
      <c r="M284" s="2"/>
      <c r="N284" s="1">
        <f t="shared" si="24"/>
        <v>222</v>
      </c>
      <c r="O284" s="124">
        <f t="shared" si="25"/>
        <v>34409300.493944108</v>
      </c>
      <c r="P284" s="124">
        <f t="shared" si="26"/>
        <v>126607.40880967554</v>
      </c>
      <c r="Q284" s="124">
        <f t="shared" si="22"/>
        <v>62651.635144688429</v>
      </c>
      <c r="R284" s="124">
        <f t="shared" si="23"/>
        <v>34598559.537898473</v>
      </c>
      <c r="Z284" s="2"/>
    </row>
    <row r="285" spans="13:26" x14ac:dyDescent="0.2">
      <c r="M285" s="2"/>
      <c r="N285" s="1">
        <f t="shared" si="24"/>
        <v>223</v>
      </c>
      <c r="O285" s="124">
        <f t="shared" si="25"/>
        <v>34598559.537898473</v>
      </c>
      <c r="P285" s="124">
        <f t="shared" si="26"/>
        <v>126607.40880967554</v>
      </c>
      <c r="Q285" s="124">
        <f t="shared" si="22"/>
        <v>62996.233506161901</v>
      </c>
      <c r="R285" s="124">
        <f t="shared" si="23"/>
        <v>34788163.180214316</v>
      </c>
      <c r="Z285" s="2"/>
    </row>
    <row r="286" spans="13:26" x14ac:dyDescent="0.2">
      <c r="M286" s="2"/>
      <c r="N286" s="1">
        <f t="shared" si="24"/>
        <v>224</v>
      </c>
      <c r="O286" s="124">
        <f t="shared" si="25"/>
        <v>34788163.180214316</v>
      </c>
      <c r="P286" s="124">
        <f t="shared" si="26"/>
        <v>126607.40880967554</v>
      </c>
      <c r="Q286" s="124">
        <f t="shared" si="22"/>
        <v>63341.459304127973</v>
      </c>
      <c r="R286" s="124">
        <f t="shared" si="23"/>
        <v>34978112.048328124</v>
      </c>
      <c r="Z286" s="2"/>
    </row>
    <row r="287" spans="13:26" x14ac:dyDescent="0.2">
      <c r="M287" s="2"/>
      <c r="N287" s="1">
        <f t="shared" si="24"/>
        <v>225</v>
      </c>
      <c r="O287" s="124">
        <f t="shared" si="25"/>
        <v>34978112.048328124</v>
      </c>
      <c r="P287" s="124">
        <f t="shared" si="26"/>
        <v>126607.40880967554</v>
      </c>
      <c r="Q287" s="124">
        <f t="shared" si="22"/>
        <v>63687.313681008061</v>
      </c>
      <c r="R287" s="124">
        <f t="shared" si="23"/>
        <v>35168406.770818807</v>
      </c>
      <c r="Z287" s="2"/>
    </row>
    <row r="288" spans="13:26" x14ac:dyDescent="0.2">
      <c r="M288" s="2"/>
      <c r="N288" s="1">
        <f t="shared" si="24"/>
        <v>226</v>
      </c>
      <c r="O288" s="124">
        <f t="shared" si="25"/>
        <v>35168406.770818807</v>
      </c>
      <c r="P288" s="124">
        <f t="shared" si="26"/>
        <v>126607.40880967554</v>
      </c>
      <c r="Q288" s="124">
        <f t="shared" si="22"/>
        <v>64033.797781303692</v>
      </c>
      <c r="R288" s="124">
        <f t="shared" si="23"/>
        <v>35359047.977409787</v>
      </c>
      <c r="Z288" s="2"/>
    </row>
    <row r="289" spans="13:26" x14ac:dyDescent="0.2">
      <c r="M289" s="2"/>
      <c r="N289" s="1">
        <f t="shared" si="24"/>
        <v>227</v>
      </c>
      <c r="O289" s="124">
        <f t="shared" si="25"/>
        <v>35359047.977409787</v>
      </c>
      <c r="P289" s="124">
        <f t="shared" si="26"/>
        <v>126607.40880967554</v>
      </c>
      <c r="Q289" s="124">
        <f t="shared" si="22"/>
        <v>64380.912751600263</v>
      </c>
      <c r="R289" s="124">
        <f t="shared" si="23"/>
        <v>35550036.298971064</v>
      </c>
      <c r="Z289" s="2"/>
    </row>
    <row r="290" spans="13:26" x14ac:dyDescent="0.2">
      <c r="M290" s="2"/>
      <c r="N290" s="1">
        <f t="shared" si="24"/>
        <v>228</v>
      </c>
      <c r="O290" s="124">
        <f t="shared" si="25"/>
        <v>35550036.298971064</v>
      </c>
      <c r="P290" s="124">
        <f t="shared" si="26"/>
        <v>126607.40880967554</v>
      </c>
      <c r="Q290" s="124">
        <f t="shared" si="22"/>
        <v>64728.65974057086</v>
      </c>
      <c r="R290" s="124">
        <f t="shared" si="23"/>
        <v>35741372.367521308</v>
      </c>
      <c r="Z290" s="2"/>
    </row>
    <row r="291" spans="13:26" x14ac:dyDescent="0.2">
      <c r="M291" s="2"/>
      <c r="N291" s="1">
        <f t="shared" si="24"/>
        <v>229</v>
      </c>
      <c r="O291" s="124">
        <f t="shared" si="25"/>
        <v>35741372.367521308</v>
      </c>
      <c r="P291" s="124">
        <f t="shared" si="26"/>
        <v>126607.40880967554</v>
      </c>
      <c r="Q291" s="124">
        <f t="shared" si="22"/>
        <v>65077.039898980031</v>
      </c>
      <c r="R291" s="124">
        <f t="shared" si="23"/>
        <v>35933056.816229962</v>
      </c>
      <c r="Z291" s="2"/>
    </row>
    <row r="292" spans="13:26" x14ac:dyDescent="0.2">
      <c r="M292" s="2"/>
      <c r="N292" s="1">
        <f t="shared" si="24"/>
        <v>230</v>
      </c>
      <c r="O292" s="124">
        <f t="shared" si="25"/>
        <v>35933056.816229962</v>
      </c>
      <c r="P292" s="124">
        <f t="shared" si="26"/>
        <v>126607.40880967554</v>
      </c>
      <c r="Q292" s="124">
        <f t="shared" si="22"/>
        <v>65426.054379687623</v>
      </c>
      <c r="R292" s="124">
        <f t="shared" si="23"/>
        <v>36125090.279419325</v>
      </c>
      <c r="Z292" s="2"/>
    </row>
    <row r="293" spans="13:26" x14ac:dyDescent="0.2">
      <c r="M293" s="2"/>
      <c r="N293" s="1">
        <f t="shared" si="24"/>
        <v>231</v>
      </c>
      <c r="O293" s="124">
        <f t="shared" si="25"/>
        <v>36125090.279419325</v>
      </c>
      <c r="P293" s="124">
        <f t="shared" si="26"/>
        <v>126607.40880967554</v>
      </c>
      <c r="Q293" s="124">
        <f t="shared" si="22"/>
        <v>65775.704337652569</v>
      </c>
      <c r="R293" s="124">
        <f t="shared" si="23"/>
        <v>36317473.392566651</v>
      </c>
      <c r="Z293" s="2"/>
    </row>
    <row r="294" spans="13:26" x14ac:dyDescent="0.2">
      <c r="M294" s="2"/>
      <c r="N294" s="1">
        <f t="shared" si="24"/>
        <v>232</v>
      </c>
      <c r="O294" s="124">
        <f t="shared" si="25"/>
        <v>36317473.392566651</v>
      </c>
      <c r="P294" s="124">
        <f t="shared" si="26"/>
        <v>126607.40880967554</v>
      </c>
      <c r="Q294" s="124">
        <f t="shared" si="22"/>
        <v>66125.990929936743</v>
      </c>
      <c r="R294" s="124">
        <f t="shared" si="23"/>
        <v>36510206.792306267</v>
      </c>
      <c r="Z294" s="2"/>
    </row>
    <row r="295" spans="13:26" x14ac:dyDescent="0.2">
      <c r="M295" s="2"/>
      <c r="N295" s="1">
        <f t="shared" si="24"/>
        <v>233</v>
      </c>
      <c r="O295" s="124">
        <f t="shared" si="25"/>
        <v>36510206.792306267</v>
      </c>
      <c r="P295" s="124">
        <f t="shared" si="26"/>
        <v>126607.40880967554</v>
      </c>
      <c r="Q295" s="124">
        <f t="shared" si="22"/>
        <v>66476.915315708742</v>
      </c>
      <c r="R295" s="124">
        <f t="shared" si="23"/>
        <v>36703291.116431653</v>
      </c>
      <c r="Z295" s="2"/>
    </row>
    <row r="296" spans="13:26" x14ac:dyDescent="0.2">
      <c r="M296" s="2"/>
      <c r="N296" s="1">
        <f t="shared" si="24"/>
        <v>234</v>
      </c>
      <c r="O296" s="124">
        <f t="shared" si="25"/>
        <v>36703291.116431653</v>
      </c>
      <c r="P296" s="124">
        <f t="shared" si="26"/>
        <v>126607.40880967554</v>
      </c>
      <c r="Q296" s="124">
        <f t="shared" si="22"/>
        <v>66828.478656247782</v>
      </c>
      <c r="R296" s="124">
        <f t="shared" si="23"/>
        <v>36896727.003897578</v>
      </c>
      <c r="Z296" s="2"/>
    </row>
    <row r="297" spans="13:26" x14ac:dyDescent="0.2">
      <c r="M297" s="2"/>
      <c r="N297" s="1">
        <f t="shared" si="24"/>
        <v>235</v>
      </c>
      <c r="O297" s="124">
        <f t="shared" si="25"/>
        <v>36896727.003897578</v>
      </c>
      <c r="P297" s="124">
        <f t="shared" si="26"/>
        <v>126607.40880967554</v>
      </c>
      <c r="Q297" s="124">
        <f t="shared" si="22"/>
        <v>67180.682114947471</v>
      </c>
      <c r="R297" s="124">
        <f t="shared" si="23"/>
        <v>37090515.094822198</v>
      </c>
      <c r="Z297" s="2"/>
    </row>
    <row r="298" spans="13:26" x14ac:dyDescent="0.2">
      <c r="M298" s="2"/>
      <c r="N298" s="1">
        <f t="shared" si="24"/>
        <v>236</v>
      </c>
      <c r="O298" s="124">
        <f t="shared" si="25"/>
        <v>37090515.094822198</v>
      </c>
      <c r="P298" s="124">
        <f t="shared" si="26"/>
        <v>126607.40880967554</v>
      </c>
      <c r="Q298" s="124">
        <f t="shared" si="22"/>
        <v>67533.526857319725</v>
      </c>
      <c r="R298" s="124">
        <f t="shared" si="23"/>
        <v>37284656.030489191</v>
      </c>
      <c r="Z298" s="2"/>
    </row>
    <row r="299" spans="13:26" x14ac:dyDescent="0.2">
      <c r="M299" s="2"/>
      <c r="N299" s="1">
        <f t="shared" si="24"/>
        <v>237</v>
      </c>
      <c r="O299" s="124">
        <f t="shared" si="25"/>
        <v>37284656.030489191</v>
      </c>
      <c r="P299" s="124">
        <f t="shared" si="26"/>
        <v>126607.40880967554</v>
      </c>
      <c r="Q299" s="124">
        <f t="shared" si="22"/>
        <v>67887.014050998579</v>
      </c>
      <c r="R299" s="124">
        <f t="shared" si="23"/>
        <v>37479150.453349866</v>
      </c>
      <c r="Z299" s="2"/>
    </row>
    <row r="300" spans="13:26" x14ac:dyDescent="0.2">
      <c r="M300" s="2"/>
      <c r="N300" s="1">
        <f t="shared" si="24"/>
        <v>238</v>
      </c>
      <c r="O300" s="124">
        <f t="shared" si="25"/>
        <v>37479150.453349866</v>
      </c>
      <c r="P300" s="124">
        <f t="shared" si="26"/>
        <v>126607.40880967554</v>
      </c>
      <c r="Q300" s="124">
        <f t="shared" si="22"/>
        <v>68241.144865744092</v>
      </c>
      <c r="R300" s="124">
        <f t="shared" si="23"/>
        <v>37673999.007025287</v>
      </c>
      <c r="Z300" s="2"/>
    </row>
    <row r="301" spans="13:26" x14ac:dyDescent="0.2">
      <c r="M301" s="2"/>
      <c r="N301" s="1">
        <f t="shared" si="24"/>
        <v>239</v>
      </c>
      <c r="O301" s="124">
        <f t="shared" si="25"/>
        <v>37673999.007025287</v>
      </c>
      <c r="P301" s="124">
        <f t="shared" si="26"/>
        <v>126607.40880967554</v>
      </c>
      <c r="Q301" s="124">
        <f t="shared" si="22"/>
        <v>68595.920473446182</v>
      </c>
      <c r="R301" s="124">
        <f t="shared" si="23"/>
        <v>37869202.336308412</v>
      </c>
      <c r="Z301" s="2"/>
    </row>
    <row r="302" spans="13:26" x14ac:dyDescent="0.2">
      <c r="M302" s="2"/>
      <c r="N302" s="1">
        <f t="shared" si="24"/>
        <v>240</v>
      </c>
      <c r="O302" s="124">
        <f t="shared" si="25"/>
        <v>37869202.336308412</v>
      </c>
      <c r="P302" s="124">
        <f t="shared" si="26"/>
        <v>126607.40880967554</v>
      </c>
      <c r="Q302" s="124">
        <f t="shared" si="22"/>
        <v>68951.342048128514</v>
      </c>
      <c r="R302" s="124">
        <f t="shared" si="23"/>
        <v>38064761.08716622</v>
      </c>
      <c r="Z302" s="2"/>
    </row>
    <row r="303" spans="13:26" x14ac:dyDescent="0.2">
      <c r="M303" s="2"/>
      <c r="N303" s="1">
        <f t="shared" si="24"/>
        <v>241</v>
      </c>
      <c r="O303" s="124">
        <f t="shared" si="25"/>
        <v>38064761.08716622</v>
      </c>
      <c r="P303" s="124">
        <f t="shared" si="26"/>
        <v>126607.40880967554</v>
      </c>
      <c r="Q303" s="124">
        <f t="shared" si="22"/>
        <v>69307.410765952358</v>
      </c>
      <c r="R303" s="124">
        <f t="shared" si="23"/>
        <v>38260675.90674185</v>
      </c>
      <c r="Z303" s="2"/>
    </row>
    <row r="304" spans="13:26" x14ac:dyDescent="0.2">
      <c r="M304" s="2"/>
      <c r="N304" s="1">
        <f t="shared" si="24"/>
        <v>242</v>
      </c>
      <c r="O304" s="124">
        <f t="shared" si="25"/>
        <v>38260675.90674185</v>
      </c>
      <c r="P304" s="124">
        <f t="shared" si="26"/>
        <v>126607.40880967554</v>
      </c>
      <c r="Q304" s="124">
        <f t="shared" si="22"/>
        <v>69664.127805220574</v>
      </c>
      <c r="R304" s="124">
        <f t="shared" si="23"/>
        <v>38456947.443356745</v>
      </c>
      <c r="Z304" s="2"/>
    </row>
    <row r="305" spans="13:26" x14ac:dyDescent="0.2">
      <c r="M305" s="2"/>
      <c r="N305" s="1">
        <f t="shared" si="24"/>
        <v>243</v>
      </c>
      <c r="O305" s="124">
        <f t="shared" si="25"/>
        <v>38456947.443356745</v>
      </c>
      <c r="P305" s="124">
        <f t="shared" si="26"/>
        <v>126607.40880967554</v>
      </c>
      <c r="Q305" s="124">
        <f t="shared" si="22"/>
        <v>70021.494346381383</v>
      </c>
      <c r="R305" s="124">
        <f t="shared" si="23"/>
        <v>38653576.346512802</v>
      </c>
      <c r="Z305" s="2"/>
    </row>
    <row r="306" spans="13:26" x14ac:dyDescent="0.2">
      <c r="M306" s="2"/>
      <c r="N306" s="1">
        <f t="shared" si="24"/>
        <v>244</v>
      </c>
      <c r="O306" s="124">
        <f t="shared" si="25"/>
        <v>38653576.346512802</v>
      </c>
      <c r="P306" s="124">
        <f t="shared" si="26"/>
        <v>126607.40880967554</v>
      </c>
      <c r="Q306" s="124">
        <f t="shared" si="22"/>
        <v>70379.511572032381</v>
      </c>
      <c r="R306" s="124">
        <f t="shared" si="23"/>
        <v>38850563.266894512</v>
      </c>
      <c r="Z306" s="2"/>
    </row>
    <row r="307" spans="13:26" x14ac:dyDescent="0.2">
      <c r="M307" s="2"/>
      <c r="N307" s="1">
        <f t="shared" si="24"/>
        <v>245</v>
      </c>
      <c r="O307" s="124">
        <f t="shared" si="25"/>
        <v>38850563.266894512</v>
      </c>
      <c r="P307" s="124">
        <f t="shared" si="26"/>
        <v>126607.40880967554</v>
      </c>
      <c r="Q307" s="124">
        <f t="shared" si="22"/>
        <v>70738.180666924411</v>
      </c>
      <c r="R307" s="124">
        <f t="shared" si="23"/>
        <v>39047908.856371112</v>
      </c>
      <c r="Z307" s="2"/>
    </row>
    <row r="308" spans="13:26" x14ac:dyDescent="0.2">
      <c r="M308" s="2"/>
      <c r="N308" s="1">
        <f t="shared" si="24"/>
        <v>246</v>
      </c>
      <c r="O308" s="124">
        <f t="shared" si="25"/>
        <v>39047908.856371112</v>
      </c>
      <c r="P308" s="124">
        <f t="shared" si="26"/>
        <v>126607.40880967554</v>
      </c>
      <c r="Q308" s="124">
        <f t="shared" si="22"/>
        <v>71097.502817965447</v>
      </c>
      <c r="R308" s="124">
        <f t="shared" si="23"/>
        <v>39245613.767998755</v>
      </c>
      <c r="Z308" s="2"/>
    </row>
    <row r="309" spans="13:26" x14ac:dyDescent="0.2">
      <c r="M309" s="2"/>
      <c r="N309" s="1">
        <f t="shared" si="24"/>
        <v>247</v>
      </c>
      <c r="O309" s="124">
        <f t="shared" si="25"/>
        <v>39245613.767998755</v>
      </c>
      <c r="P309" s="124">
        <f t="shared" si="26"/>
        <v>126607.40880967554</v>
      </c>
      <c r="Q309" s="124">
        <f t="shared" si="22"/>
        <v>71457.479214224586</v>
      </c>
      <c r="R309" s="124">
        <f t="shared" si="23"/>
        <v>39443678.656022653</v>
      </c>
      <c r="Z309" s="2"/>
    </row>
    <row r="310" spans="13:26" x14ac:dyDescent="0.2">
      <c r="M310" s="2"/>
      <c r="N310" s="1">
        <f t="shared" si="24"/>
        <v>248</v>
      </c>
      <c r="O310" s="124">
        <f t="shared" si="25"/>
        <v>39443678.656022653</v>
      </c>
      <c r="P310" s="124">
        <f t="shared" si="26"/>
        <v>126607.40880967554</v>
      </c>
      <c r="Q310" s="124">
        <f t="shared" si="22"/>
        <v>71818.111046935941</v>
      </c>
      <c r="R310" s="124">
        <f t="shared" si="23"/>
        <v>39642104.175879262</v>
      </c>
      <c r="Z310" s="2"/>
    </row>
    <row r="311" spans="13:26" x14ac:dyDescent="0.2">
      <c r="M311" s="2"/>
      <c r="N311" s="1">
        <f t="shared" si="24"/>
        <v>249</v>
      </c>
      <c r="O311" s="124">
        <f t="shared" si="25"/>
        <v>39642104.175879262</v>
      </c>
      <c r="P311" s="124">
        <f t="shared" si="26"/>
        <v>126607.40880967554</v>
      </c>
      <c r="Q311" s="124">
        <f t="shared" si="22"/>
        <v>72179.399509502604</v>
      </c>
      <c r="R311" s="124">
        <f t="shared" si="23"/>
        <v>39840890.984198444</v>
      </c>
      <c r="Z311" s="2"/>
    </row>
    <row r="312" spans="13:26" x14ac:dyDescent="0.2">
      <c r="M312" s="2"/>
      <c r="N312" s="1">
        <f t="shared" si="24"/>
        <v>250</v>
      </c>
      <c r="O312" s="124">
        <f t="shared" si="25"/>
        <v>39840890.984198444</v>
      </c>
      <c r="P312" s="124">
        <f t="shared" si="26"/>
        <v>126607.40880967554</v>
      </c>
      <c r="Q312" s="124">
        <f t="shared" si="22"/>
        <v>72541.345797500602</v>
      </c>
      <c r="R312" s="124">
        <f t="shared" si="23"/>
        <v>40040039.738805622</v>
      </c>
      <c r="Z312" s="2"/>
    </row>
    <row r="313" spans="13:26" x14ac:dyDescent="0.2">
      <c r="M313" s="2"/>
      <c r="N313" s="1">
        <f t="shared" si="24"/>
        <v>251</v>
      </c>
      <c r="O313" s="124">
        <f t="shared" si="25"/>
        <v>40040039.738805622</v>
      </c>
      <c r="P313" s="124">
        <f t="shared" si="26"/>
        <v>126607.40880967554</v>
      </c>
      <c r="Q313" s="124">
        <f t="shared" si="22"/>
        <v>72903.951108682784</v>
      </c>
      <c r="R313" s="124">
        <f t="shared" si="23"/>
        <v>40239551.098723978</v>
      </c>
      <c r="Z313" s="2"/>
    </row>
    <row r="314" spans="13:26" x14ac:dyDescent="0.2">
      <c r="M314" s="2"/>
      <c r="N314" s="1">
        <f t="shared" si="24"/>
        <v>252</v>
      </c>
      <c r="O314" s="124">
        <f t="shared" si="25"/>
        <v>40239551.098723978</v>
      </c>
      <c r="P314" s="124">
        <f t="shared" si="26"/>
        <v>126607.40880967554</v>
      </c>
      <c r="Q314" s="124">
        <f t="shared" si="22"/>
        <v>73267.216642982894</v>
      </c>
      <c r="R314" s="124">
        <f t="shared" si="23"/>
        <v>40439425.724176638</v>
      </c>
      <c r="Z314" s="2"/>
    </row>
    <row r="315" spans="13:26" x14ac:dyDescent="0.2">
      <c r="M315" s="2"/>
      <c r="N315" s="1">
        <f t="shared" si="24"/>
        <v>253</v>
      </c>
      <c r="O315" s="124">
        <f t="shared" si="25"/>
        <v>40439425.724176638</v>
      </c>
      <c r="P315" s="124">
        <f t="shared" si="26"/>
        <v>126607.40880967554</v>
      </c>
      <c r="Q315" s="124">
        <f t="shared" si="22"/>
        <v>73631.143602519456</v>
      </c>
      <c r="R315" s="124">
        <f t="shared" si="23"/>
        <v>40639664.276588835</v>
      </c>
      <c r="Z315" s="2"/>
    </row>
    <row r="316" spans="13:26" x14ac:dyDescent="0.2">
      <c r="M316" s="2"/>
      <c r="N316" s="1">
        <f t="shared" si="24"/>
        <v>254</v>
      </c>
      <c r="O316" s="124">
        <f t="shared" si="25"/>
        <v>40639664.276588835</v>
      </c>
      <c r="P316" s="124">
        <f t="shared" si="26"/>
        <v>126607.40880967554</v>
      </c>
      <c r="Q316" s="124">
        <f t="shared" si="22"/>
        <v>73995.733191599822</v>
      </c>
      <c r="R316" s="124">
        <f t="shared" si="23"/>
        <v>40840267.418590114</v>
      </c>
      <c r="Z316" s="2"/>
    </row>
    <row r="317" spans="13:26" x14ac:dyDescent="0.2">
      <c r="M317" s="2"/>
      <c r="N317" s="1">
        <f t="shared" si="24"/>
        <v>255</v>
      </c>
      <c r="O317" s="124">
        <f t="shared" si="25"/>
        <v>40840267.418590114</v>
      </c>
      <c r="P317" s="124">
        <f t="shared" si="26"/>
        <v>126607.40880967554</v>
      </c>
      <c r="Q317" s="124">
        <f t="shared" si="22"/>
        <v>74360.986616724054</v>
      </c>
      <c r="R317" s="124">
        <f t="shared" si="23"/>
        <v>41041235.814016514</v>
      </c>
      <c r="Z317" s="2"/>
    </row>
    <row r="318" spans="13:26" x14ac:dyDescent="0.2">
      <c r="M318" s="2"/>
      <c r="N318" s="1">
        <f t="shared" si="24"/>
        <v>256</v>
      </c>
      <c r="O318" s="124">
        <f t="shared" si="25"/>
        <v>41041235.814016514</v>
      </c>
      <c r="P318" s="124">
        <f t="shared" si="26"/>
        <v>126607.40880967554</v>
      </c>
      <c r="Q318" s="124">
        <f t="shared" si="22"/>
        <v>74726.905086589031</v>
      </c>
      <c r="R318" s="124">
        <f t="shared" si="23"/>
        <v>41242570.127912782</v>
      </c>
      <c r="Z318" s="2"/>
    </row>
    <row r="319" spans="13:26" x14ac:dyDescent="0.2">
      <c r="M319" s="2"/>
      <c r="N319" s="1">
        <f t="shared" si="24"/>
        <v>257</v>
      </c>
      <c r="O319" s="124">
        <f t="shared" si="25"/>
        <v>41242570.127912782</v>
      </c>
      <c r="P319" s="124">
        <f t="shared" si="26"/>
        <v>126607.40880967554</v>
      </c>
      <c r="Q319" s="124">
        <f t="shared" ref="Q319:Q382" si="27">O319*$P$57</f>
        <v>75093.48981209239</v>
      </c>
      <c r="R319" s="124">
        <f t="shared" ref="R319:R382" si="28">O319+P319+Q319</f>
        <v>41444271.02653455</v>
      </c>
      <c r="Z319" s="2"/>
    </row>
    <row r="320" spans="13:26" x14ac:dyDescent="0.2">
      <c r="M320" s="2"/>
      <c r="N320" s="1">
        <f t="shared" ref="N320:N383" si="29">N319+1</f>
        <v>258</v>
      </c>
      <c r="O320" s="124">
        <f t="shared" ref="O320:O383" si="30">R319</f>
        <v>41444271.02653455</v>
      </c>
      <c r="P320" s="124">
        <f t="shared" ref="P320:P383" si="31">P319</f>
        <v>126607.40880967554</v>
      </c>
      <c r="Q320" s="124">
        <f t="shared" si="27"/>
        <v>75460.742006336528</v>
      </c>
      <c r="R320" s="124">
        <f t="shared" si="28"/>
        <v>41646339.177350566</v>
      </c>
      <c r="Z320" s="2"/>
    </row>
    <row r="321" spans="13:26" x14ac:dyDescent="0.2">
      <c r="M321" s="2"/>
      <c r="N321" s="1">
        <f t="shared" si="29"/>
        <v>259</v>
      </c>
      <c r="O321" s="124">
        <f t="shared" si="30"/>
        <v>41646339.177350566</v>
      </c>
      <c r="P321" s="124">
        <f t="shared" si="31"/>
        <v>126607.40880967554</v>
      </c>
      <c r="Q321" s="124">
        <f t="shared" si="27"/>
        <v>75828.662884632649</v>
      </c>
      <c r="R321" s="124">
        <f t="shared" si="28"/>
        <v>41848775.249044873</v>
      </c>
      <c r="Z321" s="2"/>
    </row>
    <row r="322" spans="13:26" x14ac:dyDescent="0.2">
      <c r="M322" s="2"/>
      <c r="N322" s="1">
        <f t="shared" si="29"/>
        <v>260</v>
      </c>
      <c r="O322" s="124">
        <f t="shared" si="30"/>
        <v>41848775.249044873</v>
      </c>
      <c r="P322" s="124">
        <f t="shared" si="31"/>
        <v>126607.40880967554</v>
      </c>
      <c r="Q322" s="124">
        <f t="shared" si="27"/>
        <v>76197.253664504737</v>
      </c>
      <c r="R322" s="124">
        <f t="shared" si="28"/>
        <v>42051579.911519051</v>
      </c>
      <c r="Z322" s="2"/>
    </row>
    <row r="323" spans="13:26" x14ac:dyDescent="0.2">
      <c r="M323" s="2"/>
      <c r="N323" s="1">
        <f t="shared" si="29"/>
        <v>261</v>
      </c>
      <c r="O323" s="124">
        <f t="shared" si="30"/>
        <v>42051579.911519051</v>
      </c>
      <c r="P323" s="124">
        <f t="shared" si="31"/>
        <v>126607.40880967554</v>
      </c>
      <c r="Q323" s="124">
        <f t="shared" si="27"/>
        <v>76566.515565693626</v>
      </c>
      <c r="R323" s="124">
        <f t="shared" si="28"/>
        <v>42254753.835894421</v>
      </c>
      <c r="Z323" s="2"/>
    </row>
    <row r="324" spans="13:26" x14ac:dyDescent="0.2">
      <c r="M324" s="2"/>
      <c r="N324" s="1">
        <f t="shared" si="29"/>
        <v>262</v>
      </c>
      <c r="O324" s="124">
        <f t="shared" si="30"/>
        <v>42254753.835894421</v>
      </c>
      <c r="P324" s="124">
        <f t="shared" si="31"/>
        <v>126607.40880967554</v>
      </c>
      <c r="Q324" s="124">
        <f t="shared" si="27"/>
        <v>76936.449810161066</v>
      </c>
      <c r="R324" s="124">
        <f t="shared" si="28"/>
        <v>42458297.69451426</v>
      </c>
      <c r="Z324" s="2"/>
    </row>
    <row r="325" spans="13:26" x14ac:dyDescent="0.2">
      <c r="M325" s="2"/>
      <c r="N325" s="1">
        <f t="shared" si="29"/>
        <v>263</v>
      </c>
      <c r="O325" s="124">
        <f t="shared" si="30"/>
        <v>42458297.69451426</v>
      </c>
      <c r="P325" s="124">
        <f t="shared" si="31"/>
        <v>126607.40880967554</v>
      </c>
      <c r="Q325" s="124">
        <f t="shared" si="27"/>
        <v>77307.057622093678</v>
      </c>
      <c r="R325" s="124">
        <f t="shared" si="28"/>
        <v>42662212.160946026</v>
      </c>
      <c r="Z325" s="2"/>
    </row>
    <row r="326" spans="13:26" x14ac:dyDescent="0.2">
      <c r="M326" s="2"/>
      <c r="N326" s="1">
        <f t="shared" si="29"/>
        <v>264</v>
      </c>
      <c r="O326" s="124">
        <f t="shared" si="30"/>
        <v>42662212.160946026</v>
      </c>
      <c r="P326" s="124">
        <f t="shared" si="31"/>
        <v>126607.40880967554</v>
      </c>
      <c r="Q326" s="124">
        <f t="shared" si="27"/>
        <v>77678.340227907043</v>
      </c>
      <c r="R326" s="124">
        <f t="shared" si="28"/>
        <v>42866497.909983613</v>
      </c>
      <c r="Z326" s="2"/>
    </row>
    <row r="327" spans="13:26" x14ac:dyDescent="0.2">
      <c r="M327" s="2"/>
      <c r="N327" s="1">
        <f t="shared" si="29"/>
        <v>265</v>
      </c>
      <c r="O327" s="124">
        <f t="shared" si="30"/>
        <v>42866497.909983613</v>
      </c>
      <c r="P327" s="124">
        <f t="shared" si="31"/>
        <v>126607.40880967554</v>
      </c>
      <c r="Q327" s="124">
        <f t="shared" si="27"/>
        <v>78050.298856249836</v>
      </c>
      <c r="R327" s="124">
        <f t="shared" si="28"/>
        <v>43071155.61764954</v>
      </c>
      <c r="Z327" s="2"/>
    </row>
    <row r="328" spans="13:26" x14ac:dyDescent="0.2">
      <c r="M328" s="2"/>
      <c r="N328" s="1">
        <f t="shared" si="29"/>
        <v>266</v>
      </c>
      <c r="O328" s="124">
        <f t="shared" si="30"/>
        <v>43071155.61764954</v>
      </c>
      <c r="P328" s="124">
        <f t="shared" si="31"/>
        <v>126607.40880967554</v>
      </c>
      <c r="Q328" s="124">
        <f t="shared" si="27"/>
        <v>78422.934738007752</v>
      </c>
      <c r="R328" s="124">
        <f t="shared" si="28"/>
        <v>43276185.961197227</v>
      </c>
      <c r="Z328" s="2"/>
    </row>
    <row r="329" spans="13:26" x14ac:dyDescent="0.2">
      <c r="M329" s="2"/>
      <c r="N329" s="1">
        <f t="shared" si="29"/>
        <v>267</v>
      </c>
      <c r="O329" s="124">
        <f t="shared" si="30"/>
        <v>43276185.961197227</v>
      </c>
      <c r="P329" s="124">
        <f t="shared" si="31"/>
        <v>126607.40880967554</v>
      </c>
      <c r="Q329" s="124">
        <f t="shared" si="27"/>
        <v>78796.249106307689</v>
      </c>
      <c r="R329" s="124">
        <f t="shared" si="28"/>
        <v>43481589.619113214</v>
      </c>
      <c r="Z329" s="2"/>
    </row>
    <row r="330" spans="13:26" x14ac:dyDescent="0.2">
      <c r="M330" s="2"/>
      <c r="N330" s="1">
        <f t="shared" si="29"/>
        <v>268</v>
      </c>
      <c r="O330" s="124">
        <f t="shared" si="30"/>
        <v>43481589.619113214</v>
      </c>
      <c r="P330" s="124">
        <f t="shared" si="31"/>
        <v>126607.40880967554</v>
      </c>
      <c r="Q330" s="124">
        <f t="shared" si="27"/>
        <v>79170.243196521813</v>
      </c>
      <c r="R330" s="124">
        <f t="shared" si="28"/>
        <v>43687367.271119416</v>
      </c>
      <c r="Z330" s="2"/>
    </row>
    <row r="331" spans="13:26" x14ac:dyDescent="0.2">
      <c r="M331" s="2"/>
      <c r="N331" s="1">
        <f t="shared" si="29"/>
        <v>269</v>
      </c>
      <c r="O331" s="124">
        <f t="shared" si="30"/>
        <v>43687367.271119416</v>
      </c>
      <c r="P331" s="124">
        <f t="shared" si="31"/>
        <v>126607.40880967554</v>
      </c>
      <c r="Q331" s="124">
        <f t="shared" si="27"/>
        <v>79544.918246271583</v>
      </c>
      <c r="R331" s="124">
        <f t="shared" si="28"/>
        <v>43893519.598175362</v>
      </c>
      <c r="Z331" s="2"/>
    </row>
    <row r="332" spans="13:26" x14ac:dyDescent="0.2">
      <c r="M332" s="2"/>
      <c r="N332" s="1">
        <f t="shared" si="29"/>
        <v>270</v>
      </c>
      <c r="O332" s="124">
        <f t="shared" si="30"/>
        <v>43893519.598175362</v>
      </c>
      <c r="P332" s="124">
        <f t="shared" si="31"/>
        <v>126607.40880967554</v>
      </c>
      <c r="Q332" s="124">
        <f t="shared" si="27"/>
        <v>79920.275495431895</v>
      </c>
      <c r="R332" s="124">
        <f t="shared" si="28"/>
        <v>44100047.282480471</v>
      </c>
      <c r="Z332" s="2"/>
    </row>
    <row r="333" spans="13:26" x14ac:dyDescent="0.2">
      <c r="M333" s="2"/>
      <c r="N333" s="1">
        <f t="shared" si="29"/>
        <v>271</v>
      </c>
      <c r="O333" s="124">
        <f t="shared" si="30"/>
        <v>44100047.282480471</v>
      </c>
      <c r="P333" s="124">
        <f t="shared" si="31"/>
        <v>126607.40880967554</v>
      </c>
      <c r="Q333" s="124">
        <f t="shared" si="27"/>
        <v>80296.316186135227</v>
      </c>
      <c r="R333" s="124">
        <f t="shared" si="28"/>
        <v>44306951.007476285</v>
      </c>
      <c r="Z333" s="2"/>
    </row>
    <row r="334" spans="13:26" x14ac:dyDescent="0.2">
      <c r="M334" s="2"/>
      <c r="N334" s="1">
        <f t="shared" si="29"/>
        <v>272</v>
      </c>
      <c r="O334" s="124">
        <f t="shared" si="30"/>
        <v>44306951.007476285</v>
      </c>
      <c r="P334" s="124">
        <f t="shared" si="31"/>
        <v>126607.40880967554</v>
      </c>
      <c r="Q334" s="124">
        <f t="shared" si="27"/>
        <v>80673.041562775645</v>
      </c>
      <c r="R334" s="124">
        <f t="shared" si="28"/>
        <v>44514231.457848735</v>
      </c>
      <c r="Z334" s="2"/>
    </row>
    <row r="335" spans="13:26" x14ac:dyDescent="0.2">
      <c r="M335" s="2"/>
      <c r="N335" s="1">
        <f t="shared" si="29"/>
        <v>273</v>
      </c>
      <c r="O335" s="124">
        <f t="shared" si="30"/>
        <v>44514231.457848735</v>
      </c>
      <c r="P335" s="124">
        <f t="shared" si="31"/>
        <v>126607.40880967554</v>
      </c>
      <c r="Q335" s="124">
        <f t="shared" si="27"/>
        <v>81050.452872013018</v>
      </c>
      <c r="R335" s="124">
        <f t="shared" si="28"/>
        <v>44721889.319530427</v>
      </c>
      <c r="Z335" s="2"/>
    </row>
    <row r="336" spans="13:26" x14ac:dyDescent="0.2">
      <c r="M336" s="2"/>
      <c r="N336" s="1">
        <f t="shared" si="29"/>
        <v>274</v>
      </c>
      <c r="O336" s="124">
        <f t="shared" si="30"/>
        <v>44721889.319530427</v>
      </c>
      <c r="P336" s="124">
        <f t="shared" si="31"/>
        <v>126607.40880967554</v>
      </c>
      <c r="Q336" s="124">
        <f t="shared" si="27"/>
        <v>81428.551362777085</v>
      </c>
      <c r="R336" s="124">
        <f t="shared" si="28"/>
        <v>44929925.279702879</v>
      </c>
      <c r="Z336" s="2"/>
    </row>
    <row r="337" spans="13:26" x14ac:dyDescent="0.2">
      <c r="M337" s="2"/>
      <c r="N337" s="1">
        <f t="shared" si="29"/>
        <v>275</v>
      </c>
      <c r="O337" s="124">
        <f t="shared" si="30"/>
        <v>44929925.279702879</v>
      </c>
      <c r="P337" s="124">
        <f t="shared" si="31"/>
        <v>126607.40880967554</v>
      </c>
      <c r="Q337" s="124">
        <f t="shared" si="27"/>
        <v>81807.338286271595</v>
      </c>
      <c r="R337" s="124">
        <f t="shared" si="28"/>
        <v>45138340.026798829</v>
      </c>
      <c r="Z337" s="2"/>
    </row>
    <row r="338" spans="13:26" x14ac:dyDescent="0.2">
      <c r="M338" s="2"/>
      <c r="N338" s="1">
        <f t="shared" si="29"/>
        <v>276</v>
      </c>
      <c r="O338" s="124">
        <f t="shared" si="30"/>
        <v>45138340.026798829</v>
      </c>
      <c r="P338" s="124">
        <f t="shared" si="31"/>
        <v>126607.40880967554</v>
      </c>
      <c r="Q338" s="124">
        <f t="shared" si="27"/>
        <v>82186.814895978503</v>
      </c>
      <c r="R338" s="124">
        <f t="shared" si="28"/>
        <v>45347134.250504486</v>
      </c>
      <c r="Z338" s="2"/>
    </row>
    <row r="339" spans="13:26" x14ac:dyDescent="0.2">
      <c r="M339" s="2"/>
      <c r="N339" s="1">
        <f t="shared" si="29"/>
        <v>277</v>
      </c>
      <c r="O339" s="124">
        <f t="shared" si="30"/>
        <v>45347134.250504486</v>
      </c>
      <c r="P339" s="124">
        <f t="shared" si="31"/>
        <v>126607.40880967554</v>
      </c>
      <c r="Q339" s="124">
        <f t="shared" si="27"/>
        <v>82566.982447662027</v>
      </c>
      <c r="R339" s="124">
        <f t="shared" si="28"/>
        <v>45556308.641761824</v>
      </c>
      <c r="Z339" s="2"/>
    </row>
    <row r="340" spans="13:26" x14ac:dyDescent="0.2">
      <c r="M340" s="2"/>
      <c r="N340" s="1">
        <f t="shared" si="29"/>
        <v>278</v>
      </c>
      <c r="O340" s="124">
        <f t="shared" si="30"/>
        <v>45556308.641761824</v>
      </c>
      <c r="P340" s="124">
        <f t="shared" si="31"/>
        <v>126607.40880967554</v>
      </c>
      <c r="Q340" s="124">
        <f t="shared" si="27"/>
        <v>82947.842199372855</v>
      </c>
      <c r="R340" s="124">
        <f t="shared" si="28"/>
        <v>45765863.892770872</v>
      </c>
      <c r="Z340" s="2"/>
    </row>
    <row r="341" spans="13:26" x14ac:dyDescent="0.2">
      <c r="M341" s="2"/>
      <c r="N341" s="1">
        <f t="shared" si="29"/>
        <v>279</v>
      </c>
      <c r="O341" s="124">
        <f t="shared" si="30"/>
        <v>45765863.892770872</v>
      </c>
      <c r="P341" s="124">
        <f t="shared" si="31"/>
        <v>126607.40880967554</v>
      </c>
      <c r="Q341" s="124">
        <f t="shared" si="27"/>
        <v>83329.395411452337</v>
      </c>
      <c r="R341" s="124">
        <f t="shared" si="28"/>
        <v>45975800.696992002</v>
      </c>
      <c r="Z341" s="2"/>
    </row>
    <row r="342" spans="13:26" x14ac:dyDescent="0.2">
      <c r="M342" s="2"/>
      <c r="N342" s="1">
        <f t="shared" si="29"/>
        <v>280</v>
      </c>
      <c r="O342" s="124">
        <f t="shared" si="30"/>
        <v>45975800.696992002</v>
      </c>
      <c r="P342" s="124">
        <f t="shared" si="31"/>
        <v>126607.40880967554</v>
      </c>
      <c r="Q342" s="124">
        <f t="shared" si="27"/>
        <v>83711.643346536599</v>
      </c>
      <c r="R342" s="124">
        <f t="shared" si="28"/>
        <v>46186119.749148212</v>
      </c>
      <c r="Z342" s="2"/>
    </row>
    <row r="343" spans="13:26" x14ac:dyDescent="0.2">
      <c r="M343" s="2"/>
      <c r="N343" s="1">
        <f t="shared" si="29"/>
        <v>281</v>
      </c>
      <c r="O343" s="124">
        <f t="shared" si="30"/>
        <v>46186119.749148212</v>
      </c>
      <c r="P343" s="124">
        <f t="shared" si="31"/>
        <v>126607.40880967554</v>
      </c>
      <c r="Q343" s="124">
        <f t="shared" si="27"/>
        <v>84094.587269560754</v>
      </c>
      <c r="R343" s="124">
        <f t="shared" si="28"/>
        <v>46396821.745227449</v>
      </c>
      <c r="Z343" s="2"/>
    </row>
    <row r="344" spans="13:26" x14ac:dyDescent="0.2">
      <c r="M344" s="2"/>
      <c r="N344" s="1">
        <f t="shared" si="29"/>
        <v>282</v>
      </c>
      <c r="O344" s="124">
        <f t="shared" si="30"/>
        <v>46396821.745227449</v>
      </c>
      <c r="P344" s="124">
        <f t="shared" si="31"/>
        <v>126607.40880967554</v>
      </c>
      <c r="Q344" s="124">
        <f t="shared" si="27"/>
        <v>84478.22844776306</v>
      </c>
      <c r="R344" s="124">
        <f t="shared" si="28"/>
        <v>46607907.382484891</v>
      </c>
      <c r="Z344" s="2"/>
    </row>
    <row r="345" spans="13:26" x14ac:dyDescent="0.2">
      <c r="M345" s="2"/>
      <c r="N345" s="1">
        <f t="shared" si="29"/>
        <v>283</v>
      </c>
      <c r="O345" s="124">
        <f t="shared" si="30"/>
        <v>46607907.382484891</v>
      </c>
      <c r="P345" s="124">
        <f t="shared" si="31"/>
        <v>126607.40880967554</v>
      </c>
      <c r="Q345" s="124">
        <f t="shared" si="27"/>
        <v>84862.568150689156</v>
      </c>
      <c r="R345" s="124">
        <f t="shared" si="28"/>
        <v>46819377.359445259</v>
      </c>
      <c r="Z345" s="2"/>
    </row>
    <row r="346" spans="13:26" x14ac:dyDescent="0.2">
      <c r="M346" s="2"/>
      <c r="N346" s="1">
        <f t="shared" si="29"/>
        <v>284</v>
      </c>
      <c r="O346" s="124">
        <f t="shared" si="30"/>
        <v>46819377.359445259</v>
      </c>
      <c r="P346" s="124">
        <f t="shared" si="31"/>
        <v>126607.40880967554</v>
      </c>
      <c r="Q346" s="124">
        <f t="shared" si="27"/>
        <v>85247.607650196223</v>
      </c>
      <c r="R346" s="124">
        <f t="shared" si="28"/>
        <v>47031232.375905134</v>
      </c>
      <c r="Z346" s="2"/>
    </row>
    <row r="347" spans="13:26" x14ac:dyDescent="0.2">
      <c r="M347" s="2"/>
      <c r="N347" s="1">
        <f t="shared" si="29"/>
        <v>285</v>
      </c>
      <c r="O347" s="124">
        <f t="shared" si="30"/>
        <v>47031232.375905134</v>
      </c>
      <c r="P347" s="124">
        <f t="shared" si="31"/>
        <v>126607.40880967554</v>
      </c>
      <c r="Q347" s="124">
        <f t="shared" si="27"/>
        <v>85633.348220457221</v>
      </c>
      <c r="R347" s="124">
        <f t="shared" si="28"/>
        <v>47243473.132935271</v>
      </c>
      <c r="Z347" s="2"/>
    </row>
    <row r="348" spans="13:26" x14ac:dyDescent="0.2">
      <c r="M348" s="2"/>
      <c r="N348" s="1">
        <f t="shared" si="29"/>
        <v>286</v>
      </c>
      <c r="O348" s="124">
        <f t="shared" si="30"/>
        <v>47243473.132935271</v>
      </c>
      <c r="P348" s="124">
        <f t="shared" si="31"/>
        <v>126607.40880967554</v>
      </c>
      <c r="Q348" s="124">
        <f t="shared" si="27"/>
        <v>86019.79113796509</v>
      </c>
      <c r="R348" s="124">
        <f t="shared" si="28"/>
        <v>47456100.332882911</v>
      </c>
      <c r="Z348" s="2"/>
    </row>
    <row r="349" spans="13:26" x14ac:dyDescent="0.2">
      <c r="M349" s="2"/>
      <c r="N349" s="1">
        <f t="shared" si="29"/>
        <v>287</v>
      </c>
      <c r="O349" s="124">
        <f t="shared" si="30"/>
        <v>47456100.332882911</v>
      </c>
      <c r="P349" s="124">
        <f t="shared" si="31"/>
        <v>126607.40880967554</v>
      </c>
      <c r="Q349" s="124">
        <f t="shared" si="27"/>
        <v>86406.937681536961</v>
      </c>
      <c r="R349" s="124">
        <f t="shared" si="28"/>
        <v>47669114.679374121</v>
      </c>
      <c r="Z349" s="2"/>
    </row>
    <row r="350" spans="13:26" x14ac:dyDescent="0.2">
      <c r="M350" s="2"/>
      <c r="N350" s="1">
        <f t="shared" si="29"/>
        <v>288</v>
      </c>
      <c r="O350" s="124">
        <f t="shared" si="30"/>
        <v>47669114.679374121</v>
      </c>
      <c r="P350" s="124">
        <f t="shared" si="31"/>
        <v>126607.40880967554</v>
      </c>
      <c r="Q350" s="124">
        <f t="shared" si="27"/>
        <v>86794.789132318416</v>
      </c>
      <c r="R350" s="124">
        <f t="shared" si="28"/>
        <v>47882516.877316117</v>
      </c>
      <c r="Z350" s="2"/>
    </row>
    <row r="351" spans="13:26" x14ac:dyDescent="0.2">
      <c r="M351" s="2"/>
      <c r="N351" s="1">
        <f t="shared" si="29"/>
        <v>289</v>
      </c>
      <c r="O351" s="124">
        <f t="shared" si="30"/>
        <v>47882516.877316117</v>
      </c>
      <c r="P351" s="124">
        <f t="shared" si="31"/>
        <v>126607.40880967554</v>
      </c>
      <c r="Q351" s="124">
        <f t="shared" si="27"/>
        <v>87183.346773787751</v>
      </c>
      <c r="R351" s="124">
        <f t="shared" si="28"/>
        <v>48096307.632899582</v>
      </c>
      <c r="Z351" s="2"/>
    </row>
    <row r="352" spans="13:26" x14ac:dyDescent="0.2">
      <c r="M352" s="2"/>
      <c r="N352" s="1">
        <f t="shared" si="29"/>
        <v>290</v>
      </c>
      <c r="O352" s="124">
        <f t="shared" si="30"/>
        <v>48096307.632899582</v>
      </c>
      <c r="P352" s="124">
        <f t="shared" si="31"/>
        <v>126607.40880967554</v>
      </c>
      <c r="Q352" s="124">
        <f t="shared" si="27"/>
        <v>87572.611891760142</v>
      </c>
      <c r="R352" s="124">
        <f t="shared" si="28"/>
        <v>48310487.653601021</v>
      </c>
      <c r="Z352" s="2"/>
    </row>
    <row r="353" spans="13:26" x14ac:dyDescent="0.2">
      <c r="M353" s="2"/>
      <c r="N353" s="1">
        <f t="shared" si="29"/>
        <v>291</v>
      </c>
      <c r="O353" s="124">
        <f t="shared" si="30"/>
        <v>48310487.653601021</v>
      </c>
      <c r="P353" s="124">
        <f t="shared" si="31"/>
        <v>126607.40880967554</v>
      </c>
      <c r="Q353" s="124">
        <f t="shared" si="27"/>
        <v>87962.585774391962</v>
      </c>
      <c r="R353" s="124">
        <f t="shared" si="28"/>
        <v>48525057.648185089</v>
      </c>
      <c r="Z353" s="2"/>
    </row>
    <row r="354" spans="13:26" x14ac:dyDescent="0.2">
      <c r="M354" s="2"/>
      <c r="N354" s="1">
        <f t="shared" si="29"/>
        <v>292</v>
      </c>
      <c r="O354" s="124">
        <f t="shared" si="30"/>
        <v>48525057.648185089</v>
      </c>
      <c r="P354" s="124">
        <f t="shared" si="31"/>
        <v>126607.40880967554</v>
      </c>
      <c r="Q354" s="124">
        <f t="shared" si="27"/>
        <v>88353.269712185021</v>
      </c>
      <c r="R354" s="124">
        <f t="shared" si="28"/>
        <v>48740018.326706953</v>
      </c>
      <c r="Z354" s="2"/>
    </row>
    <row r="355" spans="13:26" x14ac:dyDescent="0.2">
      <c r="M355" s="2"/>
      <c r="N355" s="1">
        <f t="shared" si="29"/>
        <v>293</v>
      </c>
      <c r="O355" s="124">
        <f t="shared" si="30"/>
        <v>48740018.326706953</v>
      </c>
      <c r="P355" s="124">
        <f t="shared" si="31"/>
        <v>126607.40880967554</v>
      </c>
      <c r="Q355" s="124">
        <f t="shared" si="27"/>
        <v>88744.664997990869</v>
      </c>
      <c r="R355" s="124">
        <f t="shared" si="28"/>
        <v>48955370.400514618</v>
      </c>
      <c r="Z355" s="2"/>
    </row>
    <row r="356" spans="13:26" x14ac:dyDescent="0.2">
      <c r="M356" s="2"/>
      <c r="N356" s="1">
        <f t="shared" si="29"/>
        <v>294</v>
      </c>
      <c r="O356" s="124">
        <f t="shared" si="30"/>
        <v>48955370.400514618</v>
      </c>
      <c r="P356" s="124">
        <f t="shared" si="31"/>
        <v>126607.40880967554</v>
      </c>
      <c r="Q356" s="124">
        <f t="shared" si="27"/>
        <v>89136.772927015016</v>
      </c>
      <c r="R356" s="124">
        <f t="shared" si="28"/>
        <v>49171114.58225131</v>
      </c>
      <c r="Z356" s="2"/>
    </row>
    <row r="357" spans="13:26" x14ac:dyDescent="0.2">
      <c r="M357" s="2"/>
      <c r="N357" s="1">
        <f t="shared" si="29"/>
        <v>295</v>
      </c>
      <c r="O357" s="124">
        <f t="shared" si="30"/>
        <v>49171114.58225131</v>
      </c>
      <c r="P357" s="124">
        <f t="shared" si="31"/>
        <v>126607.40880967554</v>
      </c>
      <c r="Q357" s="124">
        <f t="shared" si="27"/>
        <v>89529.594796821271</v>
      </c>
      <c r="R357" s="124">
        <f t="shared" si="28"/>
        <v>49387251.585857809</v>
      </c>
      <c r="Z357" s="2"/>
    </row>
    <row r="358" spans="13:26" x14ac:dyDescent="0.2">
      <c r="M358" s="2"/>
      <c r="N358" s="1">
        <f t="shared" si="29"/>
        <v>296</v>
      </c>
      <c r="O358" s="124">
        <f t="shared" si="30"/>
        <v>49387251.585857809</v>
      </c>
      <c r="P358" s="124">
        <f t="shared" si="31"/>
        <v>126607.40880967554</v>
      </c>
      <c r="Q358" s="124">
        <f t="shared" si="27"/>
        <v>89923.131907336021</v>
      </c>
      <c r="R358" s="124">
        <f t="shared" si="28"/>
        <v>49603782.126574822</v>
      </c>
      <c r="Z358" s="2"/>
    </row>
    <row r="359" spans="13:26" x14ac:dyDescent="0.2">
      <c r="M359" s="2"/>
      <c r="N359" s="1">
        <f t="shared" si="29"/>
        <v>297</v>
      </c>
      <c r="O359" s="124">
        <f t="shared" si="30"/>
        <v>49603782.126574822</v>
      </c>
      <c r="P359" s="124">
        <f t="shared" si="31"/>
        <v>126607.40880967554</v>
      </c>
      <c r="Q359" s="124">
        <f t="shared" si="27"/>
        <v>90317.385560852519</v>
      </c>
      <c r="R359" s="124">
        <f t="shared" si="28"/>
        <v>49820706.920945354</v>
      </c>
      <c r="Z359" s="2"/>
    </row>
    <row r="360" spans="13:26" x14ac:dyDescent="0.2">
      <c r="M360" s="2"/>
      <c r="N360" s="1">
        <f t="shared" si="29"/>
        <v>298</v>
      </c>
      <c r="O360" s="124">
        <f t="shared" si="30"/>
        <v>49820706.920945354</v>
      </c>
      <c r="P360" s="124">
        <f t="shared" si="31"/>
        <v>126607.40880967554</v>
      </c>
      <c r="Q360" s="124">
        <f t="shared" si="27"/>
        <v>90712.357062035197</v>
      </c>
      <c r="R360" s="124">
        <f t="shared" si="28"/>
        <v>50038026.686817065</v>
      </c>
      <c r="Z360" s="2"/>
    </row>
    <row r="361" spans="13:26" x14ac:dyDescent="0.2">
      <c r="M361" s="2"/>
      <c r="N361" s="1">
        <f t="shared" si="29"/>
        <v>299</v>
      </c>
      <c r="O361" s="124">
        <f t="shared" si="30"/>
        <v>50038026.686817065</v>
      </c>
      <c r="P361" s="124">
        <f t="shared" si="31"/>
        <v>126607.40880967554</v>
      </c>
      <c r="Q361" s="124">
        <f t="shared" si="27"/>
        <v>91108.047717923997</v>
      </c>
      <c r="R361" s="124">
        <f t="shared" si="28"/>
        <v>50255742.143344663</v>
      </c>
      <c r="Z361" s="2"/>
    </row>
    <row r="362" spans="13:26" x14ac:dyDescent="0.2">
      <c r="M362" s="2"/>
      <c r="N362" s="1">
        <f t="shared" si="29"/>
        <v>300</v>
      </c>
      <c r="O362" s="124">
        <f t="shared" si="30"/>
        <v>50255742.143344663</v>
      </c>
      <c r="P362" s="124">
        <f t="shared" si="31"/>
        <v>126607.40880967554</v>
      </c>
      <c r="Q362" s="124">
        <f t="shared" si="27"/>
        <v>91504.458837938684</v>
      </c>
      <c r="R362" s="124">
        <f t="shared" si="28"/>
        <v>50473854.010992281</v>
      </c>
      <c r="Z362" s="2"/>
    </row>
    <row r="363" spans="13:26" x14ac:dyDescent="0.2">
      <c r="M363" s="2"/>
      <c r="N363" s="1">
        <f t="shared" si="29"/>
        <v>301</v>
      </c>
      <c r="O363" s="124">
        <f t="shared" si="30"/>
        <v>50473854.010992281</v>
      </c>
      <c r="P363" s="124">
        <f t="shared" si="31"/>
        <v>126607.40880967554</v>
      </c>
      <c r="Q363" s="124">
        <f t="shared" si="27"/>
        <v>91901.591733883208</v>
      </c>
      <c r="R363" s="124">
        <f t="shared" si="28"/>
        <v>50692363.011535838</v>
      </c>
      <c r="Z363" s="2"/>
    </row>
    <row r="364" spans="13:26" x14ac:dyDescent="0.2">
      <c r="M364" s="2"/>
      <c r="N364" s="1">
        <f t="shared" si="29"/>
        <v>302</v>
      </c>
      <c r="O364" s="124">
        <f t="shared" si="30"/>
        <v>50692363.011535838</v>
      </c>
      <c r="P364" s="124">
        <f t="shared" si="31"/>
        <v>126607.40880967554</v>
      </c>
      <c r="Q364" s="124">
        <f t="shared" si="27"/>
        <v>92299.447719949967</v>
      </c>
      <c r="R364" s="124">
        <f t="shared" si="28"/>
        <v>50911269.868065462</v>
      </c>
      <c r="Z364" s="2"/>
    </row>
    <row r="365" spans="13:26" x14ac:dyDescent="0.2">
      <c r="M365" s="2"/>
      <c r="N365" s="1">
        <f t="shared" si="29"/>
        <v>303</v>
      </c>
      <c r="O365" s="124">
        <f t="shared" si="30"/>
        <v>50911269.868065462</v>
      </c>
      <c r="P365" s="124">
        <f t="shared" si="31"/>
        <v>126607.40880967554</v>
      </c>
      <c r="Q365" s="124">
        <f t="shared" si="27"/>
        <v>92698.028112724249</v>
      </c>
      <c r="R365" s="124">
        <f t="shared" si="28"/>
        <v>51130575.304987863</v>
      </c>
      <c r="Z365" s="2"/>
    </row>
    <row r="366" spans="13:26" x14ac:dyDescent="0.2">
      <c r="M366" s="2"/>
      <c r="N366" s="1">
        <f t="shared" si="29"/>
        <v>304</v>
      </c>
      <c r="O366" s="124">
        <f t="shared" si="30"/>
        <v>51130575.304987863</v>
      </c>
      <c r="P366" s="124">
        <f t="shared" si="31"/>
        <v>126607.40880967554</v>
      </c>
      <c r="Q366" s="124">
        <f t="shared" si="27"/>
        <v>93097.33423118855</v>
      </c>
      <c r="R366" s="124">
        <f t="shared" si="28"/>
        <v>51350280.04802873</v>
      </c>
      <c r="Z366" s="2"/>
    </row>
    <row r="367" spans="13:26" x14ac:dyDescent="0.2">
      <c r="M367" s="2"/>
      <c r="N367" s="1">
        <f t="shared" si="29"/>
        <v>305</v>
      </c>
      <c r="O367" s="124">
        <f t="shared" si="30"/>
        <v>51350280.04802873</v>
      </c>
      <c r="P367" s="124">
        <f t="shared" si="31"/>
        <v>126607.40880967554</v>
      </c>
      <c r="Q367" s="124">
        <f t="shared" si="27"/>
        <v>93497.367396726942</v>
      </c>
      <c r="R367" s="124">
        <f t="shared" si="28"/>
        <v>51570384.824235134</v>
      </c>
      <c r="Z367" s="2"/>
    </row>
    <row r="368" spans="13:26" x14ac:dyDescent="0.2">
      <c r="M368" s="2"/>
      <c r="N368" s="1">
        <f t="shared" si="29"/>
        <v>306</v>
      </c>
      <c r="O368" s="124">
        <f t="shared" si="30"/>
        <v>51570384.824235134</v>
      </c>
      <c r="P368" s="124">
        <f t="shared" si="31"/>
        <v>126607.40880967554</v>
      </c>
      <c r="Q368" s="124">
        <f t="shared" si="27"/>
        <v>93898.128933129396</v>
      </c>
      <c r="R368" s="124">
        <f t="shared" si="28"/>
        <v>51790890.361977942</v>
      </c>
      <c r="Z368" s="2"/>
    </row>
    <row r="369" spans="13:26" x14ac:dyDescent="0.2">
      <c r="M369" s="2"/>
      <c r="N369" s="1">
        <f t="shared" si="29"/>
        <v>307</v>
      </c>
      <c r="O369" s="124">
        <f t="shared" si="30"/>
        <v>51790890.361977942</v>
      </c>
      <c r="P369" s="124">
        <f t="shared" si="31"/>
        <v>126607.40880967554</v>
      </c>
      <c r="Q369" s="124">
        <f t="shared" si="27"/>
        <v>94299.620166596258</v>
      </c>
      <c r="R369" s="124">
        <f t="shared" si="28"/>
        <v>52011797.390954219</v>
      </c>
      <c r="Z369" s="2"/>
    </row>
    <row r="370" spans="13:26" x14ac:dyDescent="0.2">
      <c r="M370" s="2"/>
      <c r="N370" s="1">
        <f t="shared" si="29"/>
        <v>308</v>
      </c>
      <c r="O370" s="124">
        <f t="shared" si="30"/>
        <v>52011797.390954219</v>
      </c>
      <c r="P370" s="124">
        <f t="shared" si="31"/>
        <v>126607.40880967554</v>
      </c>
      <c r="Q370" s="124">
        <f t="shared" si="27"/>
        <v>94701.84242574258</v>
      </c>
      <c r="R370" s="124">
        <f t="shared" si="28"/>
        <v>52233106.642189637</v>
      </c>
      <c r="Z370" s="2"/>
    </row>
    <row r="371" spans="13:26" x14ac:dyDescent="0.2">
      <c r="M371" s="2"/>
      <c r="N371" s="1">
        <f t="shared" si="29"/>
        <v>309</v>
      </c>
      <c r="O371" s="124">
        <f t="shared" si="30"/>
        <v>52233106.642189637</v>
      </c>
      <c r="P371" s="124">
        <f t="shared" si="31"/>
        <v>126607.40880967554</v>
      </c>
      <c r="Q371" s="124">
        <f t="shared" si="27"/>
        <v>95104.797041602505</v>
      </c>
      <c r="R371" s="124">
        <f t="shared" si="28"/>
        <v>52454818.848040916</v>
      </c>
      <c r="Z371" s="2"/>
    </row>
    <row r="372" spans="13:26" x14ac:dyDescent="0.2">
      <c r="M372" s="2"/>
      <c r="N372" s="1">
        <f t="shared" si="29"/>
        <v>310</v>
      </c>
      <c r="O372" s="124">
        <f t="shared" si="30"/>
        <v>52454818.848040916</v>
      </c>
      <c r="P372" s="124">
        <f t="shared" si="31"/>
        <v>126607.40880967554</v>
      </c>
      <c r="Q372" s="124">
        <f t="shared" si="27"/>
        <v>95508.485347633687</v>
      </c>
      <c r="R372" s="124">
        <f t="shared" si="28"/>
        <v>52676934.742198229</v>
      </c>
      <c r="Z372" s="2"/>
    </row>
    <row r="373" spans="13:26" x14ac:dyDescent="0.2">
      <c r="M373" s="2"/>
      <c r="N373" s="1">
        <f t="shared" si="29"/>
        <v>311</v>
      </c>
      <c r="O373" s="124">
        <f t="shared" si="30"/>
        <v>52676934.742198229</v>
      </c>
      <c r="P373" s="124">
        <f t="shared" si="31"/>
        <v>126607.40880967554</v>
      </c>
      <c r="Q373" s="124">
        <f t="shared" si="27"/>
        <v>95912.908679721746</v>
      </c>
      <c r="R373" s="124">
        <f t="shared" si="28"/>
        <v>52899455.059687629</v>
      </c>
      <c r="Z373" s="2"/>
    </row>
    <row r="374" spans="13:26" x14ac:dyDescent="0.2">
      <c r="M374" s="2"/>
      <c r="N374" s="1">
        <f t="shared" si="29"/>
        <v>312</v>
      </c>
      <c r="O374" s="124">
        <f t="shared" si="30"/>
        <v>52899455.059687629</v>
      </c>
      <c r="P374" s="124">
        <f t="shared" si="31"/>
        <v>126607.40880967554</v>
      </c>
      <c r="Q374" s="124">
        <f t="shared" si="27"/>
        <v>96318.068376184616</v>
      </c>
      <c r="R374" s="124">
        <f t="shared" si="28"/>
        <v>53122380.53687349</v>
      </c>
      <c r="Z374" s="2"/>
    </row>
    <row r="375" spans="13:26" x14ac:dyDescent="0.2">
      <c r="M375" s="2"/>
      <c r="N375" s="1">
        <f t="shared" si="29"/>
        <v>313</v>
      </c>
      <c r="O375" s="124">
        <f t="shared" si="30"/>
        <v>53122380.53687349</v>
      </c>
      <c r="P375" s="124">
        <f t="shared" si="31"/>
        <v>126607.40880967554</v>
      </c>
      <c r="Q375" s="124">
        <f t="shared" si="27"/>
        <v>96723.965777777019</v>
      </c>
      <c r="R375" s="124">
        <f t="shared" si="28"/>
        <v>53345711.911460944</v>
      </c>
      <c r="Z375" s="2"/>
    </row>
    <row r="376" spans="13:26" x14ac:dyDescent="0.2">
      <c r="M376" s="2"/>
      <c r="N376" s="1">
        <f t="shared" si="29"/>
        <v>314</v>
      </c>
      <c r="O376" s="124">
        <f t="shared" si="30"/>
        <v>53345711.911460944</v>
      </c>
      <c r="P376" s="124">
        <f t="shared" si="31"/>
        <v>126607.40880967554</v>
      </c>
      <c r="Q376" s="124">
        <f t="shared" si="27"/>
        <v>97130.602227694893</v>
      </c>
      <c r="R376" s="124">
        <f t="shared" si="28"/>
        <v>53569449.922498316</v>
      </c>
      <c r="Z376" s="2"/>
    </row>
    <row r="377" spans="13:26" x14ac:dyDescent="0.2">
      <c r="M377" s="2"/>
      <c r="N377" s="1">
        <f t="shared" si="29"/>
        <v>315</v>
      </c>
      <c r="O377" s="124">
        <f t="shared" si="30"/>
        <v>53569449.922498316</v>
      </c>
      <c r="P377" s="124">
        <f t="shared" si="31"/>
        <v>126607.40880967554</v>
      </c>
      <c r="Q377" s="124">
        <f t="shared" si="27"/>
        <v>97537.979071579844</v>
      </c>
      <c r="R377" s="124">
        <f t="shared" si="28"/>
        <v>53793595.310379572</v>
      </c>
      <c r="Z377" s="2"/>
    </row>
    <row r="378" spans="13:26" x14ac:dyDescent="0.2">
      <c r="M378" s="2"/>
      <c r="N378" s="1">
        <f t="shared" si="29"/>
        <v>316</v>
      </c>
      <c r="O378" s="124">
        <f t="shared" si="30"/>
        <v>53793595.310379572</v>
      </c>
      <c r="P378" s="124">
        <f t="shared" si="31"/>
        <v>126607.40880967554</v>
      </c>
      <c r="Q378" s="124">
        <f t="shared" si="27"/>
        <v>97946.097657523569</v>
      </c>
      <c r="R378" s="124">
        <f t="shared" si="28"/>
        <v>54018148.816846773</v>
      </c>
      <c r="Z378" s="2"/>
    </row>
    <row r="379" spans="13:26" x14ac:dyDescent="0.2">
      <c r="M379" s="2"/>
      <c r="N379" s="1">
        <f t="shared" si="29"/>
        <v>317</v>
      </c>
      <c r="O379" s="124">
        <f t="shared" si="30"/>
        <v>54018148.816846773</v>
      </c>
      <c r="P379" s="124">
        <f t="shared" si="31"/>
        <v>126607.40880967554</v>
      </c>
      <c r="Q379" s="124">
        <f t="shared" si="27"/>
        <v>98354.959336072352</v>
      </c>
      <c r="R379" s="124">
        <f t="shared" si="28"/>
        <v>54243111.184992522</v>
      </c>
      <c r="Z379" s="2"/>
    </row>
    <row r="380" spans="13:26" x14ac:dyDescent="0.2">
      <c r="M380" s="2"/>
      <c r="N380" s="1">
        <f t="shared" si="29"/>
        <v>318</v>
      </c>
      <c r="O380" s="124">
        <f t="shared" si="30"/>
        <v>54243111.184992522</v>
      </c>
      <c r="P380" s="124">
        <f t="shared" si="31"/>
        <v>126607.40880967554</v>
      </c>
      <c r="Q380" s="124">
        <f t="shared" si="27"/>
        <v>98764.565460231519</v>
      </c>
      <c r="R380" s="124">
        <f t="shared" si="28"/>
        <v>54468483.159262434</v>
      </c>
      <c r="Z380" s="2"/>
    </row>
    <row r="381" spans="13:26" x14ac:dyDescent="0.2">
      <c r="M381" s="2"/>
      <c r="N381" s="1">
        <f t="shared" si="29"/>
        <v>319</v>
      </c>
      <c r="O381" s="124">
        <f t="shared" si="30"/>
        <v>54468483.159262434</v>
      </c>
      <c r="P381" s="124">
        <f t="shared" si="31"/>
        <v>126607.40880967554</v>
      </c>
      <c r="Q381" s="124">
        <f t="shared" si="27"/>
        <v>99174.917385469918</v>
      </c>
      <c r="R381" s="124">
        <f t="shared" si="28"/>
        <v>54694265.485457577</v>
      </c>
      <c r="Z381" s="2"/>
    </row>
    <row r="382" spans="13:26" x14ac:dyDescent="0.2">
      <c r="M382" s="2"/>
      <c r="N382" s="1">
        <f t="shared" si="29"/>
        <v>320</v>
      </c>
      <c r="O382" s="124">
        <f t="shared" si="30"/>
        <v>54694265.485457577</v>
      </c>
      <c r="P382" s="124">
        <f t="shared" si="31"/>
        <v>126607.40880967554</v>
      </c>
      <c r="Q382" s="124">
        <f t="shared" si="27"/>
        <v>99586.016469724389</v>
      </c>
      <c r="R382" s="124">
        <f t="shared" si="28"/>
        <v>54920458.910736978</v>
      </c>
      <c r="Z382" s="2"/>
    </row>
    <row r="383" spans="13:26" x14ac:dyDescent="0.2">
      <c r="M383" s="2"/>
      <c r="N383" s="1">
        <f t="shared" si="29"/>
        <v>321</v>
      </c>
      <c r="O383" s="124">
        <f t="shared" si="30"/>
        <v>54920458.910736978</v>
      </c>
      <c r="P383" s="124">
        <f t="shared" si="31"/>
        <v>126607.40880967554</v>
      </c>
      <c r="Q383" s="124">
        <f t="shared" ref="Q383:Q446" si="32">O383*$P$57</f>
        <v>99997.864073404286</v>
      </c>
      <c r="R383" s="124">
        <f t="shared" ref="R383:R446" si="33">O383+P383+Q383</f>
        <v>55147064.183620058</v>
      </c>
      <c r="Z383" s="2"/>
    </row>
    <row r="384" spans="13:26" x14ac:dyDescent="0.2">
      <c r="M384" s="2"/>
      <c r="N384" s="1">
        <f t="shared" ref="N384:N446" si="34">N383+1</f>
        <v>322</v>
      </c>
      <c r="O384" s="124">
        <f t="shared" ref="O384:O446" si="35">R383</f>
        <v>55147064.183620058</v>
      </c>
      <c r="P384" s="124">
        <f t="shared" ref="P384:P446" si="36">P383</f>
        <v>126607.40880967554</v>
      </c>
      <c r="Q384" s="124">
        <f t="shared" si="32"/>
        <v>100410.46155939596</v>
      </c>
      <c r="R384" s="124">
        <f t="shared" si="33"/>
        <v>55374082.053989127</v>
      </c>
      <c r="Z384" s="2"/>
    </row>
    <row r="385" spans="13:26" x14ac:dyDescent="0.2">
      <c r="M385" s="2"/>
      <c r="N385" s="1">
        <f t="shared" si="34"/>
        <v>323</v>
      </c>
      <c r="O385" s="124">
        <f t="shared" si="35"/>
        <v>55374082.053989127</v>
      </c>
      <c r="P385" s="124">
        <f t="shared" si="36"/>
        <v>126607.40880967554</v>
      </c>
      <c r="Q385" s="124">
        <f t="shared" si="32"/>
        <v>100823.81029306726</v>
      </c>
      <c r="R385" s="124">
        <f t="shared" si="33"/>
        <v>55601513.273091875</v>
      </c>
      <c r="Z385" s="2"/>
    </row>
    <row r="386" spans="13:26" x14ac:dyDescent="0.2">
      <c r="M386" s="2"/>
      <c r="N386" s="1">
        <f t="shared" si="34"/>
        <v>324</v>
      </c>
      <c r="O386" s="124">
        <f t="shared" si="35"/>
        <v>55601513.273091875</v>
      </c>
      <c r="P386" s="124">
        <f t="shared" si="36"/>
        <v>126607.40880967554</v>
      </c>
      <c r="Q386" s="124">
        <f t="shared" si="32"/>
        <v>101237.9116422721</v>
      </c>
      <c r="R386" s="124">
        <f t="shared" si="33"/>
        <v>55829358.593543828</v>
      </c>
      <c r="Z386" s="2"/>
    </row>
    <row r="387" spans="13:26" x14ac:dyDescent="0.2">
      <c r="M387" s="2"/>
      <c r="N387" s="1">
        <f t="shared" si="34"/>
        <v>325</v>
      </c>
      <c r="O387" s="124">
        <f t="shared" si="35"/>
        <v>55829358.593543828</v>
      </c>
      <c r="P387" s="124">
        <f t="shared" si="36"/>
        <v>126607.40880967554</v>
      </c>
      <c r="Q387" s="124">
        <f t="shared" si="32"/>
        <v>101652.76697735491</v>
      </c>
      <c r="R387" s="124">
        <f t="shared" si="33"/>
        <v>56057618.769330859</v>
      </c>
      <c r="Z387" s="2"/>
    </row>
    <row r="388" spans="13:26" x14ac:dyDescent="0.2">
      <c r="M388" s="2"/>
      <c r="N388" s="1">
        <f t="shared" si="34"/>
        <v>326</v>
      </c>
      <c r="O388" s="124">
        <f t="shared" si="35"/>
        <v>56057618.769330859</v>
      </c>
      <c r="P388" s="124">
        <f t="shared" si="36"/>
        <v>126607.40880967554</v>
      </c>
      <c r="Q388" s="124">
        <f t="shared" si="32"/>
        <v>102068.37767115522</v>
      </c>
      <c r="R388" s="124">
        <f t="shared" si="33"/>
        <v>56286294.555811688</v>
      </c>
      <c r="Z388" s="2"/>
    </row>
    <row r="389" spans="13:26" x14ac:dyDescent="0.2">
      <c r="M389" s="2"/>
      <c r="N389" s="1">
        <f t="shared" si="34"/>
        <v>327</v>
      </c>
      <c r="O389" s="124">
        <f t="shared" si="35"/>
        <v>56286294.555811688</v>
      </c>
      <c r="P389" s="124">
        <f t="shared" si="36"/>
        <v>126607.40880967554</v>
      </c>
      <c r="Q389" s="124">
        <f t="shared" si="32"/>
        <v>102484.7450990122</v>
      </c>
      <c r="R389" s="124">
        <f t="shared" si="33"/>
        <v>56515386.709720381</v>
      </c>
      <c r="Z389" s="2"/>
    </row>
    <row r="390" spans="13:26" x14ac:dyDescent="0.2">
      <c r="M390" s="2"/>
      <c r="N390" s="1">
        <f t="shared" si="34"/>
        <v>328</v>
      </c>
      <c r="O390" s="124">
        <f t="shared" si="35"/>
        <v>56515386.709720381</v>
      </c>
      <c r="P390" s="124">
        <f t="shared" si="36"/>
        <v>126607.40880967554</v>
      </c>
      <c r="Q390" s="124">
        <f t="shared" si="32"/>
        <v>102901.87063876924</v>
      </c>
      <c r="R390" s="124">
        <f t="shared" si="33"/>
        <v>56744895.98916883</v>
      </c>
      <c r="Z390" s="2"/>
    </row>
    <row r="391" spans="13:26" x14ac:dyDescent="0.2">
      <c r="M391" s="2"/>
      <c r="N391" s="1">
        <f t="shared" si="34"/>
        <v>329</v>
      </c>
      <c r="O391" s="124">
        <f t="shared" si="35"/>
        <v>56744895.98916883</v>
      </c>
      <c r="P391" s="124">
        <f t="shared" si="36"/>
        <v>126607.40880967554</v>
      </c>
      <c r="Q391" s="124">
        <f t="shared" si="32"/>
        <v>103319.7556707784</v>
      </c>
      <c r="R391" s="124">
        <f t="shared" si="33"/>
        <v>56974823.153649285</v>
      </c>
      <c r="Z391" s="2"/>
    </row>
    <row r="392" spans="13:26" x14ac:dyDescent="0.2">
      <c r="M392" s="2"/>
      <c r="N392" s="1">
        <f t="shared" si="34"/>
        <v>330</v>
      </c>
      <c r="O392" s="124">
        <f t="shared" si="35"/>
        <v>56974823.153649285</v>
      </c>
      <c r="P392" s="124">
        <f t="shared" si="36"/>
        <v>126607.40880967554</v>
      </c>
      <c r="Q392" s="124">
        <f t="shared" si="32"/>
        <v>103738.40157790508</v>
      </c>
      <c r="R392" s="124">
        <f t="shared" si="33"/>
        <v>57205168.964036867</v>
      </c>
      <c r="Z392" s="2"/>
    </row>
    <row r="393" spans="13:26" x14ac:dyDescent="0.2">
      <c r="M393" s="2"/>
      <c r="N393" s="1">
        <f t="shared" si="34"/>
        <v>331</v>
      </c>
      <c r="O393" s="124">
        <f t="shared" si="35"/>
        <v>57205168.964036867</v>
      </c>
      <c r="P393" s="124">
        <f t="shared" si="36"/>
        <v>126607.40880967554</v>
      </c>
      <c r="Q393" s="124">
        <f t="shared" si="32"/>
        <v>104157.80974553262</v>
      </c>
      <c r="R393" s="124">
        <f t="shared" si="33"/>
        <v>57435934.182592079</v>
      </c>
      <c r="Z393" s="2"/>
    </row>
    <row r="394" spans="13:26" x14ac:dyDescent="0.2">
      <c r="M394" s="2"/>
      <c r="N394" s="1">
        <f t="shared" si="34"/>
        <v>332</v>
      </c>
      <c r="O394" s="124">
        <f t="shared" si="35"/>
        <v>57435934.182592079</v>
      </c>
      <c r="P394" s="124">
        <f t="shared" si="36"/>
        <v>126607.40880967554</v>
      </c>
      <c r="Q394" s="124">
        <f t="shared" si="32"/>
        <v>104577.98156156678</v>
      </c>
      <c r="R394" s="124">
        <f t="shared" si="33"/>
        <v>57667119.57296332</v>
      </c>
      <c r="Z394" s="2"/>
    </row>
    <row r="395" spans="13:26" x14ac:dyDescent="0.2">
      <c r="M395" s="2"/>
      <c r="N395" s="1">
        <f t="shared" si="34"/>
        <v>333</v>
      </c>
      <c r="O395" s="124">
        <f t="shared" si="35"/>
        <v>57667119.57296332</v>
      </c>
      <c r="P395" s="124">
        <f t="shared" si="36"/>
        <v>126607.40880967554</v>
      </c>
      <c r="Q395" s="124">
        <f t="shared" si="32"/>
        <v>104998.91841644037</v>
      </c>
      <c r="R395" s="124">
        <f t="shared" si="33"/>
        <v>57898725.900189437</v>
      </c>
      <c r="Z395" s="2"/>
    </row>
    <row r="396" spans="13:26" x14ac:dyDescent="0.2">
      <c r="M396" s="2"/>
      <c r="N396" s="1">
        <f t="shared" si="34"/>
        <v>334</v>
      </c>
      <c r="O396" s="124">
        <f t="shared" si="35"/>
        <v>57898725.900189437</v>
      </c>
      <c r="P396" s="124">
        <f t="shared" si="36"/>
        <v>126607.40880967554</v>
      </c>
      <c r="Q396" s="124">
        <f t="shared" si="32"/>
        <v>105420.62170311794</v>
      </c>
      <c r="R396" s="124">
        <f t="shared" si="33"/>
        <v>58130753.930702232</v>
      </c>
      <c r="Z396" s="2"/>
    </row>
    <row r="397" spans="13:26" x14ac:dyDescent="0.2">
      <c r="M397" s="2"/>
      <c r="N397" s="1">
        <f t="shared" si="34"/>
        <v>335</v>
      </c>
      <c r="O397" s="124">
        <f t="shared" si="35"/>
        <v>58130753.930702232</v>
      </c>
      <c r="P397" s="124">
        <f t="shared" si="36"/>
        <v>126607.40880967554</v>
      </c>
      <c r="Q397" s="124">
        <f t="shared" si="32"/>
        <v>105843.09281710023</v>
      </c>
      <c r="R397" s="124">
        <f t="shared" si="33"/>
        <v>58363204.432329006</v>
      </c>
      <c r="Z397" s="2"/>
    </row>
    <row r="398" spans="13:26" x14ac:dyDescent="0.2">
      <c r="M398" s="2"/>
      <c r="N398" s="1">
        <f t="shared" si="34"/>
        <v>336</v>
      </c>
      <c r="O398" s="124">
        <f t="shared" si="35"/>
        <v>58363204.432329006</v>
      </c>
      <c r="P398" s="124">
        <f t="shared" si="36"/>
        <v>126607.40880967554</v>
      </c>
      <c r="Q398" s="124">
        <f t="shared" si="32"/>
        <v>106266.33315642894</v>
      </c>
      <c r="R398" s="124">
        <f t="shared" si="33"/>
        <v>58596078.174295112</v>
      </c>
      <c r="Z398" s="2"/>
    </row>
    <row r="399" spans="13:26" x14ac:dyDescent="0.2">
      <c r="M399" s="2"/>
      <c r="N399" s="1">
        <f t="shared" si="34"/>
        <v>337</v>
      </c>
      <c r="O399" s="124">
        <f t="shared" si="35"/>
        <v>58596078.174295112</v>
      </c>
      <c r="P399" s="124">
        <f t="shared" si="36"/>
        <v>126607.40880967554</v>
      </c>
      <c r="Q399" s="124">
        <f t="shared" si="32"/>
        <v>106690.34412169128</v>
      </c>
      <c r="R399" s="124">
        <f t="shared" si="33"/>
        <v>58829375.927226484</v>
      </c>
      <c r="Z399" s="2"/>
    </row>
    <row r="400" spans="13:26" x14ac:dyDescent="0.2">
      <c r="M400" s="2"/>
      <c r="N400" s="1">
        <f t="shared" si="34"/>
        <v>338</v>
      </c>
      <c r="O400" s="124">
        <f t="shared" si="35"/>
        <v>58829375.927226484</v>
      </c>
      <c r="P400" s="124">
        <f t="shared" si="36"/>
        <v>126607.40880967554</v>
      </c>
      <c r="Q400" s="124">
        <f t="shared" si="32"/>
        <v>107115.12711602458</v>
      </c>
      <c r="R400" s="124">
        <f t="shared" si="33"/>
        <v>59063098.463152185</v>
      </c>
      <c r="Z400" s="2"/>
    </row>
    <row r="401" spans="13:26" x14ac:dyDescent="0.2">
      <c r="M401" s="2"/>
      <c r="N401" s="1">
        <f t="shared" si="34"/>
        <v>339</v>
      </c>
      <c r="O401" s="124">
        <f t="shared" si="35"/>
        <v>59063098.463152185</v>
      </c>
      <c r="P401" s="124">
        <f t="shared" si="36"/>
        <v>126607.40880967554</v>
      </c>
      <c r="Q401" s="124">
        <f t="shared" si="32"/>
        <v>107540.68354512099</v>
      </c>
      <c r="R401" s="124">
        <f t="shared" si="33"/>
        <v>59297246.555506982</v>
      </c>
      <c r="Z401" s="2"/>
    </row>
    <row r="402" spans="13:26" x14ac:dyDescent="0.2">
      <c r="M402" s="2"/>
      <c r="N402" s="1">
        <f t="shared" si="34"/>
        <v>340</v>
      </c>
      <c r="O402" s="124">
        <f t="shared" si="35"/>
        <v>59297246.555506982</v>
      </c>
      <c r="P402" s="124">
        <f t="shared" si="36"/>
        <v>126607.40880967554</v>
      </c>
      <c r="Q402" s="124">
        <f t="shared" si="32"/>
        <v>107967.01481723212</v>
      </c>
      <c r="R402" s="124">
        <f t="shared" si="33"/>
        <v>59531820.979133889</v>
      </c>
      <c r="Z402" s="2"/>
    </row>
    <row r="403" spans="13:26" x14ac:dyDescent="0.2">
      <c r="M403" s="2"/>
      <c r="N403" s="1">
        <f t="shared" si="34"/>
        <v>341</v>
      </c>
      <c r="O403" s="124">
        <f t="shared" si="35"/>
        <v>59531820.979133889</v>
      </c>
      <c r="P403" s="124">
        <f t="shared" si="36"/>
        <v>126607.40880967554</v>
      </c>
      <c r="Q403" s="124">
        <f t="shared" si="32"/>
        <v>108394.1223431737</v>
      </c>
      <c r="R403" s="124">
        <f t="shared" si="33"/>
        <v>59766822.510286741</v>
      </c>
      <c r="Z403" s="2"/>
    </row>
    <row r="404" spans="13:26" x14ac:dyDescent="0.2">
      <c r="M404" s="2"/>
      <c r="N404" s="1">
        <f t="shared" si="34"/>
        <v>342</v>
      </c>
      <c r="O404" s="124">
        <f t="shared" si="35"/>
        <v>59766822.510286741</v>
      </c>
      <c r="P404" s="124">
        <f t="shared" si="36"/>
        <v>126607.40880967554</v>
      </c>
      <c r="Q404" s="124">
        <f t="shared" si="32"/>
        <v>108822.0075363302</v>
      </c>
      <c r="R404" s="124">
        <f t="shared" si="33"/>
        <v>60002251.926632747</v>
      </c>
      <c r="Z404" s="2"/>
    </row>
    <row r="405" spans="13:26" x14ac:dyDescent="0.2">
      <c r="M405" s="2"/>
      <c r="N405" s="1">
        <f t="shared" si="34"/>
        <v>343</v>
      </c>
      <c r="O405" s="124">
        <f t="shared" si="35"/>
        <v>60002251.926632747</v>
      </c>
      <c r="P405" s="124">
        <f t="shared" si="36"/>
        <v>126607.40880967554</v>
      </c>
      <c r="Q405" s="124">
        <f t="shared" si="32"/>
        <v>109250.6718126596</v>
      </c>
      <c r="R405" s="124">
        <f t="shared" si="33"/>
        <v>60238110.007255085</v>
      </c>
      <c r="Z405" s="2"/>
    </row>
    <row r="406" spans="13:26" x14ac:dyDescent="0.2">
      <c r="M406" s="2"/>
      <c r="N406" s="1">
        <f t="shared" si="34"/>
        <v>344</v>
      </c>
      <c r="O406" s="124">
        <f t="shared" si="35"/>
        <v>60238110.007255085</v>
      </c>
      <c r="P406" s="124">
        <f t="shared" si="36"/>
        <v>126607.40880967554</v>
      </c>
      <c r="Q406" s="124">
        <f t="shared" si="32"/>
        <v>109680.11659069796</v>
      </c>
      <c r="R406" s="124">
        <f t="shared" si="33"/>
        <v>60474397.532655463</v>
      </c>
      <c r="Z406" s="2"/>
    </row>
    <row r="407" spans="13:26" x14ac:dyDescent="0.2">
      <c r="M407" s="2"/>
      <c r="N407" s="1">
        <f t="shared" si="34"/>
        <v>345</v>
      </c>
      <c r="O407" s="124">
        <f t="shared" si="35"/>
        <v>60474397.532655463</v>
      </c>
      <c r="P407" s="124">
        <f t="shared" si="36"/>
        <v>126607.40880967554</v>
      </c>
      <c r="Q407" s="124">
        <f t="shared" si="32"/>
        <v>110110.34329156423</v>
      </c>
      <c r="R407" s="124">
        <f t="shared" si="33"/>
        <v>60711115.284756705</v>
      </c>
      <c r="Z407" s="2"/>
    </row>
    <row r="408" spans="13:26" x14ac:dyDescent="0.2">
      <c r="M408" s="2"/>
      <c r="N408" s="1">
        <f t="shared" si="34"/>
        <v>346</v>
      </c>
      <c r="O408" s="124">
        <f t="shared" si="35"/>
        <v>60711115.284756705</v>
      </c>
      <c r="P408" s="124">
        <f t="shared" si="36"/>
        <v>126607.40880967554</v>
      </c>
      <c r="Q408" s="124">
        <f t="shared" si="32"/>
        <v>110541.35333896488</v>
      </c>
      <c r="R408" s="124">
        <f t="shared" si="33"/>
        <v>60948264.046905346</v>
      </c>
      <c r="Z408" s="2"/>
    </row>
    <row r="409" spans="13:26" x14ac:dyDescent="0.2">
      <c r="M409" s="2"/>
      <c r="N409" s="1">
        <f t="shared" si="34"/>
        <v>347</v>
      </c>
      <c r="O409" s="124">
        <f t="shared" si="35"/>
        <v>60948264.046905346</v>
      </c>
      <c r="P409" s="124">
        <f t="shared" si="36"/>
        <v>126607.40880967554</v>
      </c>
      <c r="Q409" s="124">
        <f t="shared" si="32"/>
        <v>110973.14815919861</v>
      </c>
      <c r="R409" s="124">
        <f t="shared" si="33"/>
        <v>61185844.603874221</v>
      </c>
      <c r="Z409" s="2"/>
    </row>
    <row r="410" spans="13:26" x14ac:dyDescent="0.2">
      <c r="M410" s="2"/>
      <c r="N410" s="1">
        <f t="shared" si="34"/>
        <v>348</v>
      </c>
      <c r="O410" s="124">
        <f t="shared" si="35"/>
        <v>61185844.603874221</v>
      </c>
      <c r="P410" s="124">
        <f t="shared" si="36"/>
        <v>126607.40880967554</v>
      </c>
      <c r="Q410" s="124">
        <f t="shared" si="32"/>
        <v>111405.72918116114</v>
      </c>
      <c r="R410" s="124">
        <f t="shared" si="33"/>
        <v>61423857.741865061</v>
      </c>
      <c r="Z410" s="2"/>
    </row>
    <row r="411" spans="13:26" x14ac:dyDescent="0.2">
      <c r="M411" s="2"/>
      <c r="N411" s="1">
        <f t="shared" si="34"/>
        <v>349</v>
      </c>
      <c r="O411" s="124">
        <f t="shared" si="35"/>
        <v>61423857.741865061</v>
      </c>
      <c r="P411" s="124">
        <f t="shared" si="36"/>
        <v>126607.40880967554</v>
      </c>
      <c r="Q411" s="124">
        <f t="shared" si="32"/>
        <v>111839.09783634983</v>
      </c>
      <c r="R411" s="124">
        <f t="shared" si="33"/>
        <v>61662304.248511091</v>
      </c>
      <c r="Z411" s="2"/>
    </row>
    <row r="412" spans="13:26" x14ac:dyDescent="0.2">
      <c r="M412" s="2"/>
      <c r="N412" s="1">
        <f t="shared" si="34"/>
        <v>350</v>
      </c>
      <c r="O412" s="124">
        <f t="shared" si="35"/>
        <v>61662304.248511091</v>
      </c>
      <c r="P412" s="124">
        <f t="shared" si="36"/>
        <v>126607.40880967554</v>
      </c>
      <c r="Q412" s="124">
        <f t="shared" si="32"/>
        <v>112273.25555886854</v>
      </c>
      <c r="R412" s="124">
        <f t="shared" si="33"/>
        <v>61901184.912879638</v>
      </c>
      <c r="Z412" s="2"/>
    </row>
    <row r="413" spans="13:26" x14ac:dyDescent="0.2">
      <c r="M413" s="2"/>
      <c r="N413" s="1">
        <f t="shared" si="34"/>
        <v>351</v>
      </c>
      <c r="O413" s="124">
        <f t="shared" si="35"/>
        <v>61901184.912879638</v>
      </c>
      <c r="P413" s="124">
        <f t="shared" si="36"/>
        <v>126607.40880967554</v>
      </c>
      <c r="Q413" s="124">
        <f t="shared" si="32"/>
        <v>112708.20378543226</v>
      </c>
      <c r="R413" s="124">
        <f t="shared" si="33"/>
        <v>62140500.52547475</v>
      </c>
      <c r="Z413" s="2"/>
    </row>
    <row r="414" spans="13:26" x14ac:dyDescent="0.2">
      <c r="M414" s="2"/>
      <c r="N414" s="1">
        <f t="shared" si="34"/>
        <v>352</v>
      </c>
      <c r="O414" s="124">
        <f t="shared" si="35"/>
        <v>62140500.52547475</v>
      </c>
      <c r="P414" s="124">
        <f t="shared" si="36"/>
        <v>126607.40880967554</v>
      </c>
      <c r="Q414" s="124">
        <f t="shared" si="32"/>
        <v>113143.94395537193</v>
      </c>
      <c r="R414" s="124">
        <f t="shared" si="33"/>
        <v>62380251.878239796</v>
      </c>
      <c r="Z414" s="2"/>
    </row>
    <row r="415" spans="13:26" x14ac:dyDescent="0.2">
      <c r="M415" s="2"/>
      <c r="N415" s="1">
        <f t="shared" si="34"/>
        <v>353</v>
      </c>
      <c r="O415" s="124">
        <f t="shared" si="35"/>
        <v>62380251.878239796</v>
      </c>
      <c r="P415" s="124">
        <f t="shared" si="36"/>
        <v>126607.40880967554</v>
      </c>
      <c r="Q415" s="124">
        <f t="shared" si="32"/>
        <v>113580.47751063919</v>
      </c>
      <c r="R415" s="124">
        <f t="shared" si="33"/>
        <v>62620439.764560111</v>
      </c>
      <c r="Z415" s="2"/>
    </row>
    <row r="416" spans="13:26" x14ac:dyDescent="0.2">
      <c r="M416" s="2"/>
      <c r="N416" s="1">
        <f t="shared" si="34"/>
        <v>354</v>
      </c>
      <c r="O416" s="124">
        <f t="shared" si="35"/>
        <v>62620439.764560111</v>
      </c>
      <c r="P416" s="124">
        <f t="shared" si="36"/>
        <v>126607.40880967554</v>
      </c>
      <c r="Q416" s="124">
        <f t="shared" si="32"/>
        <v>114017.80589581118</v>
      </c>
      <c r="R416" s="124">
        <f t="shared" si="33"/>
        <v>62861064.9792656</v>
      </c>
      <c r="Z416" s="2"/>
    </row>
    <row r="417" spans="13:26" x14ac:dyDescent="0.2">
      <c r="M417" s="2"/>
      <c r="N417" s="1">
        <f t="shared" si="34"/>
        <v>355</v>
      </c>
      <c r="O417" s="124">
        <f t="shared" si="35"/>
        <v>62861064.9792656</v>
      </c>
      <c r="P417" s="124">
        <f t="shared" si="36"/>
        <v>126607.40880967554</v>
      </c>
      <c r="Q417" s="124">
        <f t="shared" si="32"/>
        <v>114455.93055809526</v>
      </c>
      <c r="R417" s="124">
        <f t="shared" si="33"/>
        <v>63102128.31863337</v>
      </c>
      <c r="Z417" s="2"/>
    </row>
    <row r="418" spans="13:26" x14ac:dyDescent="0.2">
      <c r="M418" s="2"/>
      <c r="N418" s="1">
        <f t="shared" si="34"/>
        <v>356</v>
      </c>
      <c r="O418" s="124">
        <f t="shared" si="35"/>
        <v>63102128.31863337</v>
      </c>
      <c r="P418" s="124">
        <f t="shared" si="36"/>
        <v>126607.40880967554</v>
      </c>
      <c r="Q418" s="124">
        <f t="shared" si="32"/>
        <v>114894.85294733383</v>
      </c>
      <c r="R418" s="124">
        <f t="shared" si="33"/>
        <v>63343630.580390379</v>
      </c>
      <c r="Z418" s="2"/>
    </row>
    <row r="419" spans="13:26" x14ac:dyDescent="0.2">
      <c r="M419" s="2"/>
      <c r="N419" s="1">
        <f t="shared" si="34"/>
        <v>357</v>
      </c>
      <c r="O419" s="124">
        <f t="shared" si="35"/>
        <v>63343630.580390379</v>
      </c>
      <c r="P419" s="124">
        <f t="shared" si="36"/>
        <v>126607.40880967554</v>
      </c>
      <c r="Q419" s="124">
        <f t="shared" si="32"/>
        <v>115334.57451600913</v>
      </c>
      <c r="R419" s="124">
        <f t="shared" si="33"/>
        <v>63585572.563716061</v>
      </c>
      <c r="Z419" s="2"/>
    </row>
    <row r="420" spans="13:26" x14ac:dyDescent="0.2">
      <c r="M420" s="2"/>
      <c r="N420" s="1">
        <f t="shared" si="34"/>
        <v>358</v>
      </c>
      <c r="O420" s="124">
        <f t="shared" si="35"/>
        <v>63585572.563716061</v>
      </c>
      <c r="P420" s="124">
        <f t="shared" si="36"/>
        <v>126607.40880967554</v>
      </c>
      <c r="Q420" s="124">
        <f t="shared" si="32"/>
        <v>115775.09671924807</v>
      </c>
      <c r="R420" s="124">
        <f t="shared" si="33"/>
        <v>63827955.069244988</v>
      </c>
      <c r="Z420" s="2"/>
    </row>
    <row r="421" spans="13:26" x14ac:dyDescent="0.2">
      <c r="M421" s="2"/>
      <c r="N421" s="1">
        <f t="shared" si="34"/>
        <v>359</v>
      </c>
      <c r="O421" s="124">
        <f t="shared" si="35"/>
        <v>63827955.069244988</v>
      </c>
      <c r="P421" s="124">
        <f t="shared" si="36"/>
        <v>126607.40880967554</v>
      </c>
      <c r="Q421" s="124">
        <f t="shared" si="32"/>
        <v>116216.42101482701</v>
      </c>
      <c r="R421" s="124">
        <f t="shared" si="33"/>
        <v>64070778.899069495</v>
      </c>
      <c r="Z421" s="2"/>
    </row>
    <row r="422" spans="13:26" x14ac:dyDescent="0.2">
      <c r="M422" s="2"/>
      <c r="N422" s="1">
        <f t="shared" si="34"/>
        <v>360</v>
      </c>
      <c r="O422" s="124">
        <f t="shared" si="35"/>
        <v>64070778.899069495</v>
      </c>
      <c r="P422" s="124">
        <f t="shared" si="36"/>
        <v>126607.40880967554</v>
      </c>
      <c r="Q422" s="124">
        <f t="shared" si="32"/>
        <v>116658.54886317656</v>
      </c>
      <c r="R422" s="124">
        <f t="shared" si="33"/>
        <v>64314044.856742352</v>
      </c>
      <c r="Z422" s="2"/>
    </row>
    <row r="423" spans="13:26" x14ac:dyDescent="0.2">
      <c r="M423" s="2"/>
      <c r="N423" s="1">
        <f t="shared" si="34"/>
        <v>361</v>
      </c>
      <c r="O423" s="124">
        <f t="shared" si="35"/>
        <v>64314044.856742352</v>
      </c>
      <c r="P423" s="124">
        <f t="shared" si="36"/>
        <v>126607.40880967554</v>
      </c>
      <c r="Q423" s="124">
        <f t="shared" si="32"/>
        <v>117101.4817273865</v>
      </c>
      <c r="R423" s="124">
        <f t="shared" si="33"/>
        <v>64557753.747279413</v>
      </c>
      <c r="Z423" s="2"/>
    </row>
    <row r="424" spans="13:26" x14ac:dyDescent="0.2">
      <c r="M424" s="2"/>
      <c r="N424" s="1">
        <f t="shared" si="34"/>
        <v>362</v>
      </c>
      <c r="O424" s="124">
        <f t="shared" si="35"/>
        <v>64557753.747279413</v>
      </c>
      <c r="P424" s="124">
        <f t="shared" si="36"/>
        <v>126607.40880967554</v>
      </c>
      <c r="Q424" s="124">
        <f t="shared" si="32"/>
        <v>117545.22107321052</v>
      </c>
      <c r="R424" s="124">
        <f t="shared" si="33"/>
        <v>64801906.3771623</v>
      </c>
      <c r="Z424" s="2"/>
    </row>
    <row r="425" spans="13:26" x14ac:dyDescent="0.2">
      <c r="M425" s="2"/>
      <c r="N425" s="1">
        <f t="shared" si="34"/>
        <v>363</v>
      </c>
      <c r="O425" s="124">
        <f t="shared" si="35"/>
        <v>64801906.3771623</v>
      </c>
      <c r="P425" s="124">
        <f t="shared" si="36"/>
        <v>126607.40880967554</v>
      </c>
      <c r="Q425" s="124">
        <f t="shared" si="32"/>
        <v>117989.76836907116</v>
      </c>
      <c r="R425" s="124">
        <f t="shared" si="33"/>
        <v>65046503.554341048</v>
      </c>
      <c r="Z425" s="2"/>
    </row>
    <row r="426" spans="13:26" x14ac:dyDescent="0.2">
      <c r="M426" s="2"/>
      <c r="N426" s="1">
        <f t="shared" si="34"/>
        <v>364</v>
      </c>
      <c r="O426" s="124">
        <f t="shared" si="35"/>
        <v>65046503.554341048</v>
      </c>
      <c r="P426" s="124">
        <f t="shared" si="36"/>
        <v>126607.40880967554</v>
      </c>
      <c r="Q426" s="124">
        <f t="shared" si="32"/>
        <v>118435.1250860646</v>
      </c>
      <c r="R426" s="124">
        <f t="shared" si="33"/>
        <v>65291546.088236786</v>
      </c>
      <c r="Z426" s="2"/>
    </row>
    <row r="427" spans="13:26" x14ac:dyDescent="0.2">
      <c r="M427" s="2"/>
      <c r="N427" s="1">
        <f t="shared" si="34"/>
        <v>365</v>
      </c>
      <c r="O427" s="124">
        <f t="shared" si="35"/>
        <v>65291546.088236786</v>
      </c>
      <c r="P427" s="124">
        <f t="shared" si="36"/>
        <v>126607.40880967554</v>
      </c>
      <c r="Q427" s="124">
        <f t="shared" si="32"/>
        <v>118881.29269796556</v>
      </c>
      <c r="R427" s="124">
        <f t="shared" si="33"/>
        <v>65537034.789744429</v>
      </c>
      <c r="Z427" s="2"/>
    </row>
    <row r="428" spans="13:26" x14ac:dyDescent="0.2">
      <c r="M428" s="2"/>
      <c r="N428" s="1">
        <f t="shared" si="34"/>
        <v>366</v>
      </c>
      <c r="O428" s="124">
        <f t="shared" si="35"/>
        <v>65537034.789744429</v>
      </c>
      <c r="P428" s="124">
        <f t="shared" si="36"/>
        <v>126607.40880967554</v>
      </c>
      <c r="Q428" s="124">
        <f t="shared" si="32"/>
        <v>119328.27268123221</v>
      </c>
      <c r="R428" s="124">
        <f t="shared" si="33"/>
        <v>65782970.471235335</v>
      </c>
      <c r="Z428" s="2"/>
    </row>
    <row r="429" spans="13:26" x14ac:dyDescent="0.2">
      <c r="M429" s="2"/>
      <c r="N429" s="1">
        <f t="shared" si="34"/>
        <v>367</v>
      </c>
      <c r="O429" s="124">
        <f t="shared" si="35"/>
        <v>65782970.471235335</v>
      </c>
      <c r="P429" s="124">
        <f t="shared" si="36"/>
        <v>126607.40880967554</v>
      </c>
      <c r="Q429" s="124">
        <f t="shared" si="32"/>
        <v>119776.06651501096</v>
      </c>
      <c r="R429" s="124">
        <f t="shared" si="33"/>
        <v>66029353.946560025</v>
      </c>
      <c r="Z429" s="2"/>
    </row>
    <row r="430" spans="13:26" x14ac:dyDescent="0.2">
      <c r="M430" s="2"/>
      <c r="N430" s="1">
        <f t="shared" si="34"/>
        <v>368</v>
      </c>
      <c r="O430" s="124">
        <f t="shared" si="35"/>
        <v>66029353.946560025</v>
      </c>
      <c r="P430" s="124">
        <f t="shared" si="36"/>
        <v>126607.40880967554</v>
      </c>
      <c r="Q430" s="124">
        <f t="shared" si="32"/>
        <v>120224.67568114148</v>
      </c>
      <c r="R430" s="124">
        <f t="shared" si="33"/>
        <v>66276186.031050846</v>
      </c>
      <c r="Z430" s="2"/>
    </row>
    <row r="431" spans="13:26" x14ac:dyDescent="0.2">
      <c r="M431" s="2"/>
      <c r="N431" s="1">
        <f t="shared" si="34"/>
        <v>369</v>
      </c>
      <c r="O431" s="124">
        <f t="shared" si="35"/>
        <v>66276186.031050846</v>
      </c>
      <c r="P431" s="124">
        <f t="shared" si="36"/>
        <v>126607.40880967554</v>
      </c>
      <c r="Q431" s="124">
        <f t="shared" si="32"/>
        <v>120674.1016641615</v>
      </c>
      <c r="R431" s="124">
        <f t="shared" si="33"/>
        <v>66523467.541524686</v>
      </c>
      <c r="Z431" s="2"/>
    </row>
    <row r="432" spans="13:26" x14ac:dyDescent="0.2">
      <c r="M432" s="2"/>
      <c r="N432" s="1">
        <f t="shared" si="34"/>
        <v>370</v>
      </c>
      <c r="O432" s="124">
        <f t="shared" si="35"/>
        <v>66523467.541524686</v>
      </c>
      <c r="P432" s="124">
        <f t="shared" si="36"/>
        <v>126607.40880967554</v>
      </c>
      <c r="Q432" s="124">
        <f t="shared" si="32"/>
        <v>121124.34595131174</v>
      </c>
      <c r="R432" s="124">
        <f t="shared" si="33"/>
        <v>66771199.296285674</v>
      </c>
      <c r="Z432" s="2"/>
    </row>
    <row r="433" spans="13:26" x14ac:dyDescent="0.2">
      <c r="M433" s="2"/>
      <c r="N433" s="1">
        <f t="shared" si="34"/>
        <v>371</v>
      </c>
      <c r="O433" s="124">
        <f t="shared" si="35"/>
        <v>66771199.296285674</v>
      </c>
      <c r="P433" s="124">
        <f t="shared" si="36"/>
        <v>126607.40880967554</v>
      </c>
      <c r="Q433" s="124">
        <f t="shared" si="32"/>
        <v>121575.41003254089</v>
      </c>
      <c r="R433" s="124">
        <f t="shared" si="33"/>
        <v>67019382.115127891</v>
      </c>
      <c r="Z433" s="2"/>
    </row>
    <row r="434" spans="13:26" x14ac:dyDescent="0.2">
      <c r="M434" s="2"/>
      <c r="N434" s="1">
        <f t="shared" si="34"/>
        <v>372</v>
      </c>
      <c r="O434" s="124">
        <f t="shared" si="35"/>
        <v>67019382.115127891</v>
      </c>
      <c r="P434" s="124">
        <f t="shared" si="36"/>
        <v>126607.40880967554</v>
      </c>
      <c r="Q434" s="124">
        <f t="shared" si="32"/>
        <v>122027.29540051051</v>
      </c>
      <c r="R434" s="124">
        <f t="shared" si="33"/>
        <v>67268016.819338083</v>
      </c>
      <c r="Z434" s="2"/>
    </row>
    <row r="435" spans="13:26" x14ac:dyDescent="0.2">
      <c r="M435" s="2"/>
      <c r="N435" s="1">
        <f t="shared" si="34"/>
        <v>373</v>
      </c>
      <c r="O435" s="124">
        <f t="shared" si="35"/>
        <v>67268016.819338083</v>
      </c>
      <c r="P435" s="124">
        <f t="shared" si="36"/>
        <v>126607.40880967554</v>
      </c>
      <c r="Q435" s="124">
        <f t="shared" si="32"/>
        <v>122480.00355059993</v>
      </c>
      <c r="R435" s="124">
        <f t="shared" si="33"/>
        <v>67517104.231698364</v>
      </c>
      <c r="Z435" s="2"/>
    </row>
    <row r="436" spans="13:26" x14ac:dyDescent="0.2">
      <c r="M436" s="2"/>
      <c r="N436" s="1">
        <f t="shared" si="34"/>
        <v>374</v>
      </c>
      <c r="O436" s="124">
        <f t="shared" si="35"/>
        <v>67517104.231698364</v>
      </c>
      <c r="P436" s="124">
        <f t="shared" si="36"/>
        <v>126607.40880967554</v>
      </c>
      <c r="Q436" s="124">
        <f t="shared" si="32"/>
        <v>122933.53598091126</v>
      </c>
      <c r="R436" s="124">
        <f t="shared" si="33"/>
        <v>67766645.176488951</v>
      </c>
      <c r="Z436" s="2"/>
    </row>
    <row r="437" spans="13:26" x14ac:dyDescent="0.2">
      <c r="M437" s="2"/>
      <c r="N437" s="1">
        <f t="shared" si="34"/>
        <v>375</v>
      </c>
      <c r="O437" s="124">
        <f t="shared" si="35"/>
        <v>67766645.176488951</v>
      </c>
      <c r="P437" s="124">
        <f t="shared" si="36"/>
        <v>126607.40880967554</v>
      </c>
      <c r="Q437" s="124">
        <f t="shared" si="32"/>
        <v>123387.89419227425</v>
      </c>
      <c r="R437" s="124">
        <f t="shared" si="33"/>
        <v>68016640.479490906</v>
      </c>
      <c r="Z437" s="2"/>
    </row>
    <row r="438" spans="13:26" x14ac:dyDescent="0.2">
      <c r="M438" s="2"/>
      <c r="N438" s="1">
        <f t="shared" si="34"/>
        <v>376</v>
      </c>
      <c r="O438" s="124">
        <f t="shared" si="35"/>
        <v>68016640.479490906</v>
      </c>
      <c r="P438" s="124">
        <f t="shared" si="36"/>
        <v>126607.40880967554</v>
      </c>
      <c r="Q438" s="124">
        <f t="shared" si="32"/>
        <v>123843.07968825146</v>
      </c>
      <c r="R438" s="124">
        <f t="shared" si="33"/>
        <v>68267090.967988834</v>
      </c>
      <c r="Z438" s="2"/>
    </row>
    <row r="439" spans="13:26" x14ac:dyDescent="0.2">
      <c r="M439" s="2"/>
      <c r="N439" s="1">
        <f t="shared" si="34"/>
        <v>377</v>
      </c>
      <c r="O439" s="124">
        <f t="shared" si="35"/>
        <v>68267090.967988834</v>
      </c>
      <c r="P439" s="124">
        <f t="shared" si="36"/>
        <v>126607.40880967554</v>
      </c>
      <c r="Q439" s="124">
        <f t="shared" si="32"/>
        <v>124299.09397514295</v>
      </c>
      <c r="R439" s="124">
        <f t="shared" si="33"/>
        <v>68517997.470773652</v>
      </c>
      <c r="Z439" s="2"/>
    </row>
    <row r="440" spans="13:26" x14ac:dyDescent="0.2">
      <c r="M440" s="2"/>
      <c r="N440" s="1">
        <f t="shared" si="34"/>
        <v>378</v>
      </c>
      <c r="O440" s="124">
        <f t="shared" si="35"/>
        <v>68517997.470773652</v>
      </c>
      <c r="P440" s="124">
        <f t="shared" si="36"/>
        <v>126607.40880967554</v>
      </c>
      <c r="Q440" s="124">
        <f t="shared" si="32"/>
        <v>124755.93856199153</v>
      </c>
      <c r="R440" s="124">
        <f t="shared" si="33"/>
        <v>68769360.81814532</v>
      </c>
      <c r="Z440" s="2"/>
    </row>
    <row r="441" spans="13:26" x14ac:dyDescent="0.2">
      <c r="M441" s="2"/>
      <c r="N441" s="1">
        <f t="shared" si="34"/>
        <v>379</v>
      </c>
      <c r="O441" s="124">
        <f t="shared" si="35"/>
        <v>68769360.81814532</v>
      </c>
      <c r="P441" s="124">
        <f t="shared" si="36"/>
        <v>126607.40880967554</v>
      </c>
      <c r="Q441" s="124">
        <f t="shared" si="32"/>
        <v>125213.61496058755</v>
      </c>
      <c r="R441" s="124">
        <f t="shared" si="33"/>
        <v>69021181.841915578</v>
      </c>
      <c r="Z441" s="2"/>
    </row>
    <row r="442" spans="13:26" x14ac:dyDescent="0.2">
      <c r="M442" s="2"/>
      <c r="N442" s="1">
        <f t="shared" si="34"/>
        <v>380</v>
      </c>
      <c r="O442" s="124">
        <f t="shared" si="35"/>
        <v>69021181.841915578</v>
      </c>
      <c r="P442" s="124">
        <f t="shared" si="36"/>
        <v>126607.40880967554</v>
      </c>
      <c r="Q442" s="124">
        <f t="shared" si="32"/>
        <v>125672.12468547409</v>
      </c>
      <c r="R442" s="124">
        <f t="shared" si="33"/>
        <v>69273461.375410736</v>
      </c>
      <c r="Z442" s="2"/>
    </row>
    <row r="443" spans="13:26" x14ac:dyDescent="0.2">
      <c r="M443" s="2"/>
      <c r="N443" s="1">
        <f t="shared" si="34"/>
        <v>381</v>
      </c>
      <c r="O443" s="124">
        <f t="shared" si="35"/>
        <v>69273461.375410736</v>
      </c>
      <c r="P443" s="124">
        <f t="shared" si="36"/>
        <v>126607.40880967554</v>
      </c>
      <c r="Q443" s="124">
        <f t="shared" si="32"/>
        <v>126131.4692539518</v>
      </c>
      <c r="R443" s="124">
        <f t="shared" si="33"/>
        <v>69526200.25347437</v>
      </c>
      <c r="Z443" s="2"/>
    </row>
    <row r="444" spans="13:26" x14ac:dyDescent="0.2">
      <c r="M444" s="2"/>
      <c r="N444" s="1">
        <f t="shared" si="34"/>
        <v>382</v>
      </c>
      <c r="O444" s="124">
        <f t="shared" si="35"/>
        <v>69526200.25347437</v>
      </c>
      <c r="P444" s="124">
        <f t="shared" si="36"/>
        <v>126607.40880967554</v>
      </c>
      <c r="Q444" s="124">
        <f t="shared" si="32"/>
        <v>126591.65018608402</v>
      </c>
      <c r="R444" s="124">
        <f t="shared" si="33"/>
        <v>69779399.312470123</v>
      </c>
      <c r="Z444" s="2"/>
    </row>
    <row r="445" spans="13:26" x14ac:dyDescent="0.2">
      <c r="M445" s="2"/>
      <c r="N445" s="1">
        <f t="shared" si="34"/>
        <v>383</v>
      </c>
      <c r="O445" s="124">
        <f t="shared" si="35"/>
        <v>69779399.312470123</v>
      </c>
      <c r="P445" s="124">
        <f t="shared" si="36"/>
        <v>126607.40880967554</v>
      </c>
      <c r="Q445" s="124">
        <f t="shared" si="32"/>
        <v>127052.66900470175</v>
      </c>
      <c r="R445" s="124">
        <f t="shared" si="33"/>
        <v>70033059.390284508</v>
      </c>
      <c r="Z445" s="2"/>
    </row>
    <row r="446" spans="13:26" x14ac:dyDescent="0.2">
      <c r="M446" s="2"/>
      <c r="N446" s="1">
        <f t="shared" si="34"/>
        <v>384</v>
      </c>
      <c r="O446" s="124">
        <f t="shared" si="35"/>
        <v>70033059.390284508</v>
      </c>
      <c r="P446" s="124">
        <f t="shared" si="36"/>
        <v>126607.40880967554</v>
      </c>
      <c r="Q446" s="124">
        <f t="shared" si="32"/>
        <v>127514.52723540879</v>
      </c>
      <c r="R446" s="124">
        <f t="shared" si="33"/>
        <v>70287181.326329589</v>
      </c>
      <c r="Z446" s="2"/>
    </row>
    <row r="447" spans="13:26" x14ac:dyDescent="0.2">
      <c r="M447" s="2"/>
      <c r="N447" s="163" t="s">
        <v>216</v>
      </c>
      <c r="O447" s="163" t="s">
        <v>216</v>
      </c>
      <c r="P447" s="163" t="s">
        <v>216</v>
      </c>
      <c r="Q447" s="163" t="s">
        <v>216</v>
      </c>
      <c r="R447" s="163" t="s">
        <v>216</v>
      </c>
      <c r="Z447" s="2"/>
    </row>
    <row r="448" spans="13:26" x14ac:dyDescent="0.2">
      <c r="M448" s="2"/>
      <c r="N448" s="134"/>
      <c r="O448" s="134" t="s">
        <v>231</v>
      </c>
      <c r="P448" s="196">
        <f>SUM(P63:P446)</f>
        <v>48617244.982915677</v>
      </c>
      <c r="Q448" s="196">
        <f>SUM(Q63:Q446)</f>
        <v>21669936.343413837</v>
      </c>
      <c r="R448" s="196">
        <f>P448+Q448</f>
        <v>70287181.326329514</v>
      </c>
      <c r="S448" s="124">
        <f>R448-P58</f>
        <v>-2.5331974029541016E-7</v>
      </c>
      <c r="Z448" s="2"/>
    </row>
    <row r="449" spans="13:25" x14ac:dyDescent="0.2"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</sheetData>
  <mergeCells count="1">
    <mergeCell ref="AF7:AF8"/>
  </mergeCells>
  <printOptions horizontalCentered="1"/>
  <pageMargins left="0.75" right="0.75" top="0.75" bottom="0.75" header="1" footer="1"/>
  <pageSetup scale="64" orientation="portrait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45257-CB5D-4631-90C8-5D14C728FF5A}">
  <sheetPr>
    <tabColor theme="9" tint="0.39997558519241921"/>
    <pageSetUpPr fitToPage="1"/>
  </sheetPr>
  <dimension ref="A1:AH237"/>
  <sheetViews>
    <sheetView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3.42578125" style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7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3.140625" style="1" bestFit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Big Bend Unit #4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2040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10261139.18928891</v>
      </c>
      <c r="Q8" s="184">
        <f>G10</f>
        <v>5002339.5703212498</v>
      </c>
      <c r="R8" s="184">
        <f>G11</f>
        <v>7729754.4450444942</v>
      </c>
      <c r="S8" s="184">
        <f>G12</f>
        <v>1871170.9904521937</v>
      </c>
      <c r="T8" s="184">
        <f>G13</f>
        <v>-4342125.8165290272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14959252.392927848</v>
      </c>
      <c r="Q9" s="184">
        <f>L10</f>
        <v>7389291.7407992659</v>
      </c>
      <c r="R9" s="184">
        <f>L11</f>
        <v>11449814.455567639</v>
      </c>
      <c r="S9" s="184">
        <f>L12</f>
        <v>2551985.0467407806</v>
      </c>
      <c r="T9" s="184">
        <f>L13</f>
        <v>-6431838.8501798408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71</v>
      </c>
      <c r="B10" s="170">
        <f>'Escalation Factors'!$A$10</f>
        <v>2023</v>
      </c>
      <c r="C10" s="201">
        <v>2040</v>
      </c>
      <c r="D10" s="10" t="s">
        <v>155</v>
      </c>
      <c r="E10" s="184">
        <f>VLOOKUP($A$10,'Cost Estimates in 2023'!$A:$F,2,FALSE)</f>
        <v>4743750</v>
      </c>
      <c r="F10" s="164">
        <f>VLOOKUP(G$7,Multiplier_Labor,3,FALSE)</f>
        <v>1.0545116353773385</v>
      </c>
      <c r="G10" s="185">
        <f>E10*F10</f>
        <v>5002339.5703212498</v>
      </c>
      <c r="H10" s="137"/>
      <c r="J10" s="165">
        <f>C10+1</f>
        <v>2041</v>
      </c>
      <c r="K10" s="164">
        <f>VLOOKUP(J$10,Multiplier_Labor,4,FALSE)</f>
        <v>1.4771671608700339</v>
      </c>
      <c r="L10" s="185">
        <f>G10*K10</f>
        <v>7389291.7407992659</v>
      </c>
      <c r="M10" s="2"/>
      <c r="O10" s="134" t="s">
        <v>235</v>
      </c>
      <c r="P10" s="184">
        <f>SUM(Q10:T10)</f>
        <v>12528382.392927848</v>
      </c>
      <c r="Q10" s="184">
        <f>Q9-Q16</f>
        <v>2820448.2407992659</v>
      </c>
      <c r="R10" s="184">
        <f>R9-R16</f>
        <v>9531728.4555676393</v>
      </c>
      <c r="S10" s="184">
        <f>S9-S16</f>
        <v>1776407.0467407806</v>
      </c>
      <c r="T10" s="184">
        <f>T9-T16</f>
        <v>-1600201.3501798408</v>
      </c>
      <c r="Z10" s="2"/>
      <c r="AA10" s="186" t="str">
        <f>A10</f>
        <v>Big Bend Unit #4</v>
      </c>
      <c r="AB10" s="182">
        <f>P12</f>
        <v>15</v>
      </c>
      <c r="AC10" s="187">
        <f>G7</f>
        <v>2025</v>
      </c>
      <c r="AD10" s="187">
        <f>C10</f>
        <v>2040</v>
      </c>
      <c r="AE10" s="182">
        <f>G15</f>
        <v>10261139.18928891</v>
      </c>
      <c r="AF10" s="182">
        <f>P16</f>
        <v>2430870</v>
      </c>
      <c r="AG10" s="182">
        <f>L15</f>
        <v>14959252.392927848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7624500</v>
      </c>
      <c r="F11" s="164">
        <f>VLOOKUP(G$7,Multiplier_Materials,3,FALSE)</f>
        <v>1.0138047668757943</v>
      </c>
      <c r="G11" s="185">
        <f>E11*F11</f>
        <v>7729754.4450444942</v>
      </c>
      <c r="H11" s="137"/>
      <c r="K11" s="164">
        <f>VLOOKUP(J$10,Multiplier_Materials,4,FALSE)</f>
        <v>1.4812649660440451</v>
      </c>
      <c r="L11" s="185">
        <f>G11*K11</f>
        <v>11449814.455567639</v>
      </c>
      <c r="M11" s="2"/>
      <c r="O11" s="134" t="s">
        <v>234</v>
      </c>
      <c r="P11" s="184">
        <f>SUM(Q11:T11)</f>
        <v>8566426.616901949</v>
      </c>
      <c r="Q11" s="184">
        <f>Q10/((1+Q13)^(P12))</f>
        <v>1909362.9451781572</v>
      </c>
      <c r="R11" s="184">
        <f>R10/((1+R13)^(P12))</f>
        <v>6434857.1484976411</v>
      </c>
      <c r="S11" s="184">
        <f>S10/((1+S13)^(P12))</f>
        <v>1302500.3172888265</v>
      </c>
      <c r="T11" s="184">
        <f>T10/((1+T13)^(P12))</f>
        <v>-1080293.794062675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1796300</v>
      </c>
      <c r="F12" s="164">
        <f>VLOOKUP(G$7,Multiplier_GDP,3,FALSE)</f>
        <v>1.0416806716317952</v>
      </c>
      <c r="G12" s="185">
        <f>E12*F12</f>
        <v>1871170.9904521937</v>
      </c>
      <c r="H12" s="137"/>
      <c r="K12" s="164">
        <f>VLOOKUP(J$10,Multiplier_GDP,4,FALSE)</f>
        <v>1.3638438495265786</v>
      </c>
      <c r="L12" s="185">
        <f>G12*K12</f>
        <v>2551985.0467407806</v>
      </c>
      <c r="M12" s="2"/>
      <c r="O12" s="134" t="s">
        <v>244</v>
      </c>
      <c r="P12" s="184">
        <f>(P7-P6)</f>
        <v>15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-4283000</v>
      </c>
      <c r="F13" s="164">
        <f>F11</f>
        <v>1.0138047668757943</v>
      </c>
      <c r="G13" s="185">
        <f>E13*F13</f>
        <v>-4342125.8165290272</v>
      </c>
      <c r="H13" s="137"/>
      <c r="K13" s="164">
        <f>K11</f>
        <v>1.4812649660440451</v>
      </c>
      <c r="L13" s="185">
        <f>G13*K13</f>
        <v>-6431838.8501798408</v>
      </c>
      <c r="M13" s="2"/>
      <c r="O13" s="180" t="s">
        <v>237</v>
      </c>
      <c r="P13" s="189">
        <f>IF(P8=0,0,((P9/P8)^(1/($P7-$P6))-1))</f>
        <v>2.5449522983010286E-2</v>
      </c>
      <c r="Q13" s="189">
        <f>IF(Q8=0,0,((Q9/Q8)^(1/($P7-$P6))-1))</f>
        <v>2.6349581616997186E-2</v>
      </c>
      <c r="R13" s="189">
        <f>IF(R8=0,0,((R9/R8)^(1/($P7-$P6))-1))</f>
        <v>2.6539149222585268E-2</v>
      </c>
      <c r="S13" s="189">
        <f>IF(S8=0,0,((S9/S8)^(1/($P7-$P6))-1))</f>
        <v>2.0902600246245129E-2</v>
      </c>
      <c r="T13" s="189">
        <f>IF(T8=0,0,((T9/T8)^(1/($P7-$P6))-1))</f>
        <v>2.6539149222585268E-2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695181.69369990239</v>
      </c>
      <c r="Q14" s="185">
        <f>PMT(Q13,$P12,-Q11)</f>
        <v>155747.58116621166</v>
      </c>
      <c r="R14" s="185">
        <f>PMT(R13,$P12,-R11)</f>
        <v>525623.05939452152</v>
      </c>
      <c r="S14" s="185">
        <f>PMT(S13,$P12,-S11)</f>
        <v>102053.46722488209</v>
      </c>
      <c r="T14" s="185">
        <f>PMT(T13,$P12,-T11)</f>
        <v>-88242.41408571288</v>
      </c>
      <c r="U14" s="190"/>
      <c r="Z14" s="2"/>
    </row>
    <row r="15" spans="1:34" x14ac:dyDescent="0.2">
      <c r="E15" s="185">
        <f>SUM(E10:E13)</f>
        <v>9881550</v>
      </c>
      <c r="F15" s="124"/>
      <c r="G15" s="185">
        <f>SUM(G10:G13)</f>
        <v>10261139.18928891</v>
      </c>
      <c r="H15" s="137"/>
      <c r="L15" s="185">
        <f>SUM(L10:L13)</f>
        <v>14959252.392927848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4" si="0">SUM(Q16:T16)</f>
        <v>2430870</v>
      </c>
      <c r="Q16" s="185">
        <f>VLOOKUP($A$10,'Reserves Dec 31, 2024'!$A:$F,2,FALSE)</f>
        <v>4568843.5</v>
      </c>
      <c r="R16" s="185">
        <f>VLOOKUP($A$10,'Reserves Dec 31, 2024'!$A:$F,3,FALSE)</f>
        <v>1918086</v>
      </c>
      <c r="S16" s="185">
        <f>VLOOKUP($A$10,'Reserves Dec 31, 2024'!$A:$F,4,FALSE)</f>
        <v>775578</v>
      </c>
      <c r="T16" s="185">
        <f>VLOOKUP($A$10,'Reserves Dec 31, 2024'!$A:$F,5,FALSE)</f>
        <v>-4831637.5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">
      <c r="E17" s="184">
        <f>VLOOKUP($A$10,'Cost Estimates in 2023'!$A:$F,6,FALSE)-E15</f>
        <v>0</v>
      </c>
      <c r="M17" s="2"/>
      <c r="N17" s="1">
        <f t="shared" ref="N17:N44" si="1">N16+1</f>
        <v>1</v>
      </c>
      <c r="O17" s="195">
        <f>P6</f>
        <v>2025</v>
      </c>
      <c r="P17" s="124">
        <f t="shared" si="0"/>
        <v>695181.69369990239</v>
      </c>
      <c r="Q17" s="124">
        <f>IF($N17&lt;=TRUNC($P$12),Q14*(1+0),0)</f>
        <v>155747.58116621166</v>
      </c>
      <c r="R17" s="124">
        <f>IF($N17&lt;=TRUNC($P$12),R14*(1+0),0)</f>
        <v>525623.05939452152</v>
      </c>
      <c r="S17" s="124">
        <f>IF($N17&lt;=TRUNC($P$12),S14*(1+0),0)</f>
        <v>102053.46722488209</v>
      </c>
      <c r="T17" s="124">
        <f>IF($N17&lt;=TRUNC($P$12),T14*(1+0),0)</f>
        <v>-88242.41408571288</v>
      </c>
      <c r="Z17" s="2"/>
    </row>
    <row r="18" spans="5:26" x14ac:dyDescent="0.2">
      <c r="M18" s="2"/>
      <c r="N18" s="1">
        <f t="shared" si="1"/>
        <v>2</v>
      </c>
      <c r="O18" s="195">
        <f t="shared" ref="O18:O44" si="2">O17+1</f>
        <v>2026</v>
      </c>
      <c r="P18" s="124">
        <f t="shared" si="0"/>
        <v>713026.47034355742</v>
      </c>
      <c r="Q18" s="124">
        <f t="shared" ref="Q18:Q44" si="3">IF($N18&lt;=TRUNC($P$12),Q17*(1+Q$13),0)</f>
        <v>159851.46476780064</v>
      </c>
      <c r="R18" s="124">
        <f t="shared" ref="R18:R44" si="4">IF($N18&lt;=TRUNC($P$12),R17*(1+R$13),0)</f>
        <v>539572.64820262452</v>
      </c>
      <c r="S18" s="124">
        <f t="shared" ref="S18:S44" si="5">IF($N18&lt;=TRUNC($P$12),S17*(1+S$13),0)</f>
        <v>104186.65005402708</v>
      </c>
      <c r="T18" s="124">
        <f t="shared" ref="T18:T44" si="6">IF($N18&lt;=TRUNC($P$12),T17*(1+T$13),0)</f>
        <v>-90584.292680894781</v>
      </c>
      <c r="Z18" s="2"/>
    </row>
    <row r="19" spans="5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731332.03042452224</v>
      </c>
      <c r="Q19" s="124">
        <f t="shared" si="3"/>
        <v>164063.48398529636</v>
      </c>
      <c r="R19" s="124">
        <f t="shared" si="4"/>
        <v>553892.44722969946</v>
      </c>
      <c r="S19" s="124">
        <f t="shared" si="5"/>
        <v>106364.42195110185</v>
      </c>
      <c r="T19" s="124">
        <f t="shared" si="6"/>
        <v>-92988.322741575394</v>
      </c>
      <c r="Z19" s="124"/>
    </row>
    <row r="20" spans="5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750110.33091572393</v>
      </c>
      <c r="Q20" s="124">
        <f t="shared" si="3"/>
        <v>168386.48814693585</v>
      </c>
      <c r="R20" s="124">
        <f t="shared" si="4"/>
        <v>568592.28153999138</v>
      </c>
      <c r="S20" s="124">
        <f t="shared" si="5"/>
        <v>108587.71494356867</v>
      </c>
      <c r="T20" s="124">
        <f t="shared" si="6"/>
        <v>-95456.153714771979</v>
      </c>
      <c r="U20" s="196">
        <f>SUM(Q17:T20)/4</f>
        <v>722412.63134592655</v>
      </c>
      <c r="V20" s="124">
        <f>SUM(Q17:Q20)/4</f>
        <v>162012.25451656111</v>
      </c>
      <c r="W20" s="124">
        <f>SUM(R17:R20)/4</f>
        <v>546920.10909170925</v>
      </c>
      <c r="X20" s="124">
        <f>SUM(S17:S20)/4</f>
        <v>105298.06354339492</v>
      </c>
      <c r="Y20" s="124">
        <f>SUM(T17:T20)/4</f>
        <v>-91817.795805738744</v>
      </c>
      <c r="Z20" s="188">
        <f>SUM(Q20:T20)-P20</f>
        <v>0</v>
      </c>
    </row>
    <row r="21" spans="5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769373.64032441948</v>
      </c>
      <c r="Q21" s="124">
        <f t="shared" si="3"/>
        <v>172823.40165956307</v>
      </c>
      <c r="R21" s="124">
        <f t="shared" si="4"/>
        <v>583682.23694659141</v>
      </c>
      <c r="S21" s="124">
        <f t="shared" si="5"/>
        <v>110857.48054068731</v>
      </c>
      <c r="T21" s="124">
        <f t="shared" si="6"/>
        <v>-97989.478822422345</v>
      </c>
      <c r="Z21" s="2"/>
    </row>
    <row r="22" spans="5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789134.54683600948</v>
      </c>
      <c r="Q22" s="124">
        <f t="shared" si="3"/>
        <v>177377.22598691881</v>
      </c>
      <c r="R22" s="124">
        <f t="shared" si="4"/>
        <v>599172.66693148937</v>
      </c>
      <c r="S22" s="124">
        <f t="shared" si="5"/>
        <v>113174.6901407352</v>
      </c>
      <c r="T22" s="124">
        <f t="shared" si="6"/>
        <v>-100590.03622313397</v>
      </c>
      <c r="Z22" s="2"/>
    </row>
    <row r="23" spans="5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809405.96667131083</v>
      </c>
      <c r="Q23" s="124">
        <f t="shared" si="3"/>
        <v>182051.04168005768</v>
      </c>
      <c r="R23" s="124">
        <f t="shared" si="4"/>
        <v>615074.19974927849</v>
      </c>
      <c r="S23" s="124">
        <f t="shared" si="5"/>
        <v>115540.33544673964</v>
      </c>
      <c r="T23" s="124">
        <f t="shared" si="6"/>
        <v>-103259.61020476498</v>
      </c>
      <c r="Z23" s="124"/>
    </row>
    <row r="24" spans="5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830201.15266289713</v>
      </c>
      <c r="Q24" s="124">
        <f t="shared" si="3"/>
        <v>186848.01046126572</v>
      </c>
      <c r="R24" s="124">
        <f t="shared" si="4"/>
        <v>631397.74571938685</v>
      </c>
      <c r="S24" s="124">
        <f t="shared" si="5"/>
        <v>117955.4288908999</v>
      </c>
      <c r="T24" s="124">
        <f t="shared" si="6"/>
        <v>-106000.03240865523</v>
      </c>
      <c r="U24" s="196">
        <f>SUM(Q21:T24)/4</f>
        <v>799528.82662365912</v>
      </c>
      <c r="V24" s="124">
        <f>SUM(Q21:Q24)/4</f>
        <v>179774.9199469513</v>
      </c>
      <c r="W24" s="124">
        <f>SUM(R21:R24)/4</f>
        <v>607331.71233668644</v>
      </c>
      <c r="X24" s="124">
        <f>SUM(S21:S24)/4</f>
        <v>114381.9837547655</v>
      </c>
      <c r="Y24" s="124">
        <f>SUM(T21:T24)/4</f>
        <v>-101959.78941474413</v>
      </c>
      <c r="Z24" s="188">
        <f>SUM(Q24:T24)-P24</f>
        <v>0</v>
      </c>
    </row>
    <row r="25" spans="5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851533.70305625943</v>
      </c>
      <c r="Q25" s="124">
        <f t="shared" si="3"/>
        <v>191771.37736288839</v>
      </c>
      <c r="R25" s="124">
        <f t="shared" si="4"/>
        <v>648154.50471183762</v>
      </c>
      <c r="S25" s="124">
        <f t="shared" si="5"/>
        <v>120421.00406788077</v>
      </c>
      <c r="T25" s="124">
        <f t="shared" si="6"/>
        <v>-108813.1830863474</v>
      </c>
      <c r="Z25" s="2"/>
    </row>
    <row r="26" spans="5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873417.57054169441</v>
      </c>
      <c r="Q26" s="124">
        <f t="shared" si="3"/>
        <v>196824.47292251579</v>
      </c>
      <c r="R26" s="124">
        <f t="shared" si="4"/>
        <v>665355.97383167595</v>
      </c>
      <c r="S26" s="124">
        <f t="shared" si="5"/>
        <v>122938.11617716315</v>
      </c>
      <c r="T26" s="124">
        <f t="shared" si="6"/>
        <v>-111700.99238966047</v>
      </c>
      <c r="Z26" s="2"/>
    </row>
    <row r="27" spans="5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895867.07152298372</v>
      </c>
      <c r="Q27" s="124">
        <f t="shared" si="3"/>
        <v>202010.71543601007</v>
      </c>
      <c r="R27" s="124">
        <f t="shared" si="4"/>
        <v>683013.95530733338</v>
      </c>
      <c r="S27" s="124">
        <f t="shared" si="5"/>
        <v>125507.84247464083</v>
      </c>
      <c r="T27" s="124">
        <f t="shared" si="6"/>
        <v>-114665.44169500054</v>
      </c>
      <c r="Z27" s="124"/>
    </row>
    <row r="28" spans="5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918896.89562908118</v>
      </c>
      <c r="Q28" s="124">
        <f t="shared" si="3"/>
        <v>207333.61326989922</v>
      </c>
      <c r="R28" s="124">
        <f t="shared" si="4"/>
        <v>701140.56458834291</v>
      </c>
      <c r="S28" s="124">
        <f t="shared" si="5"/>
        <v>128131.28273365695</v>
      </c>
      <c r="T28" s="124">
        <f t="shared" si="6"/>
        <v>-117708.56496281781</v>
      </c>
      <c r="U28" s="196">
        <f>SUM(Q25:T28)/4</f>
        <v>884928.81018750463</v>
      </c>
      <c r="V28" s="124">
        <f>SUM(Q25:Q28)/4</f>
        <v>199485.04474782839</v>
      </c>
      <c r="W28" s="124">
        <f>SUM(R25:R28)/4</f>
        <v>674416.24960979738</v>
      </c>
      <c r="X28" s="124">
        <f>SUM(S25:S28)/4</f>
        <v>124249.56136333542</v>
      </c>
      <c r="Y28" s="124">
        <f>SUM(T25:T28)/4</f>
        <v>-113222.04553345655</v>
      </c>
      <c r="Z28" s="188">
        <f>SUM(Q28:T28)-P28</f>
        <v>0</v>
      </c>
    </row>
    <row r="29" spans="5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942522.11547519674</v>
      </c>
      <c r="Q29" s="124">
        <f t="shared" si="3"/>
        <v>212796.76723470134</v>
      </c>
      <c r="R29" s="124">
        <f t="shared" si="4"/>
        <v>719748.23865796067</v>
      </c>
      <c r="S29" s="124">
        <f t="shared" si="5"/>
        <v>130809.55971567718</v>
      </c>
      <c r="T29" s="124">
        <f t="shared" si="6"/>
        <v>-120832.4501331424</v>
      </c>
      <c r="Z29" s="2"/>
    </row>
    <row r="30" spans="5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966758.19667982729</v>
      </c>
      <c r="Q30" s="124">
        <f t="shared" si="3"/>
        <v>218403.87302078525</v>
      </c>
      <c r="R30" s="124">
        <f t="shared" si="4"/>
        <v>738849.74456639716</v>
      </c>
      <c r="S30" s="124">
        <f t="shared" si="5"/>
        <v>133543.81965080131</v>
      </c>
      <c r="T30" s="124">
        <f t="shared" si="6"/>
        <v>-124039.24055815645</v>
      </c>
      <c r="Z30" s="2"/>
    </row>
    <row r="31" spans="5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991621.00814446167</v>
      </c>
      <c r="Q31" s="124">
        <f t="shared" si="3"/>
        <v>224158.72369841472</v>
      </c>
      <c r="R31" s="124">
        <f t="shared" si="4"/>
        <v>758458.18819051376</v>
      </c>
      <c r="S31" s="124">
        <f t="shared" si="5"/>
        <v>136335.23272831866</v>
      </c>
      <c r="T31" s="124">
        <f t="shared" si="6"/>
        <v>-127331.13647278551</v>
      </c>
      <c r="Z31" s="124"/>
    </row>
    <row r="32" spans="5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0</v>
      </c>
      <c r="Q32" s="124">
        <f t="shared" si="3"/>
        <v>0</v>
      </c>
      <c r="R32" s="124">
        <f t="shared" si="4"/>
        <v>0</v>
      </c>
      <c r="S32" s="124">
        <f t="shared" si="5"/>
        <v>0</v>
      </c>
      <c r="T32" s="124">
        <f t="shared" si="6"/>
        <v>0</v>
      </c>
      <c r="U32" s="196">
        <f>SUM(Q29:T32)/4</f>
        <v>725225.33007487142</v>
      </c>
      <c r="V32" s="124">
        <f>SUM(Q29:Q32)/4</f>
        <v>163839.84098847533</v>
      </c>
      <c r="W32" s="124">
        <f>SUM(R29:R32)/4</f>
        <v>554264.04285371793</v>
      </c>
      <c r="X32" s="124">
        <f>SUM(S29:S32)/4</f>
        <v>100172.15302369928</v>
      </c>
      <c r="Y32" s="124">
        <f>SUM(T29:T32)/4</f>
        <v>-93050.70679102109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0</v>
      </c>
      <c r="Q33" s="124">
        <f t="shared" si="3"/>
        <v>0</v>
      </c>
      <c r="R33" s="124">
        <f t="shared" si="4"/>
        <v>0</v>
      </c>
      <c r="S33" s="124">
        <f t="shared" si="5"/>
        <v>0</v>
      </c>
      <c r="T33" s="124">
        <f t="shared" si="6"/>
        <v>0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0</v>
      </c>
      <c r="Q34" s="124">
        <f t="shared" si="3"/>
        <v>0</v>
      </c>
      <c r="R34" s="124">
        <f t="shared" si="4"/>
        <v>0</v>
      </c>
      <c r="S34" s="124">
        <f t="shared" si="5"/>
        <v>0</v>
      </c>
      <c r="T34" s="124">
        <f t="shared" si="6"/>
        <v>0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0</v>
      </c>
      <c r="Q35" s="124">
        <f t="shared" si="3"/>
        <v>0</v>
      </c>
      <c r="R35" s="124">
        <f t="shared" si="4"/>
        <v>0</v>
      </c>
      <c r="S35" s="124">
        <f t="shared" si="5"/>
        <v>0</v>
      </c>
      <c r="T35" s="124">
        <f t="shared" si="6"/>
        <v>0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0</v>
      </c>
      <c r="Q36" s="124">
        <f t="shared" si="3"/>
        <v>0</v>
      </c>
      <c r="R36" s="124">
        <f t="shared" si="4"/>
        <v>0</v>
      </c>
      <c r="S36" s="124">
        <f t="shared" si="5"/>
        <v>0</v>
      </c>
      <c r="T36" s="124">
        <f t="shared" si="6"/>
        <v>0</v>
      </c>
      <c r="U36" s="196">
        <f>SUM(Q33:T36)/4</f>
        <v>0</v>
      </c>
      <c r="V36" s="124">
        <f>SUM(Q33:Q36)/4</f>
        <v>0</v>
      </c>
      <c r="W36" s="124">
        <f>SUM(R33:R36)/4</f>
        <v>0</v>
      </c>
      <c r="X36" s="124">
        <f>SUM(S33:S36)/4</f>
        <v>0</v>
      </c>
      <c r="Y36" s="124">
        <f>SUM(T33:T36)/4</f>
        <v>0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0</v>
      </c>
      <c r="Q37" s="124">
        <f t="shared" si="3"/>
        <v>0</v>
      </c>
      <c r="R37" s="124">
        <f t="shared" si="4"/>
        <v>0</v>
      </c>
      <c r="S37" s="124">
        <f t="shared" si="5"/>
        <v>0</v>
      </c>
      <c r="T37" s="124">
        <f t="shared" si="6"/>
        <v>0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0</v>
      </c>
      <c r="Q38" s="124">
        <f t="shared" si="3"/>
        <v>0</v>
      </c>
      <c r="R38" s="124">
        <f t="shared" si="4"/>
        <v>0</v>
      </c>
      <c r="S38" s="124">
        <f t="shared" si="5"/>
        <v>0</v>
      </c>
      <c r="T38" s="124">
        <f t="shared" si="6"/>
        <v>0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0</v>
      </c>
      <c r="Q39" s="124">
        <f t="shared" si="3"/>
        <v>0</v>
      </c>
      <c r="R39" s="124">
        <f t="shared" si="4"/>
        <v>0</v>
      </c>
      <c r="S39" s="124">
        <f t="shared" si="5"/>
        <v>0</v>
      </c>
      <c r="T39" s="124">
        <f t="shared" si="6"/>
        <v>0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0</v>
      </c>
      <c r="Q40" s="124">
        <f t="shared" si="3"/>
        <v>0</v>
      </c>
      <c r="R40" s="124">
        <f t="shared" si="4"/>
        <v>0</v>
      </c>
      <c r="S40" s="124">
        <f t="shared" si="5"/>
        <v>0</v>
      </c>
      <c r="T40" s="124">
        <f t="shared" si="6"/>
        <v>0</v>
      </c>
      <c r="U40" s="196">
        <f>SUM(Q37:T40)/4</f>
        <v>0</v>
      </c>
      <c r="V40" s="124">
        <f>SUM(Q37:Q40)/4</f>
        <v>0</v>
      </c>
      <c r="W40" s="124">
        <f>SUM(R37:R40)/4</f>
        <v>0</v>
      </c>
      <c r="X40" s="124">
        <f>SUM(S37:S40)/4</f>
        <v>0</v>
      </c>
      <c r="Y40" s="124">
        <f>SUM(T37:T40)/4</f>
        <v>0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">
      <c r="M45" s="2"/>
      <c r="O45" s="163" t="s">
        <v>216</v>
      </c>
      <c r="P45" s="163" t="s">
        <v>216</v>
      </c>
      <c r="Q45" s="163" t="s">
        <v>216</v>
      </c>
      <c r="R45" s="163" t="s">
        <v>216</v>
      </c>
      <c r="S45" s="163" t="s">
        <v>216</v>
      </c>
      <c r="T45" s="163" t="s">
        <v>216</v>
      </c>
      <c r="U45" s="196"/>
      <c r="V45" s="196"/>
      <c r="W45" s="196"/>
      <c r="X45" s="196"/>
      <c r="Y45" s="196"/>
      <c r="Z45" s="2"/>
    </row>
    <row r="46" spans="13:26" x14ac:dyDescent="0.2">
      <c r="M46" s="2"/>
      <c r="O46" s="134" t="s">
        <v>231</v>
      </c>
      <c r="P46" s="196">
        <f>SUM(Q46:T46)</f>
        <v>12528382.39292785</v>
      </c>
      <c r="Q46" s="196">
        <f>SUM(Q$17:Q$44)</f>
        <v>2820448.2407992645</v>
      </c>
      <c r="R46" s="196">
        <f>SUM(R$17:R$44)</f>
        <v>9531728.4555676449</v>
      </c>
      <c r="S46" s="196">
        <f>SUM(S$17:S$44)</f>
        <v>1776407.0467407806</v>
      </c>
      <c r="T46" s="196">
        <f>SUM(T$17:T$44)</f>
        <v>-1600201.3501798422</v>
      </c>
      <c r="U46" s="124"/>
      <c r="V46" s="196"/>
      <c r="W46" s="196"/>
      <c r="X46" s="196"/>
      <c r="Y46" s="196"/>
      <c r="Z46" s="2"/>
    </row>
    <row r="47" spans="13:26" x14ac:dyDescent="0.2">
      <c r="M47" s="2"/>
      <c r="N47" s="2"/>
      <c r="O47" s="2"/>
      <c r="P47" s="188">
        <f>P46-P$10</f>
        <v>0</v>
      </c>
      <c r="Q47" s="188">
        <f>Q46-Q$10</f>
        <v>0</v>
      </c>
      <c r="R47" s="188">
        <f>R46-R$10</f>
        <v>0</v>
      </c>
      <c r="S47" s="188">
        <f>S46-S$10</f>
        <v>0</v>
      </c>
      <c r="T47" s="188">
        <f>T46-T$10</f>
        <v>0</v>
      </c>
      <c r="U47" s="188">
        <f>SUM(Q46:T46)-P$10</f>
        <v>0</v>
      </c>
      <c r="V47" s="2"/>
      <c r="W47" s="2"/>
      <c r="X47" s="2"/>
      <c r="Y47" s="2"/>
      <c r="Z47" s="2"/>
    </row>
    <row r="48" spans="13:26" x14ac:dyDescent="0.2">
      <c r="M48" s="2"/>
      <c r="O48" s="180" t="s">
        <v>279</v>
      </c>
      <c r="P48" s="197">
        <f>$P$13</f>
        <v>2.5449522983010286E-2</v>
      </c>
      <c r="Z48" s="2"/>
    </row>
    <row r="49" spans="13:26" x14ac:dyDescent="0.2">
      <c r="M49" s="2"/>
      <c r="O49" s="134" t="s">
        <v>236</v>
      </c>
      <c r="P49" s="197">
        <f>((1+P48)^(1/12))-1</f>
        <v>2.0964507746463745E-3</v>
      </c>
      <c r="Z49" s="2"/>
    </row>
    <row r="50" spans="13:26" x14ac:dyDescent="0.2">
      <c r="M50" s="2"/>
      <c r="O50" s="134" t="s">
        <v>235</v>
      </c>
      <c r="P50" s="196">
        <f>P10</f>
        <v>12528382.392927848</v>
      </c>
      <c r="Z50" s="2"/>
    </row>
    <row r="51" spans="13:26" x14ac:dyDescent="0.2">
      <c r="M51" s="2"/>
      <c r="O51" s="134" t="s">
        <v>234</v>
      </c>
      <c r="P51" s="196">
        <f>P50/(1+P49)^P52</f>
        <v>8593709.9110142998</v>
      </c>
      <c r="Z51" s="2"/>
    </row>
    <row r="52" spans="13:26" x14ac:dyDescent="0.2">
      <c r="M52" s="2"/>
      <c r="O52" s="134" t="s">
        <v>233</v>
      </c>
      <c r="P52" s="124">
        <f>$P$12*12</f>
        <v>180</v>
      </c>
      <c r="Q52" s="198"/>
      <c r="Z52" s="2"/>
    </row>
    <row r="53" spans="13:26" x14ac:dyDescent="0.2">
      <c r="M53" s="2"/>
      <c r="O53" s="134" t="s">
        <v>232</v>
      </c>
      <c r="P53" s="196">
        <f>PMT(P49,P52,-P51)</f>
        <v>57365.630545910346</v>
      </c>
      <c r="Z53" s="2"/>
    </row>
    <row r="54" spans="13:26" x14ac:dyDescent="0.2">
      <c r="M54" s="2"/>
      <c r="N54" s="163"/>
      <c r="O54" s="163" t="s">
        <v>216</v>
      </c>
      <c r="P54" s="163" t="s">
        <v>216</v>
      </c>
      <c r="Q54" s="163" t="s">
        <v>216</v>
      </c>
      <c r="R54" s="163" t="s">
        <v>216</v>
      </c>
      <c r="Z54" s="2"/>
    </row>
    <row r="55" spans="13:26" x14ac:dyDescent="0.2">
      <c r="M55" s="2"/>
      <c r="N55" s="1">
        <v>1</v>
      </c>
      <c r="O55" s="124">
        <v>0</v>
      </c>
      <c r="P55" s="124">
        <f>P53</f>
        <v>57365.630545910346</v>
      </c>
      <c r="Q55" s="124">
        <f t="shared" ref="Q55:Q86" si="7">O55*$P$49</f>
        <v>0</v>
      </c>
      <c r="R55" s="124">
        <f t="shared" ref="R55:R86" si="8">O55+P55+Q55</f>
        <v>57365.630545910346</v>
      </c>
      <c r="Z55" s="2"/>
    </row>
    <row r="56" spans="13:26" x14ac:dyDescent="0.2">
      <c r="M56" s="2"/>
      <c r="N56" s="1">
        <f t="shared" ref="N56:N87" si="9">N55+1</f>
        <v>2</v>
      </c>
      <c r="O56" s="124">
        <f t="shared" ref="O56:O87" si="10">R55</f>
        <v>57365.630545910346</v>
      </c>
      <c r="P56" s="124">
        <f t="shared" ref="P56:P87" si="11">P55</f>
        <v>57365.630545910346</v>
      </c>
      <c r="Q56" s="124">
        <f t="shared" si="7"/>
        <v>120.26422059605147</v>
      </c>
      <c r="R56" s="124">
        <f t="shared" si="8"/>
        <v>114851.52531241675</v>
      </c>
      <c r="Z56" s="2"/>
    </row>
    <row r="57" spans="13:26" x14ac:dyDescent="0.2">
      <c r="M57" s="2"/>
      <c r="N57" s="1">
        <f t="shared" si="9"/>
        <v>3</v>
      </c>
      <c r="O57" s="124">
        <f t="shared" si="10"/>
        <v>114851.52531241675</v>
      </c>
      <c r="P57" s="124">
        <f t="shared" si="11"/>
        <v>57365.630545910346</v>
      </c>
      <c r="Q57" s="124">
        <f t="shared" si="7"/>
        <v>240.7805692105338</v>
      </c>
      <c r="R57" s="124">
        <f t="shared" si="8"/>
        <v>172457.93642753764</v>
      </c>
      <c r="Z57" s="2"/>
    </row>
    <row r="58" spans="13:26" x14ac:dyDescent="0.2">
      <c r="M58" s="2"/>
      <c r="N58" s="1">
        <f t="shared" si="9"/>
        <v>4</v>
      </c>
      <c r="O58" s="124">
        <f t="shared" si="10"/>
        <v>172457.93642753764</v>
      </c>
      <c r="P58" s="124">
        <f t="shared" si="11"/>
        <v>57365.630545910346</v>
      </c>
      <c r="Q58" s="124">
        <f t="shared" si="7"/>
        <v>361.54957441742653</v>
      </c>
      <c r="R58" s="124">
        <f t="shared" si="8"/>
        <v>230185.11654786541</v>
      </c>
      <c r="Z58" s="2"/>
    </row>
    <row r="59" spans="13:26" x14ac:dyDescent="0.2">
      <c r="M59" s="2"/>
      <c r="N59" s="1">
        <f t="shared" si="9"/>
        <v>5</v>
      </c>
      <c r="O59" s="124">
        <f t="shared" si="10"/>
        <v>230185.11654786541</v>
      </c>
      <c r="P59" s="124">
        <f t="shared" si="11"/>
        <v>57365.630545910346</v>
      </c>
      <c r="Q59" s="124">
        <f t="shared" si="7"/>
        <v>482.57176589883846</v>
      </c>
      <c r="R59" s="124">
        <f t="shared" si="8"/>
        <v>288033.31885967462</v>
      </c>
      <c r="Z59" s="2"/>
    </row>
    <row r="60" spans="13:26" x14ac:dyDescent="0.2">
      <c r="M60" s="2"/>
      <c r="N60" s="1">
        <f t="shared" si="9"/>
        <v>6</v>
      </c>
      <c r="O60" s="124">
        <f t="shared" si="10"/>
        <v>288033.31885967462</v>
      </c>
      <c r="P60" s="124">
        <f t="shared" si="11"/>
        <v>57365.630545910346</v>
      </c>
      <c r="Q60" s="124">
        <f t="shared" si="7"/>
        <v>603.84767444733109</v>
      </c>
      <c r="R60" s="124">
        <f t="shared" si="8"/>
        <v>346002.79708003229</v>
      </c>
      <c r="Z60" s="2"/>
    </row>
    <row r="61" spans="13:26" x14ac:dyDescent="0.2">
      <c r="M61" s="2"/>
      <c r="N61" s="1">
        <f t="shared" si="9"/>
        <v>7</v>
      </c>
      <c r="O61" s="124">
        <f t="shared" si="10"/>
        <v>346002.79708003229</v>
      </c>
      <c r="P61" s="124">
        <f t="shared" si="11"/>
        <v>57365.630545910346</v>
      </c>
      <c r="Q61" s="124">
        <f t="shared" si="7"/>
        <v>725.37783196824603</v>
      </c>
      <c r="R61" s="124">
        <f t="shared" si="8"/>
        <v>404093.80545791087</v>
      </c>
      <c r="Z61" s="2"/>
    </row>
    <row r="62" spans="13:26" x14ac:dyDescent="0.2">
      <c r="M62" s="2"/>
      <c r="N62" s="1">
        <f t="shared" si="9"/>
        <v>8</v>
      </c>
      <c r="O62" s="124">
        <f t="shared" si="10"/>
        <v>404093.80545791087</v>
      </c>
      <c r="P62" s="124">
        <f t="shared" si="11"/>
        <v>57365.630545910346</v>
      </c>
      <c r="Q62" s="124">
        <f t="shared" si="7"/>
        <v>847.16277148203858</v>
      </c>
      <c r="R62" s="124">
        <f t="shared" si="8"/>
        <v>462306.59877530322</v>
      </c>
      <c r="Z62" s="2"/>
    </row>
    <row r="63" spans="13:26" x14ac:dyDescent="0.2">
      <c r="M63" s="2"/>
      <c r="N63" s="1">
        <f t="shared" si="9"/>
        <v>9</v>
      </c>
      <c r="O63" s="124">
        <f t="shared" si="10"/>
        <v>462306.59877530322</v>
      </c>
      <c r="P63" s="124">
        <f t="shared" si="11"/>
        <v>57365.630545910346</v>
      </c>
      <c r="Q63" s="124">
        <f t="shared" si="7"/>
        <v>969.2030271266151</v>
      </c>
      <c r="R63" s="124">
        <f t="shared" si="8"/>
        <v>520641.43234834017</v>
      </c>
      <c r="Z63" s="2"/>
    </row>
    <row r="64" spans="13:26" x14ac:dyDescent="0.2">
      <c r="M64" s="2"/>
      <c r="N64" s="1">
        <f t="shared" si="9"/>
        <v>10</v>
      </c>
      <c r="O64" s="124">
        <f t="shared" si="10"/>
        <v>520641.43234834017</v>
      </c>
      <c r="P64" s="124">
        <f t="shared" si="11"/>
        <v>57365.630545910346</v>
      </c>
      <c r="Q64" s="124">
        <f t="shared" si="7"/>
        <v>1091.4991341596758</v>
      </c>
      <c r="R64" s="124">
        <f t="shared" si="8"/>
        <v>579098.56202841015</v>
      </c>
      <c r="Z64" s="2"/>
    </row>
    <row r="65" spans="13:26" x14ac:dyDescent="0.2">
      <c r="M65" s="2"/>
      <c r="N65" s="1">
        <f t="shared" si="9"/>
        <v>11</v>
      </c>
      <c r="O65" s="124">
        <f t="shared" si="10"/>
        <v>579098.56202841015</v>
      </c>
      <c r="P65" s="124">
        <f t="shared" si="11"/>
        <v>57365.630545910346</v>
      </c>
      <c r="Q65" s="124">
        <f t="shared" si="7"/>
        <v>1214.0516289610621</v>
      </c>
      <c r="R65" s="124">
        <f t="shared" si="8"/>
        <v>637678.24420328159</v>
      </c>
      <c r="Z65" s="2"/>
    </row>
    <row r="66" spans="13:26" x14ac:dyDescent="0.2">
      <c r="M66" s="2"/>
      <c r="N66" s="1">
        <f t="shared" si="9"/>
        <v>12</v>
      </c>
      <c r="O66" s="124">
        <f t="shared" si="10"/>
        <v>637678.24420328159</v>
      </c>
      <c r="P66" s="124">
        <f t="shared" si="11"/>
        <v>57365.630545910346</v>
      </c>
      <c r="Q66" s="124">
        <f t="shared" si="7"/>
        <v>1336.8610490351098</v>
      </c>
      <c r="R66" s="124">
        <f t="shared" si="8"/>
        <v>696380.73579822702</v>
      </c>
      <c r="Z66" s="2"/>
    </row>
    <row r="67" spans="13:26" x14ac:dyDescent="0.2">
      <c r="M67" s="2"/>
      <c r="N67" s="1">
        <f t="shared" si="9"/>
        <v>13</v>
      </c>
      <c r="O67" s="124">
        <f t="shared" si="10"/>
        <v>696380.73579822702</v>
      </c>
      <c r="P67" s="124">
        <f t="shared" si="11"/>
        <v>57365.630545910346</v>
      </c>
      <c r="Q67" s="124">
        <f t="shared" si="7"/>
        <v>1459.9279330130053</v>
      </c>
      <c r="R67" s="124">
        <f t="shared" si="8"/>
        <v>755206.2942771503</v>
      </c>
      <c r="Z67" s="2"/>
    </row>
    <row r="68" spans="13:26" x14ac:dyDescent="0.2">
      <c r="M68" s="2"/>
      <c r="N68" s="1">
        <f t="shared" si="9"/>
        <v>14</v>
      </c>
      <c r="O68" s="124">
        <f t="shared" si="10"/>
        <v>755206.2942771503</v>
      </c>
      <c r="P68" s="124">
        <f t="shared" si="11"/>
        <v>57365.630545910346</v>
      </c>
      <c r="Q68" s="124">
        <f t="shared" si="7"/>
        <v>1583.2528206551497</v>
      </c>
      <c r="R68" s="124">
        <f t="shared" si="8"/>
        <v>814155.17764371575</v>
      </c>
      <c r="Z68" s="2"/>
    </row>
    <row r="69" spans="13:26" x14ac:dyDescent="0.2">
      <c r="M69" s="2"/>
      <c r="N69" s="1">
        <f t="shared" si="9"/>
        <v>15</v>
      </c>
      <c r="O69" s="124">
        <f t="shared" si="10"/>
        <v>814155.17764371575</v>
      </c>
      <c r="P69" s="124">
        <f t="shared" si="11"/>
        <v>57365.630545910346</v>
      </c>
      <c r="Q69" s="124">
        <f t="shared" si="7"/>
        <v>1706.8362528535245</v>
      </c>
      <c r="R69" s="124">
        <f t="shared" si="8"/>
        <v>873227.64444247959</v>
      </c>
      <c r="Z69" s="2"/>
    </row>
    <row r="70" spans="13:26" x14ac:dyDescent="0.2">
      <c r="M70" s="2"/>
      <c r="N70" s="1">
        <f t="shared" si="9"/>
        <v>16</v>
      </c>
      <c r="O70" s="124">
        <f t="shared" si="10"/>
        <v>873227.64444247959</v>
      </c>
      <c r="P70" s="124">
        <f t="shared" si="11"/>
        <v>57365.630545910346</v>
      </c>
      <c r="Q70" s="124">
        <f t="shared" si="7"/>
        <v>1830.6787716340652</v>
      </c>
      <c r="R70" s="124">
        <f t="shared" si="8"/>
        <v>932423.95376002404</v>
      </c>
      <c r="Z70" s="2"/>
    </row>
    <row r="71" spans="13:26" x14ac:dyDescent="0.2">
      <c r="M71" s="2"/>
      <c r="N71" s="1">
        <f t="shared" si="9"/>
        <v>17</v>
      </c>
      <c r="O71" s="124">
        <f t="shared" si="10"/>
        <v>932423.95376002404</v>
      </c>
      <c r="P71" s="124">
        <f t="shared" si="11"/>
        <v>57365.630545910346</v>
      </c>
      <c r="Q71" s="124">
        <f t="shared" si="7"/>
        <v>1954.7809201590378</v>
      </c>
      <c r="R71" s="124">
        <f t="shared" si="8"/>
        <v>991744.36522609345</v>
      </c>
      <c r="Z71" s="2"/>
    </row>
    <row r="72" spans="13:26" x14ac:dyDescent="0.2">
      <c r="M72" s="2"/>
      <c r="N72" s="1">
        <f t="shared" si="9"/>
        <v>18</v>
      </c>
      <c r="O72" s="124">
        <f t="shared" si="10"/>
        <v>991744.36522609345</v>
      </c>
      <c r="P72" s="124">
        <f t="shared" si="11"/>
        <v>57365.630545910346</v>
      </c>
      <c r="Q72" s="124">
        <f t="shared" si="7"/>
        <v>2079.1432427294208</v>
      </c>
      <c r="R72" s="124">
        <f t="shared" si="8"/>
        <v>1051189.1390147333</v>
      </c>
      <c r="Z72" s="2"/>
    </row>
    <row r="73" spans="13:26" x14ac:dyDescent="0.2">
      <c r="M73" s="2"/>
      <c r="N73" s="1">
        <f t="shared" si="9"/>
        <v>19</v>
      </c>
      <c r="O73" s="124">
        <f t="shared" si="10"/>
        <v>1051189.1390147333</v>
      </c>
      <c r="P73" s="124">
        <f t="shared" si="11"/>
        <v>57365.630545910346</v>
      </c>
      <c r="Q73" s="124">
        <f t="shared" si="7"/>
        <v>2203.766284787293</v>
      </c>
      <c r="R73" s="124">
        <f t="shared" si="8"/>
        <v>1110758.535845431</v>
      </c>
      <c r="Z73" s="2"/>
    </row>
    <row r="74" spans="13:26" x14ac:dyDescent="0.2">
      <c r="M74" s="2"/>
      <c r="N74" s="1">
        <f t="shared" si="9"/>
        <v>20</v>
      </c>
      <c r="O74" s="124">
        <f t="shared" si="10"/>
        <v>1110758.535845431</v>
      </c>
      <c r="P74" s="124">
        <f t="shared" si="11"/>
        <v>57365.630545910346</v>
      </c>
      <c r="Q74" s="124">
        <f t="shared" si="7"/>
        <v>2328.6505929182267</v>
      </c>
      <c r="R74" s="124">
        <f t="shared" si="8"/>
        <v>1170452.8169842598</v>
      </c>
      <c r="Z74" s="2"/>
    </row>
    <row r="75" spans="13:26" x14ac:dyDescent="0.2">
      <c r="M75" s="2"/>
      <c r="N75" s="1">
        <f t="shared" si="9"/>
        <v>21</v>
      </c>
      <c r="O75" s="124">
        <f t="shared" si="10"/>
        <v>1170452.8169842598</v>
      </c>
      <c r="P75" s="124">
        <f t="shared" si="11"/>
        <v>57365.630545910346</v>
      </c>
      <c r="Q75" s="124">
        <f t="shared" si="7"/>
        <v>2453.7967148536827</v>
      </c>
      <c r="R75" s="124">
        <f t="shared" si="8"/>
        <v>1230272.2442450239</v>
      </c>
      <c r="Z75" s="2"/>
    </row>
    <row r="76" spans="13:26" x14ac:dyDescent="0.2">
      <c r="M76" s="2"/>
      <c r="N76" s="1">
        <f t="shared" si="9"/>
        <v>22</v>
      </c>
      <c r="O76" s="124">
        <f t="shared" si="10"/>
        <v>1230272.2442450239</v>
      </c>
      <c r="P76" s="124">
        <f t="shared" si="11"/>
        <v>57365.630545910346</v>
      </c>
      <c r="Q76" s="124">
        <f t="shared" si="7"/>
        <v>2579.2051994734143</v>
      </c>
      <c r="R76" s="124">
        <f t="shared" si="8"/>
        <v>1290217.0799904077</v>
      </c>
      <c r="Z76" s="2"/>
    </row>
    <row r="77" spans="13:26" x14ac:dyDescent="0.2">
      <c r="M77" s="2"/>
      <c r="N77" s="1">
        <f t="shared" si="9"/>
        <v>23</v>
      </c>
      <c r="O77" s="124">
        <f t="shared" si="10"/>
        <v>1290217.0799904077</v>
      </c>
      <c r="P77" s="124">
        <f t="shared" si="11"/>
        <v>57365.630545910346</v>
      </c>
      <c r="Q77" s="124">
        <f t="shared" si="7"/>
        <v>2704.8765968078737</v>
      </c>
      <c r="R77" s="124">
        <f t="shared" si="8"/>
        <v>1350287.5871331261</v>
      </c>
      <c r="Z77" s="2"/>
    </row>
    <row r="78" spans="13:26" x14ac:dyDescent="0.2">
      <c r="M78" s="2"/>
      <c r="N78" s="1">
        <f t="shared" si="9"/>
        <v>24</v>
      </c>
      <c r="O78" s="124">
        <f t="shared" si="10"/>
        <v>1350287.5871331261</v>
      </c>
      <c r="P78" s="124">
        <f t="shared" si="11"/>
        <v>57365.630545910346</v>
      </c>
      <c r="Q78" s="124">
        <f t="shared" si="7"/>
        <v>2830.8114580406263</v>
      </c>
      <c r="R78" s="124">
        <f t="shared" si="8"/>
        <v>1410484.0291370773</v>
      </c>
      <c r="Z78" s="2"/>
    </row>
    <row r="79" spans="13:26" x14ac:dyDescent="0.2">
      <c r="M79" s="2"/>
      <c r="N79" s="1">
        <f t="shared" si="9"/>
        <v>25</v>
      </c>
      <c r="O79" s="124">
        <f t="shared" si="10"/>
        <v>1410484.0291370773</v>
      </c>
      <c r="P79" s="124">
        <f t="shared" si="11"/>
        <v>57365.630545910346</v>
      </c>
      <c r="Q79" s="124">
        <f t="shared" si="7"/>
        <v>2957.0103355107653</v>
      </c>
      <c r="R79" s="124">
        <f t="shared" si="8"/>
        <v>1470806.6700184986</v>
      </c>
      <c r="Z79" s="2"/>
    </row>
    <row r="80" spans="13:26" x14ac:dyDescent="0.2">
      <c r="M80" s="2"/>
      <c r="N80" s="1">
        <f t="shared" si="9"/>
        <v>26</v>
      </c>
      <c r="O80" s="124">
        <f t="shared" si="10"/>
        <v>1470806.6700184986</v>
      </c>
      <c r="P80" s="124">
        <f t="shared" si="11"/>
        <v>57365.630545910346</v>
      </c>
      <c r="Q80" s="124">
        <f t="shared" si="7"/>
        <v>3083.4737827153358</v>
      </c>
      <c r="R80" s="124">
        <f t="shared" si="8"/>
        <v>1531255.7743471244</v>
      </c>
      <c r="Z80" s="2"/>
    </row>
    <row r="81" spans="13:26" x14ac:dyDescent="0.2">
      <c r="M81" s="2"/>
      <c r="N81" s="1">
        <f t="shared" si="9"/>
        <v>27</v>
      </c>
      <c r="O81" s="124">
        <f t="shared" si="10"/>
        <v>1531255.7743471244</v>
      </c>
      <c r="P81" s="124">
        <f t="shared" si="11"/>
        <v>57365.630545910346</v>
      </c>
      <c r="Q81" s="124">
        <f t="shared" si="7"/>
        <v>3210.202354311763</v>
      </c>
      <c r="R81" s="124">
        <f t="shared" si="8"/>
        <v>1591831.6072473465</v>
      </c>
      <c r="Z81" s="2"/>
    </row>
    <row r="82" spans="13:26" x14ac:dyDescent="0.2">
      <c r="M82" s="2"/>
      <c r="N82" s="1">
        <f t="shared" si="9"/>
        <v>28</v>
      </c>
      <c r="O82" s="124">
        <f t="shared" si="10"/>
        <v>1591831.6072473465</v>
      </c>
      <c r="P82" s="124">
        <f t="shared" si="11"/>
        <v>57365.630545910346</v>
      </c>
      <c r="Q82" s="124">
        <f t="shared" si="7"/>
        <v>3337.1966061202829</v>
      </c>
      <c r="R82" s="124">
        <f t="shared" si="8"/>
        <v>1652534.4343993773</v>
      </c>
      <c r="Z82" s="2"/>
    </row>
    <row r="83" spans="13:26" x14ac:dyDescent="0.2">
      <c r="M83" s="2"/>
      <c r="N83" s="1">
        <f t="shared" si="9"/>
        <v>29</v>
      </c>
      <c r="O83" s="124">
        <f t="shared" si="10"/>
        <v>1652534.4343993773</v>
      </c>
      <c r="P83" s="124">
        <f t="shared" si="11"/>
        <v>57365.630545910346</v>
      </c>
      <c r="Q83" s="124">
        <f t="shared" si="7"/>
        <v>3464.4570951263831</v>
      </c>
      <c r="R83" s="124">
        <f t="shared" si="8"/>
        <v>1713364.5220404142</v>
      </c>
      <c r="Z83" s="2"/>
    </row>
    <row r="84" spans="13:26" x14ac:dyDescent="0.2">
      <c r="M84" s="2"/>
      <c r="N84" s="1">
        <f t="shared" si="9"/>
        <v>30</v>
      </c>
      <c r="O84" s="124">
        <f t="shared" si="10"/>
        <v>1713364.5220404142</v>
      </c>
      <c r="P84" s="124">
        <f t="shared" si="11"/>
        <v>57365.630545910346</v>
      </c>
      <c r="Q84" s="124">
        <f t="shared" si="7"/>
        <v>3591.9843794832414</v>
      </c>
      <c r="R84" s="124">
        <f t="shared" si="8"/>
        <v>1774322.1369658078</v>
      </c>
      <c r="Z84" s="2"/>
    </row>
    <row r="85" spans="13:26" x14ac:dyDescent="0.2">
      <c r="M85" s="2"/>
      <c r="N85" s="1">
        <f t="shared" si="9"/>
        <v>31</v>
      </c>
      <c r="O85" s="124">
        <f t="shared" si="10"/>
        <v>1774322.1369658078</v>
      </c>
      <c r="P85" s="124">
        <f t="shared" si="11"/>
        <v>57365.630545910346</v>
      </c>
      <c r="Q85" s="124">
        <f t="shared" si="7"/>
        <v>3719.7790185141785</v>
      </c>
      <c r="R85" s="124">
        <f t="shared" si="8"/>
        <v>1835407.5465302323</v>
      </c>
      <c r="Z85" s="2"/>
    </row>
    <row r="86" spans="13:26" x14ac:dyDescent="0.2">
      <c r="M86" s="2"/>
      <c r="N86" s="1">
        <f t="shared" si="9"/>
        <v>32</v>
      </c>
      <c r="O86" s="124">
        <f t="shared" si="10"/>
        <v>1835407.5465302323</v>
      </c>
      <c r="P86" s="124">
        <f t="shared" si="11"/>
        <v>57365.630545910346</v>
      </c>
      <c r="Q86" s="124">
        <f t="shared" si="7"/>
        <v>3847.8415727151073</v>
      </c>
      <c r="R86" s="124">
        <f t="shared" si="8"/>
        <v>1896621.0186488579</v>
      </c>
      <c r="Z86" s="2"/>
    </row>
    <row r="87" spans="13:26" x14ac:dyDescent="0.2">
      <c r="M87" s="2"/>
      <c r="N87" s="1">
        <f t="shared" si="9"/>
        <v>33</v>
      </c>
      <c r="O87" s="124">
        <f t="shared" si="10"/>
        <v>1896621.0186488579</v>
      </c>
      <c r="P87" s="124">
        <f t="shared" si="11"/>
        <v>57365.630545910346</v>
      </c>
      <c r="Q87" s="124">
        <f t="shared" ref="Q87:Q118" si="12">O87*$P$49</f>
        <v>3976.1726037569942</v>
      </c>
      <c r="R87" s="124">
        <f t="shared" ref="R87:R118" si="13">O87+P87+Q87</f>
        <v>1957962.8217985253</v>
      </c>
      <c r="Z87" s="2"/>
    </row>
    <row r="88" spans="13:26" x14ac:dyDescent="0.2">
      <c r="M88" s="2"/>
      <c r="N88" s="1">
        <f t="shared" ref="N88:N119" si="14">N87+1</f>
        <v>34</v>
      </c>
      <c r="O88" s="124">
        <f t="shared" ref="O88:O119" si="15">R87</f>
        <v>1957962.8217985253</v>
      </c>
      <c r="P88" s="124">
        <f t="shared" ref="P88:P119" si="16">P87</f>
        <v>57365.630545910346</v>
      </c>
      <c r="Q88" s="124">
        <f t="shared" si="12"/>
        <v>4104.7726744883194</v>
      </c>
      <c r="R88" s="124">
        <f t="shared" si="13"/>
        <v>2019433.2250189241</v>
      </c>
      <c r="Z88" s="2"/>
    </row>
    <row r="89" spans="13:26" x14ac:dyDescent="0.2">
      <c r="M89" s="2"/>
      <c r="N89" s="1">
        <f t="shared" si="14"/>
        <v>35</v>
      </c>
      <c r="O89" s="124">
        <f t="shared" si="15"/>
        <v>2019433.2250189241</v>
      </c>
      <c r="P89" s="124">
        <f t="shared" si="16"/>
        <v>57365.630545910346</v>
      </c>
      <c r="Q89" s="124">
        <f t="shared" si="12"/>
        <v>4233.6423489375502</v>
      </c>
      <c r="R89" s="124">
        <f t="shared" si="13"/>
        <v>2081032.497913772</v>
      </c>
      <c r="Z89" s="2"/>
    </row>
    <row r="90" spans="13:26" x14ac:dyDescent="0.2">
      <c r="M90" s="2"/>
      <c r="N90" s="1">
        <f t="shared" si="14"/>
        <v>36</v>
      </c>
      <c r="O90" s="124">
        <f t="shared" si="15"/>
        <v>2081032.497913772</v>
      </c>
      <c r="P90" s="124">
        <f t="shared" si="16"/>
        <v>57365.630545910346</v>
      </c>
      <c r="Q90" s="124">
        <f t="shared" si="12"/>
        <v>4362.7821923156071</v>
      </c>
      <c r="R90" s="124">
        <f t="shared" si="13"/>
        <v>2142760.9106519977</v>
      </c>
      <c r="Z90" s="2"/>
    </row>
    <row r="91" spans="13:26" x14ac:dyDescent="0.2">
      <c r="M91" s="2"/>
      <c r="N91" s="1">
        <f t="shared" si="14"/>
        <v>37</v>
      </c>
      <c r="O91" s="124">
        <f t="shared" si="15"/>
        <v>2142760.9106519977</v>
      </c>
      <c r="P91" s="124">
        <f t="shared" si="16"/>
        <v>57365.630545910346</v>
      </c>
      <c r="Q91" s="124">
        <f t="shared" si="12"/>
        <v>4492.1927710183518</v>
      </c>
      <c r="R91" s="124">
        <f t="shared" si="13"/>
        <v>2204618.7339689266</v>
      </c>
      <c r="Z91" s="2"/>
    </row>
    <row r="92" spans="13:26" x14ac:dyDescent="0.2">
      <c r="M92" s="2"/>
      <c r="N92" s="1">
        <f t="shared" si="14"/>
        <v>38</v>
      </c>
      <c r="O92" s="124">
        <f t="shared" si="15"/>
        <v>2204618.7339689266</v>
      </c>
      <c r="P92" s="124">
        <f t="shared" si="16"/>
        <v>57365.630545910346</v>
      </c>
      <c r="Q92" s="124">
        <f t="shared" si="12"/>
        <v>4621.8746526290661</v>
      </c>
      <c r="R92" s="124">
        <f t="shared" si="13"/>
        <v>2266606.2391674663</v>
      </c>
      <c r="Z92" s="2"/>
    </row>
    <row r="93" spans="13:26" x14ac:dyDescent="0.2">
      <c r="M93" s="2"/>
      <c r="N93" s="1">
        <f t="shared" si="14"/>
        <v>39</v>
      </c>
      <c r="O93" s="124">
        <f t="shared" si="15"/>
        <v>2266606.2391674663</v>
      </c>
      <c r="P93" s="124">
        <f t="shared" si="16"/>
        <v>57365.630545910346</v>
      </c>
      <c r="Q93" s="124">
        <f t="shared" si="12"/>
        <v>4751.82840592094</v>
      </c>
      <c r="R93" s="124">
        <f t="shared" si="13"/>
        <v>2328723.6981192976</v>
      </c>
      <c r="Z93" s="2"/>
    </row>
    <row r="94" spans="13:26" x14ac:dyDescent="0.2">
      <c r="M94" s="2"/>
      <c r="N94" s="1">
        <f t="shared" si="14"/>
        <v>40</v>
      </c>
      <c r="O94" s="124">
        <f t="shared" si="15"/>
        <v>2328723.6981192976</v>
      </c>
      <c r="P94" s="124">
        <f t="shared" si="16"/>
        <v>57365.630545910346</v>
      </c>
      <c r="Q94" s="124">
        <f t="shared" si="12"/>
        <v>4882.0546008595711</v>
      </c>
      <c r="R94" s="124">
        <f t="shared" si="13"/>
        <v>2390971.3832660676</v>
      </c>
      <c r="Z94" s="2"/>
    </row>
    <row r="95" spans="13:26" x14ac:dyDescent="0.2">
      <c r="M95" s="2"/>
      <c r="N95" s="1">
        <f t="shared" si="14"/>
        <v>41</v>
      </c>
      <c r="O95" s="124">
        <f t="shared" si="15"/>
        <v>2390971.3832660676</v>
      </c>
      <c r="P95" s="124">
        <f t="shared" si="16"/>
        <v>57365.630545910346</v>
      </c>
      <c r="Q95" s="124">
        <f t="shared" si="12"/>
        <v>5012.5538086054612</v>
      </c>
      <c r="R95" s="124">
        <f t="shared" si="13"/>
        <v>2453349.5676205833</v>
      </c>
      <c r="Z95" s="2"/>
    </row>
    <row r="96" spans="13:26" x14ac:dyDescent="0.2">
      <c r="M96" s="2"/>
      <c r="N96" s="1">
        <f t="shared" si="14"/>
        <v>42</v>
      </c>
      <c r="O96" s="124">
        <f t="shared" si="15"/>
        <v>2453349.5676205833</v>
      </c>
      <c r="P96" s="124">
        <f t="shared" si="16"/>
        <v>57365.630545910346</v>
      </c>
      <c r="Q96" s="124">
        <f t="shared" si="12"/>
        <v>5143.32660151652</v>
      </c>
      <c r="R96" s="124">
        <f t="shared" si="13"/>
        <v>2515858.5247680102</v>
      </c>
      <c r="Z96" s="2"/>
    </row>
    <row r="97" spans="13:26" x14ac:dyDescent="0.2">
      <c r="M97" s="2"/>
      <c r="N97" s="1">
        <f t="shared" si="14"/>
        <v>43</v>
      </c>
      <c r="O97" s="124">
        <f t="shared" si="15"/>
        <v>2515858.5247680102</v>
      </c>
      <c r="P97" s="124">
        <f t="shared" si="16"/>
        <v>57365.630545910346</v>
      </c>
      <c r="Q97" s="124">
        <f t="shared" si="12"/>
        <v>5274.3735531505799</v>
      </c>
      <c r="R97" s="124">
        <f t="shared" si="13"/>
        <v>2578498.5288670715</v>
      </c>
      <c r="Z97" s="2"/>
    </row>
    <row r="98" spans="13:26" x14ac:dyDescent="0.2">
      <c r="M98" s="2"/>
      <c r="N98" s="1">
        <f t="shared" si="14"/>
        <v>44</v>
      </c>
      <c r="O98" s="124">
        <f t="shared" si="15"/>
        <v>2578498.5288670715</v>
      </c>
      <c r="P98" s="124">
        <f t="shared" si="16"/>
        <v>57365.630545910346</v>
      </c>
      <c r="Q98" s="124">
        <f t="shared" si="12"/>
        <v>5405.6952382679092</v>
      </c>
      <c r="R98" s="124">
        <f t="shared" si="13"/>
        <v>2641269.8546512499</v>
      </c>
      <c r="Z98" s="2"/>
    </row>
    <row r="99" spans="13:26" x14ac:dyDescent="0.2">
      <c r="M99" s="2"/>
      <c r="N99" s="1">
        <f t="shared" si="14"/>
        <v>45</v>
      </c>
      <c r="O99" s="124">
        <f t="shared" si="15"/>
        <v>2641269.8546512499</v>
      </c>
      <c r="P99" s="124">
        <f t="shared" si="16"/>
        <v>57365.630545910346</v>
      </c>
      <c r="Q99" s="124">
        <f t="shared" si="12"/>
        <v>5537.2922328337299</v>
      </c>
      <c r="R99" s="124">
        <f t="shared" si="13"/>
        <v>2704172.7774299942</v>
      </c>
      <c r="Z99" s="2"/>
    </row>
    <row r="100" spans="13:26" x14ac:dyDescent="0.2">
      <c r="M100" s="2"/>
      <c r="N100" s="1">
        <f t="shared" si="14"/>
        <v>46</v>
      </c>
      <c r="O100" s="124">
        <f t="shared" si="15"/>
        <v>2704172.7774299942</v>
      </c>
      <c r="P100" s="124">
        <f t="shared" si="16"/>
        <v>57365.630545910346</v>
      </c>
      <c r="Q100" s="124">
        <f t="shared" si="12"/>
        <v>5669.1651140207496</v>
      </c>
      <c r="R100" s="124">
        <f t="shared" si="13"/>
        <v>2767207.5730899256</v>
      </c>
      <c r="Z100" s="2"/>
    </row>
    <row r="101" spans="13:26" x14ac:dyDescent="0.2">
      <c r="M101" s="2"/>
      <c r="N101" s="1">
        <f t="shared" si="14"/>
        <v>47</v>
      </c>
      <c r="O101" s="124">
        <f t="shared" si="15"/>
        <v>2767207.5730899256</v>
      </c>
      <c r="P101" s="124">
        <f t="shared" si="16"/>
        <v>57365.630545910346</v>
      </c>
      <c r="Q101" s="124">
        <f t="shared" si="12"/>
        <v>5801.3144602116881</v>
      </c>
      <c r="R101" s="124">
        <f t="shared" si="13"/>
        <v>2830374.5180960479</v>
      </c>
      <c r="Z101" s="2"/>
    </row>
    <row r="102" spans="13:26" x14ac:dyDescent="0.2">
      <c r="M102" s="2"/>
      <c r="N102" s="1">
        <f t="shared" si="14"/>
        <v>48</v>
      </c>
      <c r="O102" s="124">
        <f t="shared" si="15"/>
        <v>2830374.5180960479</v>
      </c>
      <c r="P102" s="124">
        <f t="shared" si="16"/>
        <v>57365.630545910346</v>
      </c>
      <c r="Q102" s="124">
        <f t="shared" si="12"/>
        <v>5933.7408510018186</v>
      </c>
      <c r="R102" s="124">
        <f t="shared" si="13"/>
        <v>2893673.8894929602</v>
      </c>
      <c r="Z102" s="2"/>
    </row>
    <row r="103" spans="13:26" x14ac:dyDescent="0.2">
      <c r="M103" s="2"/>
      <c r="N103" s="1">
        <f t="shared" si="14"/>
        <v>49</v>
      </c>
      <c r="O103" s="124">
        <f t="shared" si="15"/>
        <v>2893673.8894929602</v>
      </c>
      <c r="P103" s="124">
        <f t="shared" si="16"/>
        <v>57365.630545910346</v>
      </c>
      <c r="Q103" s="124">
        <f t="shared" si="12"/>
        <v>6066.4448672015042</v>
      </c>
      <c r="R103" s="124">
        <f t="shared" si="13"/>
        <v>2957105.9649060722</v>
      </c>
      <c r="Z103" s="2"/>
    </row>
    <row r="104" spans="13:26" x14ac:dyDescent="0.2">
      <c r="M104" s="2"/>
      <c r="N104" s="1">
        <f t="shared" si="14"/>
        <v>50</v>
      </c>
      <c r="O104" s="124">
        <f t="shared" si="15"/>
        <v>2957105.9649060722</v>
      </c>
      <c r="P104" s="124">
        <f t="shared" si="16"/>
        <v>57365.630545910346</v>
      </c>
      <c r="Q104" s="124">
        <f t="shared" si="12"/>
        <v>6199.4270908387498</v>
      </c>
      <c r="R104" s="124">
        <f t="shared" si="13"/>
        <v>3020671.0225428212</v>
      </c>
      <c r="Z104" s="2"/>
    </row>
    <row r="105" spans="13:26" x14ac:dyDescent="0.2">
      <c r="M105" s="2"/>
      <c r="N105" s="1">
        <f t="shared" si="14"/>
        <v>51</v>
      </c>
      <c r="O105" s="124">
        <f t="shared" si="15"/>
        <v>3020671.0225428212</v>
      </c>
      <c r="P105" s="124">
        <f t="shared" si="16"/>
        <v>57365.630545910346</v>
      </c>
      <c r="Q105" s="124">
        <f t="shared" si="12"/>
        <v>6332.6881051617538</v>
      </c>
      <c r="R105" s="124">
        <f t="shared" si="13"/>
        <v>3084369.3411938935</v>
      </c>
      <c r="Z105" s="2"/>
    </row>
    <row r="106" spans="13:26" x14ac:dyDescent="0.2">
      <c r="M106" s="2"/>
      <c r="N106" s="1">
        <f t="shared" si="14"/>
        <v>52</v>
      </c>
      <c r="O106" s="124">
        <f t="shared" si="15"/>
        <v>3084369.3411938935</v>
      </c>
      <c r="P106" s="124">
        <f t="shared" si="16"/>
        <v>57365.630545910346</v>
      </c>
      <c r="Q106" s="124">
        <f t="shared" si="12"/>
        <v>6466.2284946414657</v>
      </c>
      <c r="R106" s="124">
        <f t="shared" si="13"/>
        <v>3148201.2002344453</v>
      </c>
      <c r="Z106" s="2"/>
    </row>
    <row r="107" spans="13:26" x14ac:dyDescent="0.2">
      <c r="M107" s="2"/>
      <c r="N107" s="1">
        <f t="shared" si="14"/>
        <v>53</v>
      </c>
      <c r="O107" s="124">
        <f t="shared" si="15"/>
        <v>3148201.2002344453</v>
      </c>
      <c r="P107" s="124">
        <f t="shared" si="16"/>
        <v>57365.630545910346</v>
      </c>
      <c r="Q107" s="124">
        <f t="shared" si="12"/>
        <v>6600.0488449741488</v>
      </c>
      <c r="R107" s="124">
        <f t="shared" si="13"/>
        <v>3212166.8796253297</v>
      </c>
      <c r="Z107" s="2"/>
    </row>
    <row r="108" spans="13:26" x14ac:dyDescent="0.2">
      <c r="M108" s="2"/>
      <c r="N108" s="1">
        <f t="shared" si="14"/>
        <v>54</v>
      </c>
      <c r="O108" s="124">
        <f t="shared" si="15"/>
        <v>3212166.8796253297</v>
      </c>
      <c r="P108" s="124">
        <f t="shared" si="16"/>
        <v>57365.630545910346</v>
      </c>
      <c r="Q108" s="124">
        <f t="shared" si="12"/>
        <v>6734.1497430839499</v>
      </c>
      <c r="R108" s="124">
        <f t="shared" si="13"/>
        <v>3276266.6599143241</v>
      </c>
      <c r="Z108" s="2"/>
    </row>
    <row r="109" spans="13:26" x14ac:dyDescent="0.2">
      <c r="M109" s="2"/>
      <c r="N109" s="1">
        <f t="shared" si="14"/>
        <v>55</v>
      </c>
      <c r="O109" s="124">
        <f t="shared" si="15"/>
        <v>3276266.6599143241</v>
      </c>
      <c r="P109" s="124">
        <f t="shared" si="16"/>
        <v>57365.630545910346</v>
      </c>
      <c r="Q109" s="124">
        <f t="shared" si="12"/>
        <v>6868.5317771254749</v>
      </c>
      <c r="R109" s="124">
        <f t="shared" si="13"/>
        <v>3340500.8222373598</v>
      </c>
      <c r="Z109" s="2"/>
    </row>
    <row r="110" spans="13:26" x14ac:dyDescent="0.2">
      <c r="M110" s="2"/>
      <c r="N110" s="1">
        <f t="shared" si="14"/>
        <v>56</v>
      </c>
      <c r="O110" s="124">
        <f t="shared" si="15"/>
        <v>3340500.8222373598</v>
      </c>
      <c r="P110" s="124">
        <f t="shared" si="16"/>
        <v>57365.630545910346</v>
      </c>
      <c r="Q110" s="124">
        <f t="shared" si="12"/>
        <v>7003.1955364863643</v>
      </c>
      <c r="R110" s="124">
        <f t="shared" si="13"/>
        <v>3404869.6483197566</v>
      </c>
      <c r="Z110" s="2"/>
    </row>
    <row r="111" spans="13:26" x14ac:dyDescent="0.2">
      <c r="M111" s="2"/>
      <c r="N111" s="1">
        <f t="shared" si="14"/>
        <v>57</v>
      </c>
      <c r="O111" s="124">
        <f t="shared" si="15"/>
        <v>3404869.6483197566</v>
      </c>
      <c r="P111" s="124">
        <f t="shared" si="16"/>
        <v>57365.630545910346</v>
      </c>
      <c r="Q111" s="124">
        <f t="shared" si="12"/>
        <v>7138.1416117898825</v>
      </c>
      <c r="R111" s="124">
        <f t="shared" si="13"/>
        <v>3469373.4204774569</v>
      </c>
      <c r="Z111" s="2"/>
    </row>
    <row r="112" spans="13:26" x14ac:dyDescent="0.2">
      <c r="M112" s="2"/>
      <c r="N112" s="1">
        <f t="shared" si="14"/>
        <v>58</v>
      </c>
      <c r="O112" s="124">
        <f t="shared" si="15"/>
        <v>3469373.4204774569</v>
      </c>
      <c r="P112" s="124">
        <f t="shared" si="16"/>
        <v>57365.630545910346</v>
      </c>
      <c r="Q112" s="124">
        <f t="shared" si="12"/>
        <v>7273.3705948975066</v>
      </c>
      <c r="R112" s="124">
        <f t="shared" si="13"/>
        <v>3534012.4216182646</v>
      </c>
      <c r="Z112" s="2"/>
    </row>
    <row r="113" spans="13:26" x14ac:dyDescent="0.2">
      <c r="M113" s="2"/>
      <c r="N113" s="1">
        <f t="shared" si="14"/>
        <v>59</v>
      </c>
      <c r="O113" s="124">
        <f t="shared" si="15"/>
        <v>3534012.4216182646</v>
      </c>
      <c r="P113" s="124">
        <f t="shared" si="16"/>
        <v>57365.630545910346</v>
      </c>
      <c r="Q113" s="124">
        <f t="shared" si="12"/>
        <v>7408.8830789115209</v>
      </c>
      <c r="R113" s="124">
        <f t="shared" si="13"/>
        <v>3598786.9352430864</v>
      </c>
      <c r="Z113" s="2"/>
    </row>
    <row r="114" spans="13:26" x14ac:dyDescent="0.2">
      <c r="M114" s="2"/>
      <c r="N114" s="1">
        <f t="shared" si="14"/>
        <v>60</v>
      </c>
      <c r="O114" s="124">
        <f t="shared" si="15"/>
        <v>3598786.9352430864</v>
      </c>
      <c r="P114" s="124">
        <f t="shared" si="16"/>
        <v>57365.630545910346</v>
      </c>
      <c r="Q114" s="124">
        <f t="shared" si="12"/>
        <v>7544.6796581776207</v>
      </c>
      <c r="R114" s="124">
        <f t="shared" si="13"/>
        <v>3663697.2454471746</v>
      </c>
      <c r="Z114" s="2"/>
    </row>
    <row r="115" spans="13:26" x14ac:dyDescent="0.2">
      <c r="M115" s="2"/>
      <c r="N115" s="1">
        <f t="shared" si="14"/>
        <v>61</v>
      </c>
      <c r="O115" s="124">
        <f t="shared" si="15"/>
        <v>3663697.2454471746</v>
      </c>
      <c r="P115" s="124">
        <f t="shared" si="16"/>
        <v>57365.630545910346</v>
      </c>
      <c r="Q115" s="124">
        <f t="shared" si="12"/>
        <v>7680.7609282875183</v>
      </c>
      <c r="R115" s="124">
        <f t="shared" si="13"/>
        <v>3728743.6369213727</v>
      </c>
      <c r="Z115" s="2"/>
    </row>
    <row r="116" spans="13:26" x14ac:dyDescent="0.2">
      <c r="M116" s="2"/>
      <c r="N116" s="1">
        <f t="shared" si="14"/>
        <v>62</v>
      </c>
      <c r="O116" s="124">
        <f t="shared" si="15"/>
        <v>3728743.6369213727</v>
      </c>
      <c r="P116" s="124">
        <f t="shared" si="16"/>
        <v>57365.630545910346</v>
      </c>
      <c r="Q116" s="124">
        <f t="shared" si="12"/>
        <v>7817.127486081552</v>
      </c>
      <c r="R116" s="124">
        <f t="shared" si="13"/>
        <v>3793926.3949533645</v>
      </c>
      <c r="Z116" s="2"/>
    </row>
    <row r="117" spans="13:26" x14ac:dyDescent="0.2">
      <c r="M117" s="2"/>
      <c r="N117" s="1">
        <f t="shared" si="14"/>
        <v>63</v>
      </c>
      <c r="O117" s="124">
        <f t="shared" si="15"/>
        <v>3793926.3949533645</v>
      </c>
      <c r="P117" s="124">
        <f t="shared" si="16"/>
        <v>57365.630545910346</v>
      </c>
      <c r="Q117" s="124">
        <f t="shared" si="12"/>
        <v>7953.7799296513085</v>
      </c>
      <c r="R117" s="124">
        <f t="shared" si="13"/>
        <v>3859245.8054289264</v>
      </c>
      <c r="Z117" s="2"/>
    </row>
    <row r="118" spans="13:26" x14ac:dyDescent="0.2">
      <c r="M118" s="2"/>
      <c r="N118" s="1">
        <f t="shared" si="14"/>
        <v>64</v>
      </c>
      <c r="O118" s="124">
        <f t="shared" si="15"/>
        <v>3859245.8054289264</v>
      </c>
      <c r="P118" s="124">
        <f t="shared" si="16"/>
        <v>57365.630545910346</v>
      </c>
      <c r="Q118" s="124">
        <f t="shared" si="12"/>
        <v>8090.7188583422439</v>
      </c>
      <c r="R118" s="124">
        <f t="shared" si="13"/>
        <v>3924702.154833179</v>
      </c>
      <c r="Z118" s="2"/>
    </row>
    <row r="119" spans="13:26" x14ac:dyDescent="0.2">
      <c r="M119" s="2"/>
      <c r="N119" s="1">
        <f t="shared" si="14"/>
        <v>65</v>
      </c>
      <c r="O119" s="124">
        <f t="shared" si="15"/>
        <v>3924702.154833179</v>
      </c>
      <c r="P119" s="124">
        <f t="shared" si="16"/>
        <v>57365.630545910346</v>
      </c>
      <c r="Q119" s="124">
        <f t="shared" ref="Q119:Q150" si="17">O119*$P$49</f>
        <v>8227.944872756314</v>
      </c>
      <c r="R119" s="124">
        <f t="shared" ref="R119:R150" si="18">O119+P119+Q119</f>
        <v>3990295.7302518459</v>
      </c>
      <c r="Z119" s="2"/>
    </row>
    <row r="120" spans="13:26" x14ac:dyDescent="0.2">
      <c r="M120" s="2"/>
      <c r="N120" s="1">
        <f t="shared" ref="N120:N151" si="19">N119+1</f>
        <v>66</v>
      </c>
      <c r="O120" s="124">
        <f t="shared" ref="O120:O151" si="20">R119</f>
        <v>3990295.7302518459</v>
      </c>
      <c r="P120" s="124">
        <f t="shared" ref="P120:P151" si="21">P119</f>
        <v>57365.630545910346</v>
      </c>
      <c r="Q120" s="124">
        <f t="shared" si="17"/>
        <v>8365.4585747546025</v>
      </c>
      <c r="R120" s="124">
        <f t="shared" si="18"/>
        <v>4056026.819372511</v>
      </c>
      <c r="Z120" s="2"/>
    </row>
    <row r="121" spans="13:26" x14ac:dyDescent="0.2">
      <c r="M121" s="2"/>
      <c r="N121" s="1">
        <f t="shared" si="19"/>
        <v>67</v>
      </c>
      <c r="O121" s="124">
        <f t="shared" si="20"/>
        <v>4056026.819372511</v>
      </c>
      <c r="P121" s="124">
        <f t="shared" si="21"/>
        <v>57365.630545910346</v>
      </c>
      <c r="Q121" s="124">
        <f t="shared" si="17"/>
        <v>8503.2605674599708</v>
      </c>
      <c r="R121" s="124">
        <f t="shared" si="18"/>
        <v>4121895.7104858812</v>
      </c>
      <c r="Z121" s="2"/>
    </row>
    <row r="122" spans="13:26" x14ac:dyDescent="0.2">
      <c r="M122" s="2"/>
      <c r="N122" s="1">
        <f t="shared" si="19"/>
        <v>68</v>
      </c>
      <c r="O122" s="124">
        <f t="shared" si="20"/>
        <v>4121895.7104858812</v>
      </c>
      <c r="P122" s="124">
        <f t="shared" si="21"/>
        <v>57365.630545910346</v>
      </c>
      <c r="Q122" s="124">
        <f t="shared" si="17"/>
        <v>8641.3514552596935</v>
      </c>
      <c r="R122" s="124">
        <f t="shared" si="18"/>
        <v>4187902.6924870512</v>
      </c>
      <c r="Z122" s="2"/>
    </row>
    <row r="123" spans="13:26" x14ac:dyDescent="0.2">
      <c r="M123" s="2"/>
      <c r="N123" s="1">
        <f t="shared" si="19"/>
        <v>69</v>
      </c>
      <c r="O123" s="124">
        <f t="shared" si="20"/>
        <v>4187902.6924870512</v>
      </c>
      <c r="P123" s="124">
        <f t="shared" si="21"/>
        <v>57365.630545910346</v>
      </c>
      <c r="Q123" s="124">
        <f t="shared" si="17"/>
        <v>8779.7318438081165</v>
      </c>
      <c r="R123" s="124">
        <f t="shared" si="18"/>
        <v>4254048.054876769</v>
      </c>
      <c r="Z123" s="2"/>
    </row>
    <row r="124" spans="13:26" x14ac:dyDescent="0.2">
      <c r="M124" s="2"/>
      <c r="N124" s="1">
        <f t="shared" si="19"/>
        <v>70</v>
      </c>
      <c r="O124" s="124">
        <f t="shared" si="20"/>
        <v>4254048.054876769</v>
      </c>
      <c r="P124" s="124">
        <f t="shared" si="21"/>
        <v>57365.630545910346</v>
      </c>
      <c r="Q124" s="124">
        <f t="shared" si="17"/>
        <v>8918.4023400293045</v>
      </c>
      <c r="R124" s="124">
        <f t="shared" si="18"/>
        <v>4320332.0877627088</v>
      </c>
      <c r="Z124" s="2"/>
    </row>
    <row r="125" spans="13:26" x14ac:dyDescent="0.2">
      <c r="M125" s="2"/>
      <c r="N125" s="1">
        <f t="shared" si="19"/>
        <v>71</v>
      </c>
      <c r="O125" s="124">
        <f t="shared" si="20"/>
        <v>4320332.0877627088</v>
      </c>
      <c r="P125" s="124">
        <f t="shared" si="21"/>
        <v>57365.630545910346</v>
      </c>
      <c r="Q125" s="124">
        <f t="shared" si="17"/>
        <v>9057.3635521197193</v>
      </c>
      <c r="R125" s="124">
        <f t="shared" si="18"/>
        <v>4386755.0818607388</v>
      </c>
      <c r="Z125" s="2"/>
    </row>
    <row r="126" spans="13:26" x14ac:dyDescent="0.2">
      <c r="M126" s="2"/>
      <c r="N126" s="1">
        <f t="shared" si="19"/>
        <v>72</v>
      </c>
      <c r="O126" s="124">
        <f t="shared" si="20"/>
        <v>4386755.0818607388</v>
      </c>
      <c r="P126" s="124">
        <f t="shared" si="21"/>
        <v>57365.630545910346</v>
      </c>
      <c r="Q126" s="124">
        <f t="shared" si="17"/>
        <v>9196.6160895508656</v>
      </c>
      <c r="R126" s="124">
        <f t="shared" si="18"/>
        <v>4453317.3284962</v>
      </c>
      <c r="Z126" s="2"/>
    </row>
    <row r="127" spans="13:26" x14ac:dyDescent="0.2">
      <c r="M127" s="2"/>
      <c r="N127" s="1">
        <f t="shared" si="19"/>
        <v>73</v>
      </c>
      <c r="O127" s="124">
        <f t="shared" si="20"/>
        <v>4453317.3284962</v>
      </c>
      <c r="P127" s="124">
        <f t="shared" si="21"/>
        <v>57365.630545910346</v>
      </c>
      <c r="Q127" s="124">
        <f t="shared" si="17"/>
        <v>9336.1605630719823</v>
      </c>
      <c r="R127" s="124">
        <f t="shared" si="18"/>
        <v>4520019.1196051827</v>
      </c>
      <c r="Z127" s="2"/>
    </row>
    <row r="128" spans="13:26" x14ac:dyDescent="0.2">
      <c r="M128" s="2"/>
      <c r="N128" s="1">
        <f t="shared" si="19"/>
        <v>74</v>
      </c>
      <c r="O128" s="124">
        <f t="shared" si="20"/>
        <v>4520019.1196051827</v>
      </c>
      <c r="P128" s="124">
        <f t="shared" si="21"/>
        <v>57365.630545910346</v>
      </c>
      <c r="Q128" s="124">
        <f t="shared" si="17"/>
        <v>9475.9975847127098</v>
      </c>
      <c r="R128" s="124">
        <f t="shared" si="18"/>
        <v>4586860.7477358058</v>
      </c>
      <c r="Z128" s="2"/>
    </row>
    <row r="129" spans="13:26" x14ac:dyDescent="0.2">
      <c r="M129" s="2"/>
      <c r="N129" s="1">
        <f t="shared" si="19"/>
        <v>75</v>
      </c>
      <c r="O129" s="124">
        <f t="shared" si="20"/>
        <v>4586860.7477358058</v>
      </c>
      <c r="P129" s="124">
        <f t="shared" si="21"/>
        <v>57365.630545910346</v>
      </c>
      <c r="Q129" s="124">
        <f t="shared" si="17"/>
        <v>9616.1277677857779</v>
      </c>
      <c r="R129" s="124">
        <f t="shared" si="18"/>
        <v>4653842.5060495017</v>
      </c>
      <c r="Z129" s="2"/>
    </row>
    <row r="130" spans="13:26" x14ac:dyDescent="0.2">
      <c r="M130" s="2"/>
      <c r="N130" s="1">
        <f t="shared" si="19"/>
        <v>76</v>
      </c>
      <c r="O130" s="124">
        <f t="shared" si="20"/>
        <v>4653842.5060495017</v>
      </c>
      <c r="P130" s="124">
        <f t="shared" si="21"/>
        <v>57365.630545910346</v>
      </c>
      <c r="Q130" s="124">
        <f t="shared" si="17"/>
        <v>9756.551726889702</v>
      </c>
      <c r="R130" s="124">
        <f t="shared" si="18"/>
        <v>4720964.688322302</v>
      </c>
      <c r="Z130" s="2"/>
    </row>
    <row r="131" spans="13:26" x14ac:dyDescent="0.2">
      <c r="M131" s="2"/>
      <c r="N131" s="1">
        <f t="shared" si="19"/>
        <v>77</v>
      </c>
      <c r="O131" s="124">
        <f t="shared" si="20"/>
        <v>4720964.688322302</v>
      </c>
      <c r="P131" s="124">
        <f t="shared" si="21"/>
        <v>57365.630545910346</v>
      </c>
      <c r="Q131" s="124">
        <f t="shared" si="17"/>
        <v>9897.2700779114693</v>
      </c>
      <c r="R131" s="124">
        <f t="shared" si="18"/>
        <v>4788227.5889461236</v>
      </c>
      <c r="Z131" s="2"/>
    </row>
    <row r="132" spans="13:26" x14ac:dyDescent="0.2">
      <c r="M132" s="2"/>
      <c r="N132" s="1">
        <f t="shared" si="19"/>
        <v>78</v>
      </c>
      <c r="O132" s="124">
        <f t="shared" si="20"/>
        <v>4788227.5889461236</v>
      </c>
      <c r="P132" s="124">
        <f t="shared" si="21"/>
        <v>57365.630545910346</v>
      </c>
      <c r="Q132" s="124">
        <f t="shared" si="17"/>
        <v>10038.283438029242</v>
      </c>
      <c r="R132" s="124">
        <f t="shared" si="18"/>
        <v>4855631.5029300638</v>
      </c>
      <c r="Z132" s="2"/>
    </row>
    <row r="133" spans="13:26" x14ac:dyDescent="0.2">
      <c r="M133" s="2"/>
      <c r="N133" s="1">
        <f t="shared" si="19"/>
        <v>79</v>
      </c>
      <c r="O133" s="124">
        <f t="shared" si="20"/>
        <v>4855631.5029300638</v>
      </c>
      <c r="P133" s="124">
        <f t="shared" si="21"/>
        <v>57365.630545910346</v>
      </c>
      <c r="Q133" s="124">
        <f t="shared" si="17"/>
        <v>10179.592425715073</v>
      </c>
      <c r="R133" s="124">
        <f t="shared" si="18"/>
        <v>4923176.7259016894</v>
      </c>
      <c r="Z133" s="2"/>
    </row>
    <row r="134" spans="13:26" x14ac:dyDescent="0.2">
      <c r="M134" s="2"/>
      <c r="N134" s="1">
        <f t="shared" si="19"/>
        <v>80</v>
      </c>
      <c r="O134" s="124">
        <f t="shared" si="20"/>
        <v>4923176.7259016894</v>
      </c>
      <c r="P134" s="124">
        <f t="shared" si="21"/>
        <v>57365.630545910346</v>
      </c>
      <c r="Q134" s="124">
        <f t="shared" si="17"/>
        <v>10321.197660737598</v>
      </c>
      <c r="R134" s="124">
        <f t="shared" si="18"/>
        <v>4990863.5541083375</v>
      </c>
      <c r="Z134" s="2"/>
    </row>
    <row r="135" spans="13:26" x14ac:dyDescent="0.2">
      <c r="M135" s="2"/>
      <c r="N135" s="1">
        <f t="shared" si="19"/>
        <v>81</v>
      </c>
      <c r="O135" s="124">
        <f t="shared" si="20"/>
        <v>4990863.5541083375</v>
      </c>
      <c r="P135" s="124">
        <f t="shared" si="21"/>
        <v>57365.630545910346</v>
      </c>
      <c r="Q135" s="124">
        <f t="shared" si="17"/>
        <v>10463.099764164783</v>
      </c>
      <c r="R135" s="124">
        <f t="shared" si="18"/>
        <v>5058692.2844184125</v>
      </c>
      <c r="Z135" s="2"/>
    </row>
    <row r="136" spans="13:26" x14ac:dyDescent="0.2">
      <c r="M136" s="2"/>
      <c r="N136" s="1">
        <f t="shared" si="19"/>
        <v>82</v>
      </c>
      <c r="O136" s="124">
        <f t="shared" si="20"/>
        <v>5058692.2844184125</v>
      </c>
      <c r="P136" s="124">
        <f t="shared" si="21"/>
        <v>57365.630545910346</v>
      </c>
      <c r="Q136" s="124">
        <f t="shared" si="17"/>
        <v>10605.299358366619</v>
      </c>
      <c r="R136" s="124">
        <f t="shared" si="18"/>
        <v>5126663.2143226899</v>
      </c>
      <c r="Z136" s="2"/>
    </row>
    <row r="137" spans="13:26" x14ac:dyDescent="0.2">
      <c r="M137" s="2"/>
      <c r="N137" s="1">
        <f t="shared" si="19"/>
        <v>83</v>
      </c>
      <c r="O137" s="124">
        <f t="shared" si="20"/>
        <v>5126663.2143226899</v>
      </c>
      <c r="P137" s="124">
        <f t="shared" si="21"/>
        <v>57365.630545910346</v>
      </c>
      <c r="Q137" s="124">
        <f t="shared" si="17"/>
        <v>10747.797067017877</v>
      </c>
      <c r="R137" s="124">
        <f t="shared" si="18"/>
        <v>5194776.6419356186</v>
      </c>
      <c r="Z137" s="2"/>
    </row>
    <row r="138" spans="13:26" x14ac:dyDescent="0.2">
      <c r="M138" s="2"/>
      <c r="N138" s="1">
        <f t="shared" si="19"/>
        <v>84</v>
      </c>
      <c r="O138" s="124">
        <f t="shared" si="20"/>
        <v>5194776.6419356186</v>
      </c>
      <c r="P138" s="124">
        <f t="shared" si="21"/>
        <v>57365.630545910346</v>
      </c>
      <c r="Q138" s="124">
        <f t="shared" si="17"/>
        <v>10890.59351510082</v>
      </c>
      <c r="R138" s="124">
        <f t="shared" si="18"/>
        <v>5263032.8659966299</v>
      </c>
      <c r="Z138" s="2"/>
    </row>
    <row r="139" spans="13:26" x14ac:dyDescent="0.2">
      <c r="M139" s="2"/>
      <c r="N139" s="1">
        <f t="shared" si="19"/>
        <v>85</v>
      </c>
      <c r="O139" s="124">
        <f t="shared" si="20"/>
        <v>5263032.8659966299</v>
      </c>
      <c r="P139" s="124">
        <f t="shared" si="21"/>
        <v>57365.630545910346</v>
      </c>
      <c r="Q139" s="124">
        <f t="shared" si="17"/>
        <v>11033.689328907963</v>
      </c>
      <c r="R139" s="124">
        <f t="shared" si="18"/>
        <v>5331432.1858714484</v>
      </c>
      <c r="Z139" s="2"/>
    </row>
    <row r="140" spans="13:26" x14ac:dyDescent="0.2">
      <c r="M140" s="2"/>
      <c r="N140" s="1">
        <f t="shared" si="19"/>
        <v>86</v>
      </c>
      <c r="O140" s="124">
        <f t="shared" si="20"/>
        <v>5331432.1858714484</v>
      </c>
      <c r="P140" s="124">
        <f t="shared" si="21"/>
        <v>57365.630545910346</v>
      </c>
      <c r="Q140" s="124">
        <f t="shared" si="17"/>
        <v>11177.085136044812</v>
      </c>
      <c r="R140" s="124">
        <f t="shared" si="18"/>
        <v>5399974.9015534036</v>
      </c>
      <c r="Z140" s="2"/>
    </row>
    <row r="141" spans="13:26" x14ac:dyDescent="0.2">
      <c r="M141" s="2"/>
      <c r="N141" s="1">
        <f t="shared" si="19"/>
        <v>87</v>
      </c>
      <c r="O141" s="124">
        <f t="shared" si="20"/>
        <v>5399974.9015534036</v>
      </c>
      <c r="P141" s="124">
        <f t="shared" si="21"/>
        <v>57365.630545910346</v>
      </c>
      <c r="Q141" s="124">
        <f t="shared" si="17"/>
        <v>11320.781565432613</v>
      </c>
      <c r="R141" s="124">
        <f t="shared" si="18"/>
        <v>5468661.3136647465</v>
      </c>
      <c r="Z141" s="2"/>
    </row>
    <row r="142" spans="13:26" x14ac:dyDescent="0.2">
      <c r="M142" s="2"/>
      <c r="N142" s="1">
        <f t="shared" si="19"/>
        <v>88</v>
      </c>
      <c r="O142" s="124">
        <f t="shared" si="20"/>
        <v>5468661.3136647465</v>
      </c>
      <c r="P142" s="124">
        <f t="shared" si="21"/>
        <v>57365.630545910346</v>
      </c>
      <c r="Q142" s="124">
        <f t="shared" si="17"/>
        <v>11464.779247311119</v>
      </c>
      <c r="R142" s="124">
        <f t="shared" si="18"/>
        <v>5537491.7234579679</v>
      </c>
      <c r="Z142" s="2"/>
    </row>
    <row r="143" spans="13:26" x14ac:dyDescent="0.2">
      <c r="M143" s="2"/>
      <c r="N143" s="1">
        <f t="shared" si="19"/>
        <v>89</v>
      </c>
      <c r="O143" s="124">
        <f t="shared" si="20"/>
        <v>5537491.7234579679</v>
      </c>
      <c r="P143" s="124">
        <f t="shared" si="21"/>
        <v>57365.630545910346</v>
      </c>
      <c r="Q143" s="124">
        <f t="shared" si="17"/>
        <v>11609.078813241344</v>
      </c>
      <c r="R143" s="124">
        <f t="shared" si="18"/>
        <v>5606466.4328171201</v>
      </c>
      <c r="Z143" s="2"/>
    </row>
    <row r="144" spans="13:26" x14ac:dyDescent="0.2">
      <c r="M144" s="2"/>
      <c r="N144" s="1">
        <f t="shared" si="19"/>
        <v>90</v>
      </c>
      <c r="O144" s="124">
        <f t="shared" si="20"/>
        <v>5606466.4328171201</v>
      </c>
      <c r="P144" s="124">
        <f t="shared" si="21"/>
        <v>57365.630545910346</v>
      </c>
      <c r="Q144" s="124">
        <f t="shared" si="17"/>
        <v>11753.680896108348</v>
      </c>
      <c r="R144" s="124">
        <f t="shared" si="18"/>
        <v>5675585.7442591386</v>
      </c>
      <c r="Z144" s="2"/>
    </row>
    <row r="145" spans="13:26" x14ac:dyDescent="0.2">
      <c r="M145" s="2"/>
      <c r="N145" s="1">
        <f t="shared" si="19"/>
        <v>91</v>
      </c>
      <c r="O145" s="124">
        <f t="shared" si="20"/>
        <v>5675585.7442591386</v>
      </c>
      <c r="P145" s="124">
        <f t="shared" si="21"/>
        <v>57365.630545910346</v>
      </c>
      <c r="Q145" s="124">
        <f t="shared" si="17"/>
        <v>11898.586130123991</v>
      </c>
      <c r="R145" s="124">
        <f t="shared" si="18"/>
        <v>5744849.9609351726</v>
      </c>
      <c r="Z145" s="2"/>
    </row>
    <row r="146" spans="13:26" x14ac:dyDescent="0.2">
      <c r="M146" s="2"/>
      <c r="N146" s="1">
        <f t="shared" si="19"/>
        <v>92</v>
      </c>
      <c r="O146" s="124">
        <f t="shared" si="20"/>
        <v>5744849.9609351726</v>
      </c>
      <c r="P146" s="124">
        <f t="shared" si="21"/>
        <v>57365.630545910346</v>
      </c>
      <c r="Q146" s="124">
        <f t="shared" si="17"/>
        <v>12043.795150829737</v>
      </c>
      <c r="R146" s="124">
        <f t="shared" si="18"/>
        <v>5814259.3866319126</v>
      </c>
      <c r="Z146" s="2"/>
    </row>
    <row r="147" spans="13:26" x14ac:dyDescent="0.2">
      <c r="M147" s="2"/>
      <c r="N147" s="1">
        <f t="shared" si="19"/>
        <v>93</v>
      </c>
      <c r="O147" s="124">
        <f t="shared" si="20"/>
        <v>5814259.3866319126</v>
      </c>
      <c r="P147" s="124">
        <f t="shared" si="21"/>
        <v>57365.630545910346</v>
      </c>
      <c r="Q147" s="124">
        <f t="shared" si="17"/>
        <v>12189.308595099428</v>
      </c>
      <c r="R147" s="124">
        <f t="shared" si="18"/>
        <v>5883814.3257729225</v>
      </c>
      <c r="Z147" s="2"/>
    </row>
    <row r="148" spans="13:26" x14ac:dyDescent="0.2">
      <c r="M148" s="2"/>
      <c r="N148" s="1">
        <f t="shared" si="19"/>
        <v>94</v>
      </c>
      <c r="O148" s="124">
        <f t="shared" si="20"/>
        <v>5883814.3257729225</v>
      </c>
      <c r="P148" s="124">
        <f t="shared" si="21"/>
        <v>57365.630545910346</v>
      </c>
      <c r="Q148" s="124">
        <f t="shared" si="17"/>
        <v>12335.127101142079</v>
      </c>
      <c r="R148" s="124">
        <f t="shared" si="18"/>
        <v>5953515.0834199749</v>
      </c>
      <c r="Z148" s="2"/>
    </row>
    <row r="149" spans="13:26" x14ac:dyDescent="0.2">
      <c r="M149" s="2"/>
      <c r="N149" s="1">
        <f t="shared" si="19"/>
        <v>95</v>
      </c>
      <c r="O149" s="124">
        <f t="shared" si="20"/>
        <v>5953515.0834199749</v>
      </c>
      <c r="P149" s="124">
        <f t="shared" si="21"/>
        <v>57365.630545910346</v>
      </c>
      <c r="Q149" s="124">
        <f t="shared" si="17"/>
        <v>12481.251308504681</v>
      </c>
      <c r="R149" s="124">
        <f t="shared" si="18"/>
        <v>6023361.9652743898</v>
      </c>
      <c r="Z149" s="2"/>
    </row>
    <row r="150" spans="13:26" x14ac:dyDescent="0.2">
      <c r="M150" s="2"/>
      <c r="N150" s="1">
        <f t="shared" si="19"/>
        <v>96</v>
      </c>
      <c r="O150" s="124">
        <f t="shared" si="20"/>
        <v>6023361.9652743898</v>
      </c>
      <c r="P150" s="124">
        <f t="shared" si="21"/>
        <v>57365.630545910346</v>
      </c>
      <c r="Q150" s="124">
        <f t="shared" si="17"/>
        <v>12627.681858075004</v>
      </c>
      <c r="R150" s="124">
        <f t="shared" si="18"/>
        <v>6093355.2776783751</v>
      </c>
      <c r="Z150" s="2"/>
    </row>
    <row r="151" spans="13:26" x14ac:dyDescent="0.2">
      <c r="M151" s="2"/>
      <c r="N151" s="1">
        <f t="shared" si="19"/>
        <v>97</v>
      </c>
      <c r="O151" s="124">
        <f t="shared" si="20"/>
        <v>6093355.2776783751</v>
      </c>
      <c r="P151" s="124">
        <f t="shared" si="21"/>
        <v>57365.630545910346</v>
      </c>
      <c r="Q151" s="124">
        <f t="shared" ref="Q151:Q182" si="22">O151*$P$49</f>
        <v>12774.419392084405</v>
      </c>
      <c r="R151" s="124">
        <f t="shared" ref="R151:R182" si="23">O151+P151+Q151</f>
        <v>6163495.3276163703</v>
      </c>
      <c r="Z151" s="2"/>
    </row>
    <row r="152" spans="13:26" x14ac:dyDescent="0.2">
      <c r="M152" s="2"/>
      <c r="N152" s="1">
        <f t="shared" ref="N152:N183" si="24">N151+1</f>
        <v>98</v>
      </c>
      <c r="O152" s="124">
        <f t="shared" ref="O152:O183" si="25">R151</f>
        <v>6163495.3276163703</v>
      </c>
      <c r="P152" s="124">
        <f t="shared" ref="P152:P183" si="26">P151</f>
        <v>57365.630545910346</v>
      </c>
      <c r="Q152" s="124">
        <f t="shared" si="22"/>
        <v>12921.464554110649</v>
      </c>
      <c r="R152" s="124">
        <f t="shared" si="23"/>
        <v>6233782.4227163913</v>
      </c>
      <c r="Z152" s="2"/>
    </row>
    <row r="153" spans="13:26" x14ac:dyDescent="0.2">
      <c r="M153" s="2"/>
      <c r="N153" s="1">
        <f t="shared" si="24"/>
        <v>99</v>
      </c>
      <c r="O153" s="124">
        <f t="shared" si="25"/>
        <v>6233782.4227163913</v>
      </c>
      <c r="P153" s="124">
        <f t="shared" si="26"/>
        <v>57365.630545910346</v>
      </c>
      <c r="Q153" s="124">
        <f t="shared" si="22"/>
        <v>13068.817989080731</v>
      </c>
      <c r="R153" s="124">
        <f t="shared" si="23"/>
        <v>6304216.8712513829</v>
      </c>
      <c r="Z153" s="2"/>
    </row>
    <row r="154" spans="13:26" x14ac:dyDescent="0.2">
      <c r="M154" s="2"/>
      <c r="N154" s="1">
        <f t="shared" si="24"/>
        <v>100</v>
      </c>
      <c r="O154" s="124">
        <f t="shared" si="25"/>
        <v>6304216.8712513829</v>
      </c>
      <c r="P154" s="124">
        <f t="shared" si="26"/>
        <v>57365.630545910346</v>
      </c>
      <c r="Q154" s="124">
        <f t="shared" si="22"/>
        <v>13216.480343273704</v>
      </c>
      <c r="R154" s="124">
        <f t="shared" si="23"/>
        <v>6374798.9821405672</v>
      </c>
      <c r="Z154" s="2"/>
    </row>
    <row r="155" spans="13:26" x14ac:dyDescent="0.2">
      <c r="M155" s="2"/>
      <c r="N155" s="1">
        <f t="shared" si="24"/>
        <v>101</v>
      </c>
      <c r="O155" s="124">
        <f t="shared" si="25"/>
        <v>6374798.9821405672</v>
      </c>
      <c r="P155" s="124">
        <f t="shared" si="26"/>
        <v>57365.630545910346</v>
      </c>
      <c r="Q155" s="124">
        <f t="shared" si="22"/>
        <v>13364.452264323512</v>
      </c>
      <c r="R155" s="124">
        <f t="shared" si="23"/>
        <v>6445529.0649508014</v>
      </c>
      <c r="Z155" s="2"/>
    </row>
    <row r="156" spans="13:26" x14ac:dyDescent="0.2">
      <c r="M156" s="2"/>
      <c r="N156" s="1">
        <f t="shared" si="24"/>
        <v>102</v>
      </c>
      <c r="O156" s="124">
        <f t="shared" si="25"/>
        <v>6445529.0649508014</v>
      </c>
      <c r="P156" s="124">
        <f t="shared" si="26"/>
        <v>57365.630545910346</v>
      </c>
      <c r="Q156" s="124">
        <f t="shared" si="22"/>
        <v>13512.734401221829</v>
      </c>
      <c r="R156" s="124">
        <f t="shared" si="23"/>
        <v>6516407.4298979333</v>
      </c>
      <c r="Z156" s="2"/>
    </row>
    <row r="157" spans="13:26" x14ac:dyDescent="0.2">
      <c r="M157" s="2"/>
      <c r="N157" s="1">
        <f t="shared" si="24"/>
        <v>103</v>
      </c>
      <c r="O157" s="124">
        <f t="shared" si="25"/>
        <v>6516407.4298979333</v>
      </c>
      <c r="P157" s="124">
        <f t="shared" si="26"/>
        <v>57365.630545910346</v>
      </c>
      <c r="Q157" s="124">
        <f t="shared" si="22"/>
        <v>13661.327404320913</v>
      </c>
      <c r="R157" s="124">
        <f t="shared" si="23"/>
        <v>6587434.3878481649</v>
      </c>
      <c r="Z157" s="2"/>
    </row>
    <row r="158" spans="13:26" x14ac:dyDescent="0.2">
      <c r="M158" s="2"/>
      <c r="N158" s="1">
        <f t="shared" si="24"/>
        <v>104</v>
      </c>
      <c r="O158" s="124">
        <f t="shared" si="25"/>
        <v>6587434.3878481649</v>
      </c>
      <c r="P158" s="124">
        <f t="shared" si="26"/>
        <v>57365.630545910346</v>
      </c>
      <c r="Q158" s="124">
        <f t="shared" si="22"/>
        <v>13810.231925336451</v>
      </c>
      <c r="R158" s="124">
        <f t="shared" si="23"/>
        <v>6658610.250319412</v>
      </c>
      <c r="Z158" s="2"/>
    </row>
    <row r="159" spans="13:26" x14ac:dyDescent="0.2">
      <c r="M159" s="2"/>
      <c r="N159" s="1">
        <f t="shared" si="24"/>
        <v>105</v>
      </c>
      <c r="O159" s="124">
        <f t="shared" si="25"/>
        <v>6658610.250319412</v>
      </c>
      <c r="P159" s="124">
        <f t="shared" si="26"/>
        <v>57365.630545910346</v>
      </c>
      <c r="Q159" s="124">
        <f t="shared" si="22"/>
        <v>13959.448617350421</v>
      </c>
      <c r="R159" s="124">
        <f t="shared" si="23"/>
        <v>6729935.3294826727</v>
      </c>
      <c r="Z159" s="2"/>
    </row>
    <row r="160" spans="13:26" x14ac:dyDescent="0.2">
      <c r="M160" s="2"/>
      <c r="N160" s="1">
        <f t="shared" si="24"/>
        <v>106</v>
      </c>
      <c r="O160" s="124">
        <f t="shared" si="25"/>
        <v>6729935.3294826727</v>
      </c>
      <c r="P160" s="124">
        <f t="shared" si="26"/>
        <v>57365.630545910346</v>
      </c>
      <c r="Q160" s="124">
        <f t="shared" si="22"/>
        <v>14108.978134813953</v>
      </c>
      <c r="R160" s="124">
        <f t="shared" si="23"/>
        <v>6801409.9381633969</v>
      </c>
      <c r="Z160" s="2"/>
    </row>
    <row r="161" spans="13:26" x14ac:dyDescent="0.2">
      <c r="M161" s="2"/>
      <c r="N161" s="1">
        <f t="shared" si="24"/>
        <v>107</v>
      </c>
      <c r="O161" s="124">
        <f t="shared" si="25"/>
        <v>6801409.9381633969</v>
      </c>
      <c r="P161" s="124">
        <f t="shared" si="26"/>
        <v>57365.630545910346</v>
      </c>
      <c r="Q161" s="124">
        <f t="shared" si="22"/>
        <v>14258.821133550204</v>
      </c>
      <c r="R161" s="124">
        <f t="shared" si="23"/>
        <v>6873034.3898428576</v>
      </c>
      <c r="Z161" s="2"/>
    </row>
    <row r="162" spans="13:26" x14ac:dyDescent="0.2">
      <c r="M162" s="2"/>
      <c r="N162" s="1">
        <f t="shared" si="24"/>
        <v>108</v>
      </c>
      <c r="O162" s="124">
        <f t="shared" si="25"/>
        <v>6873034.3898428576</v>
      </c>
      <c r="P162" s="124">
        <f t="shared" si="26"/>
        <v>57365.630545910346</v>
      </c>
      <c r="Q162" s="124">
        <f t="shared" si="22"/>
        <v>14408.97827075723</v>
      </c>
      <c r="R162" s="124">
        <f t="shared" si="23"/>
        <v>6944808.9986595251</v>
      </c>
      <c r="Z162" s="2"/>
    </row>
    <row r="163" spans="13:26" x14ac:dyDescent="0.2">
      <c r="M163" s="2"/>
      <c r="N163" s="1">
        <f t="shared" si="24"/>
        <v>109</v>
      </c>
      <c r="O163" s="124">
        <f t="shared" si="25"/>
        <v>6944808.9986595251</v>
      </c>
      <c r="P163" s="124">
        <f t="shared" si="26"/>
        <v>57365.630545910346</v>
      </c>
      <c r="Q163" s="124">
        <f t="shared" si="22"/>
        <v>14559.450205010873</v>
      </c>
      <c r="R163" s="124">
        <f t="shared" si="23"/>
        <v>7016734.0794104468</v>
      </c>
      <c r="Z163" s="2"/>
    </row>
    <row r="164" spans="13:26" x14ac:dyDescent="0.2">
      <c r="M164" s="2"/>
      <c r="N164" s="1">
        <f t="shared" si="24"/>
        <v>110</v>
      </c>
      <c r="O164" s="124">
        <f t="shared" si="25"/>
        <v>7016734.0794104468</v>
      </c>
      <c r="P164" s="124">
        <f t="shared" si="26"/>
        <v>57365.630545910346</v>
      </c>
      <c r="Q164" s="124">
        <f t="shared" si="22"/>
        <v>14710.237596267647</v>
      </c>
      <c r="R164" s="124">
        <f t="shared" si="23"/>
        <v>7088809.9475526251</v>
      </c>
      <c r="Z164" s="2"/>
    </row>
    <row r="165" spans="13:26" x14ac:dyDescent="0.2">
      <c r="M165" s="2"/>
      <c r="N165" s="1">
        <f t="shared" si="24"/>
        <v>111</v>
      </c>
      <c r="O165" s="124">
        <f t="shared" si="25"/>
        <v>7088809.9475526251</v>
      </c>
      <c r="P165" s="124">
        <f t="shared" si="26"/>
        <v>57365.630545910346</v>
      </c>
      <c r="Q165" s="124">
        <f t="shared" si="22"/>
        <v>14861.341105867627</v>
      </c>
      <c r="R165" s="124">
        <f t="shared" si="23"/>
        <v>7161036.9192044027</v>
      </c>
      <c r="Z165" s="2"/>
    </row>
    <row r="166" spans="13:26" x14ac:dyDescent="0.2">
      <c r="M166" s="2"/>
      <c r="N166" s="1">
        <f t="shared" si="24"/>
        <v>112</v>
      </c>
      <c r="O166" s="124">
        <f t="shared" si="25"/>
        <v>7161036.9192044027</v>
      </c>
      <c r="P166" s="124">
        <f t="shared" si="26"/>
        <v>57365.630545910346</v>
      </c>
      <c r="Q166" s="124">
        <f t="shared" si="22"/>
        <v>15012.761396537357</v>
      </c>
      <c r="R166" s="124">
        <f t="shared" si="23"/>
        <v>7233415.3111468507</v>
      </c>
      <c r="Z166" s="2"/>
    </row>
    <row r="167" spans="13:26" x14ac:dyDescent="0.2">
      <c r="M167" s="2"/>
      <c r="N167" s="1">
        <f t="shared" si="24"/>
        <v>113</v>
      </c>
      <c r="O167" s="124">
        <f t="shared" si="25"/>
        <v>7233415.3111468507</v>
      </c>
      <c r="P167" s="124">
        <f t="shared" si="26"/>
        <v>57365.630545910346</v>
      </c>
      <c r="Q167" s="124">
        <f t="shared" si="22"/>
        <v>15164.499132392761</v>
      </c>
      <c r="R167" s="124">
        <f t="shared" si="23"/>
        <v>7305945.4408251541</v>
      </c>
      <c r="Z167" s="2"/>
    </row>
    <row r="168" spans="13:26" x14ac:dyDescent="0.2">
      <c r="M168" s="2"/>
      <c r="N168" s="1">
        <f t="shared" si="24"/>
        <v>114</v>
      </c>
      <c r="O168" s="124">
        <f t="shared" si="25"/>
        <v>7305945.4408251541</v>
      </c>
      <c r="P168" s="124">
        <f t="shared" si="26"/>
        <v>57365.630545910346</v>
      </c>
      <c r="Q168" s="124">
        <f t="shared" si="22"/>
        <v>15316.554978942042</v>
      </c>
      <c r="R168" s="124">
        <f t="shared" si="23"/>
        <v>7378627.626350007</v>
      </c>
      <c r="Z168" s="2"/>
    </row>
    <row r="169" spans="13:26" x14ac:dyDescent="0.2">
      <c r="M169" s="2"/>
      <c r="N169" s="1">
        <f t="shared" si="24"/>
        <v>115</v>
      </c>
      <c r="O169" s="124">
        <f t="shared" si="25"/>
        <v>7378627.626350007</v>
      </c>
      <c r="P169" s="124">
        <f t="shared" si="26"/>
        <v>57365.630545910346</v>
      </c>
      <c r="Q169" s="124">
        <f t="shared" si="22"/>
        <v>15468.929603088613</v>
      </c>
      <c r="R169" s="124">
        <f t="shared" si="23"/>
        <v>7451462.1864990061</v>
      </c>
      <c r="Z169" s="2"/>
    </row>
    <row r="170" spans="13:26" x14ac:dyDescent="0.2">
      <c r="M170" s="2"/>
      <c r="N170" s="1">
        <f t="shared" si="24"/>
        <v>116</v>
      </c>
      <c r="O170" s="124">
        <f t="shared" si="25"/>
        <v>7451462.1864990061</v>
      </c>
      <c r="P170" s="124">
        <f t="shared" si="26"/>
        <v>57365.630545910346</v>
      </c>
      <c r="Q170" s="124">
        <f t="shared" si="22"/>
        <v>15621.623673134009</v>
      </c>
      <c r="R170" s="124">
        <f t="shared" si="23"/>
        <v>7524449.4407180501</v>
      </c>
      <c r="Z170" s="2"/>
    </row>
    <row r="171" spans="13:26" x14ac:dyDescent="0.2">
      <c r="M171" s="2"/>
      <c r="N171" s="1">
        <f t="shared" si="24"/>
        <v>117</v>
      </c>
      <c r="O171" s="124">
        <f t="shared" si="25"/>
        <v>7524449.4407180501</v>
      </c>
      <c r="P171" s="124">
        <f t="shared" si="26"/>
        <v>57365.630545910346</v>
      </c>
      <c r="Q171" s="124">
        <f t="shared" si="22"/>
        <v>15774.637858780836</v>
      </c>
      <c r="R171" s="124">
        <f t="shared" si="23"/>
        <v>7597589.7091227416</v>
      </c>
      <c r="Z171" s="2"/>
    </row>
    <row r="172" spans="13:26" x14ac:dyDescent="0.2">
      <c r="M172" s="2"/>
      <c r="N172" s="1">
        <f t="shared" si="24"/>
        <v>118</v>
      </c>
      <c r="O172" s="124">
        <f t="shared" si="25"/>
        <v>7597589.7091227416</v>
      </c>
      <c r="P172" s="124">
        <f t="shared" si="26"/>
        <v>57365.630545910346</v>
      </c>
      <c r="Q172" s="124">
        <f t="shared" si="22"/>
        <v>15927.972831135696</v>
      </c>
      <c r="R172" s="124">
        <f t="shared" si="23"/>
        <v>7670883.3124997877</v>
      </c>
      <c r="Z172" s="2"/>
    </row>
    <row r="173" spans="13:26" x14ac:dyDescent="0.2">
      <c r="M173" s="2"/>
      <c r="N173" s="1">
        <f t="shared" si="24"/>
        <v>119</v>
      </c>
      <c r="O173" s="124">
        <f t="shared" si="25"/>
        <v>7670883.3124997877</v>
      </c>
      <c r="P173" s="124">
        <f t="shared" si="26"/>
        <v>57365.630545910346</v>
      </c>
      <c r="Q173" s="124">
        <f t="shared" si="22"/>
        <v>16081.629262712127</v>
      </c>
      <c r="R173" s="124">
        <f t="shared" si="23"/>
        <v>7744330.57230841</v>
      </c>
      <c r="Z173" s="2"/>
    </row>
    <row r="174" spans="13:26" x14ac:dyDescent="0.2">
      <c r="M174" s="2"/>
      <c r="N174" s="1">
        <f t="shared" si="24"/>
        <v>120</v>
      </c>
      <c r="O174" s="124">
        <f t="shared" si="25"/>
        <v>7744330.57230841</v>
      </c>
      <c r="P174" s="124">
        <f t="shared" si="26"/>
        <v>57365.630545910346</v>
      </c>
      <c r="Q174" s="124">
        <f t="shared" si="22"/>
        <v>16235.607827433567</v>
      </c>
      <c r="R174" s="124">
        <f t="shared" si="23"/>
        <v>7817931.8106817538</v>
      </c>
      <c r="Z174" s="2"/>
    </row>
    <row r="175" spans="13:26" x14ac:dyDescent="0.2">
      <c r="M175" s="2"/>
      <c r="N175" s="1">
        <f t="shared" si="24"/>
        <v>121</v>
      </c>
      <c r="O175" s="124">
        <f t="shared" si="25"/>
        <v>7817931.8106817538</v>
      </c>
      <c r="P175" s="124">
        <f t="shared" si="26"/>
        <v>57365.630545910346</v>
      </c>
      <c r="Q175" s="124">
        <f t="shared" si="22"/>
        <v>16389.909200636295</v>
      </c>
      <c r="R175" s="124">
        <f t="shared" si="23"/>
        <v>7891687.3504283009</v>
      </c>
      <c r="Z175" s="2"/>
    </row>
    <row r="176" spans="13:26" x14ac:dyDescent="0.2">
      <c r="M176" s="2"/>
      <c r="N176" s="1">
        <f t="shared" si="24"/>
        <v>122</v>
      </c>
      <c r="O176" s="124">
        <f t="shared" si="25"/>
        <v>7891687.3504283009</v>
      </c>
      <c r="P176" s="124">
        <f t="shared" si="26"/>
        <v>57365.630545910346</v>
      </c>
      <c r="Q176" s="124">
        <f t="shared" si="22"/>
        <v>16544.534059072408</v>
      </c>
      <c r="R176" s="124">
        <f t="shared" si="23"/>
        <v>7965597.5150332842</v>
      </c>
      <c r="Z176" s="2"/>
    </row>
    <row r="177" spans="13:26" x14ac:dyDescent="0.2">
      <c r="M177" s="2"/>
      <c r="N177" s="1">
        <f t="shared" si="24"/>
        <v>123</v>
      </c>
      <c r="O177" s="124">
        <f t="shared" si="25"/>
        <v>7965597.5150332842</v>
      </c>
      <c r="P177" s="124">
        <f t="shared" si="26"/>
        <v>57365.630545910346</v>
      </c>
      <c r="Q177" s="124">
        <f t="shared" si="22"/>
        <v>16699.483080912763</v>
      </c>
      <c r="R177" s="124">
        <f t="shared" si="23"/>
        <v>8039662.628660107</v>
      </c>
      <c r="Z177" s="2"/>
    </row>
    <row r="178" spans="13:26" x14ac:dyDescent="0.2">
      <c r="M178" s="2"/>
      <c r="N178" s="1">
        <f t="shared" si="24"/>
        <v>124</v>
      </c>
      <c r="O178" s="124">
        <f t="shared" si="25"/>
        <v>8039662.628660107</v>
      </c>
      <c r="P178" s="124">
        <f t="shared" si="26"/>
        <v>57365.630545910346</v>
      </c>
      <c r="Q178" s="124">
        <f t="shared" si="22"/>
        <v>16854.756945749989</v>
      </c>
      <c r="R178" s="124">
        <f t="shared" si="23"/>
        <v>8113883.0161517672</v>
      </c>
      <c r="Z178" s="2"/>
    </row>
    <row r="179" spans="13:26" x14ac:dyDescent="0.2">
      <c r="M179" s="2"/>
      <c r="N179" s="1">
        <f t="shared" si="24"/>
        <v>125</v>
      </c>
      <c r="O179" s="124">
        <f t="shared" si="25"/>
        <v>8113883.0161517672</v>
      </c>
      <c r="P179" s="124">
        <f t="shared" si="26"/>
        <v>57365.630545910346</v>
      </c>
      <c r="Q179" s="124">
        <f t="shared" si="22"/>
        <v>17010.356334601434</v>
      </c>
      <c r="R179" s="124">
        <f t="shared" si="23"/>
        <v>8188259.0030322792</v>
      </c>
      <c r="Z179" s="2"/>
    </row>
    <row r="180" spans="13:26" x14ac:dyDescent="0.2">
      <c r="M180" s="2"/>
      <c r="N180" s="1">
        <f t="shared" si="24"/>
        <v>126</v>
      </c>
      <c r="O180" s="124">
        <f t="shared" si="25"/>
        <v>8188259.0030322792</v>
      </c>
      <c r="P180" s="124">
        <f t="shared" si="26"/>
        <v>57365.630545910346</v>
      </c>
      <c r="Q180" s="124">
        <f t="shared" si="22"/>
        <v>17166.281929912173</v>
      </c>
      <c r="R180" s="124">
        <f t="shared" si="23"/>
        <v>8262790.9155081017</v>
      </c>
      <c r="Z180" s="2"/>
    </row>
    <row r="181" spans="13:26" x14ac:dyDescent="0.2">
      <c r="M181" s="2"/>
      <c r="N181" s="1">
        <f t="shared" si="24"/>
        <v>127</v>
      </c>
      <c r="O181" s="124">
        <f t="shared" si="25"/>
        <v>8262790.9155081017</v>
      </c>
      <c r="P181" s="124">
        <f t="shared" si="26"/>
        <v>57365.630545910346</v>
      </c>
      <c r="Q181" s="124">
        <f t="shared" si="22"/>
        <v>17322.534415557984</v>
      </c>
      <c r="R181" s="124">
        <f t="shared" si="23"/>
        <v>8337479.0804695701</v>
      </c>
      <c r="Z181" s="2"/>
    </row>
    <row r="182" spans="13:26" x14ac:dyDescent="0.2">
      <c r="M182" s="2"/>
      <c r="N182" s="1">
        <f t="shared" si="24"/>
        <v>128</v>
      </c>
      <c r="O182" s="124">
        <f t="shared" si="25"/>
        <v>8337479.0804695701</v>
      </c>
      <c r="P182" s="124">
        <f t="shared" si="26"/>
        <v>57365.630545910346</v>
      </c>
      <c r="Q182" s="124">
        <f t="shared" si="22"/>
        <v>17479.114476848372</v>
      </c>
      <c r="R182" s="124">
        <f t="shared" si="23"/>
        <v>8412323.825492328</v>
      </c>
      <c r="Z182" s="2"/>
    </row>
    <row r="183" spans="13:26" x14ac:dyDescent="0.2">
      <c r="M183" s="2"/>
      <c r="N183" s="1">
        <f t="shared" si="24"/>
        <v>129</v>
      </c>
      <c r="O183" s="124">
        <f t="shared" si="25"/>
        <v>8412323.825492328</v>
      </c>
      <c r="P183" s="124">
        <f t="shared" si="26"/>
        <v>57365.630545910346</v>
      </c>
      <c r="Q183" s="124">
        <f t="shared" ref="Q183:Q214" si="27">O183*$P$49</f>
        <v>17636.022800529543</v>
      </c>
      <c r="R183" s="124">
        <f t="shared" ref="R183:R214" si="28">O183+P183+Q183</f>
        <v>8487325.4788387679</v>
      </c>
      <c r="Z183" s="2"/>
    </row>
    <row r="184" spans="13:26" x14ac:dyDescent="0.2">
      <c r="M184" s="2"/>
      <c r="N184" s="1">
        <f t="shared" ref="N184:N215" si="29">N183+1</f>
        <v>130</v>
      </c>
      <c r="O184" s="124">
        <f t="shared" ref="O184:O215" si="30">R183</f>
        <v>8487325.4788387679</v>
      </c>
      <c r="P184" s="124">
        <f t="shared" ref="P184:P215" si="31">P183</f>
        <v>57365.630545910346</v>
      </c>
      <c r="Q184" s="124">
        <f t="shared" si="27"/>
        <v>17793.260074787446</v>
      </c>
      <c r="R184" s="124">
        <f t="shared" si="28"/>
        <v>8562484.3694594651</v>
      </c>
      <c r="Z184" s="2"/>
    </row>
    <row r="185" spans="13:26" x14ac:dyDescent="0.2">
      <c r="M185" s="2"/>
      <c r="N185" s="1">
        <f t="shared" si="29"/>
        <v>131</v>
      </c>
      <c r="O185" s="124">
        <f t="shared" si="30"/>
        <v>8562484.3694594651</v>
      </c>
      <c r="P185" s="124">
        <f t="shared" si="31"/>
        <v>57365.630545910346</v>
      </c>
      <c r="Q185" s="124">
        <f t="shared" si="27"/>
        <v>17950.826989250771</v>
      </c>
      <c r="R185" s="124">
        <f t="shared" si="28"/>
        <v>8637800.8269946259</v>
      </c>
      <c r="Z185" s="2"/>
    </row>
    <row r="186" spans="13:26" x14ac:dyDescent="0.2">
      <c r="M186" s="2"/>
      <c r="N186" s="1">
        <f t="shared" si="29"/>
        <v>132</v>
      </c>
      <c r="O186" s="124">
        <f t="shared" si="30"/>
        <v>8637800.8269946259</v>
      </c>
      <c r="P186" s="124">
        <f t="shared" si="31"/>
        <v>57365.630545910346</v>
      </c>
      <c r="Q186" s="124">
        <f t="shared" si="27"/>
        <v>18108.724234993977</v>
      </c>
      <c r="R186" s="124">
        <f t="shared" si="28"/>
        <v>8713275.1817755308</v>
      </c>
      <c r="Z186" s="2"/>
    </row>
    <row r="187" spans="13:26" x14ac:dyDescent="0.2">
      <c r="M187" s="2"/>
      <c r="N187" s="1">
        <f t="shared" si="29"/>
        <v>133</v>
      </c>
      <c r="O187" s="124">
        <f t="shared" si="30"/>
        <v>8713275.1817755308</v>
      </c>
      <c r="P187" s="124">
        <f t="shared" si="31"/>
        <v>57365.630545910346</v>
      </c>
      <c r="Q187" s="124">
        <f t="shared" si="27"/>
        <v>18266.952504540342</v>
      </c>
      <c r="R187" s="124">
        <f t="shared" si="28"/>
        <v>8788907.7648259811</v>
      </c>
      <c r="Z187" s="2"/>
    </row>
    <row r="188" spans="13:26" x14ac:dyDescent="0.2">
      <c r="M188" s="2"/>
      <c r="N188" s="1">
        <f t="shared" si="29"/>
        <v>134</v>
      </c>
      <c r="O188" s="124">
        <f t="shared" si="30"/>
        <v>8788907.7648259811</v>
      </c>
      <c r="P188" s="124">
        <f t="shared" si="31"/>
        <v>57365.630545910346</v>
      </c>
      <c r="Q188" s="124">
        <f t="shared" si="27"/>
        <v>18425.512491864964</v>
      </c>
      <c r="R188" s="124">
        <f t="shared" si="28"/>
        <v>8864698.9078637566</v>
      </c>
      <c r="Z188" s="2"/>
    </row>
    <row r="189" spans="13:26" x14ac:dyDescent="0.2">
      <c r="M189" s="2"/>
      <c r="N189" s="1">
        <f t="shared" si="29"/>
        <v>135</v>
      </c>
      <c r="O189" s="124">
        <f t="shared" si="30"/>
        <v>8864698.9078637566</v>
      </c>
      <c r="P189" s="124">
        <f t="shared" si="31"/>
        <v>57365.630545910346</v>
      </c>
      <c r="Q189" s="124">
        <f t="shared" si="27"/>
        <v>18584.404892397844</v>
      </c>
      <c r="R189" s="124">
        <f t="shared" si="28"/>
        <v>8940648.9433020651</v>
      </c>
      <c r="Z189" s="2"/>
    </row>
    <row r="190" spans="13:26" x14ac:dyDescent="0.2">
      <c r="M190" s="2"/>
      <c r="N190" s="1">
        <f t="shared" si="29"/>
        <v>136</v>
      </c>
      <c r="O190" s="124">
        <f t="shared" si="30"/>
        <v>8940648.9433020651</v>
      </c>
      <c r="P190" s="124">
        <f t="shared" si="31"/>
        <v>57365.630545910346</v>
      </c>
      <c r="Q190" s="124">
        <f t="shared" si="27"/>
        <v>18743.630403026906</v>
      </c>
      <c r="R190" s="124">
        <f t="shared" si="28"/>
        <v>9016758.2042510025</v>
      </c>
      <c r="Z190" s="2"/>
    </row>
    <row r="191" spans="13:26" x14ac:dyDescent="0.2">
      <c r="M191" s="2"/>
      <c r="N191" s="1">
        <f t="shared" si="29"/>
        <v>137</v>
      </c>
      <c r="O191" s="124">
        <f t="shared" si="30"/>
        <v>9016758.2042510025</v>
      </c>
      <c r="P191" s="124">
        <f t="shared" si="31"/>
        <v>57365.630545910346</v>
      </c>
      <c r="Q191" s="124">
        <f t="shared" si="27"/>
        <v>18903.189722101066</v>
      </c>
      <c r="R191" s="124">
        <f t="shared" si="28"/>
        <v>9093027.0245190132</v>
      </c>
      <c r="Z191" s="2"/>
    </row>
    <row r="192" spans="13:26" x14ac:dyDescent="0.2">
      <c r="M192" s="2"/>
      <c r="N192" s="1">
        <f t="shared" si="29"/>
        <v>138</v>
      </c>
      <c r="O192" s="124">
        <f t="shared" si="30"/>
        <v>9093027.0245190132</v>
      </c>
      <c r="P192" s="124">
        <f t="shared" si="31"/>
        <v>57365.630545910346</v>
      </c>
      <c r="Q192" s="124">
        <f t="shared" si="27"/>
        <v>19063.083549433304</v>
      </c>
      <c r="R192" s="124">
        <f t="shared" si="28"/>
        <v>9169455.7386143561</v>
      </c>
      <c r="Z192" s="2"/>
    </row>
    <row r="193" spans="13:26" x14ac:dyDescent="0.2">
      <c r="M193" s="2"/>
      <c r="N193" s="1">
        <f t="shared" si="29"/>
        <v>139</v>
      </c>
      <c r="O193" s="124">
        <f t="shared" si="30"/>
        <v>9169455.7386143561</v>
      </c>
      <c r="P193" s="124">
        <f t="shared" si="31"/>
        <v>57365.630545910346</v>
      </c>
      <c r="Q193" s="124">
        <f t="shared" si="27"/>
        <v>19223.312586303713</v>
      </c>
      <c r="R193" s="124">
        <f t="shared" si="28"/>
        <v>9246044.6817465704</v>
      </c>
      <c r="Z193" s="2"/>
    </row>
    <row r="194" spans="13:26" x14ac:dyDescent="0.2">
      <c r="M194" s="2"/>
      <c r="N194" s="1">
        <f t="shared" si="29"/>
        <v>140</v>
      </c>
      <c r="O194" s="124">
        <f t="shared" si="30"/>
        <v>9246044.6817465704</v>
      </c>
      <c r="P194" s="124">
        <f t="shared" si="31"/>
        <v>57365.630545910346</v>
      </c>
      <c r="Q194" s="124">
        <f t="shared" si="27"/>
        <v>19383.87753546259</v>
      </c>
      <c r="R194" s="124">
        <f t="shared" si="28"/>
        <v>9322794.1898279432</v>
      </c>
      <c r="Z194" s="2"/>
    </row>
    <row r="195" spans="13:26" x14ac:dyDescent="0.2">
      <c r="M195" s="2"/>
      <c r="N195" s="1">
        <f t="shared" si="29"/>
        <v>141</v>
      </c>
      <c r="O195" s="124">
        <f t="shared" si="30"/>
        <v>9322794.1898279432</v>
      </c>
      <c r="P195" s="124">
        <f t="shared" si="31"/>
        <v>57365.630545910346</v>
      </c>
      <c r="Q195" s="124">
        <f t="shared" si="27"/>
        <v>19544.77910113351</v>
      </c>
      <c r="R195" s="124">
        <f t="shared" si="28"/>
        <v>9399704.599474987</v>
      </c>
      <c r="Z195" s="2"/>
    </row>
    <row r="196" spans="13:26" x14ac:dyDescent="0.2">
      <c r="M196" s="2"/>
      <c r="N196" s="1">
        <f t="shared" si="29"/>
        <v>142</v>
      </c>
      <c r="O196" s="124">
        <f t="shared" si="30"/>
        <v>9399704.599474987</v>
      </c>
      <c r="P196" s="124">
        <f t="shared" si="31"/>
        <v>57365.630545910346</v>
      </c>
      <c r="Q196" s="124">
        <f t="shared" si="27"/>
        <v>19706.017989016425</v>
      </c>
      <c r="R196" s="124">
        <f t="shared" si="28"/>
        <v>9476776.2480099145</v>
      </c>
      <c r="Z196" s="2"/>
    </row>
    <row r="197" spans="13:26" x14ac:dyDescent="0.2">
      <c r="M197" s="2"/>
      <c r="N197" s="1">
        <f t="shared" si="29"/>
        <v>143</v>
      </c>
      <c r="O197" s="124">
        <f t="shared" si="30"/>
        <v>9476776.2480099145</v>
      </c>
      <c r="P197" s="124">
        <f t="shared" si="31"/>
        <v>57365.630545910346</v>
      </c>
      <c r="Q197" s="124">
        <f t="shared" si="27"/>
        <v>19867.594906290749</v>
      </c>
      <c r="R197" s="124">
        <f t="shared" si="28"/>
        <v>9554009.473462116</v>
      </c>
      <c r="Z197" s="2"/>
    </row>
    <row r="198" spans="13:26" x14ac:dyDescent="0.2">
      <c r="M198" s="2"/>
      <c r="N198" s="1">
        <f t="shared" si="29"/>
        <v>144</v>
      </c>
      <c r="O198" s="124">
        <f t="shared" si="30"/>
        <v>9554009.473462116</v>
      </c>
      <c r="P198" s="124">
        <f t="shared" si="31"/>
        <v>57365.630545910346</v>
      </c>
      <c r="Q198" s="124">
        <f t="shared" si="27"/>
        <v>20029.510561618456</v>
      </c>
      <c r="R198" s="124">
        <f t="shared" si="28"/>
        <v>9631404.6145696454</v>
      </c>
      <c r="Z198" s="2"/>
    </row>
    <row r="199" spans="13:26" x14ac:dyDescent="0.2">
      <c r="M199" s="2"/>
      <c r="N199" s="1">
        <f t="shared" si="29"/>
        <v>145</v>
      </c>
      <c r="O199" s="124">
        <f t="shared" si="30"/>
        <v>9631404.6145696454</v>
      </c>
      <c r="P199" s="124">
        <f t="shared" si="31"/>
        <v>57365.630545910346</v>
      </c>
      <c r="Q199" s="124">
        <f t="shared" si="27"/>
        <v>20191.765665147199</v>
      </c>
      <c r="R199" s="124">
        <f t="shared" si="28"/>
        <v>9708962.0107807033</v>
      </c>
      <c r="Z199" s="2"/>
    </row>
    <row r="200" spans="13:26" x14ac:dyDescent="0.2">
      <c r="M200" s="2"/>
      <c r="N200" s="1">
        <f t="shared" si="29"/>
        <v>146</v>
      </c>
      <c r="O200" s="124">
        <f t="shared" si="30"/>
        <v>9708962.0107807033</v>
      </c>
      <c r="P200" s="124">
        <f t="shared" si="31"/>
        <v>57365.630545910346</v>
      </c>
      <c r="Q200" s="124">
        <f t="shared" si="27"/>
        <v>20354.360928513426</v>
      </c>
      <c r="R200" s="124">
        <f t="shared" si="28"/>
        <v>9786682.0022551268</v>
      </c>
      <c r="Z200" s="2"/>
    </row>
    <row r="201" spans="13:26" x14ac:dyDescent="0.2">
      <c r="M201" s="2"/>
      <c r="N201" s="1">
        <f t="shared" si="29"/>
        <v>147</v>
      </c>
      <c r="O201" s="124">
        <f t="shared" si="30"/>
        <v>9786682.0022551268</v>
      </c>
      <c r="P201" s="124">
        <f t="shared" si="31"/>
        <v>57365.630545910346</v>
      </c>
      <c r="Q201" s="124">
        <f t="shared" si="27"/>
        <v>20517.297064845494</v>
      </c>
      <c r="R201" s="124">
        <f t="shared" si="28"/>
        <v>9864564.9298658837</v>
      </c>
      <c r="Z201" s="2"/>
    </row>
    <row r="202" spans="13:26" x14ac:dyDescent="0.2">
      <c r="M202" s="2"/>
      <c r="N202" s="1">
        <f t="shared" si="29"/>
        <v>148</v>
      </c>
      <c r="O202" s="124">
        <f t="shared" si="30"/>
        <v>9864564.9298658837</v>
      </c>
      <c r="P202" s="124">
        <f t="shared" si="31"/>
        <v>57365.630545910346</v>
      </c>
      <c r="Q202" s="124">
        <f t="shared" si="27"/>
        <v>20680.574788766789</v>
      </c>
      <c r="R202" s="124">
        <f t="shared" si="28"/>
        <v>9942611.1352005601</v>
      </c>
      <c r="Z202" s="2"/>
    </row>
    <row r="203" spans="13:26" x14ac:dyDescent="0.2">
      <c r="M203" s="2"/>
      <c r="N203" s="1">
        <f t="shared" si="29"/>
        <v>149</v>
      </c>
      <c r="O203" s="124">
        <f t="shared" si="30"/>
        <v>9942611.1352005601</v>
      </c>
      <c r="P203" s="124">
        <f t="shared" si="31"/>
        <v>57365.630545910346</v>
      </c>
      <c r="Q203" s="124">
        <f t="shared" si="27"/>
        <v>20844.194816398882</v>
      </c>
      <c r="R203" s="124">
        <f t="shared" si="28"/>
        <v>10020820.96056287</v>
      </c>
      <c r="Z203" s="2"/>
    </row>
    <row r="204" spans="13:26" x14ac:dyDescent="0.2">
      <c r="M204" s="2"/>
      <c r="N204" s="1">
        <f t="shared" si="29"/>
        <v>150</v>
      </c>
      <c r="O204" s="124">
        <f t="shared" si="30"/>
        <v>10020820.96056287</v>
      </c>
      <c r="P204" s="124">
        <f t="shared" si="31"/>
        <v>57365.630545910346</v>
      </c>
      <c r="Q204" s="124">
        <f t="shared" si="27"/>
        <v>21008.157865364654</v>
      </c>
      <c r="R204" s="124">
        <f t="shared" si="28"/>
        <v>10099194.748974144</v>
      </c>
      <c r="Z204" s="2"/>
    </row>
    <row r="205" spans="13:26" x14ac:dyDescent="0.2">
      <c r="M205" s="2"/>
      <c r="N205" s="1">
        <f t="shared" si="29"/>
        <v>151</v>
      </c>
      <c r="O205" s="124">
        <f t="shared" si="30"/>
        <v>10099194.748974144</v>
      </c>
      <c r="P205" s="124">
        <f t="shared" si="31"/>
        <v>57365.630545910346</v>
      </c>
      <c r="Q205" s="124">
        <f t="shared" si="27"/>
        <v>21172.464654791442</v>
      </c>
      <c r="R205" s="124">
        <f t="shared" si="28"/>
        <v>10177732.844174847</v>
      </c>
      <c r="Z205" s="2"/>
    </row>
    <row r="206" spans="13:26" x14ac:dyDescent="0.2">
      <c r="M206" s="2"/>
      <c r="N206" s="1">
        <f t="shared" si="29"/>
        <v>152</v>
      </c>
      <c r="O206" s="124">
        <f t="shared" si="30"/>
        <v>10177732.844174847</v>
      </c>
      <c r="P206" s="124">
        <f t="shared" si="31"/>
        <v>57365.630545910346</v>
      </c>
      <c r="Q206" s="124">
        <f t="shared" si="27"/>
        <v>21337.115905314207</v>
      </c>
      <c r="R206" s="124">
        <f t="shared" si="28"/>
        <v>10256435.590626072</v>
      </c>
      <c r="Z206" s="2"/>
    </row>
    <row r="207" spans="13:26" x14ac:dyDescent="0.2">
      <c r="M207" s="2"/>
      <c r="N207" s="1">
        <f t="shared" si="29"/>
        <v>153</v>
      </c>
      <c r="O207" s="124">
        <f t="shared" si="30"/>
        <v>10256435.590626072</v>
      </c>
      <c r="P207" s="124">
        <f t="shared" si="31"/>
        <v>57365.630545910346</v>
      </c>
      <c r="Q207" s="124">
        <f t="shared" si="27"/>
        <v>21502.112339078674</v>
      </c>
      <c r="R207" s="124">
        <f t="shared" si="28"/>
        <v>10335303.333511062</v>
      </c>
      <c r="Z207" s="2"/>
    </row>
    <row r="208" spans="13:26" x14ac:dyDescent="0.2">
      <c r="M208" s="2"/>
      <c r="N208" s="1">
        <f t="shared" si="29"/>
        <v>154</v>
      </c>
      <c r="O208" s="124">
        <f t="shared" si="30"/>
        <v>10335303.333511062</v>
      </c>
      <c r="P208" s="124">
        <f t="shared" si="31"/>
        <v>57365.630545910346</v>
      </c>
      <c r="Q208" s="124">
        <f t="shared" si="27"/>
        <v>21667.454679744522</v>
      </c>
      <c r="R208" s="124">
        <f t="shared" si="28"/>
        <v>10414336.418736717</v>
      </c>
      <c r="Z208" s="2"/>
    </row>
    <row r="209" spans="13:26" x14ac:dyDescent="0.2">
      <c r="M209" s="2"/>
      <c r="N209" s="1">
        <f t="shared" si="29"/>
        <v>155</v>
      </c>
      <c r="O209" s="124">
        <f t="shared" si="30"/>
        <v>10414336.418736717</v>
      </c>
      <c r="P209" s="124">
        <f t="shared" si="31"/>
        <v>57365.630545910346</v>
      </c>
      <c r="Q209" s="124">
        <f t="shared" si="27"/>
        <v>21833.143652488539</v>
      </c>
      <c r="R209" s="124">
        <f t="shared" si="28"/>
        <v>10493535.192935117</v>
      </c>
      <c r="Z209" s="2"/>
    </row>
    <row r="210" spans="13:26" x14ac:dyDescent="0.2">
      <c r="M210" s="2"/>
      <c r="N210" s="1">
        <f t="shared" si="29"/>
        <v>156</v>
      </c>
      <c r="O210" s="124">
        <f t="shared" si="30"/>
        <v>10493535.192935117</v>
      </c>
      <c r="P210" s="124">
        <f t="shared" si="31"/>
        <v>57365.630545910346</v>
      </c>
      <c r="Q210" s="124">
        <f t="shared" si="27"/>
        <v>21999.179984007817</v>
      </c>
      <c r="R210" s="124">
        <f t="shared" si="28"/>
        <v>10572900.003465034</v>
      </c>
      <c r="Z210" s="2"/>
    </row>
    <row r="211" spans="13:26" x14ac:dyDescent="0.2">
      <c r="M211" s="2"/>
      <c r="N211" s="1">
        <f t="shared" si="29"/>
        <v>157</v>
      </c>
      <c r="O211" s="124">
        <f t="shared" si="30"/>
        <v>10572900.003465034</v>
      </c>
      <c r="P211" s="124">
        <f t="shared" si="31"/>
        <v>57365.630545910346</v>
      </c>
      <c r="Q211" s="124">
        <f t="shared" si="27"/>
        <v>22165.564402522927</v>
      </c>
      <c r="R211" s="124">
        <f t="shared" si="28"/>
        <v>10652431.198413467</v>
      </c>
      <c r="Z211" s="2"/>
    </row>
    <row r="212" spans="13:26" x14ac:dyDescent="0.2">
      <c r="M212" s="2"/>
      <c r="N212" s="1">
        <f t="shared" si="29"/>
        <v>158</v>
      </c>
      <c r="O212" s="124">
        <f t="shared" si="30"/>
        <v>10652431.198413467</v>
      </c>
      <c r="P212" s="124">
        <f t="shared" si="31"/>
        <v>57365.630545910346</v>
      </c>
      <c r="Q212" s="124">
        <f t="shared" si="27"/>
        <v>22332.297637781121</v>
      </c>
      <c r="R212" s="124">
        <f t="shared" si="28"/>
        <v>10732129.126597159</v>
      </c>
      <c r="Z212" s="2"/>
    </row>
    <row r="213" spans="13:26" x14ac:dyDescent="0.2">
      <c r="M213" s="2"/>
      <c r="N213" s="1">
        <f t="shared" si="29"/>
        <v>159</v>
      </c>
      <c r="O213" s="124">
        <f t="shared" si="30"/>
        <v>10732129.126597159</v>
      </c>
      <c r="P213" s="124">
        <f t="shared" si="31"/>
        <v>57365.630545910346</v>
      </c>
      <c r="Q213" s="124">
        <f t="shared" si="27"/>
        <v>22499.380421059534</v>
      </c>
      <c r="R213" s="124">
        <f t="shared" si="28"/>
        <v>10811994.137564128</v>
      </c>
      <c r="Z213" s="2"/>
    </row>
    <row r="214" spans="13:26" x14ac:dyDescent="0.2">
      <c r="M214" s="2"/>
      <c r="N214" s="1">
        <f t="shared" si="29"/>
        <v>160</v>
      </c>
      <c r="O214" s="124">
        <f t="shared" si="30"/>
        <v>10811994.137564128</v>
      </c>
      <c r="P214" s="124">
        <f t="shared" si="31"/>
        <v>57365.630545910346</v>
      </c>
      <c r="Q214" s="124">
        <f t="shared" si="27"/>
        <v>22666.813485168375</v>
      </c>
      <c r="R214" s="124">
        <f t="shared" si="28"/>
        <v>10892026.581595207</v>
      </c>
      <c r="Z214" s="2"/>
    </row>
    <row r="215" spans="13:26" x14ac:dyDescent="0.2">
      <c r="M215" s="2"/>
      <c r="N215" s="1">
        <f t="shared" si="29"/>
        <v>161</v>
      </c>
      <c r="O215" s="124">
        <f t="shared" si="30"/>
        <v>10892026.581595207</v>
      </c>
      <c r="P215" s="124">
        <f t="shared" si="31"/>
        <v>57365.630545910346</v>
      </c>
      <c r="Q215" s="124">
        <f t="shared" ref="Q215:Q234" si="32">O215*$P$49</f>
        <v>22834.597564454172</v>
      </c>
      <c r="R215" s="124">
        <f t="shared" ref="R215:R234" si="33">O215+P215+Q215</f>
        <v>10972226.80970557</v>
      </c>
      <c r="Z215" s="2"/>
    </row>
    <row r="216" spans="13:26" x14ac:dyDescent="0.2">
      <c r="M216" s="2"/>
      <c r="N216" s="1">
        <f t="shared" ref="N216:N234" si="34">N215+1</f>
        <v>162</v>
      </c>
      <c r="O216" s="124">
        <f t="shared" ref="O216:O234" si="35">R215</f>
        <v>10972226.80970557</v>
      </c>
      <c r="P216" s="124">
        <f t="shared" ref="P216:P234" si="36">P215</f>
        <v>57365.630545910346</v>
      </c>
      <c r="Q216" s="124">
        <f t="shared" si="32"/>
        <v>23002.733394802963</v>
      </c>
      <c r="R216" s="124">
        <f t="shared" si="33"/>
        <v>11052595.173646284</v>
      </c>
      <c r="Z216" s="2"/>
    </row>
    <row r="217" spans="13:26" x14ac:dyDescent="0.2">
      <c r="M217" s="2"/>
      <c r="N217" s="1">
        <f t="shared" si="34"/>
        <v>163</v>
      </c>
      <c r="O217" s="124">
        <f t="shared" si="35"/>
        <v>11052595.173646284</v>
      </c>
      <c r="P217" s="124">
        <f t="shared" si="36"/>
        <v>57365.630545910346</v>
      </c>
      <c r="Q217" s="124">
        <f t="shared" si="32"/>
        <v>23171.221713643532</v>
      </c>
      <c r="R217" s="124">
        <f t="shared" si="33"/>
        <v>11133132.025905838</v>
      </c>
      <c r="Z217" s="2"/>
    </row>
    <row r="218" spans="13:26" x14ac:dyDescent="0.2">
      <c r="M218" s="2"/>
      <c r="N218" s="1">
        <f t="shared" si="34"/>
        <v>164</v>
      </c>
      <c r="O218" s="124">
        <f t="shared" si="35"/>
        <v>11133132.025905838</v>
      </c>
      <c r="P218" s="124">
        <f t="shared" si="36"/>
        <v>57365.630545910346</v>
      </c>
      <c r="Q218" s="124">
        <f t="shared" si="32"/>
        <v>23340.063259950657</v>
      </c>
      <c r="R218" s="124">
        <f t="shared" si="33"/>
        <v>11213837.719711699</v>
      </c>
      <c r="Z218" s="2"/>
    </row>
    <row r="219" spans="13:26" x14ac:dyDescent="0.2">
      <c r="M219" s="2"/>
      <c r="N219" s="1">
        <f t="shared" si="34"/>
        <v>165</v>
      </c>
      <c r="O219" s="124">
        <f t="shared" si="35"/>
        <v>11213837.719711699</v>
      </c>
      <c r="P219" s="124">
        <f t="shared" si="36"/>
        <v>57365.630545910346</v>
      </c>
      <c r="Q219" s="124">
        <f t="shared" si="32"/>
        <v>23509.258774248323</v>
      </c>
      <c r="R219" s="124">
        <f t="shared" si="33"/>
        <v>11294712.609031858</v>
      </c>
      <c r="Z219" s="2"/>
    </row>
    <row r="220" spans="13:26" x14ac:dyDescent="0.2">
      <c r="M220" s="2"/>
      <c r="N220" s="1">
        <f t="shared" si="34"/>
        <v>166</v>
      </c>
      <c r="O220" s="124">
        <f t="shared" si="35"/>
        <v>11294712.609031858</v>
      </c>
      <c r="P220" s="124">
        <f t="shared" si="36"/>
        <v>57365.630545910346</v>
      </c>
      <c r="Q220" s="124">
        <f t="shared" si="32"/>
        <v>23678.808998613011</v>
      </c>
      <c r="R220" s="124">
        <f t="shared" si="33"/>
        <v>11375757.048576381</v>
      </c>
      <c r="Z220" s="2"/>
    </row>
    <row r="221" spans="13:26" x14ac:dyDescent="0.2">
      <c r="M221" s="2"/>
      <c r="N221" s="1">
        <f t="shared" si="34"/>
        <v>167</v>
      </c>
      <c r="O221" s="124">
        <f t="shared" si="35"/>
        <v>11375757.048576381</v>
      </c>
      <c r="P221" s="124">
        <f t="shared" si="36"/>
        <v>57365.630545910346</v>
      </c>
      <c r="Q221" s="124">
        <f t="shared" si="32"/>
        <v>23848.714676676911</v>
      </c>
      <c r="R221" s="124">
        <f t="shared" si="33"/>
        <v>11456971.393798968</v>
      </c>
      <c r="Z221" s="2"/>
    </row>
    <row r="222" spans="13:26" x14ac:dyDescent="0.2">
      <c r="M222" s="2"/>
      <c r="N222" s="1">
        <f t="shared" si="34"/>
        <v>168</v>
      </c>
      <c r="O222" s="124">
        <f t="shared" si="35"/>
        <v>11456971.393798968</v>
      </c>
      <c r="P222" s="124">
        <f t="shared" si="36"/>
        <v>57365.630545910346</v>
      </c>
      <c r="Q222" s="124">
        <f t="shared" si="32"/>
        <v>24018.976553631201</v>
      </c>
      <c r="R222" s="124">
        <f t="shared" si="33"/>
        <v>11538356.00089851</v>
      </c>
      <c r="Z222" s="2"/>
    </row>
    <row r="223" spans="13:26" x14ac:dyDescent="0.2">
      <c r="M223" s="2"/>
      <c r="N223" s="1">
        <f t="shared" si="34"/>
        <v>169</v>
      </c>
      <c r="O223" s="124">
        <f t="shared" si="35"/>
        <v>11538356.00089851</v>
      </c>
      <c r="P223" s="124">
        <f t="shared" si="36"/>
        <v>57365.630545910346</v>
      </c>
      <c r="Q223" s="124">
        <f t="shared" si="32"/>
        <v>24189.595376229325</v>
      </c>
      <c r="R223" s="124">
        <f t="shared" si="33"/>
        <v>11619911.22682065</v>
      </c>
      <c r="Z223" s="2"/>
    </row>
    <row r="224" spans="13:26" x14ac:dyDescent="0.2">
      <c r="M224" s="2"/>
      <c r="N224" s="1">
        <f t="shared" si="34"/>
        <v>170</v>
      </c>
      <c r="O224" s="124">
        <f t="shared" si="35"/>
        <v>11619911.22682065</v>
      </c>
      <c r="P224" s="124">
        <f t="shared" si="36"/>
        <v>57365.630545910346</v>
      </c>
      <c r="Q224" s="124">
        <f t="shared" si="32"/>
        <v>24360.571892790256</v>
      </c>
      <c r="R224" s="124">
        <f t="shared" si="33"/>
        <v>11701637.429259351</v>
      </c>
      <c r="Z224" s="2"/>
    </row>
    <row r="225" spans="13:26" x14ac:dyDescent="0.2">
      <c r="M225" s="2"/>
      <c r="N225" s="1">
        <f t="shared" si="34"/>
        <v>171</v>
      </c>
      <c r="O225" s="124">
        <f t="shared" si="35"/>
        <v>11701637.429259351</v>
      </c>
      <c r="P225" s="124">
        <f t="shared" si="36"/>
        <v>57365.630545910346</v>
      </c>
      <c r="Q225" s="124">
        <f t="shared" si="32"/>
        <v>24531.906853201777</v>
      </c>
      <c r="R225" s="124">
        <f t="shared" si="33"/>
        <v>11783534.966658462</v>
      </c>
      <c r="Z225" s="2"/>
    </row>
    <row r="226" spans="13:26" x14ac:dyDescent="0.2">
      <c r="M226" s="2"/>
      <c r="N226" s="1">
        <f t="shared" si="34"/>
        <v>172</v>
      </c>
      <c r="O226" s="124">
        <f t="shared" si="35"/>
        <v>11783534.966658462</v>
      </c>
      <c r="P226" s="124">
        <f t="shared" si="36"/>
        <v>57365.630545910346</v>
      </c>
      <c r="Q226" s="124">
        <f t="shared" si="32"/>
        <v>24703.601008923772</v>
      </c>
      <c r="R226" s="124">
        <f t="shared" si="33"/>
        <v>11865604.198213296</v>
      </c>
      <c r="Z226" s="2"/>
    </row>
    <row r="227" spans="13:26" x14ac:dyDescent="0.2">
      <c r="M227" s="2"/>
      <c r="N227" s="1">
        <f t="shared" si="34"/>
        <v>173</v>
      </c>
      <c r="O227" s="124">
        <f t="shared" si="35"/>
        <v>11865604.198213296</v>
      </c>
      <c r="P227" s="124">
        <f t="shared" si="36"/>
        <v>57365.630545910346</v>
      </c>
      <c r="Q227" s="124">
        <f t="shared" si="32"/>
        <v>24875.655112991539</v>
      </c>
      <c r="R227" s="124">
        <f t="shared" si="33"/>
        <v>11947845.483872198</v>
      </c>
      <c r="Z227" s="2"/>
    </row>
    <row r="228" spans="13:26" x14ac:dyDescent="0.2">
      <c r="M228" s="2"/>
      <c r="N228" s="1">
        <f t="shared" si="34"/>
        <v>174</v>
      </c>
      <c r="O228" s="124">
        <f t="shared" si="35"/>
        <v>11947845.483872198</v>
      </c>
      <c r="P228" s="124">
        <f t="shared" si="36"/>
        <v>57365.630545910346</v>
      </c>
      <c r="Q228" s="124">
        <f t="shared" si="32"/>
        <v>25048.069920019057</v>
      </c>
      <c r="R228" s="124">
        <f t="shared" si="33"/>
        <v>12030259.184338126</v>
      </c>
      <c r="Z228" s="2"/>
    </row>
    <row r="229" spans="13:26" x14ac:dyDescent="0.2">
      <c r="M229" s="2"/>
      <c r="N229" s="1">
        <f t="shared" si="34"/>
        <v>175</v>
      </c>
      <c r="O229" s="124">
        <f t="shared" si="35"/>
        <v>12030259.184338126</v>
      </c>
      <c r="P229" s="124">
        <f t="shared" si="36"/>
        <v>57365.630545910346</v>
      </c>
      <c r="Q229" s="124">
        <f t="shared" si="32"/>
        <v>25220.846186202325</v>
      </c>
      <c r="R229" s="124">
        <f t="shared" si="33"/>
        <v>12112845.661070239</v>
      </c>
      <c r="Z229" s="2"/>
    </row>
    <row r="230" spans="13:26" x14ac:dyDescent="0.2">
      <c r="M230" s="2"/>
      <c r="N230" s="1">
        <f t="shared" si="34"/>
        <v>176</v>
      </c>
      <c r="O230" s="124">
        <f t="shared" si="35"/>
        <v>12112845.661070239</v>
      </c>
      <c r="P230" s="124">
        <f t="shared" si="36"/>
        <v>57365.630545910346</v>
      </c>
      <c r="Q230" s="124">
        <f t="shared" si="32"/>
        <v>25393.984669322679</v>
      </c>
      <c r="R230" s="124">
        <f t="shared" si="33"/>
        <v>12195605.276285471</v>
      </c>
      <c r="Z230" s="2"/>
    </row>
    <row r="231" spans="13:26" x14ac:dyDescent="0.2">
      <c r="M231" s="2"/>
      <c r="N231" s="1">
        <f t="shared" si="34"/>
        <v>177</v>
      </c>
      <c r="O231" s="124">
        <f t="shared" si="35"/>
        <v>12195605.276285471</v>
      </c>
      <c r="P231" s="124">
        <f t="shared" si="36"/>
        <v>57365.630545910346</v>
      </c>
      <c r="Q231" s="124">
        <f t="shared" si="32"/>
        <v>25567.48612875009</v>
      </c>
      <c r="R231" s="124">
        <f t="shared" si="33"/>
        <v>12278538.392960131</v>
      </c>
      <c r="Z231" s="2"/>
    </row>
    <row r="232" spans="13:26" x14ac:dyDescent="0.2">
      <c r="M232" s="2"/>
      <c r="N232" s="1">
        <f t="shared" si="34"/>
        <v>178</v>
      </c>
      <c r="O232" s="124">
        <f t="shared" si="35"/>
        <v>12278538.392960131</v>
      </c>
      <c r="P232" s="124">
        <f t="shared" si="36"/>
        <v>57365.630545910346</v>
      </c>
      <c r="Q232" s="124">
        <f t="shared" si="32"/>
        <v>25741.351325446518</v>
      </c>
      <c r="R232" s="124">
        <f t="shared" si="33"/>
        <v>12361645.374831488</v>
      </c>
      <c r="Z232" s="2"/>
    </row>
    <row r="233" spans="13:26" x14ac:dyDescent="0.2">
      <c r="M233" s="2"/>
      <c r="N233" s="1">
        <f t="shared" si="34"/>
        <v>179</v>
      </c>
      <c r="O233" s="124">
        <f t="shared" si="35"/>
        <v>12361645.374831488</v>
      </c>
      <c r="P233" s="124">
        <f t="shared" si="36"/>
        <v>57365.630545910346</v>
      </c>
      <c r="Q233" s="124">
        <f t="shared" si="32"/>
        <v>25915.581021969247</v>
      </c>
      <c r="R233" s="124">
        <f t="shared" si="33"/>
        <v>12444926.586399369</v>
      </c>
      <c r="Z233" s="2"/>
    </row>
    <row r="234" spans="13:26" x14ac:dyDescent="0.2">
      <c r="M234" s="2"/>
      <c r="N234" s="1">
        <f t="shared" si="34"/>
        <v>180</v>
      </c>
      <c r="O234" s="124">
        <f t="shared" si="35"/>
        <v>12444926.586399369</v>
      </c>
      <c r="P234" s="124">
        <f t="shared" si="36"/>
        <v>57365.630545910346</v>
      </c>
      <c r="Q234" s="124">
        <f t="shared" si="32"/>
        <v>26090.175982474218</v>
      </c>
      <c r="R234" s="124">
        <f t="shared" si="33"/>
        <v>12528382.392927753</v>
      </c>
      <c r="Z234" s="2"/>
    </row>
    <row r="235" spans="13:26" x14ac:dyDescent="0.2">
      <c r="M235" s="2"/>
      <c r="N235" s="163" t="s">
        <v>216</v>
      </c>
      <c r="O235" s="163" t="s">
        <v>216</v>
      </c>
      <c r="P235" s="163" t="s">
        <v>216</v>
      </c>
      <c r="Q235" s="163" t="s">
        <v>216</v>
      </c>
      <c r="R235" s="163" t="s">
        <v>216</v>
      </c>
      <c r="Z235" s="2"/>
    </row>
    <row r="236" spans="13:26" x14ac:dyDescent="0.2">
      <c r="M236" s="2"/>
      <c r="N236" s="134"/>
      <c r="O236" s="134" t="s">
        <v>231</v>
      </c>
      <c r="P236" s="196">
        <f>SUM(P55:P234)</f>
        <v>10325813.498263877</v>
      </c>
      <c r="Q236" s="196">
        <f>SUM(Q55:Q234)</f>
        <v>2202568.894663882</v>
      </c>
      <c r="R236" s="196">
        <f>P236+Q236</f>
        <v>12528382.392927758</v>
      </c>
      <c r="S236" s="124">
        <f>R236-P50</f>
        <v>-8.9406967163085938E-8</v>
      </c>
      <c r="Z236" s="2"/>
    </row>
    <row r="237" spans="13:26" x14ac:dyDescent="0.2"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C7DD5-C5FE-41EB-A69D-80A41585FCDB}">
  <sheetPr>
    <tabColor theme="9" tint="0.39997558519241921"/>
    <pageSetUpPr fitToPage="1"/>
  </sheetPr>
  <dimension ref="A1:AH389"/>
  <sheetViews>
    <sheetView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0.140625" style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5.285156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Big Bend GT 4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160417.01159043924</v>
      </c>
      <c r="Q8" s="184">
        <f>G10</f>
        <v>202518.95957421785</v>
      </c>
      <c r="R8" s="184">
        <f>G11</f>
        <v>312454.62915111979</v>
      </c>
      <c r="S8" s="184">
        <f>G12</f>
        <v>8385.5294066359511</v>
      </c>
      <c r="T8" s="184">
        <f>G13</f>
        <v>-362942.10654153436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303398.65949219768</v>
      </c>
      <c r="Q9" s="184">
        <f>L10</f>
        <v>388218.0072649002</v>
      </c>
      <c r="R9" s="184">
        <f>L11</f>
        <v>610788.34921602882</v>
      </c>
      <c r="S9" s="184">
        <f>L12</f>
        <v>13873.902684657036</v>
      </c>
      <c r="T9" s="184">
        <f>L13</f>
        <v>-709481.59967338841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70</v>
      </c>
      <c r="B10" s="170">
        <f>'Escalation Factors'!$A$10</f>
        <v>2023</v>
      </c>
      <c r="C10" s="201">
        <v>2049</v>
      </c>
      <c r="D10" s="10" t="s">
        <v>155</v>
      </c>
      <c r="E10" s="184">
        <f>VLOOKUP($A$10,'Cost Estimates in 2023'!$A:$F,2,FALSE)</f>
        <v>192050</v>
      </c>
      <c r="F10" s="164">
        <f>VLOOKUP(G$7,Multiplier_Labor,3,FALSE)</f>
        <v>1.0545116353773385</v>
      </c>
      <c r="G10" s="185">
        <f>E10*F10</f>
        <v>202518.95957421785</v>
      </c>
      <c r="H10" s="137"/>
      <c r="J10" s="165">
        <f>C10+1</f>
        <v>2050</v>
      </c>
      <c r="K10" s="164">
        <f>VLOOKUP(J$10,Multiplier_Labor,4,FALSE)</f>
        <v>1.9169464828433931</v>
      </c>
      <c r="L10" s="185">
        <f>G10*K10</f>
        <v>388218.0072649002</v>
      </c>
      <c r="M10" s="2"/>
      <c r="O10" s="134" t="s">
        <v>235</v>
      </c>
      <c r="P10" s="184">
        <f>SUM(Q10:T10)</f>
        <v>230405.65949219768</v>
      </c>
      <c r="Q10" s="184">
        <f>Q9-Q16</f>
        <v>295579.0072649002</v>
      </c>
      <c r="R10" s="184">
        <f>R9-R16</f>
        <v>538528.34921602882</v>
      </c>
      <c r="S10" s="184">
        <f>S9-S16</f>
        <v>-11573.097315342964</v>
      </c>
      <c r="T10" s="184">
        <f>T9-T16</f>
        <v>-592128.59967338841</v>
      </c>
      <c r="Z10" s="2"/>
      <c r="AA10" s="186" t="str">
        <f>A10</f>
        <v>Big Bend GT 4</v>
      </c>
      <c r="AB10" s="182">
        <f>P12</f>
        <v>24</v>
      </c>
      <c r="AC10" s="187">
        <f>G7</f>
        <v>2025</v>
      </c>
      <c r="AD10" s="187">
        <f>C10</f>
        <v>2049</v>
      </c>
      <c r="AE10" s="182">
        <f>G15</f>
        <v>160417.01159043924</v>
      </c>
      <c r="AF10" s="182">
        <f>P16</f>
        <v>72993</v>
      </c>
      <c r="AG10" s="182">
        <f>L15</f>
        <v>303398.65949219768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308200</v>
      </c>
      <c r="F11" s="164">
        <f>VLOOKUP(G$7,Multiplier_Materials,3,FALSE)</f>
        <v>1.0138047668757943</v>
      </c>
      <c r="G11" s="185">
        <f>E11*F11</f>
        <v>312454.62915111979</v>
      </c>
      <c r="H11" s="137"/>
      <c r="K11" s="164">
        <f>VLOOKUP(J$10,Multiplier_Materials,4,FALSE)</f>
        <v>1.9548065294325303</v>
      </c>
      <c r="L11" s="185">
        <f>G11*K11</f>
        <v>610788.34921602882</v>
      </c>
      <c r="M11" s="2"/>
      <c r="O11" s="134" t="s">
        <v>234</v>
      </c>
      <c r="P11" s="184">
        <f>SUM(Q11:T11)</f>
        <v>119778.00307821593</v>
      </c>
      <c r="Q11" s="184">
        <f>Q10/((1+Q13)^(P12))</f>
        <v>154192.62348235733</v>
      </c>
      <c r="R11" s="184">
        <f>R10/((1+R13)^(P12))</f>
        <v>275489.33416564792</v>
      </c>
      <c r="S11" s="184">
        <f>S10/((1+S13)^(P12))</f>
        <v>-6994.8989890919993</v>
      </c>
      <c r="T11" s="184">
        <f>T10/((1+T13)^(P12))</f>
        <v>-302909.05558069731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8050</v>
      </c>
      <c r="F12" s="164">
        <f>VLOOKUP(G$7,Multiplier_GDP,3,FALSE)</f>
        <v>1.0416806716317952</v>
      </c>
      <c r="G12" s="185">
        <f>E12*F12</f>
        <v>8385.5294066359511</v>
      </c>
      <c r="H12" s="137"/>
      <c r="K12" s="164">
        <f>VLOOKUP(J$10,Multiplier_GDP,4,FALSE)</f>
        <v>1.6545052806895912</v>
      </c>
      <c r="L12" s="185">
        <f>G12*K12</f>
        <v>13873.902684657036</v>
      </c>
      <c r="M12" s="2"/>
      <c r="O12" s="134" t="s">
        <v>244</v>
      </c>
      <c r="P12" s="184">
        <f>(P7-P6)</f>
        <v>24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-358000</v>
      </c>
      <c r="F13" s="164">
        <f>F11</f>
        <v>1.0138047668757943</v>
      </c>
      <c r="G13" s="185">
        <f>E13*F13</f>
        <v>-362942.10654153436</v>
      </c>
      <c r="H13" s="137"/>
      <c r="K13" s="164">
        <f>K11</f>
        <v>1.9548065294325303</v>
      </c>
      <c r="L13" s="185">
        <f>G13*K13</f>
        <v>-709481.59967338841</v>
      </c>
      <c r="M13" s="2"/>
      <c r="O13" s="180" t="s">
        <v>237</v>
      </c>
      <c r="P13" s="189">
        <f>IF(P8=0,0,((P9/P8)^(1/($P7-$P6))-1))</f>
        <v>2.6908624977141971E-2</v>
      </c>
      <c r="Q13" s="189">
        <f>IF(Q8=0,0,((Q9/Q8)^(1/($P7-$P6))-1))</f>
        <v>2.7484824331636348E-2</v>
      </c>
      <c r="R13" s="189">
        <f>IF(R8=0,0,((R9/R8)^(1/($P7-$P6))-1))</f>
        <v>2.8322466395616308E-2</v>
      </c>
      <c r="S13" s="189">
        <f>IF(S8=0,0,((S9/S8)^(1/($P7-$P6))-1))</f>
        <v>2.1200863205538489E-2</v>
      </c>
      <c r="T13" s="189">
        <f>IF(T8=0,0,((T9/T8)^(1/($P7-$P6))-1))</f>
        <v>2.8322466395616308E-2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6894.9478186207052</v>
      </c>
      <c r="Q14" s="185">
        <f>PMT(Q13,$P12,-Q11)</f>
        <v>8859.7723452773935</v>
      </c>
      <c r="R14" s="185">
        <f>PMT(R13,$P12,-R11)</f>
        <v>15974.389160097877</v>
      </c>
      <c r="S14" s="185">
        <f>PMT(S13,$P12,-S11)</f>
        <v>-374.87803427416185</v>
      </c>
      <c r="T14" s="185">
        <f>PMT(T13,$P12,-T11)</f>
        <v>-17564.3356524804</v>
      </c>
      <c r="U14" s="190"/>
      <c r="Z14" s="2"/>
    </row>
    <row r="15" spans="1:34" x14ac:dyDescent="0.2">
      <c r="E15" s="185">
        <f>SUM(E10:E13)</f>
        <v>150300</v>
      </c>
      <c r="F15" s="124"/>
      <c r="G15" s="185">
        <f>SUM(G10:G13)</f>
        <v>160417.01159043924</v>
      </c>
      <c r="H15" s="137"/>
      <c r="L15" s="185">
        <f>SUM(L10:L13)</f>
        <v>303398.65949219768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72993</v>
      </c>
      <c r="Q16" s="185">
        <f>VLOOKUP($A$10,'Reserves Dec 31, 2024'!$A:$F,2,FALSE)</f>
        <v>92639</v>
      </c>
      <c r="R16" s="185">
        <f>VLOOKUP($A$10,'Reserves Dec 31, 2024'!$A:$F,3,FALSE)</f>
        <v>72260</v>
      </c>
      <c r="S16" s="185">
        <f>VLOOKUP($A$10,'Reserves Dec 31, 2024'!$A:$F,4,FALSE)</f>
        <v>25447</v>
      </c>
      <c r="T16" s="185">
        <f>VLOOKUP($A$10,'Reserves Dec 31, 2024'!$A:$F,5,FALSE)</f>
        <v>-117353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"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6894.9478186207052</v>
      </c>
      <c r="Q17" s="124">
        <f>IF($N17&lt;=TRUNC($P$12),Q14*(1+0),0)</f>
        <v>8859.7723452773935</v>
      </c>
      <c r="R17" s="124">
        <f>IF($N17&lt;=TRUNC($P$12),R14*(1+0),0)</f>
        <v>15974.389160097877</v>
      </c>
      <c r="S17" s="124">
        <f>IF($N17&lt;=TRUNC($P$12),S14*(1+0),0)</f>
        <v>-374.87803427416185</v>
      </c>
      <c r="T17" s="124">
        <f>IF($N17&lt;=TRUNC($P$12),T14*(1+0),0)</f>
        <v>-17564.3356524804</v>
      </c>
      <c r="Z17" s="124"/>
    </row>
    <row r="18" spans="5:26" x14ac:dyDescent="0.2"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7085.4781611242106</v>
      </c>
      <c r="Q18" s="124">
        <f t="shared" ref="Q18:Q48" si="3">IF($N18&lt;=TRUNC($P$12),Q17*(1+Q$13),0)</f>
        <v>9103.2816318056321</v>
      </c>
      <c r="R18" s="124">
        <f t="shared" ref="R18:R48" si="4">IF($N18&lt;=TRUNC($P$12),R17*(1+R$13),0)</f>
        <v>16426.823260275247</v>
      </c>
      <c r="S18" s="124">
        <f t="shared" ref="S18:S48" si="5">IF($N18&lt;=TRUNC($P$12),S17*(1+S$13),0)</f>
        <v>-382.82577219756951</v>
      </c>
      <c r="T18" s="124">
        <f t="shared" ref="T18:T48" si="6">IF($N18&lt;=TRUNC($P$12),T17*(1+T$13),0)</f>
        <v>-18061.8009587591</v>
      </c>
      <c r="U18" s="196"/>
      <c r="V18" s="124"/>
      <c r="W18" s="124"/>
      <c r="X18" s="124"/>
      <c r="Y18" s="124"/>
      <c r="Z18" s="2"/>
    </row>
    <row r="19" spans="5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7281.2574198649927</v>
      </c>
      <c r="Q19" s="124">
        <f t="shared" si="3"/>
        <v>9353.4837282972221</v>
      </c>
      <c r="R19" s="124">
        <f t="shared" si="4"/>
        <v>16892.071410051121</v>
      </c>
      <c r="S19" s="124">
        <f t="shared" si="5"/>
        <v>-390.94200902548482</v>
      </c>
      <c r="T19" s="124">
        <f t="shared" si="6"/>
        <v>-18573.355709457865</v>
      </c>
      <c r="Z19" s="124"/>
    </row>
    <row r="20" spans="5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7482.4298508999891</v>
      </c>
      <c r="Q20" s="124">
        <f t="shared" si="3"/>
        <v>9610.5625854582904</v>
      </c>
      <c r="R20" s="124">
        <f t="shared" si="4"/>
        <v>17370.496534914644</v>
      </c>
      <c r="S20" s="124">
        <f t="shared" si="5"/>
        <v>-399.23031708013252</v>
      </c>
      <c r="T20" s="124">
        <f t="shared" si="6"/>
        <v>-19099.398952392814</v>
      </c>
      <c r="U20" s="196">
        <f>SUM(Q17:T20)/4</f>
        <v>7186.0283126274744</v>
      </c>
      <c r="V20" s="124">
        <f>SUM(Q17:Q20)/4</f>
        <v>9231.7750727096354</v>
      </c>
      <c r="W20" s="124">
        <f>SUM(R17:R20)/4</f>
        <v>16665.945091334725</v>
      </c>
      <c r="X20" s="124">
        <f>SUM(S17:S20)/4</f>
        <v>-386.96903314433712</v>
      </c>
      <c r="Y20" s="124">
        <f>SUM(T17:T20)/4</f>
        <v>-18324.722818272545</v>
      </c>
      <c r="Z20" s="188">
        <f>SUM(Q20:T20)-P20</f>
        <v>0</v>
      </c>
    </row>
    <row r="21" spans="5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7689.1436673292628</v>
      </c>
      <c r="Q21" s="124">
        <f t="shared" si="3"/>
        <v>9874.7072098478075</v>
      </c>
      <c r="R21" s="124">
        <f t="shared" si="4"/>
        <v>17862.471839299935</v>
      </c>
      <c r="S21" s="124">
        <f t="shared" si="5"/>
        <v>-407.69434442005218</v>
      </c>
      <c r="T21" s="124">
        <f t="shared" si="6"/>
        <v>-19640.34103739843</v>
      </c>
      <c r="Z21" s="2"/>
    </row>
    <row r="22" spans="5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7901.5511476736065</v>
      </c>
      <c r="Q22" s="124">
        <f t="shared" si="3"/>
        <v>10146.111802836818</v>
      </c>
      <c r="R22" s="124">
        <f t="shared" si="4"/>
        <v>18368.38109771115</v>
      </c>
      <c r="S22" s="124">
        <f t="shared" si="5"/>
        <v>-416.3378164457734</v>
      </c>
      <c r="T22" s="124">
        <f t="shared" si="6"/>
        <v>-20196.60393642859</v>
      </c>
      <c r="Z22" s="2"/>
    </row>
    <row r="23" spans="5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8119.8087472166844</v>
      </c>
      <c r="Q23" s="124">
        <f t="shared" si="3"/>
        <v>10424.97590338693</v>
      </c>
      <c r="R23" s="124">
        <f t="shared" si="4"/>
        <v>18888.618954092948</v>
      </c>
      <c r="S23" s="124">
        <f t="shared" si="5"/>
        <v>-425.16453753953283</v>
      </c>
      <c r="T23" s="124">
        <f t="shared" si="6"/>
        <v>-20768.621572723659</v>
      </c>
      <c r="Z23" s="124"/>
    </row>
    <row r="24" spans="5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8344.0772123927527</v>
      </c>
      <c r="Q24" s="124">
        <f t="shared" si="3"/>
        <v>10711.504534753061</v>
      </c>
      <c r="R24" s="124">
        <f t="shared" si="4"/>
        <v>19423.591229679845</v>
      </c>
      <c r="S24" s="124">
        <f t="shared" si="5"/>
        <v>-434.17839273975449</v>
      </c>
      <c r="T24" s="124">
        <f t="shared" si="6"/>
        <v>-21356.840159300398</v>
      </c>
      <c r="U24" s="196">
        <f>SUM(Q21:T24)/4</f>
        <v>8013.6451936530766</v>
      </c>
      <c r="V24" s="124">
        <f>SUM(Q21:Q24)/4</f>
        <v>10289.324862706155</v>
      </c>
      <c r="W24" s="124">
        <f>SUM(R21:R24)/4</f>
        <v>18635.765780195969</v>
      </c>
      <c r="X24" s="124">
        <f>SUM(S21:S24)/4</f>
        <v>-420.84377278627824</v>
      </c>
      <c r="Y24" s="124">
        <f>SUM(T21:T24)/4</f>
        <v>-20490.601676462768</v>
      </c>
      <c r="Z24" s="188">
        <f>SUM(Q24:T24)-P24</f>
        <v>0</v>
      </c>
    </row>
    <row r="25" spans="5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8574.5216983031532</v>
      </c>
      <c r="Q25" s="124">
        <f t="shared" si="3"/>
        <v>11005.908355218275</v>
      </c>
      <c r="R25" s="124">
        <f t="shared" si="4"/>
        <v>19973.715239564641</v>
      </c>
      <c r="S25" s="124">
        <f t="shared" si="5"/>
        <v>-443.3833494510306</v>
      </c>
      <c r="T25" s="124">
        <f t="shared" si="6"/>
        <v>-21961.718547028733</v>
      </c>
      <c r="Z25" s="2"/>
    </row>
    <row r="26" spans="5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8811.3118894470608</v>
      </c>
      <c r="Q26" s="124">
        <f t="shared" si="3"/>
        <v>11308.403812971537</v>
      </c>
      <c r="R26" s="124">
        <f t="shared" si="4"/>
        <v>20539.420118232818</v>
      </c>
      <c r="S26" s="124">
        <f t="shared" si="5"/>
        <v>-452.78345919035536</v>
      </c>
      <c r="T26" s="124">
        <f t="shared" si="6"/>
        <v>-22583.728582566939</v>
      </c>
      <c r="Z26" s="2"/>
    </row>
    <row r="27" spans="5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9054.6221237543905</v>
      </c>
      <c r="Q27" s="124">
        <f t="shared" si="3"/>
        <v>11619.213305242267</v>
      </c>
      <c r="R27" s="124">
        <f t="shared" si="4"/>
        <v>21121.147154316914</v>
      </c>
      <c r="S27" s="124">
        <f t="shared" si="5"/>
        <v>-462.38285937038063</v>
      </c>
      <c r="T27" s="124">
        <f t="shared" si="6"/>
        <v>-23223.355476434412</v>
      </c>
      <c r="Z27" s="124"/>
    </row>
    <row r="28" spans="5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9304.6315200109275</v>
      </c>
      <c r="Q28" s="124">
        <f t="shared" si="3"/>
        <v>11938.565341808662</v>
      </c>
      <c r="R28" s="124">
        <f t="shared" si="4"/>
        <v>21719.350134831922</v>
      </c>
      <c r="S28" s="124">
        <f t="shared" si="5"/>
        <v>-472.18577512047779</v>
      </c>
      <c r="T28" s="124">
        <f t="shared" si="6"/>
        <v>-23881.098181509176</v>
      </c>
      <c r="U28" s="196">
        <f>SUM(Q25:T28)/4</f>
        <v>8936.2718078788821</v>
      </c>
      <c r="V28" s="124">
        <f>SUM(Q25:Q28)/4</f>
        <v>11468.022703810184</v>
      </c>
      <c r="W28" s="124">
        <f>SUM(R25:R28)/4</f>
        <v>20838.408161736574</v>
      </c>
      <c r="X28" s="124">
        <f>SUM(S25:S28)/4</f>
        <v>-457.68386078306111</v>
      </c>
      <c r="Y28" s="124">
        <f>SUM(T25:T28)/4</f>
        <v>-22912.475196884818</v>
      </c>
      <c r="Z28" s="188">
        <f>SUM(Q28:T28)-P28</f>
        <v>0</v>
      </c>
    </row>
    <row r="29" spans="5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9561.5241087685681</v>
      </c>
      <c r="Q29" s="124">
        <f t="shared" si="3"/>
        <v>12266.694713000035</v>
      </c>
      <c r="R29" s="124">
        <f t="shared" si="4"/>
        <v>22334.495699160325</v>
      </c>
      <c r="S29" s="124">
        <f t="shared" si="5"/>
        <v>-482.1965211464082</v>
      </c>
      <c r="T29" s="124">
        <f t="shared" si="6"/>
        <v>-24557.469782245385</v>
      </c>
      <c r="Z29" s="2"/>
    </row>
    <row r="30" spans="5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9825.4889668356773</v>
      </c>
      <c r="Q30" s="124">
        <f t="shared" si="3"/>
        <v>12603.842662316654</v>
      </c>
      <c r="R30" s="124">
        <f t="shared" si="4"/>
        <v>22967.063703062831</v>
      </c>
      <c r="S30" s="124">
        <f t="shared" si="5"/>
        <v>-492.41950362941975</v>
      </c>
      <c r="T30" s="124">
        <f t="shared" si="6"/>
        <v>-25252.997894914392</v>
      </c>
      <c r="Z30" s="2"/>
    </row>
    <row r="31" spans="5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10096.720355445537</v>
      </c>
      <c r="Q31" s="124">
        <f t="shared" si="3"/>
        <v>12950.257063794012</v>
      </c>
      <c r="R31" s="124">
        <f t="shared" si="4"/>
        <v>23617.547592998806</v>
      </c>
      <c r="S31" s="124">
        <f t="shared" si="5"/>
        <v>-502.85922216560624</v>
      </c>
      <c r="T31" s="124">
        <f t="shared" si="6"/>
        <v>-25968.225079181673</v>
      </c>
      <c r="Z31" s="124"/>
    </row>
    <row r="32" spans="5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10375.417862203329</v>
      </c>
      <c r="Q32" s="124">
        <f t="shared" si="3"/>
        <v>13306.192604241924</v>
      </c>
      <c r="R32" s="124">
        <f t="shared" si="4"/>
        <v>24286.454791048385</v>
      </c>
      <c r="S32" s="124">
        <f t="shared" si="5"/>
        <v>-513.52027174638272</v>
      </c>
      <c r="T32" s="124">
        <f t="shared" si="6"/>
        <v>-26703.709261340598</v>
      </c>
      <c r="U32" s="196">
        <f>SUM(Q29:T32)/4</f>
        <v>9964.7878233132797</v>
      </c>
      <c r="V32" s="124">
        <f>SUM(Q29:Q32)/4</f>
        <v>12781.746760838156</v>
      </c>
      <c r="W32" s="124">
        <f>SUM(R29:R32)/4</f>
        <v>23301.390446567584</v>
      </c>
      <c r="X32" s="124">
        <f>SUM(S29:S32)/4</f>
        <v>-497.74887967195423</v>
      </c>
      <c r="Y32" s="124">
        <f>SUM(T29:T32)/4</f>
        <v>-25620.600504420512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10661.786546914762</v>
      </c>
      <c r="Q33" s="124">
        <f t="shared" si="3"/>
        <v>13671.910970492432</v>
      </c>
      <c r="R33" s="124">
        <f t="shared" si="4"/>
        <v>24974.307090736507</v>
      </c>
      <c r="S33" s="124">
        <f t="shared" si="5"/>
        <v>-524.40734478094873</v>
      </c>
      <c r="T33" s="124">
        <f t="shared" si="6"/>
        <v>-27460.024169533226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10956.03709140261</v>
      </c>
      <c r="Q34" s="124">
        <f t="shared" si="3"/>
        <v>14047.681041794189</v>
      </c>
      <c r="R34" s="124">
        <f t="shared" si="4"/>
        <v>25681.641064067695</v>
      </c>
      <c r="S34" s="124">
        <f t="shared" si="5"/>
        <v>-535.52523316162933</v>
      </c>
      <c r="T34" s="124">
        <f t="shared" si="6"/>
        <v>-28237.759781297642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11258.38595341986</v>
      </c>
      <c r="Q35" s="124">
        <f t="shared" si="3"/>
        <v>14433.77908749476</v>
      </c>
      <c r="R35" s="124">
        <f t="shared" si="4"/>
        <v>26409.008480089033</v>
      </c>
      <c r="S35" s="124">
        <f t="shared" si="5"/>
        <v>-546.8788303730031</v>
      </c>
      <c r="T35" s="124">
        <f t="shared" si="6"/>
        <v>-29037.52278379093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11569.05552477156</v>
      </c>
      <c r="Q36" s="124">
        <f t="shared" si="3"/>
        <v>14830.488970156201</v>
      </c>
      <c r="R36" s="124">
        <f t="shared" si="4"/>
        <v>27156.976735307901</v>
      </c>
      <c r="S36" s="124">
        <f t="shared" si="5"/>
        <v>-558.47313364574597</v>
      </c>
      <c r="T36" s="124">
        <f t="shared" si="6"/>
        <v>-29859.937047046791</v>
      </c>
      <c r="U36" s="196">
        <f>SUM(Q33:T36)/4</f>
        <v>11111.316279127199</v>
      </c>
      <c r="V36" s="124">
        <f>SUM(Q33:Q36)/4</f>
        <v>14245.965017484396</v>
      </c>
      <c r="W36" s="124">
        <f>SUM(R33:R36)/4</f>
        <v>26055.48334255028</v>
      </c>
      <c r="X36" s="124">
        <f>SUM(S33:S36)/4</f>
        <v>-541.3211354903317</v>
      </c>
      <c r="Y36" s="124">
        <f>SUM(T33:T36)/4</f>
        <v>-28648.81094541715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11888.274293760271</v>
      </c>
      <c r="Q37" s="124">
        <f t="shared" si="3"/>
        <v>15238.102354253215</v>
      </c>
      <c r="R37" s="124">
        <f t="shared" si="4"/>
        <v>27926.129296300191</v>
      </c>
      <c r="S37" s="124">
        <f t="shared" si="5"/>
        <v>-570.31324615613789</v>
      </c>
      <c r="T37" s="124">
        <f t="shared" si="6"/>
        <v>-30705.644110636993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12216.277012073184</v>
      </c>
      <c r="Q38" s="124">
        <f t="shared" si="3"/>
        <v>15656.918920607359</v>
      </c>
      <c r="R38" s="124">
        <f t="shared" si="4"/>
        <v>28717.066154854288</v>
      </c>
      <c r="S38" s="124">
        <f t="shared" si="5"/>
        <v>-582.4043792722008</v>
      </c>
      <c r="T38" s="124">
        <f t="shared" si="6"/>
        <v>-31575.303684116265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12553.304866232284</v>
      </c>
      <c r="Q39" s="124">
        <f t="shared" si="3"/>
        <v>16087.246586714926</v>
      </c>
      <c r="R39" s="124">
        <f t="shared" si="4"/>
        <v>29530.40429600584</v>
      </c>
      <c r="S39" s="124">
        <f t="shared" si="5"/>
        <v>-594.75185484745725</v>
      </c>
      <c r="T39" s="124">
        <f t="shared" si="6"/>
        <v>-32469.594161641027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12899.605653732207</v>
      </c>
      <c r="Q40" s="124">
        <f t="shared" si="3"/>
        <v>16529.4017331305</v>
      </c>
      <c r="R40" s="124">
        <f t="shared" si="4"/>
        <v>30366.778179328427</v>
      </c>
      <c r="S40" s="124">
        <f t="shared" si="5"/>
        <v>-607.36110756331846</v>
      </c>
      <c r="T40" s="124">
        <f t="shared" si="6"/>
        <v>-33389.213151163407</v>
      </c>
      <c r="U40" s="196">
        <f>SUM(Q37:T40)/4</f>
        <v>12389.365456449483</v>
      </c>
      <c r="V40" s="124">
        <f>SUM(Q37:Q40)/4</f>
        <v>15877.9173986765</v>
      </c>
      <c r="W40" s="124">
        <f>SUM(R37:R40)/4</f>
        <v>29135.094481622185</v>
      </c>
      <c r="X40" s="124">
        <f>SUM(S37:S40)/4</f>
        <v>-588.70764695977857</v>
      </c>
      <c r="Y40" s="124">
        <f>SUM(T37:T40)/4</f>
        <v>-32034.938776889423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230405.65949219745</v>
      </c>
      <c r="Q50" s="196">
        <f>SUM(Q$17:Q$48)</f>
        <v>295579.00726490014</v>
      </c>
      <c r="R50" s="196">
        <f>SUM(R$17:R$48)</f>
        <v>538528.34921602928</v>
      </c>
      <c r="S50" s="196">
        <f>SUM(S$17:S$48)</f>
        <v>-11573.097315342964</v>
      </c>
      <c r="T50" s="196">
        <f>SUM(T$17:T$48)</f>
        <v>-592128.59967338899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-2.3283064365386963E-10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0</v>
      </c>
      <c r="U51" s="188">
        <f>SUM(Q50:T50)-P$10</f>
        <v>-2.3283064365386963E-10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2.6908624977141971E-2</v>
      </c>
      <c r="Z52" s="2"/>
    </row>
    <row r="53" spans="13:26" x14ac:dyDescent="0.2">
      <c r="M53" s="2"/>
      <c r="O53" s="134" t="s">
        <v>236</v>
      </c>
      <c r="P53" s="197">
        <f>((1+P52)^(1/12))-1</f>
        <v>2.2151961153429323E-3</v>
      </c>
      <c r="Z53" s="2"/>
    </row>
    <row r="54" spans="13:26" x14ac:dyDescent="0.2">
      <c r="M54" s="2"/>
      <c r="O54" s="134" t="s">
        <v>235</v>
      </c>
      <c r="P54" s="196">
        <f>P10</f>
        <v>230405.65949219768</v>
      </c>
      <c r="Z54" s="2"/>
    </row>
    <row r="55" spans="13:26" x14ac:dyDescent="0.2">
      <c r="M55" s="2"/>
      <c r="O55" s="134" t="s">
        <v>234</v>
      </c>
      <c r="P55" s="196">
        <f>P54/(1+P53)^P56</f>
        <v>121823.17288785946</v>
      </c>
      <c r="Z55" s="2"/>
    </row>
    <row r="56" spans="13:26" x14ac:dyDescent="0.2">
      <c r="M56" s="2"/>
      <c r="O56" s="134" t="s">
        <v>233</v>
      </c>
      <c r="P56" s="124">
        <f>$P$12*12</f>
        <v>288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572.63178034976477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572.63178034976477</v>
      </c>
      <c r="Q59" s="124">
        <f t="shared" ref="Q59:Q122" si="7">O59*$P$53</f>
        <v>0</v>
      </c>
      <c r="R59" s="124">
        <f t="shared" ref="R59:R122" si="8">O59+P59+Q59</f>
        <v>572.63178034976477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572.63178034976477</v>
      </c>
      <c r="P60" s="124">
        <f t="shared" ref="P60:P123" si="11">P59</f>
        <v>572.63178034976477</v>
      </c>
      <c r="Q60" s="124">
        <f t="shared" si="7"/>
        <v>1.2684916953527061</v>
      </c>
      <c r="R60" s="124">
        <f t="shared" si="8"/>
        <v>1146.5320523948822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1146.5320523948822</v>
      </c>
      <c r="P61" s="124">
        <f t="shared" si="11"/>
        <v>572.63178034976477</v>
      </c>
      <c r="Q61" s="124">
        <f t="shared" si="7"/>
        <v>2.539793348581302</v>
      </c>
      <c r="R61" s="124">
        <f t="shared" si="8"/>
        <v>1721.7036260932282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1721.7036260932282</v>
      </c>
      <c r="P62" s="124">
        <f t="shared" si="11"/>
        <v>572.63178034976477</v>
      </c>
      <c r="Q62" s="124">
        <f t="shared" si="7"/>
        <v>3.8139111842935596</v>
      </c>
      <c r="R62" s="124">
        <f t="shared" si="8"/>
        <v>2298.1493176272866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2298.1493176272866</v>
      </c>
      <c r="P63" s="124">
        <f t="shared" si="11"/>
        <v>572.63178034976477</v>
      </c>
      <c r="Q63" s="124">
        <f t="shared" si="7"/>
        <v>5.0908514408859755</v>
      </c>
      <c r="R63" s="124">
        <f t="shared" si="8"/>
        <v>2875.8719494179372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2875.8719494179372</v>
      </c>
      <c r="P64" s="124">
        <f t="shared" si="11"/>
        <v>572.63178034976477</v>
      </c>
      <c r="Q64" s="124">
        <f t="shared" si="7"/>
        <v>6.3706203705743203</v>
      </c>
      <c r="R64" s="124">
        <f t="shared" si="8"/>
        <v>3454.874350138276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3454.874350138276</v>
      </c>
      <c r="P65" s="124">
        <f t="shared" si="11"/>
        <v>572.63178034976477</v>
      </c>
      <c r="Q65" s="124">
        <f t="shared" si="7"/>
        <v>7.6532242394242465</v>
      </c>
      <c r="R65" s="124">
        <f t="shared" si="8"/>
        <v>4035.1593547274651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4035.1593547274651</v>
      </c>
      <c r="P66" s="124">
        <f t="shared" si="11"/>
        <v>572.63178034976477</v>
      </c>
      <c r="Q66" s="124">
        <f t="shared" si="7"/>
        <v>8.9386693273819748</v>
      </c>
      <c r="R66" s="124">
        <f t="shared" si="8"/>
        <v>4616.729804404612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4616.729804404612</v>
      </c>
      <c r="P67" s="124">
        <f t="shared" si="11"/>
        <v>572.63178034976477</v>
      </c>
      <c r="Q67" s="124">
        <f t="shared" si="7"/>
        <v>10.226961928305032</v>
      </c>
      <c r="R67" s="124">
        <f t="shared" si="8"/>
        <v>5199.5885466826821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5199.5885466826821</v>
      </c>
      <c r="P68" s="124">
        <f t="shared" si="11"/>
        <v>572.63178034976477</v>
      </c>
      <c r="Q68" s="124">
        <f t="shared" si="7"/>
        <v>11.51810834999308</v>
      </c>
      <c r="R68" s="124">
        <f t="shared" si="8"/>
        <v>5783.73843538244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5783.73843538244</v>
      </c>
      <c r="P69" s="124">
        <f t="shared" si="11"/>
        <v>572.63178034976477</v>
      </c>
      <c r="Q69" s="124">
        <f t="shared" si="7"/>
        <v>12.812114914218791</v>
      </c>
      <c r="R69" s="124">
        <f t="shared" si="8"/>
        <v>6369.1823306464239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6369.1823306464239</v>
      </c>
      <c r="P70" s="124">
        <f t="shared" si="11"/>
        <v>572.63178034976477</v>
      </c>
      <c r="Q70" s="124">
        <f t="shared" si="7"/>
        <v>14.108987956758801</v>
      </c>
      <c r="R70" s="124">
        <f t="shared" si="8"/>
        <v>6955.9230989529478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6955.9230989529478</v>
      </c>
      <c r="P71" s="124">
        <f t="shared" si="11"/>
        <v>572.63178034976477</v>
      </c>
      <c r="Q71" s="124">
        <f t="shared" si="7"/>
        <v>15.408733827424742</v>
      </c>
      <c r="R71" s="124">
        <f t="shared" si="8"/>
        <v>7543.9636131301377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7543.9636131301377</v>
      </c>
      <c r="P72" s="124">
        <f t="shared" si="11"/>
        <v>572.63178034976477</v>
      </c>
      <c r="Q72" s="124">
        <f t="shared" si="7"/>
        <v>16.711358890094314</v>
      </c>
      <c r="R72" s="124">
        <f t="shared" si="8"/>
        <v>8133.3067523699974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8133.3067523699974</v>
      </c>
      <c r="P73" s="124">
        <f t="shared" si="11"/>
        <v>572.63178034976477</v>
      </c>
      <c r="Q73" s="124">
        <f t="shared" si="7"/>
        <v>18.016869522742457</v>
      </c>
      <c r="R73" s="124">
        <f t="shared" si="8"/>
        <v>8723.9554022425036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8723.9554022425036</v>
      </c>
      <c r="P74" s="124">
        <f t="shared" si="11"/>
        <v>572.63178034976477</v>
      </c>
      <c r="Q74" s="124">
        <f t="shared" si="7"/>
        <v>19.325272117472583</v>
      </c>
      <c r="R74" s="124">
        <f t="shared" si="8"/>
        <v>9315.9124547097399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9315.9124547097399</v>
      </c>
      <c r="P75" s="124">
        <f t="shared" si="11"/>
        <v>572.63178034976477</v>
      </c>
      <c r="Q75" s="124">
        <f t="shared" si="7"/>
        <v>20.636573080547855</v>
      </c>
      <c r="R75" s="124">
        <f t="shared" si="8"/>
        <v>9909.1808081400522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9909.1808081400522</v>
      </c>
      <c r="P76" s="124">
        <f t="shared" si="11"/>
        <v>572.63178034976477</v>
      </c>
      <c r="Q76" s="124">
        <f t="shared" si="7"/>
        <v>21.950778832422582</v>
      </c>
      <c r="R76" s="124">
        <f t="shared" si="8"/>
        <v>10503.763367322239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10503.763367322239</v>
      </c>
      <c r="P77" s="124">
        <f t="shared" si="11"/>
        <v>572.63178034976477</v>
      </c>
      <c r="Q77" s="124">
        <f t="shared" si="7"/>
        <v>23.26789580777362</v>
      </c>
      <c r="R77" s="124">
        <f t="shared" si="8"/>
        <v>11099.663043479777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11099.663043479777</v>
      </c>
      <c r="P78" s="124">
        <f t="shared" si="11"/>
        <v>572.63178034976477</v>
      </c>
      <c r="Q78" s="124">
        <f t="shared" si="7"/>
        <v>24.587930455531911</v>
      </c>
      <c r="R78" s="124">
        <f t="shared" si="8"/>
        <v>11696.882754285072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11696.882754285072</v>
      </c>
      <c r="P79" s="124">
        <f t="shared" si="11"/>
        <v>572.63178034976477</v>
      </c>
      <c r="Q79" s="124">
        <f t="shared" si="7"/>
        <v>25.910889238914031</v>
      </c>
      <c r="R79" s="124">
        <f t="shared" si="8"/>
        <v>12295.42542387375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12295.42542387375</v>
      </c>
      <c r="P80" s="124">
        <f t="shared" si="11"/>
        <v>572.63178034976477</v>
      </c>
      <c r="Q80" s="124">
        <f t="shared" si="7"/>
        <v>27.236778635453859</v>
      </c>
      <c r="R80" s="124">
        <f t="shared" si="8"/>
        <v>12895.293982858968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12895.293982858968</v>
      </c>
      <c r="P81" s="124">
        <f t="shared" si="11"/>
        <v>572.63178034976477</v>
      </c>
      <c r="Q81" s="124">
        <f t="shared" si="7"/>
        <v>28.565605137034275</v>
      </c>
      <c r="R81" s="124">
        <f t="shared" si="8"/>
        <v>13496.491368345767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13496.491368345767</v>
      </c>
      <c r="P82" s="124">
        <f t="shared" si="11"/>
        <v>572.63178034976477</v>
      </c>
      <c r="Q82" s="124">
        <f t="shared" si="7"/>
        <v>29.897375249918959</v>
      </c>
      <c r="R82" s="124">
        <f t="shared" si="8"/>
        <v>14099.02052394545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14099.02052394545</v>
      </c>
      <c r="P83" s="124">
        <f t="shared" si="11"/>
        <v>572.63178034976477</v>
      </c>
      <c r="Q83" s="124">
        <f t="shared" si="7"/>
        <v>31.232095494784232</v>
      </c>
      <c r="R83" s="124">
        <f t="shared" si="8"/>
        <v>14702.884399789998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14702.884399789998</v>
      </c>
      <c r="P84" s="124">
        <f t="shared" si="11"/>
        <v>572.63178034976477</v>
      </c>
      <c r="Q84" s="124">
        <f t="shared" si="7"/>
        <v>32.569772406751007</v>
      </c>
      <c r="R84" s="124">
        <f t="shared" si="8"/>
        <v>15308.085952546513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15308.085952546513</v>
      </c>
      <c r="P85" s="124">
        <f t="shared" si="11"/>
        <v>572.63178034976477</v>
      </c>
      <c r="Q85" s="124">
        <f t="shared" si="7"/>
        <v>33.910412535416746</v>
      </c>
      <c r="R85" s="124">
        <f t="shared" si="8"/>
        <v>15914.628145431694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15914.628145431694</v>
      </c>
      <c r="P86" s="124">
        <f t="shared" si="11"/>
        <v>572.63178034976477</v>
      </c>
      <c r="Q86" s="124">
        <f t="shared" si="7"/>
        <v>35.254022444887582</v>
      </c>
      <c r="R86" s="124">
        <f t="shared" si="8"/>
        <v>16522.513948226344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16522.513948226344</v>
      </c>
      <c r="P87" s="124">
        <f t="shared" si="11"/>
        <v>572.63178034976477</v>
      </c>
      <c r="Q87" s="124">
        <f t="shared" si="7"/>
        <v>36.600608713810409</v>
      </c>
      <c r="R87" s="124">
        <f t="shared" si="8"/>
        <v>17131.746337289922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17131.746337289922</v>
      </c>
      <c r="P88" s="124">
        <f t="shared" si="11"/>
        <v>572.63178034976477</v>
      </c>
      <c r="Q88" s="124">
        <f t="shared" si="7"/>
        <v>37.950177935405144</v>
      </c>
      <c r="R88" s="124">
        <f t="shared" si="8"/>
        <v>17742.328295575095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17742.328295575095</v>
      </c>
      <c r="P89" s="124">
        <f t="shared" si="11"/>
        <v>572.63178034976477</v>
      </c>
      <c r="Q89" s="124">
        <f t="shared" si="7"/>
        <v>39.302736717496941</v>
      </c>
      <c r="R89" s="124">
        <f t="shared" si="8"/>
        <v>18354.262812642359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18354.262812642359</v>
      </c>
      <c r="P90" s="124">
        <f t="shared" si="11"/>
        <v>572.63178034976477</v>
      </c>
      <c r="Q90" s="124">
        <f t="shared" si="7"/>
        <v>40.658291682548594</v>
      </c>
      <c r="R90" s="124">
        <f t="shared" si="8"/>
        <v>18967.552884674675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18967.552884674675</v>
      </c>
      <c r="P91" s="124">
        <f t="shared" si="11"/>
        <v>572.63178034976477</v>
      </c>
      <c r="Q91" s="124">
        <f t="shared" si="7"/>
        <v>42.016849467692971</v>
      </c>
      <c r="R91" s="124">
        <f t="shared" si="8"/>
        <v>19582.201514492135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19582.201514492135</v>
      </c>
      <c r="P92" s="124">
        <f t="shared" si="11"/>
        <v>572.63178034976477</v>
      </c>
      <c r="Q92" s="124">
        <f t="shared" si="7"/>
        <v>43.378416724765465</v>
      </c>
      <c r="R92" s="124">
        <f t="shared" si="8"/>
        <v>20198.211711566666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20198.211711566666</v>
      </c>
      <c r="P93" s="124">
        <f t="shared" si="11"/>
        <v>572.63178034976477</v>
      </c>
      <c r="Q93" s="124">
        <f t="shared" si="7"/>
        <v>44.743000120336596</v>
      </c>
      <c r="R93" s="124">
        <f t="shared" si="8"/>
        <v>20815.586492036768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20815.586492036768</v>
      </c>
      <c r="P94" s="124">
        <f t="shared" si="11"/>
        <v>572.63178034976477</v>
      </c>
      <c r="Q94" s="124">
        <f t="shared" si="7"/>
        <v>46.110606335744663</v>
      </c>
      <c r="R94" s="124">
        <f t="shared" si="8"/>
        <v>21434.328878722277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21434.328878722277</v>
      </c>
      <c r="P95" s="124">
        <f t="shared" si="11"/>
        <v>572.63178034976477</v>
      </c>
      <c r="Q95" s="124">
        <f t="shared" si="7"/>
        <v>47.48124206712842</v>
      </c>
      <c r="R95" s="124">
        <f t="shared" si="8"/>
        <v>22054.441901139173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22054.441901139173</v>
      </c>
      <c r="P96" s="124">
        <f t="shared" si="11"/>
        <v>572.63178034976477</v>
      </c>
      <c r="Q96" s="124">
        <f t="shared" si="7"/>
        <v>48.854914025459891</v>
      </c>
      <c r="R96" s="124">
        <f t="shared" si="8"/>
        <v>22675.928595514397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22675.928595514397</v>
      </c>
      <c r="P97" s="124">
        <f t="shared" si="11"/>
        <v>572.63178034976477</v>
      </c>
      <c r="Q97" s="124">
        <f t="shared" si="7"/>
        <v>50.231628936577209</v>
      </c>
      <c r="R97" s="124">
        <f t="shared" si="8"/>
        <v>23298.79200480074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23298.79200480074</v>
      </c>
      <c r="P98" s="124">
        <f t="shared" si="11"/>
        <v>572.63178034976477</v>
      </c>
      <c r="Q98" s="124">
        <f t="shared" si="7"/>
        <v>51.611393541217566</v>
      </c>
      <c r="R98" s="124">
        <f t="shared" si="8"/>
        <v>23923.035178691724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23923.035178691724</v>
      </c>
      <c r="P99" s="124">
        <f t="shared" si="11"/>
        <v>572.63178034976477</v>
      </c>
      <c r="Q99" s="124">
        <f t="shared" si="7"/>
        <v>52.994214595050217</v>
      </c>
      <c r="R99" s="124">
        <f t="shared" si="8"/>
        <v>24548.661173636541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24548.661173636541</v>
      </c>
      <c r="P100" s="124">
        <f t="shared" si="11"/>
        <v>572.63178034976477</v>
      </c>
      <c r="Q100" s="124">
        <f t="shared" si="7"/>
        <v>54.380098868709531</v>
      </c>
      <c r="R100" s="124">
        <f t="shared" si="8"/>
        <v>25175.673052855018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25175.673052855018</v>
      </c>
      <c r="P101" s="124">
        <f t="shared" si="11"/>
        <v>572.63178034976477</v>
      </c>
      <c r="Q101" s="124">
        <f t="shared" si="7"/>
        <v>55.769053147828174</v>
      </c>
      <c r="R101" s="124">
        <f t="shared" si="8"/>
        <v>25804.073886352613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25804.073886352613</v>
      </c>
      <c r="P102" s="124">
        <f t="shared" si="11"/>
        <v>572.63178034976477</v>
      </c>
      <c r="Q102" s="124">
        <f t="shared" si="7"/>
        <v>57.161084233070312</v>
      </c>
      <c r="R102" s="124">
        <f t="shared" si="8"/>
        <v>26433.866750935449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26433.866750935449</v>
      </c>
      <c r="P103" s="124">
        <f t="shared" si="11"/>
        <v>572.63178034976477</v>
      </c>
      <c r="Q103" s="124">
        <f t="shared" si="7"/>
        <v>58.556198940164904</v>
      </c>
      <c r="R103" s="124">
        <f t="shared" si="8"/>
        <v>27065.05473022538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27065.05473022538</v>
      </c>
      <c r="P104" s="124">
        <f t="shared" si="11"/>
        <v>572.63178034976477</v>
      </c>
      <c r="Q104" s="124">
        <f t="shared" si="7"/>
        <v>59.954404099939111</v>
      </c>
      <c r="R104" s="124">
        <f t="shared" si="8"/>
        <v>27697.640914675085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27697.640914675085</v>
      </c>
      <c r="P105" s="124">
        <f t="shared" si="11"/>
        <v>572.63178034976477</v>
      </c>
      <c r="Q105" s="124">
        <f t="shared" si="7"/>
        <v>61.355706558351706</v>
      </c>
      <c r="R105" s="124">
        <f t="shared" si="8"/>
        <v>28331.628401583203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28331.628401583203</v>
      </c>
      <c r="P106" s="124">
        <f t="shared" si="11"/>
        <v>572.63178034976477</v>
      </c>
      <c r="Q106" s="124">
        <f t="shared" si="7"/>
        <v>62.760113176526602</v>
      </c>
      <c r="R106" s="124">
        <f t="shared" si="8"/>
        <v>28967.020295109494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28967.020295109494</v>
      </c>
      <c r="P107" s="124">
        <f t="shared" si="11"/>
        <v>572.63178034976477</v>
      </c>
      <c r="Q107" s="124">
        <f t="shared" si="7"/>
        <v>64.167630830786436</v>
      </c>
      <c r="R107" s="124">
        <f t="shared" si="8"/>
        <v>29603.819706290047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29603.819706290047</v>
      </c>
      <c r="P108" s="124">
        <f t="shared" si="11"/>
        <v>572.63178034976477</v>
      </c>
      <c r="Q108" s="124">
        <f t="shared" si="7"/>
        <v>65.578266412686261</v>
      </c>
      <c r="R108" s="124">
        <f t="shared" si="8"/>
        <v>30242.029753052499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30242.029753052499</v>
      </c>
      <c r="P109" s="124">
        <f t="shared" si="11"/>
        <v>572.63178034976477</v>
      </c>
      <c r="Q109" s="124">
        <f t="shared" si="7"/>
        <v>66.992026829047276</v>
      </c>
      <c r="R109" s="124">
        <f t="shared" si="8"/>
        <v>30881.653560231312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30881.653560231312</v>
      </c>
      <c r="P110" s="124">
        <f t="shared" si="11"/>
        <v>572.63178034976477</v>
      </c>
      <c r="Q110" s="124">
        <f t="shared" si="7"/>
        <v>68.40891900199064</v>
      </c>
      <c r="R110" s="124">
        <f t="shared" si="8"/>
        <v>31522.69425958307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31522.69425958307</v>
      </c>
      <c r="P111" s="124">
        <f t="shared" si="11"/>
        <v>572.63178034976477</v>
      </c>
      <c r="Q111" s="124">
        <f t="shared" si="7"/>
        <v>69.828949868971364</v>
      </c>
      <c r="R111" s="124">
        <f t="shared" si="8"/>
        <v>32165.154989801806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32165.154989801806</v>
      </c>
      <c r="P112" s="124">
        <f t="shared" si="11"/>
        <v>572.63178034976477</v>
      </c>
      <c r="Q112" s="124">
        <f t="shared" si="7"/>
        <v>71.252126382812293</v>
      </c>
      <c r="R112" s="124">
        <f t="shared" si="8"/>
        <v>32809.038896534381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32809.038896534381</v>
      </c>
      <c r="P113" s="124">
        <f t="shared" si="11"/>
        <v>572.63178034976477</v>
      </c>
      <c r="Q113" s="124">
        <f t="shared" si="7"/>
        <v>72.678455511738122</v>
      </c>
      <c r="R113" s="124">
        <f t="shared" si="8"/>
        <v>33454.349132395888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33454.349132395888</v>
      </c>
      <c r="P114" s="124">
        <f t="shared" si="11"/>
        <v>572.63178034976477</v>
      </c>
      <c r="Q114" s="124">
        <f t="shared" si="7"/>
        <v>74.107944239409562</v>
      </c>
      <c r="R114" s="124">
        <f t="shared" si="8"/>
        <v>34101.088856985065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34101.088856985065</v>
      </c>
      <c r="P115" s="124">
        <f t="shared" si="11"/>
        <v>572.63178034976477</v>
      </c>
      <c r="Q115" s="124">
        <f t="shared" si="7"/>
        <v>75.540599564957475</v>
      </c>
      <c r="R115" s="124">
        <f t="shared" si="8"/>
        <v>34749.261236899787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34749.261236899787</v>
      </c>
      <c r="P116" s="124">
        <f t="shared" si="11"/>
        <v>572.63178034976477</v>
      </c>
      <c r="Q116" s="124">
        <f t="shared" si="7"/>
        <v>76.976428503017146</v>
      </c>
      <c r="R116" s="124">
        <f t="shared" si="8"/>
        <v>35398.869445752571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35398.869445752571</v>
      </c>
      <c r="P117" s="124">
        <f t="shared" si="11"/>
        <v>572.63178034976477</v>
      </c>
      <c r="Q117" s="124">
        <f t="shared" si="7"/>
        <v>78.415438083762709</v>
      </c>
      <c r="R117" s="124">
        <f t="shared" si="8"/>
        <v>36049.916664186101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36049.916664186101</v>
      </c>
      <c r="P118" s="124">
        <f t="shared" si="11"/>
        <v>572.63178034976477</v>
      </c>
      <c r="Q118" s="124">
        <f t="shared" si="7"/>
        <v>79.857635352941486</v>
      </c>
      <c r="R118" s="124">
        <f t="shared" si="8"/>
        <v>36702.406079888809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36702.406079888809</v>
      </c>
      <c r="P119" s="124">
        <f t="shared" si="11"/>
        <v>572.63178034976477</v>
      </c>
      <c r="Q119" s="124">
        <f t="shared" si="7"/>
        <v>81.303027371908513</v>
      </c>
      <c r="R119" s="124">
        <f t="shared" si="8"/>
        <v>37356.34088761048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37356.34088761048</v>
      </c>
      <c r="P120" s="124">
        <f t="shared" si="11"/>
        <v>572.63178034976477</v>
      </c>
      <c r="Q120" s="124">
        <f t="shared" si="7"/>
        <v>82.751621217661082</v>
      </c>
      <c r="R120" s="124">
        <f t="shared" si="8"/>
        <v>38011.72428917791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38011.72428917791</v>
      </c>
      <c r="P121" s="124">
        <f t="shared" si="11"/>
        <v>572.63178034976477</v>
      </c>
      <c r="Q121" s="124">
        <f t="shared" si="7"/>
        <v>84.203423982873488</v>
      </c>
      <c r="R121" s="124">
        <f t="shared" si="8"/>
        <v>38668.559493510547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38668.559493510547</v>
      </c>
      <c r="P122" s="124">
        <f t="shared" si="11"/>
        <v>572.63178034976477</v>
      </c>
      <c r="Q122" s="124">
        <f t="shared" si="7"/>
        <v>85.658442775931633</v>
      </c>
      <c r="R122" s="124">
        <f t="shared" si="8"/>
        <v>39326.849716636243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39326.849716636243</v>
      </c>
      <c r="P123" s="124">
        <f t="shared" si="11"/>
        <v>572.63178034976477</v>
      </c>
      <c r="Q123" s="124">
        <f t="shared" ref="Q123:Q186" si="12">O123*$P$53</f>
        <v>87.116684720967896</v>
      </c>
      <c r="R123" s="124">
        <f t="shared" ref="R123:R186" si="13">O123+P123+Q123</f>
        <v>39986.598181706977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39986.598181706977</v>
      </c>
      <c r="P124" s="124">
        <f t="shared" ref="P124:P187" si="16">P123</f>
        <v>572.63178034976477</v>
      </c>
      <c r="Q124" s="124">
        <f t="shared" si="12"/>
        <v>88.578156957896056</v>
      </c>
      <c r="R124" s="124">
        <f t="shared" si="13"/>
        <v>40647.80811901464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40647.80811901464</v>
      </c>
      <c r="P125" s="124">
        <f t="shared" si="16"/>
        <v>572.63178034976477</v>
      </c>
      <c r="Q125" s="124">
        <f t="shared" si="12"/>
        <v>90.042866642446128</v>
      </c>
      <c r="R125" s="124">
        <f t="shared" si="13"/>
        <v>41310.482766006855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41310.482766006855</v>
      </c>
      <c r="P126" s="124">
        <f t="shared" si="16"/>
        <v>572.63178034976477</v>
      </c>
      <c r="Q126" s="124">
        <f t="shared" si="12"/>
        <v>91.51082094619953</v>
      </c>
      <c r="R126" s="124">
        <f t="shared" si="13"/>
        <v>41974.625367302819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41974.625367302819</v>
      </c>
      <c r="P127" s="124">
        <f t="shared" si="16"/>
        <v>572.63178034976477</v>
      </c>
      <c r="Q127" s="124">
        <f t="shared" si="12"/>
        <v>92.982027056624105</v>
      </c>
      <c r="R127" s="124">
        <f t="shared" si="13"/>
        <v>42640.239174709212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42640.239174709212</v>
      </c>
      <c r="P128" s="124">
        <f t="shared" si="16"/>
        <v>572.63178034976477</v>
      </c>
      <c r="Q128" s="124">
        <f t="shared" si="12"/>
        <v>94.456492177109368</v>
      </c>
      <c r="R128" s="124">
        <f t="shared" si="13"/>
        <v>43307.327447236086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43307.327447236086</v>
      </c>
      <c r="P129" s="124">
        <f t="shared" si="16"/>
        <v>572.63178034976477</v>
      </c>
      <c r="Q129" s="124">
        <f t="shared" si="12"/>
        <v>95.93422352700172</v>
      </c>
      <c r="R129" s="124">
        <f t="shared" si="13"/>
        <v>43975.893451112854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43975.893451112854</v>
      </c>
      <c r="P130" s="124">
        <f t="shared" si="16"/>
        <v>572.63178034976477</v>
      </c>
      <c r="Q130" s="124">
        <f t="shared" si="12"/>
        <v>97.415228341639889</v>
      </c>
      <c r="R130" s="124">
        <f t="shared" si="13"/>
        <v>44645.94045980426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44645.94045980426</v>
      </c>
      <c r="P131" s="124">
        <f t="shared" si="16"/>
        <v>572.63178034976477</v>
      </c>
      <c r="Q131" s="124">
        <f t="shared" si="12"/>
        <v>98.899513872390244</v>
      </c>
      <c r="R131" s="124">
        <f t="shared" si="13"/>
        <v>45317.471754026417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45317.471754026417</v>
      </c>
      <c r="P132" s="124">
        <f t="shared" si="16"/>
        <v>572.63178034976477</v>
      </c>
      <c r="Q132" s="124">
        <f t="shared" si="12"/>
        <v>100.38708738668238</v>
      </c>
      <c r="R132" s="124">
        <f t="shared" si="13"/>
        <v>45990.490621762867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45990.490621762867</v>
      </c>
      <c r="P133" s="124">
        <f t="shared" si="16"/>
        <v>572.63178034976477</v>
      </c>
      <c r="Q133" s="124">
        <f t="shared" si="12"/>
        <v>101.87795616804466</v>
      </c>
      <c r="R133" s="124">
        <f t="shared" si="13"/>
        <v>46665.000358280675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46665.000358280675</v>
      </c>
      <c r="P134" s="124">
        <f t="shared" si="16"/>
        <v>572.63178034976477</v>
      </c>
      <c r="Q134" s="124">
        <f t="shared" si="12"/>
        <v>103.3721275161399</v>
      </c>
      <c r="R134" s="124">
        <f t="shared" si="13"/>
        <v>47341.004266146578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47341.004266146578</v>
      </c>
      <c r="P135" s="124">
        <f t="shared" si="16"/>
        <v>572.63178034976477</v>
      </c>
      <c r="Q135" s="124">
        <f t="shared" si="12"/>
        <v>104.86960874680108</v>
      </c>
      <c r="R135" s="124">
        <f t="shared" si="13"/>
        <v>48018.505655243142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48018.505655243142</v>
      </c>
      <c r="P136" s="124">
        <f t="shared" si="16"/>
        <v>572.63178034976477</v>
      </c>
      <c r="Q136" s="124">
        <f t="shared" si="12"/>
        <v>106.37040719206723</v>
      </c>
      <c r="R136" s="124">
        <f t="shared" si="13"/>
        <v>48697.507842784973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48697.507842784973</v>
      </c>
      <c r="P137" s="124">
        <f t="shared" si="16"/>
        <v>572.63178034976477</v>
      </c>
      <c r="Q137" s="124">
        <f t="shared" si="12"/>
        <v>107.87453020021925</v>
      </c>
      <c r="R137" s="124">
        <f t="shared" si="13"/>
        <v>49378.01415333496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49378.01415333496</v>
      </c>
      <c r="P138" s="124">
        <f t="shared" si="16"/>
        <v>572.63178034976477</v>
      </c>
      <c r="Q138" s="124">
        <f t="shared" si="12"/>
        <v>109.38198513581592</v>
      </c>
      <c r="R138" s="124">
        <f t="shared" si="13"/>
        <v>50060.027918820539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50060.027918820539</v>
      </c>
      <c r="P139" s="124">
        <f t="shared" si="16"/>
        <v>572.63178034976477</v>
      </c>
      <c r="Q139" s="124">
        <f t="shared" si="12"/>
        <v>110.89277937972999</v>
      </c>
      <c r="R139" s="124">
        <f t="shared" si="13"/>
        <v>50743.552478550031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50743.552478550031</v>
      </c>
      <c r="P140" s="124">
        <f t="shared" si="16"/>
        <v>572.63178034976477</v>
      </c>
      <c r="Q140" s="124">
        <f t="shared" si="12"/>
        <v>112.40692032918425</v>
      </c>
      <c r="R140" s="124">
        <f t="shared" si="13"/>
        <v>51428.591179228984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51428.591179228984</v>
      </c>
      <c r="P141" s="124">
        <f t="shared" si="16"/>
        <v>572.63178034976477</v>
      </c>
      <c r="Q141" s="124">
        <f t="shared" si="12"/>
        <v>113.92441539778784</v>
      </c>
      <c r="R141" s="124">
        <f t="shared" si="13"/>
        <v>52115.147374976536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52115.147374976536</v>
      </c>
      <c r="P142" s="124">
        <f t="shared" si="16"/>
        <v>572.63178034976477</v>
      </c>
      <c r="Q142" s="124">
        <f t="shared" si="12"/>
        <v>115.44527201557243</v>
      </c>
      <c r="R142" s="124">
        <f t="shared" si="13"/>
        <v>52803.224427341876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52803.224427341876</v>
      </c>
      <c r="P143" s="124">
        <f t="shared" si="16"/>
        <v>572.63178034976477</v>
      </c>
      <c r="Q143" s="124">
        <f t="shared" si="12"/>
        <v>116.96949762902875</v>
      </c>
      <c r="R143" s="124">
        <f t="shared" si="13"/>
        <v>53492.825705320669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53492.825705320669</v>
      </c>
      <c r="P144" s="124">
        <f t="shared" si="16"/>
        <v>572.63178034976477</v>
      </c>
      <c r="Q144" s="124">
        <f t="shared" si="12"/>
        <v>118.4970997011429</v>
      </c>
      <c r="R144" s="124">
        <f t="shared" si="13"/>
        <v>54183.954585371575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54183.954585371575</v>
      </c>
      <c r="P145" s="124">
        <f t="shared" si="16"/>
        <v>572.63178034976477</v>
      </c>
      <c r="Q145" s="124">
        <f t="shared" si="12"/>
        <v>120.02808571143298</v>
      </c>
      <c r="R145" s="124">
        <f t="shared" si="13"/>
        <v>54876.614451432775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54876.614451432775</v>
      </c>
      <c r="P146" s="124">
        <f t="shared" si="16"/>
        <v>572.63178034976477</v>
      </c>
      <c r="Q146" s="124">
        <f t="shared" si="12"/>
        <v>121.5624631559857</v>
      </c>
      <c r="R146" s="124">
        <f t="shared" si="13"/>
        <v>55570.808694938525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55570.808694938525</v>
      </c>
      <c r="P147" s="124">
        <f t="shared" si="16"/>
        <v>572.63178034976477</v>
      </c>
      <c r="Q147" s="124">
        <f t="shared" si="12"/>
        <v>123.10023954749306</v>
      </c>
      <c r="R147" s="124">
        <f t="shared" si="13"/>
        <v>56266.540714835784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56266.540714835784</v>
      </c>
      <c r="P148" s="124">
        <f t="shared" si="16"/>
        <v>572.63178034976477</v>
      </c>
      <c r="Q148" s="124">
        <f t="shared" si="12"/>
        <v>124.64142241528917</v>
      </c>
      <c r="R148" s="124">
        <f t="shared" si="13"/>
        <v>56963.813917600841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56963.813917600841</v>
      </c>
      <c r="P149" s="124">
        <f t="shared" si="16"/>
        <v>572.63178034976477</v>
      </c>
      <c r="Q149" s="124">
        <f t="shared" si="12"/>
        <v>126.18601930538705</v>
      </c>
      <c r="R149" s="124">
        <f t="shared" si="13"/>
        <v>57662.631717255994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57662.631717255994</v>
      </c>
      <c r="P150" s="124">
        <f t="shared" si="16"/>
        <v>572.63178034976477</v>
      </c>
      <c r="Q150" s="124">
        <f t="shared" si="12"/>
        <v>127.73403778051564</v>
      </c>
      <c r="R150" s="124">
        <f t="shared" si="13"/>
        <v>58362.997535386276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58362.997535386276</v>
      </c>
      <c r="P151" s="124">
        <f t="shared" si="16"/>
        <v>572.63178034976477</v>
      </c>
      <c r="Q151" s="124">
        <f t="shared" si="12"/>
        <v>129.28548542015682</v>
      </c>
      <c r="R151" s="124">
        <f t="shared" si="13"/>
        <v>59064.914801156199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59064.914801156199</v>
      </c>
      <c r="P152" s="124">
        <f t="shared" si="16"/>
        <v>572.63178034976477</v>
      </c>
      <c r="Q152" s="124">
        <f t="shared" si="12"/>
        <v>130.84036982058248</v>
      </c>
      <c r="R152" s="124">
        <f t="shared" si="13"/>
        <v>59768.386951326545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59768.386951326545</v>
      </c>
      <c r="P153" s="124">
        <f t="shared" si="16"/>
        <v>572.63178034976477</v>
      </c>
      <c r="Q153" s="124">
        <f t="shared" si="12"/>
        <v>132.39869859489175</v>
      </c>
      <c r="R153" s="124">
        <f t="shared" si="13"/>
        <v>60473.417430271205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60473.417430271205</v>
      </c>
      <c r="P154" s="124">
        <f t="shared" si="16"/>
        <v>572.63178034976477</v>
      </c>
      <c r="Q154" s="124">
        <f t="shared" si="12"/>
        <v>133.96047937304834</v>
      </c>
      <c r="R154" s="124">
        <f t="shared" si="13"/>
        <v>61180.009689994018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61180.009689994018</v>
      </c>
      <c r="P155" s="124">
        <f t="shared" si="16"/>
        <v>572.63178034976477</v>
      </c>
      <c r="Q155" s="124">
        <f t="shared" si="12"/>
        <v>135.52571980191769</v>
      </c>
      <c r="R155" s="124">
        <f t="shared" si="13"/>
        <v>61888.167190145701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61888.167190145701</v>
      </c>
      <c r="P156" s="124">
        <f t="shared" si="16"/>
        <v>572.63178034976477</v>
      </c>
      <c r="Q156" s="124">
        <f t="shared" si="12"/>
        <v>137.09442754530468</v>
      </c>
      <c r="R156" s="124">
        <f t="shared" si="13"/>
        <v>62597.893398040775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62597.893398040775</v>
      </c>
      <c r="P157" s="124">
        <f t="shared" si="16"/>
        <v>572.63178034976477</v>
      </c>
      <c r="Q157" s="124">
        <f t="shared" si="12"/>
        <v>138.66661028399091</v>
      </c>
      <c r="R157" s="124">
        <f t="shared" si="13"/>
        <v>63309.191788674529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63309.191788674529</v>
      </c>
      <c r="P158" s="124">
        <f t="shared" si="16"/>
        <v>572.63178034976477</v>
      </c>
      <c r="Q158" s="124">
        <f t="shared" si="12"/>
        <v>140.24227571577248</v>
      </c>
      <c r="R158" s="124">
        <f t="shared" si="13"/>
        <v>64022.065844740064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64022.065844740064</v>
      </c>
      <c r="P159" s="124">
        <f t="shared" si="16"/>
        <v>572.63178034976477</v>
      </c>
      <c r="Q159" s="124">
        <f t="shared" si="12"/>
        <v>141.82143155549761</v>
      </c>
      <c r="R159" s="124">
        <f t="shared" si="13"/>
        <v>64736.519056645324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64736.519056645324</v>
      </c>
      <c r="P160" s="124">
        <f t="shared" si="16"/>
        <v>572.63178034976477</v>
      </c>
      <c r="Q160" s="124">
        <f t="shared" si="12"/>
        <v>143.40408553510443</v>
      </c>
      <c r="R160" s="124">
        <f t="shared" si="13"/>
        <v>65452.554922530195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65452.554922530195</v>
      </c>
      <c r="P161" s="124">
        <f t="shared" si="16"/>
        <v>572.63178034976477</v>
      </c>
      <c r="Q161" s="124">
        <f t="shared" si="12"/>
        <v>144.9902454036588</v>
      </c>
      <c r="R161" s="124">
        <f t="shared" si="13"/>
        <v>66170.176948283624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66170.176948283624</v>
      </c>
      <c r="P162" s="124">
        <f t="shared" si="16"/>
        <v>572.63178034976477</v>
      </c>
      <c r="Q162" s="124">
        <f t="shared" si="12"/>
        <v>146.57991892739233</v>
      </c>
      <c r="R162" s="124">
        <f t="shared" si="13"/>
        <v>66889.388647560787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66889.388647560787</v>
      </c>
      <c r="P163" s="124">
        <f t="shared" si="16"/>
        <v>572.63178034976477</v>
      </c>
      <c r="Q163" s="124">
        <f t="shared" si="12"/>
        <v>148.17311388974028</v>
      </c>
      <c r="R163" s="124">
        <f t="shared" si="13"/>
        <v>67610.193541800298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67610.193541800298</v>
      </c>
      <c r="P164" s="124">
        <f t="shared" si="16"/>
        <v>572.63178034976477</v>
      </c>
      <c r="Q164" s="124">
        <f t="shared" si="12"/>
        <v>149.76983809137982</v>
      </c>
      <c r="R164" s="124">
        <f t="shared" si="13"/>
        <v>68332.595160241442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68332.595160241442</v>
      </c>
      <c r="P165" s="124">
        <f t="shared" si="16"/>
        <v>572.63178034976477</v>
      </c>
      <c r="Q165" s="124">
        <f t="shared" si="12"/>
        <v>151.37009935026811</v>
      </c>
      <c r="R165" s="124">
        <f t="shared" si="13"/>
        <v>69056.59703994148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69056.59703994148</v>
      </c>
      <c r="P166" s="124">
        <f t="shared" si="16"/>
        <v>572.63178034976477</v>
      </c>
      <c r="Q166" s="124">
        <f t="shared" si="12"/>
        <v>152.9739055016806</v>
      </c>
      <c r="R166" s="124">
        <f t="shared" si="13"/>
        <v>69782.202725792929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69782.202725792929</v>
      </c>
      <c r="P167" s="124">
        <f t="shared" si="16"/>
        <v>572.63178034976477</v>
      </c>
      <c r="Q167" s="124">
        <f t="shared" si="12"/>
        <v>154.58126439824949</v>
      </c>
      <c r="R167" s="124">
        <f t="shared" si="13"/>
        <v>70509.415770540945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70509.415770540945</v>
      </c>
      <c r="P168" s="124">
        <f t="shared" si="16"/>
        <v>572.63178034976477</v>
      </c>
      <c r="Q168" s="124">
        <f t="shared" si="12"/>
        <v>156.19218391000197</v>
      </c>
      <c r="R168" s="124">
        <f t="shared" si="13"/>
        <v>71238.239734800707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71238.239734800707</v>
      </c>
      <c r="P169" s="124">
        <f t="shared" si="16"/>
        <v>572.63178034976477</v>
      </c>
      <c r="Q169" s="124">
        <f t="shared" si="12"/>
        <v>157.80667192439904</v>
      </c>
      <c r="R169" s="124">
        <f t="shared" si="13"/>
        <v>71968.678187074867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71968.678187074867</v>
      </c>
      <c r="P170" s="124">
        <f t="shared" si="16"/>
        <v>572.63178034976477</v>
      </c>
      <c r="Q170" s="124">
        <f t="shared" si="12"/>
        <v>159.42473634637386</v>
      </c>
      <c r="R170" s="124">
        <f t="shared" si="13"/>
        <v>72700.734703771013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72700.734703771013</v>
      </c>
      <c r="P171" s="124">
        <f t="shared" si="16"/>
        <v>572.63178034976477</v>
      </c>
      <c r="Q171" s="124">
        <f t="shared" si="12"/>
        <v>161.04638509837065</v>
      </c>
      <c r="R171" s="124">
        <f t="shared" si="13"/>
        <v>73434.412869219144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73434.412869219144</v>
      </c>
      <c r="P172" s="124">
        <f t="shared" si="16"/>
        <v>572.63178034976477</v>
      </c>
      <c r="Q172" s="124">
        <f t="shared" si="12"/>
        <v>162.67162612038328</v>
      </c>
      <c r="R172" s="124">
        <f t="shared" si="13"/>
        <v>74169.716275689294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74169.716275689294</v>
      </c>
      <c r="P173" s="124">
        <f t="shared" si="16"/>
        <v>572.63178034976477</v>
      </c>
      <c r="Q173" s="124">
        <f t="shared" si="12"/>
        <v>164.30046736999438</v>
      </c>
      <c r="R173" s="124">
        <f t="shared" si="13"/>
        <v>74906.648523409051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74906.648523409051</v>
      </c>
      <c r="P174" s="124">
        <f t="shared" si="16"/>
        <v>572.63178034976477</v>
      </c>
      <c r="Q174" s="124">
        <f t="shared" si="12"/>
        <v>165.93291682241411</v>
      </c>
      <c r="R174" s="124">
        <f t="shared" si="13"/>
        <v>75645.213220581238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75645.213220581238</v>
      </c>
      <c r="P175" s="124">
        <f t="shared" si="16"/>
        <v>572.63178034976477</v>
      </c>
      <c r="Q175" s="124">
        <f t="shared" si="12"/>
        <v>167.56898247051939</v>
      </c>
      <c r="R175" s="124">
        <f t="shared" si="13"/>
        <v>76385.413983401522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76385.413983401522</v>
      </c>
      <c r="P176" s="124">
        <f t="shared" si="16"/>
        <v>572.63178034976477</v>
      </c>
      <c r="Q176" s="124">
        <f t="shared" si="12"/>
        <v>169.20867232489275</v>
      </c>
      <c r="R176" s="124">
        <f t="shared" si="13"/>
        <v>77127.254436076182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77127.254436076182</v>
      </c>
      <c r="P177" s="124">
        <f t="shared" si="16"/>
        <v>572.63178034976477</v>
      </c>
      <c r="Q177" s="124">
        <f t="shared" si="12"/>
        <v>170.85199441386189</v>
      </c>
      <c r="R177" s="124">
        <f t="shared" si="13"/>
        <v>77870.738210839816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77870.738210839816</v>
      </c>
      <c r="P178" s="124">
        <f t="shared" si="16"/>
        <v>572.63178034976477</v>
      </c>
      <c r="Q178" s="124">
        <f t="shared" si="12"/>
        <v>172.4989567835388</v>
      </c>
      <c r="R178" s="124">
        <f t="shared" si="13"/>
        <v>78615.868947973126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78615.868947973126</v>
      </c>
      <c r="P179" s="124">
        <f t="shared" si="16"/>
        <v>572.63178034976477</v>
      </c>
      <c r="Q179" s="124">
        <f t="shared" si="12"/>
        <v>174.14956749785912</v>
      </c>
      <c r="R179" s="124">
        <f t="shared" si="13"/>
        <v>79362.650295820757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79362.650295820757</v>
      </c>
      <c r="P180" s="124">
        <f t="shared" si="16"/>
        <v>572.63178034976477</v>
      </c>
      <c r="Q180" s="124">
        <f t="shared" si="12"/>
        <v>175.80383463862177</v>
      </c>
      <c r="R180" s="124">
        <f t="shared" si="13"/>
        <v>80111.085910809139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80111.085910809139</v>
      </c>
      <c r="P181" s="124">
        <f t="shared" si="16"/>
        <v>572.63178034976477</v>
      </c>
      <c r="Q181" s="124">
        <f t="shared" si="12"/>
        <v>177.46176630552833</v>
      </c>
      <c r="R181" s="124">
        <f t="shared" si="13"/>
        <v>80861.17945746443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80861.17945746443</v>
      </c>
      <c r="P182" s="124">
        <f t="shared" si="16"/>
        <v>572.63178034976477</v>
      </c>
      <c r="Q182" s="124">
        <f t="shared" si="12"/>
        <v>179.12337061622293</v>
      </c>
      <c r="R182" s="124">
        <f t="shared" si="13"/>
        <v>81612.934608430412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81612.934608430412</v>
      </c>
      <c r="P183" s="124">
        <f t="shared" si="16"/>
        <v>572.63178034976477</v>
      </c>
      <c r="Q183" s="124">
        <f t="shared" si="12"/>
        <v>180.78865570633181</v>
      </c>
      <c r="R183" s="124">
        <f t="shared" si="13"/>
        <v>82366.35504448651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82366.35504448651</v>
      </c>
      <c r="P184" s="124">
        <f t="shared" si="16"/>
        <v>572.63178034976477</v>
      </c>
      <c r="Q184" s="124">
        <f t="shared" si="12"/>
        <v>182.45762972950325</v>
      </c>
      <c r="R184" s="124">
        <f t="shared" si="13"/>
        <v>83121.444454565775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83121.444454565775</v>
      </c>
      <c r="P185" s="124">
        <f t="shared" si="16"/>
        <v>572.63178034976477</v>
      </c>
      <c r="Q185" s="124">
        <f t="shared" si="12"/>
        <v>184.13030085744742</v>
      </c>
      <c r="R185" s="124">
        <f t="shared" si="13"/>
        <v>83878.206535772988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83878.206535772988</v>
      </c>
      <c r="P186" s="124">
        <f t="shared" si="16"/>
        <v>572.63178034976477</v>
      </c>
      <c r="Q186" s="124">
        <f t="shared" si="12"/>
        <v>185.80667727997647</v>
      </c>
      <c r="R186" s="124">
        <f t="shared" si="13"/>
        <v>84636.644993402733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84636.644993402733</v>
      </c>
      <c r="P187" s="124">
        <f t="shared" si="16"/>
        <v>572.63178034976477</v>
      </c>
      <c r="Q187" s="124">
        <f t="shared" ref="Q187:Q250" si="17">O187*$P$53</f>
        <v>187.48676720504457</v>
      </c>
      <c r="R187" s="124">
        <f t="shared" ref="R187:R250" si="18">O187+P187+Q187</f>
        <v>85396.763540957545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85396.763540957545</v>
      </c>
      <c r="P188" s="124">
        <f t="shared" ref="P188:P251" si="21">P187</f>
        <v>572.63178034976477</v>
      </c>
      <c r="Q188" s="124">
        <f t="shared" si="17"/>
        <v>189.1705788587881</v>
      </c>
      <c r="R188" s="124">
        <f t="shared" si="18"/>
        <v>86158.565900166097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86158.565900166097</v>
      </c>
      <c r="P189" s="124">
        <f t="shared" si="21"/>
        <v>572.63178034976477</v>
      </c>
      <c r="Q189" s="124">
        <f t="shared" si="17"/>
        <v>190.85812048556596</v>
      </c>
      <c r="R189" s="124">
        <f t="shared" si="18"/>
        <v>86922.055801001436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86922.055801001436</v>
      </c>
      <c r="P190" s="124">
        <f t="shared" si="21"/>
        <v>572.63178034976477</v>
      </c>
      <c r="Q190" s="124">
        <f t="shared" si="17"/>
        <v>192.54940034799998</v>
      </c>
      <c r="R190" s="124">
        <f t="shared" si="18"/>
        <v>87687.2369816992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87687.2369816992</v>
      </c>
      <c r="P191" s="124">
        <f t="shared" si="21"/>
        <v>572.63178034976477</v>
      </c>
      <c r="Q191" s="124">
        <f t="shared" si="17"/>
        <v>194.24442672701517</v>
      </c>
      <c r="R191" s="124">
        <f t="shared" si="18"/>
        <v>88454.113188775984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88454.113188775984</v>
      </c>
      <c r="P192" s="124">
        <f t="shared" si="21"/>
        <v>572.63178034976477</v>
      </c>
      <c r="Q192" s="124">
        <f t="shared" si="17"/>
        <v>195.9432079218806</v>
      </c>
      <c r="R192" s="124">
        <f t="shared" si="18"/>
        <v>89222.688177047632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89222.688177047632</v>
      </c>
      <c r="P193" s="124">
        <f t="shared" si="21"/>
        <v>572.63178034976477</v>
      </c>
      <c r="Q193" s="124">
        <f t="shared" si="17"/>
        <v>197.64575225024967</v>
      </c>
      <c r="R193" s="124">
        <f t="shared" si="18"/>
        <v>89992.965709647644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89992.965709647644</v>
      </c>
      <c r="P194" s="124">
        <f t="shared" si="21"/>
        <v>572.63178034976477</v>
      </c>
      <c r="Q194" s="124">
        <f t="shared" si="17"/>
        <v>199.35206804820118</v>
      </c>
      <c r="R194" s="124">
        <f t="shared" si="18"/>
        <v>90764.949558045613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90764.949558045613</v>
      </c>
      <c r="P195" s="124">
        <f t="shared" si="21"/>
        <v>572.63178034976477</v>
      </c>
      <c r="Q195" s="124">
        <f t="shared" si="17"/>
        <v>201.06216367027983</v>
      </c>
      <c r="R195" s="124">
        <f t="shared" si="18"/>
        <v>91538.643502065665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91538.643502065665</v>
      </c>
      <c r="P196" s="124">
        <f t="shared" si="21"/>
        <v>572.63178034976477</v>
      </c>
      <c r="Q196" s="124">
        <f t="shared" si="17"/>
        <v>202.7760474895374</v>
      </c>
      <c r="R196" s="124">
        <f t="shared" si="18"/>
        <v>92314.051329904963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92314.051329904963</v>
      </c>
      <c r="P197" s="124">
        <f t="shared" si="21"/>
        <v>572.63178034976477</v>
      </c>
      <c r="Q197" s="124">
        <f t="shared" si="17"/>
        <v>204.49372789757354</v>
      </c>
      <c r="R197" s="124">
        <f t="shared" si="18"/>
        <v>93091.1768381523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93091.1768381523</v>
      </c>
      <c r="P198" s="124">
        <f t="shared" si="21"/>
        <v>572.63178034976477</v>
      </c>
      <c r="Q198" s="124">
        <f t="shared" si="17"/>
        <v>206.21521330457693</v>
      </c>
      <c r="R198" s="124">
        <f t="shared" si="18"/>
        <v>93870.02383180664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93870.02383180664</v>
      </c>
      <c r="P199" s="124">
        <f t="shared" si="21"/>
        <v>572.63178034976477</v>
      </c>
      <c r="Q199" s="124">
        <f t="shared" si="17"/>
        <v>207.94051213936655</v>
      </c>
      <c r="R199" s="124">
        <f t="shared" si="18"/>
        <v>94650.596124295771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94650.596124295771</v>
      </c>
      <c r="P200" s="124">
        <f t="shared" si="21"/>
        <v>572.63178034976477</v>
      </c>
      <c r="Q200" s="124">
        <f t="shared" si="17"/>
        <v>209.66963284943279</v>
      </c>
      <c r="R200" s="124">
        <f t="shared" si="18"/>
        <v>95432.897537494966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95432.897537494966</v>
      </c>
      <c r="P201" s="124">
        <f t="shared" si="21"/>
        <v>572.63178034976477</v>
      </c>
      <c r="Q201" s="124">
        <f t="shared" si="17"/>
        <v>211.40258390097893</v>
      </c>
      <c r="R201" s="124">
        <f t="shared" si="18"/>
        <v>96216.931901745716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96216.931901745716</v>
      </c>
      <c r="P202" s="124">
        <f t="shared" si="21"/>
        <v>572.63178034976477</v>
      </c>
      <c r="Q202" s="124">
        <f t="shared" si="17"/>
        <v>213.13937377896255</v>
      </c>
      <c r="R202" s="124">
        <f t="shared" si="18"/>
        <v>97002.703055874445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97002.703055874445</v>
      </c>
      <c r="P203" s="124">
        <f t="shared" si="21"/>
        <v>572.63178034976477</v>
      </c>
      <c r="Q203" s="124">
        <f t="shared" si="17"/>
        <v>214.88001098713704</v>
      </c>
      <c r="R203" s="124">
        <f t="shared" si="18"/>
        <v>97790.214847211348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97790.214847211348</v>
      </c>
      <c r="P204" s="124">
        <f t="shared" si="21"/>
        <v>572.63178034976477</v>
      </c>
      <c r="Q204" s="124">
        <f t="shared" si="17"/>
        <v>216.62450404809331</v>
      </c>
      <c r="R204" s="124">
        <f t="shared" si="18"/>
        <v>98579.4711316092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98579.4711316092</v>
      </c>
      <c r="P205" s="124">
        <f t="shared" si="21"/>
        <v>572.63178034976477</v>
      </c>
      <c r="Q205" s="124">
        <f t="shared" si="17"/>
        <v>218.37286150330144</v>
      </c>
      <c r="R205" s="124">
        <f t="shared" si="18"/>
        <v>99370.475773462269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99370.475773462269</v>
      </c>
      <c r="P206" s="124">
        <f t="shared" si="21"/>
        <v>572.63178034976477</v>
      </c>
      <c r="Q206" s="124">
        <f t="shared" si="17"/>
        <v>220.12509191315257</v>
      </c>
      <c r="R206" s="124">
        <f t="shared" si="18"/>
        <v>100163.23264572519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100163.23264572519</v>
      </c>
      <c r="P207" s="124">
        <f t="shared" si="21"/>
        <v>572.63178034976477</v>
      </c>
      <c r="Q207" s="124">
        <f t="shared" si="17"/>
        <v>221.88120385700083</v>
      </c>
      <c r="R207" s="124">
        <f t="shared" si="18"/>
        <v>100957.74562993196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100957.74562993196</v>
      </c>
      <c r="P208" s="124">
        <f t="shared" si="21"/>
        <v>572.63178034976477</v>
      </c>
      <c r="Q208" s="124">
        <f t="shared" si="17"/>
        <v>223.64120593320519</v>
      </c>
      <c r="R208" s="124">
        <f t="shared" si="18"/>
        <v>101754.01861621493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101754.01861621493</v>
      </c>
      <c r="P209" s="124">
        <f t="shared" si="21"/>
        <v>572.63178034976477</v>
      </c>
      <c r="Q209" s="124">
        <f t="shared" si="17"/>
        <v>225.40510675917173</v>
      </c>
      <c r="R209" s="124">
        <f t="shared" si="18"/>
        <v>102552.05550332386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102552.05550332386</v>
      </c>
      <c r="P210" s="124">
        <f t="shared" si="21"/>
        <v>572.63178034976477</v>
      </c>
      <c r="Q210" s="124">
        <f t="shared" si="17"/>
        <v>227.17291497139581</v>
      </c>
      <c r="R210" s="124">
        <f t="shared" si="18"/>
        <v>103351.86019864502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103351.86019864502</v>
      </c>
      <c r="P211" s="124">
        <f t="shared" si="21"/>
        <v>572.63178034976477</v>
      </c>
      <c r="Q211" s="124">
        <f t="shared" si="17"/>
        <v>228.94463922550426</v>
      </c>
      <c r="R211" s="124">
        <f t="shared" si="18"/>
        <v>104153.43661822029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104153.43661822029</v>
      </c>
      <c r="P212" s="124">
        <f t="shared" si="21"/>
        <v>572.63178034976477</v>
      </c>
      <c r="Q212" s="124">
        <f t="shared" si="17"/>
        <v>230.7202881962979</v>
      </c>
      <c r="R212" s="124">
        <f t="shared" si="18"/>
        <v>104956.78868676636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104956.78868676636</v>
      </c>
      <c r="P213" s="124">
        <f t="shared" si="21"/>
        <v>572.63178034976477</v>
      </c>
      <c r="Q213" s="124">
        <f t="shared" si="17"/>
        <v>232.49987057779387</v>
      </c>
      <c r="R213" s="124">
        <f t="shared" si="18"/>
        <v>105761.92033769393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105761.92033769393</v>
      </c>
      <c r="P214" s="124">
        <f t="shared" si="21"/>
        <v>572.63178034976477</v>
      </c>
      <c r="Q214" s="124">
        <f t="shared" si="17"/>
        <v>234.28339508326826</v>
      </c>
      <c r="R214" s="124">
        <f t="shared" si="18"/>
        <v>106568.83551312696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106568.83551312696</v>
      </c>
      <c r="P215" s="124">
        <f t="shared" si="21"/>
        <v>572.63178034976477</v>
      </c>
      <c r="Q215" s="124">
        <f t="shared" si="17"/>
        <v>236.07087044529877</v>
      </c>
      <c r="R215" s="124">
        <f t="shared" si="18"/>
        <v>107377.53816392203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107377.53816392203</v>
      </c>
      <c r="P216" s="124">
        <f t="shared" si="21"/>
        <v>572.63178034976477</v>
      </c>
      <c r="Q216" s="124">
        <f t="shared" si="17"/>
        <v>237.86230541580753</v>
      </c>
      <c r="R216" s="124">
        <f t="shared" si="18"/>
        <v>108188.0322496876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108188.0322496876</v>
      </c>
      <c r="P217" s="124">
        <f t="shared" si="21"/>
        <v>572.63178034976477</v>
      </c>
      <c r="Q217" s="124">
        <f t="shared" si="17"/>
        <v>239.65770876610387</v>
      </c>
      <c r="R217" s="124">
        <f t="shared" si="18"/>
        <v>109000.32173880347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109000.32173880347</v>
      </c>
      <c r="P218" s="124">
        <f t="shared" si="21"/>
        <v>572.63178034976477</v>
      </c>
      <c r="Q218" s="124">
        <f t="shared" si="17"/>
        <v>241.45708928692721</v>
      </c>
      <c r="R218" s="124">
        <f t="shared" si="18"/>
        <v>109814.41060844016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109814.41060844016</v>
      </c>
      <c r="P219" s="124">
        <f t="shared" si="21"/>
        <v>572.63178034976477</v>
      </c>
      <c r="Q219" s="124">
        <f t="shared" si="17"/>
        <v>243.26045578849033</v>
      </c>
      <c r="R219" s="124">
        <f t="shared" si="18"/>
        <v>110630.30284457841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110630.30284457841</v>
      </c>
      <c r="P220" s="124">
        <f t="shared" si="21"/>
        <v>572.63178034976477</v>
      </c>
      <c r="Q220" s="124">
        <f t="shared" si="17"/>
        <v>245.06781710052226</v>
      </c>
      <c r="R220" s="124">
        <f t="shared" si="18"/>
        <v>111448.00244202871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111448.00244202871</v>
      </c>
      <c r="P221" s="124">
        <f t="shared" si="21"/>
        <v>572.63178034976477</v>
      </c>
      <c r="Q221" s="124">
        <f t="shared" si="17"/>
        <v>246.87918207231164</v>
      </c>
      <c r="R221" s="124">
        <f t="shared" si="18"/>
        <v>112267.51340445079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112267.51340445079</v>
      </c>
      <c r="P222" s="124">
        <f t="shared" si="21"/>
        <v>572.63178034976477</v>
      </c>
      <c r="Q222" s="124">
        <f t="shared" si="17"/>
        <v>248.69455957274997</v>
      </c>
      <c r="R222" s="124">
        <f t="shared" si="18"/>
        <v>113088.8397443733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113088.8397443733</v>
      </c>
      <c r="P223" s="124">
        <f t="shared" si="21"/>
        <v>572.63178034976477</v>
      </c>
      <c r="Q223" s="124">
        <f t="shared" si="17"/>
        <v>250.51395849037513</v>
      </c>
      <c r="R223" s="124">
        <f t="shared" si="18"/>
        <v>113911.98548321344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113911.98548321344</v>
      </c>
      <c r="P224" s="124">
        <f t="shared" si="21"/>
        <v>572.63178034976477</v>
      </c>
      <c r="Q224" s="124">
        <f t="shared" si="17"/>
        <v>252.33738773341491</v>
      </c>
      <c r="R224" s="124">
        <f t="shared" si="18"/>
        <v>114736.95465129662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114736.95465129662</v>
      </c>
      <c r="P225" s="124">
        <f t="shared" si="21"/>
        <v>572.63178034976477</v>
      </c>
      <c r="Q225" s="124">
        <f t="shared" si="17"/>
        <v>254.16485622983046</v>
      </c>
      <c r="R225" s="124">
        <f t="shared" si="18"/>
        <v>115563.75128787622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115563.75128787622</v>
      </c>
      <c r="P226" s="124">
        <f t="shared" si="21"/>
        <v>572.63178034976477</v>
      </c>
      <c r="Q226" s="124">
        <f t="shared" si="17"/>
        <v>255.9963729273602</v>
      </c>
      <c r="R226" s="124">
        <f t="shared" si="18"/>
        <v>116392.37944115335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116392.37944115335</v>
      </c>
      <c r="P227" s="124">
        <f t="shared" si="21"/>
        <v>572.63178034976477</v>
      </c>
      <c r="Q227" s="124">
        <f t="shared" si="17"/>
        <v>257.83194679356347</v>
      </c>
      <c r="R227" s="124">
        <f t="shared" si="18"/>
        <v>117222.84316829668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117222.84316829668</v>
      </c>
      <c r="P228" s="124">
        <f t="shared" si="21"/>
        <v>572.63178034976477</v>
      </c>
      <c r="Q228" s="124">
        <f t="shared" si="17"/>
        <v>259.6715868158646</v>
      </c>
      <c r="R228" s="124">
        <f t="shared" si="18"/>
        <v>118055.14653546231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118055.14653546231</v>
      </c>
      <c r="P229" s="124">
        <f t="shared" si="21"/>
        <v>572.63178034976477</v>
      </c>
      <c r="Q229" s="124">
        <f t="shared" si="17"/>
        <v>261.51530200159675</v>
      </c>
      <c r="R229" s="124">
        <f t="shared" si="18"/>
        <v>118889.29361781367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118889.29361781367</v>
      </c>
      <c r="P230" s="124">
        <f t="shared" si="21"/>
        <v>572.63178034976477</v>
      </c>
      <c r="Q230" s="124">
        <f t="shared" si="17"/>
        <v>263.36310137804611</v>
      </c>
      <c r="R230" s="124">
        <f t="shared" si="18"/>
        <v>119725.28849954148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119725.28849954148</v>
      </c>
      <c r="P231" s="124">
        <f t="shared" si="21"/>
        <v>572.63178034976477</v>
      </c>
      <c r="Q231" s="124">
        <f t="shared" si="17"/>
        <v>265.21499399249615</v>
      </c>
      <c r="R231" s="124">
        <f t="shared" si="18"/>
        <v>120563.13527388374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120563.13527388374</v>
      </c>
      <c r="P232" s="124">
        <f t="shared" si="21"/>
        <v>572.63178034976477</v>
      </c>
      <c r="Q232" s="124">
        <f t="shared" si="17"/>
        <v>267.07098891227173</v>
      </c>
      <c r="R232" s="124">
        <f t="shared" si="18"/>
        <v>121402.83804314578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121402.83804314578</v>
      </c>
      <c r="P233" s="124">
        <f t="shared" si="21"/>
        <v>572.63178034976477</v>
      </c>
      <c r="Q233" s="124">
        <f t="shared" si="17"/>
        <v>268.93109522478369</v>
      </c>
      <c r="R233" s="124">
        <f t="shared" si="18"/>
        <v>122244.40091872033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122244.40091872033</v>
      </c>
      <c r="P234" s="124">
        <f t="shared" si="21"/>
        <v>572.63178034976477</v>
      </c>
      <c r="Q234" s="124">
        <f t="shared" si="17"/>
        <v>270.79532203757327</v>
      </c>
      <c r="R234" s="124">
        <f t="shared" si="18"/>
        <v>123087.82802110768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123087.82802110768</v>
      </c>
      <c r="P235" s="124">
        <f t="shared" si="21"/>
        <v>572.63178034976477</v>
      </c>
      <c r="Q235" s="124">
        <f t="shared" si="17"/>
        <v>272.66367847835664</v>
      </c>
      <c r="R235" s="124">
        <f t="shared" si="18"/>
        <v>123933.12347993581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123933.12347993581</v>
      </c>
      <c r="P236" s="124">
        <f t="shared" si="21"/>
        <v>572.63178034976477</v>
      </c>
      <c r="Q236" s="124">
        <f t="shared" si="17"/>
        <v>274.53617369506975</v>
      </c>
      <c r="R236" s="124">
        <f t="shared" si="18"/>
        <v>124780.29143398064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124780.29143398064</v>
      </c>
      <c r="P237" s="124">
        <f t="shared" si="21"/>
        <v>572.63178034976477</v>
      </c>
      <c r="Q237" s="124">
        <f t="shared" si="17"/>
        <v>276.41281685591287</v>
      </c>
      <c r="R237" s="124">
        <f t="shared" si="18"/>
        <v>125629.33603118632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125629.33603118632</v>
      </c>
      <c r="P238" s="124">
        <f t="shared" si="21"/>
        <v>572.63178034976477</v>
      </c>
      <c r="Q238" s="124">
        <f t="shared" si="17"/>
        <v>278.2936171493958</v>
      </c>
      <c r="R238" s="124">
        <f t="shared" si="18"/>
        <v>126480.26142868548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126480.26142868548</v>
      </c>
      <c r="P239" s="124">
        <f t="shared" si="21"/>
        <v>572.63178034976477</v>
      </c>
      <c r="Q239" s="124">
        <f t="shared" si="17"/>
        <v>280.17858378438257</v>
      </c>
      <c r="R239" s="124">
        <f t="shared" si="18"/>
        <v>127333.07179281962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127333.07179281962</v>
      </c>
      <c r="P240" s="124">
        <f t="shared" si="21"/>
        <v>572.63178034976477</v>
      </c>
      <c r="Q240" s="124">
        <f t="shared" si="17"/>
        <v>282.06772599013675</v>
      </c>
      <c r="R240" s="124">
        <f t="shared" si="18"/>
        <v>128187.77129915953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128187.77129915953</v>
      </c>
      <c r="P241" s="124">
        <f t="shared" si="21"/>
        <v>572.63178034976477</v>
      </c>
      <c r="Q241" s="124">
        <f t="shared" si="17"/>
        <v>283.96105301636641</v>
      </c>
      <c r="R241" s="124">
        <f t="shared" si="18"/>
        <v>129044.36413252566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129044.36413252566</v>
      </c>
      <c r="P242" s="124">
        <f t="shared" si="21"/>
        <v>572.63178034976477</v>
      </c>
      <c r="Q242" s="124">
        <f t="shared" si="17"/>
        <v>285.85857413326966</v>
      </c>
      <c r="R242" s="124">
        <f t="shared" si="18"/>
        <v>129902.85448700869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129902.85448700869</v>
      </c>
      <c r="P243" s="124">
        <f t="shared" si="21"/>
        <v>572.63178034976477</v>
      </c>
      <c r="Q243" s="124">
        <f t="shared" si="17"/>
        <v>287.76029863157987</v>
      </c>
      <c r="R243" s="124">
        <f t="shared" si="18"/>
        <v>130763.24656599003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130763.24656599003</v>
      </c>
      <c r="P244" s="124">
        <f t="shared" si="21"/>
        <v>572.63178034976477</v>
      </c>
      <c r="Q244" s="124">
        <f t="shared" si="17"/>
        <v>289.66623582261116</v>
      </c>
      <c r="R244" s="124">
        <f t="shared" si="18"/>
        <v>131625.5445821624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131625.5445821624</v>
      </c>
      <c r="P245" s="124">
        <f t="shared" si="21"/>
        <v>572.63178034976477</v>
      </c>
      <c r="Q245" s="124">
        <f t="shared" si="17"/>
        <v>291.5763950383041</v>
      </c>
      <c r="R245" s="124">
        <f t="shared" si="18"/>
        <v>132489.75275755048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132489.75275755048</v>
      </c>
      <c r="P246" s="124">
        <f t="shared" si="21"/>
        <v>572.63178034976477</v>
      </c>
      <c r="Q246" s="124">
        <f t="shared" si="17"/>
        <v>293.49078563127136</v>
      </c>
      <c r="R246" s="124">
        <f t="shared" si="18"/>
        <v>133355.87532353151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133355.87532353151</v>
      </c>
      <c r="P247" s="124">
        <f t="shared" si="21"/>
        <v>572.63178034976477</v>
      </c>
      <c r="Q247" s="124">
        <f t="shared" si="17"/>
        <v>295.4094169748434</v>
      </c>
      <c r="R247" s="124">
        <f t="shared" si="18"/>
        <v>134223.91652085612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134223.91652085612</v>
      </c>
      <c r="P248" s="124">
        <f t="shared" si="21"/>
        <v>572.63178034976477</v>
      </c>
      <c r="Q248" s="124">
        <f t="shared" si="17"/>
        <v>297.33229846311451</v>
      </c>
      <c r="R248" s="124">
        <f t="shared" si="18"/>
        <v>135093.88059966901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135093.88059966901</v>
      </c>
      <c r="P249" s="124">
        <f t="shared" si="21"/>
        <v>572.63178034976477</v>
      </c>
      <c r="Q249" s="124">
        <f t="shared" si="17"/>
        <v>299.25943951098873</v>
      </c>
      <c r="R249" s="124">
        <f t="shared" si="18"/>
        <v>135965.77181952976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135965.77181952976</v>
      </c>
      <c r="P250" s="124">
        <f t="shared" si="21"/>
        <v>572.63178034976477</v>
      </c>
      <c r="Q250" s="124">
        <f t="shared" si="17"/>
        <v>301.19084955422585</v>
      </c>
      <c r="R250" s="124">
        <f t="shared" si="18"/>
        <v>136839.59444943376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136839.59444943376</v>
      </c>
      <c r="P251" s="124">
        <f t="shared" si="21"/>
        <v>572.63178034976477</v>
      </c>
      <c r="Q251" s="124">
        <f t="shared" ref="Q251:Q314" si="22">O251*$P$53</f>
        <v>303.12653804948792</v>
      </c>
      <c r="R251" s="124">
        <f t="shared" ref="R251:R314" si="23">O251+P251+Q251</f>
        <v>137715.35276783301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137715.35276783301</v>
      </c>
      <c r="P252" s="124">
        <f t="shared" ref="P252:P315" si="26">P251</f>
        <v>572.63178034976477</v>
      </c>
      <c r="Q252" s="124">
        <f t="shared" si="22"/>
        <v>305.0665144743852</v>
      </c>
      <c r="R252" s="124">
        <f t="shared" si="23"/>
        <v>138593.05106265718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138593.05106265718</v>
      </c>
      <c r="P253" s="124">
        <f t="shared" si="26"/>
        <v>572.63178034976477</v>
      </c>
      <c r="Q253" s="124">
        <f t="shared" si="22"/>
        <v>307.01078832752285</v>
      </c>
      <c r="R253" s="124">
        <f t="shared" si="23"/>
        <v>139472.69363133446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139472.69363133446</v>
      </c>
      <c r="P254" s="124">
        <f t="shared" si="26"/>
        <v>572.63178034976477</v>
      </c>
      <c r="Q254" s="124">
        <f t="shared" si="22"/>
        <v>308.95936912854705</v>
      </c>
      <c r="R254" s="124">
        <f t="shared" si="23"/>
        <v>140354.28478081277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140354.28478081277</v>
      </c>
      <c r="P255" s="124">
        <f t="shared" si="26"/>
        <v>572.63178034976477</v>
      </c>
      <c r="Q255" s="124">
        <f t="shared" si="22"/>
        <v>310.91226641819208</v>
      </c>
      <c r="R255" s="124">
        <f t="shared" si="23"/>
        <v>141237.82882758073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141237.82882758073</v>
      </c>
      <c r="P256" s="124">
        <f t="shared" si="26"/>
        <v>572.63178034976477</v>
      </c>
      <c r="Q256" s="124">
        <f t="shared" si="22"/>
        <v>312.86948975832684</v>
      </c>
      <c r="R256" s="124">
        <f t="shared" si="23"/>
        <v>142123.33009768883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142123.33009768883</v>
      </c>
      <c r="P257" s="124">
        <f t="shared" si="26"/>
        <v>572.63178034976477</v>
      </c>
      <c r="Q257" s="124">
        <f t="shared" si="22"/>
        <v>314.83104873200153</v>
      </c>
      <c r="R257" s="124">
        <f t="shared" si="23"/>
        <v>143010.79292677061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143010.79292677061</v>
      </c>
      <c r="P258" s="124">
        <f t="shared" si="26"/>
        <v>572.63178034976477</v>
      </c>
      <c r="Q258" s="124">
        <f t="shared" si="22"/>
        <v>316.79695294349472</v>
      </c>
      <c r="R258" s="124">
        <f t="shared" si="23"/>
        <v>143900.22166006386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143900.22166006386</v>
      </c>
      <c r="P259" s="124">
        <f t="shared" si="26"/>
        <v>572.63178034976477</v>
      </c>
      <c r="Q259" s="124">
        <f t="shared" si="22"/>
        <v>318.76721201836034</v>
      </c>
      <c r="R259" s="124">
        <f t="shared" si="23"/>
        <v>144791.620652432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144791.620652432</v>
      </c>
      <c r="P260" s="124">
        <f t="shared" si="26"/>
        <v>572.63178034976477</v>
      </c>
      <c r="Q260" s="124">
        <f t="shared" si="22"/>
        <v>320.74183560347484</v>
      </c>
      <c r="R260" s="124">
        <f t="shared" si="23"/>
        <v>145684.99426838523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145684.99426838523</v>
      </c>
      <c r="P261" s="124">
        <f t="shared" si="26"/>
        <v>572.63178034976477</v>
      </c>
      <c r="Q261" s="124">
        <f t="shared" si="22"/>
        <v>322.72083336708431</v>
      </c>
      <c r="R261" s="124">
        <f t="shared" si="23"/>
        <v>146580.34688210208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146580.34688210208</v>
      </c>
      <c r="P262" s="124">
        <f t="shared" si="26"/>
        <v>572.63178034976477</v>
      </c>
      <c r="Q262" s="124">
        <f t="shared" si="22"/>
        <v>324.70421499885202</v>
      </c>
      <c r="R262" s="124">
        <f t="shared" si="23"/>
        <v>147477.68287745069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147477.68287745069</v>
      </c>
      <c r="P263" s="124">
        <f t="shared" si="26"/>
        <v>572.63178034976477</v>
      </c>
      <c r="Q263" s="124">
        <f t="shared" si="22"/>
        <v>326.69199020990561</v>
      </c>
      <c r="R263" s="124">
        <f t="shared" si="23"/>
        <v>148377.00664801037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148377.00664801037</v>
      </c>
      <c r="P264" s="124">
        <f t="shared" si="26"/>
        <v>572.63178034976477</v>
      </c>
      <c r="Q264" s="124">
        <f t="shared" si="22"/>
        <v>328.68416873288498</v>
      </c>
      <c r="R264" s="124">
        <f t="shared" si="23"/>
        <v>149278.32259709301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149278.32259709301</v>
      </c>
      <c r="P265" s="124">
        <f t="shared" si="26"/>
        <v>572.63178034976477</v>
      </c>
      <c r="Q265" s="124">
        <f t="shared" si="22"/>
        <v>330.68076032198951</v>
      </c>
      <c r="R265" s="124">
        <f t="shared" si="23"/>
        <v>150181.63513776477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150181.63513776477</v>
      </c>
      <c r="P266" s="124">
        <f t="shared" si="26"/>
        <v>572.63178034976477</v>
      </c>
      <c r="Q266" s="124">
        <f t="shared" si="22"/>
        <v>332.6817747530261</v>
      </c>
      <c r="R266" s="124">
        <f t="shared" si="23"/>
        <v>151086.94869286756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151086.94869286756</v>
      </c>
      <c r="P267" s="124">
        <f t="shared" si="26"/>
        <v>572.63178034976477</v>
      </c>
      <c r="Q267" s="124">
        <f t="shared" si="22"/>
        <v>334.68722182345715</v>
      </c>
      <c r="R267" s="124">
        <f t="shared" si="23"/>
        <v>151994.26769504079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151994.26769504079</v>
      </c>
      <c r="P268" s="124">
        <f t="shared" si="26"/>
        <v>572.63178034976477</v>
      </c>
      <c r="Q268" s="124">
        <f t="shared" si="22"/>
        <v>336.69711135244808</v>
      </c>
      <c r="R268" s="124">
        <f t="shared" si="23"/>
        <v>152903.59658674299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152903.59658674299</v>
      </c>
      <c r="P269" s="124">
        <f t="shared" si="26"/>
        <v>572.63178034976477</v>
      </c>
      <c r="Q269" s="124">
        <f t="shared" si="22"/>
        <v>338.7114531809159</v>
      </c>
      <c r="R269" s="124">
        <f t="shared" si="23"/>
        <v>153814.93982027366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153814.93982027366</v>
      </c>
      <c r="P270" s="124">
        <f t="shared" si="26"/>
        <v>572.63178034976477</v>
      </c>
      <c r="Q270" s="124">
        <f t="shared" si="22"/>
        <v>340.73025717157714</v>
      </c>
      <c r="R270" s="124">
        <f t="shared" si="23"/>
        <v>154728.30185779501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154728.30185779501</v>
      </c>
      <c r="P271" s="124">
        <f t="shared" si="26"/>
        <v>572.63178034976477</v>
      </c>
      <c r="Q271" s="124">
        <f t="shared" si="22"/>
        <v>342.75353320899615</v>
      </c>
      <c r="R271" s="124">
        <f t="shared" si="23"/>
        <v>155643.68717135378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155643.68717135378</v>
      </c>
      <c r="P272" s="124">
        <f t="shared" si="26"/>
        <v>572.63178034976477</v>
      </c>
      <c r="Q272" s="124">
        <f t="shared" si="22"/>
        <v>344.78129119963347</v>
      </c>
      <c r="R272" s="124">
        <f t="shared" si="23"/>
        <v>156561.10024290319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156561.10024290319</v>
      </c>
      <c r="P273" s="124">
        <f t="shared" si="26"/>
        <v>572.63178034976477</v>
      </c>
      <c r="Q273" s="124">
        <f t="shared" si="22"/>
        <v>346.81354107189458</v>
      </c>
      <c r="R273" s="124">
        <f t="shared" si="23"/>
        <v>157480.54556432486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157480.54556432486</v>
      </c>
      <c r="P274" s="124">
        <f t="shared" si="26"/>
        <v>572.63178034976477</v>
      </c>
      <c r="Q274" s="124">
        <f t="shared" si="22"/>
        <v>348.85029277617804</v>
      </c>
      <c r="R274" s="124">
        <f t="shared" si="23"/>
        <v>158402.02763745081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158402.02763745081</v>
      </c>
      <c r="P275" s="124">
        <f t="shared" si="26"/>
        <v>572.63178034976477</v>
      </c>
      <c r="Q275" s="124">
        <f t="shared" si="22"/>
        <v>350.89155628492483</v>
      </c>
      <c r="R275" s="124">
        <f t="shared" si="23"/>
        <v>159325.55097408549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159325.55097408549</v>
      </c>
      <c r="P276" s="124">
        <f t="shared" si="26"/>
        <v>572.63178034976477</v>
      </c>
      <c r="Q276" s="124">
        <f t="shared" si="22"/>
        <v>352.93734159266654</v>
      </c>
      <c r="R276" s="124">
        <f t="shared" si="23"/>
        <v>160251.12009602791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160251.12009602791</v>
      </c>
      <c r="P277" s="124">
        <f t="shared" si="26"/>
        <v>572.63178034976477</v>
      </c>
      <c r="Q277" s="124">
        <f t="shared" si="22"/>
        <v>354.98765871607475</v>
      </c>
      <c r="R277" s="124">
        <f t="shared" si="23"/>
        <v>161178.73953509374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161178.73953509374</v>
      </c>
      <c r="P278" s="124">
        <f t="shared" si="26"/>
        <v>572.63178034976477</v>
      </c>
      <c r="Q278" s="124">
        <f t="shared" si="22"/>
        <v>357.04251769400997</v>
      </c>
      <c r="R278" s="124">
        <f t="shared" si="23"/>
        <v>162108.41383313751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162108.41383313751</v>
      </c>
      <c r="P279" s="124">
        <f t="shared" si="26"/>
        <v>572.63178034976477</v>
      </c>
      <c r="Q279" s="124">
        <f t="shared" si="22"/>
        <v>359.10192858757068</v>
      </c>
      <c r="R279" s="124">
        <f t="shared" si="23"/>
        <v>163040.14754207485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163040.14754207485</v>
      </c>
      <c r="P280" s="124">
        <f t="shared" si="26"/>
        <v>572.63178034976477</v>
      </c>
      <c r="Q280" s="124">
        <f t="shared" si="22"/>
        <v>361.16590148014274</v>
      </c>
      <c r="R280" s="124">
        <f t="shared" si="23"/>
        <v>163973.94522390477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163973.94522390477</v>
      </c>
      <c r="P281" s="124">
        <f t="shared" si="26"/>
        <v>572.63178034976477</v>
      </c>
      <c r="Q281" s="124">
        <f t="shared" si="22"/>
        <v>363.23444647744861</v>
      </c>
      <c r="R281" s="124">
        <f t="shared" si="23"/>
        <v>164909.81145073197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164909.81145073197</v>
      </c>
      <c r="P282" s="124">
        <f t="shared" si="26"/>
        <v>572.63178034976477</v>
      </c>
      <c r="Q282" s="124">
        <f t="shared" si="22"/>
        <v>365.30757370759687</v>
      </c>
      <c r="R282" s="124">
        <f t="shared" si="23"/>
        <v>165847.75080478934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165847.75080478934</v>
      </c>
      <c r="P283" s="124">
        <f t="shared" si="26"/>
        <v>572.63178034976477</v>
      </c>
      <c r="Q283" s="124">
        <f t="shared" si="22"/>
        <v>367.385293321132</v>
      </c>
      <c r="R283" s="124">
        <f t="shared" si="23"/>
        <v>166787.76787846023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166787.76787846023</v>
      </c>
      <c r="P284" s="124">
        <f t="shared" si="26"/>
        <v>572.63178034976477</v>
      </c>
      <c r="Q284" s="124">
        <f t="shared" si="22"/>
        <v>369.46761549108379</v>
      </c>
      <c r="R284" s="124">
        <f t="shared" si="23"/>
        <v>167729.86727430107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167729.86727430107</v>
      </c>
      <c r="P285" s="124">
        <f t="shared" si="26"/>
        <v>572.63178034976477</v>
      </c>
      <c r="Q285" s="124">
        <f t="shared" si="22"/>
        <v>371.55455041301735</v>
      </c>
      <c r="R285" s="124">
        <f t="shared" si="23"/>
        <v>168674.05360506385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168674.05360506385</v>
      </c>
      <c r="P286" s="124">
        <f t="shared" si="26"/>
        <v>572.63178034976477</v>
      </c>
      <c r="Q286" s="124">
        <f t="shared" si="22"/>
        <v>373.64610830508298</v>
      </c>
      <c r="R286" s="124">
        <f t="shared" si="23"/>
        <v>169620.3314937187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169620.3314937187</v>
      </c>
      <c r="P287" s="124">
        <f t="shared" si="26"/>
        <v>572.63178034976477</v>
      </c>
      <c r="Q287" s="124">
        <f t="shared" si="22"/>
        <v>375.74229940806606</v>
      </c>
      <c r="R287" s="124">
        <f t="shared" si="23"/>
        <v>170568.70557347653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170568.70557347653</v>
      </c>
      <c r="P288" s="124">
        <f t="shared" si="26"/>
        <v>572.63178034976477</v>
      </c>
      <c r="Q288" s="124">
        <f t="shared" si="22"/>
        <v>377.84313398543759</v>
      </c>
      <c r="R288" s="124">
        <f t="shared" si="23"/>
        <v>171519.18048781174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171519.18048781174</v>
      </c>
      <c r="P289" s="124">
        <f t="shared" si="26"/>
        <v>572.63178034976477</v>
      </c>
      <c r="Q289" s="124">
        <f t="shared" si="22"/>
        <v>379.94862232340381</v>
      </c>
      <c r="R289" s="124">
        <f t="shared" si="23"/>
        <v>172471.7608904849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172471.7608904849</v>
      </c>
      <c r="P290" s="124">
        <f t="shared" si="26"/>
        <v>572.63178034976477</v>
      </c>
      <c r="Q290" s="124">
        <f t="shared" si="22"/>
        <v>382.05877473095723</v>
      </c>
      <c r="R290" s="124">
        <f t="shared" si="23"/>
        <v>173426.45144556562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173426.45144556562</v>
      </c>
      <c r="P291" s="124">
        <f t="shared" si="26"/>
        <v>572.63178034976477</v>
      </c>
      <c r="Q291" s="124">
        <f t="shared" si="22"/>
        <v>384.17360153992661</v>
      </c>
      <c r="R291" s="124">
        <f t="shared" si="23"/>
        <v>174383.25682745531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174383.25682745531</v>
      </c>
      <c r="P292" s="124">
        <f t="shared" si="26"/>
        <v>572.63178034976477</v>
      </c>
      <c r="Q292" s="124">
        <f t="shared" si="22"/>
        <v>386.29311310502789</v>
      </c>
      <c r="R292" s="124">
        <f t="shared" si="23"/>
        <v>175342.1817209101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175342.1817209101</v>
      </c>
      <c r="P293" s="124">
        <f t="shared" si="26"/>
        <v>572.63178034976477</v>
      </c>
      <c r="Q293" s="124">
        <f t="shared" si="22"/>
        <v>388.41731980391455</v>
      </c>
      <c r="R293" s="124">
        <f t="shared" si="23"/>
        <v>176303.23082106377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176303.23082106377</v>
      </c>
      <c r="P294" s="124">
        <f t="shared" si="26"/>
        <v>572.63178034976477</v>
      </c>
      <c r="Q294" s="124">
        <f t="shared" si="22"/>
        <v>390.54623203722878</v>
      </c>
      <c r="R294" s="124">
        <f t="shared" si="23"/>
        <v>177266.40883345075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177266.40883345075</v>
      </c>
      <c r="P295" s="124">
        <f t="shared" si="26"/>
        <v>572.63178034976477</v>
      </c>
      <c r="Q295" s="124">
        <f t="shared" si="22"/>
        <v>392.67986022865216</v>
      </c>
      <c r="R295" s="124">
        <f t="shared" si="23"/>
        <v>178231.72047402916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178231.72047402916</v>
      </c>
      <c r="P296" s="124">
        <f t="shared" si="26"/>
        <v>572.63178034976477</v>
      </c>
      <c r="Q296" s="124">
        <f t="shared" si="22"/>
        <v>394.81821482495678</v>
      </c>
      <c r="R296" s="124">
        <f t="shared" si="23"/>
        <v>179199.17046920388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179199.17046920388</v>
      </c>
      <c r="P297" s="124">
        <f t="shared" si="26"/>
        <v>572.63178034976477</v>
      </c>
      <c r="Q297" s="124">
        <f t="shared" si="22"/>
        <v>396.96130629605631</v>
      </c>
      <c r="R297" s="124">
        <f t="shared" si="23"/>
        <v>180168.7635558497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180168.7635558497</v>
      </c>
      <c r="P298" s="124">
        <f t="shared" si="26"/>
        <v>572.63178034976477</v>
      </c>
      <c r="Q298" s="124">
        <f t="shared" si="22"/>
        <v>399.10914513505753</v>
      </c>
      <c r="R298" s="124">
        <f t="shared" si="23"/>
        <v>181140.50448133453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181140.50448133453</v>
      </c>
      <c r="P299" s="124">
        <f t="shared" si="26"/>
        <v>572.63178034976477</v>
      </c>
      <c r="Q299" s="124">
        <f t="shared" si="22"/>
        <v>401.26174185831127</v>
      </c>
      <c r="R299" s="124">
        <f t="shared" si="23"/>
        <v>182114.39800354262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182114.39800354262</v>
      </c>
      <c r="P300" s="124">
        <f t="shared" si="26"/>
        <v>572.63178034976477</v>
      </c>
      <c r="Q300" s="124">
        <f t="shared" si="22"/>
        <v>403.4191070054643</v>
      </c>
      <c r="R300" s="124">
        <f t="shared" si="23"/>
        <v>183090.44889089785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183090.44889089785</v>
      </c>
      <c r="P301" s="124">
        <f t="shared" si="26"/>
        <v>572.63178034976477</v>
      </c>
      <c r="Q301" s="124">
        <f t="shared" si="22"/>
        <v>405.58125113951058</v>
      </c>
      <c r="R301" s="124">
        <f t="shared" si="23"/>
        <v>184068.66192238714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184068.66192238714</v>
      </c>
      <c r="P302" s="124">
        <f t="shared" si="26"/>
        <v>572.63178034976477</v>
      </c>
      <c r="Q302" s="124">
        <f t="shared" si="22"/>
        <v>407.74818484684351</v>
      </c>
      <c r="R302" s="124">
        <f t="shared" si="23"/>
        <v>185049.04188758373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185049.04188758373</v>
      </c>
      <c r="P303" s="124">
        <f t="shared" si="26"/>
        <v>572.63178034976477</v>
      </c>
      <c r="Q303" s="124">
        <f t="shared" si="22"/>
        <v>409.91991873730706</v>
      </c>
      <c r="R303" s="124">
        <f t="shared" si="23"/>
        <v>186031.59358667082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186031.59358667082</v>
      </c>
      <c r="P304" s="124">
        <f t="shared" si="26"/>
        <v>572.63178034976477</v>
      </c>
      <c r="Q304" s="124">
        <f t="shared" si="22"/>
        <v>412.09646344424834</v>
      </c>
      <c r="R304" s="124">
        <f t="shared" si="23"/>
        <v>187016.32183046482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187016.32183046482</v>
      </c>
      <c r="P305" s="124">
        <f t="shared" si="26"/>
        <v>572.63178034976477</v>
      </c>
      <c r="Q305" s="124">
        <f t="shared" si="22"/>
        <v>414.27782962456928</v>
      </c>
      <c r="R305" s="124">
        <f t="shared" si="23"/>
        <v>188003.23144043915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188003.23144043915</v>
      </c>
      <c r="P306" s="124">
        <f t="shared" si="26"/>
        <v>572.63178034976477</v>
      </c>
      <c r="Q306" s="124">
        <f t="shared" si="22"/>
        <v>416.46402795877901</v>
      </c>
      <c r="R306" s="124">
        <f t="shared" si="23"/>
        <v>188992.32724874769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188992.32724874769</v>
      </c>
      <c r="P307" s="124">
        <f t="shared" si="26"/>
        <v>572.63178034976477</v>
      </c>
      <c r="Q307" s="124">
        <f t="shared" si="22"/>
        <v>418.65506915104612</v>
      </c>
      <c r="R307" s="124">
        <f t="shared" si="23"/>
        <v>189983.61409824851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189983.61409824851</v>
      </c>
      <c r="P308" s="124">
        <f t="shared" si="26"/>
        <v>572.63178034976477</v>
      </c>
      <c r="Q308" s="124">
        <f t="shared" si="22"/>
        <v>420.85096392925084</v>
      </c>
      <c r="R308" s="124">
        <f t="shared" si="23"/>
        <v>190977.09684252754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190977.09684252754</v>
      </c>
      <c r="P309" s="124">
        <f t="shared" si="26"/>
        <v>572.63178034976477</v>
      </c>
      <c r="Q309" s="124">
        <f t="shared" si="22"/>
        <v>423.05172304503799</v>
      </c>
      <c r="R309" s="124">
        <f t="shared" si="23"/>
        <v>191972.78034592234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191972.78034592234</v>
      </c>
      <c r="P310" s="124">
        <f t="shared" si="26"/>
        <v>572.63178034976477</v>
      </c>
      <c r="Q310" s="124">
        <f t="shared" si="22"/>
        <v>425.25735727386916</v>
      </c>
      <c r="R310" s="124">
        <f t="shared" si="23"/>
        <v>192970.66948354596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192970.66948354596</v>
      </c>
      <c r="P311" s="124">
        <f t="shared" si="26"/>
        <v>572.63178034976477</v>
      </c>
      <c r="Q311" s="124">
        <f t="shared" si="22"/>
        <v>427.46787741507592</v>
      </c>
      <c r="R311" s="124">
        <f t="shared" si="23"/>
        <v>193970.7691413108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193970.7691413108</v>
      </c>
      <c r="P312" s="124">
        <f t="shared" si="26"/>
        <v>572.63178034976477</v>
      </c>
      <c r="Q312" s="124">
        <f t="shared" si="22"/>
        <v>429.68329429191238</v>
      </c>
      <c r="R312" s="124">
        <f t="shared" si="23"/>
        <v>194973.08421595246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194973.08421595246</v>
      </c>
      <c r="P313" s="124">
        <f t="shared" si="26"/>
        <v>572.63178034976477</v>
      </c>
      <c r="Q313" s="124">
        <f t="shared" si="22"/>
        <v>431.90361875160829</v>
      </c>
      <c r="R313" s="124">
        <f t="shared" si="23"/>
        <v>195977.61961505385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195977.61961505385</v>
      </c>
      <c r="P314" s="124">
        <f t="shared" si="26"/>
        <v>572.63178034976477</v>
      </c>
      <c r="Q314" s="124">
        <f t="shared" si="22"/>
        <v>434.12886166542211</v>
      </c>
      <c r="R314" s="124">
        <f t="shared" si="23"/>
        <v>196984.38025706905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196984.38025706905</v>
      </c>
      <c r="P315" s="124">
        <f t="shared" si="26"/>
        <v>572.63178034976477</v>
      </c>
      <c r="Q315" s="124">
        <f t="shared" ref="Q315:Q346" si="27">O315*$P$53</f>
        <v>436.35903392869437</v>
      </c>
      <c r="R315" s="124">
        <f t="shared" ref="R315:R346" si="28">O315+P315+Q315</f>
        <v>197993.3710713475</v>
      </c>
      <c r="Z315" s="2"/>
    </row>
    <row r="316" spans="13:26" x14ac:dyDescent="0.2">
      <c r="M316" s="2"/>
      <c r="N316" s="1">
        <f t="shared" ref="N316:N346" si="29">N315+1</f>
        <v>258</v>
      </c>
      <c r="O316" s="124">
        <f t="shared" ref="O316:O346" si="30">R315</f>
        <v>197993.3710713475</v>
      </c>
      <c r="P316" s="124">
        <f t="shared" ref="P316:P346" si="31">P315</f>
        <v>572.63178034976477</v>
      </c>
      <c r="Q316" s="124">
        <f t="shared" si="27"/>
        <v>438.59414646090067</v>
      </c>
      <c r="R316" s="124">
        <f t="shared" si="28"/>
        <v>199004.59699815817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199004.59699815817</v>
      </c>
      <c r="P317" s="124">
        <f t="shared" si="31"/>
        <v>572.63178034976477</v>
      </c>
      <c r="Q317" s="124">
        <f t="shared" si="27"/>
        <v>440.83421020570574</v>
      </c>
      <c r="R317" s="124">
        <f t="shared" si="28"/>
        <v>200018.06298871365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200018.06298871365</v>
      </c>
      <c r="P318" s="124">
        <f t="shared" si="31"/>
        <v>572.63178034976477</v>
      </c>
      <c r="Q318" s="124">
        <f t="shared" si="27"/>
        <v>443.07923613101639</v>
      </c>
      <c r="R318" s="124">
        <f t="shared" si="28"/>
        <v>201033.77400519443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201033.77400519443</v>
      </c>
      <c r="P319" s="124">
        <f t="shared" si="31"/>
        <v>572.63178034976477</v>
      </c>
      <c r="Q319" s="124">
        <f t="shared" si="27"/>
        <v>445.32923522903565</v>
      </c>
      <c r="R319" s="124">
        <f t="shared" si="28"/>
        <v>202051.73502077322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202051.73502077322</v>
      </c>
      <c r="P320" s="124">
        <f t="shared" si="31"/>
        <v>572.63178034976477</v>
      </c>
      <c r="Q320" s="124">
        <f t="shared" si="27"/>
        <v>447.58421851631635</v>
      </c>
      <c r="R320" s="124">
        <f t="shared" si="28"/>
        <v>203071.95101963929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203071.95101963929</v>
      </c>
      <c r="P321" s="124">
        <f t="shared" si="31"/>
        <v>572.63178034976477</v>
      </c>
      <c r="Q321" s="124">
        <f t="shared" si="27"/>
        <v>449.84419703381519</v>
      </c>
      <c r="R321" s="124">
        <f t="shared" si="28"/>
        <v>204094.42699702288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204094.42699702288</v>
      </c>
      <c r="P322" s="124">
        <f t="shared" si="31"/>
        <v>572.63178034976477</v>
      </c>
      <c r="Q322" s="124">
        <f t="shared" si="27"/>
        <v>452.10918184694674</v>
      </c>
      <c r="R322" s="124">
        <f t="shared" si="28"/>
        <v>205119.1679592196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205119.1679592196</v>
      </c>
      <c r="P323" s="124">
        <f t="shared" si="31"/>
        <v>572.63178034976477</v>
      </c>
      <c r="Q323" s="124">
        <f t="shared" si="27"/>
        <v>454.37918404563771</v>
      </c>
      <c r="R323" s="124">
        <f t="shared" si="28"/>
        <v>206146.17892361499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206146.17892361499</v>
      </c>
      <c r="P324" s="124">
        <f t="shared" si="31"/>
        <v>572.63178034976477</v>
      </c>
      <c r="Q324" s="124">
        <f t="shared" si="27"/>
        <v>456.65421474438097</v>
      </c>
      <c r="R324" s="124">
        <f t="shared" si="28"/>
        <v>207175.46491870913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207175.46491870913</v>
      </c>
      <c r="P325" s="124">
        <f t="shared" si="31"/>
        <v>572.63178034976477</v>
      </c>
      <c r="Q325" s="124">
        <f t="shared" si="27"/>
        <v>458.93428508229039</v>
      </c>
      <c r="R325" s="124">
        <f t="shared" si="28"/>
        <v>208207.03098414119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208207.03098414119</v>
      </c>
      <c r="P326" s="124">
        <f t="shared" si="31"/>
        <v>572.63178034976477</v>
      </c>
      <c r="Q326" s="124">
        <f t="shared" si="27"/>
        <v>461.21940622315509</v>
      </c>
      <c r="R326" s="124">
        <f t="shared" si="28"/>
        <v>209240.88217071412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209240.88217071412</v>
      </c>
      <c r="P327" s="124">
        <f t="shared" si="31"/>
        <v>572.63178034976477</v>
      </c>
      <c r="Q327" s="124">
        <f t="shared" si="27"/>
        <v>463.50958935549414</v>
      </c>
      <c r="R327" s="124">
        <f t="shared" si="28"/>
        <v>210277.02354041938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210277.02354041938</v>
      </c>
      <c r="P328" s="124">
        <f t="shared" si="31"/>
        <v>572.63178034976477</v>
      </c>
      <c r="Q328" s="124">
        <f t="shared" si="27"/>
        <v>465.80484569261131</v>
      </c>
      <c r="R328" s="124">
        <f t="shared" si="28"/>
        <v>211315.46016646177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211315.46016646177</v>
      </c>
      <c r="P329" s="124">
        <f t="shared" si="31"/>
        <v>572.63178034976477</v>
      </c>
      <c r="Q329" s="124">
        <f t="shared" si="27"/>
        <v>468.10518647265025</v>
      </c>
      <c r="R329" s="124">
        <f t="shared" si="28"/>
        <v>212356.19713328418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212356.19713328418</v>
      </c>
      <c r="P330" s="124">
        <f t="shared" si="31"/>
        <v>572.63178034976477</v>
      </c>
      <c r="Q330" s="124">
        <f t="shared" si="27"/>
        <v>470.41062295864901</v>
      </c>
      <c r="R330" s="124">
        <f t="shared" si="28"/>
        <v>213399.23953659259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213399.23953659259</v>
      </c>
      <c r="P331" s="124">
        <f t="shared" si="31"/>
        <v>572.63178034976477</v>
      </c>
      <c r="Q331" s="124">
        <f t="shared" si="27"/>
        <v>472.72116643859579</v>
      </c>
      <c r="R331" s="124">
        <f t="shared" si="28"/>
        <v>214444.59248338095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214444.59248338095</v>
      </c>
      <c r="P332" s="124">
        <f t="shared" si="31"/>
        <v>572.63178034976477</v>
      </c>
      <c r="Q332" s="124">
        <f t="shared" si="27"/>
        <v>475.03682822548365</v>
      </c>
      <c r="R332" s="124">
        <f t="shared" si="28"/>
        <v>215492.2610919562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215492.2610919562</v>
      </c>
      <c r="P333" s="124">
        <f t="shared" si="31"/>
        <v>572.63178034976477</v>
      </c>
      <c r="Q333" s="124">
        <f t="shared" si="27"/>
        <v>477.35761965736629</v>
      </c>
      <c r="R333" s="124">
        <f t="shared" si="28"/>
        <v>216542.25049196332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216542.25049196332</v>
      </c>
      <c r="P334" s="124">
        <f t="shared" si="31"/>
        <v>572.63178034976477</v>
      </c>
      <c r="Q334" s="124">
        <f t="shared" si="27"/>
        <v>479.68355209741333</v>
      </c>
      <c r="R334" s="124">
        <f t="shared" si="28"/>
        <v>217594.5658244105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217594.5658244105</v>
      </c>
      <c r="P335" s="124">
        <f t="shared" si="31"/>
        <v>572.63178034976477</v>
      </c>
      <c r="Q335" s="124">
        <f t="shared" si="27"/>
        <v>482.01463693396613</v>
      </c>
      <c r="R335" s="124">
        <f t="shared" si="28"/>
        <v>218649.21224169424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218649.21224169424</v>
      </c>
      <c r="P336" s="124">
        <f t="shared" si="31"/>
        <v>572.63178034976477</v>
      </c>
      <c r="Q336" s="124">
        <f t="shared" si="27"/>
        <v>484.3508855805934</v>
      </c>
      <c r="R336" s="124">
        <f t="shared" si="28"/>
        <v>219706.19490762459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219706.19490762459</v>
      </c>
      <c r="P337" s="124">
        <f t="shared" si="31"/>
        <v>572.63178034976477</v>
      </c>
      <c r="Q337" s="124">
        <f t="shared" si="27"/>
        <v>486.6923094761471</v>
      </c>
      <c r="R337" s="124">
        <f t="shared" si="28"/>
        <v>220765.5189974505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220765.5189974505</v>
      </c>
      <c r="P338" s="124">
        <f t="shared" si="31"/>
        <v>572.63178034976477</v>
      </c>
      <c r="Q338" s="124">
        <f t="shared" si="27"/>
        <v>489.0389200848187</v>
      </c>
      <c r="R338" s="124">
        <f t="shared" si="28"/>
        <v>221827.1896978851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221827.1896978851</v>
      </c>
      <c r="P339" s="124">
        <f t="shared" si="31"/>
        <v>572.63178034976477</v>
      </c>
      <c r="Q339" s="124">
        <f t="shared" si="27"/>
        <v>491.39072889619479</v>
      </c>
      <c r="R339" s="124">
        <f t="shared" si="28"/>
        <v>222891.21220713106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222891.21220713106</v>
      </c>
      <c r="P340" s="124">
        <f t="shared" si="31"/>
        <v>572.63178034976477</v>
      </c>
      <c r="Q340" s="124">
        <f t="shared" si="27"/>
        <v>493.74774742531389</v>
      </c>
      <c r="R340" s="124">
        <f t="shared" si="28"/>
        <v>223957.59173490613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223957.59173490613</v>
      </c>
      <c r="P341" s="124">
        <f t="shared" si="31"/>
        <v>572.63178034976477</v>
      </c>
      <c r="Q341" s="124">
        <f t="shared" si="27"/>
        <v>496.10998721272244</v>
      </c>
      <c r="R341" s="124">
        <f t="shared" si="28"/>
        <v>225026.33350246862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225026.33350246862</v>
      </c>
      <c r="P342" s="124">
        <f t="shared" si="31"/>
        <v>572.63178034976477</v>
      </c>
      <c r="Q342" s="124">
        <f t="shared" si="27"/>
        <v>498.47745982453165</v>
      </c>
      <c r="R342" s="124">
        <f t="shared" si="28"/>
        <v>226097.44274264292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226097.44274264292</v>
      </c>
      <c r="P343" s="124">
        <f t="shared" si="31"/>
        <v>572.63178034976477</v>
      </c>
      <c r="Q343" s="124">
        <f t="shared" si="27"/>
        <v>500.85017685247362</v>
      </c>
      <c r="R343" s="124">
        <f t="shared" si="28"/>
        <v>227170.92469984517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227170.92469984517</v>
      </c>
      <c r="P344" s="124">
        <f t="shared" si="31"/>
        <v>572.63178034976477</v>
      </c>
      <c r="Q344" s="124">
        <f t="shared" si="27"/>
        <v>503.22814991395882</v>
      </c>
      <c r="R344" s="124">
        <f t="shared" si="28"/>
        <v>228246.78463010889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228246.78463010889</v>
      </c>
      <c r="P345" s="124">
        <f t="shared" si="31"/>
        <v>572.63178034976477</v>
      </c>
      <c r="Q345" s="124">
        <f t="shared" si="27"/>
        <v>505.61139065213212</v>
      </c>
      <c r="R345" s="124">
        <f t="shared" si="28"/>
        <v>229325.02780111079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229325.02780111079</v>
      </c>
      <c r="P346" s="124">
        <f t="shared" si="31"/>
        <v>572.63178034976477</v>
      </c>
      <c r="Q346" s="124">
        <f t="shared" si="27"/>
        <v>507.99991073593054</v>
      </c>
      <c r="R346" s="124">
        <f t="shared" si="28"/>
        <v>230405.65949219649</v>
      </c>
      <c r="Z346" s="2"/>
    </row>
    <row r="347" spans="13:26" x14ac:dyDescent="0.2">
      <c r="M347" s="2"/>
      <c r="N347" s="163" t="s">
        <v>216</v>
      </c>
      <c r="O347" s="163" t="s">
        <v>216</v>
      </c>
      <c r="P347" s="163" t="s">
        <v>216</v>
      </c>
      <c r="Q347" s="163" t="s">
        <v>216</v>
      </c>
      <c r="R347" s="163" t="s">
        <v>216</v>
      </c>
      <c r="Z347" s="2"/>
    </row>
    <row r="348" spans="13:26" x14ac:dyDescent="0.2">
      <c r="M348" s="2"/>
      <c r="N348" s="134"/>
      <c r="O348" s="134" t="s">
        <v>231</v>
      </c>
      <c r="P348" s="196">
        <f>SUM(P59:P346)</f>
        <v>164917.95274073252</v>
      </c>
      <c r="Q348" s="196">
        <f>SUM(Q59:Q346)</f>
        <v>65487.706751464022</v>
      </c>
      <c r="R348" s="196">
        <f>P348+Q348</f>
        <v>230405.65949219654</v>
      </c>
      <c r="S348" s="124">
        <f>R348-P54</f>
        <v>-1.1350493878126144E-9</v>
      </c>
      <c r="Z348" s="2"/>
    </row>
    <row r="349" spans="13:26" x14ac:dyDescent="0.2"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3:26" x14ac:dyDescent="0.2">
      <c r="O350" s="124"/>
      <c r="P350" s="124"/>
      <c r="Q350" s="124"/>
      <c r="R350" s="124"/>
      <c r="S350" s="124"/>
    </row>
    <row r="351" spans="13:26" x14ac:dyDescent="0.2">
      <c r="O351" s="124"/>
      <c r="P351" s="124"/>
      <c r="Q351" s="124"/>
      <c r="R351" s="124"/>
      <c r="S351" s="124"/>
    </row>
    <row r="352" spans="13:26" x14ac:dyDescent="0.2">
      <c r="O352" s="124"/>
      <c r="P352" s="124"/>
      <c r="Q352" s="124"/>
      <c r="R352" s="124"/>
      <c r="S352" s="124"/>
    </row>
    <row r="353" spans="15:19" x14ac:dyDescent="0.2">
      <c r="O353" s="124"/>
      <c r="P353" s="124"/>
      <c r="Q353" s="124"/>
      <c r="R353" s="124"/>
      <c r="S353" s="124"/>
    </row>
    <row r="354" spans="15:19" x14ac:dyDescent="0.2">
      <c r="O354" s="124"/>
      <c r="P354" s="124"/>
      <c r="Q354" s="124"/>
      <c r="R354" s="124"/>
      <c r="S354" s="124"/>
    </row>
    <row r="355" spans="15:19" x14ac:dyDescent="0.2">
      <c r="O355" s="124"/>
      <c r="P355" s="124"/>
      <c r="Q355" s="124"/>
      <c r="R355" s="124"/>
      <c r="S355" s="124"/>
    </row>
    <row r="356" spans="15:19" x14ac:dyDescent="0.2">
      <c r="O356" s="124"/>
      <c r="P356" s="124"/>
      <c r="Q356" s="124"/>
      <c r="R356" s="124"/>
      <c r="S356" s="124"/>
    </row>
    <row r="357" spans="15:19" x14ac:dyDescent="0.2">
      <c r="O357" s="124"/>
      <c r="P357" s="124"/>
      <c r="Q357" s="124"/>
      <c r="R357" s="124"/>
      <c r="S357" s="124"/>
    </row>
    <row r="358" spans="15:19" x14ac:dyDescent="0.2">
      <c r="O358" s="124"/>
      <c r="P358" s="124"/>
      <c r="Q358" s="124"/>
      <c r="R358" s="124"/>
      <c r="S358" s="124"/>
    </row>
    <row r="359" spans="15:19" x14ac:dyDescent="0.2">
      <c r="O359" s="124"/>
      <c r="P359" s="124"/>
      <c r="Q359" s="124"/>
      <c r="R359" s="124"/>
      <c r="S359" s="124"/>
    </row>
    <row r="360" spans="15:19" x14ac:dyDescent="0.2">
      <c r="O360" s="124"/>
      <c r="P360" s="124"/>
      <c r="Q360" s="124"/>
      <c r="R360" s="124"/>
      <c r="S360" s="124"/>
    </row>
    <row r="361" spans="15:19" x14ac:dyDescent="0.2">
      <c r="O361" s="124"/>
      <c r="P361" s="124"/>
      <c r="Q361" s="124"/>
      <c r="R361" s="124"/>
      <c r="S361" s="124"/>
    </row>
    <row r="362" spans="15:19" x14ac:dyDescent="0.2">
      <c r="O362" s="124"/>
      <c r="P362" s="124"/>
      <c r="Q362" s="124"/>
      <c r="R362" s="124"/>
      <c r="S362" s="124"/>
    </row>
    <row r="363" spans="15:19" x14ac:dyDescent="0.2">
      <c r="O363" s="124"/>
      <c r="P363" s="124"/>
      <c r="Q363" s="124"/>
      <c r="R363" s="124"/>
      <c r="S363" s="124"/>
    </row>
    <row r="364" spans="15:19" x14ac:dyDescent="0.2">
      <c r="O364" s="124"/>
      <c r="P364" s="124"/>
      <c r="Q364" s="124"/>
      <c r="R364" s="124"/>
      <c r="S364" s="124"/>
    </row>
    <row r="365" spans="15:19" x14ac:dyDescent="0.2">
      <c r="O365" s="124"/>
      <c r="P365" s="124"/>
      <c r="Q365" s="124"/>
      <c r="R365" s="124"/>
      <c r="S365" s="124"/>
    </row>
    <row r="366" spans="15:19" x14ac:dyDescent="0.2">
      <c r="O366" s="124"/>
      <c r="P366" s="124"/>
      <c r="Q366" s="124"/>
      <c r="R366" s="124"/>
      <c r="S366" s="124"/>
    </row>
    <row r="367" spans="15:19" x14ac:dyDescent="0.2">
      <c r="O367" s="124"/>
      <c r="P367" s="124"/>
      <c r="Q367" s="124"/>
      <c r="R367" s="124"/>
      <c r="S367" s="124"/>
    </row>
    <row r="368" spans="15:19" x14ac:dyDescent="0.2">
      <c r="O368" s="124"/>
      <c r="P368" s="124"/>
      <c r="Q368" s="124"/>
      <c r="R368" s="124"/>
      <c r="S368" s="124"/>
    </row>
    <row r="369" spans="15:19" x14ac:dyDescent="0.2">
      <c r="O369" s="124"/>
      <c r="P369" s="124"/>
      <c r="Q369" s="124"/>
      <c r="R369" s="124"/>
      <c r="S369" s="124"/>
    </row>
    <row r="370" spans="15:19" x14ac:dyDescent="0.2">
      <c r="O370" s="124"/>
      <c r="P370" s="124"/>
      <c r="Q370" s="124"/>
      <c r="R370" s="124"/>
      <c r="S370" s="124"/>
    </row>
    <row r="371" spans="15:19" x14ac:dyDescent="0.2">
      <c r="O371" s="124"/>
      <c r="P371" s="124"/>
      <c r="Q371" s="124"/>
      <c r="R371" s="124"/>
      <c r="S371" s="124"/>
    </row>
    <row r="372" spans="15:19" x14ac:dyDescent="0.2">
      <c r="O372" s="124"/>
      <c r="P372" s="124"/>
      <c r="Q372" s="124"/>
      <c r="R372" s="124"/>
      <c r="S372" s="124"/>
    </row>
    <row r="373" spans="15:19" x14ac:dyDescent="0.2">
      <c r="O373" s="124"/>
      <c r="P373" s="124"/>
      <c r="Q373" s="124"/>
      <c r="R373" s="124"/>
      <c r="S373" s="124"/>
    </row>
    <row r="374" spans="15:19" x14ac:dyDescent="0.2">
      <c r="O374" s="124"/>
      <c r="P374" s="124"/>
      <c r="Q374" s="124"/>
      <c r="R374" s="124"/>
      <c r="S374" s="124"/>
    </row>
    <row r="375" spans="15:19" x14ac:dyDescent="0.2">
      <c r="O375" s="124"/>
      <c r="P375" s="124"/>
      <c r="Q375" s="124"/>
      <c r="R375" s="124"/>
      <c r="S375" s="124"/>
    </row>
    <row r="376" spans="15:19" x14ac:dyDescent="0.2">
      <c r="O376" s="124"/>
      <c r="P376" s="124"/>
      <c r="Q376" s="124"/>
      <c r="R376" s="124"/>
      <c r="S376" s="124"/>
    </row>
    <row r="377" spans="15:19" x14ac:dyDescent="0.2">
      <c r="O377" s="124"/>
      <c r="P377" s="124"/>
      <c r="Q377" s="124"/>
      <c r="R377" s="124"/>
      <c r="S377" s="124"/>
    </row>
    <row r="378" spans="15:19" x14ac:dyDescent="0.2">
      <c r="O378" s="124"/>
      <c r="P378" s="124"/>
      <c r="Q378" s="124"/>
      <c r="R378" s="124"/>
      <c r="S378" s="124"/>
    </row>
    <row r="379" spans="15:19" x14ac:dyDescent="0.2">
      <c r="O379" s="124"/>
      <c r="P379" s="124"/>
      <c r="Q379" s="124"/>
      <c r="R379" s="124"/>
      <c r="S379" s="124"/>
    </row>
    <row r="380" spans="15:19" x14ac:dyDescent="0.2">
      <c r="O380" s="124"/>
      <c r="P380" s="124"/>
      <c r="Q380" s="124"/>
      <c r="R380" s="124"/>
      <c r="S380" s="124"/>
    </row>
    <row r="381" spans="15:19" x14ac:dyDescent="0.2">
      <c r="O381" s="124"/>
      <c r="P381" s="124"/>
      <c r="Q381" s="124"/>
      <c r="R381" s="124"/>
      <c r="S381" s="124"/>
    </row>
    <row r="382" spans="15:19" x14ac:dyDescent="0.2">
      <c r="O382" s="124"/>
      <c r="P382" s="124"/>
      <c r="Q382" s="124"/>
      <c r="R382" s="124"/>
      <c r="S382" s="124"/>
    </row>
    <row r="383" spans="15:19" x14ac:dyDescent="0.2">
      <c r="O383" s="124"/>
      <c r="P383" s="124"/>
      <c r="Q383" s="124"/>
      <c r="R383" s="124"/>
      <c r="S383" s="124"/>
    </row>
    <row r="384" spans="15:19" x14ac:dyDescent="0.2">
      <c r="O384" s="124"/>
      <c r="P384" s="124"/>
      <c r="Q384" s="124"/>
      <c r="R384" s="124"/>
      <c r="S384" s="124"/>
    </row>
    <row r="385" spans="15:19" x14ac:dyDescent="0.2">
      <c r="O385" s="124"/>
      <c r="P385" s="124"/>
      <c r="Q385" s="124"/>
      <c r="R385" s="124"/>
      <c r="S385" s="124"/>
    </row>
    <row r="386" spans="15:19" x14ac:dyDescent="0.2">
      <c r="O386" s="124"/>
      <c r="P386" s="124"/>
      <c r="Q386" s="124"/>
      <c r="R386" s="124"/>
      <c r="S386" s="124"/>
    </row>
    <row r="387" spans="15:19" x14ac:dyDescent="0.2">
      <c r="O387" s="124"/>
      <c r="P387" s="124"/>
      <c r="Q387" s="124"/>
      <c r="R387" s="124"/>
      <c r="S387" s="124"/>
    </row>
    <row r="388" spans="15:19" x14ac:dyDescent="0.2">
      <c r="O388" s="124"/>
      <c r="P388" s="124"/>
      <c r="Q388" s="124"/>
      <c r="R388" s="124"/>
      <c r="S388" s="124"/>
    </row>
    <row r="389" spans="15:19" x14ac:dyDescent="0.2">
      <c r="O389" s="124"/>
      <c r="P389" s="124"/>
      <c r="Q389" s="124"/>
      <c r="R389" s="124"/>
      <c r="S389" s="124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67836-272E-49C1-B3FF-6DE8B4FCFB20}">
  <sheetPr>
    <tabColor theme="9" tint="0.39997558519241921"/>
    <pageSetUpPr fitToPage="1"/>
  </sheetPr>
  <dimension ref="A1:AH545"/>
  <sheetViews>
    <sheetView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37.5703125" style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33.140625" style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8.285156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Big Bend GT's 5-6 (and Unit 1 CCST)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2057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8530704.8368754759</v>
      </c>
      <c r="Q8" s="184">
        <f>G10</f>
        <v>6070718.0337038003</v>
      </c>
      <c r="R8" s="184">
        <f>G11</f>
        <v>9380634.1274250373</v>
      </c>
      <c r="S8" s="184">
        <f>G12</f>
        <v>834959.14234646549</v>
      </c>
      <c r="T8" s="184">
        <f>G13</f>
        <v>-7755606.4665998267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20741844.374250133</v>
      </c>
      <c r="Q9" s="184">
        <f>L10</f>
        <v>15030362.027076768</v>
      </c>
      <c r="R9" s="184">
        <f>L11</f>
        <v>23488293.084744591</v>
      </c>
      <c r="S9" s="184">
        <f>L12</f>
        <v>1642554.2289037225</v>
      </c>
      <c r="T9" s="184">
        <f>L13</f>
        <v>-19419364.966474954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69</v>
      </c>
      <c r="B10" s="170">
        <f>'Escalation Factors'!$A$10</f>
        <v>2023</v>
      </c>
      <c r="C10" s="201">
        <v>2057</v>
      </c>
      <c r="D10" s="10" t="s">
        <v>155</v>
      </c>
      <c r="E10" s="184">
        <f>VLOOKUP($A$10,'Cost Estimates in 2023'!$A:$F,2,FALSE)</f>
        <v>5756900</v>
      </c>
      <c r="F10" s="164">
        <f>VLOOKUP(G$7,Multiplier_Labor,3,FALSE)</f>
        <v>1.0545116353773385</v>
      </c>
      <c r="G10" s="185">
        <f>E10*F10</f>
        <v>6070718.0337038003</v>
      </c>
      <c r="H10" s="137"/>
      <c r="J10" s="165">
        <f>C10+1</f>
        <v>2058</v>
      </c>
      <c r="K10" s="164">
        <f>VLOOKUP(J$10,Multiplier_Labor,4,FALSE)</f>
        <v>2.4758787912122164</v>
      </c>
      <c r="L10" s="185">
        <f>G10*K10</f>
        <v>15030362.027076768</v>
      </c>
      <c r="M10" s="2"/>
      <c r="O10" s="134" t="s">
        <v>235</v>
      </c>
      <c r="P10" s="184">
        <f>SUM(Q10:T10)</f>
        <v>20218689.294250127</v>
      </c>
      <c r="Q10" s="184">
        <f>Q9-Q16</f>
        <v>14484487.947076768</v>
      </c>
      <c r="R10" s="184">
        <f>R9-R16</f>
        <v>22964625.084744591</v>
      </c>
      <c r="S10" s="184">
        <f>S9-S16</f>
        <v>1631262.2289037225</v>
      </c>
      <c r="T10" s="184">
        <f>T9-T16</f>
        <v>-18861685.966474954</v>
      </c>
      <c r="Z10" s="2"/>
      <c r="AA10" s="186" t="str">
        <f>A10</f>
        <v>Big Bend GT's 5-6 (and Unit 1 CCST)</v>
      </c>
      <c r="AB10" s="182">
        <f>P12</f>
        <v>32</v>
      </c>
      <c r="AC10" s="187">
        <f>G7</f>
        <v>2025</v>
      </c>
      <c r="AD10" s="187">
        <f>C10</f>
        <v>2057</v>
      </c>
      <c r="AE10" s="182">
        <f>G15</f>
        <v>8530704.8368754759</v>
      </c>
      <c r="AF10" s="182">
        <f>P16</f>
        <v>523155.08000000007</v>
      </c>
      <c r="AG10" s="182">
        <f>L15</f>
        <v>20741844.374250133</v>
      </c>
      <c r="AH10" s="188">
        <f>AG10-P10-P16</f>
        <v>5.5879354476928711E-9</v>
      </c>
    </row>
    <row r="11" spans="1:34" x14ac:dyDescent="0.2">
      <c r="D11" s="161" t="s">
        <v>245</v>
      </c>
      <c r="E11" s="184">
        <f>VLOOKUP($A$10,'Cost Estimates in 2023'!$A:$F,3,FALSE)</f>
        <v>9252900</v>
      </c>
      <c r="F11" s="164">
        <f>VLOOKUP(G$7,Multiplier_Materials,3,FALSE)</f>
        <v>1.0138047668757943</v>
      </c>
      <c r="G11" s="185">
        <f>E11*F11</f>
        <v>9380634.1274250373</v>
      </c>
      <c r="H11" s="137"/>
      <c r="K11" s="164">
        <f>VLOOKUP(J$10,Multiplier_Materials,4,FALSE)</f>
        <v>2.5039131433635897</v>
      </c>
      <c r="L11" s="185">
        <f>G11*K11</f>
        <v>23488293.084744591</v>
      </c>
      <c r="M11" s="2"/>
      <c r="O11" s="134" t="s">
        <v>234</v>
      </c>
      <c r="P11" s="184">
        <f>SUM(Q11:T11)</f>
        <v>8318071.0167605961</v>
      </c>
      <c r="Q11" s="184">
        <f>Q10/((1+Q13)^(P12))</f>
        <v>5850241.1339712832</v>
      </c>
      <c r="R11" s="184">
        <f>R10/((1+R13)^(P12))</f>
        <v>9171494.2850994393</v>
      </c>
      <c r="S11" s="184">
        <f>S10/((1+S13)^(P12))</f>
        <v>829219.08307203185</v>
      </c>
      <c r="T11" s="184">
        <f>T10/((1+T13)^(P12))</f>
        <v>-7532883.4853821574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801550</v>
      </c>
      <c r="F12" s="164">
        <f>VLOOKUP(G$7,Multiplier_GDP,3,FALSE)</f>
        <v>1.0416806716317952</v>
      </c>
      <c r="G12" s="185">
        <f>E12*F12</f>
        <v>834959.14234646549</v>
      </c>
      <c r="H12" s="137"/>
      <c r="K12" s="164">
        <f>VLOOKUP(J$10,Multiplier_GDP,4,FALSE)</f>
        <v>1.9672270720788709</v>
      </c>
      <c r="L12" s="185">
        <f>G12*K12</f>
        <v>1642554.2289037225</v>
      </c>
      <c r="M12" s="2"/>
      <c r="O12" s="134" t="s">
        <v>244</v>
      </c>
      <c r="P12" s="184">
        <f>(P7-P6)</f>
        <v>32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-7650000</v>
      </c>
      <c r="F13" s="164">
        <f>F11</f>
        <v>1.0138047668757943</v>
      </c>
      <c r="G13" s="185">
        <f>E13*F13</f>
        <v>-7755606.4665998267</v>
      </c>
      <c r="H13" s="137"/>
      <c r="K13" s="164">
        <f>K11</f>
        <v>2.5039131433635897</v>
      </c>
      <c r="L13" s="185">
        <f>G13*K13</f>
        <v>-19419364.966474954</v>
      </c>
      <c r="M13" s="2"/>
      <c r="O13" s="180" t="s">
        <v>237</v>
      </c>
      <c r="P13" s="189">
        <f>IF(P8=0,0,((P9/P8)^(1/($P7-$P6))-1))</f>
        <v>2.8154076418465568E-2</v>
      </c>
      <c r="Q13" s="189">
        <f>IF(Q8=0,0,((Q9/Q8)^(1/($P7-$P6))-1))</f>
        <v>2.8736249043439965E-2</v>
      </c>
      <c r="R13" s="189">
        <f>IF(R8=0,0,((R9/R8)^(1/($P7-$P6))-1))</f>
        <v>2.9098278894851504E-2</v>
      </c>
      <c r="S13" s="189">
        <f>IF(S8=0,0,((S9/S8)^(1/($P7-$P6))-1))</f>
        <v>2.1369659959988407E-2</v>
      </c>
      <c r="T13" s="189">
        <f>IF(T8=0,0,((T9/T8)^(1/($P7-$P6))-1))</f>
        <v>2.9098278894851504E-2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397447.59658132901</v>
      </c>
      <c r="Q14" s="185">
        <f>PMT(Q13,$P12,-Q11)</f>
        <v>282021.70489355212</v>
      </c>
      <c r="R14" s="185">
        <f>PMT(R13,$P12,-R11)</f>
        <v>444328.23024410842</v>
      </c>
      <c r="S14" s="185">
        <f>PMT(S13,$P12,-S11)</f>
        <v>36040.677668710545</v>
      </c>
      <c r="T14" s="185">
        <f>PMT(T13,$P12,-T11)</f>
        <v>-364943.01622504205</v>
      </c>
      <c r="U14" s="190"/>
      <c r="Z14" s="2"/>
    </row>
    <row r="15" spans="1:34" x14ac:dyDescent="0.2">
      <c r="E15" s="185">
        <f>SUM(E10:E13)</f>
        <v>8161350</v>
      </c>
      <c r="F15" s="124"/>
      <c r="G15" s="185">
        <f>SUM(G10:G13)</f>
        <v>8530704.8368754759</v>
      </c>
      <c r="H15" s="137"/>
      <c r="L15" s="185">
        <f>SUM(L10:L13)</f>
        <v>20741844.374250133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60" si="0">SUM(Q16:T16)</f>
        <v>523155.08000000007</v>
      </c>
      <c r="Q16" s="185">
        <f>VLOOKUP($A$10,'Reserves Dec 31, 2024'!$A:$F,2,FALSE)</f>
        <v>545874.07999999996</v>
      </c>
      <c r="R16" s="185">
        <f>VLOOKUP($A$10,'Reserves Dec 31, 2024'!$A:$F,3,FALSE)</f>
        <v>523668</v>
      </c>
      <c r="S16" s="185">
        <f>VLOOKUP($A$10,'Reserves Dec 31, 2024'!$A:$F,4,FALSE)</f>
        <v>11292</v>
      </c>
      <c r="T16" s="185">
        <f>VLOOKUP($A$10,'Reserves Dec 31, 2024'!$A:$F,5,FALSE)</f>
        <v>-557679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">
      <c r="E17" s="184">
        <f>VLOOKUP($A$10,'Cost Estimates in 2023'!$A:$F,6,FALSE)-E15</f>
        <v>0</v>
      </c>
      <c r="M17" s="2"/>
      <c r="N17" s="1">
        <f t="shared" ref="N17:N60" si="1">N16+1</f>
        <v>1</v>
      </c>
      <c r="O17" s="195">
        <f>P6</f>
        <v>2025</v>
      </c>
      <c r="P17" s="124">
        <f t="shared" si="0"/>
        <v>397447.59658132901</v>
      </c>
      <c r="Q17" s="124">
        <f>IF($N17&lt;=TRUNC($P$12),Q14*(1+0),0)</f>
        <v>282021.70489355212</v>
      </c>
      <c r="R17" s="124">
        <f>IF($N17&lt;=TRUNC($P$12),R14*(1+0),0)</f>
        <v>444328.23024410842</v>
      </c>
      <c r="S17" s="124">
        <f>IF($N17&lt;=TRUNC($P$12),S14*(1+0),0)</f>
        <v>36040.677668710545</v>
      </c>
      <c r="T17" s="124">
        <f>IF($N17&lt;=TRUNC($P$12),T14*(1+0),0)</f>
        <v>-364943.01622504205</v>
      </c>
      <c r="Z17" s="124"/>
    </row>
    <row r="18" spans="5:26" x14ac:dyDescent="0.2">
      <c r="M18" s="2"/>
      <c r="N18" s="1">
        <f t="shared" si="1"/>
        <v>2</v>
      </c>
      <c r="O18" s="195">
        <f t="shared" ref="O18:O60" si="2">O17+1</f>
        <v>2026</v>
      </c>
      <c r="P18" s="124">
        <f t="shared" si="0"/>
        <v>408631.99265296786</v>
      </c>
      <c r="Q18" s="124">
        <f t="shared" ref="Q18:Q60" si="3">IF($N18&lt;=TRUNC($P$12),Q17*(1+Q$13),0)</f>
        <v>290125.95084102877</v>
      </c>
      <c r="R18" s="124">
        <f t="shared" ref="R18:R60" si="4">IF($N18&lt;=TRUNC($P$12),R17*(1+R$13),0)</f>
        <v>457257.4170086073</v>
      </c>
      <c r="S18" s="124">
        <f t="shared" ref="S18:S60" si="5">IF($N18&lt;=TRUNC($P$12),S17*(1+S$13),0)</f>
        <v>36810.854695218433</v>
      </c>
      <c r="T18" s="124">
        <f t="shared" ref="T18:T60" si="6">IF($N18&lt;=TRUNC($P$12),T17*(1+T$13),0)</f>
        <v>-375562.22989188664</v>
      </c>
      <c r="U18" s="196"/>
      <c r="V18" s="124"/>
      <c r="W18" s="124"/>
      <c r="X18" s="124"/>
      <c r="Y18" s="124"/>
      <c r="Z18" s="2"/>
    </row>
    <row r="19" spans="5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420132.94901706325</v>
      </c>
      <c r="Q19" s="124">
        <f t="shared" si="3"/>
        <v>298463.08241836139</v>
      </c>
      <c r="R19" s="124">
        <f t="shared" si="4"/>
        <v>470562.82085546316</v>
      </c>
      <c r="S19" s="124">
        <f t="shared" si="5"/>
        <v>37597.490142891795</v>
      </c>
      <c r="T19" s="124">
        <f t="shared" si="6"/>
        <v>-386490.44439965312</v>
      </c>
      <c r="Z19" s="124"/>
    </row>
    <row r="20" spans="5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431959.46552087663</v>
      </c>
      <c r="Q20" s="124">
        <f t="shared" si="3"/>
        <v>307039.79188500816</v>
      </c>
      <c r="R20" s="124">
        <f t="shared" si="4"/>
        <v>484255.38905426348</v>
      </c>
      <c r="S20" s="124">
        <f t="shared" si="5"/>
        <v>38400.935722594411</v>
      </c>
      <c r="T20" s="124">
        <f t="shared" si="6"/>
        <v>-397736.65114098933</v>
      </c>
      <c r="U20" s="196">
        <f>SUM(Q17:T20)/4</f>
        <v>414543.00094305916</v>
      </c>
      <c r="V20" s="124">
        <f>SUM(Q17:Q20)/4</f>
        <v>294412.63250948762</v>
      </c>
      <c r="W20" s="124">
        <f>SUM(R17:R20)/4</f>
        <v>464100.96429061057</v>
      </c>
      <c r="X20" s="124">
        <f>SUM(S17:S20)/4</f>
        <v>37212.489557353794</v>
      </c>
      <c r="Y20" s="124">
        <f>SUM(T17:T20)/4</f>
        <v>-381183.08541439276</v>
      </c>
      <c r="Z20" s="188">
        <f>SUM(Q20:T20)-P20</f>
        <v>0</v>
      </c>
    </row>
    <row r="21" spans="5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444120.79875069857</v>
      </c>
      <c r="Q21" s="124">
        <f t="shared" si="3"/>
        <v>315862.96381086175</v>
      </c>
      <c r="R21" s="124">
        <f t="shared" si="4"/>
        <v>498346.38742129924</v>
      </c>
      <c r="S21" s="124">
        <f t="shared" si="5"/>
        <v>39221.550661131623</v>
      </c>
      <c r="T21" s="124">
        <f t="shared" si="6"/>
        <v>-409310.1031425941</v>
      </c>
      <c r="Z21" s="2"/>
    </row>
    <row r="22" spans="5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456626.46937480144</v>
      </c>
      <c r="Q22" s="124">
        <f t="shared" si="3"/>
        <v>324939.68060252973</v>
      </c>
      <c r="R22" s="124">
        <f t="shared" si="4"/>
        <v>512847.40958872595</v>
      </c>
      <c r="S22" s="124">
        <f t="shared" si="5"/>
        <v>40059.701861863461</v>
      </c>
      <c r="T22" s="124">
        <f t="shared" si="6"/>
        <v>-421220.32267831772</v>
      </c>
      <c r="Z22" s="2"/>
    </row>
    <row r="23" spans="5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469486.26969681989</v>
      </c>
      <c r="Q23" s="124">
        <f t="shared" si="3"/>
        <v>334277.22818841983</v>
      </c>
      <c r="R23" s="124">
        <f t="shared" si="4"/>
        <v>527770.38654344087</v>
      </c>
      <c r="S23" s="124">
        <f t="shared" si="5"/>
        <v>40915.764068749995</v>
      </c>
      <c r="T23" s="124">
        <f t="shared" si="6"/>
        <v>-433477.10910379078</v>
      </c>
      <c r="Z23" s="124"/>
    </row>
    <row r="24" spans="5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482710.27142559411</v>
      </c>
      <c r="Q24" s="124">
        <f t="shared" si="3"/>
        <v>343883.10186719307</v>
      </c>
      <c r="R24" s="124">
        <f t="shared" si="4"/>
        <v>543127.59644352552</v>
      </c>
      <c r="S24" s="124">
        <f t="shared" si="5"/>
        <v>41790.120033902291</v>
      </c>
      <c r="T24" s="124">
        <f t="shared" si="6"/>
        <v>-446090.54691902688</v>
      </c>
      <c r="U24" s="196">
        <f>SUM(Q21:T24)/4</f>
        <v>463235.95231197844</v>
      </c>
      <c r="V24" s="124">
        <f>SUM(Q21:Q24)/4</f>
        <v>329740.74361725111</v>
      </c>
      <c r="W24" s="124">
        <f>SUM(R21:R24)/4</f>
        <v>520522.94499924791</v>
      </c>
      <c r="X24" s="124">
        <f>SUM(S21:S24)/4</f>
        <v>40496.784156411843</v>
      </c>
      <c r="Y24" s="124">
        <f>SUM(T21:T24)/4</f>
        <v>-427524.52046093234</v>
      </c>
      <c r="Z24" s="188">
        <f>SUM(Q24:T24)-P24</f>
        <v>0</v>
      </c>
    </row>
    <row r="25" spans="5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496308.83366768918</v>
      </c>
      <c r="Q25" s="124">
        <f t="shared" si="3"/>
        <v>353765.01232427935</v>
      </c>
      <c r="R25" s="124">
        <f t="shared" si="4"/>
        <v>558931.67472032958</v>
      </c>
      <c r="S25" s="124">
        <f t="shared" si="5"/>
        <v>42683.160688713884</v>
      </c>
      <c r="T25" s="124">
        <f t="shared" si="6"/>
        <v>-459071.01406563359</v>
      </c>
      <c r="Z25" s="2"/>
    </row>
    <row r="26" spans="5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510292.61114898516</v>
      </c>
      <c r="Q26" s="124">
        <f t="shared" si="3"/>
        <v>363930.89182128548</v>
      </c>
      <c r="R26" s="124">
        <f t="shared" si="4"/>
        <v>575195.62447450811</v>
      </c>
      <c r="S26" s="124">
        <f t="shared" si="5"/>
        <v>43595.285318649243</v>
      </c>
      <c r="T26" s="124">
        <f t="shared" si="6"/>
        <v>-472429.19046545768</v>
      </c>
      <c r="Z26" s="2"/>
    </row>
    <row r="27" spans="5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524672.56267190585</v>
      </c>
      <c r="Q27" s="124">
        <f t="shared" si="3"/>
        <v>374388.90056326316</v>
      </c>
      <c r="R27" s="124">
        <f t="shared" si="4"/>
        <v>591932.82717456564</v>
      </c>
      <c r="S27" s="124">
        <f t="shared" si="5"/>
        <v>44526.901741767455</v>
      </c>
      <c r="T27" s="124">
        <f t="shared" si="6"/>
        <v>-486176.06680769048</v>
      </c>
      <c r="Z27" s="124"/>
    </row>
    <row r="28" spans="5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539459.95981505606</v>
      </c>
      <c r="Q28" s="124">
        <f t="shared" si="3"/>
        <v>385147.43324894877</v>
      </c>
      <c r="R28" s="124">
        <f t="shared" si="4"/>
        <v>609157.05366670911</v>
      </c>
      <c r="S28" s="124">
        <f t="shared" si="5"/>
        <v>45478.42649106084</v>
      </c>
      <c r="T28" s="124">
        <f t="shared" si="6"/>
        <v>-500322.95359166263</v>
      </c>
      <c r="U28" s="196">
        <f>SUM(Q25:T28)/4</f>
        <v>517683.49182590906</v>
      </c>
      <c r="V28" s="124">
        <f>SUM(Q25:Q28)/4</f>
        <v>369308.05948944419</v>
      </c>
      <c r="W28" s="124">
        <f>SUM(R25:R28)/4</f>
        <v>583804.29500902805</v>
      </c>
      <c r="X28" s="124">
        <f>SUM(S25:S28)/4</f>
        <v>44070.943560047854</v>
      </c>
      <c r="Y28" s="124">
        <f>SUM(T25:T28)/4</f>
        <v>-479499.80623261112</v>
      </c>
      <c r="Z28" s="188">
        <f>SUM(Q28:T28)-P28</f>
        <v>0</v>
      </c>
    </row>
    <row r="29" spans="5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554666.3958822228</v>
      </c>
      <c r="Q29" s="124">
        <f t="shared" si="3"/>
        <v>396215.12580923224</v>
      </c>
      <c r="R29" s="124">
        <f t="shared" si="4"/>
        <v>626882.47550506901</v>
      </c>
      <c r="S29" s="124">
        <f t="shared" si="5"/>
        <v>46450.285000690135</v>
      </c>
      <c r="T29" s="124">
        <f t="shared" si="6"/>
        <v>-514881.49043276865</v>
      </c>
      <c r="Z29" s="2"/>
    </row>
    <row r="30" spans="5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570303.79510789597</v>
      </c>
      <c r="Q30" s="124">
        <f t="shared" si="3"/>
        <v>407600.86233926425</v>
      </c>
      <c r="R30" s="124">
        <f t="shared" si="4"/>
        <v>645123.67661161046</v>
      </c>
      <c r="S30" s="124">
        <f t="shared" si="5"/>
        <v>47442.911796199434</v>
      </c>
      <c r="T30" s="124">
        <f t="shared" si="6"/>
        <v>-529863.65563917812</v>
      </c>
      <c r="Z30" s="2"/>
    </row>
    <row r="31" spans="5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586384.42212667665</v>
      </c>
      <c r="Q31" s="124">
        <f t="shared" si="3"/>
        <v>419313.78222976625</v>
      </c>
      <c r="R31" s="124">
        <f t="shared" si="4"/>
        <v>663895.66527532705</v>
      </c>
      <c r="S31" s="124">
        <f t="shared" si="5"/>
        <v>48456.750688795939</v>
      </c>
      <c r="T31" s="124">
        <f t="shared" si="6"/>
        <v>-545281.77606721246</v>
      </c>
      <c r="Z31" s="124"/>
    </row>
    <row r="32" spans="5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602920.89171414438</v>
      </c>
      <c r="Q32" s="124">
        <f t="shared" si="3"/>
        <v>431363.28750326758</v>
      </c>
      <c r="R32" s="124">
        <f t="shared" si="4"/>
        <v>683213.88650059153</v>
      </c>
      <c r="S32" s="124">
        <f t="shared" si="5"/>
        <v>49492.254973781441</v>
      </c>
      <c r="T32" s="124">
        <f t="shared" si="6"/>
        <v>-561148.5372634962</v>
      </c>
      <c r="U32" s="196">
        <f>SUM(Q29:T32)/4</f>
        <v>578568.87620773481</v>
      </c>
      <c r="V32" s="124">
        <f>SUM(Q29:Q32)/4</f>
        <v>413623.26447038259</v>
      </c>
      <c r="W32" s="124">
        <f>SUM(R29:R32)/4</f>
        <v>654778.92597314948</v>
      </c>
      <c r="X32" s="124">
        <f>SUM(S29:S32)/4</f>
        <v>47960.550614866734</v>
      </c>
      <c r="Y32" s="124">
        <f>SUM(T29:T32)/4</f>
        <v>-537793.86485066381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619926.17880697665</v>
      </c>
      <c r="Q33" s="124">
        <f t="shared" si="3"/>
        <v>443759.0503611585</v>
      </c>
      <c r="R33" s="124">
        <f t="shared" si="4"/>
        <v>703094.23471482121</v>
      </c>
      <c r="S33" s="124">
        <f t="shared" si="5"/>
        <v>50549.887633224193</v>
      </c>
      <c r="T33" s="124">
        <f t="shared" si="6"/>
        <v>-577476.99390222738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637413.62881033949</v>
      </c>
      <c r="Q34" s="124">
        <f t="shared" si="3"/>
        <v>456511.02094761719</v>
      </c>
      <c r="R34" s="124">
        <f t="shared" si="4"/>
        <v>723553.06684591528</v>
      </c>
      <c r="S34" s="124">
        <f t="shared" si="5"/>
        <v>51630.121542961817</v>
      </c>
      <c r="T34" s="124">
        <f t="shared" si="6"/>
        <v>-594280.58052615484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655396.96820079454</v>
      </c>
      <c r="Q35" s="124">
        <f t="shared" si="3"/>
        <v>469629.43533664296</v>
      </c>
      <c r="R35" s="124">
        <f t="shared" si="4"/>
        <v>744607.2157802229</v>
      </c>
      <c r="S35" s="124">
        <f t="shared" si="5"/>
        <v>52733.439684027784</v>
      </c>
      <c r="T35" s="124">
        <f t="shared" si="6"/>
        <v>-611573.12260009919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673890.31543320557</v>
      </c>
      <c r="Q36" s="124">
        <f t="shared" si="3"/>
        <v>483124.82374860684</v>
      </c>
      <c r="R36" s="124">
        <f t="shared" si="4"/>
        <v>766274.00421211473</v>
      </c>
      <c r="S36" s="124">
        <f t="shared" si="5"/>
        <v>53860.335358596014</v>
      </c>
      <c r="T36" s="124">
        <f t="shared" si="6"/>
        <v>-629368.84788611205</v>
      </c>
      <c r="U36" s="196">
        <f>SUM(Q33:T36)/4</f>
        <v>646656.77281282889</v>
      </c>
      <c r="V36" s="124">
        <f>SUM(Q33:Q36)/4</f>
        <v>463256.08259850636</v>
      </c>
      <c r="W36" s="124">
        <f>SUM(R33:R36)/4</f>
        <v>734382.1303882685</v>
      </c>
      <c r="X36" s="124">
        <f>SUM(S33:S36)/4</f>
        <v>52193.44605470245</v>
      </c>
      <c r="Y36" s="124">
        <f>SUM(T33:T36)/4</f>
        <v>-603174.88622864836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692908.19216037495</v>
      </c>
      <c r="Q37" s="124">
        <f t="shared" si="3"/>
        <v>497008.01900291484</v>
      </c>
      <c r="R37" s="124">
        <f t="shared" si="4"/>
        <v>788571.25889655342</v>
      </c>
      <c r="S37" s="124">
        <f t="shared" si="5"/>
        <v>55011.312410540151</v>
      </c>
      <c r="T37" s="124">
        <f t="shared" si="6"/>
        <v>-647682.39814963355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712465.53477438714</v>
      </c>
      <c r="Q38" s="124">
        <f t="shared" si="3"/>
        <v>511290.16521356936</v>
      </c>
      <c r="R38" s="124">
        <f t="shared" si="4"/>
        <v>811517.32531638944</v>
      </c>
      <c r="S38" s="124">
        <f t="shared" si="5"/>
        <v>56186.885450706082</v>
      </c>
      <c r="T38" s="124">
        <f t="shared" si="6"/>
        <v>-666528.84120627784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732577.70627889573</v>
      </c>
      <c r="Q39" s="124">
        <f t="shared" si="3"/>
        <v>525982.72673460806</v>
      </c>
      <c r="R39" s="124">
        <f t="shared" si="4"/>
        <v>835131.08277644962</v>
      </c>
      <c r="S39" s="124">
        <f t="shared" si="5"/>
        <v>57387.580086998489</v>
      </c>
      <c r="T39" s="124">
        <f t="shared" si="6"/>
        <v>-685923.68331916025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753260.50850185845</v>
      </c>
      <c r="Q40" s="124">
        <f t="shared" si="3"/>
        <v>541097.49736260134</v>
      </c>
      <c r="R40" s="124">
        <f t="shared" si="4"/>
        <v>859431.95993683801</v>
      </c>
      <c r="S40" s="124">
        <f t="shared" si="5"/>
        <v>58613.933159384251</v>
      </c>
      <c r="T40" s="124">
        <f t="shared" si="6"/>
        <v>-705882.88195696496</v>
      </c>
      <c r="U40" s="196">
        <f>SUM(Q37:T40)/4</f>
        <v>722802.98542887927</v>
      </c>
      <c r="V40" s="124">
        <f>SUM(Q37:Q40)/4</f>
        <v>518844.60207842343</v>
      </c>
      <c r="W40" s="124">
        <f>SUM(R37:R40)/4</f>
        <v>823662.90673155768</v>
      </c>
      <c r="X40" s="124">
        <f>SUM(S37:S40)/4</f>
        <v>56799.927776907251</v>
      </c>
      <c r="Y40" s="124">
        <f>SUM(T37:T40)/4</f>
        <v>-676504.45115800924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774530.19465849141</v>
      </c>
      <c r="Q41" s="124">
        <f t="shared" si="3"/>
        <v>556646.60980359511</v>
      </c>
      <c r="R41" s="124">
        <f t="shared" si="4"/>
        <v>884439.95079822897</v>
      </c>
      <c r="S41" s="124">
        <f t="shared" si="5"/>
        <v>59866.492979917784</v>
      </c>
      <c r="T41" s="124">
        <f t="shared" si="6"/>
        <v>-726422.85892325023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796403.48227450368</v>
      </c>
      <c r="Q42" s="124">
        <f t="shared" si="3"/>
        <v>572642.54541209782</v>
      </c>
      <c r="R42" s="124">
        <f t="shared" si="4"/>
        <v>910175.63115230459</v>
      </c>
      <c r="S42" s="124">
        <f t="shared" si="5"/>
        <v>61145.819577895658</v>
      </c>
      <c r="T42" s="124">
        <f t="shared" si="6"/>
        <v>-747560.5138677943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818897.56647995312</v>
      </c>
      <c r="Q43" s="124">
        <f t="shared" si="3"/>
        <v>589098.14420992928</v>
      </c>
      <c r="R43" s="124">
        <f t="shared" si="4"/>
        <v>936660.17551087181</v>
      </c>
      <c r="S43" s="124">
        <f t="shared" si="5"/>
        <v>62452.484950250087</v>
      </c>
      <c r="T43" s="124">
        <f t="shared" si="6"/>
        <v>-769313.23819109786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842030.13368437137</v>
      </c>
      <c r="Q44" s="124">
        <f t="shared" si="3"/>
        <v>606026.6151929741</v>
      </c>
      <c r="R44" s="124">
        <f t="shared" si="4"/>
        <v>963915.37452758767</v>
      </c>
      <c r="S44" s="124">
        <f t="shared" si="5"/>
        <v>63787.073317293223</v>
      </c>
      <c r="T44" s="124">
        <f t="shared" si="6"/>
        <v>-791698.92935348372</v>
      </c>
      <c r="U44" s="196">
        <f>SUM(Q41:T44)/4</f>
        <v>807965.34427432972</v>
      </c>
      <c r="V44" s="124">
        <f>SUM(Q41:Q44)/4</f>
        <v>581103.47865464911</v>
      </c>
      <c r="W44" s="124">
        <f>SUM(R41:R44)/4</f>
        <v>923797.78299724823</v>
      </c>
      <c r="X44" s="124">
        <f>SUM(S41:S44)/4</f>
        <v>61812.967706339194</v>
      </c>
      <c r="Y44" s="124">
        <f>SUM(T41:T44)/4</f>
        <v>-758748.88508390659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865819.37564409897</v>
      </c>
      <c r="Q45" s="124">
        <f t="shared" si="3"/>
        <v>623441.54693411232</v>
      </c>
      <c r="R45" s="124">
        <f t="shared" si="4"/>
        <v>991963.65292662662</v>
      </c>
      <c r="S45" s="124">
        <f t="shared" si="5"/>
        <v>65150.181383926632</v>
      </c>
      <c r="T45" s="124">
        <f t="shared" si="6"/>
        <v>-814736.00560056674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890284.00393310306</v>
      </c>
      <c r="Q46" s="124">
        <f t="shared" si="3"/>
        <v>641356.91849083849</v>
      </c>
      <c r="R46" s="124">
        <f t="shared" si="4"/>
        <v>1020828.0879530413</v>
      </c>
      <c r="S46" s="124">
        <f t="shared" si="5"/>
        <v>66542.418606432708</v>
      </c>
      <c r="T46" s="124">
        <f t="shared" si="6"/>
        <v>-838443.42111720936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915443.2648288575</v>
      </c>
      <c r="Q47" s="124">
        <f t="shared" si="3"/>
        <v>659787.11062632443</v>
      </c>
      <c r="R47" s="124">
        <f t="shared" si="4"/>
        <v>1050532.428359997</v>
      </c>
      <c r="S47" s="124">
        <f t="shared" si="5"/>
        <v>67964.407464967386</v>
      </c>
      <c r="T47" s="124">
        <f t="shared" si="6"/>
        <v>-862840.68162243138</v>
      </c>
      <c r="Z47" s="124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941316.95462520712</v>
      </c>
      <c r="Q48" s="124">
        <f t="shared" si="3"/>
        <v>678746.91735293414</v>
      </c>
      <c r="R48" s="124">
        <f t="shared" si="4"/>
        <v>1081101.1139485019</v>
      </c>
      <c r="S48" s="124">
        <f t="shared" si="5"/>
        <v>69416.783741875843</v>
      </c>
      <c r="T48" s="124">
        <f t="shared" si="6"/>
        <v>-887947.86041810468</v>
      </c>
      <c r="U48" s="196">
        <f>SUM(Q45:T48)/4</f>
        <v>903215.89975781669</v>
      </c>
      <c r="V48" s="124">
        <f>SUM(Q45:Q48)/4</f>
        <v>650833.1233510524</v>
      </c>
      <c r="W48" s="124">
        <f>SUM(R45:R48)/4</f>
        <v>1036106.3207970418</v>
      </c>
      <c r="X48" s="124">
        <f>SUM(S45:S48)/4</f>
        <v>67268.447799300644</v>
      </c>
      <c r="Y48" s="124">
        <f>SUM(T45:T48)/4</f>
        <v>-850991.99218957801</v>
      </c>
      <c r="Z48" s="188">
        <f>SUM(Q48:T48)-P48</f>
        <v>0</v>
      </c>
    </row>
    <row r="49" spans="13:26" x14ac:dyDescent="0.2">
      <c r="M49" s="2"/>
      <c r="N49" s="1">
        <f t="shared" si="1"/>
        <v>33</v>
      </c>
      <c r="O49" s="195">
        <f t="shared" si="2"/>
        <v>2057</v>
      </c>
      <c r="P49" s="124">
        <f t="shared" si="0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">
      <c r="M50" s="2"/>
      <c r="N50" s="1">
        <f t="shared" si="1"/>
        <v>34</v>
      </c>
      <c r="O50" s="195">
        <f t="shared" si="2"/>
        <v>2058</v>
      </c>
      <c r="P50" s="124">
        <f t="shared" si="0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Z50" s="2"/>
    </row>
    <row r="51" spans="13:26" x14ac:dyDescent="0.2">
      <c r="M51" s="2"/>
      <c r="N51" s="1">
        <f t="shared" si="1"/>
        <v>35</v>
      </c>
      <c r="O51" s="195">
        <f t="shared" si="2"/>
        <v>2059</v>
      </c>
      <c r="P51" s="124">
        <f t="shared" si="0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">
      <c r="M52" s="2"/>
      <c r="N52" s="1">
        <f t="shared" si="1"/>
        <v>36</v>
      </c>
      <c r="O52" s="195">
        <f t="shared" si="2"/>
        <v>2060</v>
      </c>
      <c r="P52" s="124">
        <f t="shared" si="0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">
      <c r="M53" s="2"/>
      <c r="N53" s="1">
        <f t="shared" si="1"/>
        <v>37</v>
      </c>
      <c r="O53" s="195">
        <f t="shared" si="2"/>
        <v>2061</v>
      </c>
      <c r="P53" s="124">
        <f t="shared" si="0"/>
        <v>0</v>
      </c>
      <c r="Q53" s="124">
        <f t="shared" si="3"/>
        <v>0</v>
      </c>
      <c r="R53" s="124">
        <f t="shared" si="4"/>
        <v>0</v>
      </c>
      <c r="S53" s="124">
        <f t="shared" si="5"/>
        <v>0</v>
      </c>
      <c r="T53" s="124">
        <f t="shared" si="6"/>
        <v>0</v>
      </c>
      <c r="Z53" s="2"/>
    </row>
    <row r="54" spans="13:26" x14ac:dyDescent="0.2">
      <c r="M54" s="2"/>
      <c r="N54" s="1">
        <f t="shared" si="1"/>
        <v>38</v>
      </c>
      <c r="O54" s="195">
        <f t="shared" si="2"/>
        <v>2062</v>
      </c>
      <c r="P54" s="124">
        <f t="shared" si="0"/>
        <v>0</v>
      </c>
      <c r="Q54" s="124">
        <f t="shared" si="3"/>
        <v>0</v>
      </c>
      <c r="R54" s="124">
        <f t="shared" si="4"/>
        <v>0</v>
      </c>
      <c r="S54" s="124">
        <f t="shared" si="5"/>
        <v>0</v>
      </c>
      <c r="T54" s="124">
        <f t="shared" si="6"/>
        <v>0</v>
      </c>
      <c r="Z54" s="2"/>
    </row>
    <row r="55" spans="13:26" x14ac:dyDescent="0.2">
      <c r="M55" s="2"/>
      <c r="N55" s="1">
        <f t="shared" si="1"/>
        <v>39</v>
      </c>
      <c r="O55" s="195">
        <f t="shared" si="2"/>
        <v>2063</v>
      </c>
      <c r="P55" s="124">
        <f t="shared" si="0"/>
        <v>0</v>
      </c>
      <c r="Q55" s="124">
        <f t="shared" si="3"/>
        <v>0</v>
      </c>
      <c r="R55" s="124">
        <f t="shared" si="4"/>
        <v>0</v>
      </c>
      <c r="S55" s="124">
        <f t="shared" si="5"/>
        <v>0</v>
      </c>
      <c r="T55" s="124">
        <f t="shared" si="6"/>
        <v>0</v>
      </c>
      <c r="Z55" s="124"/>
    </row>
    <row r="56" spans="13:26" x14ac:dyDescent="0.2">
      <c r="M56" s="2"/>
      <c r="N56" s="1">
        <f t="shared" si="1"/>
        <v>40</v>
      </c>
      <c r="O56" s="195">
        <f t="shared" si="2"/>
        <v>2064</v>
      </c>
      <c r="P56" s="124">
        <f t="shared" si="0"/>
        <v>0</v>
      </c>
      <c r="Q56" s="124">
        <f t="shared" si="3"/>
        <v>0</v>
      </c>
      <c r="R56" s="124">
        <f t="shared" si="4"/>
        <v>0</v>
      </c>
      <c r="S56" s="124">
        <f t="shared" si="5"/>
        <v>0</v>
      </c>
      <c r="T56" s="124">
        <f t="shared" si="6"/>
        <v>0</v>
      </c>
      <c r="U56" s="196">
        <f>SUM(Q53:T56)/4</f>
        <v>0</v>
      </c>
      <c r="V56" s="124">
        <f>SUM(Q53:Q56)/4</f>
        <v>0</v>
      </c>
      <c r="W56" s="124">
        <f>SUM(R53:R56)/4</f>
        <v>0</v>
      </c>
      <c r="X56" s="124">
        <f>SUM(S53:S56)/4</f>
        <v>0</v>
      </c>
      <c r="Y56" s="124">
        <f>SUM(T53:T56)/4</f>
        <v>0</v>
      </c>
      <c r="Z56" s="188">
        <f>SUM(Q56:T56)-P56</f>
        <v>0</v>
      </c>
    </row>
    <row r="57" spans="13:26" x14ac:dyDescent="0.2">
      <c r="M57" s="2"/>
      <c r="N57" s="1">
        <f t="shared" si="1"/>
        <v>41</v>
      </c>
      <c r="O57" s="195">
        <f t="shared" si="2"/>
        <v>2065</v>
      </c>
      <c r="P57" s="124">
        <f t="shared" si="0"/>
        <v>0</v>
      </c>
      <c r="Q57" s="124">
        <f t="shared" si="3"/>
        <v>0</v>
      </c>
      <c r="R57" s="124">
        <f t="shared" si="4"/>
        <v>0</v>
      </c>
      <c r="S57" s="124">
        <f t="shared" si="5"/>
        <v>0</v>
      </c>
      <c r="T57" s="124">
        <f t="shared" si="6"/>
        <v>0</v>
      </c>
      <c r="Z57" s="2"/>
    </row>
    <row r="58" spans="13:26" x14ac:dyDescent="0.2">
      <c r="M58" s="2"/>
      <c r="N58" s="1">
        <f t="shared" si="1"/>
        <v>42</v>
      </c>
      <c r="O58" s="195">
        <f t="shared" si="2"/>
        <v>2066</v>
      </c>
      <c r="P58" s="124">
        <f t="shared" si="0"/>
        <v>0</v>
      </c>
      <c r="Q58" s="124">
        <f t="shared" si="3"/>
        <v>0</v>
      </c>
      <c r="R58" s="124">
        <f t="shared" si="4"/>
        <v>0</v>
      </c>
      <c r="S58" s="124">
        <f t="shared" si="5"/>
        <v>0</v>
      </c>
      <c r="T58" s="124">
        <f t="shared" si="6"/>
        <v>0</v>
      </c>
      <c r="Z58" s="2"/>
    </row>
    <row r="59" spans="13:26" x14ac:dyDescent="0.2">
      <c r="M59" s="2"/>
      <c r="N59" s="1">
        <f t="shared" si="1"/>
        <v>43</v>
      </c>
      <c r="O59" s="195">
        <f t="shared" si="2"/>
        <v>2067</v>
      </c>
      <c r="P59" s="124">
        <f t="shared" si="0"/>
        <v>0</v>
      </c>
      <c r="Q59" s="124">
        <f t="shared" si="3"/>
        <v>0</v>
      </c>
      <c r="R59" s="124">
        <f t="shared" si="4"/>
        <v>0</v>
      </c>
      <c r="S59" s="124">
        <f t="shared" si="5"/>
        <v>0</v>
      </c>
      <c r="T59" s="124">
        <f t="shared" si="6"/>
        <v>0</v>
      </c>
      <c r="Z59" s="124">
        <f>U60-SUM(V60:Y60)</f>
        <v>0</v>
      </c>
    </row>
    <row r="60" spans="13:26" x14ac:dyDescent="0.2">
      <c r="M60" s="2"/>
      <c r="N60" s="1">
        <f t="shared" si="1"/>
        <v>44</v>
      </c>
      <c r="O60" s="195">
        <f t="shared" si="2"/>
        <v>2068</v>
      </c>
      <c r="P60" s="124">
        <f t="shared" si="0"/>
        <v>0</v>
      </c>
      <c r="Q60" s="124">
        <f t="shared" si="3"/>
        <v>0</v>
      </c>
      <c r="R60" s="124">
        <f t="shared" si="4"/>
        <v>0</v>
      </c>
      <c r="S60" s="124">
        <f t="shared" si="5"/>
        <v>0</v>
      </c>
      <c r="T60" s="124">
        <f t="shared" si="6"/>
        <v>0</v>
      </c>
      <c r="U60" s="196">
        <f>SUM(Q57:T60)/4</f>
        <v>0</v>
      </c>
      <c r="V60" s="124">
        <f>SUM(Q57:Q60)/4</f>
        <v>0</v>
      </c>
      <c r="W60" s="124">
        <f>SUM(R57:R60)/4</f>
        <v>0</v>
      </c>
      <c r="X60" s="124">
        <f>SUM(S57:S60)/4</f>
        <v>0</v>
      </c>
      <c r="Y60" s="124">
        <f>SUM(T57:T60)/4</f>
        <v>0</v>
      </c>
      <c r="Z60" s="2"/>
    </row>
    <row r="61" spans="13:26" x14ac:dyDescent="0.2">
      <c r="M61" s="2"/>
      <c r="O61" s="163" t="s">
        <v>216</v>
      </c>
      <c r="P61" s="163" t="s">
        <v>216</v>
      </c>
      <c r="Q61" s="163" t="s">
        <v>216</v>
      </c>
      <c r="R61" s="163" t="s">
        <v>216</v>
      </c>
      <c r="S61" s="163" t="s">
        <v>216</v>
      </c>
      <c r="T61" s="163" t="s">
        <v>216</v>
      </c>
      <c r="U61" s="196"/>
      <c r="V61" s="196"/>
      <c r="W61" s="196"/>
      <c r="X61" s="196"/>
      <c r="Y61" s="196"/>
      <c r="Z61" s="2"/>
    </row>
    <row r="62" spans="13:26" x14ac:dyDescent="0.2">
      <c r="M62" s="2"/>
      <c r="O62" s="134" t="s">
        <v>231</v>
      </c>
      <c r="P62" s="196">
        <f>SUM(Q62:T62)</f>
        <v>20218689.294250146</v>
      </c>
      <c r="Q62" s="196">
        <f>SUM(Q$17:Q$60)</f>
        <v>14484487.947076784</v>
      </c>
      <c r="R62" s="196">
        <f>SUM(R$17:R$60)</f>
        <v>22964625.08474461</v>
      </c>
      <c r="S62" s="196">
        <f>SUM(S$17:S$60)</f>
        <v>1631262.2289037188</v>
      </c>
      <c r="T62" s="196">
        <f>SUM(T$17:T$60)</f>
        <v>-18861685.966474965</v>
      </c>
      <c r="U62" s="124"/>
      <c r="V62" s="196"/>
      <c r="W62" s="196"/>
      <c r="X62" s="196"/>
      <c r="Y62" s="196"/>
      <c r="Z62" s="2"/>
    </row>
    <row r="63" spans="13:26" x14ac:dyDescent="0.2">
      <c r="M63" s="2"/>
      <c r="N63" s="2"/>
      <c r="O63" s="2"/>
      <c r="P63" s="188">
        <f>P62-P$10</f>
        <v>0</v>
      </c>
      <c r="Q63" s="188">
        <f>Q62-Q$10</f>
        <v>1.6763806343078613E-8</v>
      </c>
      <c r="R63" s="188">
        <f>R62-R$10</f>
        <v>0</v>
      </c>
      <c r="S63" s="188">
        <f>S62-S$10</f>
        <v>-3.7252902984619141E-9</v>
      </c>
      <c r="T63" s="188">
        <f>T62-T$10</f>
        <v>0</v>
      </c>
      <c r="U63" s="188">
        <f>SUM(Q62:T62)-P$10</f>
        <v>0</v>
      </c>
      <c r="V63" s="2"/>
      <c r="W63" s="2"/>
      <c r="X63" s="2"/>
      <c r="Y63" s="2"/>
      <c r="Z63" s="2"/>
    </row>
    <row r="64" spans="13:26" x14ac:dyDescent="0.2">
      <c r="M64" s="2"/>
      <c r="O64" s="180" t="s">
        <v>279</v>
      </c>
      <c r="P64" s="197">
        <f>$P$13</f>
        <v>2.8154076418465568E-2</v>
      </c>
      <c r="Z64" s="2"/>
    </row>
    <row r="65" spans="13:26" x14ac:dyDescent="0.2">
      <c r="M65" s="2"/>
      <c r="O65" s="134" t="s">
        <v>236</v>
      </c>
      <c r="P65" s="197">
        <f>((1+P64)^(1/12))-1</f>
        <v>2.3164317575670168E-3</v>
      </c>
      <c r="Z65" s="2"/>
    </row>
    <row r="66" spans="13:26" x14ac:dyDescent="0.2">
      <c r="M66" s="2"/>
      <c r="O66" s="134" t="s">
        <v>235</v>
      </c>
      <c r="P66" s="196">
        <f>P10</f>
        <v>20218689.294250127</v>
      </c>
      <c r="Z66" s="2"/>
    </row>
    <row r="67" spans="13:26" x14ac:dyDescent="0.2">
      <c r="M67" s="2"/>
      <c r="O67" s="134" t="s">
        <v>234</v>
      </c>
      <c r="P67" s="196">
        <f>P66/(1+P65)^P68</f>
        <v>8315541.6387112429</v>
      </c>
      <c r="Z67" s="2"/>
    </row>
    <row r="68" spans="13:26" x14ac:dyDescent="0.2">
      <c r="M68" s="2"/>
      <c r="O68" s="134" t="s">
        <v>233</v>
      </c>
      <c r="P68" s="124">
        <f>$P$12*12</f>
        <v>384</v>
      </c>
      <c r="Q68" s="198"/>
      <c r="Z68" s="2"/>
    </row>
    <row r="69" spans="13:26" x14ac:dyDescent="0.2">
      <c r="M69" s="2"/>
      <c r="O69" s="134" t="s">
        <v>232</v>
      </c>
      <c r="P69" s="196">
        <f>PMT(P65,P68,-P67)</f>
        <v>32719.091055490644</v>
      </c>
      <c r="Z69" s="2"/>
    </row>
    <row r="70" spans="13:26" x14ac:dyDescent="0.2">
      <c r="M70" s="2"/>
      <c r="N70" s="163"/>
      <c r="O70" s="163" t="s">
        <v>216</v>
      </c>
      <c r="P70" s="163" t="s">
        <v>216</v>
      </c>
      <c r="Q70" s="163" t="s">
        <v>216</v>
      </c>
      <c r="R70" s="163" t="s">
        <v>216</v>
      </c>
      <c r="Z70" s="2"/>
    </row>
    <row r="71" spans="13:26" x14ac:dyDescent="0.2">
      <c r="M71" s="2"/>
      <c r="N71" s="1">
        <v>1</v>
      </c>
      <c r="O71" s="124">
        <v>0</v>
      </c>
      <c r="P71" s="124">
        <f>P69</f>
        <v>32719.091055490644</v>
      </c>
      <c r="Q71" s="124">
        <f t="shared" ref="Q71:Q134" si="7">O71*$P$65</f>
        <v>0</v>
      </c>
      <c r="R71" s="124">
        <f t="shared" ref="R71:R134" si="8">O71+P71+Q71</f>
        <v>32719.091055490644</v>
      </c>
      <c r="Z71" s="2"/>
    </row>
    <row r="72" spans="13:26" x14ac:dyDescent="0.2">
      <c r="M72" s="2"/>
      <c r="N72" s="1">
        <f t="shared" ref="N72:N135" si="9">N71+1</f>
        <v>2</v>
      </c>
      <c r="O72" s="124">
        <f t="shared" ref="O72:O135" si="10">R71</f>
        <v>32719.091055490644</v>
      </c>
      <c r="P72" s="124">
        <f t="shared" ref="P72:P135" si="11">P71</f>
        <v>32719.091055490644</v>
      </c>
      <c r="Q72" s="124">
        <f t="shared" si="7"/>
        <v>75.79154159966545</v>
      </c>
      <c r="R72" s="124">
        <f t="shared" si="8"/>
        <v>65513.973652580957</v>
      </c>
      <c r="Z72" s="2"/>
    </row>
    <row r="73" spans="13:26" x14ac:dyDescent="0.2">
      <c r="M73" s="2"/>
      <c r="N73" s="1">
        <f t="shared" si="9"/>
        <v>3</v>
      </c>
      <c r="O73" s="124">
        <f t="shared" si="10"/>
        <v>65513.973652580957</v>
      </c>
      <c r="P73" s="124">
        <f t="shared" si="11"/>
        <v>32719.091055490644</v>
      </c>
      <c r="Q73" s="124">
        <f t="shared" si="7"/>
        <v>151.75864913324733</v>
      </c>
      <c r="R73" s="124">
        <f t="shared" si="8"/>
        <v>98384.823357204848</v>
      </c>
      <c r="Z73" s="2"/>
    </row>
    <row r="74" spans="13:26" x14ac:dyDescent="0.2">
      <c r="M74" s="2"/>
      <c r="N74" s="1">
        <f t="shared" si="9"/>
        <v>4</v>
      </c>
      <c r="O74" s="124">
        <f t="shared" si="10"/>
        <v>98384.823357204848</v>
      </c>
      <c r="P74" s="124">
        <f t="shared" si="11"/>
        <v>32719.091055490644</v>
      </c>
      <c r="Q74" s="124">
        <f t="shared" si="7"/>
        <v>227.9017292872505</v>
      </c>
      <c r="R74" s="124">
        <f t="shared" si="8"/>
        <v>131331.81614198277</v>
      </c>
      <c r="Z74" s="2"/>
    </row>
    <row r="75" spans="13:26" x14ac:dyDescent="0.2">
      <c r="M75" s="2"/>
      <c r="N75" s="1">
        <f t="shared" si="9"/>
        <v>5</v>
      </c>
      <c r="O75" s="124">
        <f t="shared" si="10"/>
        <v>131331.81614198277</v>
      </c>
      <c r="P75" s="124">
        <f t="shared" si="11"/>
        <v>32719.091055490644</v>
      </c>
      <c r="Q75" s="124">
        <f t="shared" si="7"/>
        <v>304.22118969024143</v>
      </c>
      <c r="R75" s="124">
        <f t="shared" si="8"/>
        <v>164355.12838716363</v>
      </c>
      <c r="Z75" s="2"/>
    </row>
    <row r="76" spans="13:26" x14ac:dyDescent="0.2">
      <c r="M76" s="2"/>
      <c r="N76" s="1">
        <f t="shared" si="9"/>
        <v>6</v>
      </c>
      <c r="O76" s="124">
        <f t="shared" si="10"/>
        <v>164355.12838716363</v>
      </c>
      <c r="P76" s="124">
        <f t="shared" si="11"/>
        <v>32719.091055490644</v>
      </c>
      <c r="Q76" s="124">
        <f t="shared" si="7"/>
        <v>380.71743891503013</v>
      </c>
      <c r="R76" s="124">
        <f t="shared" si="8"/>
        <v>197454.9368815693</v>
      </c>
      <c r="Z76" s="2"/>
    </row>
    <row r="77" spans="13:26" x14ac:dyDescent="0.2">
      <c r="M77" s="2"/>
      <c r="N77" s="1">
        <f t="shared" si="9"/>
        <v>7</v>
      </c>
      <c r="O77" s="124">
        <f t="shared" si="10"/>
        <v>197454.9368815693</v>
      </c>
      <c r="P77" s="124">
        <f t="shared" si="11"/>
        <v>32719.091055490644</v>
      </c>
      <c r="Q77" s="124">
        <f t="shared" si="7"/>
        <v>457.39088648085794</v>
      </c>
      <c r="R77" s="124">
        <f t="shared" si="8"/>
        <v>230631.41882354079</v>
      </c>
      <c r="Z77" s="2"/>
    </row>
    <row r="78" spans="13:26" x14ac:dyDescent="0.2">
      <c r="M78" s="2"/>
      <c r="N78" s="1">
        <f t="shared" si="9"/>
        <v>8</v>
      </c>
      <c r="O78" s="124">
        <f t="shared" si="10"/>
        <v>230631.41882354079</v>
      </c>
      <c r="P78" s="124">
        <f t="shared" si="11"/>
        <v>32719.091055490644</v>
      </c>
      <c r="Q78" s="124">
        <f t="shared" si="7"/>
        <v>534.2419428555894</v>
      </c>
      <c r="R78" s="124">
        <f t="shared" si="8"/>
        <v>263884.75182188704</v>
      </c>
      <c r="Z78" s="2"/>
    </row>
    <row r="79" spans="13:26" x14ac:dyDescent="0.2">
      <c r="M79" s="2"/>
      <c r="N79" s="1">
        <f t="shared" si="9"/>
        <v>9</v>
      </c>
      <c r="O79" s="124">
        <f t="shared" si="10"/>
        <v>263884.75182188704</v>
      </c>
      <c r="P79" s="124">
        <f t="shared" si="11"/>
        <v>32719.091055490644</v>
      </c>
      <c r="Q79" s="124">
        <f t="shared" si="7"/>
        <v>611.2710194579098</v>
      </c>
      <c r="R79" s="124">
        <f t="shared" si="8"/>
        <v>297215.1138968356</v>
      </c>
      <c r="Z79" s="2"/>
    </row>
    <row r="80" spans="13:26" x14ac:dyDescent="0.2">
      <c r="M80" s="2"/>
      <c r="N80" s="1">
        <f t="shared" si="9"/>
        <v>10</v>
      </c>
      <c r="O80" s="124">
        <f t="shared" si="10"/>
        <v>297215.1138968356</v>
      </c>
      <c r="P80" s="124">
        <f t="shared" si="11"/>
        <v>32719.091055490644</v>
      </c>
      <c r="Q80" s="124">
        <f t="shared" si="7"/>
        <v>688.47852865952791</v>
      </c>
      <c r="R80" s="124">
        <f t="shared" si="8"/>
        <v>330622.68348098575</v>
      </c>
      <c r="Z80" s="2"/>
    </row>
    <row r="81" spans="13:26" x14ac:dyDescent="0.2">
      <c r="M81" s="2"/>
      <c r="N81" s="1">
        <f t="shared" si="9"/>
        <v>11</v>
      </c>
      <c r="O81" s="124">
        <f t="shared" si="10"/>
        <v>330622.68348098575</v>
      </c>
      <c r="P81" s="124">
        <f t="shared" si="11"/>
        <v>32719.091055490644</v>
      </c>
      <c r="Q81" s="124">
        <f t="shared" si="7"/>
        <v>765.86488378738329</v>
      </c>
      <c r="R81" s="124">
        <f t="shared" si="8"/>
        <v>364107.63942026382</v>
      </c>
      <c r="Z81" s="2"/>
    </row>
    <row r="82" spans="13:26" x14ac:dyDescent="0.2">
      <c r="M82" s="2"/>
      <c r="N82" s="1">
        <f t="shared" si="9"/>
        <v>12</v>
      </c>
      <c r="O82" s="124">
        <f t="shared" si="10"/>
        <v>364107.63942026382</v>
      </c>
      <c r="P82" s="124">
        <f t="shared" si="11"/>
        <v>32719.091055490644</v>
      </c>
      <c r="Q82" s="124">
        <f t="shared" si="7"/>
        <v>843.43049912585934</v>
      </c>
      <c r="R82" s="124">
        <f t="shared" si="8"/>
        <v>397670.16097488033</v>
      </c>
      <c r="Z82" s="2"/>
    </row>
    <row r="83" spans="13:26" x14ac:dyDescent="0.2">
      <c r="M83" s="2"/>
      <c r="N83" s="1">
        <f t="shared" si="9"/>
        <v>13</v>
      </c>
      <c r="O83" s="124">
        <f t="shared" si="10"/>
        <v>397670.16097488033</v>
      </c>
      <c r="P83" s="124">
        <f t="shared" si="11"/>
        <v>32719.091055490644</v>
      </c>
      <c r="Q83" s="124">
        <f t="shared" si="7"/>
        <v>921.17578991900052</v>
      </c>
      <c r="R83" s="124">
        <f t="shared" si="8"/>
        <v>431310.42782028997</v>
      </c>
      <c r="Z83" s="2"/>
    </row>
    <row r="84" spans="13:26" x14ac:dyDescent="0.2">
      <c r="M84" s="2"/>
      <c r="N84" s="1">
        <f t="shared" si="9"/>
        <v>14</v>
      </c>
      <c r="O84" s="124">
        <f t="shared" si="10"/>
        <v>431310.42782028997</v>
      </c>
      <c r="P84" s="124">
        <f t="shared" si="11"/>
        <v>32719.091055490644</v>
      </c>
      <c r="Q84" s="124">
        <f t="shared" si="7"/>
        <v>999.10117237273619</v>
      </c>
      <c r="R84" s="124">
        <f t="shared" si="8"/>
        <v>465028.62004815339</v>
      </c>
      <c r="Z84" s="2"/>
    </row>
    <row r="85" spans="13:26" x14ac:dyDescent="0.2">
      <c r="M85" s="2"/>
      <c r="N85" s="1">
        <f t="shared" si="9"/>
        <v>15</v>
      </c>
      <c r="O85" s="124">
        <f t="shared" si="10"/>
        <v>465028.62004815339</v>
      </c>
      <c r="P85" s="124">
        <f t="shared" si="11"/>
        <v>32719.091055490644</v>
      </c>
      <c r="Q85" s="124">
        <f t="shared" si="7"/>
        <v>1077.2070636571084</v>
      </c>
      <c r="R85" s="124">
        <f t="shared" si="8"/>
        <v>498824.91816730116</v>
      </c>
      <c r="Z85" s="2"/>
    </row>
    <row r="86" spans="13:26" x14ac:dyDescent="0.2">
      <c r="M86" s="2"/>
      <c r="N86" s="1">
        <f t="shared" si="9"/>
        <v>16</v>
      </c>
      <c r="O86" s="124">
        <f t="shared" si="10"/>
        <v>498824.91816730116</v>
      </c>
      <c r="P86" s="124">
        <f t="shared" si="11"/>
        <v>32719.091055490644</v>
      </c>
      <c r="Q86" s="124">
        <f t="shared" si="7"/>
        <v>1155.4938819085048</v>
      </c>
      <c r="R86" s="124">
        <f t="shared" si="8"/>
        <v>532699.50310470024</v>
      </c>
      <c r="Z86" s="2"/>
    </row>
    <row r="87" spans="13:26" x14ac:dyDescent="0.2">
      <c r="M87" s="2"/>
      <c r="N87" s="1">
        <f t="shared" si="9"/>
        <v>17</v>
      </c>
      <c r="O87" s="124">
        <f t="shared" si="10"/>
        <v>532699.50310470024</v>
      </c>
      <c r="P87" s="124">
        <f t="shared" si="11"/>
        <v>32719.091055490644</v>
      </c>
      <c r="Q87" s="124">
        <f t="shared" si="7"/>
        <v>1233.9620462318974</v>
      </c>
      <c r="R87" s="124">
        <f t="shared" si="8"/>
        <v>566652.55620642274</v>
      </c>
      <c r="Z87" s="2"/>
    </row>
    <row r="88" spans="13:26" x14ac:dyDescent="0.2">
      <c r="M88" s="2"/>
      <c r="N88" s="1">
        <f t="shared" si="9"/>
        <v>18</v>
      </c>
      <c r="O88" s="124">
        <f t="shared" si="10"/>
        <v>566652.55620642274</v>
      </c>
      <c r="P88" s="124">
        <f t="shared" si="11"/>
        <v>32719.091055490644</v>
      </c>
      <c r="Q88" s="124">
        <f t="shared" si="7"/>
        <v>1312.6119767030866</v>
      </c>
      <c r="R88" s="124">
        <f t="shared" si="8"/>
        <v>600684.25923861645</v>
      </c>
      <c r="Z88" s="2"/>
    </row>
    <row r="89" spans="13:26" x14ac:dyDescent="0.2">
      <c r="M89" s="2"/>
      <c r="N89" s="1">
        <f t="shared" si="9"/>
        <v>19</v>
      </c>
      <c r="O89" s="124">
        <f t="shared" si="10"/>
        <v>600684.25923861645</v>
      </c>
      <c r="P89" s="124">
        <f t="shared" si="11"/>
        <v>32719.091055490644</v>
      </c>
      <c r="Q89" s="124">
        <f t="shared" si="7"/>
        <v>1391.4440943709499</v>
      </c>
      <c r="R89" s="124">
        <f t="shared" si="8"/>
        <v>634794.79438847804</v>
      </c>
      <c r="Z89" s="2"/>
    </row>
    <row r="90" spans="13:26" x14ac:dyDescent="0.2">
      <c r="M90" s="2"/>
      <c r="N90" s="1">
        <f t="shared" si="9"/>
        <v>20</v>
      </c>
      <c r="O90" s="124">
        <f t="shared" si="10"/>
        <v>634794.79438847804</v>
      </c>
      <c r="P90" s="124">
        <f t="shared" si="11"/>
        <v>32719.091055490644</v>
      </c>
      <c r="Q90" s="124">
        <f t="shared" si="7"/>
        <v>1470.4588212596952</v>
      </c>
      <c r="R90" s="124">
        <f t="shared" si="8"/>
        <v>668984.34426522837</v>
      </c>
      <c r="Z90" s="2"/>
    </row>
    <row r="91" spans="13:26" x14ac:dyDescent="0.2">
      <c r="M91" s="2"/>
      <c r="N91" s="1">
        <f t="shared" si="9"/>
        <v>21</v>
      </c>
      <c r="O91" s="124">
        <f t="shared" si="10"/>
        <v>668984.34426522837</v>
      </c>
      <c r="P91" s="124">
        <f t="shared" si="11"/>
        <v>32719.091055490644</v>
      </c>
      <c r="Q91" s="124">
        <f t="shared" si="7"/>
        <v>1549.6565803711212</v>
      </c>
      <c r="R91" s="124">
        <f t="shared" si="8"/>
        <v>703253.09190109011</v>
      </c>
      <c r="Z91" s="2"/>
    </row>
    <row r="92" spans="13:26" x14ac:dyDescent="0.2">
      <c r="M92" s="2"/>
      <c r="N92" s="1">
        <f t="shared" si="9"/>
        <v>22</v>
      </c>
      <c r="O92" s="124">
        <f t="shared" si="10"/>
        <v>703253.09190109011</v>
      </c>
      <c r="P92" s="124">
        <f t="shared" si="11"/>
        <v>32719.091055490644</v>
      </c>
      <c r="Q92" s="124">
        <f t="shared" si="7"/>
        <v>1629.0377956868811</v>
      </c>
      <c r="R92" s="124">
        <f t="shared" si="8"/>
        <v>737601.22075226763</v>
      </c>
      <c r="Z92" s="2"/>
    </row>
    <row r="93" spans="13:26" x14ac:dyDescent="0.2">
      <c r="M93" s="2"/>
      <c r="N93" s="1">
        <f t="shared" si="9"/>
        <v>23</v>
      </c>
      <c r="O93" s="124">
        <f t="shared" si="10"/>
        <v>737601.22075226763</v>
      </c>
      <c r="P93" s="124">
        <f t="shared" si="11"/>
        <v>32719.091055490644</v>
      </c>
      <c r="Q93" s="124">
        <f t="shared" si="7"/>
        <v>1708.6028921707525</v>
      </c>
      <c r="R93" s="124">
        <f t="shared" si="8"/>
        <v>772028.91469992907</v>
      </c>
      <c r="Z93" s="2"/>
    </row>
    <row r="94" spans="13:26" x14ac:dyDescent="0.2">
      <c r="M94" s="2"/>
      <c r="N94" s="1">
        <f t="shared" si="9"/>
        <v>24</v>
      </c>
      <c r="O94" s="124">
        <f t="shared" si="10"/>
        <v>772028.91469992907</v>
      </c>
      <c r="P94" s="124">
        <f t="shared" si="11"/>
        <v>32719.091055490644</v>
      </c>
      <c r="Q94" s="124">
        <f t="shared" si="7"/>
        <v>1788.3522957709131</v>
      </c>
      <c r="R94" s="124">
        <f t="shared" si="8"/>
        <v>806536.35805119062</v>
      </c>
      <c r="Z94" s="2"/>
    </row>
    <row r="95" spans="13:26" x14ac:dyDescent="0.2">
      <c r="M95" s="2"/>
      <c r="N95" s="1">
        <f t="shared" si="9"/>
        <v>25</v>
      </c>
      <c r="O95" s="124">
        <f t="shared" si="10"/>
        <v>806536.35805119062</v>
      </c>
      <c r="P95" s="124">
        <f t="shared" si="11"/>
        <v>32719.091055490644</v>
      </c>
      <c r="Q95" s="124">
        <f t="shared" si="7"/>
        <v>1868.2864334222202</v>
      </c>
      <c r="R95" s="124">
        <f t="shared" si="8"/>
        <v>841123.73554010352</v>
      </c>
      <c r="Z95" s="2"/>
    </row>
    <row r="96" spans="13:26" x14ac:dyDescent="0.2">
      <c r="M96" s="2"/>
      <c r="N96" s="1">
        <f t="shared" si="9"/>
        <v>26</v>
      </c>
      <c r="O96" s="124">
        <f t="shared" si="10"/>
        <v>841123.73554010352</v>
      </c>
      <c r="P96" s="124">
        <f t="shared" si="11"/>
        <v>32719.091055490644</v>
      </c>
      <c r="Q96" s="124">
        <f t="shared" si="7"/>
        <v>1948.4057330484966</v>
      </c>
      <c r="R96" s="124">
        <f t="shared" si="8"/>
        <v>875791.23232864263</v>
      </c>
      <c r="Z96" s="2"/>
    </row>
    <row r="97" spans="13:26" x14ac:dyDescent="0.2">
      <c r="M97" s="2"/>
      <c r="N97" s="1">
        <f t="shared" si="9"/>
        <v>27</v>
      </c>
      <c r="O97" s="124">
        <f t="shared" si="10"/>
        <v>875791.23232864263</v>
      </c>
      <c r="P97" s="124">
        <f t="shared" si="11"/>
        <v>32719.091055490644</v>
      </c>
      <c r="Q97" s="124">
        <f t="shared" si="7"/>
        <v>2028.7106235648212</v>
      </c>
      <c r="R97" s="124">
        <f t="shared" si="8"/>
        <v>910539.03400769806</v>
      </c>
      <c r="Z97" s="2"/>
    </row>
    <row r="98" spans="13:26" x14ac:dyDescent="0.2">
      <c r="M98" s="2"/>
      <c r="N98" s="1">
        <f t="shared" si="9"/>
        <v>28</v>
      </c>
      <c r="O98" s="124">
        <f t="shared" si="10"/>
        <v>910539.03400769806</v>
      </c>
      <c r="P98" s="124">
        <f t="shared" si="11"/>
        <v>32719.091055490644</v>
      </c>
      <c r="Q98" s="124">
        <f t="shared" si="7"/>
        <v>2109.2015348798259</v>
      </c>
      <c r="R98" s="124">
        <f t="shared" si="8"/>
        <v>945367.32659806858</v>
      </c>
      <c r="Z98" s="2"/>
    </row>
    <row r="99" spans="13:26" x14ac:dyDescent="0.2">
      <c r="M99" s="2"/>
      <c r="N99" s="1">
        <f t="shared" si="9"/>
        <v>29</v>
      </c>
      <c r="O99" s="124">
        <f t="shared" si="10"/>
        <v>945367.32659806858</v>
      </c>
      <c r="P99" s="124">
        <f t="shared" si="11"/>
        <v>32719.091055490644</v>
      </c>
      <c r="Q99" s="124">
        <f t="shared" si="7"/>
        <v>2189.878897897996</v>
      </c>
      <c r="R99" s="124">
        <f t="shared" si="8"/>
        <v>980276.29655145726</v>
      </c>
      <c r="Z99" s="2"/>
    </row>
    <row r="100" spans="13:26" x14ac:dyDescent="0.2">
      <c r="M100" s="2"/>
      <c r="N100" s="1">
        <f t="shared" si="9"/>
        <v>30</v>
      </c>
      <c r="O100" s="124">
        <f t="shared" si="10"/>
        <v>980276.29655145726</v>
      </c>
      <c r="P100" s="124">
        <f t="shared" si="11"/>
        <v>32719.091055490644</v>
      </c>
      <c r="Q100" s="124">
        <f t="shared" si="7"/>
        <v>2270.7431445219781</v>
      </c>
      <c r="R100" s="124">
        <f t="shared" si="8"/>
        <v>1015266.1307514699</v>
      </c>
      <c r="Z100" s="2"/>
    </row>
    <row r="101" spans="13:26" x14ac:dyDescent="0.2">
      <c r="M101" s="2"/>
      <c r="N101" s="1">
        <f t="shared" si="9"/>
        <v>31</v>
      </c>
      <c r="O101" s="124">
        <f t="shared" si="10"/>
        <v>1015266.1307514699</v>
      </c>
      <c r="P101" s="124">
        <f t="shared" si="11"/>
        <v>32719.091055490644</v>
      </c>
      <c r="Q101" s="124">
        <f t="shared" si="7"/>
        <v>2351.7947076548921</v>
      </c>
      <c r="R101" s="124">
        <f t="shared" si="8"/>
        <v>1050337.0165146154</v>
      </c>
      <c r="Z101" s="2"/>
    </row>
    <row r="102" spans="13:26" x14ac:dyDescent="0.2">
      <c r="M102" s="2"/>
      <c r="N102" s="1">
        <f t="shared" si="9"/>
        <v>32</v>
      </c>
      <c r="O102" s="124">
        <f t="shared" si="10"/>
        <v>1050337.0165146154</v>
      </c>
      <c r="P102" s="124">
        <f t="shared" si="11"/>
        <v>32719.091055490644</v>
      </c>
      <c r="Q102" s="124">
        <f t="shared" si="7"/>
        <v>2433.0340212026472</v>
      </c>
      <c r="R102" s="124">
        <f t="shared" si="8"/>
        <v>1085489.1415913086</v>
      </c>
      <c r="Z102" s="2"/>
    </row>
    <row r="103" spans="13:26" x14ac:dyDescent="0.2">
      <c r="M103" s="2"/>
      <c r="N103" s="1">
        <f t="shared" si="9"/>
        <v>33</v>
      </c>
      <c r="O103" s="124">
        <f t="shared" si="10"/>
        <v>1085489.1415913086</v>
      </c>
      <c r="P103" s="124">
        <f t="shared" si="11"/>
        <v>32719.091055490644</v>
      </c>
      <c r="Q103" s="124">
        <f t="shared" si="7"/>
        <v>2514.4615200762673</v>
      </c>
      <c r="R103" s="124">
        <f t="shared" si="8"/>
        <v>1120722.6941668754</v>
      </c>
      <c r="Z103" s="2"/>
    </row>
    <row r="104" spans="13:26" x14ac:dyDescent="0.2">
      <c r="M104" s="2"/>
      <c r="N104" s="1">
        <f t="shared" si="9"/>
        <v>34</v>
      </c>
      <c r="O104" s="124">
        <f t="shared" si="10"/>
        <v>1120722.6941668754</v>
      </c>
      <c r="P104" s="124">
        <f t="shared" si="11"/>
        <v>32719.091055490644</v>
      </c>
      <c r="Q104" s="124">
        <f t="shared" si="7"/>
        <v>2596.0776401942176</v>
      </c>
      <c r="R104" s="124">
        <f t="shared" si="8"/>
        <v>1156037.8628625602</v>
      </c>
      <c r="Z104" s="2"/>
    </row>
    <row r="105" spans="13:26" x14ac:dyDescent="0.2">
      <c r="M105" s="2"/>
      <c r="N105" s="1">
        <f t="shared" si="9"/>
        <v>35</v>
      </c>
      <c r="O105" s="124">
        <f t="shared" si="10"/>
        <v>1156037.8628625602</v>
      </c>
      <c r="P105" s="124">
        <f t="shared" si="11"/>
        <v>32719.091055490644</v>
      </c>
      <c r="Q105" s="124">
        <f t="shared" si="7"/>
        <v>2677.8828184847384</v>
      </c>
      <c r="R105" s="124">
        <f t="shared" si="8"/>
        <v>1191434.8367365354</v>
      </c>
      <c r="Z105" s="2"/>
    </row>
    <row r="106" spans="13:26" x14ac:dyDescent="0.2">
      <c r="M106" s="2"/>
      <c r="N106" s="1">
        <f t="shared" si="9"/>
        <v>36</v>
      </c>
      <c r="O106" s="124">
        <f t="shared" si="10"/>
        <v>1191434.8367365354</v>
      </c>
      <c r="P106" s="124">
        <f t="shared" si="11"/>
        <v>32719.091055490644</v>
      </c>
      <c r="Q106" s="124">
        <f t="shared" si="7"/>
        <v>2759.8774928881844</v>
      </c>
      <c r="R106" s="124">
        <f t="shared" si="8"/>
        <v>1226913.8052849141</v>
      </c>
      <c r="Z106" s="2"/>
    </row>
    <row r="107" spans="13:26" x14ac:dyDescent="0.2">
      <c r="M107" s="2"/>
      <c r="N107" s="1">
        <f t="shared" si="9"/>
        <v>37</v>
      </c>
      <c r="O107" s="124">
        <f t="shared" si="10"/>
        <v>1226913.8052849141</v>
      </c>
      <c r="P107" s="124">
        <f t="shared" si="11"/>
        <v>32719.091055490644</v>
      </c>
      <c r="Q107" s="124">
        <f t="shared" si="7"/>
        <v>2842.0621023593703</v>
      </c>
      <c r="R107" s="124">
        <f t="shared" si="8"/>
        <v>1262474.9584427639</v>
      </c>
      <c r="Z107" s="2"/>
    </row>
    <row r="108" spans="13:26" x14ac:dyDescent="0.2">
      <c r="M108" s="2"/>
      <c r="N108" s="1">
        <f t="shared" si="9"/>
        <v>38</v>
      </c>
      <c r="O108" s="124">
        <f t="shared" si="10"/>
        <v>1262474.9584427639</v>
      </c>
      <c r="P108" s="124">
        <f t="shared" si="11"/>
        <v>32719.091055490644</v>
      </c>
      <c r="Q108" s="124">
        <f t="shared" si="7"/>
        <v>2924.4370868699179</v>
      </c>
      <c r="R108" s="124">
        <f t="shared" si="8"/>
        <v>1298118.4865851244</v>
      </c>
      <c r="Z108" s="2"/>
    </row>
    <row r="109" spans="13:26" x14ac:dyDescent="0.2">
      <c r="M109" s="2"/>
      <c r="N109" s="1">
        <f t="shared" si="9"/>
        <v>39</v>
      </c>
      <c r="O109" s="124">
        <f t="shared" si="10"/>
        <v>1298118.4865851244</v>
      </c>
      <c r="P109" s="124">
        <f t="shared" si="11"/>
        <v>32719.091055490644</v>
      </c>
      <c r="Q109" s="124">
        <f t="shared" si="7"/>
        <v>3007.0028874106156</v>
      </c>
      <c r="R109" s="124">
        <f t="shared" si="8"/>
        <v>1333844.5805280255</v>
      </c>
      <c r="Z109" s="2"/>
    </row>
    <row r="110" spans="13:26" x14ac:dyDescent="0.2">
      <c r="M110" s="2"/>
      <c r="N110" s="1">
        <f t="shared" si="9"/>
        <v>40</v>
      </c>
      <c r="O110" s="124">
        <f t="shared" si="10"/>
        <v>1333844.5805280255</v>
      </c>
      <c r="P110" s="124">
        <f t="shared" si="11"/>
        <v>32719.091055490644</v>
      </c>
      <c r="Q110" s="124">
        <f t="shared" si="7"/>
        <v>3089.7599459937746</v>
      </c>
      <c r="R110" s="124">
        <f t="shared" si="8"/>
        <v>1369653.4315295098</v>
      </c>
      <c r="Z110" s="2"/>
    </row>
    <row r="111" spans="13:26" x14ac:dyDescent="0.2">
      <c r="M111" s="2"/>
      <c r="N111" s="1">
        <f t="shared" si="9"/>
        <v>41</v>
      </c>
      <c r="O111" s="124">
        <f t="shared" si="10"/>
        <v>1369653.4315295098</v>
      </c>
      <c r="P111" s="124">
        <f t="shared" si="11"/>
        <v>32719.091055490644</v>
      </c>
      <c r="Q111" s="124">
        <f t="shared" si="7"/>
        <v>3172.7087056555984</v>
      </c>
      <c r="R111" s="124">
        <f t="shared" si="8"/>
        <v>1405545.2312906559</v>
      </c>
      <c r="Z111" s="2"/>
    </row>
    <row r="112" spans="13:26" x14ac:dyDescent="0.2">
      <c r="M112" s="2"/>
      <c r="N112" s="1">
        <f t="shared" si="9"/>
        <v>42</v>
      </c>
      <c r="O112" s="124">
        <f t="shared" si="10"/>
        <v>1405545.2312906559</v>
      </c>
      <c r="P112" s="124">
        <f t="shared" si="11"/>
        <v>32719.091055490644</v>
      </c>
      <c r="Q112" s="124">
        <f t="shared" si="7"/>
        <v>3255.8496104585533</v>
      </c>
      <c r="R112" s="124">
        <f t="shared" si="8"/>
        <v>1441520.171956605</v>
      </c>
      <c r="Z112" s="2"/>
    </row>
    <row r="113" spans="13:26" x14ac:dyDescent="0.2">
      <c r="M113" s="2"/>
      <c r="N113" s="1">
        <f t="shared" si="9"/>
        <v>43</v>
      </c>
      <c r="O113" s="124">
        <f t="shared" si="10"/>
        <v>1441520.171956605</v>
      </c>
      <c r="P113" s="124">
        <f t="shared" si="11"/>
        <v>32719.091055490644</v>
      </c>
      <c r="Q113" s="124">
        <f t="shared" si="7"/>
        <v>3339.183105493747</v>
      </c>
      <c r="R113" s="124">
        <f t="shared" si="8"/>
        <v>1477578.4461175893</v>
      </c>
      <c r="Z113" s="2"/>
    </row>
    <row r="114" spans="13:26" x14ac:dyDescent="0.2">
      <c r="M114" s="2"/>
      <c r="N114" s="1">
        <f t="shared" si="9"/>
        <v>44</v>
      </c>
      <c r="O114" s="124">
        <f t="shared" si="10"/>
        <v>1477578.4461175893</v>
      </c>
      <c r="P114" s="124">
        <f t="shared" si="11"/>
        <v>32719.091055490644</v>
      </c>
      <c r="Q114" s="124">
        <f t="shared" si="7"/>
        <v>3422.709636883309</v>
      </c>
      <c r="R114" s="124">
        <f t="shared" si="8"/>
        <v>1513720.2468099631</v>
      </c>
      <c r="Z114" s="2"/>
    </row>
    <row r="115" spans="13:26" x14ac:dyDescent="0.2">
      <c r="M115" s="2"/>
      <c r="N115" s="1">
        <f t="shared" si="9"/>
        <v>45</v>
      </c>
      <c r="O115" s="124">
        <f t="shared" si="10"/>
        <v>1513720.2468099631</v>
      </c>
      <c r="P115" s="124">
        <f t="shared" si="11"/>
        <v>32719.091055490644</v>
      </c>
      <c r="Q115" s="124">
        <f t="shared" si="7"/>
        <v>3506.4296517827815</v>
      </c>
      <c r="R115" s="124">
        <f t="shared" si="8"/>
        <v>1549945.7675172365</v>
      </c>
      <c r="Z115" s="2"/>
    </row>
    <row r="116" spans="13:26" x14ac:dyDescent="0.2">
      <c r="M116" s="2"/>
      <c r="N116" s="1">
        <f t="shared" si="9"/>
        <v>46</v>
      </c>
      <c r="O116" s="124">
        <f t="shared" si="10"/>
        <v>1549945.7675172365</v>
      </c>
      <c r="P116" s="124">
        <f t="shared" si="11"/>
        <v>32719.091055490644</v>
      </c>
      <c r="Q116" s="124">
        <f t="shared" si="7"/>
        <v>3590.3435983835111</v>
      </c>
      <c r="R116" s="124">
        <f t="shared" si="8"/>
        <v>1586255.2021711105</v>
      </c>
      <c r="Z116" s="2"/>
    </row>
    <row r="117" spans="13:26" x14ac:dyDescent="0.2">
      <c r="M117" s="2"/>
      <c r="N117" s="1">
        <f t="shared" si="9"/>
        <v>47</v>
      </c>
      <c r="O117" s="124">
        <f t="shared" si="10"/>
        <v>1586255.2021711105</v>
      </c>
      <c r="P117" s="124">
        <f t="shared" si="11"/>
        <v>32719.091055490644</v>
      </c>
      <c r="Q117" s="124">
        <f t="shared" si="7"/>
        <v>3674.4519259150493</v>
      </c>
      <c r="R117" s="124">
        <f t="shared" si="8"/>
        <v>1622648.7451525161</v>
      </c>
      <c r="Z117" s="2"/>
    </row>
    <row r="118" spans="13:26" x14ac:dyDescent="0.2">
      <c r="M118" s="2"/>
      <c r="N118" s="1">
        <f t="shared" si="9"/>
        <v>48</v>
      </c>
      <c r="O118" s="124">
        <f t="shared" si="10"/>
        <v>1622648.7451525161</v>
      </c>
      <c r="P118" s="124">
        <f t="shared" si="11"/>
        <v>32719.091055490644</v>
      </c>
      <c r="Q118" s="124">
        <f t="shared" si="7"/>
        <v>3758.7550846475569</v>
      </c>
      <c r="R118" s="124">
        <f t="shared" si="8"/>
        <v>1659126.5912926542</v>
      </c>
      <c r="Z118" s="2"/>
    </row>
    <row r="119" spans="13:26" x14ac:dyDescent="0.2">
      <c r="M119" s="2"/>
      <c r="N119" s="1">
        <f t="shared" si="9"/>
        <v>49</v>
      </c>
      <c r="O119" s="124">
        <f t="shared" si="10"/>
        <v>1659126.5912926542</v>
      </c>
      <c r="P119" s="124">
        <f t="shared" si="11"/>
        <v>32719.091055490644</v>
      </c>
      <c r="Q119" s="124">
        <f t="shared" si="7"/>
        <v>3843.2535258942166</v>
      </c>
      <c r="R119" s="124">
        <f t="shared" si="8"/>
        <v>1695688.9358740388</v>
      </c>
      <c r="Z119" s="2"/>
    </row>
    <row r="120" spans="13:26" x14ac:dyDescent="0.2">
      <c r="M120" s="2"/>
      <c r="N120" s="1">
        <f t="shared" si="9"/>
        <v>50</v>
      </c>
      <c r="O120" s="124">
        <f t="shared" si="10"/>
        <v>1695688.9358740388</v>
      </c>
      <c r="P120" s="124">
        <f t="shared" si="11"/>
        <v>32719.091055490644</v>
      </c>
      <c r="Q120" s="124">
        <f t="shared" si="7"/>
        <v>3927.9477020136442</v>
      </c>
      <c r="R120" s="124">
        <f t="shared" si="8"/>
        <v>1732335.974631543</v>
      </c>
      <c r="Z120" s="2"/>
    </row>
    <row r="121" spans="13:26" x14ac:dyDescent="0.2">
      <c r="M121" s="2"/>
      <c r="N121" s="1">
        <f t="shared" si="9"/>
        <v>51</v>
      </c>
      <c r="O121" s="124">
        <f t="shared" si="10"/>
        <v>1732335.974631543</v>
      </c>
      <c r="P121" s="124">
        <f t="shared" si="11"/>
        <v>32719.091055490644</v>
      </c>
      <c r="Q121" s="124">
        <f t="shared" si="7"/>
        <v>4012.8380664123165</v>
      </c>
      <c r="R121" s="124">
        <f t="shared" si="8"/>
        <v>1769067.9037534459</v>
      </c>
      <c r="Z121" s="2"/>
    </row>
    <row r="122" spans="13:26" x14ac:dyDescent="0.2">
      <c r="M122" s="2"/>
      <c r="N122" s="1">
        <f t="shared" si="9"/>
        <v>52</v>
      </c>
      <c r="O122" s="124">
        <f t="shared" si="10"/>
        <v>1769067.9037534459</v>
      </c>
      <c r="P122" s="124">
        <f t="shared" si="11"/>
        <v>32719.091055490644</v>
      </c>
      <c r="Q122" s="124">
        <f t="shared" si="7"/>
        <v>4097.9250735469932</v>
      </c>
      <c r="R122" s="124">
        <f t="shared" si="8"/>
        <v>1805884.9198824835</v>
      </c>
      <c r="Z122" s="2"/>
    </row>
    <row r="123" spans="13:26" x14ac:dyDescent="0.2">
      <c r="M123" s="2"/>
      <c r="N123" s="1">
        <f t="shared" si="9"/>
        <v>53</v>
      </c>
      <c r="O123" s="124">
        <f t="shared" si="10"/>
        <v>1805884.9198824835</v>
      </c>
      <c r="P123" s="124">
        <f t="shared" si="11"/>
        <v>32719.091055490644</v>
      </c>
      <c r="Q123" s="124">
        <f t="shared" si="7"/>
        <v>4183.2091789271526</v>
      </c>
      <c r="R123" s="124">
        <f t="shared" si="8"/>
        <v>1842787.2201169012</v>
      </c>
      <c r="Z123" s="2"/>
    </row>
    <row r="124" spans="13:26" x14ac:dyDescent="0.2">
      <c r="M124" s="2"/>
      <c r="N124" s="1">
        <f t="shared" si="9"/>
        <v>54</v>
      </c>
      <c r="O124" s="124">
        <f t="shared" si="10"/>
        <v>1842787.2201169012</v>
      </c>
      <c r="P124" s="124">
        <f t="shared" si="11"/>
        <v>32719.091055490644</v>
      </c>
      <c r="Q124" s="124">
        <f t="shared" si="7"/>
        <v>4268.6908391174302</v>
      </c>
      <c r="R124" s="124">
        <f t="shared" si="8"/>
        <v>1879775.0020115091</v>
      </c>
      <c r="Z124" s="2"/>
    </row>
    <row r="125" spans="13:26" x14ac:dyDescent="0.2">
      <c r="M125" s="2"/>
      <c r="N125" s="1">
        <f t="shared" si="9"/>
        <v>55</v>
      </c>
      <c r="O125" s="124">
        <f t="shared" si="10"/>
        <v>1879775.0020115091</v>
      </c>
      <c r="P125" s="124">
        <f t="shared" si="11"/>
        <v>32719.091055490644</v>
      </c>
      <c r="Q125" s="124">
        <f t="shared" si="7"/>
        <v>4354.3705117400623</v>
      </c>
      <c r="R125" s="124">
        <f t="shared" si="8"/>
        <v>1916848.4635787397</v>
      </c>
      <c r="Z125" s="2"/>
    </row>
    <row r="126" spans="13:26" x14ac:dyDescent="0.2">
      <c r="M126" s="2"/>
      <c r="N126" s="1">
        <f t="shared" si="9"/>
        <v>56</v>
      </c>
      <c r="O126" s="124">
        <f t="shared" si="10"/>
        <v>1916848.4635787397</v>
      </c>
      <c r="P126" s="124">
        <f t="shared" si="11"/>
        <v>32719.091055490644</v>
      </c>
      <c r="Q126" s="124">
        <f t="shared" si="7"/>
        <v>4440.2486554773359</v>
      </c>
      <c r="R126" s="124">
        <f t="shared" si="8"/>
        <v>1954007.8032897075</v>
      </c>
      <c r="Z126" s="2"/>
    </row>
    <row r="127" spans="13:26" x14ac:dyDescent="0.2">
      <c r="M127" s="2"/>
      <c r="N127" s="1">
        <f t="shared" si="9"/>
        <v>57</v>
      </c>
      <c r="O127" s="124">
        <f t="shared" si="10"/>
        <v>1954007.8032897075</v>
      </c>
      <c r="P127" s="124">
        <f t="shared" si="11"/>
        <v>32719.091055490644</v>
      </c>
      <c r="Q127" s="124">
        <f t="shared" si="7"/>
        <v>4526.3257300740424</v>
      </c>
      <c r="R127" s="124">
        <f t="shared" si="8"/>
        <v>1991253.220075272</v>
      </c>
      <c r="Z127" s="2"/>
    </row>
    <row r="128" spans="13:26" x14ac:dyDescent="0.2">
      <c r="M128" s="2"/>
      <c r="N128" s="1">
        <f t="shared" si="9"/>
        <v>58</v>
      </c>
      <c r="O128" s="124">
        <f t="shared" si="10"/>
        <v>1991253.220075272</v>
      </c>
      <c r="P128" s="124">
        <f t="shared" si="11"/>
        <v>32719.091055490644</v>
      </c>
      <c r="Q128" s="124">
        <f t="shared" si="7"/>
        <v>4612.6021963399444</v>
      </c>
      <c r="R128" s="124">
        <f t="shared" si="8"/>
        <v>2028584.9133271025</v>
      </c>
      <c r="Z128" s="2"/>
    </row>
    <row r="129" spans="13:26" x14ac:dyDescent="0.2">
      <c r="M129" s="2"/>
      <c r="N129" s="1">
        <f t="shared" si="9"/>
        <v>59</v>
      </c>
      <c r="O129" s="124">
        <f t="shared" si="10"/>
        <v>2028584.9133271025</v>
      </c>
      <c r="P129" s="124">
        <f t="shared" si="11"/>
        <v>32719.091055490644</v>
      </c>
      <c r="Q129" s="124">
        <f t="shared" si="7"/>
        <v>4699.0785161522344</v>
      </c>
      <c r="R129" s="124">
        <f t="shared" si="8"/>
        <v>2066003.0828987453</v>
      </c>
      <c r="Z129" s="2"/>
    </row>
    <row r="130" spans="13:26" x14ac:dyDescent="0.2">
      <c r="M130" s="2"/>
      <c r="N130" s="1">
        <f t="shared" si="9"/>
        <v>60</v>
      </c>
      <c r="O130" s="124">
        <f t="shared" si="10"/>
        <v>2066003.0828987453</v>
      </c>
      <c r="P130" s="124">
        <f t="shared" si="11"/>
        <v>32719.091055490644</v>
      </c>
      <c r="Q130" s="124">
        <f t="shared" si="7"/>
        <v>4785.7551524580158</v>
      </c>
      <c r="R130" s="124">
        <f t="shared" si="8"/>
        <v>2103507.9291066937</v>
      </c>
      <c r="Z130" s="2"/>
    </row>
    <row r="131" spans="13:26" x14ac:dyDescent="0.2">
      <c r="M131" s="2"/>
      <c r="N131" s="1">
        <f t="shared" si="9"/>
        <v>61</v>
      </c>
      <c r="O131" s="124">
        <f t="shared" si="10"/>
        <v>2103507.9291066937</v>
      </c>
      <c r="P131" s="124">
        <f t="shared" si="11"/>
        <v>32719.091055490644</v>
      </c>
      <c r="Q131" s="124">
        <f t="shared" si="7"/>
        <v>4872.6325692767741</v>
      </c>
      <c r="R131" s="124">
        <f t="shared" si="8"/>
        <v>2141099.652731461</v>
      </c>
      <c r="Z131" s="2"/>
    </row>
    <row r="132" spans="13:26" x14ac:dyDescent="0.2">
      <c r="M132" s="2"/>
      <c r="N132" s="1">
        <f t="shared" si="9"/>
        <v>62</v>
      </c>
      <c r="O132" s="124">
        <f t="shared" si="10"/>
        <v>2141099.652731461</v>
      </c>
      <c r="P132" s="124">
        <f t="shared" si="11"/>
        <v>32719.091055490644</v>
      </c>
      <c r="Q132" s="124">
        <f t="shared" si="7"/>
        <v>4959.7112317028677</v>
      </c>
      <c r="R132" s="124">
        <f t="shared" si="8"/>
        <v>2178778.4550186545</v>
      </c>
      <c r="Z132" s="2"/>
    </row>
    <row r="133" spans="13:26" x14ac:dyDescent="0.2">
      <c r="M133" s="2"/>
      <c r="N133" s="1">
        <f t="shared" si="9"/>
        <v>63</v>
      </c>
      <c r="O133" s="124">
        <f t="shared" si="10"/>
        <v>2178778.4550186545</v>
      </c>
      <c r="P133" s="124">
        <f t="shared" si="11"/>
        <v>32719.091055490644</v>
      </c>
      <c r="Q133" s="124">
        <f t="shared" si="7"/>
        <v>5046.9916059080115</v>
      </c>
      <c r="R133" s="124">
        <f t="shared" si="8"/>
        <v>2216544.5376800532</v>
      </c>
      <c r="Z133" s="2"/>
    </row>
    <row r="134" spans="13:26" x14ac:dyDescent="0.2">
      <c r="M134" s="2"/>
      <c r="N134" s="1">
        <f t="shared" si="9"/>
        <v>64</v>
      </c>
      <c r="O134" s="124">
        <f t="shared" si="10"/>
        <v>2216544.5376800532</v>
      </c>
      <c r="P134" s="124">
        <f t="shared" si="11"/>
        <v>32719.091055490644</v>
      </c>
      <c r="Q134" s="124">
        <f t="shared" si="7"/>
        <v>5134.474159143776</v>
      </c>
      <c r="R134" s="124">
        <f t="shared" si="8"/>
        <v>2254398.1028946876</v>
      </c>
      <c r="Z134" s="2"/>
    </row>
    <row r="135" spans="13:26" x14ac:dyDescent="0.2">
      <c r="M135" s="2"/>
      <c r="N135" s="1">
        <f t="shared" si="9"/>
        <v>65</v>
      </c>
      <c r="O135" s="124">
        <f t="shared" si="10"/>
        <v>2254398.1028946876</v>
      </c>
      <c r="P135" s="124">
        <f t="shared" si="11"/>
        <v>32719.091055490644</v>
      </c>
      <c r="Q135" s="124">
        <f t="shared" ref="Q135:Q198" si="12">O135*$P$65</f>
        <v>5222.1593597440897</v>
      </c>
      <c r="R135" s="124">
        <f t="shared" ref="R135:R198" si="13">O135+P135+Q135</f>
        <v>2292339.3533099224</v>
      </c>
      <c r="Z135" s="2"/>
    </row>
    <row r="136" spans="13:26" x14ac:dyDescent="0.2">
      <c r="M136" s="2"/>
      <c r="N136" s="1">
        <f t="shared" ref="N136:N199" si="14">N135+1</f>
        <v>66</v>
      </c>
      <c r="O136" s="124">
        <f t="shared" ref="O136:O199" si="15">R135</f>
        <v>2292339.3533099224</v>
      </c>
      <c r="P136" s="124">
        <f t="shared" ref="P136:P199" si="16">P135</f>
        <v>32719.091055490644</v>
      </c>
      <c r="Q136" s="124">
        <f t="shared" si="12"/>
        <v>5310.0476771277426</v>
      </c>
      <c r="R136" s="124">
        <f t="shared" si="13"/>
        <v>2330368.4920425406</v>
      </c>
      <c r="Z136" s="2"/>
    </row>
    <row r="137" spans="13:26" x14ac:dyDescent="0.2">
      <c r="M137" s="2"/>
      <c r="N137" s="1">
        <f t="shared" si="14"/>
        <v>67</v>
      </c>
      <c r="O137" s="124">
        <f t="shared" si="15"/>
        <v>2330368.4920425406</v>
      </c>
      <c r="P137" s="124">
        <f t="shared" si="16"/>
        <v>32719.091055490644</v>
      </c>
      <c r="Q137" s="124">
        <f t="shared" si="12"/>
        <v>5398.1395818009005</v>
      </c>
      <c r="R137" s="124">
        <f t="shared" si="13"/>
        <v>2368485.722679832</v>
      </c>
      <c r="Z137" s="2"/>
    </row>
    <row r="138" spans="13:26" x14ac:dyDescent="0.2">
      <c r="M138" s="2"/>
      <c r="N138" s="1">
        <f t="shared" si="14"/>
        <v>68</v>
      </c>
      <c r="O138" s="124">
        <f t="shared" si="15"/>
        <v>2368485.722679832</v>
      </c>
      <c r="P138" s="124">
        <f t="shared" si="16"/>
        <v>32719.091055490644</v>
      </c>
      <c r="Q138" s="124">
        <f t="shared" si="12"/>
        <v>5486.435545359629</v>
      </c>
      <c r="R138" s="124">
        <f t="shared" si="13"/>
        <v>2406691.2492806823</v>
      </c>
      <c r="Z138" s="2"/>
    </row>
    <row r="139" spans="13:26" x14ac:dyDescent="0.2">
      <c r="M139" s="2"/>
      <c r="N139" s="1">
        <f t="shared" si="14"/>
        <v>69</v>
      </c>
      <c r="O139" s="124">
        <f t="shared" si="15"/>
        <v>2406691.2492806823</v>
      </c>
      <c r="P139" s="124">
        <f t="shared" si="16"/>
        <v>32719.091055490644</v>
      </c>
      <c r="Q139" s="124">
        <f t="shared" si="12"/>
        <v>5574.93604049241</v>
      </c>
      <c r="R139" s="124">
        <f t="shared" si="13"/>
        <v>2444985.2763766651</v>
      </c>
      <c r="Z139" s="2"/>
    </row>
    <row r="140" spans="13:26" x14ac:dyDescent="0.2">
      <c r="M140" s="2"/>
      <c r="N140" s="1">
        <f t="shared" si="14"/>
        <v>70</v>
      </c>
      <c r="O140" s="124">
        <f t="shared" si="15"/>
        <v>2444985.2763766651</v>
      </c>
      <c r="P140" s="124">
        <f t="shared" si="16"/>
        <v>32719.091055490644</v>
      </c>
      <c r="Q140" s="124">
        <f t="shared" si="12"/>
        <v>5663.6415409826768</v>
      </c>
      <c r="R140" s="124">
        <f t="shared" si="13"/>
        <v>2483368.0089731384</v>
      </c>
      <c r="Z140" s="2"/>
    </row>
    <row r="141" spans="13:26" x14ac:dyDescent="0.2">
      <c r="M141" s="2"/>
      <c r="N141" s="1">
        <f t="shared" si="14"/>
        <v>71</v>
      </c>
      <c r="O141" s="124">
        <f t="shared" si="15"/>
        <v>2483368.0089731384</v>
      </c>
      <c r="P141" s="124">
        <f t="shared" si="16"/>
        <v>32719.091055490644</v>
      </c>
      <c r="Q141" s="124">
        <f t="shared" si="12"/>
        <v>5752.55252171135</v>
      </c>
      <c r="R141" s="124">
        <f t="shared" si="13"/>
        <v>2521839.6525503402</v>
      </c>
      <c r="Z141" s="2"/>
    </row>
    <row r="142" spans="13:26" x14ac:dyDescent="0.2">
      <c r="M142" s="2"/>
      <c r="N142" s="1">
        <f t="shared" si="14"/>
        <v>72</v>
      </c>
      <c r="O142" s="124">
        <f t="shared" si="15"/>
        <v>2521839.6525503402</v>
      </c>
      <c r="P142" s="124">
        <f t="shared" si="16"/>
        <v>32719.091055490644</v>
      </c>
      <c r="Q142" s="124">
        <f t="shared" si="12"/>
        <v>5841.6694586593794</v>
      </c>
      <c r="R142" s="124">
        <f t="shared" si="13"/>
        <v>2560400.4130644901</v>
      </c>
      <c r="Z142" s="2"/>
    </row>
    <row r="143" spans="13:26" x14ac:dyDescent="0.2">
      <c r="M143" s="2"/>
      <c r="N143" s="1">
        <f t="shared" si="14"/>
        <v>73</v>
      </c>
      <c r="O143" s="124">
        <f t="shared" si="15"/>
        <v>2560400.4130644901</v>
      </c>
      <c r="P143" s="124">
        <f t="shared" si="16"/>
        <v>32719.091055490644</v>
      </c>
      <c r="Q143" s="124">
        <f t="shared" si="12"/>
        <v>5930.9928289102927</v>
      </c>
      <c r="R143" s="124">
        <f t="shared" si="13"/>
        <v>2599050.4969488909</v>
      </c>
      <c r="Z143" s="2"/>
    </row>
    <row r="144" spans="13:26" x14ac:dyDescent="0.2">
      <c r="M144" s="2"/>
      <c r="N144" s="1">
        <f t="shared" si="14"/>
        <v>74</v>
      </c>
      <c r="O144" s="124">
        <f t="shared" si="15"/>
        <v>2599050.4969488909</v>
      </c>
      <c r="P144" s="124">
        <f t="shared" si="16"/>
        <v>32719.091055490644</v>
      </c>
      <c r="Q144" s="124">
        <f t="shared" si="12"/>
        <v>6020.5231106527481</v>
      </c>
      <c r="R144" s="124">
        <f t="shared" si="13"/>
        <v>2637790.1111150342</v>
      </c>
      <c r="Z144" s="2"/>
    </row>
    <row r="145" spans="13:26" x14ac:dyDescent="0.2">
      <c r="M145" s="2"/>
      <c r="N145" s="1">
        <f t="shared" si="14"/>
        <v>75</v>
      </c>
      <c r="O145" s="124">
        <f t="shared" si="15"/>
        <v>2637790.1111150342</v>
      </c>
      <c r="P145" s="124">
        <f t="shared" si="16"/>
        <v>32719.091055490644</v>
      </c>
      <c r="Q145" s="124">
        <f t="shared" si="12"/>
        <v>6110.2607831830956</v>
      </c>
      <c r="R145" s="124">
        <f t="shared" si="13"/>
        <v>2676619.4629537077</v>
      </c>
      <c r="Z145" s="2"/>
    </row>
    <row r="146" spans="13:26" x14ac:dyDescent="0.2">
      <c r="M146" s="2"/>
      <c r="N146" s="1">
        <f t="shared" si="14"/>
        <v>76</v>
      </c>
      <c r="O146" s="124">
        <f t="shared" si="15"/>
        <v>2676619.4629537077</v>
      </c>
      <c r="P146" s="124">
        <f t="shared" si="16"/>
        <v>32719.091055490644</v>
      </c>
      <c r="Q146" s="124">
        <f t="shared" si="12"/>
        <v>6200.2063269079417</v>
      </c>
      <c r="R146" s="124">
        <f t="shared" si="13"/>
        <v>2715538.7603361062</v>
      </c>
      <c r="Z146" s="2"/>
    </row>
    <row r="147" spans="13:26" x14ac:dyDescent="0.2">
      <c r="M147" s="2"/>
      <c r="N147" s="1">
        <f t="shared" si="14"/>
        <v>77</v>
      </c>
      <c r="O147" s="124">
        <f t="shared" si="15"/>
        <v>2715538.7603361062</v>
      </c>
      <c r="P147" s="124">
        <f t="shared" si="16"/>
        <v>32719.091055490644</v>
      </c>
      <c r="Q147" s="124">
        <f t="shared" si="12"/>
        <v>6290.3602233467245</v>
      </c>
      <c r="R147" s="124">
        <f t="shared" si="13"/>
        <v>2754548.2116149436</v>
      </c>
      <c r="Z147" s="2"/>
    </row>
    <row r="148" spans="13:26" x14ac:dyDescent="0.2">
      <c r="M148" s="2"/>
      <c r="N148" s="1">
        <f t="shared" si="14"/>
        <v>78</v>
      </c>
      <c r="O148" s="124">
        <f t="shared" si="15"/>
        <v>2754548.2116149436</v>
      </c>
      <c r="P148" s="124">
        <f t="shared" si="16"/>
        <v>32719.091055490644</v>
      </c>
      <c r="Q148" s="124">
        <f t="shared" si="12"/>
        <v>6380.7229551342871</v>
      </c>
      <c r="R148" s="124">
        <f t="shared" si="13"/>
        <v>2793648.0256255683</v>
      </c>
      <c r="Z148" s="2"/>
    </row>
    <row r="149" spans="13:26" x14ac:dyDescent="0.2">
      <c r="M149" s="2"/>
      <c r="N149" s="1">
        <f t="shared" si="14"/>
        <v>79</v>
      </c>
      <c r="O149" s="124">
        <f t="shared" si="15"/>
        <v>2793648.0256255683</v>
      </c>
      <c r="P149" s="124">
        <f t="shared" si="16"/>
        <v>32719.091055490644</v>
      </c>
      <c r="Q149" s="124">
        <f t="shared" si="12"/>
        <v>6471.2950060234616</v>
      </c>
      <c r="R149" s="124">
        <f t="shared" si="13"/>
        <v>2832838.4116870821</v>
      </c>
      <c r="Z149" s="2"/>
    </row>
    <row r="150" spans="13:26" x14ac:dyDescent="0.2">
      <c r="M150" s="2"/>
      <c r="N150" s="1">
        <f t="shared" si="14"/>
        <v>80</v>
      </c>
      <c r="O150" s="124">
        <f t="shared" si="15"/>
        <v>2832838.4116870821</v>
      </c>
      <c r="P150" s="124">
        <f t="shared" si="16"/>
        <v>32719.091055490644</v>
      </c>
      <c r="Q150" s="124">
        <f t="shared" si="12"/>
        <v>6562.0768608876642</v>
      </c>
      <c r="R150" s="124">
        <f t="shared" si="13"/>
        <v>2872119.5796034602</v>
      </c>
      <c r="Z150" s="2"/>
    </row>
    <row r="151" spans="13:26" x14ac:dyDescent="0.2">
      <c r="M151" s="2"/>
      <c r="N151" s="1">
        <f t="shared" si="14"/>
        <v>81</v>
      </c>
      <c r="O151" s="124">
        <f t="shared" si="15"/>
        <v>2872119.5796034602</v>
      </c>
      <c r="P151" s="124">
        <f t="shared" si="16"/>
        <v>32719.091055490644</v>
      </c>
      <c r="Q151" s="124">
        <f t="shared" si="12"/>
        <v>6653.0690057234842</v>
      </c>
      <c r="R151" s="124">
        <f t="shared" si="13"/>
        <v>2911491.7396646743</v>
      </c>
      <c r="Z151" s="2"/>
    </row>
    <row r="152" spans="13:26" x14ac:dyDescent="0.2">
      <c r="M152" s="2"/>
      <c r="N152" s="1">
        <f t="shared" si="14"/>
        <v>82</v>
      </c>
      <c r="O152" s="124">
        <f t="shared" si="15"/>
        <v>2911491.7396646743</v>
      </c>
      <c r="P152" s="124">
        <f t="shared" si="16"/>
        <v>32719.091055490644</v>
      </c>
      <c r="Q152" s="124">
        <f t="shared" si="12"/>
        <v>6744.2719276532926</v>
      </c>
      <c r="R152" s="124">
        <f t="shared" si="13"/>
        <v>2950955.1026478182</v>
      </c>
      <c r="Z152" s="2"/>
    </row>
    <row r="153" spans="13:26" x14ac:dyDescent="0.2">
      <c r="M153" s="2"/>
      <c r="N153" s="1">
        <f t="shared" si="14"/>
        <v>83</v>
      </c>
      <c r="O153" s="124">
        <f t="shared" si="15"/>
        <v>2950955.1026478182</v>
      </c>
      <c r="P153" s="124">
        <f t="shared" si="16"/>
        <v>32719.091055490644</v>
      </c>
      <c r="Q153" s="124">
        <f t="shared" si="12"/>
        <v>6835.686114927842</v>
      </c>
      <c r="R153" s="124">
        <f t="shared" si="13"/>
        <v>2990509.8798182365</v>
      </c>
      <c r="Z153" s="2"/>
    </row>
    <row r="154" spans="13:26" x14ac:dyDescent="0.2">
      <c r="M154" s="2"/>
      <c r="N154" s="1">
        <f t="shared" si="14"/>
        <v>84</v>
      </c>
      <c r="O154" s="124">
        <f t="shared" si="15"/>
        <v>2990509.8798182365</v>
      </c>
      <c r="P154" s="124">
        <f t="shared" si="16"/>
        <v>32719.091055490644</v>
      </c>
      <c r="Q154" s="124">
        <f t="shared" si="12"/>
        <v>6927.3120569288858</v>
      </c>
      <c r="R154" s="124">
        <f t="shared" si="13"/>
        <v>3030156.2829306559</v>
      </c>
      <c r="Z154" s="2"/>
    </row>
    <row r="155" spans="13:26" x14ac:dyDescent="0.2">
      <c r="M155" s="2"/>
      <c r="N155" s="1">
        <f t="shared" si="14"/>
        <v>85</v>
      </c>
      <c r="O155" s="124">
        <f t="shared" si="15"/>
        <v>3030156.2829306559</v>
      </c>
      <c r="P155" s="124">
        <f t="shared" si="16"/>
        <v>32719.091055490644</v>
      </c>
      <c r="Q155" s="124">
        <f t="shared" si="12"/>
        <v>7019.1502441717976</v>
      </c>
      <c r="R155" s="124">
        <f t="shared" si="13"/>
        <v>3069894.5242303181</v>
      </c>
      <c r="Z155" s="2"/>
    </row>
    <row r="156" spans="13:26" x14ac:dyDescent="0.2">
      <c r="M156" s="2"/>
      <c r="N156" s="1">
        <f t="shared" si="14"/>
        <v>86</v>
      </c>
      <c r="O156" s="124">
        <f t="shared" si="15"/>
        <v>3069894.5242303181</v>
      </c>
      <c r="P156" s="124">
        <f t="shared" si="16"/>
        <v>32719.091055490644</v>
      </c>
      <c r="Q156" s="124">
        <f t="shared" si="12"/>
        <v>7111.2011683081964</v>
      </c>
      <c r="R156" s="124">
        <f t="shared" si="13"/>
        <v>3109724.8164541167</v>
      </c>
      <c r="Z156" s="2"/>
    </row>
    <row r="157" spans="13:26" x14ac:dyDescent="0.2">
      <c r="M157" s="2"/>
      <c r="N157" s="1">
        <f t="shared" si="14"/>
        <v>87</v>
      </c>
      <c r="O157" s="124">
        <f t="shared" si="15"/>
        <v>3109724.8164541167</v>
      </c>
      <c r="P157" s="124">
        <f t="shared" si="16"/>
        <v>32719.091055490644</v>
      </c>
      <c r="Q157" s="124">
        <f t="shared" si="12"/>
        <v>7203.465322128578</v>
      </c>
      <c r="R157" s="124">
        <f t="shared" si="13"/>
        <v>3149647.3728317358</v>
      </c>
      <c r="Z157" s="2"/>
    </row>
    <row r="158" spans="13:26" x14ac:dyDescent="0.2">
      <c r="M158" s="2"/>
      <c r="N158" s="1">
        <f t="shared" si="14"/>
        <v>88</v>
      </c>
      <c r="O158" s="124">
        <f t="shared" si="15"/>
        <v>3149647.3728317358</v>
      </c>
      <c r="P158" s="124">
        <f t="shared" si="16"/>
        <v>32719.091055490644</v>
      </c>
      <c r="Q158" s="124">
        <f t="shared" si="12"/>
        <v>7295.9431995649547</v>
      </c>
      <c r="R158" s="124">
        <f t="shared" si="13"/>
        <v>3189662.4070867915</v>
      </c>
      <c r="Z158" s="2"/>
    </row>
    <row r="159" spans="13:26" x14ac:dyDescent="0.2">
      <c r="M159" s="2"/>
      <c r="N159" s="1">
        <f t="shared" si="14"/>
        <v>89</v>
      </c>
      <c r="O159" s="124">
        <f t="shared" si="15"/>
        <v>3189662.4070867915</v>
      </c>
      <c r="P159" s="124">
        <f t="shared" si="16"/>
        <v>32719.091055490644</v>
      </c>
      <c r="Q159" s="124">
        <f t="shared" si="12"/>
        <v>7388.6352956934979</v>
      </c>
      <c r="R159" s="124">
        <f t="shared" si="13"/>
        <v>3229770.1334379753</v>
      </c>
      <c r="Z159" s="2"/>
    </row>
    <row r="160" spans="13:26" x14ac:dyDescent="0.2">
      <c r="M160" s="2"/>
      <c r="N160" s="1">
        <f t="shared" si="14"/>
        <v>90</v>
      </c>
      <c r="O160" s="124">
        <f t="shared" si="15"/>
        <v>3229770.1334379753</v>
      </c>
      <c r="P160" s="124">
        <f t="shared" si="16"/>
        <v>32719.091055490644</v>
      </c>
      <c r="Q160" s="124">
        <f t="shared" si="12"/>
        <v>7481.5421067371872</v>
      </c>
      <c r="R160" s="124">
        <f t="shared" si="13"/>
        <v>3269970.7666002032</v>
      </c>
      <c r="Z160" s="2"/>
    </row>
    <row r="161" spans="13:26" x14ac:dyDescent="0.2">
      <c r="M161" s="2"/>
      <c r="N161" s="1">
        <f t="shared" si="14"/>
        <v>91</v>
      </c>
      <c r="O161" s="124">
        <f t="shared" si="15"/>
        <v>3269970.7666002032</v>
      </c>
      <c r="P161" s="124">
        <f t="shared" si="16"/>
        <v>32719.091055490644</v>
      </c>
      <c r="Q161" s="124">
        <f t="shared" si="12"/>
        <v>7574.6641300684742</v>
      </c>
      <c r="R161" s="124">
        <f t="shared" si="13"/>
        <v>3310264.5217857622</v>
      </c>
      <c r="Z161" s="2"/>
    </row>
    <row r="162" spans="13:26" x14ac:dyDescent="0.2">
      <c r="M162" s="2"/>
      <c r="N162" s="1">
        <f t="shared" si="14"/>
        <v>92</v>
      </c>
      <c r="O162" s="124">
        <f t="shared" si="15"/>
        <v>3310264.5217857622</v>
      </c>
      <c r="P162" s="124">
        <f t="shared" si="16"/>
        <v>32719.091055490644</v>
      </c>
      <c r="Q162" s="124">
        <f t="shared" si="12"/>
        <v>7668.001864211933</v>
      </c>
      <c r="R162" s="124">
        <f t="shared" si="13"/>
        <v>3350651.6147054648</v>
      </c>
      <c r="Z162" s="2"/>
    </row>
    <row r="163" spans="13:26" x14ac:dyDescent="0.2">
      <c r="M163" s="2"/>
      <c r="N163" s="1">
        <f t="shared" si="14"/>
        <v>93</v>
      </c>
      <c r="O163" s="124">
        <f t="shared" si="15"/>
        <v>3350651.6147054648</v>
      </c>
      <c r="P163" s="124">
        <f t="shared" si="16"/>
        <v>32719.091055490644</v>
      </c>
      <c r="Q163" s="124">
        <f t="shared" si="12"/>
        <v>7761.5558088469425</v>
      </c>
      <c r="R163" s="124">
        <f t="shared" si="13"/>
        <v>3391132.2615698022</v>
      </c>
      <c r="Z163" s="2"/>
    </row>
    <row r="164" spans="13:26" x14ac:dyDescent="0.2">
      <c r="M164" s="2"/>
      <c r="N164" s="1">
        <f t="shared" si="14"/>
        <v>94</v>
      </c>
      <c r="O164" s="124">
        <f t="shared" si="15"/>
        <v>3391132.2615698022</v>
      </c>
      <c r="P164" s="124">
        <f t="shared" si="16"/>
        <v>32719.091055490644</v>
      </c>
      <c r="Q164" s="124">
        <f t="shared" si="12"/>
        <v>7855.3264648103495</v>
      </c>
      <c r="R164" s="124">
        <f t="shared" si="13"/>
        <v>3431706.6790901031</v>
      </c>
      <c r="Z164" s="2"/>
    </row>
    <row r="165" spans="13:26" x14ac:dyDescent="0.2">
      <c r="M165" s="2"/>
      <c r="N165" s="1">
        <f t="shared" si="14"/>
        <v>95</v>
      </c>
      <c r="O165" s="124">
        <f t="shared" si="15"/>
        <v>3431706.6790901031</v>
      </c>
      <c r="P165" s="124">
        <f t="shared" si="16"/>
        <v>32719.091055490644</v>
      </c>
      <c r="Q165" s="124">
        <f t="shared" si="12"/>
        <v>7949.3143340991583</v>
      </c>
      <c r="R165" s="124">
        <f t="shared" si="13"/>
        <v>3472375.0844796929</v>
      </c>
      <c r="Z165" s="2"/>
    </row>
    <row r="166" spans="13:26" x14ac:dyDescent="0.2">
      <c r="M166" s="2"/>
      <c r="N166" s="1">
        <f t="shared" si="14"/>
        <v>96</v>
      </c>
      <c r="O166" s="124">
        <f t="shared" si="15"/>
        <v>3472375.0844796929</v>
      </c>
      <c r="P166" s="124">
        <f t="shared" si="16"/>
        <v>32719.091055490644</v>
      </c>
      <c r="Q166" s="124">
        <f t="shared" si="12"/>
        <v>8043.5199198732134</v>
      </c>
      <c r="R166" s="124">
        <f t="shared" si="13"/>
        <v>3513137.6954550566</v>
      </c>
      <c r="Z166" s="2"/>
    </row>
    <row r="167" spans="13:26" x14ac:dyDescent="0.2">
      <c r="M167" s="2"/>
      <c r="N167" s="1">
        <f t="shared" si="14"/>
        <v>97</v>
      </c>
      <c r="O167" s="124">
        <f t="shared" si="15"/>
        <v>3513137.6954550566</v>
      </c>
      <c r="P167" s="124">
        <f t="shared" si="16"/>
        <v>32719.091055490644</v>
      </c>
      <c r="Q167" s="124">
        <f t="shared" si="12"/>
        <v>8137.9437264578955</v>
      </c>
      <c r="R167" s="124">
        <f t="shared" si="13"/>
        <v>3553994.7302370053</v>
      </c>
      <c r="Z167" s="2"/>
    </row>
    <row r="168" spans="13:26" x14ac:dyDescent="0.2">
      <c r="M168" s="2"/>
      <c r="N168" s="1">
        <f t="shared" si="14"/>
        <v>98</v>
      </c>
      <c r="O168" s="124">
        <f t="shared" si="15"/>
        <v>3553994.7302370053</v>
      </c>
      <c r="P168" s="124">
        <f t="shared" si="16"/>
        <v>32719.091055490644</v>
      </c>
      <c r="Q168" s="124">
        <f t="shared" si="12"/>
        <v>8232.5862593468228</v>
      </c>
      <c r="R168" s="124">
        <f t="shared" si="13"/>
        <v>3594946.4075518427</v>
      </c>
      <c r="Z168" s="2"/>
    </row>
    <row r="169" spans="13:26" x14ac:dyDescent="0.2">
      <c r="M169" s="2"/>
      <c r="N169" s="1">
        <f t="shared" si="14"/>
        <v>99</v>
      </c>
      <c r="O169" s="124">
        <f t="shared" si="15"/>
        <v>3594946.4075518427</v>
      </c>
      <c r="P169" s="124">
        <f t="shared" si="16"/>
        <v>32719.091055490644</v>
      </c>
      <c r="Q169" s="124">
        <f t="shared" si="12"/>
        <v>8327.4480252045487</v>
      </c>
      <c r="R169" s="124">
        <f t="shared" si="13"/>
        <v>3635992.946632538</v>
      </c>
      <c r="Z169" s="2"/>
    </row>
    <row r="170" spans="13:26" x14ac:dyDescent="0.2">
      <c r="M170" s="2"/>
      <c r="N170" s="1">
        <f t="shared" si="14"/>
        <v>100</v>
      </c>
      <c r="O170" s="124">
        <f t="shared" si="15"/>
        <v>3635992.946632538</v>
      </c>
      <c r="P170" s="124">
        <f t="shared" si="16"/>
        <v>32719.091055490644</v>
      </c>
      <c r="Q170" s="124">
        <f t="shared" si="12"/>
        <v>8422.5295318692861</v>
      </c>
      <c r="R170" s="124">
        <f t="shared" si="13"/>
        <v>3677134.5672198976</v>
      </c>
      <c r="Z170" s="2"/>
    </row>
    <row r="171" spans="13:26" x14ac:dyDescent="0.2">
      <c r="M171" s="2"/>
      <c r="N171" s="1">
        <f t="shared" si="14"/>
        <v>101</v>
      </c>
      <c r="O171" s="124">
        <f t="shared" si="15"/>
        <v>3677134.5672198976</v>
      </c>
      <c r="P171" s="124">
        <f t="shared" si="16"/>
        <v>32719.091055490644</v>
      </c>
      <c r="Q171" s="124">
        <f t="shared" si="12"/>
        <v>8517.8312883556191</v>
      </c>
      <c r="R171" s="124">
        <f t="shared" si="13"/>
        <v>3718371.4895637436</v>
      </c>
      <c r="Z171" s="2"/>
    </row>
    <row r="172" spans="13:26" x14ac:dyDescent="0.2">
      <c r="M172" s="2"/>
      <c r="N172" s="1">
        <f t="shared" si="14"/>
        <v>102</v>
      </c>
      <c r="O172" s="124">
        <f t="shared" si="15"/>
        <v>3718371.4895637436</v>
      </c>
      <c r="P172" s="124">
        <f t="shared" si="16"/>
        <v>32719.091055490644</v>
      </c>
      <c r="Q172" s="124">
        <f t="shared" si="12"/>
        <v>8613.3538048572282</v>
      </c>
      <c r="R172" s="124">
        <f t="shared" si="13"/>
        <v>3759703.9344240911</v>
      </c>
      <c r="Z172" s="2"/>
    </row>
    <row r="173" spans="13:26" x14ac:dyDescent="0.2">
      <c r="M173" s="2"/>
      <c r="N173" s="1">
        <f t="shared" si="14"/>
        <v>103</v>
      </c>
      <c r="O173" s="124">
        <f t="shared" si="15"/>
        <v>3759703.9344240911</v>
      </c>
      <c r="P173" s="124">
        <f t="shared" si="16"/>
        <v>32719.091055490644</v>
      </c>
      <c r="Q173" s="124">
        <f t="shared" si="12"/>
        <v>8709.0975927496256</v>
      </c>
      <c r="R173" s="124">
        <f t="shared" si="13"/>
        <v>3801132.1230723313</v>
      </c>
      <c r="Z173" s="2"/>
    </row>
    <row r="174" spans="13:26" x14ac:dyDescent="0.2">
      <c r="M174" s="2"/>
      <c r="N174" s="1">
        <f t="shared" si="14"/>
        <v>104</v>
      </c>
      <c r="O174" s="124">
        <f t="shared" si="15"/>
        <v>3801132.1230723313</v>
      </c>
      <c r="P174" s="124">
        <f t="shared" si="16"/>
        <v>32719.091055490644</v>
      </c>
      <c r="Q174" s="124">
        <f t="shared" si="12"/>
        <v>8805.0631645928861</v>
      </c>
      <c r="R174" s="124">
        <f t="shared" si="13"/>
        <v>3842656.2772924146</v>
      </c>
      <c r="Z174" s="2"/>
    </row>
    <row r="175" spans="13:26" x14ac:dyDescent="0.2">
      <c r="M175" s="2"/>
      <c r="N175" s="1">
        <f t="shared" si="14"/>
        <v>105</v>
      </c>
      <c r="O175" s="124">
        <f t="shared" si="15"/>
        <v>3842656.2772924146</v>
      </c>
      <c r="P175" s="124">
        <f t="shared" si="16"/>
        <v>32719.091055490644</v>
      </c>
      <c r="Q175" s="124">
        <f t="shared" si="12"/>
        <v>8901.2510341343987</v>
      </c>
      <c r="R175" s="124">
        <f t="shared" si="13"/>
        <v>3884276.6193820396</v>
      </c>
      <c r="Z175" s="2"/>
    </row>
    <row r="176" spans="13:26" x14ac:dyDescent="0.2">
      <c r="M176" s="2"/>
      <c r="N176" s="1">
        <f t="shared" si="14"/>
        <v>106</v>
      </c>
      <c r="O176" s="124">
        <f t="shared" si="15"/>
        <v>3884276.6193820396</v>
      </c>
      <c r="P176" s="124">
        <f t="shared" si="16"/>
        <v>32719.091055490644</v>
      </c>
      <c r="Q176" s="124">
        <f t="shared" si="12"/>
        <v>8997.661716311608</v>
      </c>
      <c r="R176" s="124">
        <f t="shared" si="13"/>
        <v>3925993.3721538419</v>
      </c>
      <c r="Z176" s="2"/>
    </row>
    <row r="177" spans="13:26" x14ac:dyDescent="0.2">
      <c r="M177" s="2"/>
      <c r="N177" s="1">
        <f t="shared" si="14"/>
        <v>107</v>
      </c>
      <c r="O177" s="124">
        <f t="shared" si="15"/>
        <v>3925993.3721538419</v>
      </c>
      <c r="P177" s="124">
        <f t="shared" si="16"/>
        <v>32719.091055490644</v>
      </c>
      <c r="Q177" s="124">
        <f t="shared" si="12"/>
        <v>9094.2957272547828</v>
      </c>
      <c r="R177" s="124">
        <f t="shared" si="13"/>
        <v>3967806.7589365873</v>
      </c>
      <c r="Z177" s="2"/>
    </row>
    <row r="178" spans="13:26" x14ac:dyDescent="0.2">
      <c r="M178" s="2"/>
      <c r="N178" s="1">
        <f t="shared" si="14"/>
        <v>108</v>
      </c>
      <c r="O178" s="124">
        <f t="shared" si="15"/>
        <v>3967806.7589365873</v>
      </c>
      <c r="P178" s="124">
        <f t="shared" si="16"/>
        <v>32719.091055490644</v>
      </c>
      <c r="Q178" s="124">
        <f t="shared" si="12"/>
        <v>9191.1535842897665</v>
      </c>
      <c r="R178" s="124">
        <f t="shared" si="13"/>
        <v>4009717.0035763676</v>
      </c>
      <c r="Z178" s="2"/>
    </row>
    <row r="179" spans="13:26" x14ac:dyDescent="0.2">
      <c r="M179" s="2"/>
      <c r="N179" s="1">
        <f t="shared" si="14"/>
        <v>109</v>
      </c>
      <c r="O179" s="124">
        <f t="shared" si="15"/>
        <v>4009717.0035763676</v>
      </c>
      <c r="P179" s="124">
        <f t="shared" si="16"/>
        <v>32719.091055490644</v>
      </c>
      <c r="Q179" s="124">
        <f t="shared" si="12"/>
        <v>9288.2358059407579</v>
      </c>
      <c r="R179" s="124">
        <f t="shared" si="13"/>
        <v>4051724.330437799</v>
      </c>
      <c r="Z179" s="2"/>
    </row>
    <row r="180" spans="13:26" x14ac:dyDescent="0.2">
      <c r="M180" s="2"/>
      <c r="N180" s="1">
        <f t="shared" si="14"/>
        <v>110</v>
      </c>
      <c r="O180" s="124">
        <f t="shared" si="15"/>
        <v>4051724.330437799</v>
      </c>
      <c r="P180" s="124">
        <f t="shared" si="16"/>
        <v>32719.091055490644</v>
      </c>
      <c r="Q180" s="124">
        <f t="shared" si="12"/>
        <v>9385.5429119330747</v>
      </c>
      <c r="R180" s="124">
        <f t="shared" si="13"/>
        <v>4093828.9644052228</v>
      </c>
      <c r="Z180" s="2"/>
    </row>
    <row r="181" spans="13:26" x14ac:dyDescent="0.2">
      <c r="M181" s="2"/>
      <c r="N181" s="1">
        <f t="shared" si="14"/>
        <v>111</v>
      </c>
      <c r="O181" s="124">
        <f t="shared" si="15"/>
        <v>4093828.9644052228</v>
      </c>
      <c r="P181" s="124">
        <f t="shared" si="16"/>
        <v>32719.091055490644</v>
      </c>
      <c r="Q181" s="124">
        <f t="shared" si="12"/>
        <v>9483.0754231959509</v>
      </c>
      <c r="R181" s="124">
        <f t="shared" si="13"/>
        <v>4136031.1308839093</v>
      </c>
      <c r="Z181" s="2"/>
    </row>
    <row r="182" spans="13:26" x14ac:dyDescent="0.2">
      <c r="M182" s="2"/>
      <c r="N182" s="1">
        <f t="shared" si="14"/>
        <v>112</v>
      </c>
      <c r="O182" s="124">
        <f t="shared" si="15"/>
        <v>4136031.1308839093</v>
      </c>
      <c r="P182" s="124">
        <f t="shared" si="16"/>
        <v>32719.091055490644</v>
      </c>
      <c r="Q182" s="124">
        <f t="shared" si="12"/>
        <v>9580.8338618653106</v>
      </c>
      <c r="R182" s="124">
        <f t="shared" si="13"/>
        <v>4178331.0558012649</v>
      </c>
      <c r="Z182" s="2"/>
    </row>
    <row r="183" spans="13:26" x14ac:dyDescent="0.2">
      <c r="M183" s="2"/>
      <c r="N183" s="1">
        <f t="shared" si="14"/>
        <v>113</v>
      </c>
      <c r="O183" s="124">
        <f t="shared" si="15"/>
        <v>4178331.0558012649</v>
      </c>
      <c r="P183" s="124">
        <f t="shared" si="16"/>
        <v>32719.091055490644</v>
      </c>
      <c r="Q183" s="124">
        <f t="shared" si="12"/>
        <v>9678.8187512865734</v>
      </c>
      <c r="R183" s="124">
        <f t="shared" si="13"/>
        <v>4220728.9656080427</v>
      </c>
      <c r="Z183" s="2"/>
    </row>
    <row r="184" spans="13:26" x14ac:dyDescent="0.2">
      <c r="M184" s="2"/>
      <c r="N184" s="1">
        <f t="shared" si="14"/>
        <v>114</v>
      </c>
      <c r="O184" s="124">
        <f t="shared" si="15"/>
        <v>4220728.9656080427</v>
      </c>
      <c r="P184" s="124">
        <f t="shared" si="16"/>
        <v>32719.091055490644</v>
      </c>
      <c r="Q184" s="124">
        <f t="shared" si="12"/>
        <v>9777.030616017455</v>
      </c>
      <c r="R184" s="124">
        <f t="shared" si="13"/>
        <v>4263225.0872795507</v>
      </c>
      <c r="Z184" s="2"/>
    </row>
    <row r="185" spans="13:26" x14ac:dyDescent="0.2">
      <c r="M185" s="2"/>
      <c r="N185" s="1">
        <f t="shared" si="14"/>
        <v>115</v>
      </c>
      <c r="O185" s="124">
        <f t="shared" si="15"/>
        <v>4263225.0872795507</v>
      </c>
      <c r="P185" s="124">
        <f t="shared" si="16"/>
        <v>32719.091055490644</v>
      </c>
      <c r="Q185" s="124">
        <f t="shared" si="12"/>
        <v>9875.469981830769</v>
      </c>
      <c r="R185" s="124">
        <f t="shared" si="13"/>
        <v>4305819.6483168723</v>
      </c>
      <c r="Z185" s="2"/>
    </row>
    <row r="186" spans="13:26" x14ac:dyDescent="0.2">
      <c r="M186" s="2"/>
      <c r="N186" s="1">
        <f t="shared" si="14"/>
        <v>116</v>
      </c>
      <c r="O186" s="124">
        <f t="shared" si="15"/>
        <v>4305819.6483168723</v>
      </c>
      <c r="P186" s="124">
        <f t="shared" si="16"/>
        <v>32719.091055490644</v>
      </c>
      <c r="Q186" s="124">
        <f t="shared" si="12"/>
        <v>9974.137375717246</v>
      </c>
      <c r="R186" s="124">
        <f t="shared" si="13"/>
        <v>4348512.8767480804</v>
      </c>
      <c r="Z186" s="2"/>
    </row>
    <row r="187" spans="13:26" x14ac:dyDescent="0.2">
      <c r="M187" s="2"/>
      <c r="N187" s="1">
        <f t="shared" si="14"/>
        <v>117</v>
      </c>
      <c r="O187" s="124">
        <f t="shared" si="15"/>
        <v>4348512.8767480804</v>
      </c>
      <c r="P187" s="124">
        <f t="shared" si="16"/>
        <v>32719.091055490644</v>
      </c>
      <c r="Q187" s="124">
        <f t="shared" si="12"/>
        <v>10073.03332588836</v>
      </c>
      <c r="R187" s="124">
        <f t="shared" si="13"/>
        <v>4391305.0011294596</v>
      </c>
      <c r="Z187" s="2"/>
    </row>
    <row r="188" spans="13:26" x14ac:dyDescent="0.2">
      <c r="M188" s="2"/>
      <c r="N188" s="1">
        <f t="shared" si="14"/>
        <v>118</v>
      </c>
      <c r="O188" s="124">
        <f t="shared" si="15"/>
        <v>4391305.0011294596</v>
      </c>
      <c r="P188" s="124">
        <f t="shared" si="16"/>
        <v>32719.091055490644</v>
      </c>
      <c r="Q188" s="124">
        <f t="shared" si="12"/>
        <v>10172.158361779144</v>
      </c>
      <c r="R188" s="124">
        <f t="shared" si="13"/>
        <v>4434196.2505467301</v>
      </c>
      <c r="Z188" s="2"/>
    </row>
    <row r="189" spans="13:26" x14ac:dyDescent="0.2">
      <c r="M189" s="2"/>
      <c r="N189" s="1">
        <f t="shared" si="14"/>
        <v>119</v>
      </c>
      <c r="O189" s="124">
        <f t="shared" si="15"/>
        <v>4434196.2505467301</v>
      </c>
      <c r="P189" s="124">
        <f t="shared" si="16"/>
        <v>32719.091055490644</v>
      </c>
      <c r="Q189" s="124">
        <f t="shared" si="12"/>
        <v>10271.513014051037</v>
      </c>
      <c r="R189" s="124">
        <f t="shared" si="13"/>
        <v>4477186.8546162723</v>
      </c>
      <c r="Z189" s="2"/>
    </row>
    <row r="190" spans="13:26" x14ac:dyDescent="0.2">
      <c r="M190" s="2"/>
      <c r="N190" s="1">
        <f t="shared" si="14"/>
        <v>120</v>
      </c>
      <c r="O190" s="124">
        <f t="shared" si="15"/>
        <v>4477186.8546162723</v>
      </c>
      <c r="P190" s="124">
        <f t="shared" si="16"/>
        <v>32719.091055490644</v>
      </c>
      <c r="Q190" s="124">
        <f t="shared" si="12"/>
        <v>10371.097814594716</v>
      </c>
      <c r="R190" s="124">
        <f t="shared" si="13"/>
        <v>4520277.0434863577</v>
      </c>
      <c r="Z190" s="2"/>
    </row>
    <row r="191" spans="13:26" x14ac:dyDescent="0.2">
      <c r="M191" s="2"/>
      <c r="N191" s="1">
        <f t="shared" si="14"/>
        <v>121</v>
      </c>
      <c r="O191" s="124">
        <f t="shared" si="15"/>
        <v>4520277.0434863577</v>
      </c>
      <c r="P191" s="124">
        <f t="shared" si="16"/>
        <v>32719.091055490644</v>
      </c>
      <c r="Q191" s="124">
        <f t="shared" si="12"/>
        <v>10470.913296532943</v>
      </c>
      <c r="R191" s="124">
        <f t="shared" si="13"/>
        <v>4563467.0478383815</v>
      </c>
      <c r="Z191" s="2"/>
    </row>
    <row r="192" spans="13:26" x14ac:dyDescent="0.2">
      <c r="M192" s="2"/>
      <c r="N192" s="1">
        <f t="shared" si="14"/>
        <v>122</v>
      </c>
      <c r="O192" s="124">
        <f t="shared" si="15"/>
        <v>4563467.0478383815</v>
      </c>
      <c r="P192" s="124">
        <f t="shared" si="16"/>
        <v>32719.091055490644</v>
      </c>
      <c r="Q192" s="124">
        <f t="shared" si="12"/>
        <v>10570.959994223427</v>
      </c>
      <c r="R192" s="124">
        <f t="shared" si="13"/>
        <v>4606757.0988880955</v>
      </c>
      <c r="Z192" s="2"/>
    </row>
    <row r="193" spans="13:26" x14ac:dyDescent="0.2">
      <c r="M193" s="2"/>
      <c r="N193" s="1">
        <f t="shared" si="14"/>
        <v>123</v>
      </c>
      <c r="O193" s="124">
        <f t="shared" si="15"/>
        <v>4606757.0988880955</v>
      </c>
      <c r="P193" s="124">
        <f t="shared" si="16"/>
        <v>32719.091055490644</v>
      </c>
      <c r="Q193" s="124">
        <f t="shared" si="12"/>
        <v>10671.238443261682</v>
      </c>
      <c r="R193" s="124">
        <f t="shared" si="13"/>
        <v>4650147.4283868484</v>
      </c>
      <c r="Z193" s="2"/>
    </row>
    <row r="194" spans="13:26" x14ac:dyDescent="0.2">
      <c r="M194" s="2"/>
      <c r="N194" s="1">
        <f t="shared" si="14"/>
        <v>124</v>
      </c>
      <c r="O194" s="124">
        <f t="shared" si="15"/>
        <v>4650147.4283868484</v>
      </c>
      <c r="P194" s="124">
        <f t="shared" si="16"/>
        <v>32719.091055490644</v>
      </c>
      <c r="Q194" s="124">
        <f t="shared" si="12"/>
        <v>10771.74918048389</v>
      </c>
      <c r="R194" s="124">
        <f t="shared" si="13"/>
        <v>4693638.2686228231</v>
      </c>
      <c r="Z194" s="2"/>
    </row>
    <row r="195" spans="13:26" x14ac:dyDescent="0.2">
      <c r="M195" s="2"/>
      <c r="N195" s="1">
        <f t="shared" si="14"/>
        <v>125</v>
      </c>
      <c r="O195" s="124">
        <f t="shared" si="15"/>
        <v>4693638.2686228231</v>
      </c>
      <c r="P195" s="124">
        <f t="shared" si="16"/>
        <v>32719.091055490644</v>
      </c>
      <c r="Q195" s="124">
        <f t="shared" si="12"/>
        <v>10872.492743969775</v>
      </c>
      <c r="R195" s="124">
        <f t="shared" si="13"/>
        <v>4737229.852422284</v>
      </c>
      <c r="Z195" s="2"/>
    </row>
    <row r="196" spans="13:26" x14ac:dyDescent="0.2">
      <c r="M196" s="2"/>
      <c r="N196" s="1">
        <f t="shared" si="14"/>
        <v>126</v>
      </c>
      <c r="O196" s="124">
        <f t="shared" si="15"/>
        <v>4737229.852422284</v>
      </c>
      <c r="P196" s="124">
        <f t="shared" si="16"/>
        <v>32719.091055490644</v>
      </c>
      <c r="Q196" s="124">
        <f t="shared" si="12"/>
        <v>10973.469673045491</v>
      </c>
      <c r="R196" s="124">
        <f t="shared" si="13"/>
        <v>4780922.4131508209</v>
      </c>
      <c r="Z196" s="2"/>
    </row>
    <row r="197" spans="13:26" x14ac:dyDescent="0.2">
      <c r="M197" s="2"/>
      <c r="N197" s="1">
        <f t="shared" si="14"/>
        <v>127</v>
      </c>
      <c r="O197" s="124">
        <f t="shared" si="15"/>
        <v>4780922.4131508209</v>
      </c>
      <c r="P197" s="124">
        <f t="shared" si="16"/>
        <v>32719.091055490644</v>
      </c>
      <c r="Q197" s="124">
        <f t="shared" si="12"/>
        <v>11074.680508286499</v>
      </c>
      <c r="R197" s="124">
        <f t="shared" si="13"/>
        <v>4824716.1847145986</v>
      </c>
      <c r="Z197" s="2"/>
    </row>
    <row r="198" spans="13:26" x14ac:dyDescent="0.2">
      <c r="M198" s="2"/>
      <c r="N198" s="1">
        <f t="shared" si="14"/>
        <v>128</v>
      </c>
      <c r="O198" s="124">
        <f t="shared" si="15"/>
        <v>4824716.1847145986</v>
      </c>
      <c r="P198" s="124">
        <f t="shared" si="16"/>
        <v>32719.091055490644</v>
      </c>
      <c r="Q198" s="124">
        <f t="shared" si="12"/>
        <v>11176.12579152047</v>
      </c>
      <c r="R198" s="124">
        <f t="shared" si="13"/>
        <v>4868611.4015616104</v>
      </c>
      <c r="Z198" s="2"/>
    </row>
    <row r="199" spans="13:26" x14ac:dyDescent="0.2">
      <c r="M199" s="2"/>
      <c r="N199" s="1">
        <f t="shared" si="14"/>
        <v>129</v>
      </c>
      <c r="O199" s="124">
        <f t="shared" si="15"/>
        <v>4868611.4015616104</v>
      </c>
      <c r="P199" s="124">
        <f t="shared" si="16"/>
        <v>32719.091055490644</v>
      </c>
      <c r="Q199" s="124">
        <f t="shared" ref="Q199:Q262" si="17">O199*$P$65</f>
        <v>11277.806065830178</v>
      </c>
      <c r="R199" s="124">
        <f t="shared" ref="R199:R262" si="18">O199+P199+Q199</f>
        <v>4912608.2986829318</v>
      </c>
      <c r="Z199" s="2"/>
    </row>
    <row r="200" spans="13:26" x14ac:dyDescent="0.2">
      <c r="M200" s="2"/>
      <c r="N200" s="1">
        <f t="shared" ref="N200:N263" si="19">N199+1</f>
        <v>130</v>
      </c>
      <c r="O200" s="124">
        <f t="shared" ref="O200:O263" si="20">R199</f>
        <v>4912608.2986829318</v>
      </c>
      <c r="P200" s="124">
        <f t="shared" ref="P200:P263" si="21">P199</f>
        <v>32719.091055490644</v>
      </c>
      <c r="Q200" s="124">
        <f t="shared" si="17"/>
        <v>11379.721875556415</v>
      </c>
      <c r="R200" s="124">
        <f t="shared" si="18"/>
        <v>4956707.1116139796</v>
      </c>
      <c r="Z200" s="2"/>
    </row>
    <row r="201" spans="13:26" x14ac:dyDescent="0.2">
      <c r="M201" s="2"/>
      <c r="N201" s="1">
        <f t="shared" si="19"/>
        <v>131</v>
      </c>
      <c r="O201" s="124">
        <f t="shared" si="20"/>
        <v>4956707.1116139796</v>
      </c>
      <c r="P201" s="124">
        <f t="shared" si="21"/>
        <v>32719.091055490644</v>
      </c>
      <c r="Q201" s="124">
        <f t="shared" si="17"/>
        <v>11481.873766300901</v>
      </c>
      <c r="R201" s="124">
        <f t="shared" si="18"/>
        <v>5000908.0764357718</v>
      </c>
      <c r="Z201" s="2"/>
    </row>
    <row r="202" spans="13:26" x14ac:dyDescent="0.2">
      <c r="M202" s="2"/>
      <c r="N202" s="1">
        <f t="shared" si="19"/>
        <v>132</v>
      </c>
      <c r="O202" s="124">
        <f t="shared" si="20"/>
        <v>5000908.0764357718</v>
      </c>
      <c r="P202" s="124">
        <f t="shared" si="21"/>
        <v>32719.091055490644</v>
      </c>
      <c r="Q202" s="124">
        <f t="shared" si="17"/>
        <v>11584.262284929204</v>
      </c>
      <c r="R202" s="124">
        <f t="shared" si="18"/>
        <v>5045211.4297761917</v>
      </c>
      <c r="Z202" s="2"/>
    </row>
    <row r="203" spans="13:26" x14ac:dyDescent="0.2">
      <c r="M203" s="2"/>
      <c r="N203" s="1">
        <f t="shared" si="19"/>
        <v>133</v>
      </c>
      <c r="O203" s="124">
        <f t="shared" si="20"/>
        <v>5045211.4297761917</v>
      </c>
      <c r="P203" s="124">
        <f t="shared" si="21"/>
        <v>32719.091055490644</v>
      </c>
      <c r="Q203" s="124">
        <f t="shared" si="17"/>
        <v>11686.887979573665</v>
      </c>
      <c r="R203" s="124">
        <f t="shared" si="18"/>
        <v>5089617.4088112563</v>
      </c>
      <c r="Z203" s="2"/>
    </row>
    <row r="204" spans="13:26" x14ac:dyDescent="0.2">
      <c r="M204" s="2"/>
      <c r="N204" s="1">
        <f t="shared" si="19"/>
        <v>134</v>
      </c>
      <c r="O204" s="124">
        <f t="shared" si="20"/>
        <v>5089617.4088112563</v>
      </c>
      <c r="P204" s="124">
        <f t="shared" si="21"/>
        <v>32719.091055490644</v>
      </c>
      <c r="Q204" s="124">
        <f t="shared" si="17"/>
        <v>11789.751399636345</v>
      </c>
      <c r="R204" s="124">
        <f t="shared" si="18"/>
        <v>5134126.2512663836</v>
      </c>
      <c r="Z204" s="2"/>
    </row>
    <row r="205" spans="13:26" x14ac:dyDescent="0.2">
      <c r="M205" s="2"/>
      <c r="N205" s="1">
        <f t="shared" si="19"/>
        <v>135</v>
      </c>
      <c r="O205" s="124">
        <f t="shared" si="20"/>
        <v>5134126.2512663836</v>
      </c>
      <c r="P205" s="124">
        <f t="shared" si="21"/>
        <v>32719.091055490644</v>
      </c>
      <c r="Q205" s="124">
        <f t="shared" si="17"/>
        <v>11892.853095791948</v>
      </c>
      <c r="R205" s="124">
        <f t="shared" si="18"/>
        <v>5178738.1954176668</v>
      </c>
      <c r="Z205" s="2"/>
    </row>
    <row r="206" spans="13:26" x14ac:dyDescent="0.2">
      <c r="M206" s="2"/>
      <c r="N206" s="1">
        <f t="shared" si="19"/>
        <v>136</v>
      </c>
      <c r="O206" s="124">
        <f t="shared" si="20"/>
        <v>5178738.1954176668</v>
      </c>
      <c r="P206" s="124">
        <f t="shared" si="21"/>
        <v>32719.091055490644</v>
      </c>
      <c r="Q206" s="124">
        <f t="shared" si="17"/>
        <v>11996.193619990787</v>
      </c>
      <c r="R206" s="124">
        <f t="shared" si="18"/>
        <v>5223453.4800931485</v>
      </c>
      <c r="Z206" s="2"/>
    </row>
    <row r="207" spans="13:26" x14ac:dyDescent="0.2">
      <c r="M207" s="2"/>
      <c r="N207" s="1">
        <f t="shared" si="19"/>
        <v>137</v>
      </c>
      <c r="O207" s="124">
        <f t="shared" si="20"/>
        <v>5223453.4800931485</v>
      </c>
      <c r="P207" s="124">
        <f t="shared" si="21"/>
        <v>32719.091055490644</v>
      </c>
      <c r="Q207" s="124">
        <f t="shared" si="17"/>
        <v>12099.773525461722</v>
      </c>
      <c r="R207" s="124">
        <f t="shared" si="18"/>
        <v>5268272.3446741011</v>
      </c>
      <c r="Z207" s="2"/>
    </row>
    <row r="208" spans="13:26" x14ac:dyDescent="0.2">
      <c r="M208" s="2"/>
      <c r="N208" s="1">
        <f t="shared" si="19"/>
        <v>138</v>
      </c>
      <c r="O208" s="124">
        <f t="shared" si="20"/>
        <v>5268272.3446741011</v>
      </c>
      <c r="P208" s="124">
        <f t="shared" si="21"/>
        <v>32719.091055490644</v>
      </c>
      <c r="Q208" s="124">
        <f t="shared" si="17"/>
        <v>12203.593366715137</v>
      </c>
      <c r="R208" s="124">
        <f t="shared" si="18"/>
        <v>5313195.0290963072</v>
      </c>
      <c r="Z208" s="2"/>
    </row>
    <row r="209" spans="13:26" x14ac:dyDescent="0.2">
      <c r="M209" s="2"/>
      <c r="N209" s="1">
        <f t="shared" si="19"/>
        <v>139</v>
      </c>
      <c r="O209" s="124">
        <f t="shared" si="20"/>
        <v>5313195.0290963072</v>
      </c>
      <c r="P209" s="124">
        <f t="shared" si="21"/>
        <v>32719.091055490644</v>
      </c>
      <c r="Q209" s="124">
        <f t="shared" si="17"/>
        <v>12307.653699545896</v>
      </c>
      <c r="R209" s="124">
        <f t="shared" si="18"/>
        <v>5358221.7738513444</v>
      </c>
      <c r="Z209" s="2"/>
    </row>
    <row r="210" spans="13:26" x14ac:dyDescent="0.2">
      <c r="M210" s="2"/>
      <c r="N210" s="1">
        <f t="shared" si="19"/>
        <v>140</v>
      </c>
      <c r="O210" s="124">
        <f t="shared" si="20"/>
        <v>5358221.7738513444</v>
      </c>
      <c r="P210" s="124">
        <f t="shared" si="21"/>
        <v>32719.091055490644</v>
      </c>
      <c r="Q210" s="124">
        <f t="shared" si="17"/>
        <v>12411.955081036329</v>
      </c>
      <c r="R210" s="124">
        <f t="shared" si="18"/>
        <v>5403352.8199878717</v>
      </c>
      <c r="Z210" s="2"/>
    </row>
    <row r="211" spans="13:26" x14ac:dyDescent="0.2">
      <c r="M211" s="2"/>
      <c r="N211" s="1">
        <f t="shared" si="19"/>
        <v>141</v>
      </c>
      <c r="O211" s="124">
        <f t="shared" si="20"/>
        <v>5403352.8199878717</v>
      </c>
      <c r="P211" s="124">
        <f t="shared" si="21"/>
        <v>32719.091055490644</v>
      </c>
      <c r="Q211" s="124">
        <f t="shared" si="17"/>
        <v>12516.498069559202</v>
      </c>
      <c r="R211" s="124">
        <f t="shared" si="18"/>
        <v>5448588.4091129219</v>
      </c>
      <c r="Z211" s="2"/>
    </row>
    <row r="212" spans="13:26" x14ac:dyDescent="0.2">
      <c r="M212" s="2"/>
      <c r="N212" s="1">
        <f t="shared" si="19"/>
        <v>142</v>
      </c>
      <c r="O212" s="124">
        <f t="shared" si="20"/>
        <v>5448588.4091129219</v>
      </c>
      <c r="P212" s="124">
        <f t="shared" si="21"/>
        <v>32719.091055490644</v>
      </c>
      <c r="Q212" s="124">
        <f t="shared" si="17"/>
        <v>12621.283224780722</v>
      </c>
      <c r="R212" s="124">
        <f t="shared" si="18"/>
        <v>5493928.783393194</v>
      </c>
      <c r="Z212" s="2"/>
    </row>
    <row r="213" spans="13:26" x14ac:dyDescent="0.2">
      <c r="M213" s="2"/>
      <c r="N213" s="1">
        <f t="shared" si="19"/>
        <v>143</v>
      </c>
      <c r="O213" s="124">
        <f t="shared" si="20"/>
        <v>5493928.783393194</v>
      </c>
      <c r="P213" s="124">
        <f t="shared" si="21"/>
        <v>32719.091055490644</v>
      </c>
      <c r="Q213" s="124">
        <f t="shared" si="17"/>
        <v>12726.311107663518</v>
      </c>
      <c r="R213" s="124">
        <f t="shared" si="18"/>
        <v>5539374.1855563484</v>
      </c>
      <c r="Z213" s="2"/>
    </row>
    <row r="214" spans="13:26" x14ac:dyDescent="0.2">
      <c r="M214" s="2"/>
      <c r="N214" s="1">
        <f t="shared" si="19"/>
        <v>144</v>
      </c>
      <c r="O214" s="124">
        <f t="shared" si="20"/>
        <v>5539374.1855563484</v>
      </c>
      <c r="P214" s="124">
        <f t="shared" si="21"/>
        <v>32719.091055490644</v>
      </c>
      <c r="Q214" s="124">
        <f t="shared" si="17"/>
        <v>12831.582280469655</v>
      </c>
      <c r="R214" s="124">
        <f t="shared" si="18"/>
        <v>5584924.8588923095</v>
      </c>
      <c r="Z214" s="2"/>
    </row>
    <row r="215" spans="13:26" x14ac:dyDescent="0.2">
      <c r="M215" s="2"/>
      <c r="N215" s="1">
        <f t="shared" si="19"/>
        <v>145</v>
      </c>
      <c r="O215" s="124">
        <f t="shared" si="20"/>
        <v>5584924.8588923095</v>
      </c>
      <c r="P215" s="124">
        <f t="shared" si="21"/>
        <v>32719.091055490644</v>
      </c>
      <c r="Q215" s="124">
        <f t="shared" si="17"/>
        <v>12937.097306763635</v>
      </c>
      <c r="R215" s="124">
        <f t="shared" si="18"/>
        <v>5630581.0472545642</v>
      </c>
      <c r="Z215" s="2"/>
    </row>
    <row r="216" spans="13:26" x14ac:dyDescent="0.2">
      <c r="M216" s="2"/>
      <c r="N216" s="1">
        <f t="shared" si="19"/>
        <v>146</v>
      </c>
      <c r="O216" s="124">
        <f t="shared" si="20"/>
        <v>5630581.0472545642</v>
      </c>
      <c r="P216" s="124">
        <f t="shared" si="21"/>
        <v>32719.091055490644</v>
      </c>
      <c r="Q216" s="124">
        <f t="shared" si="17"/>
        <v>13042.856751415424</v>
      </c>
      <c r="R216" s="124">
        <f t="shared" si="18"/>
        <v>5676342.9950614711</v>
      </c>
      <c r="Z216" s="2"/>
    </row>
    <row r="217" spans="13:26" x14ac:dyDescent="0.2">
      <c r="M217" s="2"/>
      <c r="N217" s="1">
        <f t="shared" si="19"/>
        <v>147</v>
      </c>
      <c r="O217" s="124">
        <f t="shared" si="20"/>
        <v>5676342.9950614711</v>
      </c>
      <c r="P217" s="124">
        <f t="shared" si="21"/>
        <v>32719.091055490644</v>
      </c>
      <c r="Q217" s="124">
        <f t="shared" si="17"/>
        <v>13148.861180603468</v>
      </c>
      <c r="R217" s="124">
        <f t="shared" si="18"/>
        <v>5722210.9472975656</v>
      </c>
      <c r="Z217" s="2"/>
    </row>
    <row r="218" spans="13:26" x14ac:dyDescent="0.2">
      <c r="M218" s="2"/>
      <c r="N218" s="1">
        <f t="shared" si="19"/>
        <v>148</v>
      </c>
      <c r="O218" s="124">
        <f t="shared" si="20"/>
        <v>5722210.9472975656</v>
      </c>
      <c r="P218" s="124">
        <f t="shared" si="21"/>
        <v>32719.091055490644</v>
      </c>
      <c r="Q218" s="124">
        <f t="shared" si="17"/>
        <v>13255.111161817724</v>
      </c>
      <c r="R218" s="124">
        <f t="shared" si="18"/>
        <v>5768185.1495148744</v>
      </c>
      <c r="Z218" s="2"/>
    </row>
    <row r="219" spans="13:26" x14ac:dyDescent="0.2">
      <c r="M219" s="2"/>
      <c r="N219" s="1">
        <f t="shared" si="19"/>
        <v>149</v>
      </c>
      <c r="O219" s="124">
        <f t="shared" si="20"/>
        <v>5768185.1495148744</v>
      </c>
      <c r="P219" s="124">
        <f t="shared" si="21"/>
        <v>32719.091055490644</v>
      </c>
      <c r="Q219" s="124">
        <f t="shared" si="17"/>
        <v>13361.607263862707</v>
      </c>
      <c r="R219" s="124">
        <f t="shared" si="18"/>
        <v>5814265.8478342285</v>
      </c>
      <c r="Z219" s="2"/>
    </row>
    <row r="220" spans="13:26" x14ac:dyDescent="0.2">
      <c r="M220" s="2"/>
      <c r="N220" s="1">
        <f t="shared" si="19"/>
        <v>150</v>
      </c>
      <c r="O220" s="124">
        <f t="shared" si="20"/>
        <v>5814265.8478342285</v>
      </c>
      <c r="P220" s="124">
        <f t="shared" si="21"/>
        <v>32719.091055490644</v>
      </c>
      <c r="Q220" s="124">
        <f t="shared" si="17"/>
        <v>13468.350056860523</v>
      </c>
      <c r="R220" s="124">
        <f t="shared" si="18"/>
        <v>5860453.2889465801</v>
      </c>
      <c r="Z220" s="2"/>
    </row>
    <row r="221" spans="13:26" x14ac:dyDescent="0.2">
      <c r="M221" s="2"/>
      <c r="N221" s="1">
        <f t="shared" si="19"/>
        <v>151</v>
      </c>
      <c r="O221" s="124">
        <f t="shared" si="20"/>
        <v>5860453.2889465801</v>
      </c>
      <c r="P221" s="124">
        <f t="shared" si="21"/>
        <v>32719.091055490644</v>
      </c>
      <c r="Q221" s="124">
        <f t="shared" si="17"/>
        <v>13575.340112253931</v>
      </c>
      <c r="R221" s="124">
        <f t="shared" si="18"/>
        <v>5906747.7201143252</v>
      </c>
      <c r="Z221" s="2"/>
    </row>
    <row r="222" spans="13:26" x14ac:dyDescent="0.2">
      <c r="M222" s="2"/>
      <c r="N222" s="1">
        <f t="shared" si="19"/>
        <v>152</v>
      </c>
      <c r="O222" s="124">
        <f t="shared" si="20"/>
        <v>5906747.7201143252</v>
      </c>
      <c r="P222" s="124">
        <f t="shared" si="21"/>
        <v>32719.091055490644</v>
      </c>
      <c r="Q222" s="124">
        <f t="shared" si="17"/>
        <v>13682.578002809396</v>
      </c>
      <c r="R222" s="124">
        <f t="shared" si="18"/>
        <v>5953149.3891726257</v>
      </c>
      <c r="Z222" s="2"/>
    </row>
    <row r="223" spans="13:26" x14ac:dyDescent="0.2">
      <c r="M223" s="2"/>
      <c r="N223" s="1">
        <f t="shared" si="19"/>
        <v>153</v>
      </c>
      <c r="O223" s="124">
        <f t="shared" si="20"/>
        <v>5953149.3891726257</v>
      </c>
      <c r="P223" s="124">
        <f t="shared" si="21"/>
        <v>32719.091055490644</v>
      </c>
      <c r="Q223" s="124">
        <f t="shared" si="17"/>
        <v>13790.064302620158</v>
      </c>
      <c r="R223" s="124">
        <f t="shared" si="18"/>
        <v>5999658.5445307372</v>
      </c>
      <c r="Z223" s="2"/>
    </row>
    <row r="224" spans="13:26" x14ac:dyDescent="0.2">
      <c r="M224" s="2"/>
      <c r="N224" s="1">
        <f t="shared" si="19"/>
        <v>154</v>
      </c>
      <c r="O224" s="124">
        <f t="shared" si="20"/>
        <v>5999658.5445307372</v>
      </c>
      <c r="P224" s="124">
        <f t="shared" si="21"/>
        <v>32719.091055490644</v>
      </c>
      <c r="Q224" s="124">
        <f t="shared" si="17"/>
        <v>13897.799587109306</v>
      </c>
      <c r="R224" s="124">
        <f t="shared" si="18"/>
        <v>6046275.4351733373</v>
      </c>
      <c r="Z224" s="2"/>
    </row>
    <row r="225" spans="13:26" x14ac:dyDescent="0.2">
      <c r="M225" s="2"/>
      <c r="N225" s="1">
        <f t="shared" si="19"/>
        <v>155</v>
      </c>
      <c r="O225" s="124">
        <f t="shared" si="20"/>
        <v>6046275.4351733373</v>
      </c>
      <c r="P225" s="124">
        <f t="shared" si="21"/>
        <v>32719.091055490644</v>
      </c>
      <c r="Q225" s="124">
        <f t="shared" si="17"/>
        <v>14005.784433032853</v>
      </c>
      <c r="R225" s="124">
        <f t="shared" si="18"/>
        <v>6093000.3106618617</v>
      </c>
      <c r="Z225" s="2"/>
    </row>
    <row r="226" spans="13:26" x14ac:dyDescent="0.2">
      <c r="M226" s="2"/>
      <c r="N226" s="1">
        <f t="shared" si="19"/>
        <v>156</v>
      </c>
      <c r="O226" s="124">
        <f t="shared" si="20"/>
        <v>6093000.3106618617</v>
      </c>
      <c r="P226" s="124">
        <f t="shared" si="21"/>
        <v>32719.091055490644</v>
      </c>
      <c r="Q226" s="124">
        <f t="shared" si="17"/>
        <v>14114.019418482836</v>
      </c>
      <c r="R226" s="124">
        <f t="shared" si="18"/>
        <v>6139833.4211358353</v>
      </c>
      <c r="Z226" s="2"/>
    </row>
    <row r="227" spans="13:26" x14ac:dyDescent="0.2">
      <c r="M227" s="2"/>
      <c r="N227" s="1">
        <f t="shared" si="19"/>
        <v>157</v>
      </c>
      <c r="O227" s="124">
        <f t="shared" si="20"/>
        <v>6139833.4211358353</v>
      </c>
      <c r="P227" s="124">
        <f t="shared" si="21"/>
        <v>32719.091055490644</v>
      </c>
      <c r="Q227" s="124">
        <f t="shared" si="17"/>
        <v>14222.505122890392</v>
      </c>
      <c r="R227" s="124">
        <f t="shared" si="18"/>
        <v>6186775.0173142171</v>
      </c>
      <c r="Z227" s="2"/>
    </row>
    <row r="228" spans="13:26" x14ac:dyDescent="0.2">
      <c r="M228" s="2"/>
      <c r="N228" s="1">
        <f t="shared" si="19"/>
        <v>158</v>
      </c>
      <c r="O228" s="124">
        <f t="shared" si="20"/>
        <v>6186775.0173142171</v>
      </c>
      <c r="P228" s="124">
        <f t="shared" si="21"/>
        <v>32719.091055490644</v>
      </c>
      <c r="Q228" s="124">
        <f t="shared" si="17"/>
        <v>14331.242127028883</v>
      </c>
      <c r="R228" s="124">
        <f t="shared" si="18"/>
        <v>6233825.3504967373</v>
      </c>
      <c r="Z228" s="2"/>
    </row>
    <row r="229" spans="13:26" x14ac:dyDescent="0.2">
      <c r="M229" s="2"/>
      <c r="N229" s="1">
        <f t="shared" si="19"/>
        <v>159</v>
      </c>
      <c r="O229" s="124">
        <f t="shared" si="20"/>
        <v>6233825.3504967373</v>
      </c>
      <c r="P229" s="124">
        <f t="shared" si="21"/>
        <v>32719.091055490644</v>
      </c>
      <c r="Q229" s="124">
        <f t="shared" si="17"/>
        <v>14440.231013016981</v>
      </c>
      <c r="R229" s="124">
        <f t="shared" si="18"/>
        <v>6280984.6725652451</v>
      </c>
      <c r="Z229" s="2"/>
    </row>
    <row r="230" spans="13:26" x14ac:dyDescent="0.2">
      <c r="M230" s="2"/>
      <c r="N230" s="1">
        <f t="shared" si="19"/>
        <v>160</v>
      </c>
      <c r="O230" s="124">
        <f t="shared" si="20"/>
        <v>6280984.6725652451</v>
      </c>
      <c r="P230" s="124">
        <f t="shared" si="21"/>
        <v>32719.091055490644</v>
      </c>
      <c r="Q230" s="124">
        <f t="shared" si="17"/>
        <v>14549.472364321804</v>
      </c>
      <c r="R230" s="124">
        <f t="shared" si="18"/>
        <v>6328253.2359850574</v>
      </c>
      <c r="Z230" s="2"/>
    </row>
    <row r="231" spans="13:26" x14ac:dyDescent="0.2">
      <c r="M231" s="2"/>
      <c r="N231" s="1">
        <f t="shared" si="19"/>
        <v>161</v>
      </c>
      <c r="O231" s="124">
        <f t="shared" si="20"/>
        <v>6328253.2359850574</v>
      </c>
      <c r="P231" s="124">
        <f t="shared" si="21"/>
        <v>32719.091055490644</v>
      </c>
      <c r="Q231" s="124">
        <f t="shared" si="17"/>
        <v>14658.966765762028</v>
      </c>
      <c r="R231" s="124">
        <f t="shared" si="18"/>
        <v>6375631.2938063107</v>
      </c>
      <c r="Z231" s="2"/>
    </row>
    <row r="232" spans="13:26" x14ac:dyDescent="0.2">
      <c r="M232" s="2"/>
      <c r="N232" s="1">
        <f t="shared" si="19"/>
        <v>162</v>
      </c>
      <c r="O232" s="124">
        <f t="shared" si="20"/>
        <v>6375631.2938063107</v>
      </c>
      <c r="P232" s="124">
        <f t="shared" si="21"/>
        <v>32719.091055490644</v>
      </c>
      <c r="Q232" s="124">
        <f t="shared" si="17"/>
        <v>14768.714803511026</v>
      </c>
      <c r="R232" s="124">
        <f t="shared" si="18"/>
        <v>6423119.099665313</v>
      </c>
      <c r="Z232" s="2"/>
    </row>
    <row r="233" spans="13:26" x14ac:dyDescent="0.2">
      <c r="M233" s="2"/>
      <c r="N233" s="1">
        <f t="shared" si="19"/>
        <v>163</v>
      </c>
      <c r="O233" s="124">
        <f t="shared" si="20"/>
        <v>6423119.099665313</v>
      </c>
      <c r="P233" s="124">
        <f t="shared" si="21"/>
        <v>32719.091055490644</v>
      </c>
      <c r="Q233" s="124">
        <f t="shared" si="17"/>
        <v>14878.717065099996</v>
      </c>
      <c r="R233" s="124">
        <f t="shared" si="18"/>
        <v>6470716.9077859037</v>
      </c>
      <c r="Z233" s="2"/>
    </row>
    <row r="234" spans="13:26" x14ac:dyDescent="0.2">
      <c r="M234" s="2"/>
      <c r="N234" s="1">
        <f t="shared" si="19"/>
        <v>164</v>
      </c>
      <c r="O234" s="124">
        <f t="shared" si="20"/>
        <v>6470716.9077859037</v>
      </c>
      <c r="P234" s="124">
        <f t="shared" si="21"/>
        <v>32719.091055490644</v>
      </c>
      <c r="Q234" s="124">
        <f t="shared" si="17"/>
        <v>14988.974139421112</v>
      </c>
      <c r="R234" s="124">
        <f t="shared" si="18"/>
        <v>6518424.9729808159</v>
      </c>
      <c r="Z234" s="2"/>
    </row>
    <row r="235" spans="13:26" x14ac:dyDescent="0.2">
      <c r="M235" s="2"/>
      <c r="N235" s="1">
        <f t="shared" si="19"/>
        <v>165</v>
      </c>
      <c r="O235" s="124">
        <f t="shared" si="20"/>
        <v>6518424.9729808159</v>
      </c>
      <c r="P235" s="124">
        <f t="shared" si="21"/>
        <v>32719.091055490644</v>
      </c>
      <c r="Q235" s="124">
        <f t="shared" si="17"/>
        <v>15099.486616730685</v>
      </c>
      <c r="R235" s="124">
        <f t="shared" si="18"/>
        <v>6566243.5506530376</v>
      </c>
      <c r="Z235" s="2"/>
    </row>
    <row r="236" spans="13:26" x14ac:dyDescent="0.2">
      <c r="M236" s="2"/>
      <c r="N236" s="1">
        <f t="shared" si="19"/>
        <v>166</v>
      </c>
      <c r="O236" s="124">
        <f t="shared" si="20"/>
        <v>6566243.5506530376</v>
      </c>
      <c r="P236" s="124">
        <f t="shared" si="21"/>
        <v>32719.091055490644</v>
      </c>
      <c r="Q236" s="124">
        <f t="shared" si="17"/>
        <v>15210.255088652304</v>
      </c>
      <c r="R236" s="124">
        <f t="shared" si="18"/>
        <v>6614172.8967971811</v>
      </c>
      <c r="Z236" s="2"/>
    </row>
    <row r="237" spans="13:26" x14ac:dyDescent="0.2">
      <c r="M237" s="2"/>
      <c r="N237" s="1">
        <f t="shared" si="19"/>
        <v>167</v>
      </c>
      <c r="O237" s="124">
        <f t="shared" si="20"/>
        <v>6614172.8967971811</v>
      </c>
      <c r="P237" s="124">
        <f t="shared" si="21"/>
        <v>32719.091055490644</v>
      </c>
      <c r="Q237" s="124">
        <f t="shared" si="17"/>
        <v>15321.280148180022</v>
      </c>
      <c r="R237" s="124">
        <f t="shared" si="18"/>
        <v>6662213.2680008523</v>
      </c>
      <c r="Z237" s="2"/>
    </row>
    <row r="238" spans="13:26" x14ac:dyDescent="0.2">
      <c r="M238" s="2"/>
      <c r="N238" s="1">
        <f t="shared" si="19"/>
        <v>168</v>
      </c>
      <c r="O238" s="124">
        <f t="shared" si="20"/>
        <v>6662213.2680008523</v>
      </c>
      <c r="P238" s="124">
        <f t="shared" si="21"/>
        <v>32719.091055490644</v>
      </c>
      <c r="Q238" s="124">
        <f t="shared" si="17"/>
        <v>15432.562389681512</v>
      </c>
      <c r="R238" s="124">
        <f t="shared" si="18"/>
        <v>6710364.9214460244</v>
      </c>
      <c r="Z238" s="2"/>
    </row>
    <row r="239" spans="13:26" x14ac:dyDescent="0.2">
      <c r="M239" s="2"/>
      <c r="N239" s="1">
        <f t="shared" si="19"/>
        <v>169</v>
      </c>
      <c r="O239" s="124">
        <f t="shared" si="20"/>
        <v>6710364.9214460244</v>
      </c>
      <c r="P239" s="124">
        <f t="shared" si="21"/>
        <v>32719.091055490644</v>
      </c>
      <c r="Q239" s="124">
        <f t="shared" si="17"/>
        <v>15544.102408901272</v>
      </c>
      <c r="R239" s="124">
        <f t="shared" si="18"/>
        <v>6758628.1149104163</v>
      </c>
      <c r="Z239" s="2"/>
    </row>
    <row r="240" spans="13:26" x14ac:dyDescent="0.2">
      <c r="M240" s="2"/>
      <c r="N240" s="1">
        <f t="shared" si="19"/>
        <v>170</v>
      </c>
      <c r="O240" s="124">
        <f t="shared" si="20"/>
        <v>6758628.1149104163</v>
      </c>
      <c r="P240" s="124">
        <f t="shared" si="21"/>
        <v>32719.091055490644</v>
      </c>
      <c r="Q240" s="124">
        <f t="shared" si="17"/>
        <v>15655.90080296379</v>
      </c>
      <c r="R240" s="124">
        <f t="shared" si="18"/>
        <v>6807003.1067688707</v>
      </c>
      <c r="Z240" s="2"/>
    </row>
    <row r="241" spans="13:26" x14ac:dyDescent="0.2">
      <c r="M241" s="2"/>
      <c r="N241" s="1">
        <f t="shared" si="19"/>
        <v>171</v>
      </c>
      <c r="O241" s="124">
        <f t="shared" si="20"/>
        <v>6807003.1067688707</v>
      </c>
      <c r="P241" s="124">
        <f t="shared" si="21"/>
        <v>32719.091055490644</v>
      </c>
      <c r="Q241" s="124">
        <f t="shared" si="17"/>
        <v>15767.958170376758</v>
      </c>
      <c r="R241" s="124">
        <f t="shared" si="18"/>
        <v>6855490.1559947385</v>
      </c>
      <c r="Z241" s="2"/>
    </row>
    <row r="242" spans="13:26" x14ac:dyDescent="0.2">
      <c r="M242" s="2"/>
      <c r="N242" s="1">
        <f t="shared" si="19"/>
        <v>172</v>
      </c>
      <c r="O242" s="124">
        <f t="shared" si="20"/>
        <v>6855490.1559947385</v>
      </c>
      <c r="P242" s="124">
        <f t="shared" si="21"/>
        <v>32719.091055490644</v>
      </c>
      <c r="Q242" s="124">
        <f t="shared" si="17"/>
        <v>15880.275111034274</v>
      </c>
      <c r="R242" s="124">
        <f t="shared" si="18"/>
        <v>6904089.522161264</v>
      </c>
      <c r="Z242" s="2"/>
    </row>
    <row r="243" spans="13:26" x14ac:dyDescent="0.2">
      <c r="M243" s="2"/>
      <c r="N243" s="1">
        <f t="shared" si="19"/>
        <v>173</v>
      </c>
      <c r="O243" s="124">
        <f t="shared" si="20"/>
        <v>6904089.522161264</v>
      </c>
      <c r="P243" s="124">
        <f t="shared" si="21"/>
        <v>32719.091055490644</v>
      </c>
      <c r="Q243" s="124">
        <f t="shared" si="17"/>
        <v>15992.852226220042</v>
      </c>
      <c r="R243" s="124">
        <f t="shared" si="18"/>
        <v>6952801.4654429751</v>
      </c>
      <c r="Z243" s="2"/>
    </row>
    <row r="244" spans="13:26" x14ac:dyDescent="0.2">
      <c r="M244" s="2"/>
      <c r="N244" s="1">
        <f t="shared" si="19"/>
        <v>174</v>
      </c>
      <c r="O244" s="124">
        <f t="shared" si="20"/>
        <v>6952801.4654429751</v>
      </c>
      <c r="P244" s="124">
        <f t="shared" si="21"/>
        <v>32719.091055490644</v>
      </c>
      <c r="Q244" s="124">
        <f t="shared" si="17"/>
        <v>16105.690118610601</v>
      </c>
      <c r="R244" s="124">
        <f t="shared" si="18"/>
        <v>7001626.2466170769</v>
      </c>
      <c r="Z244" s="2"/>
    </row>
    <row r="245" spans="13:26" x14ac:dyDescent="0.2">
      <c r="M245" s="2"/>
      <c r="N245" s="1">
        <f t="shared" si="19"/>
        <v>175</v>
      </c>
      <c r="O245" s="124">
        <f t="shared" si="20"/>
        <v>7001626.2466170769</v>
      </c>
      <c r="P245" s="124">
        <f t="shared" si="21"/>
        <v>32719.091055490644</v>
      </c>
      <c r="Q245" s="124">
        <f t="shared" si="17"/>
        <v>16218.78939227855</v>
      </c>
      <c r="R245" s="124">
        <f t="shared" si="18"/>
        <v>7050564.1270648465</v>
      </c>
      <c r="Z245" s="2"/>
    </row>
    <row r="246" spans="13:26" x14ac:dyDescent="0.2">
      <c r="M246" s="2"/>
      <c r="N246" s="1">
        <f t="shared" si="19"/>
        <v>176</v>
      </c>
      <c r="O246" s="124">
        <f t="shared" si="20"/>
        <v>7050564.1270648465</v>
      </c>
      <c r="P246" s="124">
        <f t="shared" si="21"/>
        <v>32719.091055490644</v>
      </c>
      <c r="Q246" s="124">
        <f t="shared" si="17"/>
        <v>16332.150652695782</v>
      </c>
      <c r="R246" s="124">
        <f t="shared" si="18"/>
        <v>7099615.3687730329</v>
      </c>
      <c r="Z246" s="2"/>
    </row>
    <row r="247" spans="13:26" x14ac:dyDescent="0.2">
      <c r="M247" s="2"/>
      <c r="N247" s="1">
        <f t="shared" si="19"/>
        <v>177</v>
      </c>
      <c r="O247" s="124">
        <f t="shared" si="20"/>
        <v>7099615.3687730329</v>
      </c>
      <c r="P247" s="124">
        <f t="shared" si="21"/>
        <v>32719.091055490644</v>
      </c>
      <c r="Q247" s="124">
        <f t="shared" si="17"/>
        <v>16445.774506736721</v>
      </c>
      <c r="R247" s="124">
        <f t="shared" si="18"/>
        <v>7148780.2343352605</v>
      </c>
      <c r="Z247" s="2"/>
    </row>
    <row r="248" spans="13:26" x14ac:dyDescent="0.2">
      <c r="M248" s="2"/>
      <c r="N248" s="1">
        <f t="shared" si="19"/>
        <v>178</v>
      </c>
      <c r="O248" s="124">
        <f t="shared" si="20"/>
        <v>7148780.2343352605</v>
      </c>
      <c r="P248" s="124">
        <f t="shared" si="21"/>
        <v>32719.091055490644</v>
      </c>
      <c r="Q248" s="124">
        <f t="shared" si="17"/>
        <v>16559.661562681576</v>
      </c>
      <c r="R248" s="124">
        <f t="shared" si="18"/>
        <v>7198058.9869534327</v>
      </c>
      <c r="Z248" s="2"/>
    </row>
    <row r="249" spans="13:26" x14ac:dyDescent="0.2">
      <c r="M249" s="2"/>
      <c r="N249" s="1">
        <f t="shared" si="19"/>
        <v>179</v>
      </c>
      <c r="O249" s="124">
        <f t="shared" si="20"/>
        <v>7198058.9869534327</v>
      </c>
      <c r="P249" s="124">
        <f t="shared" si="21"/>
        <v>32719.091055490644</v>
      </c>
      <c r="Q249" s="124">
        <f t="shared" si="17"/>
        <v>16673.812430219601</v>
      </c>
      <c r="R249" s="124">
        <f t="shared" si="18"/>
        <v>7247451.8904391434</v>
      </c>
      <c r="Z249" s="2"/>
    </row>
    <row r="250" spans="13:26" x14ac:dyDescent="0.2">
      <c r="M250" s="2"/>
      <c r="N250" s="1">
        <f t="shared" si="19"/>
        <v>180</v>
      </c>
      <c r="O250" s="124">
        <f t="shared" si="20"/>
        <v>7247451.8904391434</v>
      </c>
      <c r="P250" s="124">
        <f t="shared" si="21"/>
        <v>32719.091055490644</v>
      </c>
      <c r="Q250" s="124">
        <f t="shared" si="17"/>
        <v>16788.227720452345</v>
      </c>
      <c r="R250" s="124">
        <f t="shared" si="18"/>
        <v>7296959.2092150869</v>
      </c>
      <c r="Z250" s="2"/>
    </row>
    <row r="251" spans="13:26" x14ac:dyDescent="0.2">
      <c r="M251" s="2"/>
      <c r="N251" s="1">
        <f t="shared" si="19"/>
        <v>181</v>
      </c>
      <c r="O251" s="124">
        <f t="shared" si="20"/>
        <v>7296959.2092150869</v>
      </c>
      <c r="P251" s="124">
        <f t="shared" si="21"/>
        <v>32719.091055490644</v>
      </c>
      <c r="Q251" s="124">
        <f t="shared" si="17"/>
        <v>16902.908045896933</v>
      </c>
      <c r="R251" s="124">
        <f t="shared" si="18"/>
        <v>7346581.2083164752</v>
      </c>
      <c r="Z251" s="2"/>
    </row>
    <row r="252" spans="13:26" x14ac:dyDescent="0.2">
      <c r="M252" s="2"/>
      <c r="N252" s="1">
        <f t="shared" si="19"/>
        <v>182</v>
      </c>
      <c r="O252" s="124">
        <f t="shared" si="20"/>
        <v>7346581.2083164752</v>
      </c>
      <c r="P252" s="124">
        <f t="shared" si="21"/>
        <v>32719.091055490644</v>
      </c>
      <c r="Q252" s="124">
        <f t="shared" si="17"/>
        <v>17017.854020489351</v>
      </c>
      <c r="R252" s="124">
        <f t="shared" si="18"/>
        <v>7396318.1533924555</v>
      </c>
      <c r="Z252" s="2"/>
    </row>
    <row r="253" spans="13:26" x14ac:dyDescent="0.2">
      <c r="M253" s="2"/>
      <c r="N253" s="1">
        <f t="shared" si="19"/>
        <v>183</v>
      </c>
      <c r="O253" s="124">
        <f t="shared" si="20"/>
        <v>7396318.1533924555</v>
      </c>
      <c r="P253" s="124">
        <f t="shared" si="21"/>
        <v>32719.091055490644</v>
      </c>
      <c r="Q253" s="124">
        <f t="shared" si="17"/>
        <v>17133.066259587718</v>
      </c>
      <c r="R253" s="124">
        <f t="shared" si="18"/>
        <v>7446170.3107075347</v>
      </c>
      <c r="Z253" s="2"/>
    </row>
    <row r="254" spans="13:26" x14ac:dyDescent="0.2">
      <c r="M254" s="2"/>
      <c r="N254" s="1">
        <f t="shared" si="19"/>
        <v>184</v>
      </c>
      <c r="O254" s="124">
        <f t="shared" si="20"/>
        <v>7446170.3107075347</v>
      </c>
      <c r="P254" s="124">
        <f t="shared" si="21"/>
        <v>32719.091055490644</v>
      </c>
      <c r="Q254" s="124">
        <f t="shared" si="17"/>
        <v>17248.545379975592</v>
      </c>
      <c r="R254" s="124">
        <f t="shared" si="18"/>
        <v>7496137.9471430015</v>
      </c>
      <c r="Z254" s="2"/>
    </row>
    <row r="255" spans="13:26" x14ac:dyDescent="0.2">
      <c r="M255" s="2"/>
      <c r="N255" s="1">
        <f t="shared" si="19"/>
        <v>185</v>
      </c>
      <c r="O255" s="124">
        <f t="shared" si="20"/>
        <v>7496137.9471430015</v>
      </c>
      <c r="P255" s="124">
        <f t="shared" si="21"/>
        <v>32719.091055490644</v>
      </c>
      <c r="Q255" s="124">
        <f t="shared" si="17"/>
        <v>17364.291999865272</v>
      </c>
      <c r="R255" s="124">
        <f t="shared" si="18"/>
        <v>7546221.3301983578</v>
      </c>
      <c r="Z255" s="2"/>
    </row>
    <row r="256" spans="13:26" x14ac:dyDescent="0.2">
      <c r="M256" s="2"/>
      <c r="N256" s="1">
        <f t="shared" si="19"/>
        <v>186</v>
      </c>
      <c r="O256" s="124">
        <f t="shared" si="20"/>
        <v>7546221.3301983578</v>
      </c>
      <c r="P256" s="124">
        <f t="shared" si="21"/>
        <v>32719.091055490644</v>
      </c>
      <c r="Q256" s="124">
        <f t="shared" si="17"/>
        <v>17480.306738901094</v>
      </c>
      <c r="R256" s="124">
        <f t="shared" si="18"/>
        <v>7596420.7279927498</v>
      </c>
      <c r="Z256" s="2"/>
    </row>
    <row r="257" spans="13:26" x14ac:dyDescent="0.2">
      <c r="M257" s="2"/>
      <c r="N257" s="1">
        <f t="shared" si="19"/>
        <v>187</v>
      </c>
      <c r="O257" s="124">
        <f t="shared" si="20"/>
        <v>7596420.7279927498</v>
      </c>
      <c r="P257" s="124">
        <f t="shared" si="21"/>
        <v>32719.091055490644</v>
      </c>
      <c r="Q257" s="124">
        <f t="shared" si="17"/>
        <v>17596.590218162764</v>
      </c>
      <c r="R257" s="124">
        <f t="shared" si="18"/>
        <v>7646736.4092664039</v>
      </c>
      <c r="Z257" s="2"/>
    </row>
    <row r="258" spans="13:26" x14ac:dyDescent="0.2">
      <c r="M258" s="2"/>
      <c r="N258" s="1">
        <f t="shared" si="19"/>
        <v>188</v>
      </c>
      <c r="O258" s="124">
        <f t="shared" si="20"/>
        <v>7646736.4092664039</v>
      </c>
      <c r="P258" s="124">
        <f t="shared" si="21"/>
        <v>32719.091055490644</v>
      </c>
      <c r="Q258" s="124">
        <f t="shared" si="17"/>
        <v>17713.143060168673</v>
      </c>
      <c r="R258" s="124">
        <f t="shared" si="18"/>
        <v>7697168.6433820631</v>
      </c>
      <c r="Z258" s="2"/>
    </row>
    <row r="259" spans="13:26" x14ac:dyDescent="0.2">
      <c r="M259" s="2"/>
      <c r="N259" s="1">
        <f t="shared" si="19"/>
        <v>189</v>
      </c>
      <c r="O259" s="124">
        <f t="shared" si="20"/>
        <v>7697168.6433820631</v>
      </c>
      <c r="P259" s="124">
        <f t="shared" si="21"/>
        <v>32719.091055490644</v>
      </c>
      <c r="Q259" s="124">
        <f t="shared" si="17"/>
        <v>17829.965888879244</v>
      </c>
      <c r="R259" s="124">
        <f t="shared" si="18"/>
        <v>7747717.7003264334</v>
      </c>
      <c r="Z259" s="2"/>
    </row>
    <row r="260" spans="13:26" x14ac:dyDescent="0.2">
      <c r="M260" s="2"/>
      <c r="N260" s="1">
        <f t="shared" si="19"/>
        <v>190</v>
      </c>
      <c r="O260" s="124">
        <f t="shared" si="20"/>
        <v>7747717.7003264334</v>
      </c>
      <c r="P260" s="124">
        <f t="shared" si="21"/>
        <v>32719.091055490644</v>
      </c>
      <c r="Q260" s="124">
        <f t="shared" si="17"/>
        <v>17947.059329700245</v>
      </c>
      <c r="R260" s="124">
        <f t="shared" si="18"/>
        <v>7798383.8507116251</v>
      </c>
      <c r="Z260" s="2"/>
    </row>
    <row r="261" spans="13:26" x14ac:dyDescent="0.2">
      <c r="M261" s="2"/>
      <c r="N261" s="1">
        <f t="shared" si="19"/>
        <v>191</v>
      </c>
      <c r="O261" s="124">
        <f t="shared" si="20"/>
        <v>7798383.8507116251</v>
      </c>
      <c r="P261" s="124">
        <f t="shared" si="21"/>
        <v>32719.091055490644</v>
      </c>
      <c r="Q261" s="124">
        <f t="shared" si="17"/>
        <v>18064.424009486171</v>
      </c>
      <c r="R261" s="124">
        <f t="shared" si="18"/>
        <v>7849167.3657766022</v>
      </c>
      <c r="Z261" s="2"/>
    </row>
    <row r="262" spans="13:26" x14ac:dyDescent="0.2">
      <c r="M262" s="2"/>
      <c r="N262" s="1">
        <f t="shared" si="19"/>
        <v>192</v>
      </c>
      <c r="O262" s="124">
        <f t="shared" si="20"/>
        <v>7849167.3657766022</v>
      </c>
      <c r="P262" s="124">
        <f t="shared" si="21"/>
        <v>32719.091055490644</v>
      </c>
      <c r="Q262" s="124">
        <f t="shared" si="17"/>
        <v>18182.060556543565</v>
      </c>
      <c r="R262" s="124">
        <f t="shared" si="18"/>
        <v>7900068.5173886372</v>
      </c>
      <c r="Z262" s="2"/>
    </row>
    <row r="263" spans="13:26" x14ac:dyDescent="0.2">
      <c r="M263" s="2"/>
      <c r="N263" s="1">
        <f t="shared" si="19"/>
        <v>193</v>
      </c>
      <c r="O263" s="124">
        <f t="shared" si="20"/>
        <v>7900068.5173886372</v>
      </c>
      <c r="P263" s="124">
        <f t="shared" si="21"/>
        <v>32719.091055490644</v>
      </c>
      <c r="Q263" s="124">
        <f t="shared" ref="Q263:Q326" si="22">O263*$P$65</f>
        <v>18299.969600634417</v>
      </c>
      <c r="R263" s="124">
        <f t="shared" ref="R263:R326" si="23">O263+P263+Q263</f>
        <v>7951087.5780447628</v>
      </c>
      <c r="Z263" s="2"/>
    </row>
    <row r="264" spans="13:26" x14ac:dyDescent="0.2">
      <c r="M264" s="2"/>
      <c r="N264" s="1">
        <f t="shared" ref="N264:N327" si="24">N263+1</f>
        <v>194</v>
      </c>
      <c r="O264" s="124">
        <f t="shared" ref="O264:O327" si="25">R263</f>
        <v>7951087.5780447628</v>
      </c>
      <c r="P264" s="124">
        <f t="shared" ref="P264:P327" si="26">P263</f>
        <v>32719.091055490644</v>
      </c>
      <c r="Q264" s="124">
        <f t="shared" si="22"/>
        <v>18418.151772979505</v>
      </c>
      <c r="R264" s="124">
        <f t="shared" si="23"/>
        <v>8002224.8208732335</v>
      </c>
      <c r="Z264" s="2"/>
    </row>
    <row r="265" spans="13:26" x14ac:dyDescent="0.2">
      <c r="M265" s="2"/>
      <c r="N265" s="1">
        <f t="shared" si="24"/>
        <v>195</v>
      </c>
      <c r="O265" s="124">
        <f t="shared" si="25"/>
        <v>8002224.8208732335</v>
      </c>
      <c r="P265" s="124">
        <f t="shared" si="26"/>
        <v>32719.091055490644</v>
      </c>
      <c r="Q265" s="124">
        <f t="shared" si="22"/>
        <v>18536.607706261791</v>
      </c>
      <c r="R265" s="124">
        <f t="shared" si="23"/>
        <v>8053480.5196349863</v>
      </c>
      <c r="Z265" s="2"/>
    </row>
    <row r="266" spans="13:26" x14ac:dyDescent="0.2">
      <c r="M266" s="2"/>
      <c r="N266" s="1">
        <f t="shared" si="24"/>
        <v>196</v>
      </c>
      <c r="O266" s="124">
        <f t="shared" si="25"/>
        <v>8053480.5196349863</v>
      </c>
      <c r="P266" s="124">
        <f t="shared" si="26"/>
        <v>32719.091055490644</v>
      </c>
      <c r="Q266" s="124">
        <f t="shared" si="22"/>
        <v>18655.338034629804</v>
      </c>
      <c r="R266" s="124">
        <f t="shared" si="23"/>
        <v>8104854.9487251071</v>
      </c>
      <c r="Z266" s="2"/>
    </row>
    <row r="267" spans="13:26" x14ac:dyDescent="0.2">
      <c r="M267" s="2"/>
      <c r="N267" s="1">
        <f t="shared" si="24"/>
        <v>197</v>
      </c>
      <c r="O267" s="124">
        <f t="shared" si="25"/>
        <v>8104854.9487251071</v>
      </c>
      <c r="P267" s="124">
        <f t="shared" si="26"/>
        <v>32719.091055490644</v>
      </c>
      <c r="Q267" s="124">
        <f t="shared" si="22"/>
        <v>18774.343393701034</v>
      </c>
      <c r="R267" s="124">
        <f t="shared" si="23"/>
        <v>8156348.3831742993</v>
      </c>
      <c r="Z267" s="2"/>
    </row>
    <row r="268" spans="13:26" x14ac:dyDescent="0.2">
      <c r="M268" s="2"/>
      <c r="N268" s="1">
        <f t="shared" si="24"/>
        <v>198</v>
      </c>
      <c r="O268" s="124">
        <f t="shared" si="25"/>
        <v>8156348.3831742993</v>
      </c>
      <c r="P268" s="124">
        <f t="shared" si="26"/>
        <v>32719.091055490644</v>
      </c>
      <c r="Q268" s="124">
        <f t="shared" si="22"/>
        <v>18893.624420565338</v>
      </c>
      <c r="R268" s="124">
        <f t="shared" si="23"/>
        <v>8207961.0986503558</v>
      </c>
      <c r="Z268" s="2"/>
    </row>
    <row r="269" spans="13:26" x14ac:dyDescent="0.2">
      <c r="M269" s="2"/>
      <c r="N269" s="1">
        <f t="shared" si="24"/>
        <v>199</v>
      </c>
      <c r="O269" s="124">
        <f t="shared" si="25"/>
        <v>8207961.0986503558</v>
      </c>
      <c r="P269" s="124">
        <f t="shared" si="26"/>
        <v>32719.091055490644</v>
      </c>
      <c r="Q269" s="124">
        <f t="shared" si="22"/>
        <v>19013.181753788347</v>
      </c>
      <c r="R269" s="124">
        <f t="shared" si="23"/>
        <v>8259693.371459635</v>
      </c>
      <c r="Z269" s="2"/>
    </row>
    <row r="270" spans="13:26" x14ac:dyDescent="0.2">
      <c r="M270" s="2"/>
      <c r="N270" s="1">
        <f t="shared" si="24"/>
        <v>200</v>
      </c>
      <c r="O270" s="124">
        <f t="shared" si="25"/>
        <v>8259693.371459635</v>
      </c>
      <c r="P270" s="124">
        <f t="shared" si="26"/>
        <v>32719.091055490644</v>
      </c>
      <c r="Q270" s="124">
        <f t="shared" si="22"/>
        <v>19133.016033414882</v>
      </c>
      <c r="R270" s="124">
        <f t="shared" si="23"/>
        <v>8311545.4785485407</v>
      </c>
      <c r="Z270" s="2"/>
    </row>
    <row r="271" spans="13:26" x14ac:dyDescent="0.2">
      <c r="M271" s="2"/>
      <c r="N271" s="1">
        <f t="shared" si="24"/>
        <v>201</v>
      </c>
      <c r="O271" s="124">
        <f t="shared" si="25"/>
        <v>8311545.4785485407</v>
      </c>
      <c r="P271" s="124">
        <f t="shared" si="26"/>
        <v>32719.091055490644</v>
      </c>
      <c r="Q271" s="124">
        <f t="shared" si="22"/>
        <v>19253.127900972388</v>
      </c>
      <c r="R271" s="124">
        <f t="shared" si="23"/>
        <v>8363517.6975050038</v>
      </c>
      <c r="Z271" s="2"/>
    </row>
    <row r="272" spans="13:26" x14ac:dyDescent="0.2">
      <c r="M272" s="2"/>
      <c r="N272" s="1">
        <f t="shared" si="24"/>
        <v>202</v>
      </c>
      <c r="O272" s="124">
        <f t="shared" si="25"/>
        <v>8363517.6975050038</v>
      </c>
      <c r="P272" s="124">
        <f t="shared" si="26"/>
        <v>32719.091055490644</v>
      </c>
      <c r="Q272" s="124">
        <f t="shared" si="22"/>
        <v>19373.517999474367</v>
      </c>
      <c r="R272" s="124">
        <f t="shared" si="23"/>
        <v>8415610.3065599687</v>
      </c>
      <c r="Z272" s="2"/>
    </row>
    <row r="273" spans="13:26" x14ac:dyDescent="0.2">
      <c r="M273" s="2"/>
      <c r="N273" s="1">
        <f t="shared" si="24"/>
        <v>203</v>
      </c>
      <c r="O273" s="124">
        <f t="shared" si="25"/>
        <v>8415610.3065599687</v>
      </c>
      <c r="P273" s="124">
        <f t="shared" si="26"/>
        <v>32719.091055490644</v>
      </c>
      <c r="Q273" s="124">
        <f t="shared" si="22"/>
        <v>19494.18697342381</v>
      </c>
      <c r="R273" s="124">
        <f t="shared" si="23"/>
        <v>8467823.5845888834</v>
      </c>
      <c r="Z273" s="2"/>
    </row>
    <row r="274" spans="13:26" x14ac:dyDescent="0.2">
      <c r="M274" s="2"/>
      <c r="N274" s="1">
        <f t="shared" si="24"/>
        <v>204</v>
      </c>
      <c r="O274" s="124">
        <f t="shared" si="25"/>
        <v>8467823.5845888834</v>
      </c>
      <c r="P274" s="124">
        <f t="shared" si="26"/>
        <v>32719.091055490644</v>
      </c>
      <c r="Q274" s="124">
        <f t="shared" si="22"/>
        <v>19615.135468816665</v>
      </c>
      <c r="R274" s="124">
        <f t="shared" si="23"/>
        <v>8520157.8111131899</v>
      </c>
      <c r="Z274" s="2"/>
    </row>
    <row r="275" spans="13:26" x14ac:dyDescent="0.2">
      <c r="M275" s="2"/>
      <c r="N275" s="1">
        <f t="shared" si="24"/>
        <v>205</v>
      </c>
      <c r="O275" s="124">
        <f t="shared" si="25"/>
        <v>8520157.8111131899</v>
      </c>
      <c r="P275" s="124">
        <f t="shared" si="26"/>
        <v>32719.091055490644</v>
      </c>
      <c r="Q275" s="124">
        <f t="shared" si="22"/>
        <v>19736.364133145275</v>
      </c>
      <c r="R275" s="124">
        <f t="shared" si="23"/>
        <v>8572613.2663018256</v>
      </c>
      <c r="Z275" s="2"/>
    </row>
    <row r="276" spans="13:26" x14ac:dyDescent="0.2">
      <c r="M276" s="2"/>
      <c r="N276" s="1">
        <f t="shared" si="24"/>
        <v>206</v>
      </c>
      <c r="O276" s="124">
        <f t="shared" si="25"/>
        <v>8572613.2663018256</v>
      </c>
      <c r="P276" s="124">
        <f t="shared" si="26"/>
        <v>32719.091055490644</v>
      </c>
      <c r="Q276" s="124">
        <f t="shared" si="22"/>
        <v>19857.873615401862</v>
      </c>
      <c r="R276" s="124">
        <f t="shared" si="23"/>
        <v>8625190.2309727184</v>
      </c>
      <c r="Z276" s="2"/>
    </row>
    <row r="277" spans="13:26" x14ac:dyDescent="0.2">
      <c r="M277" s="2"/>
      <c r="N277" s="1">
        <f t="shared" si="24"/>
        <v>207</v>
      </c>
      <c r="O277" s="124">
        <f t="shared" si="25"/>
        <v>8625190.2309727184</v>
      </c>
      <c r="P277" s="124">
        <f t="shared" si="26"/>
        <v>32719.091055490644</v>
      </c>
      <c r="Q277" s="124">
        <f t="shared" si="22"/>
        <v>19979.664566082</v>
      </c>
      <c r="R277" s="124">
        <f t="shared" si="23"/>
        <v>8677888.9865942914</v>
      </c>
      <c r="Z277" s="2"/>
    </row>
    <row r="278" spans="13:26" x14ac:dyDescent="0.2">
      <c r="M278" s="2"/>
      <c r="N278" s="1">
        <f t="shared" si="24"/>
        <v>208</v>
      </c>
      <c r="O278" s="124">
        <f t="shared" si="25"/>
        <v>8677888.9865942914</v>
      </c>
      <c r="P278" s="124">
        <f t="shared" si="26"/>
        <v>32719.091055490644</v>
      </c>
      <c r="Q278" s="124">
        <f t="shared" si="22"/>
        <v>20101.737637188071</v>
      </c>
      <c r="R278" s="124">
        <f t="shared" si="23"/>
        <v>8730709.8152869698</v>
      </c>
      <c r="Z278" s="2"/>
    </row>
    <row r="279" spans="13:26" x14ac:dyDescent="0.2">
      <c r="M279" s="2"/>
      <c r="N279" s="1">
        <f t="shared" si="24"/>
        <v>209</v>
      </c>
      <c r="O279" s="124">
        <f t="shared" si="25"/>
        <v>8730709.8152869698</v>
      </c>
      <c r="P279" s="124">
        <f t="shared" si="26"/>
        <v>32719.091055490644</v>
      </c>
      <c r="Q279" s="124">
        <f t="shared" si="22"/>
        <v>20224.093482232802</v>
      </c>
      <c r="R279" s="124">
        <f t="shared" si="23"/>
        <v>8783652.9998246934</v>
      </c>
      <c r="Z279" s="2"/>
    </row>
    <row r="280" spans="13:26" x14ac:dyDescent="0.2">
      <c r="M280" s="2"/>
      <c r="N280" s="1">
        <f t="shared" si="24"/>
        <v>210</v>
      </c>
      <c r="O280" s="124">
        <f t="shared" si="25"/>
        <v>8783652.9998246934</v>
      </c>
      <c r="P280" s="124">
        <f t="shared" si="26"/>
        <v>32719.091055490644</v>
      </c>
      <c r="Q280" s="124">
        <f t="shared" si="22"/>
        <v>20346.732756242713</v>
      </c>
      <c r="R280" s="124">
        <f t="shared" si="23"/>
        <v>8836718.8236364257</v>
      </c>
      <c r="Z280" s="2"/>
    </row>
    <row r="281" spans="13:26" x14ac:dyDescent="0.2">
      <c r="M281" s="2"/>
      <c r="N281" s="1">
        <f t="shared" si="24"/>
        <v>211</v>
      </c>
      <c r="O281" s="124">
        <f t="shared" si="25"/>
        <v>8836718.8236364257</v>
      </c>
      <c r="P281" s="124">
        <f t="shared" si="26"/>
        <v>32719.091055490644</v>
      </c>
      <c r="Q281" s="124">
        <f t="shared" si="22"/>
        <v>20469.656115761667</v>
      </c>
      <c r="R281" s="124">
        <f t="shared" si="23"/>
        <v>8889907.5708076768</v>
      </c>
      <c r="Z281" s="2"/>
    </row>
    <row r="282" spans="13:26" x14ac:dyDescent="0.2">
      <c r="M282" s="2"/>
      <c r="N282" s="1">
        <f t="shared" si="24"/>
        <v>212</v>
      </c>
      <c r="O282" s="124">
        <f t="shared" si="25"/>
        <v>8889907.5708076768</v>
      </c>
      <c r="P282" s="124">
        <f t="shared" si="26"/>
        <v>32719.091055490644</v>
      </c>
      <c r="Q282" s="124">
        <f t="shared" si="22"/>
        <v>20592.864218854356</v>
      </c>
      <c r="R282" s="124">
        <f t="shared" si="23"/>
        <v>8943219.5260820221</v>
      </c>
      <c r="Z282" s="2"/>
    </row>
    <row r="283" spans="13:26" x14ac:dyDescent="0.2">
      <c r="M283" s="2"/>
      <c r="N283" s="1">
        <f t="shared" si="24"/>
        <v>213</v>
      </c>
      <c r="O283" s="124">
        <f t="shared" si="25"/>
        <v>8943219.5260820221</v>
      </c>
      <c r="P283" s="124">
        <f t="shared" si="26"/>
        <v>32719.091055490644</v>
      </c>
      <c r="Q283" s="124">
        <f t="shared" si="22"/>
        <v>20716.357725109843</v>
      </c>
      <c r="R283" s="124">
        <f t="shared" si="23"/>
        <v>8996654.9748626221</v>
      </c>
      <c r="Z283" s="2"/>
    </row>
    <row r="284" spans="13:26" x14ac:dyDescent="0.2">
      <c r="M284" s="2"/>
      <c r="N284" s="1">
        <f t="shared" si="24"/>
        <v>214</v>
      </c>
      <c r="O284" s="124">
        <f t="shared" si="25"/>
        <v>8996654.9748626221</v>
      </c>
      <c r="P284" s="124">
        <f t="shared" si="26"/>
        <v>32719.091055490644</v>
      </c>
      <c r="Q284" s="124">
        <f t="shared" si="22"/>
        <v>20840.137295645069</v>
      </c>
      <c r="R284" s="124">
        <f t="shared" si="23"/>
        <v>9050214.2032137569</v>
      </c>
      <c r="Z284" s="2"/>
    </row>
    <row r="285" spans="13:26" x14ac:dyDescent="0.2">
      <c r="M285" s="2"/>
      <c r="N285" s="1">
        <f t="shared" si="24"/>
        <v>215</v>
      </c>
      <c r="O285" s="124">
        <f t="shared" si="25"/>
        <v>9050214.2032137569</v>
      </c>
      <c r="P285" s="124">
        <f t="shared" si="26"/>
        <v>32719.091055490644</v>
      </c>
      <c r="Q285" s="124">
        <f t="shared" si="22"/>
        <v>20964.203593108421</v>
      </c>
      <c r="R285" s="124">
        <f t="shared" si="23"/>
        <v>9103897.4978623558</v>
      </c>
      <c r="Z285" s="2"/>
    </row>
    <row r="286" spans="13:26" x14ac:dyDescent="0.2">
      <c r="M286" s="2"/>
      <c r="N286" s="1">
        <f t="shared" si="24"/>
        <v>216</v>
      </c>
      <c r="O286" s="124">
        <f t="shared" si="25"/>
        <v>9103897.4978623558</v>
      </c>
      <c r="P286" s="124">
        <f t="shared" si="26"/>
        <v>32719.091055490644</v>
      </c>
      <c r="Q286" s="124">
        <f t="shared" si="22"/>
        <v>21088.557281683265</v>
      </c>
      <c r="R286" s="124">
        <f t="shared" si="23"/>
        <v>9157705.14619953</v>
      </c>
      <c r="Z286" s="2"/>
    </row>
    <row r="287" spans="13:26" x14ac:dyDescent="0.2">
      <c r="M287" s="2"/>
      <c r="N287" s="1">
        <f t="shared" si="24"/>
        <v>217</v>
      </c>
      <c r="O287" s="124">
        <f t="shared" si="25"/>
        <v>9157705.14619953</v>
      </c>
      <c r="P287" s="124">
        <f t="shared" si="26"/>
        <v>32719.091055490644</v>
      </c>
      <c r="Q287" s="124">
        <f t="shared" si="22"/>
        <v>21213.19902709149</v>
      </c>
      <c r="R287" s="124">
        <f t="shared" si="23"/>
        <v>9211637.4362821113</v>
      </c>
      <c r="Z287" s="2"/>
    </row>
    <row r="288" spans="13:26" x14ac:dyDescent="0.2">
      <c r="M288" s="2"/>
      <c r="N288" s="1">
        <f t="shared" si="24"/>
        <v>218</v>
      </c>
      <c r="O288" s="124">
        <f t="shared" si="25"/>
        <v>9211637.4362821113</v>
      </c>
      <c r="P288" s="124">
        <f t="shared" si="26"/>
        <v>32719.091055490644</v>
      </c>
      <c r="Q288" s="124">
        <f t="shared" si="22"/>
        <v>21338.129496597099</v>
      </c>
      <c r="R288" s="124">
        <f t="shared" si="23"/>
        <v>9265694.6568341982</v>
      </c>
      <c r="Z288" s="2"/>
    </row>
    <row r="289" spans="13:26" x14ac:dyDescent="0.2">
      <c r="M289" s="2"/>
      <c r="N289" s="1">
        <f t="shared" si="24"/>
        <v>219</v>
      </c>
      <c r="O289" s="124">
        <f t="shared" si="25"/>
        <v>9265694.6568341982</v>
      </c>
      <c r="P289" s="124">
        <f t="shared" si="26"/>
        <v>32719.091055490644</v>
      </c>
      <c r="Q289" s="124">
        <f t="shared" si="22"/>
        <v>21463.349359009757</v>
      </c>
      <c r="R289" s="124">
        <f t="shared" si="23"/>
        <v>9319877.0972486977</v>
      </c>
      <c r="Z289" s="2"/>
    </row>
    <row r="290" spans="13:26" x14ac:dyDescent="0.2">
      <c r="M290" s="2"/>
      <c r="N290" s="1">
        <f t="shared" si="24"/>
        <v>220</v>
      </c>
      <c r="O290" s="124">
        <f t="shared" si="25"/>
        <v>9319877.0972486977</v>
      </c>
      <c r="P290" s="124">
        <f t="shared" si="26"/>
        <v>32719.091055490644</v>
      </c>
      <c r="Q290" s="124">
        <f t="shared" si="22"/>
        <v>21588.859284688388</v>
      </c>
      <c r="R290" s="124">
        <f t="shared" si="23"/>
        <v>9374185.0475888755</v>
      </c>
      <c r="Z290" s="2"/>
    </row>
    <row r="291" spans="13:26" x14ac:dyDescent="0.2">
      <c r="M291" s="2"/>
      <c r="N291" s="1">
        <f t="shared" si="24"/>
        <v>221</v>
      </c>
      <c r="O291" s="124">
        <f t="shared" si="25"/>
        <v>9374185.0475888755</v>
      </c>
      <c r="P291" s="124">
        <f t="shared" si="26"/>
        <v>32719.091055490644</v>
      </c>
      <c r="Q291" s="124">
        <f t="shared" si="22"/>
        <v>21714.659945544747</v>
      </c>
      <c r="R291" s="124">
        <f t="shared" si="23"/>
        <v>9428618.7985899094</v>
      </c>
      <c r="Z291" s="2"/>
    </row>
    <row r="292" spans="13:26" x14ac:dyDescent="0.2">
      <c r="M292" s="2"/>
      <c r="N292" s="1">
        <f t="shared" si="24"/>
        <v>222</v>
      </c>
      <c r="O292" s="124">
        <f t="shared" si="25"/>
        <v>9428618.7985899094</v>
      </c>
      <c r="P292" s="124">
        <f t="shared" si="26"/>
        <v>32719.091055490644</v>
      </c>
      <c r="Q292" s="124">
        <f t="shared" si="22"/>
        <v>21840.752015047037</v>
      </c>
      <c r="R292" s="124">
        <f t="shared" si="23"/>
        <v>9483178.6416604463</v>
      </c>
      <c r="Z292" s="2"/>
    </row>
    <row r="293" spans="13:26" x14ac:dyDescent="0.2">
      <c r="M293" s="2"/>
      <c r="N293" s="1">
        <f t="shared" si="24"/>
        <v>223</v>
      </c>
      <c r="O293" s="124">
        <f t="shared" si="25"/>
        <v>9483178.6416604463</v>
      </c>
      <c r="P293" s="124">
        <f t="shared" si="26"/>
        <v>32719.091055490644</v>
      </c>
      <c r="Q293" s="124">
        <f t="shared" si="22"/>
        <v>21967.136168223504</v>
      </c>
      <c r="R293" s="124">
        <f t="shared" si="23"/>
        <v>9537864.8688841593</v>
      </c>
      <c r="Z293" s="2"/>
    </row>
    <row r="294" spans="13:26" x14ac:dyDescent="0.2">
      <c r="M294" s="2"/>
      <c r="N294" s="1">
        <f t="shared" si="24"/>
        <v>224</v>
      </c>
      <c r="O294" s="124">
        <f t="shared" si="25"/>
        <v>9537864.8688841593</v>
      </c>
      <c r="P294" s="124">
        <f t="shared" si="26"/>
        <v>32719.091055490644</v>
      </c>
      <c r="Q294" s="124">
        <f t="shared" si="22"/>
        <v>22093.813081666038</v>
      </c>
      <c r="R294" s="124">
        <f t="shared" si="23"/>
        <v>9592677.7730213162</v>
      </c>
      <c r="Z294" s="2"/>
    </row>
    <row r="295" spans="13:26" x14ac:dyDescent="0.2">
      <c r="M295" s="2"/>
      <c r="N295" s="1">
        <f t="shared" si="24"/>
        <v>225</v>
      </c>
      <c r="O295" s="124">
        <f t="shared" si="25"/>
        <v>9592677.7730213162</v>
      </c>
      <c r="P295" s="124">
        <f t="shared" si="26"/>
        <v>32719.091055490644</v>
      </c>
      <c r="Q295" s="124">
        <f t="shared" si="22"/>
        <v>22220.783433533823</v>
      </c>
      <c r="R295" s="124">
        <f t="shared" si="23"/>
        <v>9647617.6475103404</v>
      </c>
      <c r="Z295" s="2"/>
    </row>
    <row r="296" spans="13:26" x14ac:dyDescent="0.2">
      <c r="M296" s="2"/>
      <c r="N296" s="1">
        <f t="shared" si="24"/>
        <v>226</v>
      </c>
      <c r="O296" s="124">
        <f t="shared" si="25"/>
        <v>9647617.6475103404</v>
      </c>
      <c r="P296" s="124">
        <f t="shared" si="26"/>
        <v>32719.091055490644</v>
      </c>
      <c r="Q296" s="124">
        <f t="shared" si="22"/>
        <v>22348.047903556944</v>
      </c>
      <c r="R296" s="124">
        <f t="shared" si="23"/>
        <v>9702684.7864693869</v>
      </c>
      <c r="Z296" s="2"/>
    </row>
    <row r="297" spans="13:26" x14ac:dyDescent="0.2">
      <c r="M297" s="2"/>
      <c r="N297" s="1">
        <f t="shared" si="24"/>
        <v>227</v>
      </c>
      <c r="O297" s="124">
        <f t="shared" si="25"/>
        <v>9702684.7864693869</v>
      </c>
      <c r="P297" s="124">
        <f t="shared" si="26"/>
        <v>32719.091055490644</v>
      </c>
      <c r="Q297" s="124">
        <f t="shared" si="22"/>
        <v>22475.607173040036</v>
      </c>
      <c r="R297" s="124">
        <f t="shared" si="23"/>
        <v>9757879.4846979175</v>
      </c>
      <c r="Z297" s="2"/>
    </row>
    <row r="298" spans="13:26" x14ac:dyDescent="0.2">
      <c r="M298" s="2"/>
      <c r="N298" s="1">
        <f t="shared" si="24"/>
        <v>228</v>
      </c>
      <c r="O298" s="124">
        <f t="shared" si="25"/>
        <v>9757879.4846979175</v>
      </c>
      <c r="P298" s="124">
        <f t="shared" si="26"/>
        <v>32719.091055490644</v>
      </c>
      <c r="Q298" s="124">
        <f t="shared" si="22"/>
        <v>22603.461924865933</v>
      </c>
      <c r="R298" s="124">
        <f t="shared" si="23"/>
        <v>9813202.0376782734</v>
      </c>
      <c r="Z298" s="2"/>
    </row>
    <row r="299" spans="13:26" x14ac:dyDescent="0.2">
      <c r="M299" s="2"/>
      <c r="N299" s="1">
        <f t="shared" si="24"/>
        <v>229</v>
      </c>
      <c r="O299" s="124">
        <f t="shared" si="25"/>
        <v>9813202.0376782734</v>
      </c>
      <c r="P299" s="124">
        <f t="shared" si="26"/>
        <v>32719.091055490644</v>
      </c>
      <c r="Q299" s="124">
        <f t="shared" si="22"/>
        <v>22731.612843499315</v>
      </c>
      <c r="R299" s="124">
        <f t="shared" si="23"/>
        <v>9868652.7415772621</v>
      </c>
      <c r="Z299" s="2"/>
    </row>
    <row r="300" spans="13:26" x14ac:dyDescent="0.2">
      <c r="M300" s="2"/>
      <c r="N300" s="1">
        <f t="shared" si="24"/>
        <v>230</v>
      </c>
      <c r="O300" s="124">
        <f t="shared" si="25"/>
        <v>9868652.7415772621</v>
      </c>
      <c r="P300" s="124">
        <f t="shared" si="26"/>
        <v>32719.091055490644</v>
      </c>
      <c r="Q300" s="124">
        <f t="shared" si="22"/>
        <v>22860.060614990376</v>
      </c>
      <c r="R300" s="124">
        <f t="shared" si="23"/>
        <v>9924231.8932477422</v>
      </c>
      <c r="Z300" s="2"/>
    </row>
    <row r="301" spans="13:26" x14ac:dyDescent="0.2">
      <c r="M301" s="2"/>
      <c r="N301" s="1">
        <f t="shared" si="24"/>
        <v>231</v>
      </c>
      <c r="O301" s="124">
        <f t="shared" si="25"/>
        <v>9924231.8932477422</v>
      </c>
      <c r="P301" s="124">
        <f t="shared" si="26"/>
        <v>32719.091055490644</v>
      </c>
      <c r="Q301" s="124">
        <f t="shared" si="22"/>
        <v>22988.805926978512</v>
      </c>
      <c r="R301" s="124">
        <f t="shared" si="23"/>
        <v>9979939.7902302109</v>
      </c>
      <c r="Z301" s="2"/>
    </row>
    <row r="302" spans="13:26" x14ac:dyDescent="0.2">
      <c r="M302" s="2"/>
      <c r="N302" s="1">
        <f t="shared" si="24"/>
        <v>232</v>
      </c>
      <c r="O302" s="124">
        <f t="shared" si="25"/>
        <v>9979939.7902302109</v>
      </c>
      <c r="P302" s="124">
        <f t="shared" si="26"/>
        <v>32719.091055490644</v>
      </c>
      <c r="Q302" s="124">
        <f t="shared" si="22"/>
        <v>23117.849468695971</v>
      </c>
      <c r="R302" s="124">
        <f t="shared" si="23"/>
        <v>10035776.730754398</v>
      </c>
      <c r="Z302" s="2"/>
    </row>
    <row r="303" spans="13:26" x14ac:dyDescent="0.2">
      <c r="M303" s="2"/>
      <c r="N303" s="1">
        <f t="shared" si="24"/>
        <v>233</v>
      </c>
      <c r="O303" s="124">
        <f t="shared" si="25"/>
        <v>10035776.730754398</v>
      </c>
      <c r="P303" s="124">
        <f t="shared" si="26"/>
        <v>32719.091055490644</v>
      </c>
      <c r="Q303" s="124">
        <f t="shared" si="22"/>
        <v>23247.191930971581</v>
      </c>
      <c r="R303" s="124">
        <f t="shared" si="23"/>
        <v>10091743.01374086</v>
      </c>
      <c r="Z303" s="2"/>
    </row>
    <row r="304" spans="13:26" x14ac:dyDescent="0.2">
      <c r="M304" s="2"/>
      <c r="N304" s="1">
        <f t="shared" si="24"/>
        <v>234</v>
      </c>
      <c r="O304" s="124">
        <f t="shared" si="25"/>
        <v>10091743.01374086</v>
      </c>
      <c r="P304" s="124">
        <f t="shared" si="26"/>
        <v>32719.091055490644</v>
      </c>
      <c r="Q304" s="124">
        <f t="shared" si="22"/>
        <v>23376.834006234403</v>
      </c>
      <c r="R304" s="124">
        <f t="shared" si="23"/>
        <v>10147838.938802585</v>
      </c>
      <c r="Z304" s="2"/>
    </row>
    <row r="305" spans="13:26" x14ac:dyDescent="0.2">
      <c r="M305" s="2"/>
      <c r="N305" s="1">
        <f t="shared" si="24"/>
        <v>235</v>
      </c>
      <c r="O305" s="124">
        <f t="shared" si="25"/>
        <v>10147838.938802585</v>
      </c>
      <c r="P305" s="124">
        <f t="shared" si="26"/>
        <v>32719.091055490644</v>
      </c>
      <c r="Q305" s="124">
        <f t="shared" si="22"/>
        <v>23506.776388517483</v>
      </c>
      <c r="R305" s="124">
        <f t="shared" si="23"/>
        <v>10204064.806246592</v>
      </c>
      <c r="Z305" s="2"/>
    </row>
    <row r="306" spans="13:26" x14ac:dyDescent="0.2">
      <c r="M306" s="2"/>
      <c r="N306" s="1">
        <f t="shared" si="24"/>
        <v>236</v>
      </c>
      <c r="O306" s="124">
        <f t="shared" si="25"/>
        <v>10204064.806246592</v>
      </c>
      <c r="P306" s="124">
        <f t="shared" si="26"/>
        <v>32719.091055490644</v>
      </c>
      <c r="Q306" s="124">
        <f t="shared" si="22"/>
        <v>23637.019773461532</v>
      </c>
      <c r="R306" s="124">
        <f t="shared" si="23"/>
        <v>10260420.917075543</v>
      </c>
      <c r="Z306" s="2"/>
    </row>
    <row r="307" spans="13:26" x14ac:dyDescent="0.2">
      <c r="M307" s="2"/>
      <c r="N307" s="1">
        <f t="shared" si="24"/>
        <v>237</v>
      </c>
      <c r="O307" s="124">
        <f t="shared" si="25"/>
        <v>10260420.917075543</v>
      </c>
      <c r="P307" s="124">
        <f t="shared" si="26"/>
        <v>32719.091055490644</v>
      </c>
      <c r="Q307" s="124">
        <f t="shared" si="22"/>
        <v>23767.564858318681</v>
      </c>
      <c r="R307" s="124">
        <f t="shared" si="23"/>
        <v>10316907.572989352</v>
      </c>
      <c r="Z307" s="2"/>
    </row>
    <row r="308" spans="13:26" x14ac:dyDescent="0.2">
      <c r="M308" s="2"/>
      <c r="N308" s="1">
        <f t="shared" si="24"/>
        <v>238</v>
      </c>
      <c r="O308" s="124">
        <f t="shared" si="25"/>
        <v>10316907.572989352</v>
      </c>
      <c r="P308" s="124">
        <f t="shared" si="26"/>
        <v>32719.091055490644</v>
      </c>
      <c r="Q308" s="124">
        <f t="shared" si="22"/>
        <v>23898.412341956191</v>
      </c>
      <c r="R308" s="124">
        <f t="shared" si="23"/>
        <v>10373525.076386798</v>
      </c>
      <c r="Z308" s="2"/>
    </row>
    <row r="309" spans="13:26" x14ac:dyDescent="0.2">
      <c r="M309" s="2"/>
      <c r="N309" s="1">
        <f t="shared" si="24"/>
        <v>239</v>
      </c>
      <c r="O309" s="124">
        <f t="shared" si="25"/>
        <v>10373525.076386798</v>
      </c>
      <c r="P309" s="124">
        <f t="shared" si="26"/>
        <v>32719.091055490644</v>
      </c>
      <c r="Q309" s="124">
        <f t="shared" si="22"/>
        <v>24029.562924860194</v>
      </c>
      <c r="R309" s="124">
        <f t="shared" si="23"/>
        <v>10430273.730367148</v>
      </c>
      <c r="Z309" s="2"/>
    </row>
    <row r="310" spans="13:26" x14ac:dyDescent="0.2">
      <c r="M310" s="2"/>
      <c r="N310" s="1">
        <f t="shared" si="24"/>
        <v>240</v>
      </c>
      <c r="O310" s="124">
        <f t="shared" si="25"/>
        <v>10430273.730367148</v>
      </c>
      <c r="P310" s="124">
        <f t="shared" si="26"/>
        <v>32719.091055490644</v>
      </c>
      <c r="Q310" s="124">
        <f t="shared" si="22"/>
        <v>24161.017309139457</v>
      </c>
      <c r="R310" s="124">
        <f t="shared" si="23"/>
        <v>10487153.838731777</v>
      </c>
      <c r="Z310" s="2"/>
    </row>
    <row r="311" spans="13:26" x14ac:dyDescent="0.2">
      <c r="M311" s="2"/>
      <c r="N311" s="1">
        <f t="shared" si="24"/>
        <v>241</v>
      </c>
      <c r="O311" s="124">
        <f t="shared" si="25"/>
        <v>10487153.838731777</v>
      </c>
      <c r="P311" s="124">
        <f t="shared" si="26"/>
        <v>32719.091055490644</v>
      </c>
      <c r="Q311" s="124">
        <f t="shared" si="22"/>
        <v>24292.776198529136</v>
      </c>
      <c r="R311" s="124">
        <f t="shared" si="23"/>
        <v>10544165.705985796</v>
      </c>
      <c r="Z311" s="2"/>
    </row>
    <row r="312" spans="13:26" x14ac:dyDescent="0.2">
      <c r="M312" s="2"/>
      <c r="N312" s="1">
        <f t="shared" si="24"/>
        <v>242</v>
      </c>
      <c r="O312" s="124">
        <f t="shared" si="25"/>
        <v>10544165.705985796</v>
      </c>
      <c r="P312" s="124">
        <f t="shared" si="26"/>
        <v>32719.091055490644</v>
      </c>
      <c r="Q312" s="124">
        <f t="shared" si="22"/>
        <v>24424.840298394542</v>
      </c>
      <c r="R312" s="124">
        <f t="shared" si="23"/>
        <v>10601309.63733968</v>
      </c>
      <c r="Z312" s="2"/>
    </row>
    <row r="313" spans="13:26" x14ac:dyDescent="0.2">
      <c r="M313" s="2"/>
      <c r="N313" s="1">
        <f t="shared" si="24"/>
        <v>243</v>
      </c>
      <c r="O313" s="124">
        <f t="shared" si="25"/>
        <v>10601309.63733968</v>
      </c>
      <c r="P313" s="124">
        <f t="shared" si="26"/>
        <v>32719.091055490644</v>
      </c>
      <c r="Q313" s="124">
        <f t="shared" si="22"/>
        <v>24557.210315734908</v>
      </c>
      <c r="R313" s="124">
        <f t="shared" si="23"/>
        <v>10658585.938710904</v>
      </c>
      <c r="Z313" s="2"/>
    </row>
    <row r="314" spans="13:26" x14ac:dyDescent="0.2">
      <c r="M314" s="2"/>
      <c r="N314" s="1">
        <f t="shared" si="24"/>
        <v>244</v>
      </c>
      <c r="O314" s="124">
        <f t="shared" si="25"/>
        <v>10658585.938710904</v>
      </c>
      <c r="P314" s="124">
        <f t="shared" si="26"/>
        <v>32719.091055490644</v>
      </c>
      <c r="Q314" s="124">
        <f t="shared" si="22"/>
        <v>24689.886959187192</v>
      </c>
      <c r="R314" s="124">
        <f t="shared" si="23"/>
        <v>10715994.916725582</v>
      </c>
      <c r="Z314" s="2"/>
    </row>
    <row r="315" spans="13:26" x14ac:dyDescent="0.2">
      <c r="M315" s="2"/>
      <c r="N315" s="1">
        <f t="shared" si="24"/>
        <v>245</v>
      </c>
      <c r="O315" s="124">
        <f t="shared" si="25"/>
        <v>10715994.916725582</v>
      </c>
      <c r="P315" s="124">
        <f t="shared" si="26"/>
        <v>32719.091055490644</v>
      </c>
      <c r="Q315" s="124">
        <f t="shared" si="22"/>
        <v>24822.870939029857</v>
      </c>
      <c r="R315" s="124">
        <f t="shared" si="23"/>
        <v>10773536.878720101</v>
      </c>
      <c r="Z315" s="2"/>
    </row>
    <row r="316" spans="13:26" x14ac:dyDescent="0.2">
      <c r="M316" s="2"/>
      <c r="N316" s="1">
        <f t="shared" si="24"/>
        <v>246</v>
      </c>
      <c r="O316" s="124">
        <f t="shared" si="25"/>
        <v>10773536.878720101</v>
      </c>
      <c r="P316" s="124">
        <f t="shared" si="26"/>
        <v>32719.091055490644</v>
      </c>
      <c r="Q316" s="124">
        <f t="shared" si="22"/>
        <v>24956.162967186676</v>
      </c>
      <c r="R316" s="124">
        <f t="shared" si="23"/>
        <v>10831212.132742777</v>
      </c>
      <c r="Z316" s="2"/>
    </row>
    <row r="317" spans="13:26" x14ac:dyDescent="0.2">
      <c r="M317" s="2"/>
      <c r="N317" s="1">
        <f t="shared" si="24"/>
        <v>247</v>
      </c>
      <c r="O317" s="124">
        <f t="shared" si="25"/>
        <v>10831212.132742777</v>
      </c>
      <c r="P317" s="124">
        <f t="shared" si="26"/>
        <v>32719.091055490644</v>
      </c>
      <c r="Q317" s="124">
        <f t="shared" si="22"/>
        <v>25089.76375723055</v>
      </c>
      <c r="R317" s="124">
        <f t="shared" si="23"/>
        <v>10889020.987555498</v>
      </c>
      <c r="Z317" s="2"/>
    </row>
    <row r="318" spans="13:26" x14ac:dyDescent="0.2">
      <c r="M318" s="2"/>
      <c r="N318" s="1">
        <f t="shared" si="24"/>
        <v>248</v>
      </c>
      <c r="O318" s="124">
        <f t="shared" si="25"/>
        <v>10889020.987555498</v>
      </c>
      <c r="P318" s="124">
        <f t="shared" si="26"/>
        <v>32719.091055490644</v>
      </c>
      <c r="Q318" s="124">
        <f t="shared" si="22"/>
        <v>25223.674024387317</v>
      </c>
      <c r="R318" s="124">
        <f t="shared" si="23"/>
        <v>10946963.752635377</v>
      </c>
      <c r="Z318" s="2"/>
    </row>
    <row r="319" spans="13:26" x14ac:dyDescent="0.2">
      <c r="M319" s="2"/>
      <c r="N319" s="1">
        <f t="shared" si="24"/>
        <v>249</v>
      </c>
      <c r="O319" s="124">
        <f t="shared" si="25"/>
        <v>10946963.752635377</v>
      </c>
      <c r="P319" s="124">
        <f t="shared" si="26"/>
        <v>32719.091055490644</v>
      </c>
      <c r="Q319" s="124">
        <f t="shared" si="22"/>
        <v>25357.894485539589</v>
      </c>
      <c r="R319" s="124">
        <f t="shared" si="23"/>
        <v>11005040.738176405</v>
      </c>
      <c r="Z319" s="2"/>
    </row>
    <row r="320" spans="13:26" x14ac:dyDescent="0.2">
      <c r="M320" s="2"/>
      <c r="N320" s="1">
        <f t="shared" si="24"/>
        <v>250</v>
      </c>
      <c r="O320" s="124">
        <f t="shared" si="25"/>
        <v>11005040.738176405</v>
      </c>
      <c r="P320" s="124">
        <f t="shared" si="26"/>
        <v>32719.091055490644</v>
      </c>
      <c r="Q320" s="124">
        <f t="shared" si="22"/>
        <v>25492.425859230592</v>
      </c>
      <c r="R320" s="124">
        <f t="shared" si="23"/>
        <v>11063252.255091127</v>
      </c>
      <c r="Z320" s="2"/>
    </row>
    <row r="321" spans="13:26" x14ac:dyDescent="0.2">
      <c r="M321" s="2"/>
      <c r="N321" s="1">
        <f t="shared" si="24"/>
        <v>251</v>
      </c>
      <c r="O321" s="124">
        <f t="shared" si="25"/>
        <v>11063252.255091127</v>
      </c>
      <c r="P321" s="124">
        <f t="shared" si="26"/>
        <v>32719.091055490644</v>
      </c>
      <c r="Q321" s="124">
        <f t="shared" si="22"/>
        <v>25627.268865668</v>
      </c>
      <c r="R321" s="124">
        <f t="shared" si="23"/>
        <v>11121598.615012284</v>
      </c>
      <c r="Z321" s="2"/>
    </row>
    <row r="322" spans="13:26" x14ac:dyDescent="0.2">
      <c r="M322" s="2"/>
      <c r="N322" s="1">
        <f t="shared" si="24"/>
        <v>252</v>
      </c>
      <c r="O322" s="124">
        <f t="shared" si="25"/>
        <v>11121598.615012284</v>
      </c>
      <c r="P322" s="124">
        <f t="shared" si="26"/>
        <v>32719.091055490644</v>
      </c>
      <c r="Q322" s="124">
        <f t="shared" si="22"/>
        <v>25762.424226727806</v>
      </c>
      <c r="R322" s="124">
        <f t="shared" si="23"/>
        <v>11180080.130294502</v>
      </c>
      <c r="Z322" s="2"/>
    </row>
    <row r="323" spans="13:26" x14ac:dyDescent="0.2">
      <c r="M323" s="2"/>
      <c r="N323" s="1">
        <f t="shared" si="24"/>
        <v>253</v>
      </c>
      <c r="O323" s="124">
        <f t="shared" si="25"/>
        <v>11180080.130294502</v>
      </c>
      <c r="P323" s="124">
        <f t="shared" si="26"/>
        <v>32719.091055490644</v>
      </c>
      <c r="Q323" s="124">
        <f t="shared" si="22"/>
        <v>25897.892665958174</v>
      </c>
      <c r="R323" s="124">
        <f t="shared" si="23"/>
        <v>11238697.11401595</v>
      </c>
      <c r="Z323" s="2"/>
    </row>
    <row r="324" spans="13:26" x14ac:dyDescent="0.2">
      <c r="M324" s="2"/>
      <c r="N324" s="1">
        <f t="shared" si="24"/>
        <v>254</v>
      </c>
      <c r="O324" s="124">
        <f t="shared" si="25"/>
        <v>11238697.11401595</v>
      </c>
      <c r="P324" s="124">
        <f t="shared" si="26"/>
        <v>32719.091055490644</v>
      </c>
      <c r="Q324" s="124">
        <f t="shared" si="22"/>
        <v>26033.674908583325</v>
      </c>
      <c r="R324" s="124">
        <f t="shared" si="23"/>
        <v>11297449.879980024</v>
      </c>
      <c r="Z324" s="2"/>
    </row>
    <row r="325" spans="13:26" x14ac:dyDescent="0.2">
      <c r="M325" s="2"/>
      <c r="N325" s="1">
        <f t="shared" si="24"/>
        <v>255</v>
      </c>
      <c r="O325" s="124">
        <f t="shared" si="25"/>
        <v>11297449.879980024</v>
      </c>
      <c r="P325" s="124">
        <f t="shared" si="26"/>
        <v>32719.091055490644</v>
      </c>
      <c r="Q325" s="124">
        <f t="shared" si="22"/>
        <v>26169.771681507409</v>
      </c>
      <c r="R325" s="124">
        <f t="shared" si="23"/>
        <v>11356338.742717022</v>
      </c>
      <c r="Z325" s="2"/>
    </row>
    <row r="326" spans="13:26" x14ac:dyDescent="0.2">
      <c r="M326" s="2"/>
      <c r="N326" s="1">
        <f t="shared" si="24"/>
        <v>256</v>
      </c>
      <c r="O326" s="124">
        <f t="shared" si="25"/>
        <v>11356338.742717022</v>
      </c>
      <c r="P326" s="124">
        <f t="shared" si="26"/>
        <v>32719.091055490644</v>
      </c>
      <c r="Q326" s="124">
        <f t="shared" si="22"/>
        <v>26306.183713318398</v>
      </c>
      <c r="R326" s="124">
        <f t="shared" si="23"/>
        <v>11415364.017485831</v>
      </c>
      <c r="Z326" s="2"/>
    </row>
    <row r="327" spans="13:26" x14ac:dyDescent="0.2">
      <c r="M327" s="2"/>
      <c r="N327" s="1">
        <f t="shared" si="24"/>
        <v>257</v>
      </c>
      <c r="O327" s="124">
        <f t="shared" si="25"/>
        <v>11415364.017485831</v>
      </c>
      <c r="P327" s="124">
        <f t="shared" si="26"/>
        <v>32719.091055490644</v>
      </c>
      <c r="Q327" s="124">
        <f t="shared" ref="Q327:Q390" si="27">O327*$P$65</f>
        <v>26442.911734291985</v>
      </c>
      <c r="R327" s="124">
        <f t="shared" ref="R327:R390" si="28">O327+P327+Q327</f>
        <v>11474526.020275613</v>
      </c>
      <c r="Z327" s="2"/>
    </row>
    <row r="328" spans="13:26" x14ac:dyDescent="0.2">
      <c r="M328" s="2"/>
      <c r="N328" s="1">
        <f t="shared" ref="N328:N391" si="29">N327+1</f>
        <v>258</v>
      </c>
      <c r="O328" s="124">
        <f t="shared" ref="O328:O391" si="30">R327</f>
        <v>11474526.020275613</v>
      </c>
      <c r="P328" s="124">
        <f t="shared" ref="P328:P391" si="31">P327</f>
        <v>32719.091055490644</v>
      </c>
      <c r="Q328" s="124">
        <f t="shared" si="27"/>
        <v>26579.956476395506</v>
      </c>
      <c r="R328" s="124">
        <f t="shared" si="28"/>
        <v>11533825.067807499</v>
      </c>
      <c r="Z328" s="2"/>
    </row>
    <row r="329" spans="13:26" x14ac:dyDescent="0.2">
      <c r="M329" s="2"/>
      <c r="N329" s="1">
        <f t="shared" si="29"/>
        <v>259</v>
      </c>
      <c r="O329" s="124">
        <f t="shared" si="30"/>
        <v>11533825.067807499</v>
      </c>
      <c r="P329" s="124">
        <f t="shared" si="31"/>
        <v>32719.091055490644</v>
      </c>
      <c r="Q329" s="124">
        <f t="shared" si="27"/>
        <v>26717.318673291844</v>
      </c>
      <c r="R329" s="124">
        <f t="shared" si="28"/>
        <v>11593261.477536282</v>
      </c>
      <c r="Z329" s="2"/>
    </row>
    <row r="330" spans="13:26" x14ac:dyDescent="0.2">
      <c r="M330" s="2"/>
      <c r="N330" s="1">
        <f t="shared" si="29"/>
        <v>260</v>
      </c>
      <c r="O330" s="124">
        <f t="shared" si="30"/>
        <v>11593261.477536282</v>
      </c>
      <c r="P330" s="124">
        <f t="shared" si="31"/>
        <v>32719.091055490644</v>
      </c>
      <c r="Q330" s="124">
        <f t="shared" si="27"/>
        <v>26854.999060343358</v>
      </c>
      <c r="R330" s="124">
        <f t="shared" si="28"/>
        <v>11652835.567652116</v>
      </c>
      <c r="Z330" s="2"/>
    </row>
    <row r="331" spans="13:26" x14ac:dyDescent="0.2">
      <c r="M331" s="2"/>
      <c r="N331" s="1">
        <f t="shared" si="29"/>
        <v>261</v>
      </c>
      <c r="O331" s="124">
        <f t="shared" si="30"/>
        <v>11652835.567652116</v>
      </c>
      <c r="P331" s="124">
        <f t="shared" si="31"/>
        <v>32719.091055490644</v>
      </c>
      <c r="Q331" s="124">
        <f t="shared" si="27"/>
        <v>26992.998374615836</v>
      </c>
      <c r="R331" s="124">
        <f t="shared" si="28"/>
        <v>11712547.657082222</v>
      </c>
      <c r="Z331" s="2"/>
    </row>
    <row r="332" spans="13:26" x14ac:dyDescent="0.2">
      <c r="M332" s="2"/>
      <c r="N332" s="1">
        <f t="shared" si="29"/>
        <v>262</v>
      </c>
      <c r="O332" s="124">
        <f t="shared" si="30"/>
        <v>11712547.657082222</v>
      </c>
      <c r="P332" s="124">
        <f t="shared" si="31"/>
        <v>32719.091055490644</v>
      </c>
      <c r="Q332" s="124">
        <f t="shared" si="27"/>
        <v>27131.317354882416</v>
      </c>
      <c r="R332" s="124">
        <f t="shared" si="28"/>
        <v>11772398.065492595</v>
      </c>
      <c r="Z332" s="2"/>
    </row>
    <row r="333" spans="13:26" x14ac:dyDescent="0.2">
      <c r="M333" s="2"/>
      <c r="N333" s="1">
        <f t="shared" si="29"/>
        <v>263</v>
      </c>
      <c r="O333" s="124">
        <f t="shared" si="30"/>
        <v>11772398.065492595</v>
      </c>
      <c r="P333" s="124">
        <f t="shared" si="31"/>
        <v>32719.091055490644</v>
      </c>
      <c r="Q333" s="124">
        <f t="shared" si="27"/>
        <v>27269.95674162756</v>
      </c>
      <c r="R333" s="124">
        <f t="shared" si="28"/>
        <v>11832387.113289712</v>
      </c>
      <c r="Z333" s="2"/>
    </row>
    <row r="334" spans="13:26" x14ac:dyDescent="0.2">
      <c r="M334" s="2"/>
      <c r="N334" s="1">
        <f t="shared" si="29"/>
        <v>264</v>
      </c>
      <c r="O334" s="124">
        <f t="shared" si="30"/>
        <v>11832387.113289712</v>
      </c>
      <c r="P334" s="124">
        <f t="shared" si="31"/>
        <v>32719.091055490644</v>
      </c>
      <c r="Q334" s="124">
        <f t="shared" si="27"/>
        <v>27408.917277051009</v>
      </c>
      <c r="R334" s="124">
        <f t="shared" si="28"/>
        <v>11892515.121622253</v>
      </c>
      <c r="Z334" s="2"/>
    </row>
    <row r="335" spans="13:26" x14ac:dyDescent="0.2">
      <c r="M335" s="2"/>
      <c r="N335" s="1">
        <f t="shared" si="29"/>
        <v>265</v>
      </c>
      <c r="O335" s="124">
        <f t="shared" si="30"/>
        <v>11892515.121622253</v>
      </c>
      <c r="P335" s="124">
        <f t="shared" si="31"/>
        <v>32719.091055490644</v>
      </c>
      <c r="Q335" s="124">
        <f t="shared" si="27"/>
        <v>27548.199705071762</v>
      </c>
      <c r="R335" s="124">
        <f t="shared" si="28"/>
        <v>11952782.412382815</v>
      </c>
      <c r="Z335" s="2"/>
    </row>
    <row r="336" spans="13:26" x14ac:dyDescent="0.2">
      <c r="M336" s="2"/>
      <c r="N336" s="1">
        <f t="shared" si="29"/>
        <v>266</v>
      </c>
      <c r="O336" s="124">
        <f t="shared" si="30"/>
        <v>11952782.412382815</v>
      </c>
      <c r="P336" s="124">
        <f t="shared" si="31"/>
        <v>32719.091055490644</v>
      </c>
      <c r="Q336" s="124">
        <f t="shared" si="27"/>
        <v>27687.804771332052</v>
      </c>
      <c r="R336" s="124">
        <f t="shared" si="28"/>
        <v>12013189.308209637</v>
      </c>
      <c r="Z336" s="2"/>
    </row>
    <row r="337" spans="13:26" x14ac:dyDescent="0.2">
      <c r="M337" s="2"/>
      <c r="N337" s="1">
        <f t="shared" si="29"/>
        <v>267</v>
      </c>
      <c r="O337" s="124">
        <f t="shared" si="30"/>
        <v>12013189.308209637</v>
      </c>
      <c r="P337" s="124">
        <f t="shared" si="31"/>
        <v>32719.091055490644</v>
      </c>
      <c r="Q337" s="124">
        <f t="shared" si="27"/>
        <v>27827.733223201343</v>
      </c>
      <c r="R337" s="124">
        <f t="shared" si="28"/>
        <v>12073736.132488329</v>
      </c>
      <c r="Z337" s="2"/>
    </row>
    <row r="338" spans="13:26" x14ac:dyDescent="0.2">
      <c r="M338" s="2"/>
      <c r="N338" s="1">
        <f t="shared" si="29"/>
        <v>268</v>
      </c>
      <c r="O338" s="124">
        <f t="shared" si="30"/>
        <v>12073736.132488329</v>
      </c>
      <c r="P338" s="124">
        <f t="shared" si="31"/>
        <v>32719.091055490644</v>
      </c>
      <c r="Q338" s="124">
        <f t="shared" si="27"/>
        <v>27967.985809780337</v>
      </c>
      <c r="R338" s="124">
        <f t="shared" si="28"/>
        <v>12134423.2093536</v>
      </c>
      <c r="Z338" s="2"/>
    </row>
    <row r="339" spans="13:26" x14ac:dyDescent="0.2">
      <c r="M339" s="2"/>
      <c r="N339" s="1">
        <f t="shared" si="29"/>
        <v>269</v>
      </c>
      <c r="O339" s="124">
        <f t="shared" si="30"/>
        <v>12134423.2093536</v>
      </c>
      <c r="P339" s="124">
        <f t="shared" si="31"/>
        <v>32719.091055490644</v>
      </c>
      <c r="Q339" s="124">
        <f t="shared" si="27"/>
        <v>28108.563281904961</v>
      </c>
      <c r="R339" s="124">
        <f t="shared" si="28"/>
        <v>12195250.863690995</v>
      </c>
      <c r="Z339" s="2"/>
    </row>
    <row r="340" spans="13:26" x14ac:dyDescent="0.2">
      <c r="M340" s="2"/>
      <c r="N340" s="1">
        <f t="shared" si="29"/>
        <v>270</v>
      </c>
      <c r="O340" s="124">
        <f t="shared" si="30"/>
        <v>12195250.863690995</v>
      </c>
      <c r="P340" s="124">
        <f t="shared" si="31"/>
        <v>32719.091055490644</v>
      </c>
      <c r="Q340" s="124">
        <f t="shared" si="27"/>
        <v>28249.466392150411</v>
      </c>
      <c r="R340" s="124">
        <f t="shared" si="28"/>
        <v>12256219.421138635</v>
      </c>
      <c r="Z340" s="2"/>
    </row>
    <row r="341" spans="13:26" x14ac:dyDescent="0.2">
      <c r="M341" s="2"/>
      <c r="N341" s="1">
        <f t="shared" si="29"/>
        <v>271</v>
      </c>
      <c r="O341" s="124">
        <f t="shared" si="30"/>
        <v>12256219.421138635</v>
      </c>
      <c r="P341" s="124">
        <f t="shared" si="31"/>
        <v>32719.091055490644</v>
      </c>
      <c r="Q341" s="124">
        <f t="shared" si="27"/>
        <v>28390.695894835175</v>
      </c>
      <c r="R341" s="124">
        <f t="shared" si="28"/>
        <v>12317329.20808896</v>
      </c>
      <c r="Z341" s="2"/>
    </row>
    <row r="342" spans="13:26" x14ac:dyDescent="0.2">
      <c r="M342" s="2"/>
      <c r="N342" s="1">
        <f t="shared" si="29"/>
        <v>272</v>
      </c>
      <c r="O342" s="124">
        <f t="shared" si="30"/>
        <v>12317329.20808896</v>
      </c>
      <c r="P342" s="124">
        <f t="shared" si="31"/>
        <v>32719.091055490644</v>
      </c>
      <c r="Q342" s="124">
        <f t="shared" si="27"/>
        <v>28532.252546025062</v>
      </c>
      <c r="R342" s="124">
        <f t="shared" si="28"/>
        <v>12378580.551690476</v>
      </c>
      <c r="Z342" s="2"/>
    </row>
    <row r="343" spans="13:26" x14ac:dyDescent="0.2">
      <c r="M343" s="2"/>
      <c r="N343" s="1">
        <f t="shared" si="29"/>
        <v>273</v>
      </c>
      <c r="O343" s="124">
        <f t="shared" si="30"/>
        <v>12378580.551690476</v>
      </c>
      <c r="P343" s="124">
        <f t="shared" si="31"/>
        <v>32719.091055490644</v>
      </c>
      <c r="Q343" s="124">
        <f t="shared" si="27"/>
        <v>28674.137103537261</v>
      </c>
      <c r="R343" s="124">
        <f t="shared" si="28"/>
        <v>12439973.779849503</v>
      </c>
      <c r="Z343" s="2"/>
    </row>
    <row r="344" spans="13:26" x14ac:dyDescent="0.2">
      <c r="M344" s="2"/>
      <c r="N344" s="1">
        <f t="shared" si="29"/>
        <v>274</v>
      </c>
      <c r="O344" s="124">
        <f t="shared" si="30"/>
        <v>12439973.779849503</v>
      </c>
      <c r="P344" s="124">
        <f t="shared" si="31"/>
        <v>32719.091055490644</v>
      </c>
      <c r="Q344" s="124">
        <f t="shared" si="27"/>
        <v>28816.35032694439</v>
      </c>
      <c r="R344" s="124">
        <f t="shared" si="28"/>
        <v>12501509.221231937</v>
      </c>
      <c r="Z344" s="2"/>
    </row>
    <row r="345" spans="13:26" x14ac:dyDescent="0.2">
      <c r="M345" s="2"/>
      <c r="N345" s="1">
        <f t="shared" si="29"/>
        <v>275</v>
      </c>
      <c r="O345" s="124">
        <f t="shared" si="30"/>
        <v>12501509.221231937</v>
      </c>
      <c r="P345" s="124">
        <f t="shared" si="31"/>
        <v>32719.091055490644</v>
      </c>
      <c r="Q345" s="124">
        <f t="shared" si="27"/>
        <v>28958.892977578565</v>
      </c>
      <c r="R345" s="124">
        <f t="shared" si="28"/>
        <v>12563187.205265006</v>
      </c>
      <c r="Z345" s="2"/>
    </row>
    <row r="346" spans="13:26" x14ac:dyDescent="0.2">
      <c r="M346" s="2"/>
      <c r="N346" s="1">
        <f t="shared" si="29"/>
        <v>276</v>
      </c>
      <c r="O346" s="124">
        <f t="shared" si="30"/>
        <v>12563187.205265006</v>
      </c>
      <c r="P346" s="124">
        <f t="shared" si="31"/>
        <v>32719.091055490644</v>
      </c>
      <c r="Q346" s="124">
        <f t="shared" si="27"/>
        <v>29101.765818535478</v>
      </c>
      <c r="R346" s="124">
        <f t="shared" si="28"/>
        <v>12625008.062139032</v>
      </c>
      <c r="Z346" s="2"/>
    </row>
    <row r="347" spans="13:26" x14ac:dyDescent="0.2">
      <c r="M347" s="2"/>
      <c r="N347" s="1">
        <f t="shared" si="29"/>
        <v>277</v>
      </c>
      <c r="O347" s="124">
        <f t="shared" si="30"/>
        <v>12625008.062139032</v>
      </c>
      <c r="P347" s="124">
        <f t="shared" si="31"/>
        <v>32719.091055490644</v>
      </c>
      <c r="Q347" s="124">
        <f t="shared" si="27"/>
        <v>29244.969614678477</v>
      </c>
      <c r="R347" s="124">
        <f t="shared" si="28"/>
        <v>12686972.122809201</v>
      </c>
      <c r="Z347" s="2"/>
    </row>
    <row r="348" spans="13:26" x14ac:dyDescent="0.2">
      <c r="M348" s="2"/>
      <c r="N348" s="1">
        <f t="shared" si="29"/>
        <v>278</v>
      </c>
      <c r="O348" s="124">
        <f t="shared" si="30"/>
        <v>12686972.122809201</v>
      </c>
      <c r="P348" s="124">
        <f t="shared" si="31"/>
        <v>32719.091055490644</v>
      </c>
      <c r="Q348" s="124">
        <f t="shared" si="27"/>
        <v>29388.505132642666</v>
      </c>
      <c r="R348" s="124">
        <f t="shared" si="28"/>
        <v>12749079.718997335</v>
      </c>
      <c r="Z348" s="2"/>
    </row>
    <row r="349" spans="13:26" x14ac:dyDescent="0.2">
      <c r="M349" s="2"/>
      <c r="N349" s="1">
        <f t="shared" si="29"/>
        <v>279</v>
      </c>
      <c r="O349" s="124">
        <f t="shared" si="30"/>
        <v>12749079.718997335</v>
      </c>
      <c r="P349" s="124">
        <f t="shared" si="31"/>
        <v>32719.091055490644</v>
      </c>
      <c r="Q349" s="124">
        <f t="shared" si="27"/>
        <v>29532.373140839005</v>
      </c>
      <c r="R349" s="124">
        <f t="shared" si="28"/>
        <v>12811331.183193665</v>
      </c>
      <c r="Z349" s="2"/>
    </row>
    <row r="350" spans="13:26" x14ac:dyDescent="0.2">
      <c r="M350" s="2"/>
      <c r="N350" s="1">
        <f t="shared" si="29"/>
        <v>280</v>
      </c>
      <c r="O350" s="124">
        <f t="shared" si="30"/>
        <v>12811331.183193665</v>
      </c>
      <c r="P350" s="124">
        <f t="shared" si="31"/>
        <v>32719.091055490644</v>
      </c>
      <c r="Q350" s="124">
        <f t="shared" si="27"/>
        <v>29676.57440945843</v>
      </c>
      <c r="R350" s="124">
        <f t="shared" si="28"/>
        <v>12873726.848658614</v>
      </c>
      <c r="Z350" s="2"/>
    </row>
    <row r="351" spans="13:26" x14ac:dyDescent="0.2">
      <c r="M351" s="2"/>
      <c r="N351" s="1">
        <f t="shared" si="29"/>
        <v>281</v>
      </c>
      <c r="O351" s="124">
        <f t="shared" si="30"/>
        <v>12873726.848658614</v>
      </c>
      <c r="P351" s="124">
        <f t="shared" si="31"/>
        <v>32719.091055490644</v>
      </c>
      <c r="Q351" s="124">
        <f t="shared" si="27"/>
        <v>29821.109710475965</v>
      </c>
      <c r="R351" s="124">
        <f t="shared" si="28"/>
        <v>12936267.049424579</v>
      </c>
      <c r="Z351" s="2"/>
    </row>
    <row r="352" spans="13:26" x14ac:dyDescent="0.2">
      <c r="M352" s="2"/>
      <c r="N352" s="1">
        <f t="shared" si="29"/>
        <v>282</v>
      </c>
      <c r="O352" s="124">
        <f t="shared" si="30"/>
        <v>12936267.049424579</v>
      </c>
      <c r="P352" s="124">
        <f t="shared" si="31"/>
        <v>32719.091055490644</v>
      </c>
      <c r="Q352" s="124">
        <f t="shared" si="27"/>
        <v>29965.979817654865</v>
      </c>
      <c r="R352" s="124">
        <f t="shared" si="28"/>
        <v>12998952.120297724</v>
      </c>
      <c r="Z352" s="2"/>
    </row>
    <row r="353" spans="13:26" x14ac:dyDescent="0.2">
      <c r="M353" s="2"/>
      <c r="N353" s="1">
        <f t="shared" si="29"/>
        <v>283</v>
      </c>
      <c r="O353" s="124">
        <f t="shared" si="30"/>
        <v>12998952.120297724</v>
      </c>
      <c r="P353" s="124">
        <f t="shared" si="31"/>
        <v>32719.091055490644</v>
      </c>
      <c r="Q353" s="124">
        <f t="shared" si="27"/>
        <v>30111.185506550759</v>
      </c>
      <c r="R353" s="124">
        <f t="shared" si="28"/>
        <v>13061782.396859765</v>
      </c>
      <c r="Z353" s="2"/>
    </row>
    <row r="354" spans="13:26" x14ac:dyDescent="0.2">
      <c r="M354" s="2"/>
      <c r="N354" s="1">
        <f t="shared" si="29"/>
        <v>284</v>
      </c>
      <c r="O354" s="124">
        <f t="shared" si="30"/>
        <v>13061782.396859765</v>
      </c>
      <c r="P354" s="124">
        <f t="shared" si="31"/>
        <v>32719.091055490644</v>
      </c>
      <c r="Q354" s="124">
        <f t="shared" si="27"/>
        <v>30256.727554515786</v>
      </c>
      <c r="R354" s="124">
        <f t="shared" si="28"/>
        <v>13124758.21546977</v>
      </c>
      <c r="Z354" s="2"/>
    </row>
    <row r="355" spans="13:26" x14ac:dyDescent="0.2">
      <c r="M355" s="2"/>
      <c r="N355" s="1">
        <f t="shared" si="29"/>
        <v>285</v>
      </c>
      <c r="O355" s="124">
        <f t="shared" si="30"/>
        <v>13124758.21546977</v>
      </c>
      <c r="P355" s="124">
        <f t="shared" si="31"/>
        <v>32719.091055490644</v>
      </c>
      <c r="Q355" s="124">
        <f t="shared" si="27"/>
        <v>30402.606740702784</v>
      </c>
      <c r="R355" s="124">
        <f t="shared" si="28"/>
        <v>13187879.913265962</v>
      </c>
      <c r="Z355" s="2"/>
    </row>
    <row r="356" spans="13:26" x14ac:dyDescent="0.2">
      <c r="M356" s="2"/>
      <c r="N356" s="1">
        <f t="shared" si="29"/>
        <v>286</v>
      </c>
      <c r="O356" s="124">
        <f t="shared" si="30"/>
        <v>13187879.913265962</v>
      </c>
      <c r="P356" s="124">
        <f t="shared" si="31"/>
        <v>32719.091055490644</v>
      </c>
      <c r="Q356" s="124">
        <f t="shared" si="27"/>
        <v>30548.82384606943</v>
      </c>
      <c r="R356" s="124">
        <f t="shared" si="28"/>
        <v>13251147.828167522</v>
      </c>
      <c r="Z356" s="2"/>
    </row>
    <row r="357" spans="13:26" x14ac:dyDescent="0.2">
      <c r="M357" s="2"/>
      <c r="N357" s="1">
        <f t="shared" si="29"/>
        <v>287</v>
      </c>
      <c r="O357" s="124">
        <f t="shared" si="30"/>
        <v>13251147.828167522</v>
      </c>
      <c r="P357" s="124">
        <f t="shared" si="31"/>
        <v>32719.091055490644</v>
      </c>
      <c r="Q357" s="124">
        <f t="shared" si="27"/>
        <v>30695.37965338245</v>
      </c>
      <c r="R357" s="124">
        <f t="shared" si="28"/>
        <v>13314562.298876395</v>
      </c>
      <c r="Z357" s="2"/>
    </row>
    <row r="358" spans="13:26" x14ac:dyDescent="0.2">
      <c r="M358" s="2"/>
      <c r="N358" s="1">
        <f t="shared" si="29"/>
        <v>288</v>
      </c>
      <c r="O358" s="124">
        <f t="shared" si="30"/>
        <v>13314562.298876395</v>
      </c>
      <c r="P358" s="124">
        <f t="shared" si="31"/>
        <v>32719.091055490644</v>
      </c>
      <c r="Q358" s="124">
        <f t="shared" si="27"/>
        <v>30842.274947221787</v>
      </c>
      <c r="R358" s="124">
        <f t="shared" si="28"/>
        <v>13378123.664879108</v>
      </c>
      <c r="Z358" s="2"/>
    </row>
    <row r="359" spans="13:26" x14ac:dyDescent="0.2">
      <c r="M359" s="2"/>
      <c r="N359" s="1">
        <f t="shared" si="29"/>
        <v>289</v>
      </c>
      <c r="O359" s="124">
        <f t="shared" si="30"/>
        <v>13378123.664879108</v>
      </c>
      <c r="P359" s="124">
        <f t="shared" si="31"/>
        <v>32719.091055490644</v>
      </c>
      <c r="Q359" s="124">
        <f t="shared" si="27"/>
        <v>30989.510513984813</v>
      </c>
      <c r="R359" s="124">
        <f t="shared" si="28"/>
        <v>13441832.266448583</v>
      </c>
      <c r="Z359" s="2"/>
    </row>
    <row r="360" spans="13:26" x14ac:dyDescent="0.2">
      <c r="M360" s="2"/>
      <c r="N360" s="1">
        <f t="shared" si="29"/>
        <v>290</v>
      </c>
      <c r="O360" s="124">
        <f t="shared" si="30"/>
        <v>13441832.266448583</v>
      </c>
      <c r="P360" s="124">
        <f t="shared" si="31"/>
        <v>32719.091055490644</v>
      </c>
      <c r="Q360" s="124">
        <f t="shared" si="27"/>
        <v>31137.08714189053</v>
      </c>
      <c r="R360" s="124">
        <f t="shared" si="28"/>
        <v>13505688.444645964</v>
      </c>
      <c r="Z360" s="2"/>
    </row>
    <row r="361" spans="13:26" x14ac:dyDescent="0.2">
      <c r="M361" s="2"/>
      <c r="N361" s="1">
        <f t="shared" si="29"/>
        <v>291</v>
      </c>
      <c r="O361" s="124">
        <f t="shared" si="30"/>
        <v>13505688.444645964</v>
      </c>
      <c r="P361" s="124">
        <f t="shared" si="31"/>
        <v>32719.091055490644</v>
      </c>
      <c r="Q361" s="124">
        <f t="shared" si="27"/>
        <v>31285.0056209838</v>
      </c>
      <c r="R361" s="124">
        <f t="shared" si="28"/>
        <v>13569692.541322438</v>
      </c>
      <c r="Z361" s="2"/>
    </row>
    <row r="362" spans="13:26" x14ac:dyDescent="0.2">
      <c r="M362" s="2"/>
      <c r="N362" s="1">
        <f t="shared" si="29"/>
        <v>292</v>
      </c>
      <c r="O362" s="124">
        <f t="shared" si="30"/>
        <v>13569692.541322438</v>
      </c>
      <c r="P362" s="124">
        <f t="shared" si="31"/>
        <v>32719.091055490644</v>
      </c>
      <c r="Q362" s="124">
        <f t="shared" si="27"/>
        <v>31433.266743139575</v>
      </c>
      <c r="R362" s="124">
        <f t="shared" si="28"/>
        <v>13633844.899121068</v>
      </c>
      <c r="Z362" s="2"/>
    </row>
    <row r="363" spans="13:26" x14ac:dyDescent="0.2">
      <c r="M363" s="2"/>
      <c r="N363" s="1">
        <f t="shared" si="29"/>
        <v>293</v>
      </c>
      <c r="O363" s="124">
        <f t="shared" si="30"/>
        <v>13633844.899121068</v>
      </c>
      <c r="P363" s="124">
        <f t="shared" si="31"/>
        <v>32719.091055490644</v>
      </c>
      <c r="Q363" s="124">
        <f t="shared" si="27"/>
        <v>31581.871302067124</v>
      </c>
      <c r="R363" s="124">
        <f t="shared" si="28"/>
        <v>13698145.861478625</v>
      </c>
      <c r="Z363" s="2"/>
    </row>
    <row r="364" spans="13:26" x14ac:dyDescent="0.2">
      <c r="M364" s="2"/>
      <c r="N364" s="1">
        <f t="shared" si="29"/>
        <v>294</v>
      </c>
      <c r="O364" s="124">
        <f t="shared" si="30"/>
        <v>13698145.861478625</v>
      </c>
      <c r="P364" s="124">
        <f t="shared" si="31"/>
        <v>32719.091055490644</v>
      </c>
      <c r="Q364" s="124">
        <f t="shared" si="27"/>
        <v>31730.820093314287</v>
      </c>
      <c r="R364" s="124">
        <f t="shared" si="28"/>
        <v>13762595.77262743</v>
      </c>
      <c r="Z364" s="2"/>
    </row>
    <row r="365" spans="13:26" x14ac:dyDescent="0.2">
      <c r="M365" s="2"/>
      <c r="N365" s="1">
        <f t="shared" si="29"/>
        <v>295</v>
      </c>
      <c r="O365" s="124">
        <f t="shared" si="30"/>
        <v>13762595.77262743</v>
      </c>
      <c r="P365" s="124">
        <f t="shared" si="31"/>
        <v>32719.091055490644</v>
      </c>
      <c r="Q365" s="124">
        <f t="shared" si="27"/>
        <v>31880.113914271755</v>
      </c>
      <c r="R365" s="124">
        <f t="shared" si="28"/>
        <v>13827194.977597192</v>
      </c>
      <c r="Z365" s="2"/>
    </row>
    <row r="366" spans="13:26" x14ac:dyDescent="0.2">
      <c r="M366" s="2"/>
      <c r="N366" s="1">
        <f t="shared" si="29"/>
        <v>296</v>
      </c>
      <c r="O366" s="124">
        <f t="shared" si="30"/>
        <v>13827194.977597192</v>
      </c>
      <c r="P366" s="124">
        <f t="shared" si="31"/>
        <v>32719.091055490644</v>
      </c>
      <c r="Q366" s="124">
        <f t="shared" si="27"/>
        <v>32029.753564177292</v>
      </c>
      <c r="R366" s="124">
        <f t="shared" si="28"/>
        <v>13891943.822216859</v>
      </c>
      <c r="Z366" s="2"/>
    </row>
    <row r="367" spans="13:26" x14ac:dyDescent="0.2">
      <c r="M367" s="2"/>
      <c r="N367" s="1">
        <f t="shared" si="29"/>
        <v>297</v>
      </c>
      <c r="O367" s="124">
        <f t="shared" si="30"/>
        <v>13891943.822216859</v>
      </c>
      <c r="P367" s="124">
        <f t="shared" si="31"/>
        <v>32719.091055490644</v>
      </c>
      <c r="Q367" s="124">
        <f t="shared" si="27"/>
        <v>32179.73984412006</v>
      </c>
      <c r="R367" s="124">
        <f t="shared" si="28"/>
        <v>13956842.653116468</v>
      </c>
      <c r="Z367" s="2"/>
    </row>
    <row r="368" spans="13:26" x14ac:dyDescent="0.2">
      <c r="M368" s="2"/>
      <c r="N368" s="1">
        <f t="shared" si="29"/>
        <v>298</v>
      </c>
      <c r="O368" s="124">
        <f t="shared" si="30"/>
        <v>13956842.653116468</v>
      </c>
      <c r="P368" s="124">
        <f t="shared" si="31"/>
        <v>32719.091055490644</v>
      </c>
      <c r="Q368" s="124">
        <f t="shared" si="27"/>
        <v>32330.073557044885</v>
      </c>
      <c r="R368" s="124">
        <f t="shared" si="28"/>
        <v>14021891.817729004</v>
      </c>
      <c r="Z368" s="2"/>
    </row>
    <row r="369" spans="13:26" x14ac:dyDescent="0.2">
      <c r="M369" s="2"/>
      <c r="N369" s="1">
        <f t="shared" si="29"/>
        <v>299</v>
      </c>
      <c r="O369" s="124">
        <f t="shared" si="30"/>
        <v>14021891.817729004</v>
      </c>
      <c r="P369" s="124">
        <f t="shared" si="31"/>
        <v>32719.091055490644</v>
      </c>
      <c r="Q369" s="124">
        <f t="shared" si="27"/>
        <v>32480.755507756567</v>
      </c>
      <c r="R369" s="124">
        <f t="shared" si="28"/>
        <v>14087091.66429225</v>
      </c>
      <c r="Z369" s="2"/>
    </row>
    <row r="370" spans="13:26" x14ac:dyDescent="0.2">
      <c r="M370" s="2"/>
      <c r="N370" s="1">
        <f t="shared" si="29"/>
        <v>300</v>
      </c>
      <c r="O370" s="124">
        <f t="shared" si="30"/>
        <v>14087091.66429225</v>
      </c>
      <c r="P370" s="124">
        <f t="shared" si="31"/>
        <v>32719.091055490644</v>
      </c>
      <c r="Q370" s="124">
        <f t="shared" si="27"/>
        <v>32631.786502924169</v>
      </c>
      <c r="R370" s="124">
        <f t="shared" si="28"/>
        <v>14152442.541850664</v>
      </c>
      <c r="Z370" s="2"/>
    </row>
    <row r="371" spans="13:26" x14ac:dyDescent="0.2">
      <c r="M371" s="2"/>
      <c r="N371" s="1">
        <f t="shared" si="29"/>
        <v>301</v>
      </c>
      <c r="O371" s="124">
        <f t="shared" si="30"/>
        <v>14152442.541850664</v>
      </c>
      <c r="P371" s="124">
        <f t="shared" si="31"/>
        <v>32719.091055490644</v>
      </c>
      <c r="Q371" s="124">
        <f t="shared" si="27"/>
        <v>32783.167351085351</v>
      </c>
      <c r="R371" s="124">
        <f t="shared" si="28"/>
        <v>14217944.800257239</v>
      </c>
      <c r="Z371" s="2"/>
    </row>
    <row r="372" spans="13:26" x14ac:dyDescent="0.2">
      <c r="M372" s="2"/>
      <c r="N372" s="1">
        <f t="shared" si="29"/>
        <v>302</v>
      </c>
      <c r="O372" s="124">
        <f t="shared" si="30"/>
        <v>14217944.800257239</v>
      </c>
      <c r="P372" s="124">
        <f t="shared" si="31"/>
        <v>32719.091055490644</v>
      </c>
      <c r="Q372" s="124">
        <f t="shared" si="27"/>
        <v>32934.898862650705</v>
      </c>
      <c r="R372" s="124">
        <f t="shared" si="28"/>
        <v>14283598.79017538</v>
      </c>
      <c r="Z372" s="2"/>
    </row>
    <row r="373" spans="13:26" x14ac:dyDescent="0.2">
      <c r="M373" s="2"/>
      <c r="N373" s="1">
        <f t="shared" si="29"/>
        <v>303</v>
      </c>
      <c r="O373" s="124">
        <f t="shared" si="30"/>
        <v>14283598.79017538</v>
      </c>
      <c r="P373" s="124">
        <f t="shared" si="31"/>
        <v>32719.091055490644</v>
      </c>
      <c r="Q373" s="124">
        <f t="shared" si="27"/>
        <v>33086.981849908072</v>
      </c>
      <c r="R373" s="124">
        <f t="shared" si="28"/>
        <v>14349404.863080779</v>
      </c>
      <c r="Z373" s="2"/>
    </row>
    <row r="374" spans="13:26" x14ac:dyDescent="0.2">
      <c r="M374" s="2"/>
      <c r="N374" s="1">
        <f t="shared" si="29"/>
        <v>304</v>
      </c>
      <c r="O374" s="124">
        <f t="shared" si="30"/>
        <v>14349404.863080779</v>
      </c>
      <c r="P374" s="124">
        <f t="shared" si="31"/>
        <v>32719.091055490644</v>
      </c>
      <c r="Q374" s="124">
        <f t="shared" si="27"/>
        <v>33239.417127026907</v>
      </c>
      <c r="R374" s="124">
        <f t="shared" si="28"/>
        <v>14415363.371263295</v>
      </c>
      <c r="Z374" s="2"/>
    </row>
    <row r="375" spans="13:26" x14ac:dyDescent="0.2">
      <c r="M375" s="2"/>
      <c r="N375" s="1">
        <f t="shared" si="29"/>
        <v>305</v>
      </c>
      <c r="O375" s="124">
        <f t="shared" si="30"/>
        <v>14415363.371263295</v>
      </c>
      <c r="P375" s="124">
        <f t="shared" si="31"/>
        <v>32719.091055490644</v>
      </c>
      <c r="Q375" s="124">
        <f t="shared" si="27"/>
        <v>33392.205510062631</v>
      </c>
      <c r="R375" s="124">
        <f t="shared" si="28"/>
        <v>14481474.667828849</v>
      </c>
      <c r="Z375" s="2"/>
    </row>
    <row r="376" spans="13:26" x14ac:dyDescent="0.2">
      <c r="M376" s="2"/>
      <c r="N376" s="1">
        <f t="shared" si="29"/>
        <v>306</v>
      </c>
      <c r="O376" s="124">
        <f t="shared" si="30"/>
        <v>14481474.667828849</v>
      </c>
      <c r="P376" s="124">
        <f t="shared" si="31"/>
        <v>32719.091055490644</v>
      </c>
      <c r="Q376" s="124">
        <f t="shared" si="27"/>
        <v>33545.34781696101</v>
      </c>
      <c r="R376" s="124">
        <f t="shared" si="28"/>
        <v>14547739.1067013</v>
      </c>
      <c r="Z376" s="2"/>
    </row>
    <row r="377" spans="13:26" x14ac:dyDescent="0.2">
      <c r="M377" s="2"/>
      <c r="N377" s="1">
        <f t="shared" si="29"/>
        <v>307</v>
      </c>
      <c r="O377" s="124">
        <f t="shared" si="30"/>
        <v>14547739.1067013</v>
      </c>
      <c r="P377" s="124">
        <f t="shared" si="31"/>
        <v>32719.091055490644</v>
      </c>
      <c r="Q377" s="124">
        <f t="shared" si="27"/>
        <v>33698.844867562511</v>
      </c>
      <c r="R377" s="124">
        <f t="shared" si="28"/>
        <v>14614157.042624352</v>
      </c>
      <c r="Z377" s="2"/>
    </row>
    <row r="378" spans="13:26" x14ac:dyDescent="0.2">
      <c r="M378" s="2"/>
      <c r="N378" s="1">
        <f t="shared" si="29"/>
        <v>308</v>
      </c>
      <c r="O378" s="124">
        <f t="shared" si="30"/>
        <v>14614157.042624352</v>
      </c>
      <c r="P378" s="124">
        <f t="shared" si="31"/>
        <v>32719.091055490644</v>
      </c>
      <c r="Q378" s="124">
        <f t="shared" si="27"/>
        <v>33852.697483606724</v>
      </c>
      <c r="R378" s="124">
        <f t="shared" si="28"/>
        <v>14680728.831163449</v>
      </c>
      <c r="Z378" s="2"/>
    </row>
    <row r="379" spans="13:26" x14ac:dyDescent="0.2">
      <c r="M379" s="2"/>
      <c r="N379" s="1">
        <f t="shared" si="29"/>
        <v>309</v>
      </c>
      <c r="O379" s="124">
        <f t="shared" si="30"/>
        <v>14680728.831163449</v>
      </c>
      <c r="P379" s="124">
        <f t="shared" si="31"/>
        <v>32719.091055490644</v>
      </c>
      <c r="Q379" s="124">
        <f t="shared" si="27"/>
        <v>34006.906488736728</v>
      </c>
      <c r="R379" s="124">
        <f t="shared" si="28"/>
        <v>14747454.828707676</v>
      </c>
      <c r="Z379" s="2"/>
    </row>
    <row r="380" spans="13:26" x14ac:dyDescent="0.2">
      <c r="M380" s="2"/>
      <c r="N380" s="1">
        <f t="shared" si="29"/>
        <v>310</v>
      </c>
      <c r="O380" s="124">
        <f t="shared" si="30"/>
        <v>14747454.828707676</v>
      </c>
      <c r="P380" s="124">
        <f t="shared" si="31"/>
        <v>32719.091055490644</v>
      </c>
      <c r="Q380" s="124">
        <f t="shared" si="27"/>
        <v>34161.472708503512</v>
      </c>
      <c r="R380" s="124">
        <f t="shared" si="28"/>
        <v>14814335.392471669</v>
      </c>
      <c r="Z380" s="2"/>
    </row>
    <row r="381" spans="13:26" x14ac:dyDescent="0.2">
      <c r="M381" s="2"/>
      <c r="N381" s="1">
        <f t="shared" si="29"/>
        <v>311</v>
      </c>
      <c r="O381" s="124">
        <f t="shared" si="30"/>
        <v>14814335.392471669</v>
      </c>
      <c r="P381" s="124">
        <f t="shared" si="31"/>
        <v>32719.091055490644</v>
      </c>
      <c r="Q381" s="124">
        <f t="shared" si="27"/>
        <v>34316.396970370413</v>
      </c>
      <c r="R381" s="124">
        <f t="shared" si="28"/>
        <v>14881370.88049753</v>
      </c>
      <c r="Z381" s="2"/>
    </row>
    <row r="382" spans="13:26" x14ac:dyDescent="0.2">
      <c r="M382" s="2"/>
      <c r="N382" s="1">
        <f t="shared" si="29"/>
        <v>312</v>
      </c>
      <c r="O382" s="124">
        <f t="shared" si="30"/>
        <v>14881370.88049753</v>
      </c>
      <c r="P382" s="124">
        <f t="shared" si="31"/>
        <v>32719.091055490644</v>
      </c>
      <c r="Q382" s="124">
        <f t="shared" si="27"/>
        <v>34471.680103717517</v>
      </c>
      <c r="R382" s="124">
        <f t="shared" si="28"/>
        <v>14948561.651656738</v>
      </c>
      <c r="Z382" s="2"/>
    </row>
    <row r="383" spans="13:26" x14ac:dyDescent="0.2">
      <c r="M383" s="2"/>
      <c r="N383" s="1">
        <f t="shared" si="29"/>
        <v>313</v>
      </c>
      <c r="O383" s="124">
        <f t="shared" si="30"/>
        <v>14948561.651656738</v>
      </c>
      <c r="P383" s="124">
        <f t="shared" si="31"/>
        <v>32719.091055490644</v>
      </c>
      <c r="Q383" s="124">
        <f t="shared" si="27"/>
        <v>34627.322939846126</v>
      </c>
      <c r="R383" s="124">
        <f t="shared" si="28"/>
        <v>15015908.065652074</v>
      </c>
      <c r="Z383" s="2"/>
    </row>
    <row r="384" spans="13:26" x14ac:dyDescent="0.2">
      <c r="M384" s="2"/>
      <c r="N384" s="1">
        <f t="shared" si="29"/>
        <v>314</v>
      </c>
      <c r="O384" s="124">
        <f t="shared" si="30"/>
        <v>15015908.065652074</v>
      </c>
      <c r="P384" s="124">
        <f t="shared" si="31"/>
        <v>32719.091055490644</v>
      </c>
      <c r="Q384" s="124">
        <f t="shared" si="27"/>
        <v>34783.326311983175</v>
      </c>
      <c r="R384" s="124">
        <f t="shared" si="28"/>
        <v>15083410.483019548</v>
      </c>
      <c r="Z384" s="2"/>
    </row>
    <row r="385" spans="13:26" x14ac:dyDescent="0.2">
      <c r="M385" s="2"/>
      <c r="N385" s="1">
        <f t="shared" si="29"/>
        <v>315</v>
      </c>
      <c r="O385" s="124">
        <f t="shared" si="30"/>
        <v>15083410.483019548</v>
      </c>
      <c r="P385" s="124">
        <f t="shared" si="31"/>
        <v>32719.091055490644</v>
      </c>
      <c r="Q385" s="124">
        <f t="shared" si="27"/>
        <v>34939.691055285737</v>
      </c>
      <c r="R385" s="124">
        <f t="shared" si="28"/>
        <v>15151069.265130322</v>
      </c>
      <c r="Z385" s="2"/>
    </row>
    <row r="386" spans="13:26" x14ac:dyDescent="0.2">
      <c r="M386" s="2"/>
      <c r="N386" s="1">
        <f t="shared" si="29"/>
        <v>316</v>
      </c>
      <c r="O386" s="124">
        <f t="shared" si="30"/>
        <v>15151069.265130322</v>
      </c>
      <c r="P386" s="124">
        <f t="shared" si="31"/>
        <v>32719.091055490644</v>
      </c>
      <c r="Q386" s="124">
        <f t="shared" si="27"/>
        <v>35096.418006845444</v>
      </c>
      <c r="R386" s="124">
        <f t="shared" si="28"/>
        <v>15218884.774192657</v>
      </c>
      <c r="Z386" s="2"/>
    </row>
    <row r="387" spans="13:26" x14ac:dyDescent="0.2">
      <c r="M387" s="2"/>
      <c r="N387" s="1">
        <f t="shared" si="29"/>
        <v>317</v>
      </c>
      <c r="O387" s="124">
        <f t="shared" si="30"/>
        <v>15218884.774192657</v>
      </c>
      <c r="P387" s="124">
        <f t="shared" si="31"/>
        <v>32719.091055490644</v>
      </c>
      <c r="Q387" s="124">
        <f t="shared" si="27"/>
        <v>35253.508005693009</v>
      </c>
      <c r="R387" s="124">
        <f t="shared" si="28"/>
        <v>15286857.373253841</v>
      </c>
      <c r="Z387" s="2"/>
    </row>
    <row r="388" spans="13:26" x14ac:dyDescent="0.2">
      <c r="M388" s="2"/>
      <c r="N388" s="1">
        <f t="shared" si="29"/>
        <v>318</v>
      </c>
      <c r="O388" s="124">
        <f t="shared" si="30"/>
        <v>15286857.373253841</v>
      </c>
      <c r="P388" s="124">
        <f t="shared" si="31"/>
        <v>32719.091055490644</v>
      </c>
      <c r="Q388" s="124">
        <f t="shared" si="27"/>
        <v>35410.961892802705</v>
      </c>
      <c r="R388" s="124">
        <f t="shared" si="28"/>
        <v>15354987.426202133</v>
      </c>
      <c r="Z388" s="2"/>
    </row>
    <row r="389" spans="13:26" x14ac:dyDescent="0.2">
      <c r="M389" s="2"/>
      <c r="N389" s="1">
        <f t="shared" si="29"/>
        <v>319</v>
      </c>
      <c r="O389" s="124">
        <f t="shared" si="30"/>
        <v>15354987.426202133</v>
      </c>
      <c r="P389" s="124">
        <f t="shared" si="31"/>
        <v>32719.091055490644</v>
      </c>
      <c r="Q389" s="124">
        <f t="shared" si="27"/>
        <v>35568.780511096855</v>
      </c>
      <c r="R389" s="124">
        <f t="shared" si="28"/>
        <v>15423275.297768719</v>
      </c>
      <c r="Z389" s="2"/>
    </row>
    <row r="390" spans="13:26" x14ac:dyDescent="0.2">
      <c r="M390" s="2"/>
      <c r="N390" s="1">
        <f t="shared" si="29"/>
        <v>320</v>
      </c>
      <c r="O390" s="124">
        <f t="shared" si="30"/>
        <v>15423275.297768719</v>
      </c>
      <c r="P390" s="124">
        <f t="shared" si="31"/>
        <v>32719.091055490644</v>
      </c>
      <c r="Q390" s="124">
        <f t="shared" si="27"/>
        <v>35726.964705450351</v>
      </c>
      <c r="R390" s="124">
        <f t="shared" si="28"/>
        <v>15491721.35352966</v>
      </c>
      <c r="Z390" s="2"/>
    </row>
    <row r="391" spans="13:26" x14ac:dyDescent="0.2">
      <c r="M391" s="2"/>
      <c r="N391" s="1">
        <f t="shared" si="29"/>
        <v>321</v>
      </c>
      <c r="O391" s="124">
        <f t="shared" si="30"/>
        <v>15491721.35352966</v>
      </c>
      <c r="P391" s="124">
        <f t="shared" si="31"/>
        <v>32719.091055490644</v>
      </c>
      <c r="Q391" s="124">
        <f t="shared" ref="Q391:Q454" si="32">O391*$P$65</f>
        <v>35885.515322695195</v>
      </c>
      <c r="R391" s="124">
        <f t="shared" ref="R391:R454" si="33">O391+P391+Q391</f>
        <v>15560325.959907845</v>
      </c>
      <c r="Z391" s="2"/>
    </row>
    <row r="392" spans="13:26" x14ac:dyDescent="0.2">
      <c r="M392" s="2"/>
      <c r="N392" s="1">
        <f t="shared" ref="N392:N455" si="34">N391+1</f>
        <v>322</v>
      </c>
      <c r="O392" s="124">
        <f t="shared" ref="O392:O455" si="35">R391</f>
        <v>15560325.959907845</v>
      </c>
      <c r="P392" s="124">
        <f t="shared" ref="P392:P455" si="36">P391</f>
        <v>32719.091055490644</v>
      </c>
      <c r="Q392" s="124">
        <f t="shared" si="32"/>
        <v>36044.433211625008</v>
      </c>
      <c r="R392" s="124">
        <f t="shared" si="33"/>
        <v>15629089.484174959</v>
      </c>
      <c r="Z392" s="2"/>
    </row>
    <row r="393" spans="13:26" x14ac:dyDescent="0.2">
      <c r="M393" s="2"/>
      <c r="N393" s="1">
        <f t="shared" si="34"/>
        <v>323</v>
      </c>
      <c r="O393" s="124">
        <f t="shared" si="35"/>
        <v>15629089.484174959</v>
      </c>
      <c r="P393" s="124">
        <f t="shared" si="36"/>
        <v>32719.091055490644</v>
      </c>
      <c r="Q393" s="124">
        <f t="shared" si="32"/>
        <v>36203.719222999578</v>
      </c>
      <c r="R393" s="124">
        <f t="shared" si="33"/>
        <v>15698012.29445345</v>
      </c>
      <c r="Z393" s="2"/>
    </row>
    <row r="394" spans="13:26" x14ac:dyDescent="0.2">
      <c r="M394" s="2"/>
      <c r="N394" s="1">
        <f t="shared" si="34"/>
        <v>324</v>
      </c>
      <c r="O394" s="124">
        <f t="shared" si="35"/>
        <v>15698012.29445345</v>
      </c>
      <c r="P394" s="124">
        <f t="shared" si="36"/>
        <v>32719.091055490644</v>
      </c>
      <c r="Q394" s="124">
        <f t="shared" si="32"/>
        <v>36363.374209549445</v>
      </c>
      <c r="R394" s="124">
        <f t="shared" si="33"/>
        <v>15767094.759718489</v>
      </c>
      <c r="Z394" s="2"/>
    </row>
    <row r="395" spans="13:26" x14ac:dyDescent="0.2">
      <c r="M395" s="2"/>
      <c r="N395" s="1">
        <f t="shared" si="34"/>
        <v>325</v>
      </c>
      <c r="O395" s="124">
        <f t="shared" si="35"/>
        <v>15767094.759718489</v>
      </c>
      <c r="P395" s="124">
        <f t="shared" si="36"/>
        <v>32719.091055490644</v>
      </c>
      <c r="Q395" s="124">
        <f t="shared" si="32"/>
        <v>36523.399025980398</v>
      </c>
      <c r="R395" s="124">
        <f t="shared" si="33"/>
        <v>15836337.249799959</v>
      </c>
      <c r="Z395" s="2"/>
    </row>
    <row r="396" spans="13:26" x14ac:dyDescent="0.2">
      <c r="M396" s="2"/>
      <c r="N396" s="1">
        <f t="shared" si="34"/>
        <v>326</v>
      </c>
      <c r="O396" s="124">
        <f t="shared" si="35"/>
        <v>15836337.249799959</v>
      </c>
      <c r="P396" s="124">
        <f t="shared" si="36"/>
        <v>32719.091055490644</v>
      </c>
      <c r="Q396" s="124">
        <f t="shared" si="32"/>
        <v>36683.794528978135</v>
      </c>
      <c r="R396" s="124">
        <f t="shared" si="33"/>
        <v>15905740.135384427</v>
      </c>
      <c r="Z396" s="2"/>
    </row>
    <row r="397" spans="13:26" x14ac:dyDescent="0.2">
      <c r="M397" s="2"/>
      <c r="N397" s="1">
        <f t="shared" si="34"/>
        <v>327</v>
      </c>
      <c r="O397" s="124">
        <f t="shared" si="35"/>
        <v>15905740.135384427</v>
      </c>
      <c r="P397" s="124">
        <f t="shared" si="36"/>
        <v>32719.091055490644</v>
      </c>
      <c r="Q397" s="124">
        <f t="shared" si="32"/>
        <v>36844.561577212786</v>
      </c>
      <c r="R397" s="124">
        <f t="shared" si="33"/>
        <v>15975303.78801713</v>
      </c>
      <c r="Z397" s="2"/>
    </row>
    <row r="398" spans="13:26" x14ac:dyDescent="0.2">
      <c r="M398" s="2"/>
      <c r="N398" s="1">
        <f t="shared" si="34"/>
        <v>328</v>
      </c>
      <c r="O398" s="124">
        <f t="shared" si="35"/>
        <v>15975303.78801713</v>
      </c>
      <c r="P398" s="124">
        <f t="shared" si="36"/>
        <v>32719.091055490644</v>
      </c>
      <c r="Q398" s="124">
        <f t="shared" si="32"/>
        <v>37005.701031343538</v>
      </c>
      <c r="R398" s="124">
        <f t="shared" si="33"/>
        <v>16045028.580103964</v>
      </c>
      <c r="Z398" s="2"/>
    </row>
    <row r="399" spans="13:26" x14ac:dyDescent="0.2">
      <c r="M399" s="2"/>
      <c r="N399" s="1">
        <f t="shared" si="34"/>
        <v>329</v>
      </c>
      <c r="O399" s="124">
        <f t="shared" si="35"/>
        <v>16045028.580103964</v>
      </c>
      <c r="P399" s="124">
        <f t="shared" si="36"/>
        <v>32719.091055490644</v>
      </c>
      <c r="Q399" s="124">
        <f t="shared" si="32"/>
        <v>37167.213754023243</v>
      </c>
      <c r="R399" s="124">
        <f t="shared" si="33"/>
        <v>16114914.884913476</v>
      </c>
      <c r="Z399" s="2"/>
    </row>
    <row r="400" spans="13:26" x14ac:dyDescent="0.2">
      <c r="M400" s="2"/>
      <c r="N400" s="1">
        <f t="shared" si="34"/>
        <v>330</v>
      </c>
      <c r="O400" s="124">
        <f t="shared" si="35"/>
        <v>16114914.884913476</v>
      </c>
      <c r="P400" s="124">
        <f t="shared" si="36"/>
        <v>32719.091055490644</v>
      </c>
      <c r="Q400" s="124">
        <f t="shared" si="32"/>
        <v>37329.100609903006</v>
      </c>
      <c r="R400" s="124">
        <f t="shared" si="33"/>
        <v>16184963.076578869</v>
      </c>
      <c r="Z400" s="2"/>
    </row>
    <row r="401" spans="13:26" x14ac:dyDescent="0.2">
      <c r="M401" s="2"/>
      <c r="N401" s="1">
        <f t="shared" si="34"/>
        <v>331</v>
      </c>
      <c r="O401" s="124">
        <f t="shared" si="35"/>
        <v>16184963.076578869</v>
      </c>
      <c r="P401" s="124">
        <f t="shared" si="36"/>
        <v>32719.091055490644</v>
      </c>
      <c r="Q401" s="124">
        <f t="shared" si="32"/>
        <v>37491.362465636863</v>
      </c>
      <c r="R401" s="124">
        <f t="shared" si="33"/>
        <v>16255173.530099995</v>
      </c>
      <c r="Z401" s="2"/>
    </row>
    <row r="402" spans="13:26" x14ac:dyDescent="0.2">
      <c r="M402" s="2"/>
      <c r="N402" s="1">
        <f t="shared" si="34"/>
        <v>332</v>
      </c>
      <c r="O402" s="124">
        <f t="shared" si="35"/>
        <v>16255173.530099995</v>
      </c>
      <c r="P402" s="124">
        <f t="shared" si="36"/>
        <v>32719.091055490644</v>
      </c>
      <c r="Q402" s="124">
        <f t="shared" si="32"/>
        <v>37654.000189886385</v>
      </c>
      <c r="R402" s="124">
        <f t="shared" si="33"/>
        <v>16325546.621345371</v>
      </c>
      <c r="Z402" s="2"/>
    </row>
    <row r="403" spans="13:26" x14ac:dyDescent="0.2">
      <c r="M403" s="2"/>
      <c r="N403" s="1">
        <f t="shared" si="34"/>
        <v>333</v>
      </c>
      <c r="O403" s="124">
        <f t="shared" si="35"/>
        <v>16325546.621345371</v>
      </c>
      <c r="P403" s="124">
        <f t="shared" si="36"/>
        <v>32719.091055490644</v>
      </c>
      <c r="Q403" s="124">
        <f t="shared" si="32"/>
        <v>37817.014653325328</v>
      </c>
      <c r="R403" s="124">
        <f t="shared" si="33"/>
        <v>16396082.727054186</v>
      </c>
      <c r="Z403" s="2"/>
    </row>
    <row r="404" spans="13:26" x14ac:dyDescent="0.2">
      <c r="M404" s="2"/>
      <c r="N404" s="1">
        <f t="shared" si="34"/>
        <v>334</v>
      </c>
      <c r="O404" s="124">
        <f t="shared" si="35"/>
        <v>16396082.727054186</v>
      </c>
      <c r="P404" s="124">
        <f t="shared" si="36"/>
        <v>32719.091055490644</v>
      </c>
      <c r="Q404" s="124">
        <f t="shared" si="32"/>
        <v>37980.406728644331</v>
      </c>
      <c r="R404" s="124">
        <f t="shared" si="33"/>
        <v>16466782.22483832</v>
      </c>
      <c r="Z404" s="2"/>
    </row>
    <row r="405" spans="13:26" x14ac:dyDescent="0.2">
      <c r="M405" s="2"/>
      <c r="N405" s="1">
        <f t="shared" si="34"/>
        <v>335</v>
      </c>
      <c r="O405" s="124">
        <f t="shared" si="35"/>
        <v>16466782.22483832</v>
      </c>
      <c r="P405" s="124">
        <f t="shared" si="36"/>
        <v>32719.091055490644</v>
      </c>
      <c r="Q405" s="124">
        <f t="shared" si="32"/>
        <v>38144.177290555541</v>
      </c>
      <c r="R405" s="124">
        <f t="shared" si="33"/>
        <v>16537645.493184365</v>
      </c>
      <c r="Z405" s="2"/>
    </row>
    <row r="406" spans="13:26" x14ac:dyDescent="0.2">
      <c r="M406" s="2"/>
      <c r="N406" s="1">
        <f t="shared" si="34"/>
        <v>336</v>
      </c>
      <c r="O406" s="124">
        <f t="shared" si="35"/>
        <v>16537645.493184365</v>
      </c>
      <c r="P406" s="124">
        <f t="shared" si="36"/>
        <v>32719.091055490644</v>
      </c>
      <c r="Q406" s="124">
        <f t="shared" si="32"/>
        <v>38308.327215797312</v>
      </c>
      <c r="R406" s="124">
        <f t="shared" si="33"/>
        <v>16608672.911455654</v>
      </c>
      <c r="Z406" s="2"/>
    </row>
    <row r="407" spans="13:26" x14ac:dyDescent="0.2">
      <c r="M407" s="2"/>
      <c r="N407" s="1">
        <f t="shared" si="34"/>
        <v>337</v>
      </c>
      <c r="O407" s="124">
        <f t="shared" si="35"/>
        <v>16608672.911455654</v>
      </c>
      <c r="P407" s="124">
        <f t="shared" si="36"/>
        <v>32719.091055490644</v>
      </c>
      <c r="Q407" s="124">
        <f t="shared" si="32"/>
        <v>38472.857383138922</v>
      </c>
      <c r="R407" s="124">
        <f t="shared" si="33"/>
        <v>16679864.859894283</v>
      </c>
      <c r="Z407" s="2"/>
    </row>
    <row r="408" spans="13:26" x14ac:dyDescent="0.2">
      <c r="M408" s="2"/>
      <c r="N408" s="1">
        <f t="shared" si="34"/>
        <v>338</v>
      </c>
      <c r="O408" s="124">
        <f t="shared" si="35"/>
        <v>16679864.859894283</v>
      </c>
      <c r="P408" s="124">
        <f t="shared" si="36"/>
        <v>32719.091055490644</v>
      </c>
      <c r="Q408" s="124">
        <f t="shared" si="32"/>
        <v>38637.768673385239</v>
      </c>
      <c r="R408" s="124">
        <f t="shared" si="33"/>
        <v>16751221.719623158</v>
      </c>
      <c r="Z408" s="2"/>
    </row>
    <row r="409" spans="13:26" x14ac:dyDescent="0.2">
      <c r="M409" s="2"/>
      <c r="N409" s="1">
        <f t="shared" si="34"/>
        <v>339</v>
      </c>
      <c r="O409" s="124">
        <f t="shared" si="35"/>
        <v>16751221.719623158</v>
      </c>
      <c r="P409" s="124">
        <f t="shared" si="36"/>
        <v>32719.091055490644</v>
      </c>
      <c r="Q409" s="124">
        <f t="shared" si="32"/>
        <v>38803.061969381459</v>
      </c>
      <c r="R409" s="124">
        <f t="shared" si="33"/>
        <v>16822743.872648031</v>
      </c>
      <c r="Z409" s="2"/>
    </row>
    <row r="410" spans="13:26" x14ac:dyDescent="0.2">
      <c r="M410" s="2"/>
      <c r="N410" s="1">
        <f t="shared" si="34"/>
        <v>340</v>
      </c>
      <c r="O410" s="124">
        <f t="shared" si="35"/>
        <v>16822743.872648031</v>
      </c>
      <c r="P410" s="124">
        <f t="shared" si="36"/>
        <v>32719.091055490644</v>
      </c>
      <c r="Q410" s="124">
        <f t="shared" si="32"/>
        <v>38968.73815601784</v>
      </c>
      <c r="R410" s="124">
        <f t="shared" si="33"/>
        <v>16894431.701859538</v>
      </c>
      <c r="Z410" s="2"/>
    </row>
    <row r="411" spans="13:26" x14ac:dyDescent="0.2">
      <c r="M411" s="2"/>
      <c r="N411" s="1">
        <f t="shared" si="34"/>
        <v>341</v>
      </c>
      <c r="O411" s="124">
        <f t="shared" si="35"/>
        <v>16894431.701859538</v>
      </c>
      <c r="P411" s="124">
        <f t="shared" si="36"/>
        <v>32719.091055490644</v>
      </c>
      <c r="Q411" s="124">
        <f t="shared" si="32"/>
        <v>39134.798120234416</v>
      </c>
      <c r="R411" s="124">
        <f t="shared" si="33"/>
        <v>16966285.591035262</v>
      </c>
      <c r="Z411" s="2"/>
    </row>
    <row r="412" spans="13:26" x14ac:dyDescent="0.2">
      <c r="M412" s="2"/>
      <c r="N412" s="1">
        <f t="shared" si="34"/>
        <v>342</v>
      </c>
      <c r="O412" s="124">
        <f t="shared" si="35"/>
        <v>16966285.591035262</v>
      </c>
      <c r="P412" s="124">
        <f t="shared" si="36"/>
        <v>32719.091055490644</v>
      </c>
      <c r="Q412" s="124">
        <f t="shared" si="32"/>
        <v>39301.242751025762</v>
      </c>
      <c r="R412" s="124">
        <f t="shared" si="33"/>
        <v>17038305.924841776</v>
      </c>
      <c r="Z412" s="2"/>
    </row>
    <row r="413" spans="13:26" x14ac:dyDescent="0.2">
      <c r="M413" s="2"/>
      <c r="N413" s="1">
        <f t="shared" si="34"/>
        <v>343</v>
      </c>
      <c r="O413" s="124">
        <f t="shared" si="35"/>
        <v>17038305.924841776</v>
      </c>
      <c r="P413" s="124">
        <f t="shared" si="36"/>
        <v>32719.091055490644</v>
      </c>
      <c r="Q413" s="124">
        <f t="shared" si="32"/>
        <v>39468.072939445752</v>
      </c>
      <c r="R413" s="124">
        <f t="shared" si="33"/>
        <v>17110493.088836711</v>
      </c>
      <c r="Z413" s="2"/>
    </row>
    <row r="414" spans="13:26" x14ac:dyDescent="0.2">
      <c r="M414" s="2"/>
      <c r="N414" s="1">
        <f t="shared" si="34"/>
        <v>344</v>
      </c>
      <c r="O414" s="124">
        <f t="shared" si="35"/>
        <v>17110493.088836711</v>
      </c>
      <c r="P414" s="124">
        <f t="shared" si="36"/>
        <v>32719.091055490644</v>
      </c>
      <c r="Q414" s="124">
        <f t="shared" si="32"/>
        <v>39635.289578612319</v>
      </c>
      <c r="R414" s="124">
        <f t="shared" si="33"/>
        <v>17182847.469470814</v>
      </c>
      <c r="Z414" s="2"/>
    </row>
    <row r="415" spans="13:26" x14ac:dyDescent="0.2">
      <c r="M415" s="2"/>
      <c r="N415" s="1">
        <f t="shared" si="34"/>
        <v>345</v>
      </c>
      <c r="O415" s="124">
        <f t="shared" si="35"/>
        <v>17182847.469470814</v>
      </c>
      <c r="P415" s="124">
        <f t="shared" si="36"/>
        <v>32719.091055490644</v>
      </c>
      <c r="Q415" s="124">
        <f t="shared" si="32"/>
        <v>39802.893563712241</v>
      </c>
      <c r="R415" s="124">
        <f t="shared" si="33"/>
        <v>17255369.454090018</v>
      </c>
      <c r="Z415" s="2"/>
    </row>
    <row r="416" spans="13:26" x14ac:dyDescent="0.2">
      <c r="M416" s="2"/>
      <c r="N416" s="1">
        <f t="shared" si="34"/>
        <v>346</v>
      </c>
      <c r="O416" s="124">
        <f t="shared" si="35"/>
        <v>17255369.454090018</v>
      </c>
      <c r="P416" s="124">
        <f t="shared" si="36"/>
        <v>32719.091055490644</v>
      </c>
      <c r="Q416" s="124">
        <f t="shared" si="32"/>
        <v>39970.885792005953</v>
      </c>
      <c r="R416" s="124">
        <f t="shared" si="33"/>
        <v>17328059.430937514</v>
      </c>
      <c r="Z416" s="2"/>
    </row>
    <row r="417" spans="13:26" x14ac:dyDescent="0.2">
      <c r="M417" s="2"/>
      <c r="N417" s="1">
        <f t="shared" si="34"/>
        <v>347</v>
      </c>
      <c r="O417" s="124">
        <f t="shared" si="35"/>
        <v>17328059.430937514</v>
      </c>
      <c r="P417" s="124">
        <f t="shared" si="36"/>
        <v>32719.091055490644</v>
      </c>
      <c r="Q417" s="124">
        <f t="shared" si="32"/>
        <v>40139.267162832308</v>
      </c>
      <c r="R417" s="124">
        <f t="shared" si="33"/>
        <v>17400917.789155837</v>
      </c>
      <c r="Z417" s="2"/>
    </row>
    <row r="418" spans="13:26" x14ac:dyDescent="0.2">
      <c r="M418" s="2"/>
      <c r="N418" s="1">
        <f t="shared" si="34"/>
        <v>348</v>
      </c>
      <c r="O418" s="124">
        <f t="shared" si="35"/>
        <v>17400917.789155837</v>
      </c>
      <c r="P418" s="124">
        <f t="shared" si="36"/>
        <v>32719.091055490644</v>
      </c>
      <c r="Q418" s="124">
        <f t="shared" si="32"/>
        <v>40308.038577613421</v>
      </c>
      <c r="R418" s="124">
        <f t="shared" si="33"/>
        <v>17473944.91878894</v>
      </c>
      <c r="Z418" s="2"/>
    </row>
    <row r="419" spans="13:26" x14ac:dyDescent="0.2">
      <c r="M419" s="2"/>
      <c r="N419" s="1">
        <f t="shared" si="34"/>
        <v>349</v>
      </c>
      <c r="O419" s="124">
        <f t="shared" si="35"/>
        <v>17473944.91878894</v>
      </c>
      <c r="P419" s="124">
        <f t="shared" si="36"/>
        <v>32719.091055490644</v>
      </c>
      <c r="Q419" s="124">
        <f t="shared" si="32"/>
        <v>40477.200939859504</v>
      </c>
      <c r="R419" s="124">
        <f t="shared" si="33"/>
        <v>17547141.21078429</v>
      </c>
      <c r="Z419" s="2"/>
    </row>
    <row r="420" spans="13:26" x14ac:dyDescent="0.2">
      <c r="M420" s="2"/>
      <c r="N420" s="1">
        <f t="shared" si="34"/>
        <v>350</v>
      </c>
      <c r="O420" s="124">
        <f t="shared" si="35"/>
        <v>17547141.21078429</v>
      </c>
      <c r="P420" s="124">
        <f t="shared" si="36"/>
        <v>32719.091055490644</v>
      </c>
      <c r="Q420" s="124">
        <f t="shared" si="32"/>
        <v>40646.755155173683</v>
      </c>
      <c r="R420" s="124">
        <f t="shared" si="33"/>
        <v>17620507.056994952</v>
      </c>
      <c r="Z420" s="2"/>
    </row>
    <row r="421" spans="13:26" x14ac:dyDescent="0.2">
      <c r="M421" s="2"/>
      <c r="N421" s="1">
        <f t="shared" si="34"/>
        <v>351</v>
      </c>
      <c r="O421" s="124">
        <f t="shared" si="35"/>
        <v>17620507.056994952</v>
      </c>
      <c r="P421" s="124">
        <f t="shared" si="36"/>
        <v>32719.091055490644</v>
      </c>
      <c r="Q421" s="124">
        <f t="shared" si="32"/>
        <v>40816.702131256839</v>
      </c>
      <c r="R421" s="124">
        <f t="shared" si="33"/>
        <v>17694042.850181699</v>
      </c>
      <c r="Z421" s="2"/>
    </row>
    <row r="422" spans="13:26" x14ac:dyDescent="0.2">
      <c r="M422" s="2"/>
      <c r="N422" s="1">
        <f t="shared" si="34"/>
        <v>352</v>
      </c>
      <c r="O422" s="124">
        <f t="shared" si="35"/>
        <v>17694042.850181699</v>
      </c>
      <c r="P422" s="124">
        <f t="shared" si="36"/>
        <v>32719.091055490644</v>
      </c>
      <c r="Q422" s="124">
        <f t="shared" si="32"/>
        <v>40987.042777912502</v>
      </c>
      <c r="R422" s="124">
        <f t="shared" si="33"/>
        <v>17767748.9840151</v>
      </c>
      <c r="Z422" s="2"/>
    </row>
    <row r="423" spans="13:26" x14ac:dyDescent="0.2">
      <c r="M423" s="2"/>
      <c r="N423" s="1">
        <f t="shared" si="34"/>
        <v>353</v>
      </c>
      <c r="O423" s="124">
        <f t="shared" si="35"/>
        <v>17767748.9840151</v>
      </c>
      <c r="P423" s="124">
        <f t="shared" si="36"/>
        <v>32719.091055490644</v>
      </c>
      <c r="Q423" s="124">
        <f t="shared" si="32"/>
        <v>41157.778007051675</v>
      </c>
      <c r="R423" s="124">
        <f t="shared" si="33"/>
        <v>17841625.853077643</v>
      </c>
      <c r="Z423" s="2"/>
    </row>
    <row r="424" spans="13:26" x14ac:dyDescent="0.2">
      <c r="M424" s="2"/>
      <c r="N424" s="1">
        <f t="shared" si="34"/>
        <v>354</v>
      </c>
      <c r="O424" s="124">
        <f t="shared" si="35"/>
        <v>17841625.853077643</v>
      </c>
      <c r="P424" s="124">
        <f t="shared" si="36"/>
        <v>32719.091055490644</v>
      </c>
      <c r="Q424" s="124">
        <f t="shared" si="32"/>
        <v>41328.908732697768</v>
      </c>
      <c r="R424" s="124">
        <f t="shared" si="33"/>
        <v>17915673.85286583</v>
      </c>
      <c r="Z424" s="2"/>
    </row>
    <row r="425" spans="13:26" x14ac:dyDescent="0.2">
      <c r="M425" s="2"/>
      <c r="N425" s="1">
        <f t="shared" si="34"/>
        <v>355</v>
      </c>
      <c r="O425" s="124">
        <f t="shared" si="35"/>
        <v>17915673.85286583</v>
      </c>
      <c r="P425" s="124">
        <f t="shared" si="36"/>
        <v>32719.091055490644</v>
      </c>
      <c r="Q425" s="124">
        <f t="shared" si="32"/>
        <v>41500.435870991445</v>
      </c>
      <c r="R425" s="124">
        <f t="shared" si="33"/>
        <v>17989893.37979231</v>
      </c>
      <c r="Z425" s="2"/>
    </row>
    <row r="426" spans="13:26" x14ac:dyDescent="0.2">
      <c r="M426" s="2"/>
      <c r="N426" s="1">
        <f t="shared" si="34"/>
        <v>356</v>
      </c>
      <c r="O426" s="124">
        <f t="shared" si="35"/>
        <v>17989893.37979231</v>
      </c>
      <c r="P426" s="124">
        <f t="shared" si="36"/>
        <v>32719.091055490644</v>
      </c>
      <c r="Q426" s="124">
        <f t="shared" si="32"/>
        <v>41672.360340195541</v>
      </c>
      <c r="R426" s="124">
        <f t="shared" si="33"/>
        <v>18064284.831187997</v>
      </c>
      <c r="Z426" s="2"/>
    </row>
    <row r="427" spans="13:26" x14ac:dyDescent="0.2">
      <c r="M427" s="2"/>
      <c r="N427" s="1">
        <f t="shared" si="34"/>
        <v>357</v>
      </c>
      <c r="O427" s="124">
        <f t="shared" si="35"/>
        <v>18064284.831187997</v>
      </c>
      <c r="P427" s="124">
        <f t="shared" si="36"/>
        <v>32719.091055490644</v>
      </c>
      <c r="Q427" s="124">
        <f t="shared" si="32"/>
        <v>41844.683060700016</v>
      </c>
      <c r="R427" s="124">
        <f t="shared" si="33"/>
        <v>18138848.605304185</v>
      </c>
      <c r="Z427" s="2"/>
    </row>
    <row r="428" spans="13:26" x14ac:dyDescent="0.2">
      <c r="M428" s="2"/>
      <c r="N428" s="1">
        <f t="shared" si="34"/>
        <v>358</v>
      </c>
      <c r="O428" s="124">
        <f t="shared" si="35"/>
        <v>18138848.605304185</v>
      </c>
      <c r="P428" s="124">
        <f t="shared" si="36"/>
        <v>32719.091055490644</v>
      </c>
      <c r="Q428" s="124">
        <f t="shared" si="32"/>
        <v>42017.404955026803</v>
      </c>
      <c r="R428" s="124">
        <f t="shared" si="33"/>
        <v>18213585.101314701</v>
      </c>
      <c r="Z428" s="2"/>
    </row>
    <row r="429" spans="13:26" x14ac:dyDescent="0.2">
      <c r="M429" s="2"/>
      <c r="N429" s="1">
        <f t="shared" si="34"/>
        <v>359</v>
      </c>
      <c r="O429" s="124">
        <f t="shared" si="35"/>
        <v>18213585.101314701</v>
      </c>
      <c r="P429" s="124">
        <f t="shared" si="36"/>
        <v>32719.091055490644</v>
      </c>
      <c r="Q429" s="124">
        <f t="shared" si="32"/>
        <v>42190.526947834842</v>
      </c>
      <c r="R429" s="124">
        <f t="shared" si="33"/>
        <v>18288494.719318025</v>
      </c>
      <c r="Z429" s="2"/>
    </row>
    <row r="430" spans="13:26" x14ac:dyDescent="0.2">
      <c r="M430" s="2"/>
      <c r="N430" s="1">
        <f t="shared" si="34"/>
        <v>360</v>
      </c>
      <c r="O430" s="124">
        <f t="shared" si="35"/>
        <v>18288494.719318025</v>
      </c>
      <c r="P430" s="124">
        <f t="shared" si="36"/>
        <v>32719.091055490644</v>
      </c>
      <c r="Q430" s="124">
        <f t="shared" si="32"/>
        <v>42364.049965924954</v>
      </c>
      <c r="R430" s="124">
        <f t="shared" si="33"/>
        <v>18363577.86033944</v>
      </c>
      <c r="Z430" s="2"/>
    </row>
    <row r="431" spans="13:26" x14ac:dyDescent="0.2">
      <c r="M431" s="2"/>
      <c r="N431" s="1">
        <f t="shared" si="34"/>
        <v>361</v>
      </c>
      <c r="O431" s="124">
        <f t="shared" si="35"/>
        <v>18363577.86033944</v>
      </c>
      <c r="P431" s="124">
        <f t="shared" si="36"/>
        <v>32719.091055490644</v>
      </c>
      <c r="Q431" s="124">
        <f t="shared" si="32"/>
        <v>42537.97493824485</v>
      </c>
      <c r="R431" s="124">
        <f t="shared" si="33"/>
        <v>18438834.926333174</v>
      </c>
      <c r="Z431" s="2"/>
    </row>
    <row r="432" spans="13:26" x14ac:dyDescent="0.2">
      <c r="M432" s="2"/>
      <c r="N432" s="1">
        <f t="shared" si="34"/>
        <v>362</v>
      </c>
      <c r="O432" s="124">
        <f t="shared" si="35"/>
        <v>18438834.926333174</v>
      </c>
      <c r="P432" s="124">
        <f t="shared" si="36"/>
        <v>32719.091055490644</v>
      </c>
      <c r="Q432" s="124">
        <f t="shared" si="32"/>
        <v>42712.302795894051</v>
      </c>
      <c r="R432" s="124">
        <f t="shared" si="33"/>
        <v>18514266.320184559</v>
      </c>
      <c r="Z432" s="2"/>
    </row>
    <row r="433" spans="13:26" x14ac:dyDescent="0.2">
      <c r="M433" s="2"/>
      <c r="N433" s="1">
        <f t="shared" si="34"/>
        <v>363</v>
      </c>
      <c r="O433" s="124">
        <f t="shared" si="35"/>
        <v>18514266.320184559</v>
      </c>
      <c r="P433" s="124">
        <f t="shared" si="36"/>
        <v>32719.091055490644</v>
      </c>
      <c r="Q433" s="124">
        <f t="shared" si="32"/>
        <v>42887.034472128944</v>
      </c>
      <c r="R433" s="124">
        <f t="shared" si="33"/>
        <v>18589872.445712179</v>
      </c>
      <c r="Z433" s="2"/>
    </row>
    <row r="434" spans="13:26" x14ac:dyDescent="0.2">
      <c r="M434" s="2"/>
      <c r="N434" s="1">
        <f t="shared" si="34"/>
        <v>364</v>
      </c>
      <c r="O434" s="124">
        <f t="shared" si="35"/>
        <v>18589872.445712179</v>
      </c>
      <c r="P434" s="124">
        <f t="shared" si="36"/>
        <v>32719.091055490644</v>
      </c>
      <c r="Q434" s="124">
        <f t="shared" si="32"/>
        <v>43062.170902367718</v>
      </c>
      <c r="R434" s="124">
        <f t="shared" si="33"/>
        <v>18665653.707670037</v>
      </c>
      <c r="Z434" s="2"/>
    </row>
    <row r="435" spans="13:26" x14ac:dyDescent="0.2">
      <c r="M435" s="2"/>
      <c r="N435" s="1">
        <f t="shared" si="34"/>
        <v>365</v>
      </c>
      <c r="O435" s="124">
        <f t="shared" si="35"/>
        <v>18665653.707670037</v>
      </c>
      <c r="P435" s="124">
        <f t="shared" si="36"/>
        <v>32719.091055490644</v>
      </c>
      <c r="Q435" s="124">
        <f t="shared" si="32"/>
        <v>43237.713024195407</v>
      </c>
      <c r="R435" s="124">
        <f t="shared" si="33"/>
        <v>18741610.511749722</v>
      </c>
      <c r="Z435" s="2"/>
    </row>
    <row r="436" spans="13:26" x14ac:dyDescent="0.2">
      <c r="M436" s="2"/>
      <c r="N436" s="1">
        <f t="shared" si="34"/>
        <v>366</v>
      </c>
      <c r="O436" s="124">
        <f t="shared" si="35"/>
        <v>18741610.511749722</v>
      </c>
      <c r="P436" s="124">
        <f t="shared" si="36"/>
        <v>32719.091055490644</v>
      </c>
      <c r="Q436" s="124">
        <f t="shared" si="32"/>
        <v>43413.661777368885</v>
      </c>
      <c r="R436" s="124">
        <f t="shared" si="33"/>
        <v>18817743.264582582</v>
      </c>
      <c r="Z436" s="2"/>
    </row>
    <row r="437" spans="13:26" x14ac:dyDescent="0.2">
      <c r="M437" s="2"/>
      <c r="N437" s="1">
        <f t="shared" si="34"/>
        <v>367</v>
      </c>
      <c r="O437" s="124">
        <f t="shared" si="35"/>
        <v>18817743.264582582</v>
      </c>
      <c r="P437" s="124">
        <f t="shared" si="36"/>
        <v>32719.091055490644</v>
      </c>
      <c r="Q437" s="124">
        <f t="shared" si="32"/>
        <v>43590.018103821923</v>
      </c>
      <c r="R437" s="124">
        <f t="shared" si="33"/>
        <v>18894052.373741895</v>
      </c>
      <c r="Z437" s="2"/>
    </row>
    <row r="438" spans="13:26" x14ac:dyDescent="0.2">
      <c r="M438" s="2"/>
      <c r="N438" s="1">
        <f t="shared" si="34"/>
        <v>368</v>
      </c>
      <c r="O438" s="124">
        <f t="shared" si="35"/>
        <v>18894052.373741895</v>
      </c>
      <c r="P438" s="124">
        <f t="shared" si="36"/>
        <v>32719.091055490644</v>
      </c>
      <c r="Q438" s="124">
        <f t="shared" si="32"/>
        <v>43766.782947670203</v>
      </c>
      <c r="R438" s="124">
        <f t="shared" si="33"/>
        <v>18970538.247745056</v>
      </c>
      <c r="Z438" s="2"/>
    </row>
    <row r="439" spans="13:26" x14ac:dyDescent="0.2">
      <c r="M439" s="2"/>
      <c r="N439" s="1">
        <f t="shared" si="34"/>
        <v>369</v>
      </c>
      <c r="O439" s="124">
        <f t="shared" si="35"/>
        <v>18970538.247745056</v>
      </c>
      <c r="P439" s="124">
        <f t="shared" si="36"/>
        <v>32719.091055490644</v>
      </c>
      <c r="Q439" s="124">
        <f t="shared" si="32"/>
        <v>43943.957255216395</v>
      </c>
      <c r="R439" s="124">
        <f t="shared" si="33"/>
        <v>19047201.296055764</v>
      </c>
      <c r="Z439" s="2"/>
    </row>
    <row r="440" spans="13:26" x14ac:dyDescent="0.2">
      <c r="M440" s="2"/>
      <c r="N440" s="1">
        <f t="shared" si="34"/>
        <v>370</v>
      </c>
      <c r="O440" s="124">
        <f t="shared" si="35"/>
        <v>19047201.296055764</v>
      </c>
      <c r="P440" s="124">
        <f t="shared" si="36"/>
        <v>32719.091055490644</v>
      </c>
      <c r="Q440" s="124">
        <f t="shared" si="32"/>
        <v>44121.541974955217</v>
      </c>
      <c r="R440" s="124">
        <f t="shared" si="33"/>
        <v>19124041.929086208</v>
      </c>
      <c r="Z440" s="2"/>
    </row>
    <row r="441" spans="13:26" x14ac:dyDescent="0.2">
      <c r="M441" s="2"/>
      <c r="N441" s="1">
        <f t="shared" si="34"/>
        <v>371</v>
      </c>
      <c r="O441" s="124">
        <f t="shared" si="35"/>
        <v>19124041.929086208</v>
      </c>
      <c r="P441" s="124">
        <f t="shared" si="36"/>
        <v>32719.091055490644</v>
      </c>
      <c r="Q441" s="124">
        <f t="shared" si="32"/>
        <v>44299.538057578487</v>
      </c>
      <c r="R441" s="124">
        <f t="shared" si="33"/>
        <v>19201060.558199275</v>
      </c>
      <c r="Z441" s="2"/>
    </row>
    <row r="442" spans="13:26" x14ac:dyDescent="0.2">
      <c r="M442" s="2"/>
      <c r="N442" s="1">
        <f t="shared" si="34"/>
        <v>372</v>
      </c>
      <c r="O442" s="124">
        <f t="shared" si="35"/>
        <v>19201060.558199275</v>
      </c>
      <c r="P442" s="124">
        <f t="shared" si="36"/>
        <v>32719.091055490644</v>
      </c>
      <c r="Q442" s="124">
        <f t="shared" si="32"/>
        <v>44477.946455980273</v>
      </c>
      <c r="R442" s="124">
        <f t="shared" si="33"/>
        <v>19278257.595710747</v>
      </c>
      <c r="Z442" s="2"/>
    </row>
    <row r="443" spans="13:26" x14ac:dyDescent="0.2">
      <c r="M443" s="2"/>
      <c r="N443" s="1">
        <f t="shared" si="34"/>
        <v>373</v>
      </c>
      <c r="O443" s="124">
        <f t="shared" si="35"/>
        <v>19278257.595710747</v>
      </c>
      <c r="P443" s="124">
        <f t="shared" si="36"/>
        <v>32719.091055490644</v>
      </c>
      <c r="Q443" s="124">
        <f t="shared" si="32"/>
        <v>44656.768125261937</v>
      </c>
      <c r="R443" s="124">
        <f t="shared" si="33"/>
        <v>19355633.454891499</v>
      </c>
      <c r="Z443" s="2"/>
    </row>
    <row r="444" spans="13:26" x14ac:dyDescent="0.2">
      <c r="M444" s="2"/>
      <c r="N444" s="1">
        <f t="shared" si="34"/>
        <v>374</v>
      </c>
      <c r="O444" s="124">
        <f t="shared" si="35"/>
        <v>19355633.454891499</v>
      </c>
      <c r="P444" s="124">
        <f t="shared" si="36"/>
        <v>32719.091055490644</v>
      </c>
      <c r="Q444" s="124">
        <f t="shared" si="32"/>
        <v>44836.004022737266</v>
      </c>
      <c r="R444" s="124">
        <f t="shared" si="33"/>
        <v>19433188.549969725</v>
      </c>
      <c r="Z444" s="2"/>
    </row>
    <row r="445" spans="13:26" x14ac:dyDescent="0.2">
      <c r="M445" s="2"/>
      <c r="N445" s="1">
        <f t="shared" si="34"/>
        <v>375</v>
      </c>
      <c r="O445" s="124">
        <f t="shared" si="35"/>
        <v>19433188.549969725</v>
      </c>
      <c r="P445" s="124">
        <f t="shared" si="36"/>
        <v>32719.091055490644</v>
      </c>
      <c r="Q445" s="124">
        <f t="shared" si="32"/>
        <v>45015.6551079376</v>
      </c>
      <c r="R445" s="124">
        <f t="shared" si="33"/>
        <v>19510923.296133153</v>
      </c>
      <c r="Z445" s="2"/>
    </row>
    <row r="446" spans="13:26" x14ac:dyDescent="0.2">
      <c r="M446" s="2"/>
      <c r="N446" s="1">
        <f t="shared" si="34"/>
        <v>376</v>
      </c>
      <c r="O446" s="124">
        <f t="shared" si="35"/>
        <v>19510923.296133153</v>
      </c>
      <c r="P446" s="124">
        <f t="shared" si="36"/>
        <v>32719.091055490644</v>
      </c>
      <c r="Q446" s="124">
        <f t="shared" si="32"/>
        <v>45195.722342616973</v>
      </c>
      <c r="R446" s="124">
        <f t="shared" si="33"/>
        <v>19588838.109531261</v>
      </c>
      <c r="Z446" s="2"/>
    </row>
    <row r="447" spans="13:26" x14ac:dyDescent="0.2">
      <c r="M447" s="2"/>
      <c r="N447" s="1">
        <f t="shared" si="34"/>
        <v>377</v>
      </c>
      <c r="O447" s="124">
        <f t="shared" si="35"/>
        <v>19588838.109531261</v>
      </c>
      <c r="P447" s="124">
        <f t="shared" si="36"/>
        <v>32719.091055490644</v>
      </c>
      <c r="Q447" s="124">
        <f t="shared" si="32"/>
        <v>45376.206690757259</v>
      </c>
      <c r="R447" s="124">
        <f t="shared" si="33"/>
        <v>19666933.40727751</v>
      </c>
      <c r="Z447" s="2"/>
    </row>
    <row r="448" spans="13:26" x14ac:dyDescent="0.2">
      <c r="M448" s="2"/>
      <c r="N448" s="1">
        <f t="shared" si="34"/>
        <v>378</v>
      </c>
      <c r="O448" s="124">
        <f t="shared" si="35"/>
        <v>19666933.40727751</v>
      </c>
      <c r="P448" s="124">
        <f t="shared" si="36"/>
        <v>32719.091055490644</v>
      </c>
      <c r="Q448" s="124">
        <f t="shared" si="32"/>
        <v>45557.109118573317</v>
      </c>
      <c r="R448" s="124">
        <f t="shared" si="33"/>
        <v>19745209.607451573</v>
      </c>
      <c r="Z448" s="2"/>
    </row>
    <row r="449" spans="13:26" x14ac:dyDescent="0.2">
      <c r="M449" s="2"/>
      <c r="N449" s="1">
        <f t="shared" si="34"/>
        <v>379</v>
      </c>
      <c r="O449" s="124">
        <f t="shared" si="35"/>
        <v>19745209.607451573</v>
      </c>
      <c r="P449" s="124">
        <f t="shared" si="36"/>
        <v>32719.091055490644</v>
      </c>
      <c r="Q449" s="124">
        <f t="shared" si="32"/>
        <v>45738.430594518191</v>
      </c>
      <c r="R449" s="124">
        <f t="shared" si="33"/>
        <v>19823667.129101582</v>
      </c>
      <c r="Z449" s="2"/>
    </row>
    <row r="450" spans="13:26" x14ac:dyDescent="0.2">
      <c r="M450" s="2"/>
      <c r="N450" s="1">
        <f t="shared" si="34"/>
        <v>380</v>
      </c>
      <c r="O450" s="124">
        <f t="shared" si="35"/>
        <v>19823667.129101582</v>
      </c>
      <c r="P450" s="124">
        <f t="shared" si="36"/>
        <v>32719.091055490644</v>
      </c>
      <c r="Q450" s="124">
        <f t="shared" si="32"/>
        <v>45920.172089288273</v>
      </c>
      <c r="R450" s="124">
        <f t="shared" si="33"/>
        <v>19902306.392246362</v>
      </c>
      <c r="Z450" s="2"/>
    </row>
    <row r="451" spans="13:26" x14ac:dyDescent="0.2">
      <c r="M451" s="2"/>
      <c r="N451" s="1">
        <f t="shared" si="34"/>
        <v>381</v>
      </c>
      <c r="O451" s="124">
        <f t="shared" si="35"/>
        <v>19902306.392246362</v>
      </c>
      <c r="P451" s="124">
        <f t="shared" si="36"/>
        <v>32719.091055490644</v>
      </c>
      <c r="Q451" s="124">
        <f t="shared" si="32"/>
        <v>46102.334575828514</v>
      </c>
      <c r="R451" s="124">
        <f t="shared" si="33"/>
        <v>19981127.81787768</v>
      </c>
      <c r="Z451" s="2"/>
    </row>
    <row r="452" spans="13:26" x14ac:dyDescent="0.2">
      <c r="M452" s="2"/>
      <c r="N452" s="1">
        <f t="shared" si="34"/>
        <v>382</v>
      </c>
      <c r="O452" s="124">
        <f t="shared" si="35"/>
        <v>19981127.81787768</v>
      </c>
      <c r="P452" s="124">
        <f t="shared" si="36"/>
        <v>32719.091055490644</v>
      </c>
      <c r="Q452" s="124">
        <f t="shared" si="32"/>
        <v>46284.919029337609</v>
      </c>
      <c r="R452" s="124">
        <f t="shared" si="33"/>
        <v>20060131.827962507</v>
      </c>
      <c r="Z452" s="2"/>
    </row>
    <row r="453" spans="13:26" x14ac:dyDescent="0.2">
      <c r="M453" s="2"/>
      <c r="N453" s="1">
        <f t="shared" si="34"/>
        <v>383</v>
      </c>
      <c r="O453" s="124">
        <f t="shared" si="35"/>
        <v>20060131.827962507</v>
      </c>
      <c r="P453" s="124">
        <f t="shared" si="36"/>
        <v>32719.091055490644</v>
      </c>
      <c r="Q453" s="124">
        <f t="shared" si="32"/>
        <v>46467.92642727324</v>
      </c>
      <c r="R453" s="124">
        <f t="shared" si="33"/>
        <v>20139318.845445272</v>
      </c>
      <c r="Z453" s="2"/>
    </row>
    <row r="454" spans="13:26" x14ac:dyDescent="0.2">
      <c r="M454" s="2"/>
      <c r="N454" s="1">
        <f t="shared" si="34"/>
        <v>384</v>
      </c>
      <c r="O454" s="124">
        <f t="shared" si="35"/>
        <v>20139318.845445272</v>
      </c>
      <c r="P454" s="124">
        <f t="shared" si="36"/>
        <v>32719.091055490644</v>
      </c>
      <c r="Q454" s="124">
        <f t="shared" si="32"/>
        <v>46651.357749357332</v>
      </c>
      <c r="R454" s="124">
        <f t="shared" si="33"/>
        <v>20218689.294250119</v>
      </c>
      <c r="Z454" s="2"/>
    </row>
    <row r="455" spans="13:26" x14ac:dyDescent="0.2">
      <c r="M455" s="2"/>
      <c r="N455" s="1">
        <f t="shared" si="34"/>
        <v>385</v>
      </c>
      <c r="O455" s="124">
        <f t="shared" si="35"/>
        <v>20218689.294250119</v>
      </c>
      <c r="P455" s="124">
        <f t="shared" si="36"/>
        <v>32719.091055490644</v>
      </c>
      <c r="Q455" s="124">
        <f t="shared" ref="Q455:Q502" si="37">O455*$P$65</f>
        <v>46835.213977581232</v>
      </c>
      <c r="R455" s="124">
        <f t="shared" ref="R455:R502" si="38">O455+P455+Q455</f>
        <v>20298243.599283192</v>
      </c>
      <c r="Z455" s="2"/>
    </row>
    <row r="456" spans="13:26" x14ac:dyDescent="0.2">
      <c r="M456" s="2"/>
      <c r="N456" s="1">
        <f t="shared" ref="N456:N502" si="39">N455+1</f>
        <v>386</v>
      </c>
      <c r="O456" s="124">
        <f t="shared" ref="O456:O502" si="40">R455</f>
        <v>20298243.599283192</v>
      </c>
      <c r="P456" s="124">
        <f t="shared" ref="P456:P502" si="41">P455</f>
        <v>32719.091055490644</v>
      </c>
      <c r="Q456" s="124">
        <f t="shared" si="37"/>
        <v>47019.496096211013</v>
      </c>
      <c r="R456" s="124">
        <f t="shared" si="38"/>
        <v>20377982.186434895</v>
      </c>
      <c r="Z456" s="2"/>
    </row>
    <row r="457" spans="13:26" x14ac:dyDescent="0.2">
      <c r="M457" s="2"/>
      <c r="N457" s="1">
        <f t="shared" si="39"/>
        <v>387</v>
      </c>
      <c r="O457" s="124">
        <f t="shared" si="40"/>
        <v>20377982.186434895</v>
      </c>
      <c r="P457" s="124">
        <f t="shared" si="41"/>
        <v>32719.091055490644</v>
      </c>
      <c r="Q457" s="124">
        <f t="shared" si="37"/>
        <v>47204.205091792741</v>
      </c>
      <c r="R457" s="124">
        <f t="shared" si="38"/>
        <v>20457905.482582178</v>
      </c>
      <c r="Z457" s="2"/>
    </row>
    <row r="458" spans="13:26" x14ac:dyDescent="0.2">
      <c r="M458" s="2"/>
      <c r="N458" s="1">
        <f t="shared" si="39"/>
        <v>388</v>
      </c>
      <c r="O458" s="124">
        <f t="shared" si="40"/>
        <v>20457905.482582178</v>
      </c>
      <c r="P458" s="124">
        <f t="shared" si="41"/>
        <v>32719.091055490644</v>
      </c>
      <c r="Q458" s="124">
        <f t="shared" si="37"/>
        <v>47389.341953157746</v>
      </c>
      <c r="R458" s="124">
        <f t="shared" si="38"/>
        <v>20538013.915590826</v>
      </c>
      <c r="Z458" s="2"/>
    </row>
    <row r="459" spans="13:26" x14ac:dyDescent="0.2">
      <c r="M459" s="2"/>
      <c r="N459" s="1">
        <f t="shared" si="39"/>
        <v>389</v>
      </c>
      <c r="O459" s="124">
        <f t="shared" si="40"/>
        <v>20538013.915590826</v>
      </c>
      <c r="P459" s="124">
        <f t="shared" si="41"/>
        <v>32719.091055490644</v>
      </c>
      <c r="Q459" s="124">
        <f t="shared" si="37"/>
        <v>47574.907671427907</v>
      </c>
      <c r="R459" s="124">
        <f t="shared" si="38"/>
        <v>20618307.914317746</v>
      </c>
      <c r="Z459" s="2"/>
    </row>
    <row r="460" spans="13:26" x14ac:dyDescent="0.2">
      <c r="M460" s="2"/>
      <c r="N460" s="1">
        <f t="shared" si="39"/>
        <v>390</v>
      </c>
      <c r="O460" s="124">
        <f t="shared" si="40"/>
        <v>20618307.914317746</v>
      </c>
      <c r="P460" s="124">
        <f t="shared" si="41"/>
        <v>32719.091055490644</v>
      </c>
      <c r="Q460" s="124">
        <f t="shared" si="37"/>
        <v>47760.903240020991</v>
      </c>
      <c r="R460" s="124">
        <f t="shared" si="38"/>
        <v>20698787.908613257</v>
      </c>
      <c r="Z460" s="2"/>
    </row>
    <row r="461" spans="13:26" x14ac:dyDescent="0.2">
      <c r="M461" s="2"/>
      <c r="N461" s="1">
        <f t="shared" si="39"/>
        <v>391</v>
      </c>
      <c r="O461" s="124">
        <f t="shared" si="40"/>
        <v>20698787.908613257</v>
      </c>
      <c r="P461" s="124">
        <f t="shared" si="41"/>
        <v>32719.091055490644</v>
      </c>
      <c r="Q461" s="124">
        <f t="shared" si="37"/>
        <v>47947.329654655921</v>
      </c>
      <c r="R461" s="124">
        <f t="shared" si="38"/>
        <v>20779454.329323404</v>
      </c>
      <c r="Z461" s="2"/>
    </row>
    <row r="462" spans="13:26" x14ac:dyDescent="0.2">
      <c r="M462" s="2"/>
      <c r="N462" s="1">
        <f t="shared" si="39"/>
        <v>392</v>
      </c>
      <c r="O462" s="124">
        <f t="shared" si="40"/>
        <v>20779454.329323404</v>
      </c>
      <c r="P462" s="124">
        <f t="shared" si="41"/>
        <v>32719.091055490644</v>
      </c>
      <c r="Q462" s="124">
        <f t="shared" si="37"/>
        <v>48134.187913358168</v>
      </c>
      <c r="R462" s="124">
        <f t="shared" si="38"/>
        <v>20860307.608292252</v>
      </c>
      <c r="Z462" s="2"/>
    </row>
    <row r="463" spans="13:26" x14ac:dyDescent="0.2">
      <c r="M463" s="2"/>
      <c r="N463" s="1">
        <f t="shared" si="39"/>
        <v>393</v>
      </c>
      <c r="O463" s="124">
        <f t="shared" si="40"/>
        <v>20860307.608292252</v>
      </c>
      <c r="P463" s="124">
        <f t="shared" si="41"/>
        <v>32719.091055490644</v>
      </c>
      <c r="Q463" s="124">
        <f t="shared" si="37"/>
        <v>48321.479016465033</v>
      </c>
      <c r="R463" s="124">
        <f t="shared" si="38"/>
        <v>20941348.178364206</v>
      </c>
      <c r="Z463" s="2"/>
    </row>
    <row r="464" spans="13:26" x14ac:dyDescent="0.2">
      <c r="M464" s="2"/>
      <c r="N464" s="1">
        <f t="shared" si="39"/>
        <v>394</v>
      </c>
      <c r="O464" s="124">
        <f t="shared" si="40"/>
        <v>20941348.178364206</v>
      </c>
      <c r="P464" s="124">
        <f t="shared" si="41"/>
        <v>32719.091055490644</v>
      </c>
      <c r="Q464" s="124">
        <f t="shared" si="37"/>
        <v>48509.203966631045</v>
      </c>
      <c r="R464" s="124">
        <f t="shared" si="38"/>
        <v>21022576.473386329</v>
      </c>
      <c r="Z464" s="2"/>
    </row>
    <row r="465" spans="13:26" x14ac:dyDescent="0.2">
      <c r="M465" s="2"/>
      <c r="N465" s="1">
        <f t="shared" si="39"/>
        <v>395</v>
      </c>
      <c r="O465" s="124">
        <f t="shared" si="40"/>
        <v>21022576.473386329</v>
      </c>
      <c r="P465" s="124">
        <f t="shared" si="41"/>
        <v>32719.091055490644</v>
      </c>
      <c r="Q465" s="124">
        <f t="shared" si="37"/>
        <v>48697.363768833311</v>
      </c>
      <c r="R465" s="124">
        <f t="shared" si="38"/>
        <v>21103992.928210653</v>
      </c>
      <c r="Z465" s="2"/>
    </row>
    <row r="466" spans="13:26" x14ac:dyDescent="0.2">
      <c r="M466" s="2"/>
      <c r="N466" s="1">
        <f t="shared" si="39"/>
        <v>396</v>
      </c>
      <c r="O466" s="124">
        <f t="shared" si="40"/>
        <v>21103992.928210653</v>
      </c>
      <c r="P466" s="124">
        <f t="shared" si="41"/>
        <v>32719.091055490644</v>
      </c>
      <c r="Q466" s="124">
        <f t="shared" si="37"/>
        <v>48885.959430376897</v>
      </c>
      <c r="R466" s="124">
        <f t="shared" si="38"/>
        <v>21185597.978696521</v>
      </c>
      <c r="Z466" s="2"/>
    </row>
    <row r="467" spans="13:26" x14ac:dyDescent="0.2">
      <c r="M467" s="2"/>
      <c r="N467" s="1">
        <f t="shared" si="39"/>
        <v>397</v>
      </c>
      <c r="O467" s="124">
        <f t="shared" si="40"/>
        <v>21185597.978696521</v>
      </c>
      <c r="P467" s="124">
        <f t="shared" si="41"/>
        <v>32719.091055490644</v>
      </c>
      <c r="Q467" s="124">
        <f t="shared" si="37"/>
        <v>49074.991960900225</v>
      </c>
      <c r="R467" s="124">
        <f t="shared" si="38"/>
        <v>21267392.061712913</v>
      </c>
      <c r="Z467" s="2"/>
    </row>
    <row r="468" spans="13:26" x14ac:dyDescent="0.2">
      <c r="M468" s="2"/>
      <c r="N468" s="1">
        <f t="shared" si="39"/>
        <v>398</v>
      </c>
      <c r="O468" s="124">
        <f t="shared" si="40"/>
        <v>21267392.061712913</v>
      </c>
      <c r="P468" s="124">
        <f t="shared" si="41"/>
        <v>32719.091055490644</v>
      </c>
      <c r="Q468" s="124">
        <f t="shared" si="37"/>
        <v>49264.462372380462</v>
      </c>
      <c r="R468" s="124">
        <f t="shared" si="38"/>
        <v>21349375.615140785</v>
      </c>
      <c r="Z468" s="2"/>
    </row>
    <row r="469" spans="13:26" x14ac:dyDescent="0.2">
      <c r="M469" s="2"/>
      <c r="N469" s="1">
        <f t="shared" si="39"/>
        <v>399</v>
      </c>
      <c r="O469" s="124">
        <f t="shared" si="40"/>
        <v>21349375.615140785</v>
      </c>
      <c r="P469" s="124">
        <f t="shared" si="41"/>
        <v>32719.091055490644</v>
      </c>
      <c r="Q469" s="124">
        <f t="shared" si="37"/>
        <v>49454.371679138982</v>
      </c>
      <c r="R469" s="124">
        <f t="shared" si="38"/>
        <v>21431549.077875413</v>
      </c>
      <c r="Z469" s="2"/>
    </row>
    <row r="470" spans="13:26" x14ac:dyDescent="0.2">
      <c r="M470" s="2"/>
      <c r="N470" s="1">
        <f t="shared" si="39"/>
        <v>400</v>
      </c>
      <c r="O470" s="124">
        <f t="shared" si="40"/>
        <v>21431549.077875413</v>
      </c>
      <c r="P470" s="124">
        <f t="shared" si="41"/>
        <v>32719.091055490644</v>
      </c>
      <c r="Q470" s="124">
        <f t="shared" si="37"/>
        <v>49644.720897846724</v>
      </c>
      <c r="R470" s="124">
        <f t="shared" si="38"/>
        <v>21513912.889828749</v>
      </c>
      <c r="Z470" s="2"/>
    </row>
    <row r="471" spans="13:26" x14ac:dyDescent="0.2">
      <c r="M471" s="2"/>
      <c r="N471" s="1">
        <f t="shared" si="39"/>
        <v>401</v>
      </c>
      <c r="O471" s="124">
        <f t="shared" si="40"/>
        <v>21513912.889828749</v>
      </c>
      <c r="P471" s="124">
        <f t="shared" si="41"/>
        <v>32719.091055490644</v>
      </c>
      <c r="Q471" s="124">
        <f t="shared" si="37"/>
        <v>49835.511047529704</v>
      </c>
      <c r="R471" s="124">
        <f t="shared" si="38"/>
        <v>21596467.49193177</v>
      </c>
      <c r="Z471" s="2"/>
    </row>
    <row r="472" spans="13:26" x14ac:dyDescent="0.2">
      <c r="M472" s="2"/>
      <c r="N472" s="1">
        <f t="shared" si="39"/>
        <v>402</v>
      </c>
      <c r="O472" s="124">
        <f t="shared" si="40"/>
        <v>21596467.49193177</v>
      </c>
      <c r="P472" s="124">
        <f t="shared" si="41"/>
        <v>32719.091055490644</v>
      </c>
      <c r="Q472" s="124">
        <f t="shared" si="37"/>
        <v>50026.743149574453</v>
      </c>
      <c r="R472" s="124">
        <f t="shared" si="38"/>
        <v>21679213.326136835</v>
      </c>
      <c r="Z472" s="2"/>
    </row>
    <row r="473" spans="13:26" x14ac:dyDescent="0.2">
      <c r="M473" s="2"/>
      <c r="N473" s="1">
        <f t="shared" si="39"/>
        <v>403</v>
      </c>
      <c r="O473" s="124">
        <f t="shared" si="40"/>
        <v>21679213.326136835</v>
      </c>
      <c r="P473" s="124">
        <f t="shared" si="41"/>
        <v>32719.091055490644</v>
      </c>
      <c r="Q473" s="124">
        <f t="shared" si="37"/>
        <v>50218.41822773344</v>
      </c>
      <c r="R473" s="124">
        <f t="shared" si="38"/>
        <v>21762150.835420057</v>
      </c>
      <c r="Z473" s="2"/>
    </row>
    <row r="474" spans="13:26" x14ac:dyDescent="0.2">
      <c r="M474" s="2"/>
      <c r="N474" s="1">
        <f t="shared" si="39"/>
        <v>404</v>
      </c>
      <c r="O474" s="124">
        <f t="shared" si="40"/>
        <v>21762150.835420057</v>
      </c>
      <c r="P474" s="124">
        <f t="shared" si="41"/>
        <v>32719.091055490644</v>
      </c>
      <c r="Q474" s="124">
        <f t="shared" si="37"/>
        <v>50410.537308130602</v>
      </c>
      <c r="R474" s="124">
        <f t="shared" si="38"/>
        <v>21845280.463783678</v>
      </c>
      <c r="Z474" s="2"/>
    </row>
    <row r="475" spans="13:26" x14ac:dyDescent="0.2">
      <c r="M475" s="2"/>
      <c r="N475" s="1">
        <f t="shared" si="39"/>
        <v>405</v>
      </c>
      <c r="O475" s="124">
        <f t="shared" si="40"/>
        <v>21845280.463783678</v>
      </c>
      <c r="P475" s="124">
        <f t="shared" si="41"/>
        <v>32719.091055490644</v>
      </c>
      <c r="Q475" s="124">
        <f t="shared" si="37"/>
        <v>50603.101419266837</v>
      </c>
      <c r="R475" s="124">
        <f t="shared" si="38"/>
        <v>21928602.656258434</v>
      </c>
      <c r="Z475" s="2"/>
    </row>
    <row r="476" spans="13:26" x14ac:dyDescent="0.2">
      <c r="M476" s="2"/>
      <c r="N476" s="1">
        <f t="shared" si="39"/>
        <v>406</v>
      </c>
      <c r="O476" s="124">
        <f t="shared" si="40"/>
        <v>21928602.656258434</v>
      </c>
      <c r="P476" s="124">
        <f t="shared" si="41"/>
        <v>32719.091055490644</v>
      </c>
      <c r="Q476" s="124">
        <f t="shared" si="37"/>
        <v>50796.111592025474</v>
      </c>
      <c r="R476" s="124">
        <f t="shared" si="38"/>
        <v>22012117.858905949</v>
      </c>
      <c r="Z476" s="2"/>
    </row>
    <row r="477" spans="13:26" x14ac:dyDescent="0.2">
      <c r="M477" s="2"/>
      <c r="N477" s="1">
        <f t="shared" si="39"/>
        <v>407</v>
      </c>
      <c r="O477" s="124">
        <f t="shared" si="40"/>
        <v>22012117.858905949</v>
      </c>
      <c r="P477" s="124">
        <f t="shared" si="41"/>
        <v>32719.091055490644</v>
      </c>
      <c r="Q477" s="124">
        <f t="shared" si="37"/>
        <v>50989.568859677827</v>
      </c>
      <c r="R477" s="124">
        <f t="shared" si="38"/>
        <v>22095826.518821117</v>
      </c>
      <c r="Z477" s="2"/>
    </row>
    <row r="478" spans="13:26" x14ac:dyDescent="0.2">
      <c r="M478" s="2"/>
      <c r="N478" s="1">
        <f t="shared" si="39"/>
        <v>408</v>
      </c>
      <c r="O478" s="124">
        <f t="shared" si="40"/>
        <v>22095826.518821117</v>
      </c>
      <c r="P478" s="124">
        <f t="shared" si="41"/>
        <v>32719.091055490644</v>
      </c>
      <c r="Q478" s="124">
        <f t="shared" si="37"/>
        <v>51183.474257888694</v>
      </c>
      <c r="R478" s="124">
        <f t="shared" si="38"/>
        <v>22179729.084134497</v>
      </c>
      <c r="Z478" s="2"/>
    </row>
    <row r="479" spans="13:26" x14ac:dyDescent="0.2">
      <c r="M479" s="2"/>
      <c r="N479" s="1">
        <f t="shared" si="39"/>
        <v>409</v>
      </c>
      <c r="O479" s="124">
        <f t="shared" si="40"/>
        <v>22179729.084134497</v>
      </c>
      <c r="P479" s="124">
        <f t="shared" si="41"/>
        <v>32719.091055490644</v>
      </c>
      <c r="Q479" s="124">
        <f t="shared" si="37"/>
        <v>51377.828824721953</v>
      </c>
      <c r="R479" s="124">
        <f t="shared" si="38"/>
        <v>22263826.004014708</v>
      </c>
      <c r="Z479" s="2"/>
    </row>
    <row r="480" spans="13:26" x14ac:dyDescent="0.2">
      <c r="M480" s="2"/>
      <c r="N480" s="1">
        <f t="shared" si="39"/>
        <v>410</v>
      </c>
      <c r="O480" s="124">
        <f t="shared" si="40"/>
        <v>22263826.004014708</v>
      </c>
      <c r="P480" s="124">
        <f t="shared" si="41"/>
        <v>32719.091055490644</v>
      </c>
      <c r="Q480" s="124">
        <f t="shared" si="37"/>
        <v>51572.633600646041</v>
      </c>
      <c r="R480" s="124">
        <f t="shared" si="38"/>
        <v>22348117.728670843</v>
      </c>
      <c r="Z480" s="2"/>
    </row>
    <row r="481" spans="13:26" x14ac:dyDescent="0.2">
      <c r="M481" s="2"/>
      <c r="N481" s="1">
        <f t="shared" si="39"/>
        <v>411</v>
      </c>
      <c r="O481" s="124">
        <f t="shared" si="40"/>
        <v>22348117.728670843</v>
      </c>
      <c r="P481" s="124">
        <f t="shared" si="41"/>
        <v>32719.091055490644</v>
      </c>
      <c r="Q481" s="124">
        <f t="shared" si="37"/>
        <v>51767.889628539611</v>
      </c>
      <c r="R481" s="124">
        <f t="shared" si="38"/>
        <v>22432604.709354874</v>
      </c>
      <c r="Z481" s="2"/>
    </row>
    <row r="482" spans="13:26" x14ac:dyDescent="0.2">
      <c r="M482" s="2"/>
      <c r="N482" s="1">
        <f t="shared" si="39"/>
        <v>412</v>
      </c>
      <c r="O482" s="124">
        <f t="shared" si="40"/>
        <v>22432604.709354874</v>
      </c>
      <c r="P482" s="124">
        <f t="shared" si="41"/>
        <v>32719.091055490644</v>
      </c>
      <c r="Q482" s="124">
        <f t="shared" si="37"/>
        <v>51963.597953697048</v>
      </c>
      <c r="R482" s="124">
        <f t="shared" si="38"/>
        <v>22517287.39836406</v>
      </c>
      <c r="Z482" s="2"/>
    </row>
    <row r="483" spans="13:26" x14ac:dyDescent="0.2">
      <c r="M483" s="2"/>
      <c r="N483" s="1">
        <f t="shared" si="39"/>
        <v>413</v>
      </c>
      <c r="O483" s="124">
        <f t="shared" si="40"/>
        <v>22517287.39836406</v>
      </c>
      <c r="P483" s="124">
        <f t="shared" si="41"/>
        <v>32719.091055490644</v>
      </c>
      <c r="Q483" s="124">
        <f t="shared" si="37"/>
        <v>52159.759623834099</v>
      </c>
      <c r="R483" s="124">
        <f t="shared" si="38"/>
        <v>22602166.249043383</v>
      </c>
      <c r="Z483" s="2"/>
    </row>
    <row r="484" spans="13:26" x14ac:dyDescent="0.2">
      <c r="M484" s="2"/>
      <c r="N484" s="1">
        <f t="shared" si="39"/>
        <v>414</v>
      </c>
      <c r="O484" s="124">
        <f t="shared" si="40"/>
        <v>22602166.249043383</v>
      </c>
      <c r="P484" s="124">
        <f t="shared" si="41"/>
        <v>32719.091055490644</v>
      </c>
      <c r="Q484" s="124">
        <f t="shared" si="37"/>
        <v>52356.375689093467</v>
      </c>
      <c r="R484" s="124">
        <f t="shared" si="38"/>
        <v>22687241.715787966</v>
      </c>
      <c r="Z484" s="2"/>
    </row>
    <row r="485" spans="13:26" x14ac:dyDescent="0.2">
      <c r="M485" s="2"/>
      <c r="N485" s="1">
        <f t="shared" si="39"/>
        <v>415</v>
      </c>
      <c r="O485" s="124">
        <f t="shared" si="40"/>
        <v>22687241.715787966</v>
      </c>
      <c r="P485" s="124">
        <f t="shared" si="41"/>
        <v>32719.091055490644</v>
      </c>
      <c r="Q485" s="124">
        <f t="shared" si="37"/>
        <v>52553.447202050462</v>
      </c>
      <c r="R485" s="124">
        <f t="shared" si="38"/>
        <v>22772514.254045505</v>
      </c>
      <c r="Z485" s="2"/>
    </row>
    <row r="486" spans="13:26" x14ac:dyDescent="0.2">
      <c r="M486" s="2"/>
      <c r="N486" s="1">
        <f t="shared" si="39"/>
        <v>416</v>
      </c>
      <c r="O486" s="124">
        <f t="shared" si="40"/>
        <v>22772514.254045505</v>
      </c>
      <c r="P486" s="124">
        <f t="shared" si="41"/>
        <v>32719.091055490644</v>
      </c>
      <c r="Q486" s="124">
        <f t="shared" si="37"/>
        <v>52750.975217718573</v>
      </c>
      <c r="R486" s="124">
        <f t="shared" si="38"/>
        <v>22857984.320318714</v>
      </c>
      <c r="Z486" s="2"/>
    </row>
    <row r="487" spans="13:26" x14ac:dyDescent="0.2">
      <c r="M487" s="2"/>
      <c r="N487" s="1">
        <f t="shared" si="39"/>
        <v>417</v>
      </c>
      <c r="O487" s="124">
        <f t="shared" si="40"/>
        <v>22857984.320318714</v>
      </c>
      <c r="P487" s="124">
        <f t="shared" si="41"/>
        <v>32719.091055490644</v>
      </c>
      <c r="Q487" s="124">
        <f t="shared" si="37"/>
        <v>52948.96079355519</v>
      </c>
      <c r="R487" s="124">
        <f t="shared" si="38"/>
        <v>22943652.372167759</v>
      </c>
      <c r="Z487" s="2"/>
    </row>
    <row r="488" spans="13:26" x14ac:dyDescent="0.2">
      <c r="M488" s="2"/>
      <c r="N488" s="1">
        <f t="shared" si="39"/>
        <v>418</v>
      </c>
      <c r="O488" s="124">
        <f t="shared" si="40"/>
        <v>22943652.372167759</v>
      </c>
      <c r="P488" s="124">
        <f t="shared" si="41"/>
        <v>32719.091055490644</v>
      </c>
      <c r="Q488" s="124">
        <f t="shared" si="37"/>
        <v>53147.404989467213</v>
      </c>
      <c r="R488" s="124">
        <f t="shared" si="38"/>
        <v>23029518.868212715</v>
      </c>
      <c r="Z488" s="2"/>
    </row>
    <row r="489" spans="13:26" x14ac:dyDescent="0.2">
      <c r="M489" s="2"/>
      <c r="N489" s="1">
        <f t="shared" si="39"/>
        <v>419</v>
      </c>
      <c r="O489" s="124">
        <f t="shared" si="40"/>
        <v>23029518.868212715</v>
      </c>
      <c r="P489" s="124">
        <f t="shared" si="41"/>
        <v>32719.091055490644</v>
      </c>
      <c r="Q489" s="124">
        <f t="shared" si="37"/>
        <v>53346.308867816755</v>
      </c>
      <c r="R489" s="124">
        <f t="shared" si="38"/>
        <v>23115584.268136021</v>
      </c>
      <c r="Z489" s="2"/>
    </row>
    <row r="490" spans="13:26" x14ac:dyDescent="0.2">
      <c r="M490" s="2"/>
      <c r="N490" s="1">
        <f t="shared" si="39"/>
        <v>420</v>
      </c>
      <c r="O490" s="124">
        <f t="shared" si="40"/>
        <v>23115584.268136021</v>
      </c>
      <c r="P490" s="124">
        <f t="shared" si="41"/>
        <v>32719.091055490644</v>
      </c>
      <c r="Q490" s="124">
        <f t="shared" si="37"/>
        <v>53545.67349342681</v>
      </c>
      <c r="R490" s="124">
        <f t="shared" si="38"/>
        <v>23201849.032684937</v>
      </c>
      <c r="Z490" s="2"/>
    </row>
    <row r="491" spans="13:26" x14ac:dyDescent="0.2">
      <c r="M491" s="2"/>
      <c r="N491" s="1">
        <f t="shared" si="39"/>
        <v>421</v>
      </c>
      <c r="O491" s="124">
        <f t="shared" si="40"/>
        <v>23201849.032684937</v>
      </c>
      <c r="P491" s="124">
        <f t="shared" si="41"/>
        <v>32719.091055490644</v>
      </c>
      <c r="Q491" s="124">
        <f t="shared" si="37"/>
        <v>53745.499933586958</v>
      </c>
      <c r="R491" s="124">
        <f t="shared" si="38"/>
        <v>23288313.623674013</v>
      </c>
      <c r="Z491" s="2"/>
    </row>
    <row r="492" spans="13:26" x14ac:dyDescent="0.2">
      <c r="M492" s="2"/>
      <c r="N492" s="1">
        <f t="shared" si="39"/>
        <v>422</v>
      </c>
      <c r="O492" s="124">
        <f t="shared" si="40"/>
        <v>23288313.623674013</v>
      </c>
      <c r="P492" s="124">
        <f t="shared" si="41"/>
        <v>32719.091055490644</v>
      </c>
      <c r="Q492" s="124">
        <f t="shared" si="37"/>
        <v>53945.789258059092</v>
      </c>
      <c r="R492" s="124">
        <f t="shared" si="38"/>
        <v>23374978.503987562</v>
      </c>
      <c r="Z492" s="2"/>
    </row>
    <row r="493" spans="13:26" x14ac:dyDescent="0.2">
      <c r="M493" s="2"/>
      <c r="N493" s="1">
        <f t="shared" si="39"/>
        <v>423</v>
      </c>
      <c r="O493" s="124">
        <f t="shared" si="40"/>
        <v>23374978.503987562</v>
      </c>
      <c r="P493" s="124">
        <f t="shared" si="41"/>
        <v>32719.091055490644</v>
      </c>
      <c r="Q493" s="124">
        <f t="shared" si="37"/>
        <v>54146.542539083144</v>
      </c>
      <c r="R493" s="124">
        <f t="shared" si="38"/>
        <v>23461844.137582134</v>
      </c>
      <c r="Z493" s="2"/>
    </row>
    <row r="494" spans="13:26" x14ac:dyDescent="0.2">
      <c r="M494" s="2"/>
      <c r="N494" s="1">
        <f t="shared" si="39"/>
        <v>424</v>
      </c>
      <c r="O494" s="124">
        <f t="shared" si="40"/>
        <v>23461844.137582134</v>
      </c>
      <c r="P494" s="124">
        <f t="shared" si="41"/>
        <v>32719.091055490644</v>
      </c>
      <c r="Q494" s="124">
        <f t="shared" si="37"/>
        <v>54347.760851382794</v>
      </c>
      <c r="R494" s="124">
        <f t="shared" si="38"/>
        <v>23548910.989489008</v>
      </c>
      <c r="Z494" s="2"/>
    </row>
    <row r="495" spans="13:26" x14ac:dyDescent="0.2">
      <c r="M495" s="2"/>
      <c r="N495" s="1">
        <f t="shared" si="39"/>
        <v>425</v>
      </c>
      <c r="O495" s="124">
        <f t="shared" si="40"/>
        <v>23548910.989489008</v>
      </c>
      <c r="P495" s="124">
        <f t="shared" si="41"/>
        <v>32719.091055490644</v>
      </c>
      <c r="Q495" s="124">
        <f t="shared" si="37"/>
        <v>54549.445272171259</v>
      </c>
      <c r="R495" s="124">
        <f t="shared" si="38"/>
        <v>23636179.525816668</v>
      </c>
      <c r="Z495" s="2"/>
    </row>
    <row r="496" spans="13:26" x14ac:dyDescent="0.2">
      <c r="M496" s="2"/>
      <c r="N496" s="1">
        <f t="shared" si="39"/>
        <v>426</v>
      </c>
      <c r="O496" s="124">
        <f t="shared" si="40"/>
        <v>23636179.525816668</v>
      </c>
      <c r="P496" s="124">
        <f t="shared" si="41"/>
        <v>32719.091055490644</v>
      </c>
      <c r="Q496" s="124">
        <f t="shared" si="37"/>
        <v>54751.596881157042</v>
      </c>
      <c r="R496" s="124">
        <f t="shared" si="38"/>
        <v>23723650.213753317</v>
      </c>
      <c r="Z496" s="2"/>
    </row>
    <row r="497" spans="13:26" x14ac:dyDescent="0.2">
      <c r="M497" s="2"/>
      <c r="N497" s="1">
        <f t="shared" si="39"/>
        <v>427</v>
      </c>
      <c r="O497" s="124">
        <f t="shared" si="40"/>
        <v>23723650.213753317</v>
      </c>
      <c r="P497" s="124">
        <f t="shared" si="41"/>
        <v>32719.091055490644</v>
      </c>
      <c r="Q497" s="124">
        <f t="shared" si="37"/>
        <v>54954.216760549731</v>
      </c>
      <c r="R497" s="124">
        <f t="shared" si="38"/>
        <v>23811323.521569356</v>
      </c>
      <c r="Z497" s="2"/>
    </row>
    <row r="498" spans="13:26" x14ac:dyDescent="0.2">
      <c r="M498" s="2"/>
      <c r="N498" s="1">
        <f t="shared" si="39"/>
        <v>428</v>
      </c>
      <c r="O498" s="124">
        <f t="shared" si="40"/>
        <v>23811323.521569356</v>
      </c>
      <c r="P498" s="124">
        <f t="shared" si="41"/>
        <v>32719.091055490644</v>
      </c>
      <c r="Q498" s="124">
        <f t="shared" si="37"/>
        <v>55157.305995065755</v>
      </c>
      <c r="R498" s="124">
        <f t="shared" si="38"/>
        <v>23899199.918619912</v>
      </c>
      <c r="Z498" s="2"/>
    </row>
    <row r="499" spans="13:26" x14ac:dyDescent="0.2">
      <c r="M499" s="2"/>
      <c r="N499" s="1">
        <f t="shared" si="39"/>
        <v>429</v>
      </c>
      <c r="O499" s="124">
        <f t="shared" si="40"/>
        <v>23899199.918619912</v>
      </c>
      <c r="P499" s="124">
        <f t="shared" si="41"/>
        <v>32719.091055490644</v>
      </c>
      <c r="Q499" s="124">
        <f t="shared" si="37"/>
        <v>55360.865671934225</v>
      </c>
      <c r="R499" s="124">
        <f t="shared" si="38"/>
        <v>23987279.875347335</v>
      </c>
      <c r="Z499" s="2"/>
    </row>
    <row r="500" spans="13:26" x14ac:dyDescent="0.2">
      <c r="M500" s="2"/>
      <c r="N500" s="1">
        <f t="shared" si="39"/>
        <v>430</v>
      </c>
      <c r="O500" s="124">
        <f t="shared" si="40"/>
        <v>23987279.875347335</v>
      </c>
      <c r="P500" s="124">
        <f t="shared" si="41"/>
        <v>32719.091055490644</v>
      </c>
      <c r="Q500" s="124">
        <f t="shared" si="37"/>
        <v>55564.896880902757</v>
      </c>
      <c r="R500" s="124">
        <f t="shared" si="38"/>
        <v>24075563.863283727</v>
      </c>
      <c r="Z500" s="2"/>
    </row>
    <row r="501" spans="13:26" x14ac:dyDescent="0.2">
      <c r="M501" s="2"/>
      <c r="N501" s="1">
        <f t="shared" si="39"/>
        <v>431</v>
      </c>
      <c r="O501" s="124">
        <f t="shared" si="40"/>
        <v>24075563.863283727</v>
      </c>
      <c r="P501" s="124">
        <f t="shared" si="41"/>
        <v>32719.091055490644</v>
      </c>
      <c r="Q501" s="124">
        <f t="shared" si="37"/>
        <v>55769.400714243282</v>
      </c>
      <c r="R501" s="124">
        <f t="shared" si="38"/>
        <v>24164052.355053462</v>
      </c>
      <c r="Z501" s="2"/>
    </row>
    <row r="502" spans="13:26" x14ac:dyDescent="0.2">
      <c r="M502" s="2"/>
      <c r="N502" s="1">
        <f t="shared" si="39"/>
        <v>432</v>
      </c>
      <c r="O502" s="124">
        <f t="shared" si="40"/>
        <v>24164052.355053462</v>
      </c>
      <c r="P502" s="124">
        <f t="shared" si="41"/>
        <v>32719.091055490644</v>
      </c>
      <c r="Q502" s="124">
        <f t="shared" si="37"/>
        <v>55974.3782667579</v>
      </c>
      <c r="R502" s="124">
        <f t="shared" si="38"/>
        <v>24252745.824375711</v>
      </c>
      <c r="Z502" s="2"/>
    </row>
    <row r="503" spans="13:26" x14ac:dyDescent="0.2">
      <c r="M503" s="2"/>
      <c r="N503" s="163" t="s">
        <v>216</v>
      </c>
      <c r="O503" s="163" t="s">
        <v>216</v>
      </c>
      <c r="P503" s="163" t="s">
        <v>216</v>
      </c>
      <c r="Q503" s="163" t="s">
        <v>216</v>
      </c>
      <c r="R503" s="163" t="s">
        <v>216</v>
      </c>
      <c r="Z503" s="2"/>
    </row>
    <row r="504" spans="13:26" x14ac:dyDescent="0.2">
      <c r="M504" s="2"/>
      <c r="N504" s="134"/>
      <c r="O504" s="134" t="s">
        <v>231</v>
      </c>
      <c r="P504" s="196">
        <f>SUM(P71:P502)</f>
        <v>14134647.335971896</v>
      </c>
      <c r="Q504" s="196">
        <f>SUM(Q71:Q502)</f>
        <v>10118098.488403847</v>
      </c>
      <c r="R504" s="196">
        <f>P504+Q504</f>
        <v>24252745.824375741</v>
      </c>
      <c r="S504" s="124">
        <f>R504-P66</f>
        <v>4034056.5301256143</v>
      </c>
      <c r="Z504" s="2"/>
    </row>
    <row r="505" spans="13:26" x14ac:dyDescent="0.2"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3:26" x14ac:dyDescent="0.2">
      <c r="O506" s="124"/>
      <c r="P506" s="124"/>
      <c r="Q506" s="124"/>
      <c r="R506" s="124"/>
      <c r="S506" s="124"/>
    </row>
    <row r="507" spans="13:26" x14ac:dyDescent="0.2">
      <c r="O507" s="124"/>
      <c r="P507" s="124"/>
      <c r="Q507" s="124"/>
      <c r="R507" s="124"/>
      <c r="S507" s="124"/>
    </row>
    <row r="508" spans="13:26" x14ac:dyDescent="0.2">
      <c r="O508" s="124"/>
      <c r="P508" s="124"/>
      <c r="Q508" s="124"/>
      <c r="R508" s="124"/>
      <c r="S508" s="124"/>
    </row>
    <row r="509" spans="13:26" x14ac:dyDescent="0.2">
      <c r="O509" s="124"/>
      <c r="P509" s="124"/>
      <c r="Q509" s="124"/>
      <c r="R509" s="124"/>
      <c r="S509" s="124"/>
    </row>
    <row r="510" spans="13:26" x14ac:dyDescent="0.2">
      <c r="O510" s="124"/>
      <c r="P510" s="124"/>
      <c r="Q510" s="124"/>
      <c r="R510" s="124"/>
      <c r="S510" s="124"/>
    </row>
    <row r="511" spans="13:26" x14ac:dyDescent="0.2">
      <c r="O511" s="124"/>
      <c r="P511" s="124"/>
      <c r="Q511" s="124"/>
      <c r="R511" s="124"/>
      <c r="S511" s="124"/>
    </row>
    <row r="512" spans="13:26" x14ac:dyDescent="0.2">
      <c r="O512" s="124"/>
      <c r="P512" s="124"/>
      <c r="Q512" s="124"/>
      <c r="R512" s="124"/>
      <c r="S512" s="124"/>
    </row>
    <row r="513" spans="15:19" x14ac:dyDescent="0.2">
      <c r="O513" s="124"/>
      <c r="P513" s="124"/>
      <c r="Q513" s="124"/>
      <c r="R513" s="124"/>
      <c r="S513" s="124"/>
    </row>
    <row r="514" spans="15:19" x14ac:dyDescent="0.2">
      <c r="O514" s="124"/>
      <c r="P514" s="124"/>
      <c r="Q514" s="124"/>
      <c r="R514" s="124"/>
      <c r="S514" s="124"/>
    </row>
    <row r="515" spans="15:19" x14ac:dyDescent="0.2">
      <c r="O515" s="124"/>
      <c r="P515" s="124"/>
      <c r="Q515" s="124"/>
      <c r="R515" s="124"/>
      <c r="S515" s="124"/>
    </row>
    <row r="516" spans="15:19" x14ac:dyDescent="0.2">
      <c r="O516" s="124"/>
      <c r="P516" s="124"/>
      <c r="Q516" s="124"/>
      <c r="R516" s="124"/>
      <c r="S516" s="124"/>
    </row>
    <row r="517" spans="15:19" x14ac:dyDescent="0.2">
      <c r="O517" s="124"/>
      <c r="P517" s="124"/>
      <c r="Q517" s="124"/>
      <c r="R517" s="124"/>
      <c r="S517" s="124"/>
    </row>
    <row r="518" spans="15:19" x14ac:dyDescent="0.2">
      <c r="O518" s="124"/>
      <c r="P518" s="124"/>
      <c r="Q518" s="124"/>
      <c r="R518" s="124"/>
      <c r="S518" s="124"/>
    </row>
    <row r="519" spans="15:19" x14ac:dyDescent="0.2">
      <c r="O519" s="124"/>
      <c r="P519" s="124"/>
      <c r="Q519" s="124"/>
      <c r="R519" s="124"/>
      <c r="S519" s="124"/>
    </row>
    <row r="520" spans="15:19" x14ac:dyDescent="0.2">
      <c r="O520" s="124"/>
      <c r="P520" s="124"/>
      <c r="Q520" s="124"/>
      <c r="R520" s="124"/>
      <c r="S520" s="124"/>
    </row>
    <row r="521" spans="15:19" x14ac:dyDescent="0.2">
      <c r="O521" s="124"/>
      <c r="P521" s="124"/>
      <c r="Q521" s="124"/>
      <c r="R521" s="124"/>
      <c r="S521" s="124"/>
    </row>
    <row r="522" spans="15:19" x14ac:dyDescent="0.2">
      <c r="O522" s="124"/>
      <c r="P522" s="124"/>
      <c r="Q522" s="124"/>
      <c r="R522" s="124"/>
      <c r="S522" s="124"/>
    </row>
    <row r="523" spans="15:19" x14ac:dyDescent="0.2">
      <c r="O523" s="124"/>
      <c r="P523" s="124"/>
      <c r="Q523" s="124"/>
      <c r="R523" s="124"/>
      <c r="S523" s="124"/>
    </row>
    <row r="524" spans="15:19" x14ac:dyDescent="0.2">
      <c r="O524" s="124"/>
      <c r="P524" s="124"/>
      <c r="Q524" s="124"/>
      <c r="R524" s="124"/>
      <c r="S524" s="124"/>
    </row>
    <row r="525" spans="15:19" x14ac:dyDescent="0.2">
      <c r="O525" s="124"/>
      <c r="P525" s="124"/>
      <c r="Q525" s="124"/>
      <c r="R525" s="124"/>
      <c r="S525" s="124"/>
    </row>
    <row r="526" spans="15:19" x14ac:dyDescent="0.2">
      <c r="O526" s="124"/>
      <c r="P526" s="124"/>
      <c r="Q526" s="124"/>
      <c r="R526" s="124"/>
      <c r="S526" s="124"/>
    </row>
    <row r="527" spans="15:19" x14ac:dyDescent="0.2">
      <c r="O527" s="124"/>
      <c r="P527" s="124"/>
      <c r="Q527" s="124"/>
      <c r="R527" s="124"/>
      <c r="S527" s="124"/>
    </row>
    <row r="528" spans="15:19" x14ac:dyDescent="0.2">
      <c r="O528" s="124"/>
      <c r="P528" s="124"/>
      <c r="Q528" s="124"/>
      <c r="R528" s="124"/>
      <c r="S528" s="124"/>
    </row>
    <row r="529" spans="15:19" x14ac:dyDescent="0.2">
      <c r="O529" s="124"/>
      <c r="P529" s="124"/>
      <c r="Q529" s="124"/>
      <c r="R529" s="124"/>
      <c r="S529" s="124"/>
    </row>
    <row r="530" spans="15:19" x14ac:dyDescent="0.2">
      <c r="O530" s="124"/>
      <c r="P530" s="124"/>
      <c r="Q530" s="124"/>
      <c r="R530" s="124"/>
      <c r="S530" s="124"/>
    </row>
    <row r="531" spans="15:19" x14ac:dyDescent="0.2">
      <c r="O531" s="124"/>
      <c r="P531" s="124"/>
      <c r="Q531" s="124"/>
      <c r="R531" s="124"/>
      <c r="S531" s="124"/>
    </row>
    <row r="532" spans="15:19" x14ac:dyDescent="0.2">
      <c r="O532" s="124"/>
      <c r="P532" s="124"/>
      <c r="Q532" s="124"/>
      <c r="R532" s="124"/>
      <c r="S532" s="124"/>
    </row>
    <row r="533" spans="15:19" x14ac:dyDescent="0.2">
      <c r="O533" s="124"/>
      <c r="P533" s="124"/>
      <c r="Q533" s="124"/>
      <c r="R533" s="124"/>
      <c r="S533" s="124"/>
    </row>
    <row r="534" spans="15:19" x14ac:dyDescent="0.2">
      <c r="O534" s="124"/>
      <c r="P534" s="124"/>
      <c r="Q534" s="124"/>
      <c r="R534" s="124"/>
      <c r="S534" s="124"/>
    </row>
    <row r="535" spans="15:19" x14ac:dyDescent="0.2">
      <c r="O535" s="124"/>
      <c r="P535" s="124"/>
      <c r="Q535" s="124"/>
      <c r="R535" s="124"/>
      <c r="S535" s="124"/>
    </row>
    <row r="536" spans="15:19" x14ac:dyDescent="0.2">
      <c r="O536" s="124"/>
      <c r="P536" s="124"/>
      <c r="Q536" s="124"/>
      <c r="R536" s="124"/>
      <c r="S536" s="124"/>
    </row>
    <row r="537" spans="15:19" x14ac:dyDescent="0.2">
      <c r="O537" s="124"/>
      <c r="P537" s="124"/>
      <c r="Q537" s="124"/>
      <c r="R537" s="124"/>
      <c r="S537" s="124"/>
    </row>
    <row r="538" spans="15:19" x14ac:dyDescent="0.2">
      <c r="O538" s="124"/>
      <c r="P538" s="124"/>
      <c r="Q538" s="124"/>
      <c r="R538" s="124"/>
      <c r="S538" s="124"/>
    </row>
    <row r="539" spans="15:19" x14ac:dyDescent="0.2">
      <c r="O539" s="124"/>
      <c r="P539" s="124"/>
      <c r="Q539" s="124"/>
      <c r="R539" s="124"/>
      <c r="S539" s="124"/>
    </row>
    <row r="540" spans="15:19" x14ac:dyDescent="0.2">
      <c r="O540" s="124"/>
      <c r="P540" s="124"/>
      <c r="Q540" s="124"/>
      <c r="R540" s="124"/>
      <c r="S540" s="124"/>
    </row>
    <row r="541" spans="15:19" x14ac:dyDescent="0.2">
      <c r="O541" s="124"/>
      <c r="P541" s="124"/>
      <c r="Q541" s="124"/>
      <c r="R541" s="124"/>
      <c r="S541" s="124"/>
    </row>
    <row r="542" spans="15:19" x14ac:dyDescent="0.2">
      <c r="O542" s="124"/>
      <c r="P542" s="124"/>
      <c r="Q542" s="124"/>
      <c r="R542" s="124"/>
      <c r="S542" s="124"/>
    </row>
    <row r="543" spans="15:19" x14ac:dyDescent="0.2">
      <c r="O543" s="124"/>
      <c r="P543" s="124"/>
      <c r="Q543" s="124"/>
      <c r="R543" s="124"/>
      <c r="S543" s="124"/>
    </row>
    <row r="544" spans="15:19" x14ac:dyDescent="0.2">
      <c r="O544" s="124"/>
      <c r="P544" s="124"/>
      <c r="Q544" s="124"/>
      <c r="R544" s="124"/>
      <c r="S544" s="124"/>
    </row>
    <row r="545" spans="15:19" x14ac:dyDescent="0.2">
      <c r="O545" s="124"/>
      <c r="P545" s="124"/>
      <c r="Q545" s="124"/>
      <c r="R545" s="124"/>
      <c r="S545" s="124"/>
    </row>
  </sheetData>
  <mergeCells count="1">
    <mergeCell ref="AF7:AF8"/>
  </mergeCells>
  <printOptions horizontalCentered="1"/>
  <pageMargins left="0.75" right="0.75" top="0.75" bottom="0.75" header="1" footer="1"/>
  <pageSetup scale="62" orientation="portrait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E6152-CE14-4138-B43C-E7368FEBFD3F}">
  <sheetPr>
    <tabColor theme="5" tint="0.39997558519241921"/>
    <pageSetUpPr fitToPage="1"/>
  </sheetPr>
  <dimension ref="A1:AH453"/>
  <sheetViews>
    <sheetView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8.140625" style="1" customWidth="1"/>
    <col min="2" max="2" width="15.5703125" style="1" bestFit="1" customWidth="1"/>
    <col min="3" max="3" width="11.42578125" style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5.1406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Polk Common (Handling)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14432633.494523559</v>
      </c>
      <c r="Q8" s="184">
        <f>G10</f>
        <v>2010637.3351739713</v>
      </c>
      <c r="R8" s="184">
        <f>G11</f>
        <v>3067418.392897747</v>
      </c>
      <c r="S8" s="184">
        <f>G12</f>
        <v>9829038.3973497115</v>
      </c>
      <c r="T8" s="184">
        <f>G13</f>
        <v>-474460.63089787174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27161236.407164723</v>
      </c>
      <c r="Q9" s="184">
        <f>L10</f>
        <v>4243098.3739653481</v>
      </c>
      <c r="R9" s="184">
        <f>L11</f>
        <v>6578715.3802673919</v>
      </c>
      <c r="S9" s="184">
        <f>L12</f>
        <v>17357001.949270006</v>
      </c>
      <c r="T9" s="184">
        <f>L13</f>
        <v>-1017579.296338023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67</v>
      </c>
      <c r="B10" s="170">
        <f>'Escalation Factors'!$A$10</f>
        <v>2023</v>
      </c>
      <c r="C10" s="201">
        <f>C17</f>
        <v>2052</v>
      </c>
      <c r="D10" s="10" t="s">
        <v>155</v>
      </c>
      <c r="E10" s="184">
        <f>VLOOKUP($A$10,'Cost Estimates in 2023'!$A:$F,2,FALSE)</f>
        <v>1906700</v>
      </c>
      <c r="F10" s="164">
        <f>VLOOKUP(G$7,Multiplier_Labor,3,FALSE)</f>
        <v>1.0545116353773385</v>
      </c>
      <c r="G10" s="185">
        <f>E10*F10</f>
        <v>2010637.3351739713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4243098.3739653481</v>
      </c>
      <c r="M10" s="2"/>
      <c r="O10" s="134" t="s">
        <v>235</v>
      </c>
      <c r="P10" s="184">
        <f>SUM(Q10:T10)</f>
        <v>19158881.367164724</v>
      </c>
      <c r="Q10" s="184">
        <f>Q9-Q16</f>
        <v>1201397.3339653481</v>
      </c>
      <c r="R10" s="184">
        <f>R9-R16</f>
        <v>2000790.3802673919</v>
      </c>
      <c r="S10" s="184">
        <f>S9-S16</f>
        <v>13485124.949270006</v>
      </c>
      <c r="T10" s="184">
        <f>T9-T16</f>
        <v>2471568.7036619768</v>
      </c>
      <c r="Z10" s="2"/>
      <c r="AA10" s="186" t="str">
        <f>A10</f>
        <v>Polk Common (Handling)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14432633.494523559</v>
      </c>
      <c r="AF10" s="182">
        <f>P16</f>
        <v>8002355.0399999991</v>
      </c>
      <c r="AG10" s="182">
        <f>L15</f>
        <v>27161236.407164723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3025650</v>
      </c>
      <c r="F11" s="164">
        <f>VLOOKUP(G$7,Multiplier_Materials,3,FALSE)</f>
        <v>1.0138047668757943</v>
      </c>
      <c r="G11" s="185">
        <f>E11*F11</f>
        <v>3067418.392897747</v>
      </c>
      <c r="H11" s="137"/>
      <c r="K11" s="164">
        <f>VLOOKUP(J$10,Multiplier_Materials,4,FALSE)</f>
        <v>2.1447075480474549</v>
      </c>
      <c r="L11" s="185">
        <f>G11*K11</f>
        <v>6578715.3802673919</v>
      </c>
      <c r="M11" s="2"/>
      <c r="O11" s="134" t="s">
        <v>234</v>
      </c>
      <c r="P11" s="184">
        <f>SUM(Q11:T11)</f>
        <v>10291041.280749947</v>
      </c>
      <c r="Q11" s="184">
        <f>Q10/((1+Q13)^(P12))</f>
        <v>569294.91639189969</v>
      </c>
      <c r="R11" s="184">
        <f>R10/((1+R13)^(P12))</f>
        <v>932896.60032619117</v>
      </c>
      <c r="S11" s="184">
        <f>S10/((1+S13)^(P12))</f>
        <v>7636446.1620059786</v>
      </c>
      <c r="T11" s="184">
        <f>T10/((1+T13)^(P12))</f>
        <v>1152403.6020258784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9435750</v>
      </c>
      <c r="F12" s="164">
        <f>VLOOKUP(G$7,Multiplier_GDP,3,FALSE)</f>
        <v>1.0416806716317952</v>
      </c>
      <c r="G12" s="185">
        <f>E12*F12</f>
        <v>9829038.3973497115</v>
      </c>
      <c r="H12" s="137"/>
      <c r="K12" s="164">
        <f>VLOOKUP(J$10,Multiplier_GDP,4,FALSE)</f>
        <v>1.7658901356973153</v>
      </c>
      <c r="L12" s="185">
        <f>G12*K12</f>
        <v>17357001.949270006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-468000</v>
      </c>
      <c r="F13" s="164">
        <f>F11</f>
        <v>1.0138047668757943</v>
      </c>
      <c r="G13" s="185">
        <f>E13*F13</f>
        <v>-474460.63089787174</v>
      </c>
      <c r="H13" s="137"/>
      <c r="K13" s="164">
        <f>K11</f>
        <v>2.1447075480474549</v>
      </c>
      <c r="L13" s="185">
        <f>G13*K13</f>
        <v>-1017579.296338023</v>
      </c>
      <c r="M13" s="2"/>
      <c r="O13" s="180" t="s">
        <v>237</v>
      </c>
      <c r="P13" s="189">
        <f>IF(P8=0,0,((P9/P8)^(1/($P7-$P6))-1))</f>
        <v>2.3694846016424798E-2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517092.80376712966</v>
      </c>
      <c r="Q14" s="185">
        <f>PMT(Q13,$P12,-Q11)</f>
        <v>30347.421760862722</v>
      </c>
      <c r="R14" s="185">
        <f>PMT(R13,$P12,-R11)</f>
        <v>50098.017169287567</v>
      </c>
      <c r="S14" s="185">
        <f>PMT(S13,$P12,-S11)</f>
        <v>374761.47585415462</v>
      </c>
      <c r="T14" s="185">
        <f>PMT(T13,$P12,-T11)</f>
        <v>61885.888982824748</v>
      </c>
      <c r="U14" s="190"/>
      <c r="Z14" s="2"/>
    </row>
    <row r="15" spans="1:34" x14ac:dyDescent="0.2">
      <c r="E15" s="185">
        <f>SUM(E10:E13)</f>
        <v>13900100</v>
      </c>
      <c r="F15" s="124"/>
      <c r="G15" s="185">
        <f>SUM(G10:G13)</f>
        <v>14432633.494523559</v>
      </c>
      <c r="H15" s="137"/>
      <c r="L15" s="185">
        <f>SUM(L10:L13)</f>
        <v>27161236.407164723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56" si="0">SUM(Q16:T16)</f>
        <v>8002355.0399999991</v>
      </c>
      <c r="Q16" s="185">
        <f>VLOOKUP($A$10,'Reserves Dec 31, 2024'!$A:$F,2,FALSE)</f>
        <v>3041701.04</v>
      </c>
      <c r="R16" s="185">
        <f>VLOOKUP($A$10,'Reserves Dec 31, 2024'!$A:$F,3,FALSE)</f>
        <v>4577925</v>
      </c>
      <c r="S16" s="185">
        <f>VLOOKUP($A$10,'Reserves Dec 31, 2024'!$A:$F,4,FALSE)</f>
        <v>3871877</v>
      </c>
      <c r="T16" s="185">
        <f>VLOOKUP($A$10,'Reserves Dec 31, 2024'!$A:$F,5,FALSE)</f>
        <v>-3489148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24"/>
    </row>
    <row r="17" spans="2:26" x14ac:dyDescent="0.2">
      <c r="B17" s="180" t="s">
        <v>239</v>
      </c>
      <c r="C17" s="201">
        <f>'Polk 2-5 (4xGT ...'!C10</f>
        <v>2052</v>
      </c>
      <c r="E17" s="184">
        <f>VLOOKUP($A$10,'Cost Estimates in 2023'!$A:$F,6,FALSE)-E15</f>
        <v>0</v>
      </c>
      <c r="M17" s="2"/>
      <c r="N17" s="1">
        <f t="shared" ref="N17:N56" si="1">N16+1</f>
        <v>1</v>
      </c>
      <c r="O17" s="195">
        <f>P6</f>
        <v>2025</v>
      </c>
      <c r="P17" s="124">
        <f t="shared" si="0"/>
        <v>517092.80376712966</v>
      </c>
      <c r="Q17" s="124">
        <f>IF($N17&lt;=TRUNC($P$12),Q14*(1+0),0)</f>
        <v>30347.421760862722</v>
      </c>
      <c r="R17" s="124">
        <f>IF($N17&lt;=TRUNC($P$12),R14*(1+0),0)</f>
        <v>50098.017169287567</v>
      </c>
      <c r="S17" s="124">
        <f>IF($N17&lt;=TRUNC($P$12),S14*(1+0),0)</f>
        <v>374761.47585415462</v>
      </c>
      <c r="T17" s="124">
        <f>IF($N17&lt;=TRUNC($P$12),T14*(1+0),0)</f>
        <v>61885.888982824748</v>
      </c>
      <c r="Z17" s="188">
        <f>SUM(Q17:T17)-P17</f>
        <v>0</v>
      </c>
    </row>
    <row r="18" spans="2:26" x14ac:dyDescent="0.2">
      <c r="B18" s="134" t="s">
        <v>238</v>
      </c>
      <c r="M18" s="2"/>
      <c r="N18" s="1">
        <f t="shared" si="1"/>
        <v>2</v>
      </c>
      <c r="O18" s="195">
        <f t="shared" ref="O18:O56" si="2">O17+1</f>
        <v>2026</v>
      </c>
      <c r="P18" s="124">
        <f t="shared" si="0"/>
        <v>529130.35568584246</v>
      </c>
      <c r="Q18" s="124">
        <f t="shared" ref="Q18:Q56" si="3">IF($N18&lt;=TRUNC($P$12),Q17*(1+Q$13),0)</f>
        <v>31198.573679843099</v>
      </c>
      <c r="R18" s="124">
        <f t="shared" ref="R18:R56" si="4">IF($N18&lt;=TRUNC($P$12),R17*(1+R$13),0)</f>
        <v>51533.949686471409</v>
      </c>
      <c r="S18" s="124">
        <f t="shared" ref="S18:S56" si="5">IF($N18&lt;=TRUNC($P$12),S17*(1+S$13),0)</f>
        <v>382738.14139071031</v>
      </c>
      <c r="T18" s="124">
        <f t="shared" ref="T18:T56" si="6">IF($N18&lt;=TRUNC($P$12),T17*(1+T$13),0)</f>
        <v>63659.690928817639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541453.55919873016</v>
      </c>
      <c r="Q19" s="124">
        <f t="shared" si="3"/>
        <v>32073.597794454876</v>
      </c>
      <c r="R19" s="124">
        <f t="shared" si="4"/>
        <v>53011.039564972343</v>
      </c>
      <c r="S19" s="124">
        <f t="shared" si="5"/>
        <v>390884.58743348549</v>
      </c>
      <c r="T19" s="124">
        <f t="shared" si="6"/>
        <v>65484.334405817404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554069.33448033803</v>
      </c>
      <c r="Q20" s="124">
        <f t="shared" si="3"/>
        <v>32973.16364642328</v>
      </c>
      <c r="R20" s="124">
        <f t="shared" si="4"/>
        <v>54530.466476098249</v>
      </c>
      <c r="S20" s="124">
        <f t="shared" si="5"/>
        <v>399204.42770053813</v>
      </c>
      <c r="T20" s="124">
        <f t="shared" si="6"/>
        <v>67361.276657278402</v>
      </c>
      <c r="U20" s="196">
        <f>SUM(Q17:T20)/4</f>
        <v>535436.51328300999</v>
      </c>
      <c r="V20" s="124">
        <f>SUM(Q17:Q20)/4</f>
        <v>31648.189220395994</v>
      </c>
      <c r="W20" s="124">
        <f>SUM(R17:R20)/4</f>
        <v>52293.368224207392</v>
      </c>
      <c r="X20" s="124">
        <f>SUM(S17:S20)/4</f>
        <v>386897.15809472214</v>
      </c>
      <c r="Y20" s="124">
        <f>SUM(T17:T20)/4</f>
        <v>64597.797743684554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566984.77298098046</v>
      </c>
      <c r="Q21" s="124">
        <f t="shared" si="3"/>
        <v>33897.959556061345</v>
      </c>
      <c r="R21" s="124">
        <f t="shared" si="4"/>
        <v>56093.443903441141</v>
      </c>
      <c r="S21" s="124">
        <f t="shared" si="5"/>
        <v>407701.35282663768</v>
      </c>
      <c r="T21" s="124">
        <f t="shared" si="6"/>
        <v>69292.016694840233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580207.14175688894</v>
      </c>
      <c r="Q22" s="124">
        <f t="shared" si="3"/>
        <v>34848.693148951599</v>
      </c>
      <c r="R22" s="124">
        <f t="shared" si="4"/>
        <v>57701.220112020463</v>
      </c>
      <c r="S22" s="124">
        <f t="shared" si="5"/>
        <v>416379.13200041006</v>
      </c>
      <c r="T22" s="124">
        <f t="shared" si="6"/>
        <v>71278.096495506761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593743.88791207178</v>
      </c>
      <c r="Q23" s="124">
        <f t="shared" si="3"/>
        <v>35826.091897399521</v>
      </c>
      <c r="R23" s="124">
        <f t="shared" si="4"/>
        <v>59355.07914520445</v>
      </c>
      <c r="S23" s="124">
        <f t="shared" si="5"/>
        <v>425241.6146363286</v>
      </c>
      <c r="T23" s="124">
        <f t="shared" si="6"/>
        <v>73321.10223313926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607602.64315481903</v>
      </c>
      <c r="Q24" s="124">
        <f t="shared" si="3"/>
        <v>36830.903677073155</v>
      </c>
      <c r="R24" s="124">
        <f t="shared" si="4"/>
        <v>61056.341850205674</v>
      </c>
      <c r="S24" s="124">
        <f t="shared" si="5"/>
        <v>434292.73208229302</v>
      </c>
      <c r="T24" s="124">
        <f t="shared" si="6"/>
        <v>75422.665545247146</v>
      </c>
      <c r="U24" s="196">
        <f>SUM(Q21:T24)/4</f>
        <v>587134.61145119008</v>
      </c>
      <c r="V24" s="124">
        <f>SUM(Q21:Q24)/4</f>
        <v>35350.912069871403</v>
      </c>
      <c r="W24" s="124">
        <f>SUM(R21:R24)/4</f>
        <v>58551.521252717932</v>
      </c>
      <c r="X24" s="124">
        <f>SUM(S21:S24)/4</f>
        <v>420903.70788641728</v>
      </c>
      <c r="Y24" s="124">
        <f>SUM(T21:T24)/4</f>
        <v>72328.47024218335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621791.22847186588</v>
      </c>
      <c r="Q25" s="124">
        <f t="shared" si="3"/>
        <v>37863.89733925472</v>
      </c>
      <c r="R25" s="124">
        <f t="shared" si="4"/>
        <v>62806.366932969846</v>
      </c>
      <c r="S25" s="124">
        <f t="shared" si="5"/>
        <v>443536.4993635533</v>
      </c>
      <c r="T25" s="124">
        <f t="shared" si="6"/>
        <v>77584.464836088067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636317.65892331302</v>
      </c>
      <c r="Q26" s="124">
        <f t="shared" si="3"/>
        <v>38925.863299142125</v>
      </c>
      <c r="R26" s="124">
        <f t="shared" si="4"/>
        <v>64606.552043300318</v>
      </c>
      <c r="S26" s="124">
        <f t="shared" si="5"/>
        <v>452977.01696375263</v>
      </c>
      <c r="T26" s="124">
        <f t="shared" si="6"/>
        <v>79808.226617118053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651190.14856147685</v>
      </c>
      <c r="Q27" s="124">
        <f t="shared" si="3"/>
        <v>40017.614140650541</v>
      </c>
      <c r="R27" s="124">
        <f t="shared" si="4"/>
        <v>66458.334891084931</v>
      </c>
      <c r="S27" s="124">
        <f t="shared" si="5"/>
        <v>462618.47264387901</v>
      </c>
      <c r="T27" s="124">
        <f t="shared" si="6"/>
        <v>82095.726885862256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666417.11547693366</v>
      </c>
      <c r="Q28" s="124">
        <f t="shared" si="3"/>
        <v>41139.985238176771</v>
      </c>
      <c r="R28" s="124">
        <f t="shared" si="4"/>
        <v>68363.194394516642</v>
      </c>
      <c r="S28" s="124">
        <f t="shared" si="5"/>
        <v>472465.14329993265</v>
      </c>
      <c r="T28" s="124">
        <f t="shared" si="6"/>
        <v>84448.792544307566</v>
      </c>
      <c r="U28" s="196">
        <f>SUM(Q25:T28)/4</f>
        <v>643929.03785839735</v>
      </c>
      <c r="V28" s="124">
        <f>SUM(Q25:Q28)/4</f>
        <v>39486.840004306039</v>
      </c>
      <c r="W28" s="124">
        <f>SUM(R25:R28)/4</f>
        <v>65558.612065467925</v>
      </c>
      <c r="X28" s="124">
        <f>SUM(S25:S28)/4</f>
        <v>457899.28306777938</v>
      </c>
      <c r="Y28" s="124">
        <f>SUM(T25:T28)/4</f>
        <v>80984.302720843989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682007.18697511044</v>
      </c>
      <c r="Q29" s="124">
        <f t="shared" si="3"/>
        <v>42293.835395802256</v>
      </c>
      <c r="R29" s="124">
        <f t="shared" si="4"/>
        <v>70322.651861225051</v>
      </c>
      <c r="S29" s="124">
        <f t="shared" si="5"/>
        <v>482521.39686013339</v>
      </c>
      <c r="T29" s="124">
        <f t="shared" si="6"/>
        <v>86869.302857949748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697969.20488685544</v>
      </c>
      <c r="Q30" s="124">
        <f t="shared" si="3"/>
        <v>43480.047504423703</v>
      </c>
      <c r="R30" s="124">
        <f t="shared" si="4"/>
        <v>72338.272203261993</v>
      </c>
      <c r="S30" s="124">
        <f t="shared" si="5"/>
        <v>492791.6942225091</v>
      </c>
      <c r="T30" s="124">
        <f t="shared" si="6"/>
        <v>89359.190956660619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714312.23101652472</v>
      </c>
      <c r="Q31" s="124">
        <f t="shared" si="3"/>
        <v>44699.52921731423</v>
      </c>
      <c r="R31" s="124">
        <f t="shared" si="4"/>
        <v>74411.665186911632</v>
      </c>
      <c r="S31" s="124">
        <f t="shared" si="5"/>
        <v>503280.59123372525</v>
      </c>
      <c r="T31" s="124">
        <f t="shared" si="6"/>
        <v>91920.445378573582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731045.5527312092</v>
      </c>
      <c r="Q32" s="124">
        <f t="shared" si="3"/>
        <v>45953.213644631949</v>
      </c>
      <c r="R32" s="124">
        <f t="shared" si="4"/>
        <v>76544.486718323213</v>
      </c>
      <c r="S32" s="124">
        <f t="shared" si="5"/>
        <v>513992.7407100331</v>
      </c>
      <c r="T32" s="124">
        <f t="shared" si="6"/>
        <v>94555.111658220922</v>
      </c>
      <c r="U32" s="196">
        <f>SUM(Q29:T32)/4</f>
        <v>706333.54390242486</v>
      </c>
      <c r="V32" s="124">
        <f>SUM(Q29:Q32)/4</f>
        <v>44106.65644054304</v>
      </c>
      <c r="W32" s="124">
        <f>SUM(R29:R32)/4</f>
        <v>73404.268992430472</v>
      </c>
      <c r="X32" s="124">
        <f>SUM(S29:S32)/4</f>
        <v>498146.60575660021</v>
      </c>
      <c r="Y32" s="124">
        <f>SUM(T29:T32)/4</f>
        <v>90676.01271285121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748178.68869482446</v>
      </c>
      <c r="Q33" s="124">
        <f t="shared" si="3"/>
        <v>47242.060067407328</v>
      </c>
      <c r="R33" s="124">
        <f t="shared" si="4"/>
        <v>78738.440165993175</v>
      </c>
      <c r="S33" s="124">
        <f t="shared" si="5"/>
        <v>524932.89450123312</v>
      </c>
      <c r="T33" s="124">
        <f t="shared" si="6"/>
        <v>97265.293960190844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765721.39475088683</v>
      </c>
      <c r="Q34" s="124">
        <f t="shared" si="3"/>
        <v>48567.054671555765</v>
      </c>
      <c r="R34" s="124">
        <f t="shared" si="4"/>
        <v>80995.277721152888</v>
      </c>
      <c r="S34" s="124">
        <f t="shared" si="5"/>
        <v>536105.90559856896</v>
      </c>
      <c r="T34" s="124">
        <f t="shared" si="6"/>
        <v>100053.15675960929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783683.66995790112</v>
      </c>
      <c r="Q35" s="124">
        <f t="shared" si="3"/>
        <v>49929.211302476899</v>
      </c>
      <c r="R35" s="124">
        <f t="shared" si="4"/>
        <v>83316.801797148437</v>
      </c>
      <c r="S35" s="124">
        <f t="shared" si="5"/>
        <v>547516.73028748739</v>
      </c>
      <c r="T35" s="124">
        <f t="shared" si="6"/>
        <v>102920.9265707884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802075.76278138941</v>
      </c>
      <c r="Q36" s="124">
        <f t="shared" si="3"/>
        <v>51329.572240818168</v>
      </c>
      <c r="R36" s="124">
        <f t="shared" si="4"/>
        <v>85704.866468930108</v>
      </c>
      <c r="S36" s="124">
        <f t="shared" si="5"/>
        <v>559170.43034621887</v>
      </c>
      <c r="T36" s="124">
        <f t="shared" si="6"/>
        <v>105870.89372542236</v>
      </c>
      <c r="U36" s="196">
        <f>SUM(Q33:T36)/4</f>
        <v>774914.8790462506</v>
      </c>
      <c r="V36" s="124">
        <f>SUM(Q33:Q36)/4</f>
        <v>49266.97457056454</v>
      </c>
      <c r="W36" s="124">
        <f>SUM(R33:R36)/4</f>
        <v>82188.846538306141</v>
      </c>
      <c r="X36" s="124">
        <f>SUM(S33:S36)/4</f>
        <v>541931.49018337717</v>
      </c>
      <c r="Y36" s="124">
        <f>SUM(T33:T36)/4</f>
        <v>101527.56775400272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820908.17744670215</v>
      </c>
      <c r="Q37" s="124">
        <f t="shared" si="3"/>
        <v>52769.208999996095</v>
      </c>
      <c r="R37" s="124">
        <f t="shared" si="4"/>
        <v>88161.378953801104</v>
      </c>
      <c r="S37" s="124">
        <f t="shared" si="5"/>
        <v>571072.1752911543</v>
      </c>
      <c r="T37" s="124">
        <f t="shared" si="6"/>
        <v>108905.41420175064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840191.68045685696</v>
      </c>
      <c r="Q38" s="124">
        <f t="shared" si="3"/>
        <v>54249.223146085664</v>
      </c>
      <c r="R38" s="124">
        <f t="shared" si="4"/>
        <v>90688.301134608264</v>
      </c>
      <c r="S38" s="124">
        <f t="shared" si="5"/>
        <v>583227.24467001332</v>
      </c>
      <c r="T38" s="124">
        <f t="shared" si="6"/>
        <v>112026.9115061497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859937.30727977445</v>
      </c>
      <c r="Q39" s="124">
        <f t="shared" si="3"/>
        <v>55770.747140704996</v>
      </c>
      <c r="R39" s="124">
        <f t="shared" si="4"/>
        <v>93287.651126591125</v>
      </c>
      <c r="S39" s="124">
        <f t="shared" si="5"/>
        <v>595641.03040382266</v>
      </c>
      <c r="T39" s="124">
        <f t="shared" si="6"/>
        <v>115237.87860865559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880156.36920938652</v>
      </c>
      <c r="Q40" s="124">
        <f t="shared" si="3"/>
        <v>57334.945207540404</v>
      </c>
      <c r="R40" s="124">
        <f t="shared" si="4"/>
        <v>95961.504889140735</v>
      </c>
      <c r="S40" s="124">
        <f t="shared" si="5"/>
        <v>608319.03917874198</v>
      </c>
      <c r="T40" s="124">
        <f t="shared" si="6"/>
        <v>118540.87993396346</v>
      </c>
      <c r="U40" s="196">
        <f>SUM(Q37:T40)/4</f>
        <v>850298.38359818002</v>
      </c>
      <c r="V40" s="124">
        <f>SUM(Q37:Q40)/4</f>
        <v>55031.031123581794</v>
      </c>
      <c r="W40" s="124">
        <f>SUM(R37:R40)/4</f>
        <v>92024.7090260353</v>
      </c>
      <c r="X40" s="124">
        <f>SUM(S37:S40)/4</f>
        <v>589564.87238593306</v>
      </c>
      <c r="Y40" s="124">
        <f>SUM(T37:T40)/4</f>
        <v>113677.77106262985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900860.46040522365</v>
      </c>
      <c r="Q41" s="124">
        <f t="shared" si="3"/>
        <v>58943.01422317481</v>
      </c>
      <c r="R41" s="124">
        <f t="shared" si="4"/>
        <v>98711.997883755466</v>
      </c>
      <c r="S41" s="124">
        <f t="shared" si="5"/>
        <v>621266.8948887994</v>
      </c>
      <c r="T41" s="124">
        <f t="shared" si="6"/>
        <v>121938.55340949404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922061.46511520096</v>
      </c>
      <c r="Q42" s="124">
        <f t="shared" si="3"/>
        <v>60596.184632901131</v>
      </c>
      <c r="R42" s="124">
        <f t="shared" si="4"/>
        <v>101541.3267795179</v>
      </c>
      <c r="S42" s="124">
        <f t="shared" si="5"/>
        <v>634490.34113061917</v>
      </c>
      <c r="T42" s="124">
        <f t="shared" si="6"/>
        <v>125433.61257216272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943771.56508645962</v>
      </c>
      <c r="Q43" s="124">
        <f t="shared" si="3"/>
        <v>62295.721392221429</v>
      </c>
      <c r="R43" s="124">
        <f t="shared" si="4"/>
        <v>104451.75120745487</v>
      </c>
      <c r="S43" s="124">
        <f t="shared" si="5"/>
        <v>647995.24375124951</v>
      </c>
      <c r="T43" s="124">
        <f t="shared" si="6"/>
        <v>129028.84873553381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691673.372651721</v>
      </c>
      <c r="V44" s="124">
        <f>SUM(Q41:Q44)/4</f>
        <v>45458.730062074341</v>
      </c>
      <c r="W44" s="124">
        <f>SUM(R41:R44)/4</f>
        <v>76176.268967682059</v>
      </c>
      <c r="X44" s="124">
        <f>SUM(S41:S44)/4</f>
        <v>475938.11994266702</v>
      </c>
      <c r="Y44" s="124">
        <f>SUM(T41:T44)/4</f>
        <v>94100.253679297646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N49" s="1">
        <f t="shared" si="1"/>
        <v>33</v>
      </c>
      <c r="O49" s="195">
        <f t="shared" si="2"/>
        <v>2057</v>
      </c>
      <c r="P49" s="124">
        <f t="shared" si="0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">
      <c r="M50" s="2"/>
      <c r="N50" s="1">
        <f t="shared" si="1"/>
        <v>34</v>
      </c>
      <c r="O50" s="195">
        <f t="shared" si="2"/>
        <v>2058</v>
      </c>
      <c r="P50" s="124">
        <f t="shared" si="0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U50" s="124"/>
      <c r="Z50" s="2"/>
    </row>
    <row r="51" spans="13:26" x14ac:dyDescent="0.2">
      <c r="M51" s="2"/>
      <c r="N51" s="1">
        <f t="shared" si="1"/>
        <v>35</v>
      </c>
      <c r="O51" s="195">
        <f t="shared" si="2"/>
        <v>2059</v>
      </c>
      <c r="P51" s="124">
        <f t="shared" si="0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">
      <c r="M52" s="2"/>
      <c r="N52" s="1">
        <f t="shared" si="1"/>
        <v>36</v>
      </c>
      <c r="O52" s="195">
        <f t="shared" si="2"/>
        <v>2060</v>
      </c>
      <c r="P52" s="124">
        <f t="shared" si="0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">
      <c r="M53" s="2"/>
      <c r="N53" s="1">
        <f t="shared" si="1"/>
        <v>37</v>
      </c>
      <c r="O53" s="195">
        <f t="shared" si="2"/>
        <v>2061</v>
      </c>
      <c r="P53" s="124">
        <f t="shared" si="0"/>
        <v>0</v>
      </c>
      <c r="Q53" s="124">
        <f t="shared" si="3"/>
        <v>0</v>
      </c>
      <c r="R53" s="124">
        <f t="shared" si="4"/>
        <v>0</v>
      </c>
      <c r="S53" s="124">
        <f t="shared" si="5"/>
        <v>0</v>
      </c>
      <c r="T53" s="124">
        <f t="shared" si="6"/>
        <v>0</v>
      </c>
      <c r="Z53" s="2"/>
    </row>
    <row r="54" spans="13:26" x14ac:dyDescent="0.2">
      <c r="M54" s="2"/>
      <c r="N54" s="1">
        <f t="shared" si="1"/>
        <v>38</v>
      </c>
      <c r="O54" s="195">
        <f t="shared" si="2"/>
        <v>2062</v>
      </c>
      <c r="P54" s="124">
        <f t="shared" si="0"/>
        <v>0</v>
      </c>
      <c r="Q54" s="124">
        <f t="shared" si="3"/>
        <v>0</v>
      </c>
      <c r="R54" s="124">
        <f t="shared" si="4"/>
        <v>0</v>
      </c>
      <c r="S54" s="124">
        <f t="shared" si="5"/>
        <v>0</v>
      </c>
      <c r="T54" s="124">
        <f t="shared" si="6"/>
        <v>0</v>
      </c>
      <c r="Z54" s="2"/>
    </row>
    <row r="55" spans="13:26" x14ac:dyDescent="0.2">
      <c r="M55" s="2"/>
      <c r="N55" s="1">
        <f t="shared" si="1"/>
        <v>39</v>
      </c>
      <c r="O55" s="195">
        <f t="shared" si="2"/>
        <v>2063</v>
      </c>
      <c r="P55" s="124">
        <f t="shared" si="0"/>
        <v>0</v>
      </c>
      <c r="Q55" s="124">
        <f t="shared" si="3"/>
        <v>0</v>
      </c>
      <c r="R55" s="124">
        <f t="shared" si="4"/>
        <v>0</v>
      </c>
      <c r="S55" s="124">
        <f t="shared" si="5"/>
        <v>0</v>
      </c>
      <c r="T55" s="124">
        <f t="shared" si="6"/>
        <v>0</v>
      </c>
      <c r="Z55" s="124"/>
    </row>
    <row r="56" spans="13:26" x14ac:dyDescent="0.2">
      <c r="M56" s="2"/>
      <c r="N56" s="1">
        <f t="shared" si="1"/>
        <v>40</v>
      </c>
      <c r="O56" s="195">
        <f t="shared" si="2"/>
        <v>2064</v>
      </c>
      <c r="P56" s="124">
        <f t="shared" si="0"/>
        <v>0</v>
      </c>
      <c r="Q56" s="124">
        <f t="shared" si="3"/>
        <v>0</v>
      </c>
      <c r="R56" s="124">
        <f t="shared" si="4"/>
        <v>0</v>
      </c>
      <c r="S56" s="124">
        <f t="shared" si="5"/>
        <v>0</v>
      </c>
      <c r="T56" s="124">
        <f t="shared" si="6"/>
        <v>0</v>
      </c>
      <c r="U56" s="196">
        <f>SUM(Q53:T56)/4</f>
        <v>0</v>
      </c>
      <c r="V56" s="124">
        <f>SUM(Q53:Q56)/4</f>
        <v>0</v>
      </c>
      <c r="W56" s="124">
        <f>SUM(R53:R56)/4</f>
        <v>0</v>
      </c>
      <c r="X56" s="124">
        <f>SUM(S53:S56)/4</f>
        <v>0</v>
      </c>
      <c r="Y56" s="124">
        <f>SUM(T53:T56)/4</f>
        <v>0</v>
      </c>
      <c r="Z56" s="188">
        <f>SUM(Q56:T56)-P56</f>
        <v>0</v>
      </c>
    </row>
    <row r="57" spans="13:26" x14ac:dyDescent="0.2">
      <c r="M57" s="2"/>
      <c r="O57" s="163" t="s">
        <v>216</v>
      </c>
      <c r="P57" s="163" t="s">
        <v>216</v>
      </c>
      <c r="Q57" s="163" t="s">
        <v>216</v>
      </c>
      <c r="R57" s="163" t="s">
        <v>216</v>
      </c>
      <c r="S57" s="163" t="s">
        <v>216</v>
      </c>
      <c r="T57" s="163" t="s">
        <v>216</v>
      </c>
      <c r="U57" s="196"/>
      <c r="V57" s="196"/>
      <c r="W57" s="196"/>
      <c r="X57" s="196"/>
      <c r="Y57" s="196"/>
      <c r="Z57" s="2"/>
    </row>
    <row r="58" spans="13:26" x14ac:dyDescent="0.2">
      <c r="M58" s="2"/>
      <c r="O58" s="134" t="s">
        <v>231</v>
      </c>
      <c r="P58" s="196">
        <f>SUM(Q58:T58)</f>
        <v>19158881.367164697</v>
      </c>
      <c r="Q58" s="196">
        <f>SUM(Q$17:Q$56)</f>
        <v>1201397.3339653485</v>
      </c>
      <c r="R58" s="196">
        <f>SUM(R$17:R$56)</f>
        <v>2000790.3802673887</v>
      </c>
      <c r="S58" s="196">
        <f>SUM(S$17:S$56)</f>
        <v>13485124.949269988</v>
      </c>
      <c r="T58" s="196">
        <f>SUM(T$17:T$56)</f>
        <v>2471568.7036619736</v>
      </c>
      <c r="U58" s="124"/>
      <c r="V58" s="196"/>
      <c r="W58" s="196"/>
      <c r="X58" s="196"/>
      <c r="Y58" s="196"/>
      <c r="Z58" s="2"/>
    </row>
    <row r="59" spans="13:26" x14ac:dyDescent="0.2">
      <c r="M59" s="2"/>
      <c r="N59" s="2"/>
      <c r="O59" s="2"/>
      <c r="P59" s="188">
        <f>P58-P$10</f>
        <v>0</v>
      </c>
      <c r="Q59" s="188">
        <f>Q58-Q$10</f>
        <v>0</v>
      </c>
      <c r="R59" s="188">
        <f>R58-R$10</f>
        <v>-3.2596290111541748E-9</v>
      </c>
      <c r="S59" s="188">
        <f>S58-S$10</f>
        <v>-1.862645149230957E-8</v>
      </c>
      <c r="T59" s="188">
        <f>T58-T$10</f>
        <v>0</v>
      </c>
      <c r="U59" s="188">
        <f>SUM(Q58:T58)-P$10</f>
        <v>0</v>
      </c>
      <c r="V59" s="2"/>
      <c r="W59" s="2"/>
      <c r="X59" s="2"/>
      <c r="Y59" s="2"/>
      <c r="Z59" s="2"/>
    </row>
    <row r="60" spans="13:26" x14ac:dyDescent="0.2">
      <c r="M60" s="2"/>
      <c r="O60" s="180" t="s">
        <v>279</v>
      </c>
      <c r="P60" s="197">
        <f>$P$13</f>
        <v>2.3694846016424798E-2</v>
      </c>
      <c r="Z60" s="2"/>
    </row>
    <row r="61" spans="13:26" x14ac:dyDescent="0.2">
      <c r="M61" s="2"/>
      <c r="O61" s="134" t="s">
        <v>236</v>
      </c>
      <c r="P61" s="197">
        <f>((1+P60)^(1/12))-1</f>
        <v>1.953445515979535E-3</v>
      </c>
      <c r="Z61" s="2"/>
    </row>
    <row r="62" spans="13:26" x14ac:dyDescent="0.2">
      <c r="M62" s="2"/>
      <c r="O62" s="134" t="s">
        <v>235</v>
      </c>
      <c r="P62" s="196">
        <f>P10</f>
        <v>19158881.367164724</v>
      </c>
      <c r="Z62" s="2"/>
    </row>
    <row r="63" spans="13:26" x14ac:dyDescent="0.2">
      <c r="M63" s="2"/>
      <c r="O63" s="134" t="s">
        <v>234</v>
      </c>
      <c r="P63" s="196">
        <f>P62/(1+P61)^P64</f>
        <v>10180431.729698358</v>
      </c>
      <c r="Z63" s="2"/>
    </row>
    <row r="64" spans="13:26" x14ac:dyDescent="0.2">
      <c r="M64" s="2"/>
      <c r="O64" s="134" t="s">
        <v>233</v>
      </c>
      <c r="P64" s="124">
        <f>$P$12*12</f>
        <v>324</v>
      </c>
      <c r="Q64" s="198"/>
      <c r="Z64" s="2"/>
    </row>
    <row r="65" spans="13:26" x14ac:dyDescent="0.2">
      <c r="M65" s="2"/>
      <c r="O65" s="134" t="s">
        <v>232</v>
      </c>
      <c r="P65" s="196">
        <f>PMT(P61,P64,-P63)</f>
        <v>42436.181274892391</v>
      </c>
      <c r="Z65" s="2"/>
    </row>
    <row r="66" spans="13:26" x14ac:dyDescent="0.2">
      <c r="M66" s="2"/>
      <c r="N66" s="163"/>
      <c r="O66" s="163" t="s">
        <v>216</v>
      </c>
      <c r="P66" s="163" t="s">
        <v>216</v>
      </c>
      <c r="Q66" s="163" t="s">
        <v>216</v>
      </c>
      <c r="R66" s="163" t="s">
        <v>216</v>
      </c>
      <c r="Z66" s="2"/>
    </row>
    <row r="67" spans="13:26" x14ac:dyDescent="0.2">
      <c r="M67" s="2"/>
      <c r="N67" s="1">
        <v>1</v>
      </c>
      <c r="O67" s="124">
        <v>0</v>
      </c>
      <c r="P67" s="124">
        <f>P65</f>
        <v>42436.181274892391</v>
      </c>
      <c r="Q67" s="124">
        <f t="shared" ref="Q67:Q130" si="7">O67*$P$61</f>
        <v>0</v>
      </c>
      <c r="R67" s="124">
        <f t="shared" ref="R67:R130" si="8">O67+P67+Q67</f>
        <v>42436.181274892391</v>
      </c>
      <c r="Z67" s="2"/>
    </row>
    <row r="68" spans="13:26" x14ac:dyDescent="0.2">
      <c r="M68" s="2"/>
      <c r="N68" s="1">
        <f t="shared" ref="N68:N131" si="9">N67+1</f>
        <v>2</v>
      </c>
      <c r="O68" s="124">
        <f t="shared" ref="O68:O131" si="10">R67</f>
        <v>42436.181274892391</v>
      </c>
      <c r="P68" s="124">
        <f t="shared" ref="P68:P131" si="11">P67</f>
        <v>42436.181274892391</v>
      </c>
      <c r="Q68" s="124">
        <f t="shared" si="7"/>
        <v>82.896768026733241</v>
      </c>
      <c r="R68" s="124">
        <f t="shared" si="8"/>
        <v>84955.25931781152</v>
      </c>
      <c r="Z68" s="2"/>
    </row>
    <row r="69" spans="13:26" x14ac:dyDescent="0.2">
      <c r="M69" s="2"/>
      <c r="N69" s="1">
        <f t="shared" si="9"/>
        <v>3</v>
      </c>
      <c r="O69" s="124">
        <f t="shared" si="10"/>
        <v>84955.25931781152</v>
      </c>
      <c r="P69" s="124">
        <f t="shared" si="11"/>
        <v>42436.181274892391</v>
      </c>
      <c r="Q69" s="124">
        <f t="shared" si="7"/>
        <v>165.95547037325753</v>
      </c>
      <c r="R69" s="124">
        <f t="shared" si="8"/>
        <v>127557.39606307716</v>
      </c>
      <c r="Z69" s="2"/>
    </row>
    <row r="70" spans="13:26" x14ac:dyDescent="0.2">
      <c r="M70" s="2"/>
      <c r="N70" s="1">
        <f t="shared" si="9"/>
        <v>4</v>
      </c>
      <c r="O70" s="124">
        <f t="shared" si="10"/>
        <v>127557.39606307716</v>
      </c>
      <c r="P70" s="124">
        <f t="shared" si="11"/>
        <v>42436.181274892391</v>
      </c>
      <c r="Q70" s="124">
        <f t="shared" si="7"/>
        <v>249.17642336944368</v>
      </c>
      <c r="R70" s="124">
        <f t="shared" si="8"/>
        <v>170242.753761339</v>
      </c>
      <c r="Z70" s="2"/>
    </row>
    <row r="71" spans="13:26" x14ac:dyDescent="0.2">
      <c r="M71" s="2"/>
      <c r="N71" s="1">
        <f t="shared" si="9"/>
        <v>5</v>
      </c>
      <c r="O71" s="124">
        <f t="shared" si="10"/>
        <v>170242.753761339</v>
      </c>
      <c r="P71" s="124">
        <f t="shared" si="11"/>
        <v>42436.181274892391</v>
      </c>
      <c r="Q71" s="124">
        <f t="shared" si="7"/>
        <v>332.5599439630958</v>
      </c>
      <c r="R71" s="124">
        <f t="shared" si="8"/>
        <v>213011.49498019449</v>
      </c>
      <c r="Z71" s="2"/>
    </row>
    <row r="72" spans="13:26" x14ac:dyDescent="0.2">
      <c r="M72" s="2"/>
      <c r="N72" s="1">
        <f t="shared" si="9"/>
        <v>6</v>
      </c>
      <c r="O72" s="124">
        <f t="shared" si="10"/>
        <v>213011.49498019449</v>
      </c>
      <c r="P72" s="124">
        <f t="shared" si="11"/>
        <v>42436.181274892391</v>
      </c>
      <c r="Q72" s="124">
        <f t="shared" si="7"/>
        <v>416.10634972115815</v>
      </c>
      <c r="R72" s="124">
        <f t="shared" si="8"/>
        <v>255863.78260480805</v>
      </c>
      <c r="Z72" s="2"/>
    </row>
    <row r="73" spans="13:26" x14ac:dyDescent="0.2">
      <c r="M73" s="2"/>
      <c r="N73" s="1">
        <f t="shared" si="9"/>
        <v>7</v>
      </c>
      <c r="O73" s="124">
        <f t="shared" si="10"/>
        <v>255863.78260480805</v>
      </c>
      <c r="P73" s="124">
        <f t="shared" si="11"/>
        <v>42436.181274892391</v>
      </c>
      <c r="Q73" s="124">
        <f t="shared" si="7"/>
        <v>499.81595883092484</v>
      </c>
      <c r="R73" s="124">
        <f t="shared" si="8"/>
        <v>298799.77983853139</v>
      </c>
      <c r="Z73" s="2"/>
    </row>
    <row r="74" spans="13:26" x14ac:dyDescent="0.2">
      <c r="M74" s="2"/>
      <c r="N74" s="1">
        <f t="shared" si="9"/>
        <v>8</v>
      </c>
      <c r="O74" s="124">
        <f t="shared" si="10"/>
        <v>298799.77983853139</v>
      </c>
      <c r="P74" s="124">
        <f t="shared" si="11"/>
        <v>42436.181274892391</v>
      </c>
      <c r="Q74" s="124">
        <f t="shared" si="7"/>
        <v>583.6890901012514</v>
      </c>
      <c r="R74" s="124">
        <f t="shared" si="8"/>
        <v>341819.65020352503</v>
      </c>
      <c r="Z74" s="2"/>
    </row>
    <row r="75" spans="13:26" x14ac:dyDescent="0.2">
      <c r="M75" s="2"/>
      <c r="N75" s="1">
        <f t="shared" si="9"/>
        <v>9</v>
      </c>
      <c r="O75" s="124">
        <f t="shared" si="10"/>
        <v>341819.65020352503</v>
      </c>
      <c r="P75" s="124">
        <f t="shared" si="11"/>
        <v>42436.181274892391</v>
      </c>
      <c r="Q75" s="124">
        <f t="shared" si="7"/>
        <v>667.7260629637691</v>
      </c>
      <c r="R75" s="124">
        <f t="shared" si="8"/>
        <v>384923.55754138122</v>
      </c>
      <c r="Z75" s="2"/>
    </row>
    <row r="76" spans="13:26" x14ac:dyDescent="0.2">
      <c r="M76" s="2"/>
      <c r="N76" s="1">
        <f t="shared" si="9"/>
        <v>10</v>
      </c>
      <c r="O76" s="124">
        <f t="shared" si="10"/>
        <v>384923.55754138122</v>
      </c>
      <c r="P76" s="124">
        <f t="shared" si="11"/>
        <v>42436.181274892391</v>
      </c>
      <c r="Q76" s="124">
        <f t="shared" si="7"/>
        <v>751.9271974741016</v>
      </c>
      <c r="R76" s="124">
        <f t="shared" si="8"/>
        <v>428111.66601374774</v>
      </c>
      <c r="Z76" s="2"/>
    </row>
    <row r="77" spans="13:26" x14ac:dyDescent="0.2">
      <c r="M77" s="2"/>
      <c r="N77" s="1">
        <f t="shared" si="9"/>
        <v>11</v>
      </c>
      <c r="O77" s="124">
        <f t="shared" si="10"/>
        <v>428111.66601374774</v>
      </c>
      <c r="P77" s="124">
        <f t="shared" si="11"/>
        <v>42436.181274892391</v>
      </c>
      <c r="Q77" s="124">
        <f t="shared" si="7"/>
        <v>836.2928143130838</v>
      </c>
      <c r="R77" s="124">
        <f t="shared" si="8"/>
        <v>471384.14010295324</v>
      </c>
      <c r="Z77" s="2"/>
    </row>
    <row r="78" spans="13:26" x14ac:dyDescent="0.2">
      <c r="M78" s="2"/>
      <c r="N78" s="1">
        <f t="shared" si="9"/>
        <v>12</v>
      </c>
      <c r="O78" s="124">
        <f t="shared" si="10"/>
        <v>471384.14010295324</v>
      </c>
      <c r="P78" s="124">
        <f t="shared" si="11"/>
        <v>42436.181274892391</v>
      </c>
      <c r="Q78" s="124">
        <f t="shared" si="7"/>
        <v>920.82323478798287</v>
      </c>
      <c r="R78" s="124">
        <f t="shared" si="8"/>
        <v>514741.14461263362</v>
      </c>
      <c r="Z78" s="2"/>
    </row>
    <row r="79" spans="13:26" x14ac:dyDescent="0.2">
      <c r="M79" s="2"/>
      <c r="N79" s="1">
        <f t="shared" si="9"/>
        <v>13</v>
      </c>
      <c r="O79" s="124">
        <f t="shared" si="10"/>
        <v>514741.14461263362</v>
      </c>
      <c r="P79" s="124">
        <f t="shared" si="11"/>
        <v>42436.181274892391</v>
      </c>
      <c r="Q79" s="124">
        <f t="shared" si="7"/>
        <v>1005.5187808337225</v>
      </c>
      <c r="R79" s="124">
        <f t="shared" si="8"/>
        <v>558182.84466835973</v>
      </c>
      <c r="Z79" s="2"/>
    </row>
    <row r="80" spans="13:26" x14ac:dyDescent="0.2">
      <c r="M80" s="2"/>
      <c r="N80" s="1">
        <f t="shared" si="9"/>
        <v>14</v>
      </c>
      <c r="O80" s="124">
        <f t="shared" si="10"/>
        <v>558182.84466835973</v>
      </c>
      <c r="P80" s="124">
        <f t="shared" si="11"/>
        <v>42436.181274892391</v>
      </c>
      <c r="Q80" s="124">
        <f t="shared" si="7"/>
        <v>1090.3797750141086</v>
      </c>
      <c r="R80" s="124">
        <f t="shared" si="8"/>
        <v>601709.40571826627</v>
      </c>
      <c r="Z80" s="2"/>
    </row>
    <row r="81" spans="13:26" x14ac:dyDescent="0.2">
      <c r="M81" s="2"/>
      <c r="N81" s="1">
        <f t="shared" si="9"/>
        <v>15</v>
      </c>
      <c r="O81" s="124">
        <f t="shared" si="10"/>
        <v>601709.40571826627</v>
      </c>
      <c r="P81" s="124">
        <f t="shared" si="11"/>
        <v>42436.181274892391</v>
      </c>
      <c r="Q81" s="124">
        <f t="shared" si="7"/>
        <v>1175.4065405230581</v>
      </c>
      <c r="R81" s="124">
        <f t="shared" si="8"/>
        <v>645320.99353368173</v>
      </c>
      <c r="Z81" s="2"/>
    </row>
    <row r="82" spans="13:26" x14ac:dyDescent="0.2">
      <c r="M82" s="2"/>
      <c r="N82" s="1">
        <f t="shared" si="9"/>
        <v>16</v>
      </c>
      <c r="O82" s="124">
        <f t="shared" si="10"/>
        <v>645320.99353368173</v>
      </c>
      <c r="P82" s="124">
        <f t="shared" si="11"/>
        <v>42436.181274892391</v>
      </c>
      <c r="Q82" s="124">
        <f t="shared" si="7"/>
        <v>1260.599401185829</v>
      </c>
      <c r="R82" s="124">
        <f t="shared" si="8"/>
        <v>689017.77420976001</v>
      </c>
      <c r="Z82" s="2"/>
    </row>
    <row r="83" spans="13:26" x14ac:dyDescent="0.2">
      <c r="M83" s="2"/>
      <c r="N83" s="1">
        <f t="shared" si="9"/>
        <v>17</v>
      </c>
      <c r="O83" s="124">
        <f t="shared" si="10"/>
        <v>689017.77420976001</v>
      </c>
      <c r="P83" s="124">
        <f t="shared" si="11"/>
        <v>42436.181274892391</v>
      </c>
      <c r="Q83" s="124">
        <f t="shared" si="7"/>
        <v>1345.9586814602553</v>
      </c>
      <c r="R83" s="124">
        <f t="shared" si="8"/>
        <v>732799.91416611266</v>
      </c>
      <c r="Z83" s="2"/>
    </row>
    <row r="84" spans="13:26" x14ac:dyDescent="0.2">
      <c r="M84" s="2"/>
      <c r="N84" s="1">
        <f t="shared" si="9"/>
        <v>18</v>
      </c>
      <c r="O84" s="124">
        <f t="shared" si="10"/>
        <v>732799.91416611266</v>
      </c>
      <c r="P84" s="124">
        <f t="shared" si="11"/>
        <v>42436.181274892391</v>
      </c>
      <c r="Q84" s="124">
        <f t="shared" si="7"/>
        <v>1431.484706437981</v>
      </c>
      <c r="R84" s="124">
        <f t="shared" si="8"/>
        <v>776667.58014744311</v>
      </c>
      <c r="Z84" s="2"/>
    </row>
    <row r="85" spans="13:26" x14ac:dyDescent="0.2">
      <c r="M85" s="2"/>
      <c r="N85" s="1">
        <f t="shared" si="9"/>
        <v>19</v>
      </c>
      <c r="O85" s="124">
        <f t="shared" si="10"/>
        <v>776667.58014744311</v>
      </c>
      <c r="P85" s="124">
        <f t="shared" si="11"/>
        <v>42436.181274892391</v>
      </c>
      <c r="Q85" s="124">
        <f t="shared" si="7"/>
        <v>1517.1778018456989</v>
      </c>
      <c r="R85" s="124">
        <f t="shared" si="8"/>
        <v>820620.93922418123</v>
      </c>
      <c r="Z85" s="2"/>
    </row>
    <row r="86" spans="13:26" x14ac:dyDescent="0.2">
      <c r="M86" s="2"/>
      <c r="N86" s="1">
        <f t="shared" si="9"/>
        <v>20</v>
      </c>
      <c r="O86" s="124">
        <f t="shared" si="10"/>
        <v>820620.93922418123</v>
      </c>
      <c r="P86" s="124">
        <f t="shared" si="11"/>
        <v>42436.181274892391</v>
      </c>
      <c r="Q86" s="124">
        <f t="shared" si="7"/>
        <v>1603.0382940463912</v>
      </c>
      <c r="R86" s="124">
        <f t="shared" si="8"/>
        <v>864660.15879312006</v>
      </c>
      <c r="Z86" s="2"/>
    </row>
    <row r="87" spans="13:26" x14ac:dyDescent="0.2">
      <c r="M87" s="2"/>
      <c r="N87" s="1">
        <f t="shared" si="9"/>
        <v>21</v>
      </c>
      <c r="O87" s="124">
        <f t="shared" si="10"/>
        <v>864660.15879312006</v>
      </c>
      <c r="P87" s="124">
        <f t="shared" si="11"/>
        <v>42436.181274892391</v>
      </c>
      <c r="Q87" s="124">
        <f t="shared" si="7"/>
        <v>1689.0665100405731</v>
      </c>
      <c r="R87" s="124">
        <f t="shared" si="8"/>
        <v>908785.40657805302</v>
      </c>
      <c r="Z87" s="2"/>
    </row>
    <row r="88" spans="13:26" x14ac:dyDescent="0.2">
      <c r="M88" s="2"/>
      <c r="N88" s="1">
        <f t="shared" si="9"/>
        <v>22</v>
      </c>
      <c r="O88" s="124">
        <f t="shared" si="10"/>
        <v>908785.40657805302</v>
      </c>
      <c r="P88" s="124">
        <f t="shared" si="11"/>
        <v>42436.181274892391</v>
      </c>
      <c r="Q88" s="124">
        <f t="shared" si="7"/>
        <v>1775.2627774675364</v>
      </c>
      <c r="R88" s="124">
        <f t="shared" si="8"/>
        <v>952996.85063041293</v>
      </c>
      <c r="Z88" s="2"/>
    </row>
    <row r="89" spans="13:26" x14ac:dyDescent="0.2">
      <c r="M89" s="2"/>
      <c r="N89" s="1">
        <f t="shared" si="9"/>
        <v>23</v>
      </c>
      <c r="O89" s="124">
        <f t="shared" si="10"/>
        <v>952996.85063041293</v>
      </c>
      <c r="P89" s="124">
        <f t="shared" si="11"/>
        <v>42436.181274892391</v>
      </c>
      <c r="Q89" s="124">
        <f t="shared" si="7"/>
        <v>1861.6274246065989</v>
      </c>
      <c r="R89" s="124">
        <f t="shared" si="8"/>
        <v>997294.65932991193</v>
      </c>
      <c r="Z89" s="2"/>
    </row>
    <row r="90" spans="13:26" x14ac:dyDescent="0.2">
      <c r="M90" s="2"/>
      <c r="N90" s="1">
        <f t="shared" si="9"/>
        <v>24</v>
      </c>
      <c r="O90" s="124">
        <f t="shared" si="10"/>
        <v>997294.65932991193</v>
      </c>
      <c r="P90" s="124">
        <f t="shared" si="11"/>
        <v>42436.181274892391</v>
      </c>
      <c r="Q90" s="124">
        <f t="shared" si="7"/>
        <v>1948.1607803783543</v>
      </c>
      <c r="R90" s="124">
        <f t="shared" si="8"/>
        <v>1041679.0013851827</v>
      </c>
      <c r="Z90" s="2"/>
    </row>
    <row r="91" spans="13:26" x14ac:dyDescent="0.2">
      <c r="M91" s="2"/>
      <c r="N91" s="1">
        <f t="shared" si="9"/>
        <v>25</v>
      </c>
      <c r="O91" s="124">
        <f t="shared" si="10"/>
        <v>1041679.0013851827</v>
      </c>
      <c r="P91" s="124">
        <f t="shared" si="11"/>
        <v>42436.181274892391</v>
      </c>
      <c r="Q91" s="124">
        <f t="shared" si="7"/>
        <v>2034.863174345925</v>
      </c>
      <c r="R91" s="124">
        <f t="shared" si="8"/>
        <v>1086150.0458344209</v>
      </c>
      <c r="Z91" s="2"/>
    </row>
    <row r="92" spans="13:26" x14ac:dyDescent="0.2">
      <c r="M92" s="2"/>
      <c r="N92" s="1">
        <f t="shared" si="9"/>
        <v>26</v>
      </c>
      <c r="O92" s="124">
        <f t="shared" si="10"/>
        <v>1086150.0458344209</v>
      </c>
      <c r="P92" s="124">
        <f t="shared" si="11"/>
        <v>42436.181274892391</v>
      </c>
      <c r="Q92" s="124">
        <f t="shared" si="7"/>
        <v>2121.734936716216</v>
      </c>
      <c r="R92" s="124">
        <f t="shared" si="8"/>
        <v>1130707.9620460295</v>
      </c>
      <c r="Z92" s="2"/>
    </row>
    <row r="93" spans="13:26" x14ac:dyDescent="0.2">
      <c r="M93" s="2"/>
      <c r="N93" s="1">
        <f t="shared" si="9"/>
        <v>27</v>
      </c>
      <c r="O93" s="124">
        <f t="shared" si="10"/>
        <v>1130707.9620460295</v>
      </c>
      <c r="P93" s="124">
        <f t="shared" si="11"/>
        <v>42436.181274892391</v>
      </c>
      <c r="Q93" s="124">
        <f t="shared" si="7"/>
        <v>2208.7763983411746</v>
      </c>
      <c r="R93" s="124">
        <f t="shared" si="8"/>
        <v>1175352.919719263</v>
      </c>
      <c r="Z93" s="2"/>
    </row>
    <row r="94" spans="13:26" x14ac:dyDescent="0.2">
      <c r="M94" s="2"/>
      <c r="N94" s="1">
        <f t="shared" si="9"/>
        <v>28</v>
      </c>
      <c r="O94" s="124">
        <f t="shared" si="10"/>
        <v>1175352.919719263</v>
      </c>
      <c r="P94" s="124">
        <f t="shared" si="11"/>
        <v>42436.181274892391</v>
      </c>
      <c r="Q94" s="124">
        <f t="shared" si="7"/>
        <v>2295.9878907190487</v>
      </c>
      <c r="R94" s="124">
        <f t="shared" si="8"/>
        <v>1220085.0888848742</v>
      </c>
      <c r="Z94" s="2"/>
    </row>
    <row r="95" spans="13:26" x14ac:dyDescent="0.2">
      <c r="M95" s="2"/>
      <c r="N95" s="1">
        <f t="shared" si="9"/>
        <v>29</v>
      </c>
      <c r="O95" s="124">
        <f t="shared" si="10"/>
        <v>1220085.0888848742</v>
      </c>
      <c r="P95" s="124">
        <f t="shared" si="11"/>
        <v>42436.181274892391</v>
      </c>
      <c r="Q95" s="124">
        <f t="shared" si="7"/>
        <v>2383.3697459956502</v>
      </c>
      <c r="R95" s="124">
        <f t="shared" si="8"/>
        <v>1264904.6399057622</v>
      </c>
      <c r="Z95" s="2"/>
    </row>
    <row r="96" spans="13:26" x14ac:dyDescent="0.2">
      <c r="M96" s="2"/>
      <c r="N96" s="1">
        <f t="shared" si="9"/>
        <v>30</v>
      </c>
      <c r="O96" s="124">
        <f t="shared" si="10"/>
        <v>1264904.6399057622</v>
      </c>
      <c r="P96" s="124">
        <f t="shared" si="11"/>
        <v>42436.181274892391</v>
      </c>
      <c r="Q96" s="124">
        <f t="shared" si="7"/>
        <v>2470.9222969656194</v>
      </c>
      <c r="R96" s="124">
        <f t="shared" si="8"/>
        <v>1309811.7434776202</v>
      </c>
      <c r="Z96" s="2"/>
    </row>
    <row r="97" spans="13:26" x14ac:dyDescent="0.2">
      <c r="M97" s="2"/>
      <c r="N97" s="1">
        <f t="shared" si="9"/>
        <v>31</v>
      </c>
      <c r="O97" s="124">
        <f t="shared" si="10"/>
        <v>1309811.7434776202</v>
      </c>
      <c r="P97" s="124">
        <f t="shared" si="11"/>
        <v>42436.181274892391</v>
      </c>
      <c r="Q97" s="124">
        <f t="shared" si="7"/>
        <v>2558.645877073694</v>
      </c>
      <c r="R97" s="124">
        <f t="shared" si="8"/>
        <v>1354806.5706295862</v>
      </c>
      <c r="Z97" s="2"/>
    </row>
    <row r="98" spans="13:26" x14ac:dyDescent="0.2">
      <c r="M98" s="2"/>
      <c r="N98" s="1">
        <f t="shared" si="9"/>
        <v>32</v>
      </c>
      <c r="O98" s="124">
        <f t="shared" si="10"/>
        <v>1354806.5706295862</v>
      </c>
      <c r="P98" s="124">
        <f t="shared" si="11"/>
        <v>42436.181274892391</v>
      </c>
      <c r="Q98" s="124">
        <f t="shared" si="7"/>
        <v>2646.5408204159762</v>
      </c>
      <c r="R98" s="124">
        <f t="shared" si="8"/>
        <v>1399889.2927248946</v>
      </c>
      <c r="Z98" s="2"/>
    </row>
    <row r="99" spans="13:26" x14ac:dyDescent="0.2">
      <c r="M99" s="2"/>
      <c r="N99" s="1">
        <f t="shared" si="9"/>
        <v>33</v>
      </c>
      <c r="O99" s="124">
        <f t="shared" si="10"/>
        <v>1399889.2927248946</v>
      </c>
      <c r="P99" s="124">
        <f t="shared" si="11"/>
        <v>42436.181274892391</v>
      </c>
      <c r="Q99" s="124">
        <f t="shared" si="7"/>
        <v>2734.6074617412078</v>
      </c>
      <c r="R99" s="124">
        <f t="shared" si="8"/>
        <v>1445060.0814615281</v>
      </c>
      <c r="Z99" s="2"/>
    </row>
    <row r="100" spans="13:26" x14ac:dyDescent="0.2">
      <c r="M100" s="2"/>
      <c r="N100" s="1">
        <f t="shared" si="9"/>
        <v>34</v>
      </c>
      <c r="O100" s="124">
        <f t="shared" si="10"/>
        <v>1445060.0814615281</v>
      </c>
      <c r="P100" s="124">
        <f t="shared" si="11"/>
        <v>42436.181274892391</v>
      </c>
      <c r="Q100" s="124">
        <f t="shared" si="7"/>
        <v>2822.8461364520435</v>
      </c>
      <c r="R100" s="124">
        <f t="shared" si="8"/>
        <v>1490319.1088728723</v>
      </c>
      <c r="Z100" s="2"/>
    </row>
    <row r="101" spans="13:26" x14ac:dyDescent="0.2">
      <c r="M101" s="2"/>
      <c r="N101" s="1">
        <f t="shared" si="9"/>
        <v>35</v>
      </c>
      <c r="O101" s="124">
        <f t="shared" si="10"/>
        <v>1490319.1088728723</v>
      </c>
      <c r="P101" s="124">
        <f t="shared" si="11"/>
        <v>42436.181274892391</v>
      </c>
      <c r="Q101" s="124">
        <f t="shared" si="7"/>
        <v>2911.2571806063288</v>
      </c>
      <c r="R101" s="124">
        <f t="shared" si="8"/>
        <v>1535666.5473283709</v>
      </c>
      <c r="Z101" s="2"/>
    </row>
    <row r="102" spans="13:26" x14ac:dyDescent="0.2">
      <c r="M102" s="2"/>
      <c r="N102" s="1">
        <f t="shared" si="9"/>
        <v>36</v>
      </c>
      <c r="O102" s="124">
        <f t="shared" si="10"/>
        <v>1535666.5473283709</v>
      </c>
      <c r="P102" s="124">
        <f t="shared" si="11"/>
        <v>42436.181274892391</v>
      </c>
      <c r="Q102" s="124">
        <f t="shared" si="7"/>
        <v>2999.8409309183803</v>
      </c>
      <c r="R102" s="124">
        <f t="shared" si="8"/>
        <v>1581102.5695341816</v>
      </c>
      <c r="Z102" s="2"/>
    </row>
    <row r="103" spans="13:26" x14ac:dyDescent="0.2">
      <c r="M103" s="2"/>
      <c r="N103" s="1">
        <f t="shared" si="9"/>
        <v>37</v>
      </c>
      <c r="O103" s="124">
        <f t="shared" si="10"/>
        <v>1581102.5695341816</v>
      </c>
      <c r="P103" s="124">
        <f t="shared" si="11"/>
        <v>42436.181274892391</v>
      </c>
      <c r="Q103" s="124">
        <f t="shared" si="7"/>
        <v>3088.5977247602682</v>
      </c>
      <c r="R103" s="124">
        <f t="shared" si="8"/>
        <v>1626627.3485338341</v>
      </c>
      <c r="Z103" s="2"/>
    </row>
    <row r="104" spans="13:26" x14ac:dyDescent="0.2">
      <c r="M104" s="2"/>
      <c r="N104" s="1">
        <f t="shared" si="9"/>
        <v>38</v>
      </c>
      <c r="O104" s="124">
        <f t="shared" si="10"/>
        <v>1626627.3485338341</v>
      </c>
      <c r="P104" s="124">
        <f t="shared" si="11"/>
        <v>42436.181274892391</v>
      </c>
      <c r="Q104" s="124">
        <f t="shared" si="7"/>
        <v>3177.5279001630984</v>
      </c>
      <c r="R104" s="124">
        <f t="shared" si="8"/>
        <v>1672241.0577088895</v>
      </c>
      <c r="Z104" s="2"/>
    </row>
    <row r="105" spans="13:26" x14ac:dyDescent="0.2">
      <c r="M105" s="2"/>
      <c r="N105" s="1">
        <f t="shared" si="9"/>
        <v>39</v>
      </c>
      <c r="O105" s="124">
        <f t="shared" si="10"/>
        <v>1672241.0577088895</v>
      </c>
      <c r="P105" s="124">
        <f t="shared" si="11"/>
        <v>42436.181274892391</v>
      </c>
      <c r="Q105" s="124">
        <f t="shared" si="7"/>
        <v>3266.6317958183049</v>
      </c>
      <c r="R105" s="124">
        <f t="shared" si="8"/>
        <v>1717943.8707796</v>
      </c>
      <c r="Z105" s="2"/>
    </row>
    <row r="106" spans="13:26" x14ac:dyDescent="0.2">
      <c r="M106" s="2"/>
      <c r="N106" s="1">
        <f t="shared" si="9"/>
        <v>40</v>
      </c>
      <c r="O106" s="124">
        <f t="shared" si="10"/>
        <v>1717943.8707796</v>
      </c>
      <c r="P106" s="124">
        <f t="shared" si="11"/>
        <v>42436.181274892391</v>
      </c>
      <c r="Q106" s="124">
        <f t="shared" si="7"/>
        <v>3355.9097510789352</v>
      </c>
      <c r="R106" s="124">
        <f t="shared" si="8"/>
        <v>1763735.9618055713</v>
      </c>
      <c r="Z106" s="2"/>
    </row>
    <row r="107" spans="13:26" x14ac:dyDescent="0.2">
      <c r="M107" s="2"/>
      <c r="N107" s="1">
        <f t="shared" si="9"/>
        <v>41</v>
      </c>
      <c r="O107" s="124">
        <f t="shared" si="10"/>
        <v>1763735.9618055713</v>
      </c>
      <c r="P107" s="124">
        <f t="shared" si="11"/>
        <v>42436.181274892391</v>
      </c>
      <c r="Q107" s="124">
        <f t="shared" si="7"/>
        <v>3445.3621059609459</v>
      </c>
      <c r="R107" s="124">
        <f t="shared" si="8"/>
        <v>1809617.5051864246</v>
      </c>
      <c r="Z107" s="2"/>
    </row>
    <row r="108" spans="13:26" x14ac:dyDescent="0.2">
      <c r="M108" s="2"/>
      <c r="N108" s="1">
        <f t="shared" si="9"/>
        <v>42</v>
      </c>
      <c r="O108" s="124">
        <f t="shared" si="10"/>
        <v>1809617.5051864246</v>
      </c>
      <c r="P108" s="124">
        <f t="shared" si="11"/>
        <v>42436.181274892391</v>
      </c>
      <c r="Q108" s="124">
        <f t="shared" si="7"/>
        <v>3534.989201144494</v>
      </c>
      <c r="R108" s="124">
        <f t="shared" si="8"/>
        <v>1855588.6756624614</v>
      </c>
      <c r="Z108" s="2"/>
    </row>
    <row r="109" spans="13:26" x14ac:dyDescent="0.2">
      <c r="M109" s="2"/>
      <c r="N109" s="1">
        <f t="shared" si="9"/>
        <v>43</v>
      </c>
      <c r="O109" s="124">
        <f t="shared" si="10"/>
        <v>1855588.6756624614</v>
      </c>
      <c r="P109" s="124">
        <f t="shared" si="11"/>
        <v>42436.181274892391</v>
      </c>
      <c r="Q109" s="124">
        <f t="shared" si="7"/>
        <v>3624.7913779752389</v>
      </c>
      <c r="R109" s="124">
        <f t="shared" si="8"/>
        <v>1901649.6483153289</v>
      </c>
      <c r="Z109" s="2"/>
    </row>
    <row r="110" spans="13:26" x14ac:dyDescent="0.2">
      <c r="M110" s="2"/>
      <c r="N110" s="1">
        <f t="shared" si="9"/>
        <v>44</v>
      </c>
      <c r="O110" s="124">
        <f t="shared" si="10"/>
        <v>1901649.6483153289</v>
      </c>
      <c r="P110" s="124">
        <f t="shared" si="11"/>
        <v>42436.181274892391</v>
      </c>
      <c r="Q110" s="124">
        <f t="shared" si="7"/>
        <v>3714.7689784656386</v>
      </c>
      <c r="R110" s="124">
        <f t="shared" si="8"/>
        <v>1947800.5985686867</v>
      </c>
      <c r="Z110" s="2"/>
    </row>
    <row r="111" spans="13:26" x14ac:dyDescent="0.2">
      <c r="M111" s="2"/>
      <c r="N111" s="1">
        <f t="shared" si="9"/>
        <v>45</v>
      </c>
      <c r="O111" s="124">
        <f t="shared" si="10"/>
        <v>1947800.5985686867</v>
      </c>
      <c r="P111" s="124">
        <f t="shared" si="11"/>
        <v>42436.181274892391</v>
      </c>
      <c r="Q111" s="124">
        <f t="shared" si="7"/>
        <v>3804.9223452962556</v>
      </c>
      <c r="R111" s="124">
        <f t="shared" si="8"/>
        <v>1994041.7021888753</v>
      </c>
      <c r="Z111" s="2"/>
    </row>
    <row r="112" spans="13:26" x14ac:dyDescent="0.2">
      <c r="M112" s="2"/>
      <c r="N112" s="1">
        <f t="shared" si="9"/>
        <v>46</v>
      </c>
      <c r="O112" s="124">
        <f t="shared" si="10"/>
        <v>1994041.7021888753</v>
      </c>
      <c r="P112" s="124">
        <f t="shared" si="11"/>
        <v>42436.181274892391</v>
      </c>
      <c r="Q112" s="124">
        <f t="shared" si="7"/>
        <v>3895.2518218170576</v>
      </c>
      <c r="R112" s="124">
        <f t="shared" si="8"/>
        <v>2040373.1352855847</v>
      </c>
      <c r="Z112" s="2"/>
    </row>
    <row r="113" spans="13:26" x14ac:dyDescent="0.2">
      <c r="M113" s="2"/>
      <c r="N113" s="1">
        <f t="shared" si="9"/>
        <v>47</v>
      </c>
      <c r="O113" s="124">
        <f t="shared" si="10"/>
        <v>2040373.1352855847</v>
      </c>
      <c r="P113" s="124">
        <f t="shared" si="11"/>
        <v>42436.181274892391</v>
      </c>
      <c r="Q113" s="124">
        <f t="shared" si="7"/>
        <v>3985.7577520487307</v>
      </c>
      <c r="R113" s="124">
        <f t="shared" si="8"/>
        <v>2086795.0743125258</v>
      </c>
      <c r="Z113" s="2"/>
    </row>
    <row r="114" spans="13:26" x14ac:dyDescent="0.2">
      <c r="M114" s="2"/>
      <c r="N114" s="1">
        <f t="shared" si="9"/>
        <v>48</v>
      </c>
      <c r="O114" s="124">
        <f t="shared" si="10"/>
        <v>2086795.0743125258</v>
      </c>
      <c r="P114" s="124">
        <f t="shared" si="11"/>
        <v>42436.181274892391</v>
      </c>
      <c r="Q114" s="124">
        <f t="shared" si="7"/>
        <v>4076.4404806839839</v>
      </c>
      <c r="R114" s="124">
        <f t="shared" si="8"/>
        <v>2133307.696068102</v>
      </c>
      <c r="Z114" s="2"/>
    </row>
    <row r="115" spans="13:26" x14ac:dyDescent="0.2">
      <c r="M115" s="2"/>
      <c r="N115" s="1">
        <f t="shared" si="9"/>
        <v>49</v>
      </c>
      <c r="O115" s="124">
        <f t="shared" si="10"/>
        <v>2133307.696068102</v>
      </c>
      <c r="P115" s="124">
        <f t="shared" si="11"/>
        <v>42436.181274892391</v>
      </c>
      <c r="Q115" s="124">
        <f t="shared" si="7"/>
        <v>4167.3003530888664</v>
      </c>
      <c r="R115" s="124">
        <f t="shared" si="8"/>
        <v>2179911.1776960832</v>
      </c>
      <c r="Z115" s="2"/>
    </row>
    <row r="116" spans="13:26" x14ac:dyDescent="0.2">
      <c r="M116" s="2"/>
      <c r="N116" s="1">
        <f t="shared" si="9"/>
        <v>50</v>
      </c>
      <c r="O116" s="124">
        <f t="shared" si="10"/>
        <v>2179911.1776960832</v>
      </c>
      <c r="P116" s="124">
        <f t="shared" si="11"/>
        <v>42436.181274892391</v>
      </c>
      <c r="Q116" s="124">
        <f t="shared" si="7"/>
        <v>4258.337715304081</v>
      </c>
      <c r="R116" s="124">
        <f t="shared" si="8"/>
        <v>2226605.6966862795</v>
      </c>
      <c r="Z116" s="2"/>
    </row>
    <row r="117" spans="13:26" x14ac:dyDescent="0.2">
      <c r="M117" s="2"/>
      <c r="N117" s="1">
        <f t="shared" si="9"/>
        <v>51</v>
      </c>
      <c r="O117" s="124">
        <f t="shared" si="10"/>
        <v>2226605.6966862795</v>
      </c>
      <c r="P117" s="124">
        <f t="shared" si="11"/>
        <v>42436.181274892391</v>
      </c>
      <c r="Q117" s="124">
        <f t="shared" si="7"/>
        <v>4349.5529140463013</v>
      </c>
      <c r="R117" s="124">
        <f t="shared" si="8"/>
        <v>2273391.430875218</v>
      </c>
      <c r="Z117" s="2"/>
    </row>
    <row r="118" spans="13:26" x14ac:dyDescent="0.2">
      <c r="M118" s="2"/>
      <c r="N118" s="1">
        <f t="shared" si="9"/>
        <v>52</v>
      </c>
      <c r="O118" s="124">
        <f t="shared" si="10"/>
        <v>2273391.430875218</v>
      </c>
      <c r="P118" s="124">
        <f t="shared" si="11"/>
        <v>42436.181274892391</v>
      </c>
      <c r="Q118" s="124">
        <f t="shared" si="7"/>
        <v>4440.9462967094933</v>
      </c>
      <c r="R118" s="124">
        <f t="shared" si="8"/>
        <v>2320268.5584468199</v>
      </c>
      <c r="Z118" s="2"/>
    </row>
    <row r="119" spans="13:26" x14ac:dyDescent="0.2">
      <c r="M119" s="2"/>
      <c r="N119" s="1">
        <f t="shared" si="9"/>
        <v>53</v>
      </c>
      <c r="O119" s="124">
        <f t="shared" si="10"/>
        <v>2320268.5584468199</v>
      </c>
      <c r="P119" s="124">
        <f t="shared" si="11"/>
        <v>42436.181274892391</v>
      </c>
      <c r="Q119" s="124">
        <f t="shared" si="7"/>
        <v>4532.5182113662395</v>
      </c>
      <c r="R119" s="124">
        <f t="shared" si="8"/>
        <v>2367237.2579330783</v>
      </c>
      <c r="Z119" s="2"/>
    </row>
    <row r="120" spans="13:26" x14ac:dyDescent="0.2">
      <c r="M120" s="2"/>
      <c r="N120" s="1">
        <f t="shared" si="9"/>
        <v>54</v>
      </c>
      <c r="O120" s="124">
        <f t="shared" si="10"/>
        <v>2367237.2579330783</v>
      </c>
      <c r="P120" s="124">
        <f t="shared" si="11"/>
        <v>42436.181274892391</v>
      </c>
      <c r="Q120" s="124">
        <f t="shared" si="7"/>
        <v>4624.2690067690619</v>
      </c>
      <c r="R120" s="124">
        <f t="shared" si="8"/>
        <v>2414297.7082147398</v>
      </c>
      <c r="Z120" s="2"/>
    </row>
    <row r="121" spans="13:26" x14ac:dyDescent="0.2">
      <c r="M121" s="2"/>
      <c r="N121" s="1">
        <f t="shared" si="9"/>
        <v>55</v>
      </c>
      <c r="O121" s="124">
        <f t="shared" si="10"/>
        <v>2414297.7082147398</v>
      </c>
      <c r="P121" s="124">
        <f t="shared" si="11"/>
        <v>42436.181274892391</v>
      </c>
      <c r="Q121" s="124">
        <f t="shared" si="7"/>
        <v>4716.1990323517512</v>
      </c>
      <c r="R121" s="124">
        <f t="shared" si="8"/>
        <v>2461450.0885219839</v>
      </c>
      <c r="Z121" s="2"/>
    </row>
    <row r="122" spans="13:26" x14ac:dyDescent="0.2">
      <c r="M122" s="2"/>
      <c r="N122" s="1">
        <f t="shared" si="9"/>
        <v>56</v>
      </c>
      <c r="O122" s="124">
        <f t="shared" si="10"/>
        <v>2461450.0885219839</v>
      </c>
      <c r="P122" s="124">
        <f t="shared" si="11"/>
        <v>42436.181274892391</v>
      </c>
      <c r="Q122" s="124">
        <f t="shared" si="7"/>
        <v>4808.3086382306992</v>
      </c>
      <c r="R122" s="124">
        <f t="shared" si="8"/>
        <v>2508694.5784351071</v>
      </c>
      <c r="Z122" s="2"/>
    </row>
    <row r="123" spans="13:26" x14ac:dyDescent="0.2">
      <c r="M123" s="2"/>
      <c r="N123" s="1">
        <f t="shared" si="9"/>
        <v>57</v>
      </c>
      <c r="O123" s="124">
        <f t="shared" si="10"/>
        <v>2508694.5784351071</v>
      </c>
      <c r="P123" s="124">
        <f t="shared" si="11"/>
        <v>42436.181274892391</v>
      </c>
      <c r="Q123" s="124">
        <f t="shared" si="7"/>
        <v>4900.5981752062298</v>
      </c>
      <c r="R123" s="124">
        <f t="shared" si="8"/>
        <v>2556031.3578852057</v>
      </c>
      <c r="Z123" s="2"/>
    </row>
    <row r="124" spans="13:26" x14ac:dyDescent="0.2">
      <c r="M124" s="2"/>
      <c r="N124" s="1">
        <f t="shared" si="9"/>
        <v>58</v>
      </c>
      <c r="O124" s="124">
        <f t="shared" si="10"/>
        <v>2556031.3578852057</v>
      </c>
      <c r="P124" s="124">
        <f t="shared" si="11"/>
        <v>42436.181274892391</v>
      </c>
      <c r="Q124" s="124">
        <f t="shared" si="7"/>
        <v>4993.0679947639373</v>
      </c>
      <c r="R124" s="124">
        <f t="shared" si="8"/>
        <v>2603460.607154862</v>
      </c>
      <c r="Z124" s="2"/>
    </row>
    <row r="125" spans="13:26" x14ac:dyDescent="0.2">
      <c r="M125" s="2"/>
      <c r="N125" s="1">
        <f t="shared" si="9"/>
        <v>59</v>
      </c>
      <c r="O125" s="124">
        <f t="shared" si="10"/>
        <v>2603460.607154862</v>
      </c>
      <c r="P125" s="124">
        <f t="shared" si="11"/>
        <v>42436.181274892391</v>
      </c>
      <c r="Q125" s="124">
        <f t="shared" si="7"/>
        <v>5085.7184490760228</v>
      </c>
      <c r="R125" s="124">
        <f t="shared" si="8"/>
        <v>2650982.5068788305</v>
      </c>
      <c r="Z125" s="2"/>
    </row>
    <row r="126" spans="13:26" x14ac:dyDescent="0.2">
      <c r="M126" s="2"/>
      <c r="N126" s="1">
        <f t="shared" si="9"/>
        <v>60</v>
      </c>
      <c r="O126" s="124">
        <f t="shared" si="10"/>
        <v>2650982.5068788305</v>
      </c>
      <c r="P126" s="124">
        <f t="shared" si="11"/>
        <v>42436.181274892391</v>
      </c>
      <c r="Q126" s="124">
        <f t="shared" si="7"/>
        <v>5178.5498910026381</v>
      </c>
      <c r="R126" s="124">
        <f t="shared" si="8"/>
        <v>2698597.2380447253</v>
      </c>
      <c r="Z126" s="2"/>
    </row>
    <row r="127" spans="13:26" x14ac:dyDescent="0.2">
      <c r="M127" s="2"/>
      <c r="N127" s="1">
        <f t="shared" si="9"/>
        <v>61</v>
      </c>
      <c r="O127" s="124">
        <f t="shared" si="10"/>
        <v>2698597.2380447253</v>
      </c>
      <c r="P127" s="124">
        <f t="shared" si="11"/>
        <v>42436.181274892391</v>
      </c>
      <c r="Q127" s="124">
        <f t="shared" si="7"/>
        <v>5271.5626740932266</v>
      </c>
      <c r="R127" s="124">
        <f t="shared" si="8"/>
        <v>2746304.9819937106</v>
      </c>
      <c r="Z127" s="2"/>
    </row>
    <row r="128" spans="13:26" x14ac:dyDescent="0.2">
      <c r="M128" s="2"/>
      <c r="N128" s="1">
        <f t="shared" si="9"/>
        <v>62</v>
      </c>
      <c r="O128" s="124">
        <f t="shared" si="10"/>
        <v>2746304.9819937106</v>
      </c>
      <c r="P128" s="124">
        <f t="shared" si="11"/>
        <v>42436.181274892391</v>
      </c>
      <c r="Q128" s="124">
        <f t="shared" si="7"/>
        <v>5364.7571525878711</v>
      </c>
      <c r="R128" s="124">
        <f t="shared" si="8"/>
        <v>2794105.9204211906</v>
      </c>
      <c r="Z128" s="2"/>
    </row>
    <row r="129" spans="13:26" x14ac:dyDescent="0.2">
      <c r="M129" s="2"/>
      <c r="N129" s="1">
        <f t="shared" si="9"/>
        <v>63</v>
      </c>
      <c r="O129" s="124">
        <f t="shared" si="10"/>
        <v>2794105.9204211906</v>
      </c>
      <c r="P129" s="124">
        <f t="shared" si="11"/>
        <v>42436.181274892391</v>
      </c>
      <c r="Q129" s="124">
        <f t="shared" si="7"/>
        <v>5458.1336814186461</v>
      </c>
      <c r="R129" s="124">
        <f t="shared" si="8"/>
        <v>2842000.2353775017</v>
      </c>
      <c r="Z129" s="2"/>
    </row>
    <row r="130" spans="13:26" x14ac:dyDescent="0.2">
      <c r="M130" s="2"/>
      <c r="N130" s="1">
        <f t="shared" si="9"/>
        <v>64</v>
      </c>
      <c r="O130" s="124">
        <f t="shared" si="10"/>
        <v>2842000.2353775017</v>
      </c>
      <c r="P130" s="124">
        <f t="shared" si="11"/>
        <v>42436.181274892391</v>
      </c>
      <c r="Q130" s="124">
        <f t="shared" si="7"/>
        <v>5551.6926162109639</v>
      </c>
      <c r="R130" s="124">
        <f t="shared" si="8"/>
        <v>2889988.1092686048</v>
      </c>
      <c r="Z130" s="2"/>
    </row>
    <row r="131" spans="13:26" x14ac:dyDescent="0.2">
      <c r="M131" s="2"/>
      <c r="N131" s="1">
        <f t="shared" si="9"/>
        <v>65</v>
      </c>
      <c r="O131" s="124">
        <f t="shared" si="10"/>
        <v>2889988.1092686048</v>
      </c>
      <c r="P131" s="124">
        <f t="shared" si="11"/>
        <v>42436.181274892391</v>
      </c>
      <c r="Q131" s="124">
        <f t="shared" ref="Q131:Q194" si="12">O131*$P$61</f>
        <v>5645.4343132849308</v>
      </c>
      <c r="R131" s="124">
        <f t="shared" ref="R131:R194" si="13">O131+P131+Q131</f>
        <v>2938069.7248567818</v>
      </c>
      <c r="Z131" s="2"/>
    </row>
    <row r="132" spans="13:26" x14ac:dyDescent="0.2">
      <c r="M132" s="2"/>
      <c r="N132" s="1">
        <f t="shared" ref="N132:N195" si="14">N131+1</f>
        <v>66</v>
      </c>
      <c r="O132" s="124">
        <f t="shared" ref="O132:O195" si="15">R131</f>
        <v>2938069.7248567818</v>
      </c>
      <c r="P132" s="124">
        <f t="shared" ref="P132:P195" si="16">P131</f>
        <v>42436.181274892391</v>
      </c>
      <c r="Q132" s="124">
        <f t="shared" si="12"/>
        <v>5739.3591296567065</v>
      </c>
      <c r="R132" s="124">
        <f t="shared" si="13"/>
        <v>2986245.2652613306</v>
      </c>
      <c r="Z132" s="2"/>
    </row>
    <row r="133" spans="13:26" x14ac:dyDescent="0.2">
      <c r="M133" s="2"/>
      <c r="N133" s="1">
        <f t="shared" si="14"/>
        <v>67</v>
      </c>
      <c r="O133" s="124">
        <f t="shared" si="15"/>
        <v>2986245.2652613306</v>
      </c>
      <c r="P133" s="124">
        <f t="shared" si="16"/>
        <v>42436.181274892391</v>
      </c>
      <c r="Q133" s="124">
        <f t="shared" si="12"/>
        <v>5833.4674230398632</v>
      </c>
      <c r="R133" s="124">
        <f t="shared" si="13"/>
        <v>3034514.9139592629</v>
      </c>
      <c r="Z133" s="2"/>
    </row>
    <row r="134" spans="13:26" x14ac:dyDescent="0.2">
      <c r="M134" s="2"/>
      <c r="N134" s="1">
        <f t="shared" si="14"/>
        <v>68</v>
      </c>
      <c r="O134" s="124">
        <f t="shared" si="15"/>
        <v>3034514.9139592629</v>
      </c>
      <c r="P134" s="124">
        <f t="shared" si="16"/>
        <v>42436.181274892391</v>
      </c>
      <c r="Q134" s="124">
        <f t="shared" si="12"/>
        <v>5927.759551846746</v>
      </c>
      <c r="R134" s="124">
        <f t="shared" si="13"/>
        <v>3082878.8547860021</v>
      </c>
      <c r="Z134" s="2"/>
    </row>
    <row r="135" spans="13:26" x14ac:dyDescent="0.2">
      <c r="M135" s="2"/>
      <c r="N135" s="1">
        <f t="shared" si="14"/>
        <v>69</v>
      </c>
      <c r="O135" s="124">
        <f t="shared" si="15"/>
        <v>3082878.8547860021</v>
      </c>
      <c r="P135" s="124">
        <f t="shared" si="16"/>
        <v>42436.181274892391</v>
      </c>
      <c r="Q135" s="124">
        <f t="shared" si="12"/>
        <v>6022.23587518984</v>
      </c>
      <c r="R135" s="124">
        <f t="shared" si="13"/>
        <v>3131337.2719360841</v>
      </c>
      <c r="Z135" s="2"/>
    </row>
    <row r="136" spans="13:26" x14ac:dyDescent="0.2">
      <c r="M136" s="2"/>
      <c r="N136" s="1">
        <f t="shared" si="14"/>
        <v>70</v>
      </c>
      <c r="O136" s="124">
        <f t="shared" si="15"/>
        <v>3131337.2719360841</v>
      </c>
      <c r="P136" s="124">
        <f t="shared" si="16"/>
        <v>42436.181274892391</v>
      </c>
      <c r="Q136" s="124">
        <f t="shared" si="12"/>
        <v>6116.8967528831336</v>
      </c>
      <c r="R136" s="124">
        <f t="shared" si="13"/>
        <v>3179890.3499638597</v>
      </c>
      <c r="Z136" s="2"/>
    </row>
    <row r="137" spans="13:26" x14ac:dyDescent="0.2">
      <c r="M137" s="2"/>
      <c r="N137" s="1">
        <f t="shared" si="14"/>
        <v>71</v>
      </c>
      <c r="O137" s="124">
        <f t="shared" si="15"/>
        <v>3179890.3499638597</v>
      </c>
      <c r="P137" s="124">
        <f t="shared" si="16"/>
        <v>42436.181274892391</v>
      </c>
      <c r="Q137" s="124">
        <f t="shared" si="12"/>
        <v>6211.7425454434961</v>
      </c>
      <c r="R137" s="124">
        <f t="shared" si="13"/>
        <v>3228538.2737841955</v>
      </c>
      <c r="Z137" s="2"/>
    </row>
    <row r="138" spans="13:26" x14ac:dyDescent="0.2">
      <c r="M138" s="2"/>
      <c r="N138" s="1">
        <f t="shared" si="14"/>
        <v>72</v>
      </c>
      <c r="O138" s="124">
        <f t="shared" si="15"/>
        <v>3228538.2737841955</v>
      </c>
      <c r="P138" s="124">
        <f t="shared" si="16"/>
        <v>42436.181274892391</v>
      </c>
      <c r="Q138" s="124">
        <f t="shared" si="12"/>
        <v>6306.7736140920451</v>
      </c>
      <c r="R138" s="124">
        <f t="shared" si="13"/>
        <v>3277281.2286731801</v>
      </c>
      <c r="Z138" s="2"/>
    </row>
    <row r="139" spans="13:26" x14ac:dyDescent="0.2">
      <c r="M139" s="2"/>
      <c r="N139" s="1">
        <f t="shared" si="14"/>
        <v>73</v>
      </c>
      <c r="O139" s="124">
        <f t="shared" si="15"/>
        <v>3277281.2286731801</v>
      </c>
      <c r="P139" s="124">
        <f t="shared" si="16"/>
        <v>42436.181274892391</v>
      </c>
      <c r="Q139" s="124">
        <f t="shared" si="12"/>
        <v>6401.9903207555244</v>
      </c>
      <c r="R139" s="124">
        <f t="shared" si="13"/>
        <v>3326119.400268828</v>
      </c>
      <c r="Z139" s="2"/>
    </row>
    <row r="140" spans="13:26" x14ac:dyDescent="0.2">
      <c r="M140" s="2"/>
      <c r="N140" s="1">
        <f t="shared" si="14"/>
        <v>74</v>
      </c>
      <c r="O140" s="124">
        <f t="shared" si="15"/>
        <v>3326119.400268828</v>
      </c>
      <c r="P140" s="124">
        <f t="shared" si="16"/>
        <v>42436.181274892391</v>
      </c>
      <c r="Q140" s="124">
        <f t="shared" si="12"/>
        <v>6497.3930280676823</v>
      </c>
      <c r="R140" s="124">
        <f t="shared" si="13"/>
        <v>3375052.9745717882</v>
      </c>
      <c r="Z140" s="2"/>
    </row>
    <row r="141" spans="13:26" x14ac:dyDescent="0.2">
      <c r="M141" s="2"/>
      <c r="N141" s="1">
        <f t="shared" si="14"/>
        <v>75</v>
      </c>
      <c r="O141" s="124">
        <f t="shared" si="15"/>
        <v>3375052.9745717882</v>
      </c>
      <c r="P141" s="124">
        <f t="shared" si="16"/>
        <v>42436.181274892391</v>
      </c>
      <c r="Q141" s="124">
        <f t="shared" si="12"/>
        <v>6592.9820993706508</v>
      </c>
      <c r="R141" s="124">
        <f t="shared" si="13"/>
        <v>3424082.1379460511</v>
      </c>
      <c r="Z141" s="2"/>
    </row>
    <row r="142" spans="13:26" x14ac:dyDescent="0.2">
      <c r="M142" s="2"/>
      <c r="N142" s="1">
        <f t="shared" si="14"/>
        <v>76</v>
      </c>
      <c r="O142" s="124">
        <f t="shared" si="15"/>
        <v>3424082.1379460511</v>
      </c>
      <c r="P142" s="124">
        <f t="shared" si="16"/>
        <v>42436.181274892391</v>
      </c>
      <c r="Q142" s="124">
        <f t="shared" si="12"/>
        <v>6688.7578987163333</v>
      </c>
      <c r="R142" s="124">
        <f t="shared" si="13"/>
        <v>3473207.0771196596</v>
      </c>
      <c r="Z142" s="2"/>
    </row>
    <row r="143" spans="13:26" x14ac:dyDescent="0.2">
      <c r="M143" s="2"/>
      <c r="N143" s="1">
        <f t="shared" si="14"/>
        <v>77</v>
      </c>
      <c r="O143" s="124">
        <f t="shared" si="15"/>
        <v>3473207.0771196596</v>
      </c>
      <c r="P143" s="124">
        <f t="shared" si="16"/>
        <v>42436.181274892391</v>
      </c>
      <c r="Q143" s="124">
        <f t="shared" si="12"/>
        <v>6784.7207908677856</v>
      </c>
      <c r="R143" s="124">
        <f t="shared" si="13"/>
        <v>3522427.9791854196</v>
      </c>
      <c r="Z143" s="2"/>
    </row>
    <row r="144" spans="13:26" x14ac:dyDescent="0.2">
      <c r="M144" s="2"/>
      <c r="N144" s="1">
        <f t="shared" si="14"/>
        <v>78</v>
      </c>
      <c r="O144" s="124">
        <f t="shared" si="15"/>
        <v>3522427.9791854196</v>
      </c>
      <c r="P144" s="124">
        <f t="shared" si="16"/>
        <v>42436.181274892391</v>
      </c>
      <c r="Q144" s="124">
        <f t="shared" si="12"/>
        <v>6880.8711413006131</v>
      </c>
      <c r="R144" s="124">
        <f t="shared" si="13"/>
        <v>3571745.0316016125</v>
      </c>
      <c r="Z144" s="2"/>
    </row>
    <row r="145" spans="13:26" x14ac:dyDescent="0.2">
      <c r="M145" s="2"/>
      <c r="N145" s="1">
        <f t="shared" si="14"/>
        <v>79</v>
      </c>
      <c r="O145" s="124">
        <f t="shared" si="15"/>
        <v>3571745.0316016125</v>
      </c>
      <c r="P145" s="124">
        <f t="shared" si="16"/>
        <v>42436.181274892391</v>
      </c>
      <c r="Q145" s="124">
        <f t="shared" si="12"/>
        <v>6977.209316204352</v>
      </c>
      <c r="R145" s="124">
        <f t="shared" si="13"/>
        <v>3621158.4221927091</v>
      </c>
      <c r="Z145" s="2"/>
    </row>
    <row r="146" spans="13:26" x14ac:dyDescent="0.2">
      <c r="M146" s="2"/>
      <c r="N146" s="1">
        <f t="shared" si="14"/>
        <v>80</v>
      </c>
      <c r="O146" s="124">
        <f t="shared" si="15"/>
        <v>3621158.4221927091</v>
      </c>
      <c r="P146" s="124">
        <f t="shared" si="16"/>
        <v>42436.181274892391</v>
      </c>
      <c r="Q146" s="124">
        <f t="shared" si="12"/>
        <v>7073.7356824838753</v>
      </c>
      <c r="R146" s="124">
        <f t="shared" si="13"/>
        <v>3670668.3391500851</v>
      </c>
      <c r="Z146" s="2"/>
    </row>
    <row r="147" spans="13:26" x14ac:dyDescent="0.2">
      <c r="M147" s="2"/>
      <c r="N147" s="1">
        <f t="shared" si="14"/>
        <v>81</v>
      </c>
      <c r="O147" s="124">
        <f t="shared" si="15"/>
        <v>3670668.3391500851</v>
      </c>
      <c r="P147" s="124">
        <f t="shared" si="16"/>
        <v>42436.181274892391</v>
      </c>
      <c r="Q147" s="124">
        <f t="shared" si="12"/>
        <v>7170.4506077607803</v>
      </c>
      <c r="R147" s="124">
        <f t="shared" si="13"/>
        <v>3720274.9710327382</v>
      </c>
      <c r="Z147" s="2"/>
    </row>
    <row r="148" spans="13:26" x14ac:dyDescent="0.2">
      <c r="M148" s="2"/>
      <c r="N148" s="1">
        <f t="shared" si="14"/>
        <v>82</v>
      </c>
      <c r="O148" s="124">
        <f t="shared" si="15"/>
        <v>3720274.9710327382</v>
      </c>
      <c r="P148" s="124">
        <f t="shared" si="16"/>
        <v>42436.181274892391</v>
      </c>
      <c r="Q148" s="124">
        <f t="shared" si="12"/>
        <v>7267.3544603747969</v>
      </c>
      <c r="R148" s="124">
        <f t="shared" si="13"/>
        <v>3769978.5067680054</v>
      </c>
      <c r="Z148" s="2"/>
    </row>
    <row r="149" spans="13:26" x14ac:dyDescent="0.2">
      <c r="M149" s="2"/>
      <c r="N149" s="1">
        <f t="shared" si="14"/>
        <v>83</v>
      </c>
      <c r="O149" s="124">
        <f t="shared" si="15"/>
        <v>3769978.5067680054</v>
      </c>
      <c r="P149" s="124">
        <f t="shared" si="16"/>
        <v>42436.181274892391</v>
      </c>
      <c r="Q149" s="124">
        <f t="shared" si="12"/>
        <v>7364.4476093851836</v>
      </c>
      <c r="R149" s="124">
        <f t="shared" si="13"/>
        <v>3819779.1356522827</v>
      </c>
      <c r="Z149" s="2"/>
    </row>
    <row r="150" spans="13:26" x14ac:dyDescent="0.2">
      <c r="M150" s="2"/>
      <c r="N150" s="1">
        <f t="shared" si="14"/>
        <v>84</v>
      </c>
      <c r="O150" s="124">
        <f t="shared" si="15"/>
        <v>3819779.1356522827</v>
      </c>
      <c r="P150" s="124">
        <f t="shared" si="16"/>
        <v>42436.181274892391</v>
      </c>
      <c r="Q150" s="124">
        <f t="shared" si="12"/>
        <v>7461.7304245721352</v>
      </c>
      <c r="R150" s="124">
        <f t="shared" si="13"/>
        <v>3869677.0473517473</v>
      </c>
      <c r="Z150" s="2"/>
    </row>
    <row r="151" spans="13:26" x14ac:dyDescent="0.2">
      <c r="M151" s="2"/>
      <c r="N151" s="1">
        <f t="shared" si="14"/>
        <v>85</v>
      </c>
      <c r="O151" s="124">
        <f t="shared" si="15"/>
        <v>3869677.0473517473</v>
      </c>
      <c r="P151" s="124">
        <f t="shared" si="16"/>
        <v>42436.181274892391</v>
      </c>
      <c r="Q151" s="124">
        <f t="shared" si="12"/>
        <v>7559.2032764381975</v>
      </c>
      <c r="R151" s="124">
        <f t="shared" si="13"/>
        <v>3919672.4319030778</v>
      </c>
      <c r="Z151" s="2"/>
    </row>
    <row r="152" spans="13:26" x14ac:dyDescent="0.2">
      <c r="M152" s="2"/>
      <c r="N152" s="1">
        <f t="shared" si="14"/>
        <v>86</v>
      </c>
      <c r="O152" s="124">
        <f t="shared" si="15"/>
        <v>3919672.4319030778</v>
      </c>
      <c r="P152" s="124">
        <f t="shared" si="16"/>
        <v>42436.181274892391</v>
      </c>
      <c r="Q152" s="124">
        <f t="shared" si="12"/>
        <v>7656.8665362096663</v>
      </c>
      <c r="R152" s="124">
        <f t="shared" si="13"/>
        <v>3969765.4797141799</v>
      </c>
      <c r="Z152" s="2"/>
    </row>
    <row r="153" spans="13:26" x14ac:dyDescent="0.2">
      <c r="M153" s="2"/>
      <c r="N153" s="1">
        <f t="shared" si="14"/>
        <v>87</v>
      </c>
      <c r="O153" s="124">
        <f t="shared" si="15"/>
        <v>3969765.4797141799</v>
      </c>
      <c r="P153" s="124">
        <f t="shared" si="16"/>
        <v>42436.181274892391</v>
      </c>
      <c r="Q153" s="124">
        <f t="shared" si="12"/>
        <v>7754.7205758380123</v>
      </c>
      <c r="R153" s="124">
        <f t="shared" si="13"/>
        <v>4019956.3815649101</v>
      </c>
      <c r="Z153" s="2"/>
    </row>
    <row r="154" spans="13:26" x14ac:dyDescent="0.2">
      <c r="M154" s="2"/>
      <c r="N154" s="1">
        <f t="shared" si="14"/>
        <v>88</v>
      </c>
      <c r="O154" s="124">
        <f t="shared" si="15"/>
        <v>4019956.3815649101</v>
      </c>
      <c r="P154" s="124">
        <f t="shared" si="16"/>
        <v>42436.181274892391</v>
      </c>
      <c r="Q154" s="124">
        <f t="shared" si="12"/>
        <v>7852.7657680012899</v>
      </c>
      <c r="R154" s="124">
        <f t="shared" si="13"/>
        <v>4070245.3286078037</v>
      </c>
      <c r="Z154" s="2"/>
    </row>
    <row r="155" spans="13:26" x14ac:dyDescent="0.2">
      <c r="M155" s="2"/>
      <c r="N155" s="1">
        <f t="shared" si="14"/>
        <v>89</v>
      </c>
      <c r="O155" s="124">
        <f t="shared" si="15"/>
        <v>4070245.3286078037</v>
      </c>
      <c r="P155" s="124">
        <f t="shared" si="16"/>
        <v>42436.181274892391</v>
      </c>
      <c r="Q155" s="124">
        <f t="shared" si="12"/>
        <v>7951.0024861055626</v>
      </c>
      <c r="R155" s="124">
        <f t="shared" si="13"/>
        <v>4120632.5123688015</v>
      </c>
      <c r="Z155" s="2"/>
    </row>
    <row r="156" spans="13:26" x14ac:dyDescent="0.2">
      <c r="M156" s="2"/>
      <c r="N156" s="1">
        <f t="shared" si="14"/>
        <v>90</v>
      </c>
      <c r="O156" s="124">
        <f t="shared" si="15"/>
        <v>4120632.5123688015</v>
      </c>
      <c r="P156" s="124">
        <f t="shared" si="16"/>
        <v>42436.181274892391</v>
      </c>
      <c r="Q156" s="124">
        <f t="shared" si="12"/>
        <v>8049.431104286321</v>
      </c>
      <c r="R156" s="124">
        <f t="shared" si="13"/>
        <v>4171118.1247479799</v>
      </c>
      <c r="Z156" s="2"/>
    </row>
    <row r="157" spans="13:26" x14ac:dyDescent="0.2">
      <c r="M157" s="2"/>
      <c r="N157" s="1">
        <f t="shared" si="14"/>
        <v>91</v>
      </c>
      <c r="O157" s="124">
        <f t="shared" si="15"/>
        <v>4171118.1247479799</v>
      </c>
      <c r="P157" s="124">
        <f t="shared" si="16"/>
        <v>42436.181274892391</v>
      </c>
      <c r="Q157" s="124">
        <f t="shared" si="12"/>
        <v>8148.0519974099079</v>
      </c>
      <c r="R157" s="124">
        <f t="shared" si="13"/>
        <v>4221702.3580202824</v>
      </c>
      <c r="Z157" s="2"/>
    </row>
    <row r="158" spans="13:26" x14ac:dyDescent="0.2">
      <c r="M158" s="2"/>
      <c r="N158" s="1">
        <f t="shared" si="14"/>
        <v>92</v>
      </c>
      <c r="O158" s="124">
        <f t="shared" si="15"/>
        <v>4221702.3580202824</v>
      </c>
      <c r="P158" s="124">
        <f t="shared" si="16"/>
        <v>42436.181274892391</v>
      </c>
      <c r="Q158" s="124">
        <f t="shared" si="12"/>
        <v>8246.8655410749507</v>
      </c>
      <c r="R158" s="124">
        <f t="shared" si="13"/>
        <v>4272385.4048362505</v>
      </c>
      <c r="Z158" s="2"/>
    </row>
    <row r="159" spans="13:26" x14ac:dyDescent="0.2">
      <c r="M159" s="2"/>
      <c r="N159" s="1">
        <f t="shared" si="14"/>
        <v>93</v>
      </c>
      <c r="O159" s="124">
        <f t="shared" si="15"/>
        <v>4272385.4048362505</v>
      </c>
      <c r="P159" s="124">
        <f t="shared" si="16"/>
        <v>42436.181274892391</v>
      </c>
      <c r="Q159" s="124">
        <f t="shared" si="12"/>
        <v>8345.872111613784</v>
      </c>
      <c r="R159" s="124">
        <f t="shared" si="13"/>
        <v>4323167.4582227571</v>
      </c>
      <c r="Z159" s="2"/>
    </row>
    <row r="160" spans="13:26" x14ac:dyDescent="0.2">
      <c r="M160" s="2"/>
      <c r="N160" s="1">
        <f t="shared" si="14"/>
        <v>94</v>
      </c>
      <c r="O160" s="124">
        <f t="shared" si="15"/>
        <v>4323167.4582227571</v>
      </c>
      <c r="P160" s="124">
        <f t="shared" si="16"/>
        <v>42436.181274892391</v>
      </c>
      <c r="Q160" s="124">
        <f t="shared" si="12"/>
        <v>8445.0720860938891</v>
      </c>
      <c r="R160" s="124">
        <f t="shared" si="13"/>
        <v>4374048.7115837438</v>
      </c>
      <c r="Z160" s="2"/>
    </row>
    <row r="161" spans="13:26" x14ac:dyDescent="0.2">
      <c r="M161" s="2"/>
      <c r="N161" s="1">
        <f t="shared" si="14"/>
        <v>95</v>
      </c>
      <c r="O161" s="124">
        <f t="shared" si="15"/>
        <v>4374048.7115837438</v>
      </c>
      <c r="P161" s="124">
        <f t="shared" si="16"/>
        <v>42436.181274892391</v>
      </c>
      <c r="Q161" s="124">
        <f t="shared" si="12"/>
        <v>8544.4658423193268</v>
      </c>
      <c r="R161" s="124">
        <f t="shared" si="13"/>
        <v>4425029.3587009562</v>
      </c>
      <c r="Z161" s="2"/>
    </row>
    <row r="162" spans="13:26" x14ac:dyDescent="0.2">
      <c r="M162" s="2"/>
      <c r="N162" s="1">
        <f t="shared" si="14"/>
        <v>96</v>
      </c>
      <c r="O162" s="124">
        <f t="shared" si="15"/>
        <v>4425029.3587009562</v>
      </c>
      <c r="P162" s="124">
        <f t="shared" si="16"/>
        <v>42436.181274892391</v>
      </c>
      <c r="Q162" s="124">
        <f t="shared" si="12"/>
        <v>8644.0537588321804</v>
      </c>
      <c r="R162" s="124">
        <f t="shared" si="13"/>
        <v>4476109.5937346816</v>
      </c>
      <c r="Z162" s="2"/>
    </row>
    <row r="163" spans="13:26" x14ac:dyDescent="0.2">
      <c r="M163" s="2"/>
      <c r="N163" s="1">
        <f t="shared" si="14"/>
        <v>97</v>
      </c>
      <c r="O163" s="124">
        <f t="shared" si="15"/>
        <v>4476109.5937346816</v>
      </c>
      <c r="P163" s="124">
        <f t="shared" si="16"/>
        <v>42436.181274892391</v>
      </c>
      <c r="Q163" s="124">
        <f t="shared" si="12"/>
        <v>8743.8362149139921</v>
      </c>
      <c r="R163" s="124">
        <f t="shared" si="13"/>
        <v>4527289.6112244884</v>
      </c>
      <c r="Z163" s="2"/>
    </row>
    <row r="164" spans="13:26" x14ac:dyDescent="0.2">
      <c r="M164" s="2"/>
      <c r="N164" s="1">
        <f t="shared" si="14"/>
        <v>98</v>
      </c>
      <c r="O164" s="124">
        <f t="shared" si="15"/>
        <v>4527289.6112244884</v>
      </c>
      <c r="P164" s="124">
        <f t="shared" si="16"/>
        <v>42436.181274892391</v>
      </c>
      <c r="Q164" s="124">
        <f t="shared" si="12"/>
        <v>8843.8135905872095</v>
      </c>
      <c r="R164" s="124">
        <f t="shared" si="13"/>
        <v>4578569.6060899682</v>
      </c>
      <c r="Z164" s="2"/>
    </row>
    <row r="165" spans="13:26" x14ac:dyDescent="0.2">
      <c r="M165" s="2"/>
      <c r="N165" s="1">
        <f t="shared" si="14"/>
        <v>99</v>
      </c>
      <c r="O165" s="124">
        <f t="shared" si="15"/>
        <v>4578569.6060899682</v>
      </c>
      <c r="P165" s="124">
        <f t="shared" si="16"/>
        <v>42436.181274892391</v>
      </c>
      <c r="Q165" s="124">
        <f t="shared" si="12"/>
        <v>8943.9862666166337</v>
      </c>
      <c r="R165" s="124">
        <f t="shared" si="13"/>
        <v>4629949.7736314777</v>
      </c>
      <c r="Z165" s="2"/>
    </row>
    <row r="166" spans="13:26" x14ac:dyDescent="0.2">
      <c r="M166" s="2"/>
      <c r="N166" s="1">
        <f t="shared" si="14"/>
        <v>100</v>
      </c>
      <c r="O166" s="124">
        <f t="shared" si="15"/>
        <v>4629949.7736314777</v>
      </c>
      <c r="P166" s="124">
        <f t="shared" si="16"/>
        <v>42436.181274892391</v>
      </c>
      <c r="Q166" s="124">
        <f t="shared" si="12"/>
        <v>9044.3546245108737</v>
      </c>
      <c r="R166" s="124">
        <f t="shared" si="13"/>
        <v>4681430.3095308812</v>
      </c>
      <c r="Z166" s="2"/>
    </row>
    <row r="167" spans="13:26" x14ac:dyDescent="0.2">
      <c r="M167" s="2"/>
      <c r="N167" s="1">
        <f t="shared" si="14"/>
        <v>101</v>
      </c>
      <c r="O167" s="124">
        <f t="shared" si="15"/>
        <v>4681430.3095308812</v>
      </c>
      <c r="P167" s="124">
        <f t="shared" si="16"/>
        <v>42436.181274892391</v>
      </c>
      <c r="Q167" s="124">
        <f t="shared" si="12"/>
        <v>9144.9190465237862</v>
      </c>
      <c r="R167" s="124">
        <f t="shared" si="13"/>
        <v>4733011.409852298</v>
      </c>
      <c r="Z167" s="2"/>
    </row>
    <row r="168" spans="13:26" x14ac:dyDescent="0.2">
      <c r="M168" s="2"/>
      <c r="N168" s="1">
        <f t="shared" si="14"/>
        <v>102</v>
      </c>
      <c r="O168" s="124">
        <f t="shared" si="15"/>
        <v>4733011.409852298</v>
      </c>
      <c r="P168" s="124">
        <f t="shared" si="16"/>
        <v>42436.181274892391</v>
      </c>
      <c r="Q168" s="124">
        <f t="shared" si="12"/>
        <v>9245.6799156559482</v>
      </c>
      <c r="R168" s="124">
        <f t="shared" si="13"/>
        <v>4784693.2710428471</v>
      </c>
      <c r="Z168" s="2"/>
    </row>
    <row r="169" spans="13:26" x14ac:dyDescent="0.2">
      <c r="M169" s="2"/>
      <c r="N169" s="1">
        <f t="shared" si="14"/>
        <v>103</v>
      </c>
      <c r="O169" s="124">
        <f t="shared" si="15"/>
        <v>4784693.2710428471</v>
      </c>
      <c r="P169" s="124">
        <f t="shared" si="16"/>
        <v>42436.181274892391</v>
      </c>
      <c r="Q169" s="124">
        <f t="shared" si="12"/>
        <v>9346.6376156561037</v>
      </c>
      <c r="R169" s="124">
        <f t="shared" si="13"/>
        <v>4836476.0899333963</v>
      </c>
      <c r="Z169" s="2"/>
    </row>
    <row r="170" spans="13:26" x14ac:dyDescent="0.2">
      <c r="M170" s="2"/>
      <c r="N170" s="1">
        <f t="shared" si="14"/>
        <v>104</v>
      </c>
      <c r="O170" s="124">
        <f t="shared" si="15"/>
        <v>4836476.0899333963</v>
      </c>
      <c r="P170" s="124">
        <f t="shared" si="16"/>
        <v>42436.181274892391</v>
      </c>
      <c r="Q170" s="124">
        <f t="shared" si="12"/>
        <v>9447.7925310226274</v>
      </c>
      <c r="R170" s="124">
        <f t="shared" si="13"/>
        <v>4888360.0637393119</v>
      </c>
      <c r="Z170" s="2"/>
    </row>
    <row r="171" spans="13:26" x14ac:dyDescent="0.2">
      <c r="M171" s="2"/>
      <c r="N171" s="1">
        <f t="shared" si="14"/>
        <v>105</v>
      </c>
      <c r="O171" s="124">
        <f t="shared" si="15"/>
        <v>4888360.0637393119</v>
      </c>
      <c r="P171" s="124">
        <f t="shared" si="16"/>
        <v>42436.181274892391</v>
      </c>
      <c r="Q171" s="124">
        <f t="shared" si="12"/>
        <v>9549.1450470049931</v>
      </c>
      <c r="R171" s="124">
        <f t="shared" si="13"/>
        <v>4940345.3900612099</v>
      </c>
      <c r="Z171" s="2"/>
    </row>
    <row r="172" spans="13:26" x14ac:dyDescent="0.2">
      <c r="M172" s="2"/>
      <c r="N172" s="1">
        <f t="shared" si="14"/>
        <v>106</v>
      </c>
      <c r="O172" s="124">
        <f t="shared" si="15"/>
        <v>4940345.3900612099</v>
      </c>
      <c r="P172" s="124">
        <f t="shared" si="16"/>
        <v>42436.181274892391</v>
      </c>
      <c r="Q172" s="124">
        <f t="shared" si="12"/>
        <v>9650.6955496052378</v>
      </c>
      <c r="R172" s="124">
        <f t="shared" si="13"/>
        <v>4992432.2668857081</v>
      </c>
      <c r="Z172" s="2"/>
    </row>
    <row r="173" spans="13:26" x14ac:dyDescent="0.2">
      <c r="M173" s="2"/>
      <c r="N173" s="1">
        <f t="shared" si="14"/>
        <v>107</v>
      </c>
      <c r="O173" s="124">
        <f t="shared" si="15"/>
        <v>4992432.2668857081</v>
      </c>
      <c r="P173" s="124">
        <f t="shared" si="16"/>
        <v>42436.181274892391</v>
      </c>
      <c r="Q173" s="124">
        <f t="shared" si="12"/>
        <v>9752.4444255794315</v>
      </c>
      <c r="R173" s="124">
        <f t="shared" si="13"/>
        <v>5044620.89258618</v>
      </c>
      <c r="Z173" s="2"/>
    </row>
    <row r="174" spans="13:26" x14ac:dyDescent="0.2">
      <c r="M174" s="2"/>
      <c r="N174" s="1">
        <f t="shared" si="14"/>
        <v>108</v>
      </c>
      <c r="O174" s="124">
        <f t="shared" si="15"/>
        <v>5044620.89258618</v>
      </c>
      <c r="P174" s="124">
        <f t="shared" si="16"/>
        <v>42436.181274892391</v>
      </c>
      <c r="Q174" s="124">
        <f t="shared" si="12"/>
        <v>9854.3920624391521</v>
      </c>
      <c r="R174" s="124">
        <f t="shared" si="13"/>
        <v>5096911.4659235124</v>
      </c>
      <c r="Z174" s="2"/>
    </row>
    <row r="175" spans="13:26" x14ac:dyDescent="0.2">
      <c r="M175" s="2"/>
      <c r="N175" s="1">
        <f t="shared" si="14"/>
        <v>109</v>
      </c>
      <c r="O175" s="124">
        <f t="shared" si="15"/>
        <v>5096911.4659235124</v>
      </c>
      <c r="P175" s="124">
        <f t="shared" si="16"/>
        <v>42436.181274892391</v>
      </c>
      <c r="Q175" s="124">
        <f t="shared" si="12"/>
        <v>9956.5388484529631</v>
      </c>
      <c r="R175" s="124">
        <f t="shared" si="13"/>
        <v>5149304.1860468583</v>
      </c>
      <c r="Z175" s="2"/>
    </row>
    <row r="176" spans="13:26" x14ac:dyDescent="0.2">
      <c r="M176" s="2"/>
      <c r="N176" s="1">
        <f t="shared" si="14"/>
        <v>110</v>
      </c>
      <c r="O176" s="124">
        <f t="shared" si="15"/>
        <v>5149304.1860468583</v>
      </c>
      <c r="P176" s="124">
        <f t="shared" si="16"/>
        <v>42436.181274892391</v>
      </c>
      <c r="Q176" s="124">
        <f t="shared" si="12"/>
        <v>10058.885172647884</v>
      </c>
      <c r="R176" s="124">
        <f t="shared" si="13"/>
        <v>5201799.2524943985</v>
      </c>
      <c r="Z176" s="2"/>
    </row>
    <row r="177" spans="13:26" x14ac:dyDescent="0.2">
      <c r="M177" s="2"/>
      <c r="N177" s="1">
        <f t="shared" si="14"/>
        <v>111</v>
      </c>
      <c r="O177" s="124">
        <f t="shared" si="15"/>
        <v>5201799.2524943985</v>
      </c>
      <c r="P177" s="124">
        <f t="shared" si="16"/>
        <v>42436.181274892391</v>
      </c>
      <c r="Q177" s="124">
        <f t="shared" si="12"/>
        <v>10161.43142481088</v>
      </c>
      <c r="R177" s="124">
        <f t="shared" si="13"/>
        <v>5254396.8651941018</v>
      </c>
      <c r="Z177" s="2"/>
    </row>
    <row r="178" spans="13:26" x14ac:dyDescent="0.2">
      <c r="M178" s="2"/>
      <c r="N178" s="1">
        <f t="shared" si="14"/>
        <v>112</v>
      </c>
      <c r="O178" s="124">
        <f t="shared" si="15"/>
        <v>5254396.8651941018</v>
      </c>
      <c r="P178" s="124">
        <f t="shared" si="16"/>
        <v>42436.181274892391</v>
      </c>
      <c r="Q178" s="124">
        <f t="shared" si="12"/>
        <v>10264.177995490343</v>
      </c>
      <c r="R178" s="124">
        <f t="shared" si="13"/>
        <v>5307097.2244644845</v>
      </c>
      <c r="Z178" s="2"/>
    </row>
    <row r="179" spans="13:26" x14ac:dyDescent="0.2">
      <c r="M179" s="2"/>
      <c r="N179" s="1">
        <f t="shared" si="14"/>
        <v>113</v>
      </c>
      <c r="O179" s="124">
        <f t="shared" si="15"/>
        <v>5307097.2244644845</v>
      </c>
      <c r="P179" s="124">
        <f t="shared" si="16"/>
        <v>42436.181274892391</v>
      </c>
      <c r="Q179" s="124">
        <f t="shared" si="12"/>
        <v>10367.125275997583</v>
      </c>
      <c r="R179" s="124">
        <f t="shared" si="13"/>
        <v>5359900.5310153747</v>
      </c>
      <c r="Z179" s="2"/>
    </row>
    <row r="180" spans="13:26" x14ac:dyDescent="0.2">
      <c r="M180" s="2"/>
      <c r="N180" s="1">
        <f t="shared" si="14"/>
        <v>114</v>
      </c>
      <c r="O180" s="124">
        <f t="shared" si="15"/>
        <v>5359900.5310153747</v>
      </c>
      <c r="P180" s="124">
        <f t="shared" si="16"/>
        <v>42436.181274892391</v>
      </c>
      <c r="Q180" s="124">
        <f t="shared" si="12"/>
        <v>10470.273658408312</v>
      </c>
      <c r="R180" s="124">
        <f t="shared" si="13"/>
        <v>5412806.9859486753</v>
      </c>
      <c r="Z180" s="2"/>
    </row>
    <row r="181" spans="13:26" x14ac:dyDescent="0.2">
      <c r="M181" s="2"/>
      <c r="N181" s="1">
        <f t="shared" si="14"/>
        <v>115</v>
      </c>
      <c r="O181" s="124">
        <f t="shared" si="15"/>
        <v>5412806.9859486753</v>
      </c>
      <c r="P181" s="124">
        <f t="shared" si="16"/>
        <v>42436.181274892391</v>
      </c>
      <c r="Q181" s="124">
        <f t="shared" si="12"/>
        <v>10573.623535564142</v>
      </c>
      <c r="R181" s="124">
        <f t="shared" si="13"/>
        <v>5465816.7907591322</v>
      </c>
      <c r="Z181" s="2"/>
    </row>
    <row r="182" spans="13:26" x14ac:dyDescent="0.2">
      <c r="M182" s="2"/>
      <c r="N182" s="1">
        <f t="shared" si="14"/>
        <v>116</v>
      </c>
      <c r="O182" s="124">
        <f t="shared" si="15"/>
        <v>5465816.7907591322</v>
      </c>
      <c r="P182" s="124">
        <f t="shared" si="16"/>
        <v>42436.181274892391</v>
      </c>
      <c r="Q182" s="124">
        <f t="shared" si="12"/>
        <v>10677.175301074079</v>
      </c>
      <c r="R182" s="124">
        <f t="shared" si="13"/>
        <v>5518930.1473350991</v>
      </c>
      <c r="Z182" s="2"/>
    </row>
    <row r="183" spans="13:26" x14ac:dyDescent="0.2">
      <c r="M183" s="2"/>
      <c r="N183" s="1">
        <f t="shared" si="14"/>
        <v>117</v>
      </c>
      <c r="O183" s="124">
        <f t="shared" si="15"/>
        <v>5518930.1473350991</v>
      </c>
      <c r="P183" s="124">
        <f t="shared" si="16"/>
        <v>42436.181274892391</v>
      </c>
      <c r="Q183" s="124">
        <f t="shared" si="12"/>
        <v>10780.929349316024</v>
      </c>
      <c r="R183" s="124">
        <f t="shared" si="13"/>
        <v>5572147.2579593081</v>
      </c>
      <c r="Z183" s="2"/>
    </row>
    <row r="184" spans="13:26" x14ac:dyDescent="0.2">
      <c r="M184" s="2"/>
      <c r="N184" s="1">
        <f t="shared" si="14"/>
        <v>118</v>
      </c>
      <c r="O184" s="124">
        <f t="shared" si="15"/>
        <v>5572147.2579593081</v>
      </c>
      <c r="P184" s="124">
        <f t="shared" si="16"/>
        <v>42436.181274892391</v>
      </c>
      <c r="Q184" s="124">
        <f t="shared" si="12"/>
        <v>10884.886075438271</v>
      </c>
      <c r="R184" s="124">
        <f t="shared" si="13"/>
        <v>5625468.3253096389</v>
      </c>
      <c r="Z184" s="2"/>
    </row>
    <row r="185" spans="13:26" x14ac:dyDescent="0.2">
      <c r="M185" s="2"/>
      <c r="N185" s="1">
        <f t="shared" si="14"/>
        <v>119</v>
      </c>
      <c r="O185" s="124">
        <f t="shared" si="15"/>
        <v>5625468.3253096389</v>
      </c>
      <c r="P185" s="124">
        <f t="shared" si="16"/>
        <v>42436.181274892391</v>
      </c>
      <c r="Q185" s="124">
        <f t="shared" si="12"/>
        <v>10989.045875361018</v>
      </c>
      <c r="R185" s="124">
        <f t="shared" si="13"/>
        <v>5678893.5524598928</v>
      </c>
      <c r="Z185" s="2"/>
    </row>
    <row r="186" spans="13:26" x14ac:dyDescent="0.2">
      <c r="M186" s="2"/>
      <c r="N186" s="1">
        <f t="shared" si="14"/>
        <v>120</v>
      </c>
      <c r="O186" s="124">
        <f t="shared" si="15"/>
        <v>5678893.5524598928</v>
      </c>
      <c r="P186" s="124">
        <f t="shared" si="16"/>
        <v>42436.181274892391</v>
      </c>
      <c r="Q186" s="124">
        <f t="shared" si="12"/>
        <v>11093.40914577787</v>
      </c>
      <c r="R186" s="124">
        <f t="shared" si="13"/>
        <v>5732423.1428805636</v>
      </c>
      <c r="Z186" s="2"/>
    </row>
    <row r="187" spans="13:26" x14ac:dyDescent="0.2">
      <c r="M187" s="2"/>
      <c r="N187" s="1">
        <f t="shared" si="14"/>
        <v>121</v>
      </c>
      <c r="O187" s="124">
        <f t="shared" si="15"/>
        <v>5732423.1428805636</v>
      </c>
      <c r="P187" s="124">
        <f t="shared" si="16"/>
        <v>42436.181274892391</v>
      </c>
      <c r="Q187" s="124">
        <f t="shared" si="12"/>
        <v>11197.97628415735</v>
      </c>
      <c r="R187" s="124">
        <f t="shared" si="13"/>
        <v>5786057.3004396139</v>
      </c>
      <c r="Z187" s="2"/>
    </row>
    <row r="188" spans="13:26" x14ac:dyDescent="0.2">
      <c r="M188" s="2"/>
      <c r="N188" s="1">
        <f t="shared" si="14"/>
        <v>122</v>
      </c>
      <c r="O188" s="124">
        <f t="shared" si="15"/>
        <v>5786057.3004396139</v>
      </c>
      <c r="P188" s="124">
        <f t="shared" si="16"/>
        <v>42436.181274892391</v>
      </c>
      <c r="Q188" s="124">
        <f t="shared" si="12"/>
        <v>11302.747688744417</v>
      </c>
      <c r="R188" s="124">
        <f t="shared" si="13"/>
        <v>5839796.2294032509</v>
      </c>
      <c r="Z188" s="2"/>
    </row>
    <row r="189" spans="13:26" x14ac:dyDescent="0.2">
      <c r="M189" s="2"/>
      <c r="N189" s="1">
        <f t="shared" si="14"/>
        <v>123</v>
      </c>
      <c r="O189" s="124">
        <f t="shared" si="15"/>
        <v>5839796.2294032509</v>
      </c>
      <c r="P189" s="124">
        <f t="shared" si="16"/>
        <v>42436.181274892391</v>
      </c>
      <c r="Q189" s="124">
        <f t="shared" si="12"/>
        <v>11407.723758561977</v>
      </c>
      <c r="R189" s="124">
        <f t="shared" si="13"/>
        <v>5893640.1344367051</v>
      </c>
      <c r="Z189" s="2"/>
    </row>
    <row r="190" spans="13:26" x14ac:dyDescent="0.2">
      <c r="M190" s="2"/>
      <c r="N190" s="1">
        <f t="shared" si="14"/>
        <v>124</v>
      </c>
      <c r="O190" s="124">
        <f t="shared" si="15"/>
        <v>5893640.1344367051</v>
      </c>
      <c r="P190" s="124">
        <f t="shared" si="16"/>
        <v>42436.181274892391</v>
      </c>
      <c r="Q190" s="124">
        <f t="shared" si="12"/>
        <v>11512.904893412406</v>
      </c>
      <c r="R190" s="124">
        <f t="shared" si="13"/>
        <v>5947589.2206050102</v>
      </c>
      <c r="Z190" s="2"/>
    </row>
    <row r="191" spans="13:26" x14ac:dyDescent="0.2">
      <c r="M191" s="2"/>
      <c r="N191" s="1">
        <f t="shared" si="14"/>
        <v>125</v>
      </c>
      <c r="O191" s="124">
        <f t="shared" si="15"/>
        <v>5947589.2206050102</v>
      </c>
      <c r="P191" s="124">
        <f t="shared" si="16"/>
        <v>42436.181274892391</v>
      </c>
      <c r="Q191" s="124">
        <f t="shared" si="12"/>
        <v>11618.291493879075</v>
      </c>
      <c r="R191" s="124">
        <f t="shared" si="13"/>
        <v>6001643.6933737816</v>
      </c>
      <c r="Z191" s="2"/>
    </row>
    <row r="192" spans="13:26" x14ac:dyDescent="0.2">
      <c r="M192" s="2"/>
      <c r="N192" s="1">
        <f t="shared" si="14"/>
        <v>126</v>
      </c>
      <c r="O192" s="124">
        <f t="shared" si="15"/>
        <v>6001643.6933737816</v>
      </c>
      <c r="P192" s="124">
        <f t="shared" si="16"/>
        <v>42436.181274892391</v>
      </c>
      <c r="Q192" s="124">
        <f t="shared" si="12"/>
        <v>11723.883961327869</v>
      </c>
      <c r="R192" s="124">
        <f t="shared" si="13"/>
        <v>6055803.7586100027</v>
      </c>
      <c r="Z192" s="2"/>
    </row>
    <row r="193" spans="13:26" x14ac:dyDescent="0.2">
      <c r="M193" s="2"/>
      <c r="N193" s="1">
        <f t="shared" si="14"/>
        <v>127</v>
      </c>
      <c r="O193" s="124">
        <f t="shared" si="15"/>
        <v>6055803.7586100027</v>
      </c>
      <c r="P193" s="124">
        <f t="shared" si="16"/>
        <v>42436.181274892391</v>
      </c>
      <c r="Q193" s="124">
        <f t="shared" si="12"/>
        <v>11829.682697908724</v>
      </c>
      <c r="R193" s="124">
        <f t="shared" si="13"/>
        <v>6110069.6225828044</v>
      </c>
      <c r="Z193" s="2"/>
    </row>
    <row r="194" spans="13:26" x14ac:dyDescent="0.2">
      <c r="M194" s="2"/>
      <c r="N194" s="1">
        <f t="shared" si="14"/>
        <v>128</v>
      </c>
      <c r="O194" s="124">
        <f t="shared" si="15"/>
        <v>6110069.6225828044</v>
      </c>
      <c r="P194" s="124">
        <f t="shared" si="16"/>
        <v>42436.181274892391</v>
      </c>
      <c r="Q194" s="124">
        <f t="shared" si="12"/>
        <v>11935.688106557149</v>
      </c>
      <c r="R194" s="124">
        <f t="shared" si="13"/>
        <v>6164441.4919642545</v>
      </c>
      <c r="Z194" s="2"/>
    </row>
    <row r="195" spans="13:26" x14ac:dyDescent="0.2">
      <c r="M195" s="2"/>
      <c r="N195" s="1">
        <f t="shared" si="14"/>
        <v>129</v>
      </c>
      <c r="O195" s="124">
        <f t="shared" si="15"/>
        <v>6164441.4919642545</v>
      </c>
      <c r="P195" s="124">
        <f t="shared" si="16"/>
        <v>42436.181274892391</v>
      </c>
      <c r="Q195" s="124">
        <f t="shared" ref="Q195:Q258" si="17">O195*$P$61</f>
        <v>12041.900590995767</v>
      </c>
      <c r="R195" s="124">
        <f t="shared" ref="R195:R258" si="18">O195+P195+Q195</f>
        <v>6218919.5738301426</v>
      </c>
      <c r="Z195" s="2"/>
    </row>
    <row r="196" spans="13:26" x14ac:dyDescent="0.2">
      <c r="M196" s="2"/>
      <c r="N196" s="1">
        <f t="shared" ref="N196:N259" si="19">N195+1</f>
        <v>130</v>
      </c>
      <c r="O196" s="124">
        <f t="shared" ref="O196:O259" si="20">R195</f>
        <v>6218919.5738301426</v>
      </c>
      <c r="P196" s="124">
        <f t="shared" ref="P196:P259" si="21">P195</f>
        <v>42436.181274892391</v>
      </c>
      <c r="Q196" s="124">
        <f t="shared" si="17"/>
        <v>12148.320555735852</v>
      </c>
      <c r="R196" s="124">
        <f t="shared" si="18"/>
        <v>6273504.0756607717</v>
      </c>
      <c r="Z196" s="2"/>
    </row>
    <row r="197" spans="13:26" x14ac:dyDescent="0.2">
      <c r="M197" s="2"/>
      <c r="N197" s="1">
        <f t="shared" si="19"/>
        <v>131</v>
      </c>
      <c r="O197" s="124">
        <f t="shared" si="20"/>
        <v>6273504.0756607717</v>
      </c>
      <c r="P197" s="124">
        <f t="shared" si="21"/>
        <v>42436.181274892391</v>
      </c>
      <c r="Q197" s="124">
        <f t="shared" si="17"/>
        <v>12254.948406078871</v>
      </c>
      <c r="R197" s="124">
        <f t="shared" si="18"/>
        <v>6328195.2053417433</v>
      </c>
      <c r="Z197" s="2"/>
    </row>
    <row r="198" spans="13:26" x14ac:dyDescent="0.2">
      <c r="M198" s="2"/>
      <c r="N198" s="1">
        <f t="shared" si="19"/>
        <v>132</v>
      </c>
      <c r="O198" s="124">
        <f t="shared" si="20"/>
        <v>6328195.2053417433</v>
      </c>
      <c r="P198" s="124">
        <f t="shared" si="21"/>
        <v>42436.181274892391</v>
      </c>
      <c r="Q198" s="124">
        <f t="shared" si="17"/>
        <v>12361.784548118021</v>
      </c>
      <c r="R198" s="124">
        <f t="shared" si="18"/>
        <v>6382993.1711647538</v>
      </c>
      <c r="Z198" s="2"/>
    </row>
    <row r="199" spans="13:26" x14ac:dyDescent="0.2">
      <c r="M199" s="2"/>
      <c r="N199" s="1">
        <f t="shared" si="19"/>
        <v>133</v>
      </c>
      <c r="O199" s="124">
        <f t="shared" si="20"/>
        <v>6382993.1711647538</v>
      </c>
      <c r="P199" s="124">
        <f t="shared" si="21"/>
        <v>42436.181274892391</v>
      </c>
      <c r="Q199" s="124">
        <f t="shared" si="17"/>
        <v>12468.829388739781</v>
      </c>
      <c r="R199" s="124">
        <f t="shared" si="18"/>
        <v>6437898.1818283862</v>
      </c>
      <c r="Z199" s="2"/>
    </row>
    <row r="200" spans="13:26" x14ac:dyDescent="0.2">
      <c r="M200" s="2"/>
      <c r="N200" s="1">
        <f t="shared" si="19"/>
        <v>134</v>
      </c>
      <c r="O200" s="124">
        <f t="shared" si="20"/>
        <v>6437898.1818283862</v>
      </c>
      <c r="P200" s="124">
        <f t="shared" si="21"/>
        <v>42436.181274892391</v>
      </c>
      <c r="Q200" s="124">
        <f t="shared" si="17"/>
        <v>12576.083335625462</v>
      </c>
      <c r="R200" s="124">
        <f t="shared" si="18"/>
        <v>6492910.4464389039</v>
      </c>
      <c r="Z200" s="2"/>
    </row>
    <row r="201" spans="13:26" x14ac:dyDescent="0.2">
      <c r="M201" s="2"/>
      <c r="N201" s="1">
        <f t="shared" si="19"/>
        <v>135</v>
      </c>
      <c r="O201" s="124">
        <f t="shared" si="20"/>
        <v>6492910.4464389039</v>
      </c>
      <c r="P201" s="124">
        <f t="shared" si="21"/>
        <v>42436.181274892391</v>
      </c>
      <c r="Q201" s="124">
        <f t="shared" si="17"/>
        <v>12683.546797252757</v>
      </c>
      <c r="R201" s="124">
        <f t="shared" si="18"/>
        <v>6548030.1745110499</v>
      </c>
      <c r="Z201" s="2"/>
    </row>
    <row r="202" spans="13:26" x14ac:dyDescent="0.2">
      <c r="M202" s="2"/>
      <c r="N202" s="1">
        <f t="shared" si="19"/>
        <v>136</v>
      </c>
      <c r="O202" s="124">
        <f t="shared" si="20"/>
        <v>6548030.1745110499</v>
      </c>
      <c r="P202" s="124">
        <f t="shared" si="21"/>
        <v>42436.181274892391</v>
      </c>
      <c r="Q202" s="124">
        <f t="shared" si="17"/>
        <v>12791.220182897303</v>
      </c>
      <c r="R202" s="124">
        <f t="shared" si="18"/>
        <v>6603257.5759688402</v>
      </c>
      <c r="Z202" s="2"/>
    </row>
    <row r="203" spans="13:26" x14ac:dyDescent="0.2">
      <c r="M203" s="2"/>
      <c r="N203" s="1">
        <f t="shared" si="19"/>
        <v>137</v>
      </c>
      <c r="O203" s="124">
        <f t="shared" si="20"/>
        <v>6603257.5759688402</v>
      </c>
      <c r="P203" s="124">
        <f t="shared" si="21"/>
        <v>42436.181274892391</v>
      </c>
      <c r="Q203" s="124">
        <f t="shared" si="17"/>
        <v>12899.103902634224</v>
      </c>
      <c r="R203" s="124">
        <f t="shared" si="18"/>
        <v>6658592.8611463672</v>
      </c>
      <c r="Z203" s="2"/>
    </row>
    <row r="204" spans="13:26" x14ac:dyDescent="0.2">
      <c r="M204" s="2"/>
      <c r="N204" s="1">
        <f t="shared" si="19"/>
        <v>138</v>
      </c>
      <c r="O204" s="124">
        <f t="shared" si="20"/>
        <v>6658592.8611463672</v>
      </c>
      <c r="P204" s="124">
        <f t="shared" si="21"/>
        <v>42436.181274892391</v>
      </c>
      <c r="Q204" s="124">
        <f t="shared" si="17"/>
        <v>13007.198367339714</v>
      </c>
      <c r="R204" s="124">
        <f t="shared" si="18"/>
        <v>6714036.2407885995</v>
      </c>
      <c r="Z204" s="2"/>
    </row>
    <row r="205" spans="13:26" x14ac:dyDescent="0.2">
      <c r="M205" s="2"/>
      <c r="N205" s="1">
        <f t="shared" si="19"/>
        <v>139</v>
      </c>
      <c r="O205" s="124">
        <f t="shared" si="20"/>
        <v>6714036.2407885995</v>
      </c>
      <c r="P205" s="124">
        <f t="shared" si="21"/>
        <v>42436.181274892391</v>
      </c>
      <c r="Q205" s="124">
        <f t="shared" si="17"/>
        <v>13115.503988692582</v>
      </c>
      <c r="R205" s="124">
        <f t="shared" si="18"/>
        <v>6769587.9260521848</v>
      </c>
      <c r="Z205" s="2"/>
    </row>
    <row r="206" spans="13:26" x14ac:dyDescent="0.2">
      <c r="M206" s="2"/>
      <c r="N206" s="1">
        <f t="shared" si="19"/>
        <v>140</v>
      </c>
      <c r="O206" s="124">
        <f t="shared" si="20"/>
        <v>6769587.9260521848</v>
      </c>
      <c r="P206" s="124">
        <f t="shared" si="21"/>
        <v>42436.181274892391</v>
      </c>
      <c r="Q206" s="124">
        <f t="shared" si="17"/>
        <v>13224.021179175839</v>
      </c>
      <c r="R206" s="124">
        <f t="shared" si="18"/>
        <v>6825248.1285062535</v>
      </c>
      <c r="Z206" s="2"/>
    </row>
    <row r="207" spans="13:26" x14ac:dyDescent="0.2">
      <c r="M207" s="2"/>
      <c r="N207" s="1">
        <f t="shared" si="19"/>
        <v>141</v>
      </c>
      <c r="O207" s="124">
        <f t="shared" si="20"/>
        <v>6825248.1285062535</v>
      </c>
      <c r="P207" s="124">
        <f t="shared" si="21"/>
        <v>42436.181274892391</v>
      </c>
      <c r="Q207" s="124">
        <f t="shared" si="17"/>
        <v>13332.750352078254</v>
      </c>
      <c r="R207" s="124">
        <f t="shared" si="18"/>
        <v>6881017.0601332244</v>
      </c>
      <c r="Z207" s="2"/>
    </row>
    <row r="208" spans="13:26" x14ac:dyDescent="0.2">
      <c r="M208" s="2"/>
      <c r="N208" s="1">
        <f t="shared" si="19"/>
        <v>142</v>
      </c>
      <c r="O208" s="124">
        <f t="shared" si="20"/>
        <v>6881017.0601332244</v>
      </c>
      <c r="P208" s="124">
        <f t="shared" si="21"/>
        <v>42436.181274892391</v>
      </c>
      <c r="Q208" s="124">
        <f t="shared" si="17"/>
        <v>13441.691921495929</v>
      </c>
      <c r="R208" s="124">
        <f t="shared" si="18"/>
        <v>6936894.9333296129</v>
      </c>
      <c r="Z208" s="2"/>
    </row>
    <row r="209" spans="13:26" x14ac:dyDescent="0.2">
      <c r="M209" s="2"/>
      <c r="N209" s="1">
        <f t="shared" si="19"/>
        <v>143</v>
      </c>
      <c r="O209" s="124">
        <f t="shared" si="20"/>
        <v>6936894.9333296129</v>
      </c>
      <c r="P209" s="124">
        <f t="shared" si="21"/>
        <v>42436.181274892391</v>
      </c>
      <c r="Q209" s="124">
        <f t="shared" si="17"/>
        <v>13550.846302333888</v>
      </c>
      <c r="R209" s="124">
        <f t="shared" si="18"/>
        <v>6992881.9609068399</v>
      </c>
      <c r="Z209" s="2"/>
    </row>
    <row r="210" spans="13:26" x14ac:dyDescent="0.2">
      <c r="M210" s="2"/>
      <c r="N210" s="1">
        <f t="shared" si="19"/>
        <v>144</v>
      </c>
      <c r="O210" s="124">
        <f t="shared" si="20"/>
        <v>6992881.9609068399</v>
      </c>
      <c r="P210" s="124">
        <f t="shared" si="21"/>
        <v>42436.181274892391</v>
      </c>
      <c r="Q210" s="124">
        <f t="shared" si="17"/>
        <v>13660.213910307644</v>
      </c>
      <c r="R210" s="124">
        <f t="shared" si="18"/>
        <v>7048978.3560920404</v>
      </c>
      <c r="Z210" s="2"/>
    </row>
    <row r="211" spans="13:26" x14ac:dyDescent="0.2">
      <c r="M211" s="2"/>
      <c r="N211" s="1">
        <f t="shared" si="19"/>
        <v>145</v>
      </c>
      <c r="O211" s="124">
        <f t="shared" si="20"/>
        <v>7048978.3560920404</v>
      </c>
      <c r="P211" s="124">
        <f t="shared" si="21"/>
        <v>42436.181274892391</v>
      </c>
      <c r="Q211" s="124">
        <f t="shared" si="17"/>
        <v>13769.79516194479</v>
      </c>
      <c r="R211" s="124">
        <f t="shared" si="18"/>
        <v>7105184.332528878</v>
      </c>
      <c r="Z211" s="2"/>
    </row>
    <row r="212" spans="13:26" x14ac:dyDescent="0.2">
      <c r="M212" s="2"/>
      <c r="N212" s="1">
        <f t="shared" si="19"/>
        <v>146</v>
      </c>
      <c r="O212" s="124">
        <f t="shared" si="20"/>
        <v>7105184.332528878</v>
      </c>
      <c r="P212" s="124">
        <f t="shared" si="21"/>
        <v>42436.181274892391</v>
      </c>
      <c r="Q212" s="124">
        <f t="shared" si="17"/>
        <v>13879.590474586583</v>
      </c>
      <c r="R212" s="124">
        <f t="shared" si="18"/>
        <v>7161500.1042783577</v>
      </c>
      <c r="Z212" s="2"/>
    </row>
    <row r="213" spans="13:26" x14ac:dyDescent="0.2">
      <c r="M213" s="2"/>
      <c r="N213" s="1">
        <f t="shared" si="19"/>
        <v>147</v>
      </c>
      <c r="O213" s="124">
        <f t="shared" si="20"/>
        <v>7161500.1042783577</v>
      </c>
      <c r="P213" s="124">
        <f t="shared" si="21"/>
        <v>42436.181274892391</v>
      </c>
      <c r="Q213" s="124">
        <f t="shared" si="17"/>
        <v>13989.600266389531</v>
      </c>
      <c r="R213" s="124">
        <f t="shared" si="18"/>
        <v>7217925.88581964</v>
      </c>
      <c r="Z213" s="2"/>
    </row>
    <row r="214" spans="13:26" x14ac:dyDescent="0.2">
      <c r="M214" s="2"/>
      <c r="N214" s="1">
        <f t="shared" si="19"/>
        <v>148</v>
      </c>
      <c r="O214" s="124">
        <f t="shared" si="20"/>
        <v>7217925.88581964</v>
      </c>
      <c r="P214" s="124">
        <f t="shared" si="21"/>
        <v>42436.181274892391</v>
      </c>
      <c r="Q214" s="124">
        <f t="shared" si="17"/>
        <v>14099.824956326989</v>
      </c>
      <c r="R214" s="124">
        <f t="shared" si="18"/>
        <v>7274461.8920508595</v>
      </c>
      <c r="Z214" s="2"/>
    </row>
    <row r="215" spans="13:26" x14ac:dyDescent="0.2">
      <c r="M215" s="2"/>
      <c r="N215" s="1">
        <f t="shared" si="19"/>
        <v>149</v>
      </c>
      <c r="O215" s="124">
        <f t="shared" si="20"/>
        <v>7274461.8920508595</v>
      </c>
      <c r="P215" s="124">
        <f t="shared" si="21"/>
        <v>42436.181274892391</v>
      </c>
      <c r="Q215" s="124">
        <f t="shared" si="17"/>
        <v>14210.264964190756</v>
      </c>
      <c r="R215" s="124">
        <f t="shared" si="18"/>
        <v>7331108.3382899426</v>
      </c>
      <c r="Z215" s="2"/>
    </row>
    <row r="216" spans="13:26" x14ac:dyDescent="0.2">
      <c r="M216" s="2"/>
      <c r="N216" s="1">
        <f t="shared" si="19"/>
        <v>150</v>
      </c>
      <c r="O216" s="124">
        <f t="shared" si="20"/>
        <v>7331108.3382899426</v>
      </c>
      <c r="P216" s="124">
        <f t="shared" si="21"/>
        <v>42436.181274892391</v>
      </c>
      <c r="Q216" s="124">
        <f t="shared" si="17"/>
        <v>14320.920710592669</v>
      </c>
      <c r="R216" s="124">
        <f t="shared" si="18"/>
        <v>7387865.4402754279</v>
      </c>
      <c r="Z216" s="2"/>
    </row>
    <row r="217" spans="13:26" x14ac:dyDescent="0.2">
      <c r="M217" s="2"/>
      <c r="N217" s="1">
        <f t="shared" si="19"/>
        <v>151</v>
      </c>
      <c r="O217" s="124">
        <f t="shared" si="20"/>
        <v>7387865.4402754279</v>
      </c>
      <c r="P217" s="124">
        <f t="shared" si="21"/>
        <v>42436.181274892391</v>
      </c>
      <c r="Q217" s="124">
        <f t="shared" si="17"/>
        <v>14431.792616966208</v>
      </c>
      <c r="R217" s="124">
        <f t="shared" si="18"/>
        <v>7444733.4141672868</v>
      </c>
      <c r="Z217" s="2"/>
    </row>
    <row r="218" spans="13:26" x14ac:dyDescent="0.2">
      <c r="M218" s="2"/>
      <c r="N218" s="1">
        <f t="shared" si="19"/>
        <v>152</v>
      </c>
      <c r="O218" s="124">
        <f t="shared" si="20"/>
        <v>7444733.4141672868</v>
      </c>
      <c r="P218" s="124">
        <f t="shared" si="21"/>
        <v>42436.181274892391</v>
      </c>
      <c r="Q218" s="124">
        <f t="shared" si="17"/>
        <v>14542.8811055681</v>
      </c>
      <c r="R218" s="124">
        <f t="shared" si="18"/>
        <v>7501712.4765477479</v>
      </c>
      <c r="Z218" s="2"/>
    </row>
    <row r="219" spans="13:26" x14ac:dyDescent="0.2">
      <c r="M219" s="2"/>
      <c r="N219" s="1">
        <f t="shared" si="19"/>
        <v>153</v>
      </c>
      <c r="O219" s="124">
        <f t="shared" si="20"/>
        <v>7501712.4765477479</v>
      </c>
      <c r="P219" s="124">
        <f t="shared" si="21"/>
        <v>42436.181274892391</v>
      </c>
      <c r="Q219" s="124">
        <f t="shared" si="17"/>
        <v>14654.18659947993</v>
      </c>
      <c r="R219" s="124">
        <f t="shared" si="18"/>
        <v>7558802.8444221206</v>
      </c>
      <c r="Z219" s="2"/>
    </row>
    <row r="220" spans="13:26" x14ac:dyDescent="0.2">
      <c r="M220" s="2"/>
      <c r="N220" s="1">
        <f t="shared" si="19"/>
        <v>154</v>
      </c>
      <c r="O220" s="124">
        <f t="shared" si="20"/>
        <v>7558802.8444221206</v>
      </c>
      <c r="P220" s="124">
        <f t="shared" si="21"/>
        <v>42436.181274892391</v>
      </c>
      <c r="Q220" s="124">
        <f t="shared" si="17"/>
        <v>14765.709522609746</v>
      </c>
      <c r="R220" s="124">
        <f t="shared" si="18"/>
        <v>7616004.735219623</v>
      </c>
      <c r="Z220" s="2"/>
    </row>
    <row r="221" spans="13:26" x14ac:dyDescent="0.2">
      <c r="M221" s="2"/>
      <c r="N221" s="1">
        <f t="shared" si="19"/>
        <v>155</v>
      </c>
      <c r="O221" s="124">
        <f t="shared" si="20"/>
        <v>7616004.735219623</v>
      </c>
      <c r="P221" s="124">
        <f t="shared" si="21"/>
        <v>42436.181274892391</v>
      </c>
      <c r="Q221" s="124">
        <f t="shared" si="17"/>
        <v>14877.450299693677</v>
      </c>
      <c r="R221" s="124">
        <f t="shared" si="18"/>
        <v>7673318.366794209</v>
      </c>
      <c r="Z221" s="2"/>
    </row>
    <row r="222" spans="13:26" x14ac:dyDescent="0.2">
      <c r="M222" s="2"/>
      <c r="N222" s="1">
        <f t="shared" si="19"/>
        <v>156</v>
      </c>
      <c r="O222" s="124">
        <f t="shared" si="20"/>
        <v>7673318.366794209</v>
      </c>
      <c r="P222" s="124">
        <f t="shared" si="21"/>
        <v>42436.181274892391</v>
      </c>
      <c r="Q222" s="124">
        <f t="shared" si="17"/>
        <v>14989.409356297556</v>
      </c>
      <c r="R222" s="124">
        <f t="shared" si="18"/>
        <v>7730743.9574253997</v>
      </c>
      <c r="Z222" s="2"/>
    </row>
    <row r="223" spans="13:26" x14ac:dyDescent="0.2">
      <c r="M223" s="2"/>
      <c r="N223" s="1">
        <f t="shared" si="19"/>
        <v>157</v>
      </c>
      <c r="O223" s="124">
        <f t="shared" si="20"/>
        <v>7730743.9574253997</v>
      </c>
      <c r="P223" s="124">
        <f t="shared" si="21"/>
        <v>42436.181274892391</v>
      </c>
      <c r="Q223" s="124">
        <f t="shared" si="17"/>
        <v>15101.587118818532</v>
      </c>
      <c r="R223" s="124">
        <f t="shared" si="18"/>
        <v>7788281.7258191109</v>
      </c>
      <c r="Z223" s="2"/>
    </row>
    <row r="224" spans="13:26" x14ac:dyDescent="0.2">
      <c r="M224" s="2"/>
      <c r="N224" s="1">
        <f t="shared" si="19"/>
        <v>158</v>
      </c>
      <c r="O224" s="124">
        <f t="shared" si="20"/>
        <v>7788281.7258191109</v>
      </c>
      <c r="P224" s="124">
        <f t="shared" si="21"/>
        <v>42436.181274892391</v>
      </c>
      <c r="Q224" s="124">
        <f t="shared" si="17"/>
        <v>15213.984014486696</v>
      </c>
      <c r="R224" s="124">
        <f t="shared" si="18"/>
        <v>7845931.8911084905</v>
      </c>
      <c r="Z224" s="2"/>
    </row>
    <row r="225" spans="13:26" x14ac:dyDescent="0.2">
      <c r="M225" s="2"/>
      <c r="N225" s="1">
        <f t="shared" si="19"/>
        <v>159</v>
      </c>
      <c r="O225" s="124">
        <f t="shared" si="20"/>
        <v>7845931.8911084905</v>
      </c>
      <c r="P225" s="124">
        <f t="shared" si="21"/>
        <v>42436.181274892391</v>
      </c>
      <c r="Q225" s="124">
        <f t="shared" si="17"/>
        <v>15326.600471366713</v>
      </c>
      <c r="R225" s="124">
        <f t="shared" si="18"/>
        <v>7903694.6728547504</v>
      </c>
      <c r="Z225" s="2"/>
    </row>
    <row r="226" spans="13:26" x14ac:dyDescent="0.2">
      <c r="M226" s="2"/>
      <c r="N226" s="1">
        <f t="shared" si="19"/>
        <v>160</v>
      </c>
      <c r="O226" s="124">
        <f t="shared" si="20"/>
        <v>7903694.6728547504</v>
      </c>
      <c r="P226" s="124">
        <f t="shared" si="21"/>
        <v>42436.181274892391</v>
      </c>
      <c r="Q226" s="124">
        <f t="shared" si="17"/>
        <v>15439.43691835945</v>
      </c>
      <c r="R226" s="124">
        <f t="shared" si="18"/>
        <v>7961570.2910480024</v>
      </c>
      <c r="Z226" s="2"/>
    </row>
    <row r="227" spans="13:26" x14ac:dyDescent="0.2">
      <c r="M227" s="2"/>
      <c r="N227" s="1">
        <f t="shared" si="19"/>
        <v>161</v>
      </c>
      <c r="O227" s="124">
        <f t="shared" si="20"/>
        <v>7961570.2910480024</v>
      </c>
      <c r="P227" s="124">
        <f t="shared" si="21"/>
        <v>42436.181274892391</v>
      </c>
      <c r="Q227" s="124">
        <f t="shared" si="17"/>
        <v>15552.493785203602</v>
      </c>
      <c r="R227" s="124">
        <f t="shared" si="18"/>
        <v>8019558.9661080986</v>
      </c>
      <c r="Z227" s="2"/>
    </row>
    <row r="228" spans="13:26" x14ac:dyDescent="0.2">
      <c r="M228" s="2"/>
      <c r="N228" s="1">
        <f t="shared" si="19"/>
        <v>162</v>
      </c>
      <c r="O228" s="124">
        <f t="shared" si="20"/>
        <v>8019558.9661080986</v>
      </c>
      <c r="P228" s="124">
        <f t="shared" si="21"/>
        <v>42436.181274892391</v>
      </c>
      <c r="Q228" s="124">
        <f t="shared" si="17"/>
        <v>15665.771502477341</v>
      </c>
      <c r="R228" s="124">
        <f t="shared" si="18"/>
        <v>8077660.9188854685</v>
      </c>
      <c r="Z228" s="2"/>
    </row>
    <row r="229" spans="13:26" x14ac:dyDescent="0.2">
      <c r="M229" s="2"/>
      <c r="N229" s="1">
        <f t="shared" si="19"/>
        <v>163</v>
      </c>
      <c r="O229" s="124">
        <f t="shared" si="20"/>
        <v>8077660.9188854685</v>
      </c>
      <c r="P229" s="124">
        <f t="shared" si="21"/>
        <v>42436.181274892391</v>
      </c>
      <c r="Q229" s="124">
        <f t="shared" si="17"/>
        <v>15779.270501599949</v>
      </c>
      <c r="R229" s="124">
        <f t="shared" si="18"/>
        <v>8135876.3706619609</v>
      </c>
      <c r="Z229" s="2"/>
    </row>
    <row r="230" spans="13:26" x14ac:dyDescent="0.2">
      <c r="M230" s="2"/>
      <c r="N230" s="1">
        <f t="shared" si="19"/>
        <v>164</v>
      </c>
      <c r="O230" s="124">
        <f t="shared" si="20"/>
        <v>8135876.3706619609</v>
      </c>
      <c r="P230" s="124">
        <f t="shared" si="21"/>
        <v>42436.181274892391</v>
      </c>
      <c r="Q230" s="124">
        <f t="shared" si="17"/>
        <v>15892.991214833461</v>
      </c>
      <c r="R230" s="124">
        <f t="shared" si="18"/>
        <v>8194205.5431516869</v>
      </c>
      <c r="Z230" s="2"/>
    </row>
    <row r="231" spans="13:26" x14ac:dyDescent="0.2">
      <c r="M231" s="2"/>
      <c r="N231" s="1">
        <f t="shared" si="19"/>
        <v>165</v>
      </c>
      <c r="O231" s="124">
        <f t="shared" si="20"/>
        <v>8194205.5431516869</v>
      </c>
      <c r="P231" s="124">
        <f t="shared" si="21"/>
        <v>42436.181274892391</v>
      </c>
      <c r="Q231" s="124">
        <f t="shared" si="17"/>
        <v>16006.934075284313</v>
      </c>
      <c r="R231" s="124">
        <f t="shared" si="18"/>
        <v>8252648.6585018644</v>
      </c>
      <c r="Z231" s="2"/>
    </row>
    <row r="232" spans="13:26" x14ac:dyDescent="0.2">
      <c r="M232" s="2"/>
      <c r="N232" s="1">
        <f t="shared" si="19"/>
        <v>166</v>
      </c>
      <c r="O232" s="124">
        <f t="shared" si="20"/>
        <v>8252648.6585018644</v>
      </c>
      <c r="P232" s="124">
        <f t="shared" si="21"/>
        <v>42436.181274892391</v>
      </c>
      <c r="Q232" s="124">
        <f t="shared" si="17"/>
        <v>16121.099516904991</v>
      </c>
      <c r="R232" s="124">
        <f t="shared" si="18"/>
        <v>8311205.9392936621</v>
      </c>
      <c r="Z232" s="2"/>
    </row>
    <row r="233" spans="13:26" x14ac:dyDescent="0.2">
      <c r="M233" s="2"/>
      <c r="N233" s="1">
        <f t="shared" si="19"/>
        <v>167</v>
      </c>
      <c r="O233" s="124">
        <f t="shared" si="20"/>
        <v>8311205.9392936621</v>
      </c>
      <c r="P233" s="124">
        <f t="shared" si="21"/>
        <v>42436.181274892391</v>
      </c>
      <c r="Q233" s="124">
        <f t="shared" si="17"/>
        <v>16235.487974495683</v>
      </c>
      <c r="R233" s="124">
        <f t="shared" si="18"/>
        <v>8369877.6085430505</v>
      </c>
      <c r="Z233" s="2"/>
    </row>
    <row r="234" spans="13:26" x14ac:dyDescent="0.2">
      <c r="M234" s="2"/>
      <c r="N234" s="1">
        <f t="shared" si="19"/>
        <v>168</v>
      </c>
      <c r="O234" s="124">
        <f t="shared" si="20"/>
        <v>8369877.6085430505</v>
      </c>
      <c r="P234" s="124">
        <f t="shared" si="21"/>
        <v>42436.181274892391</v>
      </c>
      <c r="Q234" s="124">
        <f t="shared" si="17"/>
        <v>16350.099883705936</v>
      </c>
      <c r="R234" s="124">
        <f t="shared" si="18"/>
        <v>8428663.8897016477</v>
      </c>
      <c r="Z234" s="2"/>
    </row>
    <row r="235" spans="13:26" x14ac:dyDescent="0.2">
      <c r="M235" s="2"/>
      <c r="N235" s="1">
        <f t="shared" si="19"/>
        <v>169</v>
      </c>
      <c r="O235" s="124">
        <f t="shared" si="20"/>
        <v>8428663.8897016477</v>
      </c>
      <c r="P235" s="124">
        <f t="shared" si="21"/>
        <v>42436.181274892391</v>
      </c>
      <c r="Q235" s="124">
        <f t="shared" si="17"/>
        <v>16464.93568103631</v>
      </c>
      <c r="R235" s="124">
        <f t="shared" si="18"/>
        <v>8487565.0066575762</v>
      </c>
      <c r="Z235" s="2"/>
    </row>
    <row r="236" spans="13:26" x14ac:dyDescent="0.2">
      <c r="M236" s="2"/>
      <c r="N236" s="1">
        <f t="shared" si="19"/>
        <v>170</v>
      </c>
      <c r="O236" s="124">
        <f t="shared" si="20"/>
        <v>8487565.0066575762</v>
      </c>
      <c r="P236" s="124">
        <f t="shared" si="21"/>
        <v>42436.181274892391</v>
      </c>
      <c r="Q236" s="124">
        <f t="shared" si="17"/>
        <v>16579.995803840055</v>
      </c>
      <c r="R236" s="124">
        <f t="shared" si="18"/>
        <v>8546581.1837363094</v>
      </c>
      <c r="Z236" s="2"/>
    </row>
    <row r="237" spans="13:26" x14ac:dyDescent="0.2">
      <c r="M237" s="2"/>
      <c r="N237" s="1">
        <f t="shared" si="19"/>
        <v>171</v>
      </c>
      <c r="O237" s="124">
        <f t="shared" si="20"/>
        <v>8546581.1837363094</v>
      </c>
      <c r="P237" s="124">
        <f t="shared" si="21"/>
        <v>42436.181274892391</v>
      </c>
      <c r="Q237" s="124">
        <f t="shared" si="17"/>
        <v>16695.280690324758</v>
      </c>
      <c r="R237" s="124">
        <f t="shared" si="18"/>
        <v>8605712.6457015276</v>
      </c>
      <c r="Z237" s="2"/>
    </row>
    <row r="238" spans="13:26" x14ac:dyDescent="0.2">
      <c r="M238" s="2"/>
      <c r="N238" s="1">
        <f t="shared" si="19"/>
        <v>172</v>
      </c>
      <c r="O238" s="124">
        <f t="shared" si="20"/>
        <v>8605712.6457015276</v>
      </c>
      <c r="P238" s="124">
        <f t="shared" si="21"/>
        <v>42436.181274892391</v>
      </c>
      <c r="Q238" s="124">
        <f t="shared" si="17"/>
        <v>16810.79077955403</v>
      </c>
      <c r="R238" s="124">
        <f t="shared" si="18"/>
        <v>8664959.6177559737</v>
      </c>
      <c r="Z238" s="2"/>
    </row>
    <row r="239" spans="13:26" x14ac:dyDescent="0.2">
      <c r="M239" s="2"/>
      <c r="N239" s="1">
        <f t="shared" si="19"/>
        <v>173</v>
      </c>
      <c r="O239" s="124">
        <f t="shared" si="20"/>
        <v>8664959.6177559737</v>
      </c>
      <c r="P239" s="124">
        <f t="shared" si="21"/>
        <v>42436.181274892391</v>
      </c>
      <c r="Q239" s="124">
        <f t="shared" si="17"/>
        <v>16926.526511449152</v>
      </c>
      <c r="R239" s="124">
        <f t="shared" si="18"/>
        <v>8724322.3255423158</v>
      </c>
      <c r="Z239" s="2"/>
    </row>
    <row r="240" spans="13:26" x14ac:dyDescent="0.2">
      <c r="M240" s="2"/>
      <c r="N240" s="1">
        <f t="shared" si="19"/>
        <v>174</v>
      </c>
      <c r="O240" s="124">
        <f t="shared" si="20"/>
        <v>8724322.3255423158</v>
      </c>
      <c r="P240" s="124">
        <f t="shared" si="21"/>
        <v>42436.181274892391</v>
      </c>
      <c r="Q240" s="124">
        <f t="shared" si="17"/>
        <v>17042.488326790786</v>
      </c>
      <c r="R240" s="124">
        <f t="shared" si="18"/>
        <v>8783800.9951440003</v>
      </c>
      <c r="Z240" s="2"/>
    </row>
    <row r="241" spans="13:26" x14ac:dyDescent="0.2">
      <c r="M241" s="2"/>
      <c r="N241" s="1">
        <f t="shared" si="19"/>
        <v>175</v>
      </c>
      <c r="O241" s="124">
        <f t="shared" si="20"/>
        <v>8783800.9951440003</v>
      </c>
      <c r="P241" s="124">
        <f t="shared" si="21"/>
        <v>42436.181274892391</v>
      </c>
      <c r="Q241" s="124">
        <f t="shared" si="17"/>
        <v>17158.676667220625</v>
      </c>
      <c r="R241" s="124">
        <f t="shared" si="18"/>
        <v>8843395.8530861139</v>
      </c>
      <c r="Z241" s="2"/>
    </row>
    <row r="242" spans="13:26" x14ac:dyDescent="0.2">
      <c r="M242" s="2"/>
      <c r="N242" s="1">
        <f t="shared" si="19"/>
        <v>176</v>
      </c>
      <c r="O242" s="124">
        <f t="shared" si="20"/>
        <v>8843395.8530861139</v>
      </c>
      <c r="P242" s="124">
        <f t="shared" si="21"/>
        <v>42436.181274892391</v>
      </c>
      <c r="Q242" s="124">
        <f t="shared" si="17"/>
        <v>17275.091975243085</v>
      </c>
      <c r="R242" s="124">
        <f t="shared" si="18"/>
        <v>8903107.1263362505</v>
      </c>
      <c r="Z242" s="2"/>
    </row>
    <row r="243" spans="13:26" x14ac:dyDescent="0.2">
      <c r="M243" s="2"/>
      <c r="N243" s="1">
        <f t="shared" si="19"/>
        <v>177</v>
      </c>
      <c r="O243" s="124">
        <f t="shared" si="20"/>
        <v>8903107.1263362505</v>
      </c>
      <c r="P243" s="124">
        <f t="shared" si="21"/>
        <v>42436.181274892391</v>
      </c>
      <c r="Q243" s="124">
        <f t="shared" si="17"/>
        <v>17391.734694226991</v>
      </c>
      <c r="R243" s="124">
        <f t="shared" si="18"/>
        <v>8962935.0423053708</v>
      </c>
      <c r="Z243" s="2"/>
    </row>
    <row r="244" spans="13:26" x14ac:dyDescent="0.2">
      <c r="M244" s="2"/>
      <c r="N244" s="1">
        <f t="shared" si="19"/>
        <v>178</v>
      </c>
      <c r="O244" s="124">
        <f t="shared" si="20"/>
        <v>8962935.0423053708</v>
      </c>
      <c r="P244" s="124">
        <f t="shared" si="21"/>
        <v>42436.181274892391</v>
      </c>
      <c r="Q244" s="124">
        <f t="shared" si="17"/>
        <v>17508.605268407271</v>
      </c>
      <c r="R244" s="124">
        <f t="shared" si="18"/>
        <v>9022879.8288486712</v>
      </c>
      <c r="Z244" s="2"/>
    </row>
    <row r="245" spans="13:26" x14ac:dyDescent="0.2">
      <c r="M245" s="2"/>
      <c r="N245" s="1">
        <f t="shared" si="19"/>
        <v>179</v>
      </c>
      <c r="O245" s="124">
        <f t="shared" si="20"/>
        <v>9022879.8288486712</v>
      </c>
      <c r="P245" s="124">
        <f t="shared" si="21"/>
        <v>42436.181274892391</v>
      </c>
      <c r="Q245" s="124">
        <f t="shared" si="17"/>
        <v>17625.704142886632</v>
      </c>
      <c r="R245" s="124">
        <f t="shared" si="18"/>
        <v>9082941.7142664511</v>
      </c>
      <c r="Z245" s="2"/>
    </row>
    <row r="246" spans="13:26" x14ac:dyDescent="0.2">
      <c r="M246" s="2"/>
      <c r="N246" s="1">
        <f t="shared" si="19"/>
        <v>180</v>
      </c>
      <c r="O246" s="124">
        <f t="shared" si="20"/>
        <v>9082941.7142664511</v>
      </c>
      <c r="P246" s="124">
        <f t="shared" si="21"/>
        <v>42436.181274892391</v>
      </c>
      <c r="Q246" s="124">
        <f t="shared" si="17"/>
        <v>17743.031763637271</v>
      </c>
      <c r="R246" s="124">
        <f t="shared" si="18"/>
        <v>9143120.9273049813</v>
      </c>
      <c r="Z246" s="2"/>
    </row>
    <row r="247" spans="13:26" x14ac:dyDescent="0.2">
      <c r="M247" s="2"/>
      <c r="N247" s="1">
        <f t="shared" si="19"/>
        <v>181</v>
      </c>
      <c r="O247" s="124">
        <f t="shared" si="20"/>
        <v>9143120.9273049813</v>
      </c>
      <c r="P247" s="124">
        <f t="shared" si="21"/>
        <v>42436.181274892391</v>
      </c>
      <c r="Q247" s="124">
        <f t="shared" si="17"/>
        <v>17860.588577502564</v>
      </c>
      <c r="R247" s="124">
        <f t="shared" si="18"/>
        <v>9203417.6971573774</v>
      </c>
      <c r="Z247" s="2"/>
    </row>
    <row r="248" spans="13:26" x14ac:dyDescent="0.2">
      <c r="M248" s="2"/>
      <c r="N248" s="1">
        <f t="shared" si="19"/>
        <v>182</v>
      </c>
      <c r="O248" s="124">
        <f t="shared" si="20"/>
        <v>9203417.6971573774</v>
      </c>
      <c r="P248" s="124">
        <f t="shared" si="21"/>
        <v>42436.181274892391</v>
      </c>
      <c r="Q248" s="124">
        <f t="shared" si="17"/>
        <v>17978.375032198775</v>
      </c>
      <c r="R248" s="124">
        <f t="shared" si="18"/>
        <v>9263832.2534644697</v>
      </c>
      <c r="Z248" s="2"/>
    </row>
    <row r="249" spans="13:26" x14ac:dyDescent="0.2">
      <c r="M249" s="2"/>
      <c r="N249" s="1">
        <f t="shared" si="19"/>
        <v>183</v>
      </c>
      <c r="O249" s="124">
        <f t="shared" si="20"/>
        <v>9263832.2534644697</v>
      </c>
      <c r="P249" s="124">
        <f t="shared" si="21"/>
        <v>42436.181274892391</v>
      </c>
      <c r="Q249" s="124">
        <f t="shared" si="17"/>
        <v>18096.391576316761</v>
      </c>
      <c r="R249" s="124">
        <f t="shared" si="18"/>
        <v>9324364.8263156787</v>
      </c>
      <c r="Z249" s="2"/>
    </row>
    <row r="250" spans="13:26" x14ac:dyDescent="0.2">
      <c r="M250" s="2"/>
      <c r="N250" s="1">
        <f t="shared" si="19"/>
        <v>184</v>
      </c>
      <c r="O250" s="124">
        <f t="shared" si="20"/>
        <v>9324364.8263156787</v>
      </c>
      <c r="P250" s="124">
        <f t="shared" si="21"/>
        <v>42436.181274892391</v>
      </c>
      <c r="Q250" s="124">
        <f t="shared" si="17"/>
        <v>18214.638659323657</v>
      </c>
      <c r="R250" s="124">
        <f t="shared" si="18"/>
        <v>9385015.6462498959</v>
      </c>
      <c r="Z250" s="2"/>
    </row>
    <row r="251" spans="13:26" x14ac:dyDescent="0.2">
      <c r="M251" s="2"/>
      <c r="N251" s="1">
        <f t="shared" si="19"/>
        <v>185</v>
      </c>
      <c r="O251" s="124">
        <f t="shared" si="20"/>
        <v>9385015.6462498959</v>
      </c>
      <c r="P251" s="124">
        <f t="shared" si="21"/>
        <v>42436.181274892391</v>
      </c>
      <c r="Q251" s="124">
        <f t="shared" si="17"/>
        <v>18333.116731564638</v>
      </c>
      <c r="R251" s="124">
        <f t="shared" si="18"/>
        <v>9445784.9442563541</v>
      </c>
      <c r="Z251" s="2"/>
    </row>
    <row r="252" spans="13:26" x14ac:dyDescent="0.2">
      <c r="M252" s="2"/>
      <c r="N252" s="1">
        <f t="shared" si="19"/>
        <v>186</v>
      </c>
      <c r="O252" s="124">
        <f t="shared" si="20"/>
        <v>9445784.9442563541</v>
      </c>
      <c r="P252" s="124">
        <f t="shared" si="21"/>
        <v>42436.181274892391</v>
      </c>
      <c r="Q252" s="124">
        <f t="shared" si="17"/>
        <v>18451.826244264576</v>
      </c>
      <c r="R252" s="124">
        <f t="shared" si="18"/>
        <v>9506672.9517755117</v>
      </c>
      <c r="Z252" s="2"/>
    </row>
    <row r="253" spans="13:26" x14ac:dyDescent="0.2">
      <c r="M253" s="2"/>
      <c r="N253" s="1">
        <f t="shared" si="19"/>
        <v>187</v>
      </c>
      <c r="O253" s="124">
        <f t="shared" si="20"/>
        <v>9506672.9517755117</v>
      </c>
      <c r="P253" s="124">
        <f t="shared" si="21"/>
        <v>42436.181274892391</v>
      </c>
      <c r="Q253" s="124">
        <f t="shared" si="17"/>
        <v>18570.767649529804</v>
      </c>
      <c r="R253" s="124">
        <f t="shared" si="18"/>
        <v>9567679.900699934</v>
      </c>
      <c r="Z253" s="2"/>
    </row>
    <row r="254" spans="13:26" x14ac:dyDescent="0.2">
      <c r="M254" s="2"/>
      <c r="N254" s="1">
        <f t="shared" si="19"/>
        <v>188</v>
      </c>
      <c r="O254" s="124">
        <f t="shared" si="20"/>
        <v>9567679.900699934</v>
      </c>
      <c r="P254" s="124">
        <f t="shared" si="21"/>
        <v>42436.181274892391</v>
      </c>
      <c r="Q254" s="124">
        <f t="shared" si="17"/>
        <v>18689.94140034981</v>
      </c>
      <c r="R254" s="124">
        <f t="shared" si="18"/>
        <v>9628806.0233751759</v>
      </c>
      <c r="Z254" s="2"/>
    </row>
    <row r="255" spans="13:26" x14ac:dyDescent="0.2">
      <c r="M255" s="2"/>
      <c r="N255" s="1">
        <f t="shared" si="19"/>
        <v>189</v>
      </c>
      <c r="O255" s="124">
        <f t="shared" si="20"/>
        <v>9628806.0233751759</v>
      </c>
      <c r="P255" s="124">
        <f t="shared" si="21"/>
        <v>42436.181274892391</v>
      </c>
      <c r="Q255" s="124">
        <f t="shared" si="17"/>
        <v>18809.347950598974</v>
      </c>
      <c r="R255" s="124">
        <f t="shared" si="18"/>
        <v>9690051.5526006669</v>
      </c>
      <c r="Z255" s="2"/>
    </row>
    <row r="256" spans="13:26" x14ac:dyDescent="0.2">
      <c r="M256" s="2"/>
      <c r="N256" s="1">
        <f t="shared" si="19"/>
        <v>190</v>
      </c>
      <c r="O256" s="124">
        <f t="shared" si="20"/>
        <v>9690051.5526006669</v>
      </c>
      <c r="P256" s="124">
        <f t="shared" si="21"/>
        <v>42436.181274892391</v>
      </c>
      <c r="Q256" s="124">
        <f t="shared" si="17"/>
        <v>18928.987755038303</v>
      </c>
      <c r="R256" s="124">
        <f t="shared" si="18"/>
        <v>9751416.7216305975</v>
      </c>
      <c r="Z256" s="2"/>
    </row>
    <row r="257" spans="13:26" x14ac:dyDescent="0.2">
      <c r="M257" s="2"/>
      <c r="N257" s="1">
        <f t="shared" si="19"/>
        <v>191</v>
      </c>
      <c r="O257" s="124">
        <f t="shared" si="20"/>
        <v>9751416.7216305975</v>
      </c>
      <c r="P257" s="124">
        <f t="shared" si="21"/>
        <v>42436.181274892391</v>
      </c>
      <c r="Q257" s="124">
        <f t="shared" si="17"/>
        <v>19048.861269317149</v>
      </c>
      <c r="R257" s="124">
        <f t="shared" si="18"/>
        <v>9812901.7641748078</v>
      </c>
      <c r="Z257" s="2"/>
    </row>
    <row r="258" spans="13:26" x14ac:dyDescent="0.2">
      <c r="M258" s="2"/>
      <c r="N258" s="1">
        <f t="shared" si="19"/>
        <v>192</v>
      </c>
      <c r="O258" s="124">
        <f t="shared" si="20"/>
        <v>9812901.7641748078</v>
      </c>
      <c r="P258" s="124">
        <f t="shared" si="21"/>
        <v>42436.181274892391</v>
      </c>
      <c r="Q258" s="124">
        <f t="shared" si="17"/>
        <v>19168.968949974947</v>
      </c>
      <c r="R258" s="124">
        <f t="shared" si="18"/>
        <v>9874506.914399676</v>
      </c>
      <c r="Z258" s="2"/>
    </row>
    <row r="259" spans="13:26" x14ac:dyDescent="0.2">
      <c r="M259" s="2"/>
      <c r="N259" s="1">
        <f t="shared" si="19"/>
        <v>193</v>
      </c>
      <c r="O259" s="124">
        <f t="shared" si="20"/>
        <v>9874506.914399676</v>
      </c>
      <c r="P259" s="124">
        <f t="shared" si="21"/>
        <v>42436.181274892391</v>
      </c>
      <c r="Q259" s="124">
        <f t="shared" ref="Q259:Q322" si="22">O259*$P$61</f>
        <v>19289.31125444296</v>
      </c>
      <c r="R259" s="124">
        <f t="shared" ref="R259:R322" si="23">O259+P259+Q259</f>
        <v>9936232.4069290124</v>
      </c>
      <c r="Z259" s="2"/>
    </row>
    <row r="260" spans="13:26" x14ac:dyDescent="0.2">
      <c r="M260" s="2"/>
      <c r="N260" s="1">
        <f t="shared" ref="N260:N323" si="24">N259+1</f>
        <v>194</v>
      </c>
      <c r="O260" s="124">
        <f t="shared" ref="O260:O323" si="25">R259</f>
        <v>9936232.4069290124</v>
      </c>
      <c r="P260" s="124">
        <f t="shared" ref="P260:P323" si="26">P259</f>
        <v>42436.181274892391</v>
      </c>
      <c r="Q260" s="124">
        <f t="shared" si="22"/>
        <v>19409.888641046022</v>
      </c>
      <c r="R260" s="124">
        <f t="shared" si="23"/>
        <v>9998078.4768449515</v>
      </c>
      <c r="Z260" s="2"/>
    </row>
    <row r="261" spans="13:26" x14ac:dyDescent="0.2">
      <c r="M261" s="2"/>
      <c r="N261" s="1">
        <f t="shared" si="24"/>
        <v>195</v>
      </c>
      <c r="O261" s="124">
        <f t="shared" si="25"/>
        <v>9998078.4768449515</v>
      </c>
      <c r="P261" s="124">
        <f t="shared" si="26"/>
        <v>42436.181274892391</v>
      </c>
      <c r="Q261" s="124">
        <f t="shared" si="22"/>
        <v>19530.701569004268</v>
      </c>
      <c r="R261" s="124">
        <f t="shared" si="23"/>
        <v>10060045.359688848</v>
      </c>
      <c r="Z261" s="2"/>
    </row>
    <row r="262" spans="13:26" x14ac:dyDescent="0.2">
      <c r="M262" s="2"/>
      <c r="N262" s="1">
        <f t="shared" si="24"/>
        <v>196</v>
      </c>
      <c r="O262" s="124">
        <f t="shared" si="25"/>
        <v>10060045.359688848</v>
      </c>
      <c r="P262" s="124">
        <f t="shared" si="26"/>
        <v>42436.181274892391</v>
      </c>
      <c r="Q262" s="124">
        <f t="shared" si="22"/>
        <v>19651.750498434907</v>
      </c>
      <c r="R262" s="124">
        <f t="shared" si="23"/>
        <v>10122133.291462176</v>
      </c>
      <c r="Z262" s="2"/>
    </row>
    <row r="263" spans="13:26" x14ac:dyDescent="0.2">
      <c r="M263" s="2"/>
      <c r="N263" s="1">
        <f t="shared" si="24"/>
        <v>197</v>
      </c>
      <c r="O263" s="124">
        <f t="shared" si="25"/>
        <v>10122133.291462176</v>
      </c>
      <c r="P263" s="124">
        <f t="shared" si="26"/>
        <v>42436.181274892391</v>
      </c>
      <c r="Q263" s="124">
        <f t="shared" si="22"/>
        <v>19773.03589035396</v>
      </c>
      <c r="R263" s="124">
        <f t="shared" si="23"/>
        <v>10184342.508627422</v>
      </c>
      <c r="Z263" s="2"/>
    </row>
    <row r="264" spans="13:26" x14ac:dyDescent="0.2">
      <c r="M264" s="2"/>
      <c r="N264" s="1">
        <f t="shared" si="24"/>
        <v>198</v>
      </c>
      <c r="O264" s="124">
        <f t="shared" si="25"/>
        <v>10184342.508627422</v>
      </c>
      <c r="P264" s="124">
        <f t="shared" si="26"/>
        <v>42436.181274892391</v>
      </c>
      <c r="Q264" s="124">
        <f t="shared" si="22"/>
        <v>19894.558206678008</v>
      </c>
      <c r="R264" s="124">
        <f t="shared" si="23"/>
        <v>10246673.248108992</v>
      </c>
      <c r="Z264" s="2"/>
    </row>
    <row r="265" spans="13:26" x14ac:dyDescent="0.2">
      <c r="M265" s="2"/>
      <c r="N265" s="1">
        <f t="shared" si="24"/>
        <v>199</v>
      </c>
      <c r="O265" s="124">
        <f t="shared" si="25"/>
        <v>10246673.248108992</v>
      </c>
      <c r="P265" s="124">
        <f t="shared" si="26"/>
        <v>42436.181274892391</v>
      </c>
      <c r="Q265" s="124">
        <f t="shared" si="22"/>
        <v>20016.317910225967</v>
      </c>
      <c r="R265" s="124">
        <f t="shared" si="23"/>
        <v>10309125.747294111</v>
      </c>
      <c r="Z265" s="2"/>
    </row>
    <row r="266" spans="13:26" x14ac:dyDescent="0.2">
      <c r="M266" s="2"/>
      <c r="N266" s="1">
        <f t="shared" si="24"/>
        <v>200</v>
      </c>
      <c r="O266" s="124">
        <f t="shared" si="25"/>
        <v>10309125.747294111</v>
      </c>
      <c r="P266" s="124">
        <f t="shared" si="26"/>
        <v>42436.181274892391</v>
      </c>
      <c r="Q266" s="124">
        <f t="shared" si="22"/>
        <v>20138.315464720854</v>
      </c>
      <c r="R266" s="124">
        <f t="shared" si="23"/>
        <v>10371700.244033724</v>
      </c>
      <c r="Z266" s="2"/>
    </row>
    <row r="267" spans="13:26" x14ac:dyDescent="0.2">
      <c r="M267" s="2"/>
      <c r="N267" s="1">
        <f t="shared" si="24"/>
        <v>201</v>
      </c>
      <c r="O267" s="124">
        <f t="shared" si="25"/>
        <v>10371700.244033724</v>
      </c>
      <c r="P267" s="124">
        <f t="shared" si="26"/>
        <v>42436.181274892391</v>
      </c>
      <c r="Q267" s="124">
        <f t="shared" si="22"/>
        <v>20260.551334791526</v>
      </c>
      <c r="R267" s="124">
        <f t="shared" si="23"/>
        <v>10434396.976643408</v>
      </c>
      <c r="Z267" s="2"/>
    </row>
    <row r="268" spans="13:26" x14ac:dyDescent="0.2">
      <c r="M268" s="2"/>
      <c r="N268" s="1">
        <f t="shared" si="24"/>
        <v>202</v>
      </c>
      <c r="O268" s="124">
        <f t="shared" si="25"/>
        <v>10434396.976643408</v>
      </c>
      <c r="P268" s="124">
        <f t="shared" si="26"/>
        <v>42436.181274892391</v>
      </c>
      <c r="Q268" s="124">
        <f t="shared" si="22"/>
        <v>20383.02598597448</v>
      </c>
      <c r="R268" s="124">
        <f t="shared" si="23"/>
        <v>10497216.183904275</v>
      </c>
      <c r="Z268" s="2"/>
    </row>
    <row r="269" spans="13:26" x14ac:dyDescent="0.2">
      <c r="M269" s="2"/>
      <c r="N269" s="1">
        <f t="shared" si="24"/>
        <v>203</v>
      </c>
      <c r="O269" s="124">
        <f t="shared" si="25"/>
        <v>10497216.183904275</v>
      </c>
      <c r="P269" s="124">
        <f t="shared" si="26"/>
        <v>42436.181274892391</v>
      </c>
      <c r="Q269" s="124">
        <f t="shared" si="22"/>
        <v>20505.739884715611</v>
      </c>
      <c r="R269" s="124">
        <f t="shared" si="23"/>
        <v>10560158.105063884</v>
      </c>
      <c r="Z269" s="2"/>
    </row>
    <row r="270" spans="13:26" x14ac:dyDescent="0.2">
      <c r="M270" s="2"/>
      <c r="N270" s="1">
        <f t="shared" si="24"/>
        <v>204</v>
      </c>
      <c r="O270" s="124">
        <f t="shared" si="25"/>
        <v>10560158.105063884</v>
      </c>
      <c r="P270" s="124">
        <f t="shared" si="26"/>
        <v>42436.181274892391</v>
      </c>
      <c r="Q270" s="124">
        <f t="shared" si="22"/>
        <v>20628.693498371988</v>
      </c>
      <c r="R270" s="124">
        <f t="shared" si="23"/>
        <v>10623222.979837148</v>
      </c>
      <c r="Z270" s="2"/>
    </row>
    <row r="271" spans="13:26" x14ac:dyDescent="0.2">
      <c r="M271" s="2"/>
      <c r="N271" s="1">
        <f t="shared" si="24"/>
        <v>205</v>
      </c>
      <c r="O271" s="124">
        <f t="shared" si="25"/>
        <v>10623222.979837148</v>
      </c>
      <c r="P271" s="124">
        <f t="shared" si="26"/>
        <v>42436.181274892391</v>
      </c>
      <c r="Q271" s="124">
        <f t="shared" si="22"/>
        <v>20751.88729521363</v>
      </c>
      <c r="R271" s="124">
        <f t="shared" si="23"/>
        <v>10686411.048407255</v>
      </c>
      <c r="Z271" s="2"/>
    </row>
    <row r="272" spans="13:26" x14ac:dyDescent="0.2">
      <c r="M272" s="2"/>
      <c r="N272" s="1">
        <f t="shared" si="24"/>
        <v>206</v>
      </c>
      <c r="O272" s="124">
        <f t="shared" si="25"/>
        <v>10686411.048407255</v>
      </c>
      <c r="P272" s="124">
        <f t="shared" si="26"/>
        <v>42436.181274892391</v>
      </c>
      <c r="Q272" s="124">
        <f t="shared" si="22"/>
        <v>20875.321744425313</v>
      </c>
      <c r="R272" s="124">
        <f t="shared" si="23"/>
        <v>10749722.551426573</v>
      </c>
      <c r="Z272" s="2"/>
    </row>
    <row r="273" spans="13:26" x14ac:dyDescent="0.2">
      <c r="M273" s="2"/>
      <c r="N273" s="1">
        <f t="shared" si="24"/>
        <v>207</v>
      </c>
      <c r="O273" s="124">
        <f t="shared" si="25"/>
        <v>10749722.551426573</v>
      </c>
      <c r="P273" s="124">
        <f t="shared" si="26"/>
        <v>42436.181274892391</v>
      </c>
      <c r="Q273" s="124">
        <f t="shared" si="22"/>
        <v>20998.997316108325</v>
      </c>
      <c r="R273" s="124">
        <f t="shared" si="23"/>
        <v>10813157.730017575</v>
      </c>
      <c r="Z273" s="2"/>
    </row>
    <row r="274" spans="13:26" x14ac:dyDescent="0.2">
      <c r="M274" s="2"/>
      <c r="N274" s="1">
        <f t="shared" si="24"/>
        <v>208</v>
      </c>
      <c r="O274" s="124">
        <f t="shared" si="25"/>
        <v>10813157.730017575</v>
      </c>
      <c r="P274" s="124">
        <f t="shared" si="26"/>
        <v>42436.181274892391</v>
      </c>
      <c r="Q274" s="124">
        <f t="shared" si="22"/>
        <v>21122.914481282278</v>
      </c>
      <c r="R274" s="124">
        <f t="shared" si="23"/>
        <v>10876716.82577375</v>
      </c>
      <c r="Z274" s="2"/>
    </row>
    <row r="275" spans="13:26" x14ac:dyDescent="0.2">
      <c r="M275" s="2"/>
      <c r="N275" s="1">
        <f t="shared" si="24"/>
        <v>209</v>
      </c>
      <c r="O275" s="124">
        <f t="shared" si="25"/>
        <v>10876716.82577375</v>
      </c>
      <c r="P275" s="124">
        <f t="shared" si="26"/>
        <v>42436.181274892391</v>
      </c>
      <c r="Q275" s="124">
        <f t="shared" si="22"/>
        <v>21247.073711886893</v>
      </c>
      <c r="R275" s="124">
        <f t="shared" si="23"/>
        <v>10940400.080760529</v>
      </c>
      <c r="Z275" s="2"/>
    </row>
    <row r="276" spans="13:26" x14ac:dyDescent="0.2">
      <c r="M276" s="2"/>
      <c r="N276" s="1">
        <f t="shared" si="24"/>
        <v>210</v>
      </c>
      <c r="O276" s="124">
        <f t="shared" si="25"/>
        <v>10940400.080760529</v>
      </c>
      <c r="P276" s="124">
        <f t="shared" si="26"/>
        <v>42436.181274892391</v>
      </c>
      <c r="Q276" s="124">
        <f t="shared" si="22"/>
        <v>21371.4754807838</v>
      </c>
      <c r="R276" s="124">
        <f t="shared" si="23"/>
        <v>11004207.737516206</v>
      </c>
      <c r="Z276" s="2"/>
    </row>
    <row r="277" spans="13:26" x14ac:dyDescent="0.2">
      <c r="M277" s="2"/>
      <c r="N277" s="1">
        <f t="shared" si="24"/>
        <v>211</v>
      </c>
      <c r="O277" s="124">
        <f t="shared" si="25"/>
        <v>11004207.737516206</v>
      </c>
      <c r="P277" s="124">
        <f t="shared" si="26"/>
        <v>42436.181274892391</v>
      </c>
      <c r="Q277" s="124">
        <f t="shared" si="22"/>
        <v>21496.120261758337</v>
      </c>
      <c r="R277" s="124">
        <f t="shared" si="23"/>
        <v>11068140.039052857</v>
      </c>
      <c r="Z277" s="2"/>
    </row>
    <row r="278" spans="13:26" x14ac:dyDescent="0.2">
      <c r="M278" s="2"/>
      <c r="N278" s="1">
        <f t="shared" si="24"/>
        <v>212</v>
      </c>
      <c r="O278" s="124">
        <f t="shared" si="25"/>
        <v>11068140.039052857</v>
      </c>
      <c r="P278" s="124">
        <f t="shared" si="26"/>
        <v>42436.181274892391</v>
      </c>
      <c r="Q278" s="124">
        <f t="shared" si="22"/>
        <v>21621.008529521358</v>
      </c>
      <c r="R278" s="124">
        <f t="shared" si="23"/>
        <v>11132197.228857271</v>
      </c>
      <c r="Z278" s="2"/>
    </row>
    <row r="279" spans="13:26" x14ac:dyDescent="0.2">
      <c r="M279" s="2"/>
      <c r="N279" s="1">
        <f t="shared" si="24"/>
        <v>213</v>
      </c>
      <c r="O279" s="124">
        <f t="shared" si="25"/>
        <v>11132197.228857271</v>
      </c>
      <c r="P279" s="124">
        <f t="shared" si="26"/>
        <v>42436.181274892391</v>
      </c>
      <c r="Q279" s="124">
        <f t="shared" si="22"/>
        <v>21746.140759711041</v>
      </c>
      <c r="R279" s="124">
        <f t="shared" si="23"/>
        <v>11196379.550891874</v>
      </c>
      <c r="Z279" s="2"/>
    </row>
    <row r="280" spans="13:26" x14ac:dyDescent="0.2">
      <c r="M280" s="2"/>
      <c r="N280" s="1">
        <f t="shared" si="24"/>
        <v>214</v>
      </c>
      <c r="O280" s="124">
        <f t="shared" si="25"/>
        <v>11196379.550891874</v>
      </c>
      <c r="P280" s="124">
        <f t="shared" si="26"/>
        <v>42436.181274892391</v>
      </c>
      <c r="Q280" s="124">
        <f t="shared" si="22"/>
        <v>21871.517428894691</v>
      </c>
      <c r="R280" s="124">
        <f t="shared" si="23"/>
        <v>11260687.249595663</v>
      </c>
      <c r="Z280" s="2"/>
    </row>
    <row r="281" spans="13:26" x14ac:dyDescent="0.2">
      <c r="M281" s="2"/>
      <c r="N281" s="1">
        <f t="shared" si="24"/>
        <v>215</v>
      </c>
      <c r="O281" s="124">
        <f t="shared" si="25"/>
        <v>11260687.249595663</v>
      </c>
      <c r="P281" s="124">
        <f t="shared" si="26"/>
        <v>42436.181274892391</v>
      </c>
      <c r="Q281" s="124">
        <f t="shared" si="22"/>
        <v>21997.13901457057</v>
      </c>
      <c r="R281" s="124">
        <f t="shared" si="23"/>
        <v>11325120.569885125</v>
      </c>
      <c r="Z281" s="2"/>
    </row>
    <row r="282" spans="13:26" x14ac:dyDescent="0.2">
      <c r="M282" s="2"/>
      <c r="N282" s="1">
        <f t="shared" si="24"/>
        <v>216</v>
      </c>
      <c r="O282" s="124">
        <f t="shared" si="25"/>
        <v>11325120.569885125</v>
      </c>
      <c r="P282" s="124">
        <f t="shared" si="26"/>
        <v>42436.181274892391</v>
      </c>
      <c r="Q282" s="124">
        <f t="shared" si="22"/>
        <v>22123.005995169693</v>
      </c>
      <c r="R282" s="124">
        <f t="shared" si="23"/>
        <v>11389679.757155187</v>
      </c>
      <c r="Z282" s="2"/>
    </row>
    <row r="283" spans="13:26" x14ac:dyDescent="0.2">
      <c r="M283" s="2"/>
      <c r="N283" s="1">
        <f t="shared" si="24"/>
        <v>217</v>
      </c>
      <c r="O283" s="124">
        <f t="shared" si="25"/>
        <v>11389679.757155187</v>
      </c>
      <c r="P283" s="124">
        <f t="shared" si="26"/>
        <v>42436.181274892391</v>
      </c>
      <c r="Q283" s="124">
        <f t="shared" si="22"/>
        <v>22249.118850057679</v>
      </c>
      <c r="R283" s="124">
        <f t="shared" si="23"/>
        <v>11454365.057280138</v>
      </c>
      <c r="Z283" s="2"/>
    </row>
    <row r="284" spans="13:26" x14ac:dyDescent="0.2">
      <c r="M284" s="2"/>
      <c r="N284" s="1">
        <f t="shared" si="24"/>
        <v>218</v>
      </c>
      <c r="O284" s="124">
        <f t="shared" si="25"/>
        <v>11454365.057280138</v>
      </c>
      <c r="P284" s="124">
        <f t="shared" si="26"/>
        <v>42436.181274892391</v>
      </c>
      <c r="Q284" s="124">
        <f t="shared" si="22"/>
        <v>22375.478059536556</v>
      </c>
      <c r="R284" s="124">
        <f t="shared" si="23"/>
        <v>11519176.716614567</v>
      </c>
      <c r="Z284" s="2"/>
    </row>
    <row r="285" spans="13:26" x14ac:dyDescent="0.2">
      <c r="M285" s="2"/>
      <c r="N285" s="1">
        <f t="shared" si="24"/>
        <v>219</v>
      </c>
      <c r="O285" s="124">
        <f t="shared" si="25"/>
        <v>11519176.716614567</v>
      </c>
      <c r="P285" s="124">
        <f t="shared" si="26"/>
        <v>42436.181274892391</v>
      </c>
      <c r="Q285" s="124">
        <f t="shared" si="22"/>
        <v>22502.084104846588</v>
      </c>
      <c r="R285" s="124">
        <f t="shared" si="23"/>
        <v>11584114.981994307</v>
      </c>
      <c r="Z285" s="2"/>
    </row>
    <row r="286" spans="13:26" x14ac:dyDescent="0.2">
      <c r="M286" s="2"/>
      <c r="N286" s="1">
        <f t="shared" si="24"/>
        <v>220</v>
      </c>
      <c r="O286" s="124">
        <f t="shared" si="25"/>
        <v>11584114.981994307</v>
      </c>
      <c r="P286" s="124">
        <f t="shared" si="26"/>
        <v>42436.181274892391</v>
      </c>
      <c r="Q286" s="124">
        <f t="shared" si="22"/>
        <v>22628.937468168129</v>
      </c>
      <c r="R286" s="124">
        <f t="shared" si="23"/>
        <v>11649180.100737367</v>
      </c>
      <c r="Z286" s="2"/>
    </row>
    <row r="287" spans="13:26" x14ac:dyDescent="0.2">
      <c r="M287" s="2"/>
      <c r="N287" s="1">
        <f t="shared" si="24"/>
        <v>221</v>
      </c>
      <c r="O287" s="124">
        <f t="shared" si="25"/>
        <v>11649180.100737367</v>
      </c>
      <c r="P287" s="124">
        <f t="shared" si="26"/>
        <v>42436.181274892391</v>
      </c>
      <c r="Q287" s="124">
        <f t="shared" si="22"/>
        <v>22756.038632623437</v>
      </c>
      <c r="R287" s="124">
        <f t="shared" si="23"/>
        <v>11714372.320644883</v>
      </c>
      <c r="Z287" s="2"/>
    </row>
    <row r="288" spans="13:26" x14ac:dyDescent="0.2">
      <c r="M288" s="2"/>
      <c r="N288" s="1">
        <f t="shared" si="24"/>
        <v>222</v>
      </c>
      <c r="O288" s="124">
        <f t="shared" si="25"/>
        <v>11714372.320644883</v>
      </c>
      <c r="P288" s="124">
        <f t="shared" si="26"/>
        <v>42436.181274892391</v>
      </c>
      <c r="Q288" s="124">
        <f t="shared" si="22"/>
        <v>22883.388082278529</v>
      </c>
      <c r="R288" s="124">
        <f t="shared" si="23"/>
        <v>11779691.890002055</v>
      </c>
      <c r="Z288" s="2"/>
    </row>
    <row r="289" spans="13:26" x14ac:dyDescent="0.2">
      <c r="M289" s="2"/>
      <c r="N289" s="1">
        <f t="shared" si="24"/>
        <v>223</v>
      </c>
      <c r="O289" s="124">
        <f t="shared" si="25"/>
        <v>11779691.890002055</v>
      </c>
      <c r="P289" s="124">
        <f t="shared" si="26"/>
        <v>42436.181274892391</v>
      </c>
      <c r="Q289" s="124">
        <f t="shared" si="22"/>
        <v>23010.986302145007</v>
      </c>
      <c r="R289" s="124">
        <f t="shared" si="23"/>
        <v>11845139.057579093</v>
      </c>
      <c r="Z289" s="2"/>
    </row>
    <row r="290" spans="13:26" x14ac:dyDescent="0.2">
      <c r="M290" s="2"/>
      <c r="N290" s="1">
        <f t="shared" si="24"/>
        <v>224</v>
      </c>
      <c r="O290" s="124">
        <f t="shared" si="25"/>
        <v>11845139.057579093</v>
      </c>
      <c r="P290" s="124">
        <f t="shared" si="26"/>
        <v>42436.181274892391</v>
      </c>
      <c r="Q290" s="124">
        <f t="shared" si="22"/>
        <v>23138.833778181932</v>
      </c>
      <c r="R290" s="124">
        <f t="shared" si="23"/>
        <v>11910714.072632167</v>
      </c>
      <c r="Z290" s="2"/>
    </row>
    <row r="291" spans="13:26" x14ac:dyDescent="0.2">
      <c r="M291" s="2"/>
      <c r="N291" s="1">
        <f t="shared" si="24"/>
        <v>225</v>
      </c>
      <c r="O291" s="124">
        <f t="shared" si="25"/>
        <v>11910714.072632167</v>
      </c>
      <c r="P291" s="124">
        <f t="shared" si="26"/>
        <v>42436.181274892391</v>
      </c>
      <c r="Q291" s="124">
        <f t="shared" si="22"/>
        <v>23266.930997297652</v>
      </c>
      <c r="R291" s="124">
        <f t="shared" si="23"/>
        <v>11976417.184904357</v>
      </c>
      <c r="Z291" s="2"/>
    </row>
    <row r="292" spans="13:26" x14ac:dyDescent="0.2">
      <c r="M292" s="2"/>
      <c r="N292" s="1">
        <f t="shared" si="24"/>
        <v>226</v>
      </c>
      <c r="O292" s="124">
        <f t="shared" si="25"/>
        <v>11976417.184904357</v>
      </c>
      <c r="P292" s="124">
        <f t="shared" si="26"/>
        <v>42436.181274892391</v>
      </c>
      <c r="Q292" s="124">
        <f t="shared" si="22"/>
        <v>23395.278447351662</v>
      </c>
      <c r="R292" s="124">
        <f t="shared" si="23"/>
        <v>12042248.644626603</v>
      </c>
      <c r="Z292" s="2"/>
    </row>
    <row r="293" spans="13:26" x14ac:dyDescent="0.2">
      <c r="M293" s="2"/>
      <c r="N293" s="1">
        <f t="shared" si="24"/>
        <v>227</v>
      </c>
      <c r="O293" s="124">
        <f t="shared" si="25"/>
        <v>12042248.644626603</v>
      </c>
      <c r="P293" s="124">
        <f t="shared" si="26"/>
        <v>42436.181274892391</v>
      </c>
      <c r="Q293" s="124">
        <f t="shared" si="22"/>
        <v>23523.876617156468</v>
      </c>
      <c r="R293" s="124">
        <f t="shared" si="23"/>
        <v>12108208.702518651</v>
      </c>
      <c r="Z293" s="2"/>
    </row>
    <row r="294" spans="13:26" x14ac:dyDescent="0.2">
      <c r="M294" s="2"/>
      <c r="N294" s="1">
        <f t="shared" si="24"/>
        <v>228</v>
      </c>
      <c r="O294" s="124">
        <f t="shared" si="25"/>
        <v>12108208.702518651</v>
      </c>
      <c r="P294" s="124">
        <f t="shared" si="26"/>
        <v>42436.181274892391</v>
      </c>
      <c r="Q294" s="124">
        <f t="shared" si="22"/>
        <v>23652.725996479443</v>
      </c>
      <c r="R294" s="124">
        <f t="shared" si="23"/>
        <v>12174297.609790023</v>
      </c>
      <c r="Z294" s="2"/>
    </row>
    <row r="295" spans="13:26" x14ac:dyDescent="0.2">
      <c r="M295" s="2"/>
      <c r="N295" s="1">
        <f t="shared" si="24"/>
        <v>229</v>
      </c>
      <c r="O295" s="124">
        <f t="shared" si="25"/>
        <v>12174297.609790023</v>
      </c>
      <c r="P295" s="124">
        <f t="shared" si="26"/>
        <v>42436.181274892391</v>
      </c>
      <c r="Q295" s="124">
        <f t="shared" si="22"/>
        <v>23781.82707604469</v>
      </c>
      <c r="R295" s="124">
        <f t="shared" si="23"/>
        <v>12240515.61814096</v>
      </c>
      <c r="Z295" s="2"/>
    </row>
    <row r="296" spans="13:26" x14ac:dyDescent="0.2">
      <c r="M296" s="2"/>
      <c r="N296" s="1">
        <f t="shared" si="24"/>
        <v>230</v>
      </c>
      <c r="O296" s="124">
        <f t="shared" si="25"/>
        <v>12240515.61814096</v>
      </c>
      <c r="P296" s="124">
        <f t="shared" si="26"/>
        <v>42436.181274892391</v>
      </c>
      <c r="Q296" s="124">
        <f t="shared" si="22"/>
        <v>23911.180347534926</v>
      </c>
      <c r="R296" s="124">
        <f t="shared" si="23"/>
        <v>12306862.979763389</v>
      </c>
      <c r="Z296" s="2"/>
    </row>
    <row r="297" spans="13:26" x14ac:dyDescent="0.2">
      <c r="M297" s="2"/>
      <c r="N297" s="1">
        <f t="shared" si="24"/>
        <v>231</v>
      </c>
      <c r="O297" s="124">
        <f t="shared" si="25"/>
        <v>12306862.979763389</v>
      </c>
      <c r="P297" s="124">
        <f t="shared" si="26"/>
        <v>42436.181274892391</v>
      </c>
      <c r="Q297" s="124">
        <f t="shared" si="22"/>
        <v>24040.78630359333</v>
      </c>
      <c r="R297" s="124">
        <f t="shared" si="23"/>
        <v>12373339.947341874</v>
      </c>
      <c r="Z297" s="2"/>
    </row>
    <row r="298" spans="13:26" x14ac:dyDescent="0.2">
      <c r="M298" s="2"/>
      <c r="N298" s="1">
        <f t="shared" si="24"/>
        <v>232</v>
      </c>
      <c r="O298" s="124">
        <f t="shared" si="25"/>
        <v>12373339.947341874</v>
      </c>
      <c r="P298" s="124">
        <f t="shared" si="26"/>
        <v>42436.181274892391</v>
      </c>
      <c r="Q298" s="124">
        <f t="shared" si="22"/>
        <v>24170.645437825438</v>
      </c>
      <c r="R298" s="124">
        <f t="shared" si="23"/>
        <v>12439946.774054592</v>
      </c>
      <c r="Z298" s="2"/>
    </row>
    <row r="299" spans="13:26" x14ac:dyDescent="0.2">
      <c r="M299" s="2"/>
      <c r="N299" s="1">
        <f t="shared" si="24"/>
        <v>233</v>
      </c>
      <c r="O299" s="124">
        <f t="shared" si="25"/>
        <v>12439946.774054592</v>
      </c>
      <c r="P299" s="124">
        <f t="shared" si="26"/>
        <v>42436.181274892391</v>
      </c>
      <c r="Q299" s="124">
        <f t="shared" si="22"/>
        <v>24300.758244801025</v>
      </c>
      <c r="R299" s="124">
        <f t="shared" si="23"/>
        <v>12506683.713574287</v>
      </c>
      <c r="Z299" s="2"/>
    </row>
    <row r="300" spans="13:26" x14ac:dyDescent="0.2">
      <c r="M300" s="2"/>
      <c r="N300" s="1">
        <f t="shared" si="24"/>
        <v>234</v>
      </c>
      <c r="O300" s="124">
        <f t="shared" si="25"/>
        <v>12506683.713574287</v>
      </c>
      <c r="P300" s="124">
        <f t="shared" si="26"/>
        <v>42436.181274892391</v>
      </c>
      <c r="Q300" s="124">
        <f t="shared" si="22"/>
        <v>24431.125220055968</v>
      </c>
      <c r="R300" s="124">
        <f t="shared" si="23"/>
        <v>12573551.020069236</v>
      </c>
      <c r="Z300" s="2"/>
    </row>
    <row r="301" spans="13:26" x14ac:dyDescent="0.2">
      <c r="M301" s="2"/>
      <c r="N301" s="1">
        <f t="shared" si="24"/>
        <v>235</v>
      </c>
      <c r="O301" s="124">
        <f t="shared" si="25"/>
        <v>12573551.020069236</v>
      </c>
      <c r="P301" s="124">
        <f t="shared" si="26"/>
        <v>42436.181274892391</v>
      </c>
      <c r="Q301" s="124">
        <f t="shared" si="22"/>
        <v>24561.746860094157</v>
      </c>
      <c r="R301" s="124">
        <f t="shared" si="23"/>
        <v>12640548.948204223</v>
      </c>
      <c r="Z301" s="2"/>
    </row>
    <row r="302" spans="13:26" x14ac:dyDescent="0.2">
      <c r="M302" s="2"/>
      <c r="N302" s="1">
        <f t="shared" si="24"/>
        <v>236</v>
      </c>
      <c r="O302" s="124">
        <f t="shared" si="25"/>
        <v>12640548.948204223</v>
      </c>
      <c r="P302" s="124">
        <f t="shared" si="26"/>
        <v>42436.181274892391</v>
      </c>
      <c r="Q302" s="124">
        <f t="shared" si="22"/>
        <v>24692.623662389367</v>
      </c>
      <c r="R302" s="124">
        <f t="shared" si="23"/>
        <v>12707677.753141506</v>
      </c>
      <c r="Z302" s="2"/>
    </row>
    <row r="303" spans="13:26" x14ac:dyDescent="0.2">
      <c r="M303" s="2"/>
      <c r="N303" s="1">
        <f t="shared" si="24"/>
        <v>237</v>
      </c>
      <c r="O303" s="124">
        <f t="shared" si="25"/>
        <v>12707677.753141506</v>
      </c>
      <c r="P303" s="124">
        <f t="shared" si="26"/>
        <v>42436.181274892391</v>
      </c>
      <c r="Q303" s="124">
        <f t="shared" si="22"/>
        <v>24823.756125387165</v>
      </c>
      <c r="R303" s="124">
        <f t="shared" si="23"/>
        <v>12774937.690541785</v>
      </c>
      <c r="Z303" s="2"/>
    </row>
    <row r="304" spans="13:26" x14ac:dyDescent="0.2">
      <c r="M304" s="2"/>
      <c r="N304" s="1">
        <f t="shared" si="24"/>
        <v>238</v>
      </c>
      <c r="O304" s="124">
        <f t="shared" si="25"/>
        <v>12774937.690541785</v>
      </c>
      <c r="P304" s="124">
        <f t="shared" si="26"/>
        <v>42436.181274892391</v>
      </c>
      <c r="Q304" s="124">
        <f t="shared" si="22"/>
        <v>24955.144748506806</v>
      </c>
      <c r="R304" s="124">
        <f t="shared" si="23"/>
        <v>12842329.016565185</v>
      </c>
      <c r="Z304" s="2"/>
    </row>
    <row r="305" spans="13:26" x14ac:dyDescent="0.2">
      <c r="M305" s="2"/>
      <c r="N305" s="1">
        <f t="shared" si="24"/>
        <v>239</v>
      </c>
      <c r="O305" s="124">
        <f t="shared" si="25"/>
        <v>12842329.016565185</v>
      </c>
      <c r="P305" s="124">
        <f t="shared" si="26"/>
        <v>42436.181274892391</v>
      </c>
      <c r="Q305" s="124">
        <f t="shared" si="22"/>
        <v>25086.790032143133</v>
      </c>
      <c r="R305" s="124">
        <f t="shared" si="23"/>
        <v>12909851.987872221</v>
      </c>
      <c r="Z305" s="2"/>
    </row>
    <row r="306" spans="13:26" x14ac:dyDescent="0.2">
      <c r="M306" s="2"/>
      <c r="N306" s="1">
        <f t="shared" si="24"/>
        <v>240</v>
      </c>
      <c r="O306" s="124">
        <f t="shared" si="25"/>
        <v>12909851.987872221</v>
      </c>
      <c r="P306" s="124">
        <f t="shared" si="26"/>
        <v>42436.181274892391</v>
      </c>
      <c r="Q306" s="124">
        <f t="shared" si="22"/>
        <v>25218.692477668475</v>
      </c>
      <c r="R306" s="124">
        <f t="shared" si="23"/>
        <v>12977506.861624781</v>
      </c>
      <c r="Z306" s="2"/>
    </row>
    <row r="307" spans="13:26" x14ac:dyDescent="0.2">
      <c r="M307" s="2"/>
      <c r="N307" s="1">
        <f t="shared" si="24"/>
        <v>241</v>
      </c>
      <c r="O307" s="124">
        <f t="shared" si="25"/>
        <v>12977506.861624781</v>
      </c>
      <c r="P307" s="124">
        <f t="shared" si="26"/>
        <v>42436.181274892391</v>
      </c>
      <c r="Q307" s="124">
        <f t="shared" si="22"/>
        <v>25350.852587434576</v>
      </c>
      <c r="R307" s="124">
        <f t="shared" si="23"/>
        <v>13045293.895487109</v>
      </c>
      <c r="Z307" s="2"/>
    </row>
    <row r="308" spans="13:26" x14ac:dyDescent="0.2">
      <c r="M308" s="2"/>
      <c r="N308" s="1">
        <f t="shared" si="24"/>
        <v>242</v>
      </c>
      <c r="O308" s="124">
        <f t="shared" si="25"/>
        <v>13045293.895487109</v>
      </c>
      <c r="P308" s="124">
        <f t="shared" si="26"/>
        <v>42436.181274892391</v>
      </c>
      <c r="Q308" s="124">
        <f t="shared" si="22"/>
        <v>25483.270864774495</v>
      </c>
      <c r="R308" s="124">
        <f t="shared" si="23"/>
        <v>13113213.347626777</v>
      </c>
      <c r="Z308" s="2"/>
    </row>
    <row r="309" spans="13:26" x14ac:dyDescent="0.2">
      <c r="M309" s="2"/>
      <c r="N309" s="1">
        <f t="shared" si="24"/>
        <v>243</v>
      </c>
      <c r="O309" s="124">
        <f t="shared" si="25"/>
        <v>13113213.347626777</v>
      </c>
      <c r="P309" s="124">
        <f t="shared" si="26"/>
        <v>42436.181274892391</v>
      </c>
      <c r="Q309" s="124">
        <f t="shared" si="22"/>
        <v>25615.947814004514</v>
      </c>
      <c r="R309" s="124">
        <f t="shared" si="23"/>
        <v>13181265.476715675</v>
      </c>
      <c r="Z309" s="2"/>
    </row>
    <row r="310" spans="13:26" x14ac:dyDescent="0.2">
      <c r="M310" s="2"/>
      <c r="N310" s="1">
        <f t="shared" si="24"/>
        <v>244</v>
      </c>
      <c r="O310" s="124">
        <f t="shared" si="25"/>
        <v>13181265.476715675</v>
      </c>
      <c r="P310" s="124">
        <f t="shared" si="26"/>
        <v>42436.181274892391</v>
      </c>
      <c r="Q310" s="124">
        <f t="shared" si="22"/>
        <v>25748.883940426083</v>
      </c>
      <c r="R310" s="124">
        <f t="shared" si="23"/>
        <v>13249450.541930994</v>
      </c>
      <c r="Z310" s="2"/>
    </row>
    <row r="311" spans="13:26" x14ac:dyDescent="0.2">
      <c r="M311" s="2"/>
      <c r="N311" s="1">
        <f t="shared" si="24"/>
        <v>245</v>
      </c>
      <c r="O311" s="124">
        <f t="shared" si="25"/>
        <v>13249450.541930994</v>
      </c>
      <c r="P311" s="124">
        <f t="shared" si="26"/>
        <v>42436.181274892391</v>
      </c>
      <c r="Q311" s="124">
        <f t="shared" si="22"/>
        <v>25882.079750327721</v>
      </c>
      <c r="R311" s="124">
        <f t="shared" si="23"/>
        <v>13317768.802956214</v>
      </c>
      <c r="Z311" s="2"/>
    </row>
    <row r="312" spans="13:26" x14ac:dyDescent="0.2">
      <c r="M312" s="2"/>
      <c r="N312" s="1">
        <f t="shared" si="24"/>
        <v>246</v>
      </c>
      <c r="O312" s="124">
        <f t="shared" si="25"/>
        <v>13317768.802956214</v>
      </c>
      <c r="P312" s="124">
        <f t="shared" si="26"/>
        <v>42436.181274892391</v>
      </c>
      <c r="Q312" s="124">
        <f t="shared" si="22"/>
        <v>26015.535750986957</v>
      </c>
      <c r="R312" s="124">
        <f t="shared" si="23"/>
        <v>13386220.519982094</v>
      </c>
      <c r="Z312" s="2"/>
    </row>
    <row r="313" spans="13:26" x14ac:dyDescent="0.2">
      <c r="M313" s="2"/>
      <c r="N313" s="1">
        <f t="shared" si="24"/>
        <v>247</v>
      </c>
      <c r="O313" s="124">
        <f t="shared" si="25"/>
        <v>13386220.519982094</v>
      </c>
      <c r="P313" s="124">
        <f t="shared" si="26"/>
        <v>42436.181274892391</v>
      </c>
      <c r="Q313" s="124">
        <f t="shared" si="22"/>
        <v>26149.252450672262</v>
      </c>
      <c r="R313" s="124">
        <f t="shared" si="23"/>
        <v>13454805.95370766</v>
      </c>
      <c r="Z313" s="2"/>
    </row>
    <row r="314" spans="13:26" x14ac:dyDescent="0.2">
      <c r="M314" s="2"/>
      <c r="N314" s="1">
        <f t="shared" si="24"/>
        <v>248</v>
      </c>
      <c r="O314" s="124">
        <f t="shared" si="25"/>
        <v>13454805.95370766</v>
      </c>
      <c r="P314" s="124">
        <f t="shared" si="26"/>
        <v>42436.181274892391</v>
      </c>
      <c r="Q314" s="124">
        <f t="shared" si="22"/>
        <v>26283.230358644978</v>
      </c>
      <c r="R314" s="124">
        <f t="shared" si="23"/>
        <v>13523525.365341198</v>
      </c>
      <c r="Z314" s="2"/>
    </row>
    <row r="315" spans="13:26" x14ac:dyDescent="0.2">
      <c r="M315" s="2"/>
      <c r="N315" s="1">
        <f t="shared" si="24"/>
        <v>249</v>
      </c>
      <c r="O315" s="124">
        <f t="shared" si="25"/>
        <v>13523525.365341198</v>
      </c>
      <c r="P315" s="124">
        <f t="shared" si="26"/>
        <v>42436.181274892391</v>
      </c>
      <c r="Q315" s="124">
        <f t="shared" si="22"/>
        <v>26417.469985161264</v>
      </c>
      <c r="R315" s="124">
        <f t="shared" si="23"/>
        <v>13592379.016601251</v>
      </c>
      <c r="Z315" s="2"/>
    </row>
    <row r="316" spans="13:26" x14ac:dyDescent="0.2">
      <c r="M316" s="2"/>
      <c r="N316" s="1">
        <f t="shared" si="24"/>
        <v>250</v>
      </c>
      <c r="O316" s="124">
        <f t="shared" si="25"/>
        <v>13592379.016601251</v>
      </c>
      <c r="P316" s="124">
        <f t="shared" si="26"/>
        <v>42436.181274892391</v>
      </c>
      <c r="Q316" s="124">
        <f t="shared" si="22"/>
        <v>26551.971841474035</v>
      </c>
      <c r="R316" s="124">
        <f t="shared" si="23"/>
        <v>13661367.169717617</v>
      </c>
      <c r="Z316" s="2"/>
    </row>
    <row r="317" spans="13:26" x14ac:dyDescent="0.2">
      <c r="M317" s="2"/>
      <c r="N317" s="1">
        <f t="shared" si="24"/>
        <v>251</v>
      </c>
      <c r="O317" s="124">
        <f t="shared" si="25"/>
        <v>13661367.169717617</v>
      </c>
      <c r="P317" s="124">
        <f t="shared" si="26"/>
        <v>42436.181274892391</v>
      </c>
      <c r="Q317" s="124">
        <f t="shared" si="22"/>
        <v>26686.736439834909</v>
      </c>
      <c r="R317" s="124">
        <f t="shared" si="23"/>
        <v>13730490.087432345</v>
      </c>
      <c r="Z317" s="2"/>
    </row>
    <row r="318" spans="13:26" x14ac:dyDescent="0.2">
      <c r="M318" s="2"/>
      <c r="N318" s="1">
        <f t="shared" si="24"/>
        <v>252</v>
      </c>
      <c r="O318" s="124">
        <f t="shared" si="25"/>
        <v>13730490.087432345</v>
      </c>
      <c r="P318" s="124">
        <f t="shared" si="26"/>
        <v>42436.181274892391</v>
      </c>
      <c r="Q318" s="124">
        <f t="shared" si="22"/>
        <v>26821.76429349617</v>
      </c>
      <c r="R318" s="124">
        <f t="shared" si="23"/>
        <v>13799748.033000734</v>
      </c>
      <c r="Z318" s="2"/>
    </row>
    <row r="319" spans="13:26" x14ac:dyDescent="0.2">
      <c r="M319" s="2"/>
      <c r="N319" s="1">
        <f t="shared" si="24"/>
        <v>253</v>
      </c>
      <c r="O319" s="124">
        <f t="shared" si="25"/>
        <v>13799748.033000734</v>
      </c>
      <c r="P319" s="124">
        <f t="shared" si="26"/>
        <v>42436.181274892391</v>
      </c>
      <c r="Q319" s="124">
        <f t="shared" si="22"/>
        <v>26957.055916712692</v>
      </c>
      <c r="R319" s="124">
        <f t="shared" si="23"/>
        <v>13869141.27019234</v>
      </c>
      <c r="Z319" s="2"/>
    </row>
    <row r="320" spans="13:26" x14ac:dyDescent="0.2">
      <c r="M320" s="2"/>
      <c r="N320" s="1">
        <f t="shared" si="24"/>
        <v>254</v>
      </c>
      <c r="O320" s="124">
        <f t="shared" si="25"/>
        <v>13869141.27019234</v>
      </c>
      <c r="P320" s="124">
        <f t="shared" si="26"/>
        <v>42436.181274892391</v>
      </c>
      <c r="Q320" s="124">
        <f t="shared" si="22"/>
        <v>27092.611824743937</v>
      </c>
      <c r="R320" s="124">
        <f t="shared" si="23"/>
        <v>13938670.063291976</v>
      </c>
      <c r="Z320" s="2"/>
    </row>
    <row r="321" spans="13:26" x14ac:dyDescent="0.2">
      <c r="M321" s="2"/>
      <c r="N321" s="1">
        <f t="shared" si="24"/>
        <v>255</v>
      </c>
      <c r="O321" s="124">
        <f t="shared" si="25"/>
        <v>13938670.063291976</v>
      </c>
      <c r="P321" s="124">
        <f t="shared" si="26"/>
        <v>42436.181274892391</v>
      </c>
      <c r="Q321" s="124">
        <f t="shared" si="22"/>
        <v>27228.432533855892</v>
      </c>
      <c r="R321" s="124">
        <f t="shared" si="23"/>
        <v>14008334.677100725</v>
      </c>
      <c r="Z321" s="2"/>
    </row>
    <row r="322" spans="13:26" x14ac:dyDescent="0.2">
      <c r="M322" s="2"/>
      <c r="N322" s="1">
        <f t="shared" si="24"/>
        <v>256</v>
      </c>
      <c r="O322" s="124">
        <f t="shared" si="25"/>
        <v>14008334.677100725</v>
      </c>
      <c r="P322" s="124">
        <f t="shared" si="26"/>
        <v>42436.181274892391</v>
      </c>
      <c r="Q322" s="124">
        <f t="shared" si="22"/>
        <v>27364.518561323039</v>
      </c>
      <c r="R322" s="124">
        <f t="shared" si="23"/>
        <v>14078135.37693694</v>
      </c>
      <c r="Z322" s="2"/>
    </row>
    <row r="323" spans="13:26" x14ac:dyDescent="0.2">
      <c r="M323" s="2"/>
      <c r="N323" s="1">
        <f t="shared" si="24"/>
        <v>257</v>
      </c>
      <c r="O323" s="124">
        <f t="shared" si="25"/>
        <v>14078135.37693694</v>
      </c>
      <c r="P323" s="124">
        <f t="shared" si="26"/>
        <v>42436.181274892391</v>
      </c>
      <c r="Q323" s="124">
        <f t="shared" ref="Q323:Q390" si="27">O323*$P$61</f>
        <v>27500.870425430327</v>
      </c>
      <c r="R323" s="124">
        <f t="shared" ref="R323:R386" si="28">O323+P323+Q323</f>
        <v>14148072.428637264</v>
      </c>
      <c r="Z323" s="2"/>
    </row>
    <row r="324" spans="13:26" x14ac:dyDescent="0.2">
      <c r="M324" s="2"/>
      <c r="N324" s="1">
        <f t="shared" ref="N324:N390" si="29">N323+1</f>
        <v>258</v>
      </c>
      <c r="O324" s="124">
        <f t="shared" ref="O324:O390" si="30">R323</f>
        <v>14148072.428637264</v>
      </c>
      <c r="P324" s="124">
        <f t="shared" ref="P324:P390" si="31">P323</f>
        <v>42436.181274892391</v>
      </c>
      <c r="Q324" s="124">
        <f t="shared" si="27"/>
        <v>27637.488645475154</v>
      </c>
      <c r="R324" s="124">
        <f t="shared" si="28"/>
        <v>14218146.098557632</v>
      </c>
      <c r="Z324" s="2"/>
    </row>
    <row r="325" spans="13:26" x14ac:dyDescent="0.2">
      <c r="M325" s="2"/>
      <c r="N325" s="1">
        <f t="shared" si="29"/>
        <v>259</v>
      </c>
      <c r="O325" s="124">
        <f t="shared" si="30"/>
        <v>14218146.098557632</v>
      </c>
      <c r="P325" s="124">
        <f t="shared" si="31"/>
        <v>42436.181274892391</v>
      </c>
      <c r="Q325" s="124">
        <f t="shared" si="27"/>
        <v>27774.373741769326</v>
      </c>
      <c r="R325" s="124">
        <f t="shared" si="28"/>
        <v>14288356.653574295</v>
      </c>
      <c r="Z325" s="2"/>
    </row>
    <row r="326" spans="13:26" x14ac:dyDescent="0.2">
      <c r="M326" s="2"/>
      <c r="N326" s="1">
        <f t="shared" si="29"/>
        <v>260</v>
      </c>
      <c r="O326" s="124">
        <f t="shared" si="30"/>
        <v>14288356.653574295</v>
      </c>
      <c r="P326" s="124">
        <f t="shared" si="31"/>
        <v>42436.181274892391</v>
      </c>
      <c r="Q326" s="124">
        <f t="shared" si="27"/>
        <v>27911.52623564106</v>
      </c>
      <c r="R326" s="124">
        <f t="shared" si="28"/>
        <v>14358704.36108483</v>
      </c>
      <c r="Z326" s="2"/>
    </row>
    <row r="327" spans="13:26" x14ac:dyDescent="0.2">
      <c r="M327" s="2"/>
      <c r="N327" s="1">
        <f t="shared" si="29"/>
        <v>261</v>
      </c>
      <c r="O327" s="124">
        <f t="shared" si="30"/>
        <v>14358704.36108483</v>
      </c>
      <c r="P327" s="124">
        <f t="shared" si="31"/>
        <v>42436.181274892391</v>
      </c>
      <c r="Q327" s="124">
        <f t="shared" si="27"/>
        <v>28048.946649436955</v>
      </c>
      <c r="R327" s="124">
        <f t="shared" si="28"/>
        <v>14429189.489009161</v>
      </c>
      <c r="Z327" s="2"/>
    </row>
    <row r="328" spans="13:26" x14ac:dyDescent="0.2">
      <c r="M328" s="2"/>
      <c r="N328" s="1">
        <f t="shared" si="29"/>
        <v>262</v>
      </c>
      <c r="O328" s="124">
        <f t="shared" si="30"/>
        <v>14429189.489009161</v>
      </c>
      <c r="P328" s="124">
        <f t="shared" si="31"/>
        <v>42436.181274892391</v>
      </c>
      <c r="Q328" s="124">
        <f t="shared" si="27"/>
        <v>28186.63550652398</v>
      </c>
      <c r="R328" s="124">
        <f t="shared" si="28"/>
        <v>14499812.305790577</v>
      </c>
      <c r="Z328" s="2"/>
    </row>
    <row r="329" spans="13:26" x14ac:dyDescent="0.2">
      <c r="M329" s="2"/>
      <c r="N329" s="1">
        <f t="shared" si="29"/>
        <v>263</v>
      </c>
      <c r="O329" s="124">
        <f t="shared" si="30"/>
        <v>14499812.305790577</v>
      </c>
      <c r="P329" s="124">
        <f t="shared" si="31"/>
        <v>42436.181274892391</v>
      </c>
      <c r="Q329" s="124">
        <f t="shared" si="27"/>
        <v>28324.593331291486</v>
      </c>
      <c r="R329" s="124">
        <f t="shared" si="28"/>
        <v>14570573.080396762</v>
      </c>
      <c r="Z329" s="2"/>
    </row>
    <row r="330" spans="13:26" x14ac:dyDescent="0.2">
      <c r="M330" s="2"/>
      <c r="N330" s="1">
        <f t="shared" si="29"/>
        <v>264</v>
      </c>
      <c r="O330" s="124">
        <f t="shared" si="30"/>
        <v>14570573.080396762</v>
      </c>
      <c r="P330" s="124">
        <f t="shared" si="31"/>
        <v>42436.181274892391</v>
      </c>
      <c r="Q330" s="124">
        <f t="shared" si="27"/>
        <v>28462.820649153175</v>
      </c>
      <c r="R330" s="124">
        <f t="shared" si="28"/>
        <v>14641472.082320808</v>
      </c>
      <c r="Z330" s="2"/>
    </row>
    <row r="331" spans="13:26" x14ac:dyDescent="0.2">
      <c r="M331" s="2"/>
      <c r="N331" s="1">
        <f t="shared" si="29"/>
        <v>265</v>
      </c>
      <c r="O331" s="124">
        <f t="shared" si="30"/>
        <v>14641472.082320808</v>
      </c>
      <c r="P331" s="124">
        <f t="shared" si="31"/>
        <v>42436.181274892391</v>
      </c>
      <c r="Q331" s="124">
        <f t="shared" si="27"/>
        <v>28601.317986549126</v>
      </c>
      <c r="R331" s="124">
        <f t="shared" si="28"/>
        <v>14712509.58158225</v>
      </c>
      <c r="Z331" s="2"/>
    </row>
    <row r="332" spans="13:26" x14ac:dyDescent="0.2">
      <c r="M332" s="2"/>
      <c r="N332" s="1">
        <f t="shared" si="29"/>
        <v>266</v>
      </c>
      <c r="O332" s="124">
        <f t="shared" si="30"/>
        <v>14712509.58158225</v>
      </c>
      <c r="P332" s="124">
        <f t="shared" si="31"/>
        <v>42436.181274892391</v>
      </c>
      <c r="Q332" s="124">
        <f t="shared" si="27"/>
        <v>28740.085870947791</v>
      </c>
      <c r="R332" s="124">
        <f t="shared" si="28"/>
        <v>14783685.848728091</v>
      </c>
      <c r="Z332" s="2"/>
    </row>
    <row r="333" spans="13:26" x14ac:dyDescent="0.2">
      <c r="M333" s="2"/>
      <c r="N333" s="1">
        <f t="shared" si="29"/>
        <v>267</v>
      </c>
      <c r="O333" s="124">
        <f t="shared" si="30"/>
        <v>14783685.848728091</v>
      </c>
      <c r="P333" s="124">
        <f t="shared" si="31"/>
        <v>42436.181274892391</v>
      </c>
      <c r="Q333" s="124">
        <f t="shared" si="27"/>
        <v>28879.124830847995</v>
      </c>
      <c r="R333" s="124">
        <f t="shared" si="28"/>
        <v>14855001.154833831</v>
      </c>
      <c r="Z333" s="2"/>
    </row>
    <row r="334" spans="13:26" x14ac:dyDescent="0.2">
      <c r="M334" s="2"/>
      <c r="N334" s="1">
        <f t="shared" si="29"/>
        <v>268</v>
      </c>
      <c r="O334" s="124">
        <f t="shared" si="30"/>
        <v>14855001.154833831</v>
      </c>
      <c r="P334" s="124">
        <f t="shared" si="31"/>
        <v>42436.181274892391</v>
      </c>
      <c r="Q334" s="124">
        <f t="shared" si="27"/>
        <v>29018.435395780962</v>
      </c>
      <c r="R334" s="124">
        <f t="shared" si="28"/>
        <v>14926455.771504505</v>
      </c>
      <c r="Z334" s="2"/>
    </row>
    <row r="335" spans="13:26" x14ac:dyDescent="0.2">
      <c r="M335" s="2"/>
      <c r="N335" s="1">
        <f t="shared" si="29"/>
        <v>269</v>
      </c>
      <c r="O335" s="124">
        <f t="shared" si="30"/>
        <v>14926455.771504505</v>
      </c>
      <c r="P335" s="124">
        <f t="shared" si="31"/>
        <v>42436.181274892391</v>
      </c>
      <c r="Q335" s="124">
        <f t="shared" si="27"/>
        <v>29158.018096312324</v>
      </c>
      <c r="R335" s="124">
        <f t="shared" si="28"/>
        <v>14998049.97087571</v>
      </c>
      <c r="Z335" s="2"/>
    </row>
    <row r="336" spans="13:26" x14ac:dyDescent="0.2">
      <c r="M336" s="2"/>
      <c r="N336" s="1">
        <f t="shared" si="29"/>
        <v>270</v>
      </c>
      <c r="O336" s="124">
        <f t="shared" si="30"/>
        <v>14998049.97087571</v>
      </c>
      <c r="P336" s="124">
        <f t="shared" si="31"/>
        <v>42436.181274892391</v>
      </c>
      <c r="Q336" s="124">
        <f t="shared" si="27"/>
        <v>29297.873464044151</v>
      </c>
      <c r="R336" s="124">
        <f t="shared" si="28"/>
        <v>15069784.025614647</v>
      </c>
      <c r="Z336" s="2"/>
    </row>
    <row r="337" spans="13:26" x14ac:dyDescent="0.2">
      <c r="M337" s="2"/>
      <c r="N337" s="1">
        <f t="shared" si="29"/>
        <v>271</v>
      </c>
      <c r="O337" s="124">
        <f t="shared" si="30"/>
        <v>15069784.025614647</v>
      </c>
      <c r="P337" s="124">
        <f t="shared" si="31"/>
        <v>42436.181274892391</v>
      </c>
      <c r="Q337" s="124">
        <f t="shared" si="27"/>
        <v>29438.002031616958</v>
      </c>
      <c r="R337" s="124">
        <f t="shared" si="28"/>
        <v>15141658.208921157</v>
      </c>
      <c r="Z337" s="2"/>
    </row>
    <row r="338" spans="13:26" x14ac:dyDescent="0.2">
      <c r="M338" s="2"/>
      <c r="N338" s="1">
        <f t="shared" si="29"/>
        <v>272</v>
      </c>
      <c r="O338" s="124">
        <f t="shared" si="30"/>
        <v>15141658.208921157</v>
      </c>
      <c r="P338" s="124">
        <f t="shared" si="31"/>
        <v>42436.181274892391</v>
      </c>
      <c r="Q338" s="124">
        <f t="shared" si="27"/>
        <v>29578.404332711751</v>
      </c>
      <c r="R338" s="124">
        <f t="shared" si="28"/>
        <v>15213672.794528762</v>
      </c>
      <c r="Z338" s="2"/>
    </row>
    <row r="339" spans="13:26" x14ac:dyDescent="0.2">
      <c r="M339" s="2"/>
      <c r="N339" s="1">
        <f t="shared" si="29"/>
        <v>273</v>
      </c>
      <c r="O339" s="124">
        <f t="shared" si="30"/>
        <v>15213672.794528762</v>
      </c>
      <c r="P339" s="124">
        <f t="shared" si="31"/>
        <v>42436.181274892391</v>
      </c>
      <c r="Q339" s="124">
        <f t="shared" si="27"/>
        <v>29719.08090205205</v>
      </c>
      <c r="R339" s="124">
        <f t="shared" si="28"/>
        <v>15285828.056705706</v>
      </c>
      <c r="Z339" s="2"/>
    </row>
    <row r="340" spans="13:26" x14ac:dyDescent="0.2">
      <c r="M340" s="2"/>
      <c r="N340" s="1">
        <f t="shared" si="29"/>
        <v>274</v>
      </c>
      <c r="O340" s="124">
        <f t="shared" si="30"/>
        <v>15285828.056705706</v>
      </c>
      <c r="P340" s="124">
        <f t="shared" si="31"/>
        <v>42436.181274892391</v>
      </c>
      <c r="Q340" s="124">
        <f t="shared" si="27"/>
        <v>29860.032275405931</v>
      </c>
      <c r="R340" s="124">
        <f t="shared" si="28"/>
        <v>15358124.270256005</v>
      </c>
      <c r="Z340" s="2"/>
    </row>
    <row r="341" spans="13:26" x14ac:dyDescent="0.2">
      <c r="M341" s="2"/>
      <c r="N341" s="1">
        <f t="shared" si="29"/>
        <v>275</v>
      </c>
      <c r="O341" s="124">
        <f t="shared" si="30"/>
        <v>15358124.270256005</v>
      </c>
      <c r="P341" s="124">
        <f t="shared" si="31"/>
        <v>42436.181274892391</v>
      </c>
      <c r="Q341" s="124">
        <f t="shared" si="27"/>
        <v>30001.258989588063</v>
      </c>
      <c r="R341" s="124">
        <f t="shared" si="28"/>
        <v>15430561.710520485</v>
      </c>
      <c r="Z341" s="2"/>
    </row>
    <row r="342" spans="13:26" x14ac:dyDescent="0.2">
      <c r="M342" s="2"/>
      <c r="N342" s="1">
        <f t="shared" si="29"/>
        <v>276</v>
      </c>
      <c r="O342" s="124">
        <f t="shared" si="30"/>
        <v>15430561.710520485</v>
      </c>
      <c r="P342" s="124">
        <f t="shared" si="31"/>
        <v>42436.181274892391</v>
      </c>
      <c r="Q342" s="124">
        <f t="shared" si="27"/>
        <v>30142.761582461746</v>
      </c>
      <c r="R342" s="124">
        <f t="shared" si="28"/>
        <v>15503140.65337784</v>
      </c>
      <c r="Z342" s="2"/>
    </row>
    <row r="343" spans="13:26" x14ac:dyDescent="0.2">
      <c r="M343" s="2"/>
      <c r="N343" s="1">
        <f t="shared" si="29"/>
        <v>277</v>
      </c>
      <c r="O343" s="124">
        <f t="shared" si="30"/>
        <v>15503140.65337784</v>
      </c>
      <c r="P343" s="124">
        <f t="shared" si="31"/>
        <v>42436.181274892391</v>
      </c>
      <c r="Q343" s="124">
        <f t="shared" si="27"/>
        <v>30284.540592940979</v>
      </c>
      <c r="R343" s="124">
        <f t="shared" si="28"/>
        <v>15575861.375245674</v>
      </c>
      <c r="Z343" s="2"/>
    </row>
    <row r="344" spans="13:26" x14ac:dyDescent="0.2">
      <c r="M344" s="2"/>
      <c r="N344" s="1">
        <f t="shared" si="29"/>
        <v>278</v>
      </c>
      <c r="O344" s="124">
        <f t="shared" si="30"/>
        <v>15575861.375245674</v>
      </c>
      <c r="P344" s="124">
        <f t="shared" si="31"/>
        <v>42436.181274892391</v>
      </c>
      <c r="Q344" s="124">
        <f t="shared" si="27"/>
        <v>30426.596560992493</v>
      </c>
      <c r="R344" s="124">
        <f t="shared" si="28"/>
        <v>15648724.153081559</v>
      </c>
      <c r="Z344" s="2"/>
    </row>
    <row r="345" spans="13:26" x14ac:dyDescent="0.2">
      <c r="M345" s="2"/>
      <c r="N345" s="1">
        <f t="shared" si="29"/>
        <v>279</v>
      </c>
      <c r="O345" s="124">
        <f t="shared" si="30"/>
        <v>15648724.153081559</v>
      </c>
      <c r="P345" s="124">
        <f t="shared" si="31"/>
        <v>42436.181274892391</v>
      </c>
      <c r="Q345" s="124">
        <f t="shared" si="27"/>
        <v>30568.930027637816</v>
      </c>
      <c r="R345" s="124">
        <f t="shared" si="28"/>
        <v>15721729.264384089</v>
      </c>
      <c r="Z345" s="2"/>
    </row>
    <row r="346" spans="13:26" x14ac:dyDescent="0.2">
      <c r="M346" s="2"/>
      <c r="N346" s="1">
        <f t="shared" si="29"/>
        <v>280</v>
      </c>
      <c r="O346" s="124">
        <f t="shared" si="30"/>
        <v>15721729.264384089</v>
      </c>
      <c r="P346" s="124">
        <f t="shared" si="31"/>
        <v>42436.181274892391</v>
      </c>
      <c r="Q346" s="124">
        <f t="shared" si="27"/>
        <v>30711.541534955333</v>
      </c>
      <c r="R346" s="124">
        <f t="shared" si="28"/>
        <v>15794876.987193936</v>
      </c>
      <c r="Z346" s="2"/>
    </row>
    <row r="347" spans="13:26" x14ac:dyDescent="0.2">
      <c r="M347" s="2"/>
      <c r="N347" s="1">
        <f t="shared" si="29"/>
        <v>281</v>
      </c>
      <c r="O347" s="124">
        <f t="shared" si="30"/>
        <v>15794876.987193936</v>
      </c>
      <c r="P347" s="124">
        <f t="shared" si="31"/>
        <v>42436.181274892391</v>
      </c>
      <c r="Q347" s="124">
        <f t="shared" si="27"/>
        <v>30854.431626082343</v>
      </c>
      <c r="R347" s="124">
        <f t="shared" si="28"/>
        <v>15868167.600094911</v>
      </c>
      <c r="Z347" s="2"/>
    </row>
    <row r="348" spans="13:26" x14ac:dyDescent="0.2">
      <c r="M348" s="2"/>
      <c r="N348" s="1">
        <f t="shared" si="29"/>
        <v>282</v>
      </c>
      <c r="O348" s="124">
        <f t="shared" si="30"/>
        <v>15868167.600094911</v>
      </c>
      <c r="P348" s="124">
        <f t="shared" si="31"/>
        <v>42436.181274892391</v>
      </c>
      <c r="Q348" s="124">
        <f t="shared" si="27"/>
        <v>30997.600845217141</v>
      </c>
      <c r="R348" s="124">
        <f t="shared" si="28"/>
        <v>15941601.382215021</v>
      </c>
      <c r="Z348" s="2"/>
    </row>
    <row r="349" spans="13:26" x14ac:dyDescent="0.2">
      <c r="M349" s="2"/>
      <c r="N349" s="1">
        <f t="shared" si="29"/>
        <v>283</v>
      </c>
      <c r="O349" s="124">
        <f t="shared" si="30"/>
        <v>15941601.382215021</v>
      </c>
      <c r="P349" s="124">
        <f t="shared" si="31"/>
        <v>42436.181274892391</v>
      </c>
      <c r="Q349" s="124">
        <f t="shared" si="27"/>
        <v>31141.049737621091</v>
      </c>
      <c r="R349" s="124">
        <f t="shared" si="28"/>
        <v>16015178.613227535</v>
      </c>
      <c r="Z349" s="2"/>
    </row>
    <row r="350" spans="13:26" x14ac:dyDescent="0.2">
      <c r="M350" s="2"/>
      <c r="N350" s="1">
        <f t="shared" si="29"/>
        <v>284</v>
      </c>
      <c r="O350" s="124">
        <f t="shared" si="30"/>
        <v>16015178.613227535</v>
      </c>
      <c r="P350" s="124">
        <f t="shared" si="31"/>
        <v>42436.181274892391</v>
      </c>
      <c r="Q350" s="124">
        <f t="shared" si="27"/>
        <v>31284.778849620674</v>
      </c>
      <c r="R350" s="124">
        <f t="shared" si="28"/>
        <v>16088899.573352048</v>
      </c>
      <c r="Z350" s="2"/>
    </row>
    <row r="351" spans="13:26" x14ac:dyDescent="0.2">
      <c r="M351" s="2"/>
      <c r="N351" s="1">
        <f t="shared" si="29"/>
        <v>285</v>
      </c>
      <c r="O351" s="124">
        <f t="shared" si="30"/>
        <v>16088899.573352048</v>
      </c>
      <c r="P351" s="124">
        <f t="shared" si="31"/>
        <v>42436.181274892391</v>
      </c>
      <c r="Q351" s="124">
        <f t="shared" si="27"/>
        <v>31428.788728609612</v>
      </c>
      <c r="R351" s="124">
        <f t="shared" si="28"/>
        <v>16162764.543355551</v>
      </c>
      <c r="Z351" s="2"/>
    </row>
    <row r="352" spans="13:26" x14ac:dyDescent="0.2">
      <c r="M352" s="2"/>
      <c r="N352" s="1">
        <f t="shared" si="29"/>
        <v>286</v>
      </c>
      <c r="O352" s="124">
        <f t="shared" si="30"/>
        <v>16162764.543355551</v>
      </c>
      <c r="P352" s="124">
        <f t="shared" si="31"/>
        <v>42436.181274892391</v>
      </c>
      <c r="Q352" s="124">
        <f t="shared" si="27"/>
        <v>31573.079923050918</v>
      </c>
      <c r="R352" s="124">
        <f t="shared" si="28"/>
        <v>16236773.804553494</v>
      </c>
      <c r="Z352" s="2"/>
    </row>
    <row r="353" spans="13:26" x14ac:dyDescent="0.2">
      <c r="M353" s="2"/>
      <c r="N353" s="1">
        <f t="shared" si="29"/>
        <v>287</v>
      </c>
      <c r="O353" s="124">
        <f t="shared" si="30"/>
        <v>16236773.804553494</v>
      </c>
      <c r="P353" s="124">
        <f t="shared" si="31"/>
        <v>42436.181274892391</v>
      </c>
      <c r="Q353" s="124">
        <f t="shared" si="27"/>
        <v>31717.652982478998</v>
      </c>
      <c r="R353" s="124">
        <f t="shared" si="28"/>
        <v>16310927.638810866</v>
      </c>
      <c r="Z353" s="2"/>
    </row>
    <row r="354" spans="13:26" x14ac:dyDescent="0.2">
      <c r="M354" s="2"/>
      <c r="N354" s="1">
        <f t="shared" si="29"/>
        <v>288</v>
      </c>
      <c r="O354" s="124">
        <f t="shared" si="30"/>
        <v>16310927.638810866</v>
      </c>
      <c r="P354" s="124">
        <f t="shared" si="31"/>
        <v>42436.181274892391</v>
      </c>
      <c r="Q354" s="124">
        <f t="shared" si="27"/>
        <v>31862.50845750175</v>
      </c>
      <c r="R354" s="124">
        <f t="shared" si="28"/>
        <v>16385226.328543261</v>
      </c>
      <c r="Z354" s="2"/>
    </row>
    <row r="355" spans="13:26" x14ac:dyDescent="0.2">
      <c r="M355" s="2"/>
      <c r="N355" s="1">
        <f t="shared" si="29"/>
        <v>289</v>
      </c>
      <c r="O355" s="124">
        <f t="shared" si="30"/>
        <v>16385226.328543261</v>
      </c>
      <c r="P355" s="124">
        <f t="shared" si="31"/>
        <v>42436.181274892391</v>
      </c>
      <c r="Q355" s="124">
        <f t="shared" si="27"/>
        <v>32007.64689980265</v>
      </c>
      <c r="R355" s="124">
        <f t="shared" si="28"/>
        <v>16459670.156717956</v>
      </c>
      <c r="Z355" s="2"/>
    </row>
    <row r="356" spans="13:26" x14ac:dyDescent="0.2">
      <c r="M356" s="2"/>
      <c r="N356" s="1">
        <f t="shared" si="29"/>
        <v>290</v>
      </c>
      <c r="O356" s="124">
        <f t="shared" si="30"/>
        <v>16459670.156717956</v>
      </c>
      <c r="P356" s="124">
        <f t="shared" si="31"/>
        <v>42436.181274892391</v>
      </c>
      <c r="Q356" s="124">
        <f t="shared" si="27"/>
        <v>32153.06886214286</v>
      </c>
      <c r="R356" s="124">
        <f t="shared" si="28"/>
        <v>16534259.406854991</v>
      </c>
      <c r="Z356" s="2"/>
    </row>
    <row r="357" spans="13:26" x14ac:dyDescent="0.2">
      <c r="M357" s="2"/>
      <c r="N357" s="1">
        <f t="shared" si="29"/>
        <v>291</v>
      </c>
      <c r="O357" s="124">
        <f t="shared" si="30"/>
        <v>16534259.406854991</v>
      </c>
      <c r="P357" s="124">
        <f t="shared" si="31"/>
        <v>42436.181274892391</v>
      </c>
      <c r="Q357" s="124">
        <f t="shared" si="27"/>
        <v>32298.774898363328</v>
      </c>
      <c r="R357" s="124">
        <f t="shared" si="28"/>
        <v>16608994.363028247</v>
      </c>
      <c r="Z357" s="2"/>
    </row>
    <row r="358" spans="13:26" x14ac:dyDescent="0.2">
      <c r="M358" s="2"/>
      <c r="N358" s="1">
        <f t="shared" si="29"/>
        <v>292</v>
      </c>
      <c r="O358" s="124">
        <f t="shared" si="30"/>
        <v>16608994.363028247</v>
      </c>
      <c r="P358" s="124">
        <f t="shared" si="31"/>
        <v>42436.181274892391</v>
      </c>
      <c r="Q358" s="124">
        <f t="shared" si="27"/>
        <v>32444.7655633869</v>
      </c>
      <c r="R358" s="124">
        <f t="shared" si="28"/>
        <v>16683875.309866527</v>
      </c>
      <c r="Z358" s="2"/>
    </row>
    <row r="359" spans="13:26" x14ac:dyDescent="0.2">
      <c r="M359" s="2"/>
      <c r="N359" s="1">
        <f t="shared" si="29"/>
        <v>293</v>
      </c>
      <c r="O359" s="124">
        <f t="shared" si="30"/>
        <v>16683875.309866527</v>
      </c>
      <c r="P359" s="124">
        <f t="shared" si="31"/>
        <v>42436.181274892391</v>
      </c>
      <c r="Q359" s="124">
        <f t="shared" si="27"/>
        <v>32591.041413220442</v>
      </c>
      <c r="R359" s="124">
        <f t="shared" si="28"/>
        <v>16758902.53255464</v>
      </c>
      <c r="Z359" s="2"/>
    </row>
    <row r="360" spans="13:26" x14ac:dyDescent="0.2">
      <c r="M360" s="2"/>
      <c r="N360" s="1">
        <f t="shared" si="29"/>
        <v>294</v>
      </c>
      <c r="O360" s="124">
        <f t="shared" si="30"/>
        <v>16758902.53255464</v>
      </c>
      <c r="P360" s="124">
        <f t="shared" si="31"/>
        <v>42436.181274892391</v>
      </c>
      <c r="Q360" s="124">
        <f t="shared" si="27"/>
        <v>32737.603004956934</v>
      </c>
      <c r="R360" s="124">
        <f t="shared" si="28"/>
        <v>16834076.316834491</v>
      </c>
      <c r="Z360" s="2"/>
    </row>
    <row r="361" spans="13:26" x14ac:dyDescent="0.2">
      <c r="M361" s="2"/>
      <c r="N361" s="1">
        <f t="shared" si="29"/>
        <v>295</v>
      </c>
      <c r="O361" s="124">
        <f t="shared" si="30"/>
        <v>16834076.316834491</v>
      </c>
      <c r="P361" s="124">
        <f t="shared" si="31"/>
        <v>42436.181274892391</v>
      </c>
      <c r="Q361" s="124">
        <f t="shared" si="27"/>
        <v>32884.45089677762</v>
      </c>
      <c r="R361" s="124">
        <f t="shared" si="28"/>
        <v>16909396.949006159</v>
      </c>
      <c r="Z361" s="2"/>
    </row>
    <row r="362" spans="13:26" x14ac:dyDescent="0.2">
      <c r="M362" s="2"/>
      <c r="N362" s="1">
        <f t="shared" si="29"/>
        <v>296</v>
      </c>
      <c r="O362" s="124">
        <f t="shared" si="30"/>
        <v>16909396.949006159</v>
      </c>
      <c r="P362" s="124">
        <f t="shared" si="31"/>
        <v>42436.181274892391</v>
      </c>
      <c r="Q362" s="124">
        <f t="shared" si="27"/>
        <v>33031.585647954111</v>
      </c>
      <c r="R362" s="124">
        <f t="shared" si="28"/>
        <v>16984864.715929005</v>
      </c>
      <c r="Z362" s="2"/>
    </row>
    <row r="363" spans="13:26" x14ac:dyDescent="0.2">
      <c r="M363" s="2"/>
      <c r="N363" s="1">
        <f t="shared" si="29"/>
        <v>297</v>
      </c>
      <c r="O363" s="124">
        <f t="shared" si="30"/>
        <v>16984864.715929005</v>
      </c>
      <c r="P363" s="124">
        <f t="shared" si="31"/>
        <v>42436.181274892391</v>
      </c>
      <c r="Q363" s="124">
        <f t="shared" si="27"/>
        <v>33179.007818850536</v>
      </c>
      <c r="R363" s="124">
        <f t="shared" si="28"/>
        <v>17060479.905022748</v>
      </c>
      <c r="Z363" s="2"/>
    </row>
    <row r="364" spans="13:26" x14ac:dyDescent="0.2">
      <c r="M364" s="2"/>
      <c r="N364" s="1">
        <f t="shared" si="29"/>
        <v>298</v>
      </c>
      <c r="O364" s="124">
        <f t="shared" si="30"/>
        <v>17060479.905022748</v>
      </c>
      <c r="P364" s="124">
        <f t="shared" si="31"/>
        <v>42436.181274892391</v>
      </c>
      <c r="Q364" s="124">
        <f t="shared" si="27"/>
        <v>33326.717970925652</v>
      </c>
      <c r="R364" s="124">
        <f t="shared" si="28"/>
        <v>17136242.804268565</v>
      </c>
      <c r="Z364" s="2"/>
    </row>
    <row r="365" spans="13:26" x14ac:dyDescent="0.2">
      <c r="M365" s="2"/>
      <c r="N365" s="1">
        <f t="shared" si="29"/>
        <v>299</v>
      </c>
      <c r="O365" s="124">
        <f t="shared" si="30"/>
        <v>17136242.804268565</v>
      </c>
      <c r="P365" s="124">
        <f t="shared" si="31"/>
        <v>42436.181274892391</v>
      </c>
      <c r="Q365" s="124">
        <f t="shared" si="27"/>
        <v>33474.716666735003</v>
      </c>
      <c r="R365" s="124">
        <f t="shared" si="28"/>
        <v>17212153.702210192</v>
      </c>
      <c r="Z365" s="2"/>
    </row>
    <row r="366" spans="13:26" x14ac:dyDescent="0.2">
      <c r="M366" s="2"/>
      <c r="N366" s="1">
        <f t="shared" si="29"/>
        <v>300</v>
      </c>
      <c r="O366" s="124">
        <f t="shared" si="30"/>
        <v>17212153.702210192</v>
      </c>
      <c r="P366" s="124">
        <f t="shared" si="31"/>
        <v>42436.181274892391</v>
      </c>
      <c r="Q366" s="124">
        <f t="shared" si="27"/>
        <v>33623.004469933054</v>
      </c>
      <c r="R366" s="124">
        <f t="shared" si="28"/>
        <v>17288212.887955017</v>
      </c>
      <c r="Z366" s="2"/>
    </row>
    <row r="367" spans="13:26" x14ac:dyDescent="0.2">
      <c r="M367" s="2"/>
      <c r="N367" s="1">
        <f t="shared" si="29"/>
        <v>301</v>
      </c>
      <c r="O367" s="124">
        <f t="shared" si="30"/>
        <v>17288212.887955017</v>
      </c>
      <c r="P367" s="124">
        <f t="shared" si="31"/>
        <v>42436.181274892391</v>
      </c>
      <c r="Q367" s="124">
        <f t="shared" si="27"/>
        <v>33771.581945275335</v>
      </c>
      <c r="R367" s="124">
        <f t="shared" si="28"/>
        <v>17364420.651175182</v>
      </c>
      <c r="Z367" s="2"/>
    </row>
    <row r="368" spans="13:26" x14ac:dyDescent="0.2">
      <c r="M368" s="2"/>
      <c r="N368" s="1">
        <f t="shared" si="29"/>
        <v>302</v>
      </c>
      <c r="O368" s="124">
        <f t="shared" si="30"/>
        <v>17364420.651175182</v>
      </c>
      <c r="P368" s="124">
        <f t="shared" si="31"/>
        <v>42436.181274892391</v>
      </c>
      <c r="Q368" s="124">
        <f t="shared" si="27"/>
        <v>33920.449658620593</v>
      </c>
      <c r="R368" s="124">
        <f t="shared" si="28"/>
        <v>17440777.282108694</v>
      </c>
      <c r="Z368" s="2"/>
    </row>
    <row r="369" spans="13:26" x14ac:dyDescent="0.2">
      <c r="M369" s="2"/>
      <c r="N369" s="1">
        <f t="shared" si="29"/>
        <v>303</v>
      </c>
      <c r="O369" s="124">
        <f t="shared" si="30"/>
        <v>17440777.282108694</v>
      </c>
      <c r="P369" s="124">
        <f t="shared" si="31"/>
        <v>42436.181274892391</v>
      </c>
      <c r="Q369" s="124">
        <f t="shared" si="27"/>
        <v>34069.608176932968</v>
      </c>
      <c r="R369" s="124">
        <f t="shared" si="28"/>
        <v>17517283.071560517</v>
      </c>
      <c r="Z369" s="2"/>
    </row>
    <row r="370" spans="13:26" x14ac:dyDescent="0.2">
      <c r="M370" s="2"/>
      <c r="N370" s="1">
        <f t="shared" si="29"/>
        <v>304</v>
      </c>
      <c r="O370" s="124">
        <f t="shared" si="30"/>
        <v>17517283.071560517</v>
      </c>
      <c r="P370" s="124">
        <f t="shared" si="31"/>
        <v>42436.181274892391</v>
      </c>
      <c r="Q370" s="124">
        <f t="shared" si="27"/>
        <v>34219.05806828411</v>
      </c>
      <c r="R370" s="124">
        <f t="shared" si="28"/>
        <v>17593938.310903691</v>
      </c>
      <c r="Z370" s="2"/>
    </row>
    <row r="371" spans="13:26" x14ac:dyDescent="0.2">
      <c r="M371" s="2"/>
      <c r="N371" s="1">
        <f t="shared" si="29"/>
        <v>305</v>
      </c>
      <c r="O371" s="124">
        <f t="shared" si="30"/>
        <v>17593938.310903691</v>
      </c>
      <c r="P371" s="124">
        <f t="shared" si="31"/>
        <v>42436.181274892391</v>
      </c>
      <c r="Q371" s="124">
        <f t="shared" si="27"/>
        <v>34368.799901855367</v>
      </c>
      <c r="R371" s="124">
        <f t="shared" si="28"/>
        <v>17670743.292080436</v>
      </c>
      <c r="Z371" s="2"/>
    </row>
    <row r="372" spans="13:26" x14ac:dyDescent="0.2">
      <c r="M372" s="2"/>
      <c r="N372" s="1">
        <f t="shared" si="29"/>
        <v>306</v>
      </c>
      <c r="O372" s="124">
        <f t="shared" si="30"/>
        <v>17670743.292080436</v>
      </c>
      <c r="P372" s="124">
        <f t="shared" si="31"/>
        <v>42436.181274892391</v>
      </c>
      <c r="Q372" s="124">
        <f t="shared" si="27"/>
        <v>34518.834247939973</v>
      </c>
      <c r="R372" s="124">
        <f t="shared" si="28"/>
        <v>17747698.307603266</v>
      </c>
      <c r="Z372" s="2"/>
    </row>
    <row r="373" spans="13:26" x14ac:dyDescent="0.2">
      <c r="M373" s="2"/>
      <c r="N373" s="1">
        <f t="shared" si="29"/>
        <v>307</v>
      </c>
      <c r="O373" s="124">
        <f t="shared" si="30"/>
        <v>17747698.307603266</v>
      </c>
      <c r="P373" s="124">
        <f t="shared" si="31"/>
        <v>42436.181274892391</v>
      </c>
      <c r="Q373" s="124">
        <f t="shared" si="27"/>
        <v>34669.16167794518</v>
      </c>
      <c r="R373" s="124">
        <f t="shared" si="28"/>
        <v>17824803.650556102</v>
      </c>
      <c r="Z373" s="2"/>
    </row>
    <row r="374" spans="13:26" x14ac:dyDescent="0.2">
      <c r="M374" s="2"/>
      <c r="N374" s="1">
        <f t="shared" si="29"/>
        <v>308</v>
      </c>
      <c r="O374" s="124">
        <f t="shared" si="30"/>
        <v>17824803.650556102</v>
      </c>
      <c r="P374" s="124">
        <f t="shared" si="31"/>
        <v>42436.181274892391</v>
      </c>
      <c r="Q374" s="124">
        <f t="shared" si="27"/>
        <v>34819.782764394462</v>
      </c>
      <c r="R374" s="124">
        <f t="shared" si="28"/>
        <v>17902059.614595387</v>
      </c>
      <c r="Z374" s="2"/>
    </row>
    <row r="375" spans="13:26" x14ac:dyDescent="0.2">
      <c r="M375" s="2"/>
      <c r="N375" s="1">
        <f t="shared" si="29"/>
        <v>309</v>
      </c>
      <c r="O375" s="124">
        <f t="shared" si="30"/>
        <v>17902059.614595387</v>
      </c>
      <c r="P375" s="124">
        <f t="shared" si="31"/>
        <v>42436.181274892391</v>
      </c>
      <c r="Q375" s="124">
        <f t="shared" si="27"/>
        <v>34970.69808092968</v>
      </c>
      <c r="R375" s="124">
        <f t="shared" si="28"/>
        <v>17979466.493951209</v>
      </c>
      <c r="Z375" s="2"/>
    </row>
    <row r="376" spans="13:26" x14ac:dyDescent="0.2">
      <c r="M376" s="2"/>
      <c r="N376" s="1">
        <f t="shared" si="29"/>
        <v>310</v>
      </c>
      <c r="O376" s="124">
        <f t="shared" si="30"/>
        <v>17979466.493951209</v>
      </c>
      <c r="P376" s="124">
        <f t="shared" si="31"/>
        <v>42436.181274892391</v>
      </c>
      <c r="Q376" s="124">
        <f t="shared" si="27"/>
        <v>35121.90820231328</v>
      </c>
      <c r="R376" s="124">
        <f t="shared" si="28"/>
        <v>18057024.583428413</v>
      </c>
      <c r="Z376" s="2"/>
    </row>
    <row r="377" spans="13:26" x14ac:dyDescent="0.2">
      <c r="M377" s="2"/>
      <c r="N377" s="1">
        <f t="shared" si="29"/>
        <v>311</v>
      </c>
      <c r="O377" s="124">
        <f t="shared" si="30"/>
        <v>18057024.583428413</v>
      </c>
      <c r="P377" s="124">
        <f t="shared" si="31"/>
        <v>42436.181274892391</v>
      </c>
      <c r="Q377" s="124">
        <f t="shared" si="27"/>
        <v>35273.413704430466</v>
      </c>
      <c r="R377" s="124">
        <f t="shared" si="28"/>
        <v>18134734.178407732</v>
      </c>
      <c r="Z377" s="2"/>
    </row>
    <row r="378" spans="13:26" x14ac:dyDescent="0.2">
      <c r="M378" s="2"/>
      <c r="N378" s="1">
        <f t="shared" si="29"/>
        <v>312</v>
      </c>
      <c r="O378" s="124">
        <f t="shared" si="30"/>
        <v>18134734.178407732</v>
      </c>
      <c r="P378" s="124">
        <f t="shared" si="31"/>
        <v>42436.181274892391</v>
      </c>
      <c r="Q378" s="124">
        <f t="shared" si="27"/>
        <v>35425.215164291403</v>
      </c>
      <c r="R378" s="124">
        <f t="shared" si="28"/>
        <v>18212595.574846916</v>
      </c>
      <c r="Z378" s="2"/>
    </row>
    <row r="379" spans="13:26" x14ac:dyDescent="0.2">
      <c r="M379" s="2"/>
      <c r="N379" s="1">
        <f t="shared" si="29"/>
        <v>313</v>
      </c>
      <c r="O379" s="124">
        <f t="shared" si="30"/>
        <v>18212595.574846916</v>
      </c>
      <c r="P379" s="124">
        <f t="shared" si="31"/>
        <v>42436.181274892391</v>
      </c>
      <c r="Q379" s="124">
        <f t="shared" si="27"/>
        <v>35577.313160033431</v>
      </c>
      <c r="R379" s="124">
        <f t="shared" si="28"/>
        <v>18290609.069281839</v>
      </c>
      <c r="Z379" s="2"/>
    </row>
    <row r="380" spans="13:26" x14ac:dyDescent="0.2">
      <c r="M380" s="2"/>
      <c r="N380" s="1">
        <f t="shared" si="29"/>
        <v>314</v>
      </c>
      <c r="O380" s="124">
        <f t="shared" si="30"/>
        <v>18290609.069281839</v>
      </c>
      <c r="P380" s="124">
        <f t="shared" si="31"/>
        <v>42436.181274892391</v>
      </c>
      <c r="Q380" s="124">
        <f t="shared" si="27"/>
        <v>35729.708270923227</v>
      </c>
      <c r="R380" s="124">
        <f t="shared" si="28"/>
        <v>18368774.958827652</v>
      </c>
      <c r="Z380" s="2"/>
    </row>
    <row r="381" spans="13:26" x14ac:dyDescent="0.2">
      <c r="M381" s="2"/>
      <c r="N381" s="1">
        <f t="shared" si="29"/>
        <v>315</v>
      </c>
      <c r="O381" s="124">
        <f t="shared" si="30"/>
        <v>18368774.958827652</v>
      </c>
      <c r="P381" s="124">
        <f t="shared" si="31"/>
        <v>42436.181274892391</v>
      </c>
      <c r="Q381" s="124">
        <f t="shared" si="27"/>
        <v>35882.401077359042</v>
      </c>
      <c r="R381" s="124">
        <f t="shared" si="28"/>
        <v>18447093.541179903</v>
      </c>
      <c r="Z381" s="2"/>
    </row>
    <row r="382" spans="13:26" x14ac:dyDescent="0.2">
      <c r="M382" s="2"/>
      <c r="N382" s="1">
        <f t="shared" si="29"/>
        <v>316</v>
      </c>
      <c r="O382" s="124">
        <f t="shared" si="30"/>
        <v>18447093.541179903</v>
      </c>
      <c r="P382" s="124">
        <f t="shared" si="31"/>
        <v>42436.181274892391</v>
      </c>
      <c r="Q382" s="124">
        <f t="shared" si="27"/>
        <v>36035.392160872922</v>
      </c>
      <c r="R382" s="124">
        <f t="shared" si="28"/>
        <v>18525565.114615668</v>
      </c>
      <c r="Z382" s="2"/>
    </row>
    <row r="383" spans="13:26" x14ac:dyDescent="0.2">
      <c r="M383" s="2"/>
      <c r="N383" s="1">
        <f t="shared" si="29"/>
        <v>317</v>
      </c>
      <c r="O383" s="124">
        <f t="shared" si="30"/>
        <v>18525565.114615668</v>
      </c>
      <c r="P383" s="124">
        <f t="shared" si="31"/>
        <v>42436.181274892391</v>
      </c>
      <c r="Q383" s="124">
        <f t="shared" si="27"/>
        <v>36188.682104132873</v>
      </c>
      <c r="R383" s="124">
        <f t="shared" si="28"/>
        <v>18604189.977994692</v>
      </c>
      <c r="Z383" s="2"/>
    </row>
    <row r="384" spans="13:26" x14ac:dyDescent="0.2">
      <c r="M384" s="2"/>
      <c r="N384" s="1">
        <f t="shared" si="29"/>
        <v>318</v>
      </c>
      <c r="O384" s="124">
        <f t="shared" si="30"/>
        <v>18604189.977994692</v>
      </c>
      <c r="P384" s="124">
        <f t="shared" si="31"/>
        <v>42436.181274892391</v>
      </c>
      <c r="Q384" s="124">
        <f t="shared" si="27"/>
        <v>36342.271490945132</v>
      </c>
      <c r="R384" s="124">
        <f t="shared" si="28"/>
        <v>18682968.430760529</v>
      </c>
      <c r="Z384" s="2"/>
    </row>
    <row r="385" spans="13:26" x14ac:dyDescent="0.2">
      <c r="M385" s="2"/>
      <c r="N385" s="1">
        <f t="shared" si="29"/>
        <v>319</v>
      </c>
      <c r="O385" s="124">
        <f t="shared" si="30"/>
        <v>18682968.430760529</v>
      </c>
      <c r="P385" s="124">
        <f t="shared" si="31"/>
        <v>42436.181274892391</v>
      </c>
      <c r="Q385" s="124">
        <f t="shared" si="27"/>
        <v>36496.160906256366</v>
      </c>
      <c r="R385" s="124">
        <f t="shared" si="28"/>
        <v>18761900.772941675</v>
      </c>
      <c r="Z385" s="2"/>
    </row>
    <row r="386" spans="13:26" x14ac:dyDescent="0.2">
      <c r="M386" s="2"/>
      <c r="N386" s="1">
        <f t="shared" si="29"/>
        <v>320</v>
      </c>
      <c r="O386" s="124">
        <f t="shared" si="30"/>
        <v>18761900.772941675</v>
      </c>
      <c r="P386" s="124">
        <f t="shared" si="31"/>
        <v>42436.181274892391</v>
      </c>
      <c r="Q386" s="124">
        <f t="shared" si="27"/>
        <v>36650.35093615589</v>
      </c>
      <c r="R386" s="124">
        <f t="shared" si="28"/>
        <v>18840987.305152722</v>
      </c>
      <c r="Z386" s="2"/>
    </row>
    <row r="387" spans="13:26" x14ac:dyDescent="0.2">
      <c r="M387" s="2"/>
      <c r="N387" s="1">
        <f t="shared" si="29"/>
        <v>321</v>
      </c>
      <c r="O387" s="124">
        <f t="shared" si="30"/>
        <v>18840987.305152722</v>
      </c>
      <c r="P387" s="124">
        <f t="shared" si="31"/>
        <v>42436.181274892391</v>
      </c>
      <c r="Q387" s="124">
        <f t="shared" si="27"/>
        <v>36804.842167877927</v>
      </c>
      <c r="R387" s="124">
        <f t="shared" ref="R387:R390" si="32">O387+P387+Q387</f>
        <v>18920228.328595489</v>
      </c>
      <c r="Z387" s="2"/>
    </row>
    <row r="388" spans="13:26" x14ac:dyDescent="0.2">
      <c r="M388" s="2"/>
      <c r="N388" s="1">
        <f t="shared" si="29"/>
        <v>322</v>
      </c>
      <c r="O388" s="124">
        <f t="shared" si="30"/>
        <v>18920228.328595489</v>
      </c>
      <c r="P388" s="124">
        <f t="shared" si="31"/>
        <v>42436.181274892391</v>
      </c>
      <c r="Q388" s="124">
        <f t="shared" si="27"/>
        <v>36959.635189803827</v>
      </c>
      <c r="R388" s="124">
        <f t="shared" si="32"/>
        <v>18999624.145060185</v>
      </c>
      <c r="Z388" s="2"/>
    </row>
    <row r="389" spans="13:26" x14ac:dyDescent="0.2">
      <c r="M389" s="2"/>
      <c r="N389" s="1">
        <f t="shared" si="29"/>
        <v>323</v>
      </c>
      <c r="O389" s="124">
        <f t="shared" si="30"/>
        <v>18999624.145060185</v>
      </c>
      <c r="P389" s="124">
        <f t="shared" si="31"/>
        <v>42436.181274892391</v>
      </c>
      <c r="Q389" s="124">
        <f t="shared" si="27"/>
        <v>37114.730591464322</v>
      </c>
      <c r="R389" s="124">
        <f t="shared" si="32"/>
        <v>19079175.056926541</v>
      </c>
      <c r="Z389" s="2"/>
    </row>
    <row r="390" spans="13:26" x14ac:dyDescent="0.2">
      <c r="M390" s="2"/>
      <c r="N390" s="1">
        <f t="shared" si="29"/>
        <v>324</v>
      </c>
      <c r="O390" s="124">
        <f t="shared" si="30"/>
        <v>19079175.056926541</v>
      </c>
      <c r="P390" s="124">
        <f t="shared" si="31"/>
        <v>42436.181274892391</v>
      </c>
      <c r="Q390" s="124">
        <f t="shared" si="27"/>
        <v>37270.128963541742</v>
      </c>
      <c r="R390" s="124">
        <f t="shared" si="32"/>
        <v>19158881.367164973</v>
      </c>
      <c r="Z390" s="2"/>
    </row>
    <row r="391" spans="13:26" x14ac:dyDescent="0.2">
      <c r="M391" s="2"/>
      <c r="O391" s="124"/>
      <c r="P391" s="124"/>
      <c r="Q391" s="124"/>
      <c r="R391" s="124"/>
      <c r="Z391" s="2"/>
    </row>
    <row r="392" spans="13:26" x14ac:dyDescent="0.2">
      <c r="M392" s="2"/>
      <c r="O392" s="124"/>
      <c r="P392" s="124"/>
      <c r="Q392" s="124"/>
      <c r="R392" s="124"/>
      <c r="Z392" s="2"/>
    </row>
    <row r="393" spans="13:26" x14ac:dyDescent="0.2">
      <c r="M393" s="2"/>
      <c r="O393" s="124"/>
      <c r="P393" s="124"/>
      <c r="Q393" s="124"/>
      <c r="R393" s="124"/>
      <c r="Z393" s="2"/>
    </row>
    <row r="394" spans="13:26" x14ac:dyDescent="0.2">
      <c r="M394" s="2"/>
      <c r="O394" s="124"/>
      <c r="P394" s="124"/>
      <c r="Q394" s="124"/>
      <c r="R394" s="124"/>
      <c r="Z394" s="2"/>
    </row>
    <row r="395" spans="13:26" x14ac:dyDescent="0.2">
      <c r="M395" s="2"/>
      <c r="O395" s="124"/>
      <c r="P395" s="124"/>
      <c r="Q395" s="124"/>
      <c r="R395" s="124"/>
      <c r="Z395" s="2"/>
    </row>
    <row r="396" spans="13:26" x14ac:dyDescent="0.2">
      <c r="M396" s="2"/>
      <c r="O396" s="124"/>
      <c r="P396" s="124"/>
      <c r="Q396" s="124"/>
      <c r="R396" s="124"/>
      <c r="Z396" s="2"/>
    </row>
    <row r="397" spans="13:26" x14ac:dyDescent="0.2">
      <c r="M397" s="2"/>
      <c r="O397" s="124"/>
      <c r="P397" s="124"/>
      <c r="Q397" s="124"/>
      <c r="R397" s="124"/>
      <c r="Z397" s="2"/>
    </row>
    <row r="398" spans="13:26" x14ac:dyDescent="0.2">
      <c r="M398" s="2"/>
      <c r="O398" s="124"/>
      <c r="P398" s="124"/>
      <c r="Q398" s="124"/>
      <c r="R398" s="124"/>
      <c r="Z398" s="2"/>
    </row>
    <row r="399" spans="13:26" x14ac:dyDescent="0.2">
      <c r="M399" s="2"/>
      <c r="O399" s="124"/>
      <c r="P399" s="124"/>
      <c r="Q399" s="124"/>
      <c r="R399" s="124"/>
      <c r="Z399" s="2"/>
    </row>
    <row r="400" spans="13:26" x14ac:dyDescent="0.2">
      <c r="M400" s="2"/>
      <c r="O400" s="124"/>
      <c r="P400" s="124"/>
      <c r="Q400" s="124"/>
      <c r="R400" s="124"/>
      <c r="Z400" s="2"/>
    </row>
    <row r="401" spans="13:26" x14ac:dyDescent="0.2">
      <c r="M401" s="2"/>
      <c r="O401" s="124"/>
      <c r="P401" s="124"/>
      <c r="Q401" s="124"/>
      <c r="R401" s="124"/>
      <c r="Z401" s="2"/>
    </row>
    <row r="402" spans="13:26" x14ac:dyDescent="0.2">
      <c r="M402" s="2"/>
      <c r="O402" s="124"/>
      <c r="P402" s="124"/>
      <c r="Q402" s="124"/>
      <c r="R402" s="124"/>
      <c r="Z402" s="2"/>
    </row>
    <row r="403" spans="13:26" x14ac:dyDescent="0.2">
      <c r="M403" s="2"/>
      <c r="O403" s="124"/>
      <c r="P403" s="124"/>
      <c r="Q403" s="124"/>
      <c r="R403" s="124"/>
      <c r="Z403" s="2"/>
    </row>
    <row r="404" spans="13:26" x14ac:dyDescent="0.2">
      <c r="M404" s="2"/>
      <c r="O404" s="124"/>
      <c r="P404" s="124"/>
      <c r="Q404" s="124"/>
      <c r="R404" s="124"/>
      <c r="Z404" s="2"/>
    </row>
    <row r="405" spans="13:26" x14ac:dyDescent="0.2">
      <c r="M405" s="2"/>
      <c r="O405" s="124"/>
      <c r="P405" s="124"/>
      <c r="Q405" s="124"/>
      <c r="R405" s="124"/>
      <c r="Z405" s="2"/>
    </row>
    <row r="406" spans="13:26" x14ac:dyDescent="0.2">
      <c r="M406" s="2"/>
      <c r="O406" s="124"/>
      <c r="P406" s="124"/>
      <c r="Q406" s="124"/>
      <c r="R406" s="124"/>
      <c r="Z406" s="2"/>
    </row>
    <row r="407" spans="13:26" x14ac:dyDescent="0.2">
      <c r="M407" s="2"/>
      <c r="O407" s="124"/>
      <c r="P407" s="124"/>
      <c r="Q407" s="124"/>
      <c r="R407" s="124"/>
      <c r="Z407" s="2"/>
    </row>
    <row r="408" spans="13:26" x14ac:dyDescent="0.2">
      <c r="M408" s="2"/>
      <c r="O408" s="124"/>
      <c r="P408" s="124"/>
      <c r="Q408" s="124"/>
      <c r="R408" s="124"/>
      <c r="Z408" s="2"/>
    </row>
    <row r="409" spans="13:26" x14ac:dyDescent="0.2">
      <c r="M409" s="2"/>
      <c r="O409" s="124"/>
      <c r="P409" s="124"/>
      <c r="Q409" s="124"/>
      <c r="R409" s="124"/>
      <c r="Z409" s="2"/>
    </row>
    <row r="410" spans="13:26" x14ac:dyDescent="0.2">
      <c r="M410" s="2"/>
      <c r="O410" s="124"/>
      <c r="P410" s="124"/>
      <c r="Q410" s="124"/>
      <c r="R410" s="124"/>
      <c r="Z410" s="2"/>
    </row>
    <row r="411" spans="13:26" x14ac:dyDescent="0.2">
      <c r="M411" s="2"/>
      <c r="O411" s="124"/>
      <c r="P411" s="124"/>
      <c r="Q411" s="124"/>
      <c r="R411" s="124"/>
      <c r="Z411" s="2"/>
    </row>
    <row r="412" spans="13:26" x14ac:dyDescent="0.2">
      <c r="M412" s="2"/>
      <c r="O412" s="124"/>
      <c r="P412" s="124"/>
      <c r="Q412" s="124"/>
      <c r="R412" s="124"/>
      <c r="Z412" s="2"/>
    </row>
    <row r="413" spans="13:26" x14ac:dyDescent="0.2">
      <c r="M413" s="2"/>
      <c r="O413" s="124"/>
      <c r="P413" s="124"/>
      <c r="Q413" s="124"/>
      <c r="R413" s="124"/>
      <c r="Z413" s="2"/>
    </row>
    <row r="414" spans="13:26" x14ac:dyDescent="0.2">
      <c r="M414" s="2"/>
      <c r="O414" s="124"/>
      <c r="P414" s="124"/>
      <c r="Q414" s="124"/>
      <c r="R414" s="124"/>
      <c r="Z414" s="2"/>
    </row>
    <row r="415" spans="13:26" x14ac:dyDescent="0.2">
      <c r="M415" s="2"/>
      <c r="O415" s="124"/>
      <c r="P415" s="124"/>
      <c r="Q415" s="124"/>
      <c r="R415" s="124"/>
      <c r="Z415" s="2"/>
    </row>
    <row r="416" spans="13:26" x14ac:dyDescent="0.2">
      <c r="M416" s="2"/>
      <c r="O416" s="124"/>
      <c r="P416" s="124"/>
      <c r="Q416" s="124"/>
      <c r="R416" s="124"/>
      <c r="Z416" s="2"/>
    </row>
    <row r="417" spans="13:26" x14ac:dyDescent="0.2">
      <c r="M417" s="2"/>
      <c r="O417" s="124"/>
      <c r="P417" s="124"/>
      <c r="Q417" s="124"/>
      <c r="R417" s="124"/>
      <c r="Z417" s="2"/>
    </row>
    <row r="418" spans="13:26" x14ac:dyDescent="0.2">
      <c r="M418" s="2"/>
      <c r="O418" s="124"/>
      <c r="P418" s="124"/>
      <c r="Q418" s="124"/>
      <c r="R418" s="124"/>
      <c r="Z418" s="2"/>
    </row>
    <row r="419" spans="13:26" x14ac:dyDescent="0.2">
      <c r="M419" s="2"/>
      <c r="O419" s="124"/>
      <c r="P419" s="124"/>
      <c r="Q419" s="124"/>
      <c r="R419" s="124"/>
      <c r="Z419" s="2"/>
    </row>
    <row r="420" spans="13:26" x14ac:dyDescent="0.2">
      <c r="M420" s="2"/>
      <c r="O420" s="124"/>
      <c r="P420" s="124"/>
      <c r="Q420" s="124"/>
      <c r="R420" s="124"/>
      <c r="Z420" s="2"/>
    </row>
    <row r="421" spans="13:26" x14ac:dyDescent="0.2">
      <c r="M421" s="2"/>
      <c r="O421" s="124"/>
      <c r="P421" s="124"/>
      <c r="Q421" s="124"/>
      <c r="R421" s="124"/>
      <c r="Z421" s="2"/>
    </row>
    <row r="422" spans="13:26" x14ac:dyDescent="0.2">
      <c r="M422" s="2"/>
      <c r="O422" s="124"/>
      <c r="P422" s="124"/>
      <c r="Q422" s="124"/>
      <c r="R422" s="124"/>
      <c r="Z422" s="2"/>
    </row>
    <row r="423" spans="13:26" x14ac:dyDescent="0.2">
      <c r="M423" s="2"/>
      <c r="O423" s="124"/>
      <c r="P423" s="124"/>
      <c r="Q423" s="124"/>
      <c r="R423" s="124"/>
      <c r="Z423" s="2"/>
    </row>
    <row r="424" spans="13:26" x14ac:dyDescent="0.2">
      <c r="M424" s="2"/>
      <c r="O424" s="124"/>
      <c r="P424" s="124"/>
      <c r="Q424" s="124"/>
      <c r="R424" s="124"/>
      <c r="Z424" s="2"/>
    </row>
    <row r="425" spans="13:26" x14ac:dyDescent="0.2">
      <c r="M425" s="2"/>
      <c r="O425" s="124"/>
      <c r="P425" s="124"/>
      <c r="Q425" s="124"/>
      <c r="R425" s="124"/>
      <c r="Z425" s="2"/>
    </row>
    <row r="426" spans="13:26" x14ac:dyDescent="0.2">
      <c r="M426" s="2"/>
      <c r="O426" s="124"/>
      <c r="P426" s="124"/>
      <c r="Q426" s="124"/>
      <c r="R426" s="124"/>
      <c r="Z426" s="2"/>
    </row>
    <row r="427" spans="13:26" x14ac:dyDescent="0.2">
      <c r="M427" s="2"/>
      <c r="O427" s="124"/>
      <c r="P427" s="124"/>
      <c r="Q427" s="124"/>
      <c r="R427" s="124"/>
      <c r="Z427" s="2"/>
    </row>
    <row r="428" spans="13:26" x14ac:dyDescent="0.2">
      <c r="M428" s="2"/>
      <c r="O428" s="124"/>
      <c r="P428" s="124"/>
      <c r="Q428" s="124"/>
      <c r="R428" s="124"/>
      <c r="Z428" s="2"/>
    </row>
    <row r="429" spans="13:26" x14ac:dyDescent="0.2">
      <c r="M429" s="2"/>
      <c r="O429" s="124"/>
      <c r="P429" s="124"/>
      <c r="Q429" s="124"/>
      <c r="R429" s="124"/>
      <c r="Z429" s="2"/>
    </row>
    <row r="430" spans="13:26" x14ac:dyDescent="0.2">
      <c r="M430" s="2"/>
      <c r="O430" s="124"/>
      <c r="P430" s="124"/>
      <c r="Q430" s="124"/>
      <c r="R430" s="124"/>
      <c r="Z430" s="2"/>
    </row>
    <row r="431" spans="13:26" x14ac:dyDescent="0.2">
      <c r="M431" s="2"/>
      <c r="O431" s="124"/>
      <c r="P431" s="124"/>
      <c r="Q431" s="124"/>
      <c r="R431" s="124"/>
      <c r="Z431" s="2"/>
    </row>
    <row r="432" spans="13:26" x14ac:dyDescent="0.2">
      <c r="M432" s="2"/>
      <c r="O432" s="124"/>
      <c r="P432" s="124"/>
      <c r="Q432" s="124"/>
      <c r="R432" s="124"/>
      <c r="Z432" s="2"/>
    </row>
    <row r="433" spans="13:26" x14ac:dyDescent="0.2">
      <c r="M433" s="2"/>
      <c r="O433" s="124"/>
      <c r="P433" s="124"/>
      <c r="Q433" s="124"/>
      <c r="R433" s="124"/>
      <c r="Z433" s="2"/>
    </row>
    <row r="434" spans="13:26" x14ac:dyDescent="0.2">
      <c r="M434" s="2"/>
      <c r="O434" s="124"/>
      <c r="P434" s="124"/>
      <c r="Q434" s="124"/>
      <c r="R434" s="124"/>
      <c r="Z434" s="2"/>
    </row>
    <row r="435" spans="13:26" x14ac:dyDescent="0.2">
      <c r="M435" s="2"/>
      <c r="O435" s="124"/>
      <c r="P435" s="124"/>
      <c r="Q435" s="124"/>
      <c r="R435" s="124"/>
      <c r="Z435" s="2"/>
    </row>
    <row r="436" spans="13:26" x14ac:dyDescent="0.2">
      <c r="M436" s="2"/>
      <c r="O436" s="124"/>
      <c r="P436" s="124"/>
      <c r="Q436" s="124"/>
      <c r="R436" s="124"/>
      <c r="Z436" s="2"/>
    </row>
    <row r="437" spans="13:26" x14ac:dyDescent="0.2">
      <c r="M437" s="2"/>
      <c r="O437" s="124"/>
      <c r="P437" s="124"/>
      <c r="Q437" s="124"/>
      <c r="R437" s="124"/>
      <c r="Z437" s="2"/>
    </row>
    <row r="438" spans="13:26" x14ac:dyDescent="0.2">
      <c r="M438" s="2"/>
      <c r="O438" s="124"/>
      <c r="P438" s="124"/>
      <c r="Q438" s="124"/>
      <c r="R438" s="124"/>
      <c r="Z438" s="2"/>
    </row>
    <row r="439" spans="13:26" x14ac:dyDescent="0.2">
      <c r="M439" s="2"/>
      <c r="O439" s="124"/>
      <c r="P439" s="124"/>
      <c r="Q439" s="124"/>
      <c r="R439" s="124"/>
      <c r="Z439" s="2"/>
    </row>
    <row r="440" spans="13:26" x14ac:dyDescent="0.2">
      <c r="M440" s="2"/>
      <c r="O440" s="124"/>
      <c r="P440" s="124"/>
      <c r="Q440" s="124"/>
      <c r="R440" s="124"/>
      <c r="Z440" s="2"/>
    </row>
    <row r="441" spans="13:26" x14ac:dyDescent="0.2">
      <c r="M441" s="2"/>
      <c r="O441" s="124"/>
      <c r="P441" s="124"/>
      <c r="Q441" s="124"/>
      <c r="R441" s="124"/>
      <c r="Z441" s="2"/>
    </row>
    <row r="442" spans="13:26" x14ac:dyDescent="0.2">
      <c r="M442" s="2"/>
      <c r="O442" s="124"/>
      <c r="P442" s="124"/>
      <c r="Q442" s="124"/>
      <c r="R442" s="124"/>
      <c r="Z442" s="2"/>
    </row>
    <row r="443" spans="13:26" x14ac:dyDescent="0.2">
      <c r="M443" s="2"/>
      <c r="O443" s="124"/>
      <c r="P443" s="124"/>
      <c r="Q443" s="124"/>
      <c r="R443" s="124"/>
      <c r="Z443" s="2"/>
    </row>
    <row r="444" spans="13:26" x14ac:dyDescent="0.2">
      <c r="M444" s="2"/>
      <c r="O444" s="124"/>
      <c r="P444" s="124"/>
      <c r="Q444" s="124"/>
      <c r="R444" s="124"/>
      <c r="Z444" s="2"/>
    </row>
    <row r="445" spans="13:26" x14ac:dyDescent="0.2">
      <c r="M445" s="2"/>
      <c r="O445" s="124"/>
      <c r="P445" s="124"/>
      <c r="Q445" s="124"/>
      <c r="R445" s="124"/>
      <c r="Z445" s="2"/>
    </row>
    <row r="446" spans="13:26" x14ac:dyDescent="0.2">
      <c r="M446" s="2"/>
      <c r="O446" s="124"/>
      <c r="P446" s="124"/>
      <c r="Q446" s="124"/>
      <c r="R446" s="124"/>
      <c r="Z446" s="2"/>
    </row>
    <row r="447" spans="13:26" x14ac:dyDescent="0.2">
      <c r="M447" s="2"/>
      <c r="O447" s="124"/>
      <c r="P447" s="124"/>
      <c r="Q447" s="124"/>
      <c r="R447" s="124"/>
      <c r="Z447" s="2"/>
    </row>
    <row r="448" spans="13:26" x14ac:dyDescent="0.2">
      <c r="M448" s="2"/>
      <c r="O448" s="124"/>
      <c r="P448" s="124"/>
      <c r="Q448" s="124"/>
      <c r="R448" s="124"/>
      <c r="Z448" s="2"/>
    </row>
    <row r="449" spans="13:26" x14ac:dyDescent="0.2">
      <c r="M449" s="2"/>
      <c r="O449" s="124"/>
      <c r="P449" s="124"/>
      <c r="Q449" s="124"/>
      <c r="R449" s="124"/>
      <c r="Z449" s="2"/>
    </row>
    <row r="450" spans="13:26" x14ac:dyDescent="0.2">
      <c r="M450" s="2"/>
      <c r="O450" s="124"/>
      <c r="P450" s="124"/>
      <c r="Q450" s="124"/>
      <c r="R450" s="124"/>
      <c r="Z450" s="2"/>
    </row>
    <row r="451" spans="13:26" x14ac:dyDescent="0.2">
      <c r="M451" s="2"/>
      <c r="N451" s="163" t="s">
        <v>216</v>
      </c>
      <c r="O451" s="163" t="s">
        <v>216</v>
      </c>
      <c r="P451" s="163" t="s">
        <v>216</v>
      </c>
      <c r="Q451" s="163" t="s">
        <v>216</v>
      </c>
      <c r="R451" s="163" t="s">
        <v>216</v>
      </c>
      <c r="Z451" s="2"/>
    </row>
    <row r="452" spans="13:26" x14ac:dyDescent="0.2">
      <c r="M452" s="2"/>
      <c r="N452" s="134"/>
      <c r="O452" s="134" t="s">
        <v>231</v>
      </c>
      <c r="P452" s="196">
        <f>SUM(P67:P450)</f>
        <v>13749322.733065212</v>
      </c>
      <c r="Q452" s="196">
        <f>SUM(Q67:Q450)</f>
        <v>5409558.6340998048</v>
      </c>
      <c r="R452" s="196">
        <f>P452+Q452</f>
        <v>19158881.367165018</v>
      </c>
      <c r="S452" s="124">
        <f>R452-P62</f>
        <v>2.9429793357849121E-7</v>
      </c>
      <c r="Z452" s="2"/>
    </row>
    <row r="453" spans="13:26" x14ac:dyDescent="0.2"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</sheetData>
  <mergeCells count="1">
    <mergeCell ref="AF7:AF8"/>
  </mergeCells>
  <printOptions horizontalCentered="1"/>
  <pageMargins left="0.75" right="0.75" top="0.75" bottom="0.75" header="1" footer="1"/>
  <pageSetup scale="65" orientation="portrait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86728-2C27-4E41-900F-7E815E7363B9}">
  <sheetPr>
    <tabColor theme="5" tint="0.39997558519241921"/>
    <pageSetUpPr fitToPage="1"/>
  </sheetPr>
  <dimension ref="A1:AH181"/>
  <sheetViews>
    <sheetView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38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3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38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Polk Unit #1 (Gasifier - GT - HRSG - ST)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2036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2615454.8639249513</v>
      </c>
      <c r="Q8" s="184">
        <f>G10</f>
        <v>3160265.9200623459</v>
      </c>
      <c r="R8" s="184">
        <f>G11</f>
        <v>4887350.0201548291</v>
      </c>
      <c r="S8" s="184">
        <f>G12</f>
        <v>64688.369708334481</v>
      </c>
      <c r="T8" s="184">
        <f>G13</f>
        <v>-5496849.4460005574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3473824.4778322093</v>
      </c>
      <c r="Q9" s="184">
        <f>L10</f>
        <v>4197561.2946407376</v>
      </c>
      <c r="R9" s="184">
        <f>L11</f>
        <v>6454227.7361474289</v>
      </c>
      <c r="S9" s="184">
        <f>L12</f>
        <v>81167.289350582359</v>
      </c>
      <c r="T9" s="184">
        <f>L13</f>
        <v>-7259131.8423065394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66</v>
      </c>
      <c r="B10" s="170">
        <f>'Escalation Factors'!$A$10</f>
        <v>2023</v>
      </c>
      <c r="C10" s="201">
        <v>2036</v>
      </c>
      <c r="D10" s="10" t="s">
        <v>155</v>
      </c>
      <c r="E10" s="184">
        <f>VLOOKUP($A$10,'Cost Estimates in 2023'!$A:$F,2,FALSE)</f>
        <v>2996900</v>
      </c>
      <c r="F10" s="164">
        <f>VLOOKUP(G$7,Multiplier_Labor,3,FALSE)</f>
        <v>1.0545116353773385</v>
      </c>
      <c r="G10" s="185">
        <f>E10*F10</f>
        <v>3160265.9200623459</v>
      </c>
      <c r="H10" s="137"/>
      <c r="J10" s="165">
        <f>C10+1</f>
        <v>2037</v>
      </c>
      <c r="K10" s="164">
        <f>VLOOKUP(J$10,Multiplier_Labor,4,FALSE)</f>
        <v>1.3282304087112795</v>
      </c>
      <c r="L10" s="185">
        <f>G10*K10</f>
        <v>4197561.2946407376</v>
      </c>
      <c r="M10" s="2"/>
      <c r="O10" s="134" t="s">
        <v>235</v>
      </c>
      <c r="P10" s="184">
        <f>SUM(Q10:T10)</f>
        <v>2810777.3978322092</v>
      </c>
      <c r="Q10" s="184">
        <f>Q9-Q16</f>
        <v>2116456.2146407375</v>
      </c>
      <c r="R10" s="184">
        <f>R9-R16</f>
        <v>4794710.7361474289</v>
      </c>
      <c r="S10" s="184">
        <f>S9-S16</f>
        <v>48784.289350582359</v>
      </c>
      <c r="T10" s="184">
        <f>T9-T16</f>
        <v>-4149173.8423065394</v>
      </c>
      <c r="Z10" s="2"/>
      <c r="AA10" s="186" t="str">
        <f>A10</f>
        <v>Polk Unit #1 (Gasifier - GT - HRSG - ST)</v>
      </c>
      <c r="AB10" s="182">
        <f>P12</f>
        <v>11</v>
      </c>
      <c r="AC10" s="187">
        <f>G7</f>
        <v>2025</v>
      </c>
      <c r="AD10" s="187">
        <f>C10</f>
        <v>2036</v>
      </c>
      <c r="AE10" s="182">
        <f>G15</f>
        <v>2615454.8639249513</v>
      </c>
      <c r="AF10" s="182">
        <f>P16</f>
        <v>663047.08000000007</v>
      </c>
      <c r="AG10" s="182">
        <f>L15</f>
        <v>3473824.4778322093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4820800</v>
      </c>
      <c r="F11" s="164">
        <f>VLOOKUP(G$7,Multiplier_Materials,3,FALSE)</f>
        <v>1.0138047668757943</v>
      </c>
      <c r="G11" s="185">
        <f>E11*F11</f>
        <v>4887350.0201548291</v>
      </c>
      <c r="H11" s="137"/>
      <c r="K11" s="164">
        <f>VLOOKUP(J$10,Multiplier_Materials,4,FALSE)</f>
        <v>1.3205986290179728</v>
      </c>
      <c r="L11" s="185">
        <f>G11*K11</f>
        <v>6454227.7361474289</v>
      </c>
      <c r="M11" s="2"/>
      <c r="O11" s="134" t="s">
        <v>234</v>
      </c>
      <c r="P11" s="184">
        <f>SUM(Q11:T11)</f>
        <v>2121141.8844911619</v>
      </c>
      <c r="Q11" s="184">
        <f>Q10/((1+Q13)^(P12))</f>
        <v>1593440.5663052367</v>
      </c>
      <c r="R11" s="184">
        <f>R10/((1+R13)^(P12))</f>
        <v>3630710.0664740815</v>
      </c>
      <c r="S11" s="184">
        <f>S10/((1+S13)^(P12))</f>
        <v>38879.90064369687</v>
      </c>
      <c r="T11" s="184">
        <f>T10/((1+T13)^(P12))</f>
        <v>-3141888.648931853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62100</v>
      </c>
      <c r="F12" s="164">
        <f>VLOOKUP(G$7,Multiplier_GDP,3,FALSE)</f>
        <v>1.0416806716317952</v>
      </c>
      <c r="G12" s="185">
        <f>E12*F12</f>
        <v>64688.369708334481</v>
      </c>
      <c r="H12" s="137"/>
      <c r="K12" s="164">
        <f>VLOOKUP(J$10,Multiplier_GDP,4,FALSE)</f>
        <v>1.2547431588792186</v>
      </c>
      <c r="L12" s="185">
        <f>G12*K12</f>
        <v>81167.289350582359</v>
      </c>
      <c r="M12" s="2"/>
      <c r="O12" s="134" t="s">
        <v>244</v>
      </c>
      <c r="P12" s="184">
        <f>(P7-P6)</f>
        <v>11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-5422000</v>
      </c>
      <c r="F13" s="164">
        <f>F11</f>
        <v>1.0138047668757943</v>
      </c>
      <c r="G13" s="185">
        <f>E13*F13</f>
        <v>-5496849.4460005574</v>
      </c>
      <c r="H13" s="137"/>
      <c r="K13" s="164">
        <f>K11</f>
        <v>1.3205986290179728</v>
      </c>
      <c r="L13" s="185">
        <f>G13*K13</f>
        <v>-7259131.8423065394</v>
      </c>
      <c r="M13" s="2"/>
      <c r="O13" s="180" t="s">
        <v>237</v>
      </c>
      <c r="P13" s="189">
        <f>IF(P8=0,0,((P9/P8)^(1/($P7-$P6))-1))</f>
        <v>2.6137390715864184E-2</v>
      </c>
      <c r="Q13" s="189">
        <f>IF(Q8=0,0,((Q9/Q8)^(1/($P7-$P6))-1))</f>
        <v>2.6140135267976428E-2</v>
      </c>
      <c r="R13" s="189">
        <f>IF(R8=0,0,((R9/R8)^(1/($P7-$P6))-1))</f>
        <v>2.5602728248805162E-2</v>
      </c>
      <c r="S13" s="189">
        <f>IF(S8=0,0,((S9/S8)^(1/($P7-$P6))-1))</f>
        <v>2.0844352651046227E-2</v>
      </c>
      <c r="T13" s="189">
        <f>IF(T8=0,0,((T9/T8)^(1/($P7-$P6))-1))</f>
        <v>2.5602728248805162E-2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224097.49509592052</v>
      </c>
      <c r="Q14" s="185">
        <f>PMT(Q13,$P12,-Q11)</f>
        <v>168553.70578453367</v>
      </c>
      <c r="R14" s="185">
        <f>PMT(R13,$P12,-R11)</f>
        <v>382901.43780474178</v>
      </c>
      <c r="S14" s="185">
        <f>PMT(S13,$P12,-S11)</f>
        <v>3991.7732649941331</v>
      </c>
      <c r="T14" s="185">
        <f>PMT(T13,$P12,-T11)</f>
        <v>-331349.42175834905</v>
      </c>
      <c r="U14" s="190"/>
      <c r="Z14" s="2"/>
    </row>
    <row r="15" spans="1:34" x14ac:dyDescent="0.2">
      <c r="E15" s="185">
        <f>SUM(E10:E13)</f>
        <v>2457800</v>
      </c>
      <c r="F15" s="124"/>
      <c r="G15" s="185">
        <f>SUM(G10:G13)</f>
        <v>2615454.8639249513</v>
      </c>
      <c r="H15" s="137"/>
      <c r="L15" s="185">
        <f>SUM(L10:L13)</f>
        <v>3473824.4778322093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36" si="0">SUM(Q16:T16)</f>
        <v>663047.08000000007</v>
      </c>
      <c r="Q16" s="185">
        <f>VLOOKUP($A$10,'Reserves Dec 31, 2024'!$A:$F,2,FALSE)</f>
        <v>2081105.08</v>
      </c>
      <c r="R16" s="185">
        <f>VLOOKUP($A$10,'Reserves Dec 31, 2024'!$A:$F,3,FALSE)</f>
        <v>1659517</v>
      </c>
      <c r="S16" s="185">
        <f>VLOOKUP($A$10,'Reserves Dec 31, 2024'!$A:$F,4,FALSE)</f>
        <v>32383</v>
      </c>
      <c r="T16" s="185">
        <f>VLOOKUP($A$10,'Reserves Dec 31, 2024'!$A:$F,5,FALSE)</f>
        <v>-3109958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">
      <c r="E17" s="184">
        <f>VLOOKUP($A$10,'Cost Estimates in 2023'!$A:$F,6,FALSE)-E15</f>
        <v>0</v>
      </c>
      <c r="M17" s="2"/>
      <c r="N17" s="1">
        <f t="shared" ref="N17:N36" si="1">N16+1</f>
        <v>1</v>
      </c>
      <c r="O17" s="195">
        <f>P6</f>
        <v>2025</v>
      </c>
      <c r="P17" s="124">
        <f t="shared" si="0"/>
        <v>224097.49509592052</v>
      </c>
      <c r="Q17" s="124">
        <f>IF($N17&lt;=TRUNC($P$12),Q14*(1+0),0)</f>
        <v>168553.70578453367</v>
      </c>
      <c r="R17" s="124">
        <f>IF($N17&lt;=TRUNC($P$12),R14*(1+0),0)</f>
        <v>382901.43780474178</v>
      </c>
      <c r="S17" s="124">
        <f>IF($N17&lt;=TRUNC($P$12),S14*(1+0),0)</f>
        <v>3991.7732649941331</v>
      </c>
      <c r="T17" s="124">
        <f>IF($N17&lt;=TRUNC($P$12),T14*(1+0),0)</f>
        <v>-331349.42175834905</v>
      </c>
      <c r="Z17" s="2"/>
    </row>
    <row r="18" spans="5:26" x14ac:dyDescent="0.2">
      <c r="M18" s="2"/>
      <c r="N18" s="1">
        <f t="shared" si="1"/>
        <v>2</v>
      </c>
      <c r="O18" s="195">
        <f t="shared" ref="O18:O36" si="2">O17+1</f>
        <v>2026</v>
      </c>
      <c r="P18" s="124">
        <f t="shared" si="0"/>
        <v>229906.58995219931</v>
      </c>
      <c r="Q18" s="124">
        <f t="shared" ref="Q18:Q36" si="3">IF($N18&lt;=TRUNC($P$12),Q17*(1+Q$13),0)</f>
        <v>172959.72245366007</v>
      </c>
      <c r="R18" s="124">
        <f t="shared" ref="R18:R36" si="4">IF($N18&lt;=TRUNC($P$12),R17*(1+R$13),0)</f>
        <v>392704.75926293334</v>
      </c>
      <c r="S18" s="124">
        <f t="shared" ref="S18:S36" si="5">IF($N18&lt;=TRUNC($P$12),S17*(1+S$13),0)</f>
        <v>4074.9791946326891</v>
      </c>
      <c r="T18" s="124">
        <f t="shared" ref="T18:T36" si="6">IF($N18&lt;=TRUNC($P$12),T17*(1+T$13),0)</f>
        <v>-339832.8709590268</v>
      </c>
      <c r="Z18" s="2"/>
    </row>
    <row r="19" spans="5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235866.3853846743</v>
      </c>
      <c r="Q19" s="124">
        <f t="shared" si="3"/>
        <v>177480.91299451041</v>
      </c>
      <c r="R19" s="124">
        <f t="shared" si="4"/>
        <v>402759.0724963547</v>
      </c>
      <c r="S19" s="124">
        <f t="shared" si="5"/>
        <v>4159.9194980112889</v>
      </c>
      <c r="T19" s="124">
        <f t="shared" si="6"/>
        <v>-348533.51960420201</v>
      </c>
      <c r="Z19" s="124"/>
    </row>
    <row r="20" spans="5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241980.79338169028</v>
      </c>
      <c r="Q20" s="124">
        <f t="shared" si="3"/>
        <v>182120.28806767086</v>
      </c>
      <c r="R20" s="124">
        <f t="shared" si="4"/>
        <v>413070.80357921968</v>
      </c>
      <c r="S20" s="124">
        <f t="shared" si="5"/>
        <v>4246.6303270277995</v>
      </c>
      <c r="T20" s="124">
        <f t="shared" si="6"/>
        <v>-357456.92859222798</v>
      </c>
      <c r="U20" s="196">
        <f>SUM(Q17:T20)/4</f>
        <v>232962.81595362115</v>
      </c>
      <c r="V20" s="124">
        <f>SUM(Q17:Q20)/4</f>
        <v>175278.65732509375</v>
      </c>
      <c r="W20" s="124">
        <f>SUM(R17:R20)/4</f>
        <v>397859.01828581234</v>
      </c>
      <c r="X20" s="124">
        <f>SUM(S17:S20)/4</f>
        <v>4118.3255711664779</v>
      </c>
      <c r="Y20" s="124">
        <f>SUM(T17:T20)/4</f>
        <v>-344293.18522845145</v>
      </c>
      <c r="Z20" s="188">
        <f>SUM(Q20:T20)-P20</f>
        <v>0</v>
      </c>
    </row>
    <row r="21" spans="5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248253.82753509231</v>
      </c>
      <c r="Q21" s="124">
        <f t="shared" si="3"/>
        <v>186880.93703280261</v>
      </c>
      <c r="R21" s="124">
        <f t="shared" si="4"/>
        <v>423646.54311077402</v>
      </c>
      <c r="S21" s="124">
        <f t="shared" si="5"/>
        <v>4335.148587142995</v>
      </c>
      <c r="T21" s="124">
        <f t="shared" si="6"/>
        <v>-366608.80119562737</v>
      </c>
      <c r="Z21" s="2"/>
    </row>
    <row r="22" spans="5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254689.60568026005</v>
      </c>
      <c r="Q22" s="124">
        <f t="shared" si="3"/>
        <v>191766.03000584626</v>
      </c>
      <c r="R22" s="124">
        <f t="shared" si="4"/>
        <v>434493.05042758491</v>
      </c>
      <c r="S22" s="124">
        <f t="shared" si="5"/>
        <v>4425.5119530880884</v>
      </c>
      <c r="T22" s="124">
        <f t="shared" si="6"/>
        <v>-375994.98670625925</v>
      </c>
      <c r="Z22" s="2"/>
    </row>
    <row r="23" spans="5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261292.35260476562</v>
      </c>
      <c r="Q23" s="124">
        <f t="shared" si="3"/>
        <v>196778.8199700019</v>
      </c>
      <c r="R23" s="124">
        <f t="shared" si="4"/>
        <v>445617.25792367675</v>
      </c>
      <c r="S23" s="124">
        <f t="shared" si="5"/>
        <v>4517.7588848996766</v>
      </c>
      <c r="T23" s="124">
        <f t="shared" si="6"/>
        <v>-385621.48417381273</v>
      </c>
      <c r="Z23" s="124"/>
    </row>
    <row r="24" spans="5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268066.40282743797</v>
      </c>
      <c r="Q24" s="124">
        <f t="shared" si="3"/>
        <v>201922.64494189052</v>
      </c>
      <c r="R24" s="124">
        <f t="shared" si="4"/>
        <v>457026.27548127435</v>
      </c>
      <c r="S24" s="124">
        <f t="shared" si="5"/>
        <v>4611.9286442889224</v>
      </c>
      <c r="T24" s="124">
        <f t="shared" si="6"/>
        <v>-395494.44624001579</v>
      </c>
      <c r="U24" s="196">
        <f>SUM(Q21:T24)/4</f>
        <v>258075.54716188897</v>
      </c>
      <c r="V24" s="124">
        <f>SUM(Q21:Q24)/4</f>
        <v>194337.10798763533</v>
      </c>
      <c r="W24" s="124">
        <f>SUM(R21:R24)/4</f>
        <v>440195.78173582751</v>
      </c>
      <c r="X24" s="124">
        <f>SUM(S21:S24)/4</f>
        <v>4472.587017354921</v>
      </c>
      <c r="Y24" s="124">
        <f>SUM(T21:T24)/4</f>
        <v>-380929.9295789288</v>
      </c>
      <c r="Z24" s="188">
        <f>SUM(Q24:T24)-P24</f>
        <v>0</v>
      </c>
    </row>
    <row r="25" spans="5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275016.20344966551</v>
      </c>
      <c r="Q25" s="124">
        <f t="shared" si="3"/>
        <v>207200.93019433913</v>
      </c>
      <c r="R25" s="124">
        <f t="shared" si="4"/>
        <v>468727.395014985</v>
      </c>
      <c r="S25" s="124">
        <f t="shared" si="5"/>
        <v>4708.0613113519421</v>
      </c>
      <c r="T25" s="124">
        <f t="shared" si="6"/>
        <v>-405620.18307101057</v>
      </c>
      <c r="Z25" s="2"/>
    </row>
    <row r="26" spans="5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282146.31708081398</v>
      </c>
      <c r="Q26" s="124">
        <f t="shared" si="3"/>
        <v>212617.19053726969</v>
      </c>
      <c r="R26" s="124">
        <f t="shared" si="4"/>
        <v>480728.09513232403</v>
      </c>
      <c r="S26" s="124">
        <f t="shared" si="5"/>
        <v>4806.1978016285093</v>
      </c>
      <c r="T26" s="124">
        <f t="shared" si="6"/>
        <v>-416005.16639040824</v>
      </c>
      <c r="Z26" s="2"/>
    </row>
    <row r="27" spans="5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289461.42483968922</v>
      </c>
      <c r="Q27" s="124">
        <f t="shared" si="3"/>
        <v>218175.03265821104</v>
      </c>
      <c r="R27" s="124">
        <f t="shared" si="4"/>
        <v>493036.0459135627</v>
      </c>
      <c r="S27" s="124">
        <f t="shared" si="5"/>
        <v>4906.379883516337</v>
      </c>
      <c r="T27" s="124">
        <f t="shared" si="6"/>
        <v>-426656.03361560084</v>
      </c>
      <c r="Z27" s="124"/>
    </row>
    <row r="28" spans="5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0</v>
      </c>
      <c r="Q28" s="124">
        <f t="shared" si="3"/>
        <v>0</v>
      </c>
      <c r="R28" s="124">
        <f t="shared" si="4"/>
        <v>0</v>
      </c>
      <c r="S28" s="124">
        <f t="shared" si="5"/>
        <v>0</v>
      </c>
      <c r="T28" s="124">
        <f t="shared" si="6"/>
        <v>0</v>
      </c>
      <c r="U28" s="196">
        <f>SUM(Q25:T28)/4</f>
        <v>211655.98634254222</v>
      </c>
      <c r="V28" s="124">
        <f>SUM(Q25:Q28)/4</f>
        <v>159498.28834745497</v>
      </c>
      <c r="W28" s="124">
        <f>SUM(R25:R28)/4</f>
        <v>360622.88401521795</v>
      </c>
      <c r="X28" s="124">
        <f>SUM(S25:S28)/4</f>
        <v>3605.1597491241973</v>
      </c>
      <c r="Y28" s="124">
        <f>SUM(T25:T28)/4</f>
        <v>-312070.3457692549</v>
      </c>
      <c r="Z28" s="188">
        <f>SUM(Q28:T28)-P28</f>
        <v>0</v>
      </c>
    </row>
    <row r="29" spans="5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0</v>
      </c>
      <c r="Q29" s="124">
        <f t="shared" si="3"/>
        <v>0</v>
      </c>
      <c r="R29" s="124">
        <f t="shared" si="4"/>
        <v>0</v>
      </c>
      <c r="S29" s="124">
        <f t="shared" si="5"/>
        <v>0</v>
      </c>
      <c r="T29" s="124">
        <f t="shared" si="6"/>
        <v>0</v>
      </c>
      <c r="Z29" s="2"/>
    </row>
    <row r="30" spans="5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0</v>
      </c>
      <c r="Q30" s="124">
        <f t="shared" si="3"/>
        <v>0</v>
      </c>
      <c r="R30" s="124">
        <f t="shared" si="4"/>
        <v>0</v>
      </c>
      <c r="S30" s="124">
        <f t="shared" si="5"/>
        <v>0</v>
      </c>
      <c r="T30" s="124">
        <f t="shared" si="6"/>
        <v>0</v>
      </c>
      <c r="Z30" s="2"/>
    </row>
    <row r="31" spans="5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0</v>
      </c>
      <c r="Q31" s="124">
        <f t="shared" si="3"/>
        <v>0</v>
      </c>
      <c r="R31" s="124">
        <f t="shared" si="4"/>
        <v>0</v>
      </c>
      <c r="S31" s="124">
        <f t="shared" si="5"/>
        <v>0</v>
      </c>
      <c r="T31" s="124">
        <f t="shared" si="6"/>
        <v>0</v>
      </c>
      <c r="Z31" s="124"/>
    </row>
    <row r="32" spans="5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0</v>
      </c>
      <c r="Q32" s="124">
        <f t="shared" si="3"/>
        <v>0</v>
      </c>
      <c r="R32" s="124">
        <f t="shared" si="4"/>
        <v>0</v>
      </c>
      <c r="S32" s="124">
        <f t="shared" si="5"/>
        <v>0</v>
      </c>
      <c r="T32" s="124">
        <f t="shared" si="6"/>
        <v>0</v>
      </c>
      <c r="U32" s="196">
        <f>SUM(Q29:T32)/4</f>
        <v>0</v>
      </c>
      <c r="V32" s="124">
        <f>SUM(Q29:Q32)/4</f>
        <v>0</v>
      </c>
      <c r="W32" s="124">
        <f>SUM(R29:R32)/4</f>
        <v>0</v>
      </c>
      <c r="X32" s="124">
        <f>SUM(S29:S32)/4</f>
        <v>0</v>
      </c>
      <c r="Y32" s="124">
        <f>SUM(T29:T32)/4</f>
        <v>0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0</v>
      </c>
      <c r="Q33" s="124">
        <f t="shared" si="3"/>
        <v>0</v>
      </c>
      <c r="R33" s="124">
        <f t="shared" si="4"/>
        <v>0</v>
      </c>
      <c r="S33" s="124">
        <f t="shared" si="5"/>
        <v>0</v>
      </c>
      <c r="T33" s="124">
        <f t="shared" si="6"/>
        <v>0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0</v>
      </c>
      <c r="Q34" s="124">
        <f t="shared" si="3"/>
        <v>0</v>
      </c>
      <c r="R34" s="124">
        <f t="shared" si="4"/>
        <v>0</v>
      </c>
      <c r="S34" s="124">
        <f t="shared" si="5"/>
        <v>0</v>
      </c>
      <c r="T34" s="124">
        <f t="shared" si="6"/>
        <v>0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0</v>
      </c>
      <c r="Q35" s="124">
        <f t="shared" si="3"/>
        <v>0</v>
      </c>
      <c r="R35" s="124">
        <f t="shared" si="4"/>
        <v>0</v>
      </c>
      <c r="S35" s="124">
        <f t="shared" si="5"/>
        <v>0</v>
      </c>
      <c r="T35" s="124">
        <f t="shared" si="6"/>
        <v>0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0</v>
      </c>
      <c r="Q36" s="124">
        <f t="shared" si="3"/>
        <v>0</v>
      </c>
      <c r="R36" s="124">
        <f t="shared" si="4"/>
        <v>0</v>
      </c>
      <c r="S36" s="124">
        <f t="shared" si="5"/>
        <v>0</v>
      </c>
      <c r="T36" s="124">
        <f t="shared" si="6"/>
        <v>0</v>
      </c>
      <c r="U36" s="196">
        <f>SUM(Q33:T36)/4</f>
        <v>0</v>
      </c>
      <c r="V36" s="124">
        <f>SUM(Q33:Q36)/4</f>
        <v>0</v>
      </c>
      <c r="W36" s="124">
        <f>SUM(R33:R36)/4</f>
        <v>0</v>
      </c>
      <c r="X36" s="124">
        <f>SUM(S33:S36)/4</f>
        <v>0</v>
      </c>
      <c r="Y36" s="124">
        <f>SUM(T33:T36)/4</f>
        <v>0</v>
      </c>
      <c r="Z36" s="188">
        <f>SUM(Q36:T36)-P36</f>
        <v>0</v>
      </c>
    </row>
    <row r="37" spans="13:26" x14ac:dyDescent="0.2">
      <c r="M37" s="2"/>
      <c r="O37" s="163" t="s">
        <v>216</v>
      </c>
      <c r="P37" s="163" t="s">
        <v>216</v>
      </c>
      <c r="Q37" s="163" t="s">
        <v>216</v>
      </c>
      <c r="R37" s="163" t="s">
        <v>216</v>
      </c>
      <c r="S37" s="163" t="s">
        <v>216</v>
      </c>
      <c r="T37" s="163" t="s">
        <v>216</v>
      </c>
      <c r="U37" s="196"/>
      <c r="V37" s="196"/>
      <c r="W37" s="196"/>
      <c r="X37" s="196"/>
      <c r="Y37" s="196"/>
      <c r="Z37" s="2"/>
    </row>
    <row r="38" spans="13:26" x14ac:dyDescent="0.2">
      <c r="M38" s="2"/>
      <c r="O38" s="134" t="s">
        <v>231</v>
      </c>
      <c r="P38" s="196">
        <f>SUM(Q38:T38)</f>
        <v>2810777.3978322097</v>
      </c>
      <c r="Q38" s="196">
        <f>SUM(Q$17:Q$36)</f>
        <v>2116456.2146407361</v>
      </c>
      <c r="R38" s="196">
        <f>SUM(R$17:R$36)</f>
        <v>4794710.7361474317</v>
      </c>
      <c r="S38" s="196">
        <f>SUM(S$17:S$36)</f>
        <v>48784.289350582381</v>
      </c>
      <c r="T38" s="196">
        <f>SUM(T$17:T$36)</f>
        <v>-4149173.8423065408</v>
      </c>
      <c r="U38" s="124"/>
      <c r="V38" s="196"/>
      <c r="W38" s="196"/>
      <c r="X38" s="196"/>
      <c r="Y38" s="196"/>
      <c r="Z38" s="2"/>
    </row>
    <row r="39" spans="13:26" x14ac:dyDescent="0.2">
      <c r="M39" s="2"/>
      <c r="N39" s="2"/>
      <c r="O39" s="2"/>
      <c r="P39" s="188">
        <f>P38-P$10</f>
        <v>0</v>
      </c>
      <c r="Q39" s="188">
        <f>Q38-Q$10</f>
        <v>0</v>
      </c>
      <c r="R39" s="188">
        <f>R38-R$10</f>
        <v>0</v>
      </c>
      <c r="S39" s="188">
        <f>S38-S$10</f>
        <v>0</v>
      </c>
      <c r="T39" s="188">
        <f>T38-T$10</f>
        <v>0</v>
      </c>
      <c r="U39" s="188">
        <f>SUM(Q38:T38)-P$10</f>
        <v>0</v>
      </c>
      <c r="V39" s="2"/>
      <c r="W39" s="2"/>
      <c r="X39" s="2"/>
      <c r="Y39" s="2"/>
      <c r="Z39" s="2"/>
    </row>
    <row r="40" spans="13:26" x14ac:dyDescent="0.2">
      <c r="M40" s="2"/>
      <c r="O40" s="180" t="s">
        <v>279</v>
      </c>
      <c r="P40" s="197">
        <f>$P$13</f>
        <v>2.6137390715864184E-2</v>
      </c>
      <c r="Z40" s="2"/>
    </row>
    <row r="41" spans="13:26" x14ac:dyDescent="0.2">
      <c r="M41" s="2"/>
      <c r="O41" s="134" t="s">
        <v>236</v>
      </c>
      <c r="P41" s="197">
        <f>((1+P40)^(1/12))-1</f>
        <v>2.1524504412886447E-3</v>
      </c>
      <c r="Z41" s="2"/>
    </row>
    <row r="42" spans="13:26" x14ac:dyDescent="0.2">
      <c r="M42" s="2"/>
      <c r="O42" s="134" t="s">
        <v>235</v>
      </c>
      <c r="P42" s="196">
        <f>P10</f>
        <v>2810777.3978322092</v>
      </c>
      <c r="Z42" s="2"/>
    </row>
    <row r="43" spans="13:26" x14ac:dyDescent="0.2">
      <c r="M43" s="2"/>
      <c r="O43" s="134" t="s">
        <v>234</v>
      </c>
      <c r="P43" s="196">
        <f>P42/(1+P41)^P44</f>
        <v>2116244.3478313372</v>
      </c>
      <c r="Z43" s="2"/>
    </row>
    <row r="44" spans="13:26" x14ac:dyDescent="0.2">
      <c r="M44" s="2"/>
      <c r="O44" s="134" t="s">
        <v>233</v>
      </c>
      <c r="P44" s="124">
        <f>$P$12*12</f>
        <v>132</v>
      </c>
      <c r="Q44" s="198"/>
      <c r="Z44" s="2"/>
    </row>
    <row r="45" spans="13:26" x14ac:dyDescent="0.2">
      <c r="M45" s="2"/>
      <c r="O45" s="134" t="s">
        <v>232</v>
      </c>
      <c r="P45" s="196">
        <f>PMT(P41,P44,-P43)</f>
        <v>18434.5486068469</v>
      </c>
      <c r="Z45" s="2"/>
    </row>
    <row r="46" spans="13:26" x14ac:dyDescent="0.2">
      <c r="M46" s="2"/>
      <c r="N46" s="163"/>
      <c r="O46" s="163" t="s">
        <v>216</v>
      </c>
      <c r="P46" s="163" t="s">
        <v>216</v>
      </c>
      <c r="Q46" s="163" t="s">
        <v>216</v>
      </c>
      <c r="R46" s="163" t="s">
        <v>216</v>
      </c>
      <c r="Z46" s="2"/>
    </row>
    <row r="47" spans="13:26" x14ac:dyDescent="0.2">
      <c r="M47" s="2"/>
      <c r="N47" s="1">
        <v>1</v>
      </c>
      <c r="O47" s="124">
        <v>0</v>
      </c>
      <c r="P47" s="124">
        <f>P45</f>
        <v>18434.5486068469</v>
      </c>
      <c r="Q47" s="124">
        <f t="shared" ref="Q47:Q78" si="7">O47*$P$41</f>
        <v>0</v>
      </c>
      <c r="R47" s="124">
        <f t="shared" ref="R47:R78" si="8">O47+P47+Q47</f>
        <v>18434.5486068469</v>
      </c>
      <c r="Z47" s="2"/>
    </row>
    <row r="48" spans="13:26" x14ac:dyDescent="0.2">
      <c r="M48" s="2"/>
      <c r="N48" s="1">
        <f t="shared" ref="N48:N79" si="9">N47+1</f>
        <v>2</v>
      </c>
      <c r="O48" s="124">
        <f t="shared" ref="O48:O79" si="10">R47</f>
        <v>18434.5486068469</v>
      </c>
      <c r="P48" s="124">
        <f t="shared" ref="P48:P79" si="11">P47</f>
        <v>18434.5486068469</v>
      </c>
      <c r="Q48" s="124">
        <f t="shared" si="7"/>
        <v>39.679452283764583</v>
      </c>
      <c r="R48" s="124">
        <f t="shared" si="8"/>
        <v>36908.776665977566</v>
      </c>
      <c r="Z48" s="2"/>
    </row>
    <row r="49" spans="13:26" x14ac:dyDescent="0.2">
      <c r="M49" s="2"/>
      <c r="N49" s="1">
        <f t="shared" si="9"/>
        <v>3</v>
      </c>
      <c r="O49" s="124">
        <f t="shared" si="10"/>
        <v>36908.776665977566</v>
      </c>
      <c r="P49" s="124">
        <f t="shared" si="11"/>
        <v>18434.5486068469</v>
      </c>
      <c r="Q49" s="124">
        <f t="shared" si="7"/>
        <v>79.444312622107446</v>
      </c>
      <c r="R49" s="124">
        <f t="shared" si="8"/>
        <v>55422.769585446578</v>
      </c>
      <c r="S49" s="124"/>
      <c r="T49" s="124"/>
      <c r="U49" s="124"/>
      <c r="Z49" s="2"/>
    </row>
    <row r="50" spans="13:26" x14ac:dyDescent="0.2">
      <c r="M50" s="2"/>
      <c r="N50" s="1">
        <f t="shared" si="9"/>
        <v>4</v>
      </c>
      <c r="O50" s="124">
        <f t="shared" si="10"/>
        <v>55422.769585446578</v>
      </c>
      <c r="P50" s="124">
        <f t="shared" si="11"/>
        <v>18434.5486068469</v>
      </c>
      <c r="Q50" s="124">
        <f t="shared" si="7"/>
        <v>119.29476485163336</v>
      </c>
      <c r="R50" s="124">
        <f t="shared" si="8"/>
        <v>73976.612957145102</v>
      </c>
      <c r="Z50" s="2"/>
    </row>
    <row r="51" spans="13:26" x14ac:dyDescent="0.2">
      <c r="M51" s="2"/>
      <c r="N51" s="1">
        <f t="shared" si="9"/>
        <v>5</v>
      </c>
      <c r="O51" s="124">
        <f t="shared" si="10"/>
        <v>73976.612957145102</v>
      </c>
      <c r="P51" s="124">
        <f t="shared" si="11"/>
        <v>18434.5486068469</v>
      </c>
      <c r="Q51" s="124">
        <f t="shared" si="7"/>
        <v>159.23099320464624</v>
      </c>
      <c r="R51" s="124">
        <f t="shared" si="8"/>
        <v>92570.392557196654</v>
      </c>
      <c r="Z51" s="2"/>
    </row>
    <row r="52" spans="13:26" x14ac:dyDescent="0.2">
      <c r="M52" s="2"/>
      <c r="N52" s="1">
        <f t="shared" si="9"/>
        <v>6</v>
      </c>
      <c r="O52" s="124">
        <f t="shared" si="10"/>
        <v>92570.392557196654</v>
      </c>
      <c r="P52" s="124">
        <f t="shared" si="11"/>
        <v>18434.5486068469</v>
      </c>
      <c r="Q52" s="124">
        <f t="shared" si="7"/>
        <v>199.25318231000102</v>
      </c>
      <c r="R52" s="124">
        <f t="shared" si="8"/>
        <v>111204.19434635356</v>
      </c>
      <c r="Z52" s="2"/>
    </row>
    <row r="53" spans="13:26" x14ac:dyDescent="0.2">
      <c r="M53" s="2"/>
      <c r="N53" s="1">
        <f t="shared" si="9"/>
        <v>7</v>
      </c>
      <c r="O53" s="124">
        <f t="shared" si="10"/>
        <v>111204.19434635356</v>
      </c>
      <c r="P53" s="124">
        <f t="shared" si="11"/>
        <v>18434.5486068469</v>
      </c>
      <c r="Q53" s="124">
        <f t="shared" si="7"/>
        <v>239.36151719395693</v>
      </c>
      <c r="R53" s="124">
        <f t="shared" si="8"/>
        <v>129878.10447039442</v>
      </c>
      <c r="Z53" s="2"/>
    </row>
    <row r="54" spans="13:26" x14ac:dyDescent="0.2">
      <c r="M54" s="2"/>
      <c r="N54" s="1">
        <f t="shared" si="9"/>
        <v>8</v>
      </c>
      <c r="O54" s="124">
        <f t="shared" si="10"/>
        <v>129878.10447039442</v>
      </c>
      <c r="P54" s="124">
        <f t="shared" si="11"/>
        <v>18434.5486068469</v>
      </c>
      <c r="Q54" s="124">
        <f t="shared" si="7"/>
        <v>279.55618328103316</v>
      </c>
      <c r="R54" s="124">
        <f t="shared" si="8"/>
        <v>148592.20926052236</v>
      </c>
      <c r="Z54" s="2"/>
    </row>
    <row r="55" spans="13:26" x14ac:dyDescent="0.2">
      <c r="M55" s="2"/>
      <c r="N55" s="1">
        <f t="shared" si="9"/>
        <v>9</v>
      </c>
      <c r="O55" s="124">
        <f t="shared" si="10"/>
        <v>148592.20926052236</v>
      </c>
      <c r="P55" s="124">
        <f t="shared" si="11"/>
        <v>18434.5486068469</v>
      </c>
      <c r="Q55" s="124">
        <f t="shared" si="7"/>
        <v>319.83736639486597</v>
      </c>
      <c r="R55" s="124">
        <f t="shared" si="8"/>
        <v>167346.59523376412</v>
      </c>
      <c r="Z55" s="2"/>
    </row>
    <row r="56" spans="13:26" x14ac:dyDescent="0.2">
      <c r="M56" s="2"/>
      <c r="N56" s="1">
        <f t="shared" si="9"/>
        <v>10</v>
      </c>
      <c r="O56" s="124">
        <f t="shared" si="10"/>
        <v>167346.59523376412</v>
      </c>
      <c r="P56" s="124">
        <f t="shared" si="11"/>
        <v>18434.5486068469</v>
      </c>
      <c r="Q56" s="124">
        <f t="shared" si="7"/>
        <v>360.20525275906778</v>
      </c>
      <c r="R56" s="124">
        <f t="shared" si="8"/>
        <v>186141.34909337008</v>
      </c>
      <c r="Z56" s="2"/>
    </row>
    <row r="57" spans="13:26" x14ac:dyDescent="0.2">
      <c r="M57" s="2"/>
      <c r="N57" s="1">
        <f t="shared" si="9"/>
        <v>11</v>
      </c>
      <c r="O57" s="124">
        <f t="shared" si="10"/>
        <v>186141.34909337008</v>
      </c>
      <c r="P57" s="124">
        <f t="shared" si="11"/>
        <v>18434.5486068469</v>
      </c>
      <c r="Q57" s="124">
        <f t="shared" si="7"/>
        <v>400.66002899808808</v>
      </c>
      <c r="R57" s="124">
        <f t="shared" si="8"/>
        <v>204976.55772921507</v>
      </c>
      <c r="Z57" s="2"/>
    </row>
    <row r="58" spans="13:26" x14ac:dyDescent="0.2">
      <c r="M58" s="2"/>
      <c r="N58" s="1">
        <f t="shared" si="9"/>
        <v>12</v>
      </c>
      <c r="O58" s="124">
        <f t="shared" si="10"/>
        <v>204976.55772921507</v>
      </c>
      <c r="P58" s="124">
        <f t="shared" si="11"/>
        <v>18434.5486068469</v>
      </c>
      <c r="Q58" s="124">
        <f t="shared" si="7"/>
        <v>441.20188213807631</v>
      </c>
      <c r="R58" s="124">
        <f t="shared" si="8"/>
        <v>223852.30821820002</v>
      </c>
      <c r="Z58" s="2"/>
    </row>
    <row r="59" spans="13:26" x14ac:dyDescent="0.2">
      <c r="M59" s="2"/>
      <c r="N59" s="1">
        <f t="shared" si="9"/>
        <v>13</v>
      </c>
      <c r="O59" s="124">
        <f t="shared" si="10"/>
        <v>223852.30821820002</v>
      </c>
      <c r="P59" s="124">
        <f t="shared" si="11"/>
        <v>18434.5486068469</v>
      </c>
      <c r="Q59" s="124">
        <f t="shared" si="7"/>
        <v>481.83099960774632</v>
      </c>
      <c r="R59" s="124">
        <f t="shared" si="8"/>
        <v>242768.68782465465</v>
      </c>
      <c r="Z59" s="2"/>
    </row>
    <row r="60" spans="13:26" x14ac:dyDescent="0.2">
      <c r="M60" s="2"/>
      <c r="N60" s="1">
        <f t="shared" si="9"/>
        <v>14</v>
      </c>
      <c r="O60" s="124">
        <f t="shared" si="10"/>
        <v>242768.68782465465</v>
      </c>
      <c r="P60" s="124">
        <f t="shared" si="11"/>
        <v>18434.5486068469</v>
      </c>
      <c r="Q60" s="124">
        <f t="shared" si="7"/>
        <v>522.5475692392431</v>
      </c>
      <c r="R60" s="124">
        <f t="shared" si="8"/>
        <v>261725.78400074079</v>
      </c>
      <c r="Z60" s="2"/>
    </row>
    <row r="61" spans="13:26" x14ac:dyDescent="0.2">
      <c r="M61" s="2"/>
      <c r="N61" s="1">
        <f t="shared" si="9"/>
        <v>15</v>
      </c>
      <c r="O61" s="124">
        <f t="shared" si="10"/>
        <v>261725.78400074079</v>
      </c>
      <c r="P61" s="124">
        <f t="shared" si="11"/>
        <v>18434.5486068469</v>
      </c>
      <c r="Q61" s="124">
        <f t="shared" si="7"/>
        <v>563.35177926901099</v>
      </c>
      <c r="R61" s="124">
        <f t="shared" si="8"/>
        <v>280723.68438685668</v>
      </c>
      <c r="Z61" s="2"/>
    </row>
    <row r="62" spans="13:26" x14ac:dyDescent="0.2">
      <c r="M62" s="2"/>
      <c r="N62" s="1">
        <f t="shared" si="9"/>
        <v>16</v>
      </c>
      <c r="O62" s="124">
        <f t="shared" si="10"/>
        <v>280723.68438685668</v>
      </c>
      <c r="P62" s="124">
        <f t="shared" si="11"/>
        <v>18434.5486068469</v>
      </c>
      <c r="Q62" s="124">
        <f t="shared" si="7"/>
        <v>604.24381833866391</v>
      </c>
      <c r="R62" s="124">
        <f t="shared" si="8"/>
        <v>299762.47681204224</v>
      </c>
      <c r="Z62" s="2"/>
    </row>
    <row r="63" spans="13:26" x14ac:dyDescent="0.2">
      <c r="M63" s="2"/>
      <c r="N63" s="1">
        <f t="shared" si="9"/>
        <v>17</v>
      </c>
      <c r="O63" s="124">
        <f t="shared" si="10"/>
        <v>299762.47681204224</v>
      </c>
      <c r="P63" s="124">
        <f t="shared" si="11"/>
        <v>18434.5486068469</v>
      </c>
      <c r="Q63" s="124">
        <f t="shared" si="7"/>
        <v>645.22387549585744</v>
      </c>
      <c r="R63" s="124">
        <f t="shared" si="8"/>
        <v>318842.24929438496</v>
      </c>
      <c r="Z63" s="2"/>
    </row>
    <row r="64" spans="13:26" x14ac:dyDescent="0.2">
      <c r="M64" s="2"/>
      <c r="N64" s="1">
        <f t="shared" si="9"/>
        <v>18</v>
      </c>
      <c r="O64" s="124">
        <f t="shared" si="10"/>
        <v>318842.24929438496</v>
      </c>
      <c r="P64" s="124">
        <f t="shared" si="11"/>
        <v>18434.5486068469</v>
      </c>
      <c r="Q64" s="124">
        <f t="shared" si="7"/>
        <v>686.29214019516303</v>
      </c>
      <c r="R64" s="124">
        <f t="shared" si="8"/>
        <v>337963.090041427</v>
      </c>
      <c r="Z64" s="2"/>
    </row>
    <row r="65" spans="13:26" x14ac:dyDescent="0.2">
      <c r="M65" s="2"/>
      <c r="N65" s="1">
        <f t="shared" si="9"/>
        <v>19</v>
      </c>
      <c r="O65" s="124">
        <f t="shared" si="10"/>
        <v>337963.090041427</v>
      </c>
      <c r="P65" s="124">
        <f t="shared" si="11"/>
        <v>18434.5486068469</v>
      </c>
      <c r="Q65" s="124">
        <f t="shared" si="7"/>
        <v>727.44880229894352</v>
      </c>
      <c r="R65" s="124">
        <f t="shared" si="8"/>
        <v>357125.08745057281</v>
      </c>
      <c r="Z65" s="2"/>
    </row>
    <row r="66" spans="13:26" x14ac:dyDescent="0.2">
      <c r="M66" s="2"/>
      <c r="N66" s="1">
        <f t="shared" si="9"/>
        <v>20</v>
      </c>
      <c r="O66" s="124">
        <f t="shared" si="10"/>
        <v>357125.08745057281</v>
      </c>
      <c r="P66" s="124">
        <f t="shared" si="11"/>
        <v>18434.5486068469</v>
      </c>
      <c r="Q66" s="124">
        <f t="shared" si="7"/>
        <v>768.69405207823127</v>
      </c>
      <c r="R66" s="124">
        <f t="shared" si="8"/>
        <v>376328.33010949794</v>
      </c>
      <c r="Z66" s="2"/>
    </row>
    <row r="67" spans="13:26" x14ac:dyDescent="0.2">
      <c r="M67" s="2"/>
      <c r="N67" s="1">
        <f t="shared" si="9"/>
        <v>21</v>
      </c>
      <c r="O67" s="124">
        <f t="shared" si="10"/>
        <v>376328.33010949794</v>
      </c>
      <c r="P67" s="124">
        <f t="shared" si="11"/>
        <v>18434.5486068469</v>
      </c>
      <c r="Q67" s="124">
        <f t="shared" si="7"/>
        <v>810.02808021360761</v>
      </c>
      <c r="R67" s="124">
        <f t="shared" si="8"/>
        <v>395572.90679655841</v>
      </c>
      <c r="Z67" s="2"/>
    </row>
    <row r="68" spans="13:26" x14ac:dyDescent="0.2">
      <c r="M68" s="2"/>
      <c r="N68" s="1">
        <f t="shared" si="9"/>
        <v>22</v>
      </c>
      <c r="O68" s="124">
        <f t="shared" si="10"/>
        <v>395572.90679655841</v>
      </c>
      <c r="P68" s="124">
        <f t="shared" si="11"/>
        <v>18434.5486068469</v>
      </c>
      <c r="Q68" s="124">
        <f t="shared" si="7"/>
        <v>851.45107779608406</v>
      </c>
      <c r="R68" s="124">
        <f t="shared" si="8"/>
        <v>414858.90648120141</v>
      </c>
      <c r="Z68" s="2"/>
    </row>
    <row r="69" spans="13:26" x14ac:dyDescent="0.2">
      <c r="M69" s="2"/>
      <c r="N69" s="1">
        <f t="shared" si="9"/>
        <v>23</v>
      </c>
      <c r="O69" s="124">
        <f t="shared" si="10"/>
        <v>414858.90648120141</v>
      </c>
      <c r="P69" s="124">
        <f t="shared" si="11"/>
        <v>18434.5486068469</v>
      </c>
      <c r="Q69" s="124">
        <f t="shared" si="7"/>
        <v>892.96323632798658</v>
      </c>
      <c r="R69" s="124">
        <f t="shared" si="8"/>
        <v>434186.41832437628</v>
      </c>
      <c r="Z69" s="2"/>
    </row>
    <row r="70" spans="13:26" x14ac:dyDescent="0.2">
      <c r="M70" s="2"/>
      <c r="N70" s="1">
        <f t="shared" si="9"/>
        <v>24</v>
      </c>
      <c r="O70" s="124">
        <f t="shared" si="10"/>
        <v>434186.41832437628</v>
      </c>
      <c r="P70" s="124">
        <f t="shared" si="11"/>
        <v>18434.5486068469</v>
      </c>
      <c r="Q70" s="124">
        <f t="shared" si="7"/>
        <v>934.56474772383979</v>
      </c>
      <c r="R70" s="124">
        <f t="shared" si="8"/>
        <v>453555.53167894704</v>
      </c>
      <c r="Z70" s="2"/>
    </row>
    <row r="71" spans="13:26" x14ac:dyDescent="0.2">
      <c r="M71" s="2"/>
      <c r="N71" s="1">
        <f t="shared" si="9"/>
        <v>25</v>
      </c>
      <c r="O71" s="124">
        <f t="shared" si="10"/>
        <v>453555.53167894704</v>
      </c>
      <c r="P71" s="124">
        <f t="shared" si="11"/>
        <v>18434.5486068469</v>
      </c>
      <c r="Q71" s="124">
        <f t="shared" si="7"/>
        <v>976.25580431125547</v>
      </c>
      <c r="R71" s="124">
        <f t="shared" si="8"/>
        <v>472966.33609010518</v>
      </c>
      <c r="Z71" s="2"/>
    </row>
    <row r="72" spans="13:26" x14ac:dyDescent="0.2">
      <c r="M72" s="2"/>
      <c r="N72" s="1">
        <f t="shared" si="9"/>
        <v>26</v>
      </c>
      <c r="O72" s="124">
        <f t="shared" si="10"/>
        <v>472966.33609010518</v>
      </c>
      <c r="P72" s="124">
        <f t="shared" si="11"/>
        <v>18434.5486068469</v>
      </c>
      <c r="Q72" s="124">
        <f t="shared" si="7"/>
        <v>1018.0365988318204</v>
      </c>
      <c r="R72" s="124">
        <f t="shared" si="8"/>
        <v>492418.92129578389</v>
      </c>
      <c r="Z72" s="2"/>
    </row>
    <row r="73" spans="13:26" x14ac:dyDescent="0.2">
      <c r="M73" s="2"/>
      <c r="N73" s="1">
        <f t="shared" si="9"/>
        <v>27</v>
      </c>
      <c r="O73" s="124">
        <f t="shared" si="10"/>
        <v>492418.92129578389</v>
      </c>
      <c r="P73" s="124">
        <f t="shared" si="11"/>
        <v>18434.5486068469</v>
      </c>
      <c r="Q73" s="124">
        <f t="shared" si="7"/>
        <v>1059.9073244419885</v>
      </c>
      <c r="R73" s="124">
        <f t="shared" si="8"/>
        <v>511913.37722707278</v>
      </c>
      <c r="Z73" s="2"/>
    </row>
    <row r="74" spans="13:26" x14ac:dyDescent="0.2">
      <c r="M74" s="2"/>
      <c r="N74" s="1">
        <f t="shared" si="9"/>
        <v>28</v>
      </c>
      <c r="O74" s="124">
        <f t="shared" si="10"/>
        <v>511913.37722707278</v>
      </c>
      <c r="P74" s="124">
        <f t="shared" si="11"/>
        <v>18434.5486068469</v>
      </c>
      <c r="Q74" s="124">
        <f t="shared" si="7"/>
        <v>1101.8681747139733</v>
      </c>
      <c r="R74" s="124">
        <f t="shared" si="8"/>
        <v>531449.79400863359</v>
      </c>
      <c r="Z74" s="2"/>
    </row>
    <row r="75" spans="13:26" x14ac:dyDescent="0.2">
      <c r="M75" s="2"/>
      <c r="N75" s="1">
        <f t="shared" si="9"/>
        <v>29</v>
      </c>
      <c r="O75" s="124">
        <f t="shared" si="10"/>
        <v>531449.79400863359</v>
      </c>
      <c r="P75" s="124">
        <f t="shared" si="11"/>
        <v>18434.5486068469</v>
      </c>
      <c r="Q75" s="124">
        <f t="shared" si="7"/>
        <v>1143.9193436366427</v>
      </c>
      <c r="R75" s="124">
        <f t="shared" si="8"/>
        <v>551028.26195911714</v>
      </c>
      <c r="Z75" s="2"/>
    </row>
    <row r="76" spans="13:26" x14ac:dyDescent="0.2">
      <c r="M76" s="2"/>
      <c r="N76" s="1">
        <f t="shared" si="9"/>
        <v>30</v>
      </c>
      <c r="O76" s="124">
        <f t="shared" si="10"/>
        <v>551028.26195911714</v>
      </c>
      <c r="P76" s="124">
        <f t="shared" si="11"/>
        <v>18434.5486068469</v>
      </c>
      <c r="Q76" s="124">
        <f t="shared" si="7"/>
        <v>1186.0610256164166</v>
      </c>
      <c r="R76" s="124">
        <f t="shared" si="8"/>
        <v>570648.87159158045</v>
      </c>
      <c r="Z76" s="2"/>
    </row>
    <row r="77" spans="13:26" x14ac:dyDescent="0.2">
      <c r="M77" s="2"/>
      <c r="N77" s="1">
        <f t="shared" si="9"/>
        <v>31</v>
      </c>
      <c r="O77" s="124">
        <f t="shared" si="10"/>
        <v>570648.87159158045</v>
      </c>
      <c r="P77" s="124">
        <f t="shared" si="11"/>
        <v>18434.5486068469</v>
      </c>
      <c r="Q77" s="124">
        <f t="shared" si="7"/>
        <v>1228.2934154781644</v>
      </c>
      <c r="R77" s="124">
        <f t="shared" si="8"/>
        <v>590311.71361390559</v>
      </c>
      <c r="Z77" s="2"/>
    </row>
    <row r="78" spans="13:26" x14ac:dyDescent="0.2">
      <c r="M78" s="2"/>
      <c r="N78" s="1">
        <f t="shared" si="9"/>
        <v>32</v>
      </c>
      <c r="O78" s="124">
        <f t="shared" si="10"/>
        <v>590311.71361390559</v>
      </c>
      <c r="P78" s="124">
        <f t="shared" si="11"/>
        <v>18434.5486068469</v>
      </c>
      <c r="Q78" s="124">
        <f t="shared" si="7"/>
        <v>1270.6167084661072</v>
      </c>
      <c r="R78" s="124">
        <f t="shared" si="8"/>
        <v>610016.87892921863</v>
      </c>
      <c r="Z78" s="2"/>
    </row>
    <row r="79" spans="13:26" x14ac:dyDescent="0.2">
      <c r="M79" s="2"/>
      <c r="N79" s="1">
        <f t="shared" si="9"/>
        <v>33</v>
      </c>
      <c r="O79" s="124">
        <f t="shared" si="10"/>
        <v>610016.87892921863</v>
      </c>
      <c r="P79" s="124">
        <f t="shared" si="11"/>
        <v>18434.5486068469</v>
      </c>
      <c r="Q79" s="124">
        <f t="shared" ref="Q79:Q110" si="12">O79*$P$41</f>
        <v>1313.0311002447183</v>
      </c>
      <c r="R79" s="124">
        <f t="shared" ref="R79:R110" si="13">O79+P79+Q79</f>
        <v>629764.4586363103</v>
      </c>
      <c r="Z79" s="2"/>
    </row>
    <row r="80" spans="13:26" x14ac:dyDescent="0.2">
      <c r="M80" s="2"/>
      <c r="N80" s="1">
        <f t="shared" ref="N80:N111" si="14">N79+1</f>
        <v>34</v>
      </c>
      <c r="O80" s="124">
        <f t="shared" ref="O80:O111" si="15">R79</f>
        <v>629764.4586363103</v>
      </c>
      <c r="P80" s="124">
        <f t="shared" ref="P80:P111" si="16">P79</f>
        <v>18434.5486068469</v>
      </c>
      <c r="Q80" s="124">
        <f t="shared" si="12"/>
        <v>1355.5367868996304</v>
      </c>
      <c r="R80" s="124">
        <f t="shared" si="13"/>
        <v>649554.54403005692</v>
      </c>
      <c r="Z80" s="2"/>
    </row>
    <row r="81" spans="13:26" x14ac:dyDescent="0.2">
      <c r="M81" s="2"/>
      <c r="N81" s="1">
        <f t="shared" si="14"/>
        <v>35</v>
      </c>
      <c r="O81" s="124">
        <f t="shared" si="15"/>
        <v>649554.54403005692</v>
      </c>
      <c r="P81" s="124">
        <f t="shared" si="16"/>
        <v>18434.5486068469</v>
      </c>
      <c r="Q81" s="124">
        <f t="shared" si="12"/>
        <v>1398.1339649385404</v>
      </c>
      <c r="R81" s="124">
        <f t="shared" si="13"/>
        <v>669387.22660184244</v>
      </c>
      <c r="Z81" s="2"/>
    </row>
    <row r="82" spans="13:26" x14ac:dyDescent="0.2">
      <c r="M82" s="2"/>
      <c r="N82" s="1">
        <f t="shared" si="14"/>
        <v>36</v>
      </c>
      <c r="O82" s="124">
        <f t="shared" si="15"/>
        <v>669387.22660184244</v>
      </c>
      <c r="P82" s="124">
        <f t="shared" si="16"/>
        <v>18434.5486068469</v>
      </c>
      <c r="Q82" s="124">
        <f t="shared" si="12"/>
        <v>1440.8228312921178</v>
      </c>
      <c r="R82" s="124">
        <f t="shared" si="13"/>
        <v>689262.59803998156</v>
      </c>
      <c r="Z82" s="2"/>
    </row>
    <row r="83" spans="13:26" x14ac:dyDescent="0.2">
      <c r="M83" s="2"/>
      <c r="N83" s="1">
        <f t="shared" si="14"/>
        <v>37</v>
      </c>
      <c r="O83" s="124">
        <f t="shared" si="15"/>
        <v>689262.59803998156</v>
      </c>
      <c r="P83" s="124">
        <f t="shared" si="16"/>
        <v>18434.5486068469</v>
      </c>
      <c r="Q83" s="124">
        <f t="shared" si="12"/>
        <v>1483.603583314916</v>
      </c>
      <c r="R83" s="124">
        <f t="shared" si="13"/>
        <v>709180.75023014343</v>
      </c>
      <c r="Z83" s="2"/>
    </row>
    <row r="84" spans="13:26" x14ac:dyDescent="0.2">
      <c r="M84" s="2"/>
      <c r="N84" s="1">
        <f t="shared" si="14"/>
        <v>38</v>
      </c>
      <c r="O84" s="124">
        <f t="shared" si="15"/>
        <v>709180.75023014343</v>
      </c>
      <c r="P84" s="124">
        <f t="shared" si="16"/>
        <v>18434.5486068469</v>
      </c>
      <c r="Q84" s="124">
        <f t="shared" si="12"/>
        <v>1526.4764187862843</v>
      </c>
      <c r="R84" s="124">
        <f t="shared" si="13"/>
        <v>729141.77525577671</v>
      </c>
      <c r="Z84" s="2"/>
    </row>
    <row r="85" spans="13:26" x14ac:dyDescent="0.2">
      <c r="M85" s="2"/>
      <c r="N85" s="1">
        <f t="shared" si="14"/>
        <v>39</v>
      </c>
      <c r="O85" s="124">
        <f t="shared" si="15"/>
        <v>729141.77525577671</v>
      </c>
      <c r="P85" s="124">
        <f t="shared" si="16"/>
        <v>18434.5486068469</v>
      </c>
      <c r="Q85" s="124">
        <f t="shared" si="12"/>
        <v>1569.4415359112825</v>
      </c>
      <c r="R85" s="124">
        <f t="shared" si="13"/>
        <v>749145.76539853495</v>
      </c>
      <c r="Z85" s="2"/>
    </row>
    <row r="86" spans="13:26" x14ac:dyDescent="0.2">
      <c r="M86" s="2"/>
      <c r="N86" s="1">
        <f t="shared" si="14"/>
        <v>40</v>
      </c>
      <c r="O86" s="124">
        <f t="shared" si="15"/>
        <v>749145.76539853495</v>
      </c>
      <c r="P86" s="124">
        <f t="shared" si="16"/>
        <v>18434.5486068469</v>
      </c>
      <c r="Q86" s="124">
        <f t="shared" si="12"/>
        <v>1612.499133321596</v>
      </c>
      <c r="R86" s="124">
        <f t="shared" si="13"/>
        <v>769192.81313870347</v>
      </c>
      <c r="Z86" s="2"/>
    </row>
    <row r="87" spans="13:26" x14ac:dyDescent="0.2">
      <c r="M87" s="2"/>
      <c r="N87" s="1">
        <f t="shared" si="14"/>
        <v>41</v>
      </c>
      <c r="O87" s="124">
        <f t="shared" si="15"/>
        <v>769192.81313870347</v>
      </c>
      <c r="P87" s="124">
        <f t="shared" si="16"/>
        <v>18434.5486068469</v>
      </c>
      <c r="Q87" s="124">
        <f t="shared" si="12"/>
        <v>1655.6494100764562</v>
      </c>
      <c r="R87" s="124">
        <f t="shared" si="13"/>
        <v>789283.01115562685</v>
      </c>
      <c r="Z87" s="2"/>
    </row>
    <row r="88" spans="13:26" x14ac:dyDescent="0.2">
      <c r="M88" s="2"/>
      <c r="N88" s="1">
        <f t="shared" si="14"/>
        <v>42</v>
      </c>
      <c r="O88" s="124">
        <f t="shared" si="15"/>
        <v>789283.01115562685</v>
      </c>
      <c r="P88" s="124">
        <f t="shared" si="16"/>
        <v>18434.5486068469</v>
      </c>
      <c r="Q88" s="124">
        <f t="shared" si="12"/>
        <v>1698.8925656635593</v>
      </c>
      <c r="R88" s="124">
        <f t="shared" si="13"/>
        <v>809416.45232813735</v>
      </c>
      <c r="Z88" s="2"/>
    </row>
    <row r="89" spans="13:26" x14ac:dyDescent="0.2">
      <c r="M89" s="2"/>
      <c r="N89" s="1">
        <f t="shared" si="14"/>
        <v>43</v>
      </c>
      <c r="O89" s="124">
        <f t="shared" si="15"/>
        <v>809416.45232813735</v>
      </c>
      <c r="P89" s="124">
        <f t="shared" si="16"/>
        <v>18434.5486068469</v>
      </c>
      <c r="Q89" s="124">
        <f t="shared" si="12"/>
        <v>1742.2287999999885</v>
      </c>
      <c r="R89" s="124">
        <f t="shared" si="13"/>
        <v>829593.22973498434</v>
      </c>
      <c r="Z89" s="2"/>
    </row>
    <row r="90" spans="13:26" x14ac:dyDescent="0.2">
      <c r="M90" s="2"/>
      <c r="N90" s="1">
        <f t="shared" si="14"/>
        <v>44</v>
      </c>
      <c r="O90" s="124">
        <f t="shared" si="15"/>
        <v>829593.22973498434</v>
      </c>
      <c r="P90" s="124">
        <f t="shared" si="16"/>
        <v>18434.5486068469</v>
      </c>
      <c r="Q90" s="124">
        <f t="shared" si="12"/>
        <v>1785.658313433139</v>
      </c>
      <c r="R90" s="124">
        <f t="shared" si="13"/>
        <v>849813.43665526446</v>
      </c>
      <c r="Z90" s="2"/>
    </row>
    <row r="91" spans="13:26" x14ac:dyDescent="0.2">
      <c r="M91" s="2"/>
      <c r="N91" s="1">
        <f t="shared" si="14"/>
        <v>45</v>
      </c>
      <c r="O91" s="124">
        <f t="shared" si="15"/>
        <v>849813.43665526446</v>
      </c>
      <c r="P91" s="124">
        <f t="shared" si="16"/>
        <v>18434.5486068469</v>
      </c>
      <c r="Q91" s="124">
        <f t="shared" si="12"/>
        <v>1829.1813067416438</v>
      </c>
      <c r="R91" s="124">
        <f t="shared" si="13"/>
        <v>870077.16656885308</v>
      </c>
      <c r="Z91" s="2"/>
    </row>
    <row r="92" spans="13:26" x14ac:dyDescent="0.2">
      <c r="M92" s="2"/>
      <c r="N92" s="1">
        <f t="shared" si="14"/>
        <v>46</v>
      </c>
      <c r="O92" s="124">
        <f t="shared" si="15"/>
        <v>870077.16656885308</v>
      </c>
      <c r="P92" s="124">
        <f t="shared" si="16"/>
        <v>18434.5486068469</v>
      </c>
      <c r="Q92" s="124">
        <f t="shared" si="12"/>
        <v>1872.7979811363014</v>
      </c>
      <c r="R92" s="124">
        <f t="shared" si="13"/>
        <v>890384.51315683627</v>
      </c>
      <c r="Z92" s="2"/>
    </row>
    <row r="93" spans="13:26" x14ac:dyDescent="0.2">
      <c r="M93" s="2"/>
      <c r="N93" s="1">
        <f t="shared" si="14"/>
        <v>47</v>
      </c>
      <c r="O93" s="124">
        <f t="shared" si="15"/>
        <v>890384.51315683627</v>
      </c>
      <c r="P93" s="124">
        <f t="shared" si="16"/>
        <v>18434.5486068469</v>
      </c>
      <c r="Q93" s="124">
        <f t="shared" si="12"/>
        <v>1916.5085382610073</v>
      </c>
      <c r="R93" s="124">
        <f t="shared" si="13"/>
        <v>910735.57030194427</v>
      </c>
      <c r="Z93" s="2"/>
    </row>
    <row r="94" spans="13:26" x14ac:dyDescent="0.2">
      <c r="M94" s="2"/>
      <c r="N94" s="1">
        <f t="shared" si="14"/>
        <v>48</v>
      </c>
      <c r="O94" s="124">
        <f t="shared" si="15"/>
        <v>910735.57030194427</v>
      </c>
      <c r="P94" s="124">
        <f t="shared" si="16"/>
        <v>18434.5486068469</v>
      </c>
      <c r="Q94" s="124">
        <f t="shared" si="12"/>
        <v>1960.3131801936854</v>
      </c>
      <c r="R94" s="124">
        <f t="shared" si="13"/>
        <v>931130.43208898488</v>
      </c>
      <c r="Z94" s="2"/>
    </row>
    <row r="95" spans="13:26" x14ac:dyDescent="0.2">
      <c r="M95" s="2"/>
      <c r="N95" s="1">
        <f t="shared" si="14"/>
        <v>49</v>
      </c>
      <c r="O95" s="124">
        <f t="shared" si="15"/>
        <v>931130.43208898488</v>
      </c>
      <c r="P95" s="124">
        <f t="shared" si="16"/>
        <v>18434.5486068469</v>
      </c>
      <c r="Q95" s="124">
        <f t="shared" si="12"/>
        <v>2004.212109447222</v>
      </c>
      <c r="R95" s="124">
        <f t="shared" si="13"/>
        <v>951569.19280527905</v>
      </c>
      <c r="Z95" s="2"/>
    </row>
    <row r="96" spans="13:26" x14ac:dyDescent="0.2">
      <c r="M96" s="2"/>
      <c r="N96" s="1">
        <f t="shared" si="14"/>
        <v>50</v>
      </c>
      <c r="O96" s="124">
        <f t="shared" si="15"/>
        <v>951569.19280527905</v>
      </c>
      <c r="P96" s="124">
        <f t="shared" si="16"/>
        <v>18434.5486068469</v>
      </c>
      <c r="Q96" s="124">
        <f t="shared" si="12"/>
        <v>2048.2055289704022</v>
      </c>
      <c r="R96" s="124">
        <f t="shared" si="13"/>
        <v>972051.94694109645</v>
      </c>
      <c r="Z96" s="2"/>
    </row>
    <row r="97" spans="13:26" x14ac:dyDescent="0.2">
      <c r="M97" s="2"/>
      <c r="N97" s="1">
        <f t="shared" si="14"/>
        <v>51</v>
      </c>
      <c r="O97" s="124">
        <f t="shared" si="15"/>
        <v>972051.94694109645</v>
      </c>
      <c r="P97" s="124">
        <f t="shared" si="16"/>
        <v>18434.5486068469</v>
      </c>
      <c r="Q97" s="124">
        <f t="shared" si="12"/>
        <v>2092.2936421488494</v>
      </c>
      <c r="R97" s="124">
        <f t="shared" si="13"/>
        <v>992578.78919009224</v>
      </c>
      <c r="Z97" s="2"/>
    </row>
    <row r="98" spans="13:26" x14ac:dyDescent="0.2">
      <c r="M98" s="2"/>
      <c r="N98" s="1">
        <f t="shared" si="14"/>
        <v>52</v>
      </c>
      <c r="O98" s="124">
        <f t="shared" si="15"/>
        <v>992578.78919009224</v>
      </c>
      <c r="P98" s="124">
        <f t="shared" si="16"/>
        <v>18434.5486068469</v>
      </c>
      <c r="Q98" s="124">
        <f t="shared" si="12"/>
        <v>2136.4766528059627</v>
      </c>
      <c r="R98" s="124">
        <f t="shared" si="13"/>
        <v>1013149.8144497451</v>
      </c>
      <c r="Z98" s="2"/>
    </row>
    <row r="99" spans="13:26" x14ac:dyDescent="0.2">
      <c r="M99" s="2"/>
      <c r="N99" s="1">
        <f t="shared" si="14"/>
        <v>53</v>
      </c>
      <c r="O99" s="124">
        <f t="shared" si="15"/>
        <v>1013149.8144497451</v>
      </c>
      <c r="P99" s="124">
        <f t="shared" si="16"/>
        <v>18434.5486068469</v>
      </c>
      <c r="Q99" s="124">
        <f t="shared" si="12"/>
        <v>2180.7547652038625</v>
      </c>
      <c r="R99" s="124">
        <f t="shared" si="13"/>
        <v>1033765.1178217959</v>
      </c>
      <c r="Z99" s="2"/>
    </row>
    <row r="100" spans="13:26" x14ac:dyDescent="0.2">
      <c r="M100" s="2"/>
      <c r="N100" s="1">
        <f t="shared" si="14"/>
        <v>54</v>
      </c>
      <c r="O100" s="124">
        <f t="shared" si="15"/>
        <v>1033765.1178217959</v>
      </c>
      <c r="P100" s="124">
        <f t="shared" si="16"/>
        <v>18434.5486068469</v>
      </c>
      <c r="Q100" s="124">
        <f t="shared" si="12"/>
        <v>2225.1281840443321</v>
      </c>
      <c r="R100" s="124">
        <f t="shared" si="13"/>
        <v>1054424.7946126871</v>
      </c>
      <c r="Z100" s="2"/>
    </row>
    <row r="101" spans="13:26" x14ac:dyDescent="0.2">
      <c r="M101" s="2"/>
      <c r="N101" s="1">
        <f t="shared" si="14"/>
        <v>55</v>
      </c>
      <c r="O101" s="124">
        <f t="shared" si="15"/>
        <v>1054424.7946126871</v>
      </c>
      <c r="P101" s="124">
        <f t="shared" si="16"/>
        <v>18434.5486068469</v>
      </c>
      <c r="Q101" s="124">
        <f t="shared" si="12"/>
        <v>2269.5971144697669</v>
      </c>
      <c r="R101" s="124">
        <f t="shared" si="13"/>
        <v>1075128.9403340039</v>
      </c>
      <c r="Z101" s="2"/>
    </row>
    <row r="102" spans="13:26" x14ac:dyDescent="0.2">
      <c r="M102" s="2"/>
      <c r="N102" s="1">
        <f t="shared" si="14"/>
        <v>56</v>
      </c>
      <c r="O102" s="124">
        <f t="shared" si="15"/>
        <v>1075128.9403340039</v>
      </c>
      <c r="P102" s="124">
        <f t="shared" si="16"/>
        <v>18434.5486068469</v>
      </c>
      <c r="Q102" s="124">
        <f t="shared" si="12"/>
        <v>2314.1617620641196</v>
      </c>
      <c r="R102" s="124">
        <f t="shared" si="13"/>
        <v>1095877.6507029149</v>
      </c>
      <c r="Z102" s="2"/>
    </row>
    <row r="103" spans="13:26" x14ac:dyDescent="0.2">
      <c r="M103" s="2"/>
      <c r="N103" s="1">
        <f t="shared" si="14"/>
        <v>57</v>
      </c>
      <c r="O103" s="124">
        <f t="shared" si="15"/>
        <v>1095877.6507029149</v>
      </c>
      <c r="P103" s="124">
        <f t="shared" si="16"/>
        <v>18434.5486068469</v>
      </c>
      <c r="Q103" s="124">
        <f t="shared" si="12"/>
        <v>2358.8223328538525</v>
      </c>
      <c r="R103" s="124">
        <f t="shared" si="13"/>
        <v>1116671.0216426158</v>
      </c>
      <c r="Z103" s="2"/>
    </row>
    <row r="104" spans="13:26" x14ac:dyDescent="0.2">
      <c r="M104" s="2"/>
      <c r="N104" s="1">
        <f t="shared" si="14"/>
        <v>58</v>
      </c>
      <c r="O104" s="124">
        <f t="shared" si="15"/>
        <v>1116671.0216426158</v>
      </c>
      <c r="P104" s="124">
        <f t="shared" si="16"/>
        <v>18434.5486068469</v>
      </c>
      <c r="Q104" s="124">
        <f t="shared" si="12"/>
        <v>2403.5790333088903</v>
      </c>
      <c r="R104" s="124">
        <f t="shared" si="13"/>
        <v>1137509.1492827716</v>
      </c>
      <c r="Z104" s="2"/>
    </row>
    <row r="105" spans="13:26" x14ac:dyDescent="0.2">
      <c r="M105" s="2"/>
      <c r="N105" s="1">
        <f t="shared" si="14"/>
        <v>59</v>
      </c>
      <c r="O105" s="124">
        <f t="shared" si="15"/>
        <v>1137509.1492827716</v>
      </c>
      <c r="P105" s="124">
        <f t="shared" si="16"/>
        <v>18434.5486068469</v>
      </c>
      <c r="Q105" s="124">
        <f t="shared" si="12"/>
        <v>2448.4320703435728</v>
      </c>
      <c r="R105" s="124">
        <f t="shared" si="13"/>
        <v>1158392.1299599621</v>
      </c>
      <c r="Z105" s="2"/>
    </row>
    <row r="106" spans="13:26" x14ac:dyDescent="0.2">
      <c r="M106" s="2"/>
      <c r="N106" s="1">
        <f t="shared" si="14"/>
        <v>60</v>
      </c>
      <c r="O106" s="124">
        <f t="shared" si="15"/>
        <v>1158392.1299599621</v>
      </c>
      <c r="P106" s="124">
        <f t="shared" si="16"/>
        <v>18434.5486068469</v>
      </c>
      <c r="Q106" s="124">
        <f t="shared" si="12"/>
        <v>2493.3816513176134</v>
      </c>
      <c r="R106" s="124">
        <f t="shared" si="13"/>
        <v>1179320.0602181267</v>
      </c>
      <c r="Z106" s="2"/>
    </row>
    <row r="107" spans="13:26" x14ac:dyDescent="0.2">
      <c r="M107" s="2"/>
      <c r="N107" s="1">
        <f t="shared" si="14"/>
        <v>61</v>
      </c>
      <c r="O107" s="124">
        <f t="shared" si="15"/>
        <v>1179320.0602181267</v>
      </c>
      <c r="P107" s="124">
        <f t="shared" si="16"/>
        <v>18434.5486068469</v>
      </c>
      <c r="Q107" s="124">
        <f t="shared" si="12"/>
        <v>2538.4279840370582</v>
      </c>
      <c r="R107" s="124">
        <f t="shared" si="13"/>
        <v>1200293.0368090107</v>
      </c>
      <c r="Z107" s="2"/>
    </row>
    <row r="108" spans="13:26" x14ac:dyDescent="0.2">
      <c r="M108" s="2"/>
      <c r="N108" s="1">
        <f t="shared" si="14"/>
        <v>62</v>
      </c>
      <c r="O108" s="124">
        <f t="shared" si="15"/>
        <v>1200293.0368090107</v>
      </c>
      <c r="P108" s="124">
        <f t="shared" si="16"/>
        <v>18434.5486068469</v>
      </c>
      <c r="Q108" s="124">
        <f t="shared" si="12"/>
        <v>2583.5712767552423</v>
      </c>
      <c r="R108" s="124">
        <f t="shared" si="13"/>
        <v>1221311.1566926129</v>
      </c>
      <c r="Z108" s="2"/>
    </row>
    <row r="109" spans="13:26" x14ac:dyDescent="0.2">
      <c r="M109" s="2"/>
      <c r="N109" s="1">
        <f t="shared" si="14"/>
        <v>63</v>
      </c>
      <c r="O109" s="124">
        <f t="shared" si="15"/>
        <v>1221311.1566926129</v>
      </c>
      <c r="P109" s="124">
        <f t="shared" si="16"/>
        <v>18434.5486068469</v>
      </c>
      <c r="Q109" s="124">
        <f t="shared" si="12"/>
        <v>2628.8117381737597</v>
      </c>
      <c r="R109" s="124">
        <f t="shared" si="13"/>
        <v>1242374.5170376336</v>
      </c>
      <c r="Z109" s="2"/>
    </row>
    <row r="110" spans="13:26" x14ac:dyDescent="0.2">
      <c r="M110" s="2"/>
      <c r="N110" s="1">
        <f t="shared" si="14"/>
        <v>64</v>
      </c>
      <c r="O110" s="124">
        <f t="shared" si="15"/>
        <v>1242374.5170376336</v>
      </c>
      <c r="P110" s="124">
        <f t="shared" si="16"/>
        <v>18434.5486068469</v>
      </c>
      <c r="Q110" s="124">
        <f t="shared" si="12"/>
        <v>2674.1495774434211</v>
      </c>
      <c r="R110" s="124">
        <f t="shared" si="13"/>
        <v>1263483.215221924</v>
      </c>
      <c r="Z110" s="2"/>
    </row>
    <row r="111" spans="13:26" x14ac:dyDescent="0.2">
      <c r="M111" s="2"/>
      <c r="N111" s="1">
        <f t="shared" si="14"/>
        <v>65</v>
      </c>
      <c r="O111" s="124">
        <f t="shared" si="15"/>
        <v>1263483.215221924</v>
      </c>
      <c r="P111" s="124">
        <f t="shared" si="16"/>
        <v>18434.5486068469</v>
      </c>
      <c r="Q111" s="124">
        <f t="shared" ref="Q111:Q142" si="17">O111*$P$41</f>
        <v>2719.5850041652261</v>
      </c>
      <c r="R111" s="124">
        <f t="shared" ref="R111:R142" si="18">O111+P111+Q111</f>
        <v>1284637.3488329363</v>
      </c>
      <c r="Z111" s="2"/>
    </row>
    <row r="112" spans="13:26" x14ac:dyDescent="0.2">
      <c r="M112" s="2"/>
      <c r="N112" s="1">
        <f t="shared" ref="N112:N143" si="19">N111+1</f>
        <v>66</v>
      </c>
      <c r="O112" s="124">
        <f t="shared" ref="O112:O143" si="20">R111</f>
        <v>1284637.3488329363</v>
      </c>
      <c r="P112" s="124">
        <f t="shared" ref="P112:P143" si="21">P111</f>
        <v>18434.5486068469</v>
      </c>
      <c r="Q112" s="124">
        <f t="shared" si="17"/>
        <v>2765.1182283913281</v>
      </c>
      <c r="R112" s="124">
        <f t="shared" si="18"/>
        <v>1305837.0156681745</v>
      </c>
      <c r="Z112" s="2"/>
    </row>
    <row r="113" spans="13:26" x14ac:dyDescent="0.2">
      <c r="M113" s="2"/>
      <c r="N113" s="1">
        <f t="shared" si="19"/>
        <v>67</v>
      </c>
      <c r="O113" s="124">
        <f t="shared" si="20"/>
        <v>1305837.0156681745</v>
      </c>
      <c r="P113" s="124">
        <f t="shared" si="21"/>
        <v>18434.5486068469</v>
      </c>
      <c r="Q113" s="124">
        <f t="shared" si="17"/>
        <v>2810.7494606260088</v>
      </c>
      <c r="R113" s="124">
        <f t="shared" si="18"/>
        <v>1327082.3137356474</v>
      </c>
      <c r="Z113" s="2"/>
    </row>
    <row r="114" spans="13:26" x14ac:dyDescent="0.2">
      <c r="M114" s="2"/>
      <c r="N114" s="1">
        <f t="shared" si="19"/>
        <v>68</v>
      </c>
      <c r="O114" s="124">
        <f t="shared" si="20"/>
        <v>1327082.3137356474</v>
      </c>
      <c r="P114" s="124">
        <f t="shared" si="21"/>
        <v>18434.5486068469</v>
      </c>
      <c r="Q114" s="124">
        <f t="shared" si="17"/>
        <v>2856.4789118266499</v>
      </c>
      <c r="R114" s="124">
        <f t="shared" si="18"/>
        <v>1348373.3412543209</v>
      </c>
      <c r="Z114" s="2"/>
    </row>
    <row r="115" spans="13:26" x14ac:dyDescent="0.2">
      <c r="M115" s="2"/>
      <c r="N115" s="1">
        <f t="shared" si="19"/>
        <v>69</v>
      </c>
      <c r="O115" s="124">
        <f t="shared" si="20"/>
        <v>1348373.3412543209</v>
      </c>
      <c r="P115" s="124">
        <f t="shared" si="21"/>
        <v>18434.5486068469</v>
      </c>
      <c r="Q115" s="124">
        <f t="shared" si="17"/>
        <v>2902.3067934047076</v>
      </c>
      <c r="R115" s="124">
        <f t="shared" si="18"/>
        <v>1369710.1966545726</v>
      </c>
      <c r="Z115" s="2"/>
    </row>
    <row r="116" spans="13:26" x14ac:dyDescent="0.2">
      <c r="M116" s="2"/>
      <c r="N116" s="1">
        <f t="shared" si="19"/>
        <v>70</v>
      </c>
      <c r="O116" s="124">
        <f t="shared" si="20"/>
        <v>1369710.1966545726</v>
      </c>
      <c r="P116" s="124">
        <f t="shared" si="21"/>
        <v>18434.5486068469</v>
      </c>
      <c r="Q116" s="124">
        <f t="shared" si="17"/>
        <v>2948.2333172266913</v>
      </c>
      <c r="R116" s="124">
        <f t="shared" si="18"/>
        <v>1391092.9785786462</v>
      </c>
      <c r="Z116" s="2"/>
    </row>
    <row r="117" spans="13:26" x14ac:dyDescent="0.2">
      <c r="M117" s="2"/>
      <c r="N117" s="1">
        <f t="shared" si="19"/>
        <v>71</v>
      </c>
      <c r="O117" s="124">
        <f t="shared" si="20"/>
        <v>1391092.9785786462</v>
      </c>
      <c r="P117" s="124">
        <f t="shared" si="21"/>
        <v>18434.5486068469</v>
      </c>
      <c r="Q117" s="124">
        <f t="shared" si="17"/>
        <v>2994.2586956151422</v>
      </c>
      <c r="R117" s="124">
        <f t="shared" si="18"/>
        <v>1412521.7858811084</v>
      </c>
      <c r="Z117" s="2"/>
    </row>
    <row r="118" spans="13:26" x14ac:dyDescent="0.2">
      <c r="M118" s="2"/>
      <c r="N118" s="1">
        <f t="shared" si="19"/>
        <v>72</v>
      </c>
      <c r="O118" s="124">
        <f t="shared" si="20"/>
        <v>1412521.7858811084</v>
      </c>
      <c r="P118" s="124">
        <f t="shared" si="21"/>
        <v>18434.5486068469</v>
      </c>
      <c r="Q118" s="124">
        <f t="shared" si="17"/>
        <v>3040.3831413496164</v>
      </c>
      <c r="R118" s="124">
        <f t="shared" si="18"/>
        <v>1433996.7176293049</v>
      </c>
      <c r="Z118" s="2"/>
    </row>
    <row r="119" spans="13:26" x14ac:dyDescent="0.2">
      <c r="M119" s="2"/>
      <c r="N119" s="1">
        <f t="shared" si="19"/>
        <v>73</v>
      </c>
      <c r="O119" s="124">
        <f t="shared" si="20"/>
        <v>1433996.7176293049</v>
      </c>
      <c r="P119" s="124">
        <f t="shared" si="21"/>
        <v>18434.5486068469</v>
      </c>
      <c r="Q119" s="124">
        <f t="shared" si="17"/>
        <v>3086.6068676676655</v>
      </c>
      <c r="R119" s="124">
        <f t="shared" si="18"/>
        <v>1455517.8731038196</v>
      </c>
      <c r="Z119" s="2"/>
    </row>
    <row r="120" spans="13:26" x14ac:dyDescent="0.2">
      <c r="M120" s="2"/>
      <c r="N120" s="1">
        <f t="shared" si="19"/>
        <v>74</v>
      </c>
      <c r="O120" s="124">
        <f t="shared" si="20"/>
        <v>1455517.8731038196</v>
      </c>
      <c r="P120" s="124">
        <f t="shared" si="21"/>
        <v>18434.5486068469</v>
      </c>
      <c r="Q120" s="124">
        <f t="shared" si="17"/>
        <v>3132.9300882658258</v>
      </c>
      <c r="R120" s="124">
        <f t="shared" si="18"/>
        <v>1477085.3517989323</v>
      </c>
      <c r="Z120" s="2"/>
    </row>
    <row r="121" spans="13:26" x14ac:dyDescent="0.2">
      <c r="M121" s="2"/>
      <c r="N121" s="1">
        <f t="shared" si="19"/>
        <v>75</v>
      </c>
      <c r="O121" s="124">
        <f t="shared" si="20"/>
        <v>1477085.3517989323</v>
      </c>
      <c r="P121" s="124">
        <f t="shared" si="21"/>
        <v>18434.5486068469</v>
      </c>
      <c r="Q121" s="124">
        <f t="shared" si="17"/>
        <v>3179.3530173006047</v>
      </c>
      <c r="R121" s="124">
        <f t="shared" si="18"/>
        <v>1498699.2534230798</v>
      </c>
      <c r="Z121" s="2"/>
    </row>
    <row r="122" spans="13:26" x14ac:dyDescent="0.2">
      <c r="M122" s="2"/>
      <c r="N122" s="1">
        <f t="shared" si="19"/>
        <v>76</v>
      </c>
      <c r="O122" s="124">
        <f t="shared" si="20"/>
        <v>1498699.2534230798</v>
      </c>
      <c r="P122" s="124">
        <f t="shared" si="21"/>
        <v>18434.5486068469</v>
      </c>
      <c r="Q122" s="124">
        <f t="shared" si="17"/>
        <v>3225.8758693894706</v>
      </c>
      <c r="R122" s="124">
        <f t="shared" si="18"/>
        <v>1520359.6778993162</v>
      </c>
      <c r="Z122" s="2"/>
    </row>
    <row r="123" spans="13:26" x14ac:dyDescent="0.2">
      <c r="M123" s="2"/>
      <c r="N123" s="1">
        <f t="shared" si="19"/>
        <v>77</v>
      </c>
      <c r="O123" s="124">
        <f t="shared" si="20"/>
        <v>1520359.6778993162</v>
      </c>
      <c r="P123" s="124">
        <f t="shared" si="21"/>
        <v>18434.5486068469</v>
      </c>
      <c r="Q123" s="124">
        <f t="shared" si="17"/>
        <v>3272.4988596118446</v>
      </c>
      <c r="R123" s="124">
        <f t="shared" si="18"/>
        <v>1542066.7253657749</v>
      </c>
      <c r="Z123" s="2"/>
    </row>
    <row r="124" spans="13:26" x14ac:dyDescent="0.2">
      <c r="M124" s="2"/>
      <c r="N124" s="1">
        <f t="shared" si="19"/>
        <v>78</v>
      </c>
      <c r="O124" s="124">
        <f t="shared" si="20"/>
        <v>1542066.7253657749</v>
      </c>
      <c r="P124" s="124">
        <f t="shared" si="21"/>
        <v>18434.5486068469</v>
      </c>
      <c r="Q124" s="124">
        <f t="shared" si="17"/>
        <v>3319.2222035100976</v>
      </c>
      <c r="R124" s="124">
        <f t="shared" si="18"/>
        <v>1563820.496176132</v>
      </c>
      <c r="Z124" s="2"/>
    </row>
    <row r="125" spans="13:26" x14ac:dyDescent="0.2">
      <c r="M125" s="2"/>
      <c r="N125" s="1">
        <f t="shared" si="19"/>
        <v>79</v>
      </c>
      <c r="O125" s="124">
        <f t="shared" si="20"/>
        <v>1563820.496176132</v>
      </c>
      <c r="P125" s="124">
        <f t="shared" si="21"/>
        <v>18434.5486068469</v>
      </c>
      <c r="Q125" s="124">
        <f t="shared" si="17"/>
        <v>3366.0461170905428</v>
      </c>
      <c r="R125" s="124">
        <f t="shared" si="18"/>
        <v>1585621.0909000696</v>
      </c>
      <c r="Z125" s="2"/>
    </row>
    <row r="126" spans="13:26" x14ac:dyDescent="0.2">
      <c r="M126" s="2"/>
      <c r="N126" s="1">
        <f t="shared" si="19"/>
        <v>80</v>
      </c>
      <c r="O126" s="124">
        <f t="shared" si="20"/>
        <v>1585621.0909000696</v>
      </c>
      <c r="P126" s="124">
        <f t="shared" si="21"/>
        <v>18434.5486068469</v>
      </c>
      <c r="Q126" s="124">
        <f t="shared" si="17"/>
        <v>3412.970816824437</v>
      </c>
      <c r="R126" s="124">
        <f t="shared" si="18"/>
        <v>1607468.6103237409</v>
      </c>
      <c r="Z126" s="2"/>
    </row>
    <row r="127" spans="13:26" x14ac:dyDescent="0.2">
      <c r="M127" s="2"/>
      <c r="N127" s="1">
        <f t="shared" si="19"/>
        <v>81</v>
      </c>
      <c r="O127" s="124">
        <f t="shared" si="20"/>
        <v>1607468.6103237409</v>
      </c>
      <c r="P127" s="124">
        <f t="shared" si="21"/>
        <v>18434.5486068469</v>
      </c>
      <c r="Q127" s="124">
        <f t="shared" si="17"/>
        <v>3459.9965196489807</v>
      </c>
      <c r="R127" s="124">
        <f t="shared" si="18"/>
        <v>1629363.1554502368</v>
      </c>
      <c r="Z127" s="2"/>
    </row>
    <row r="128" spans="13:26" x14ac:dyDescent="0.2">
      <c r="M128" s="2"/>
      <c r="N128" s="1">
        <f t="shared" si="19"/>
        <v>82</v>
      </c>
      <c r="O128" s="124">
        <f t="shared" si="20"/>
        <v>1629363.1554502368</v>
      </c>
      <c r="P128" s="124">
        <f t="shared" si="21"/>
        <v>18434.5486068469</v>
      </c>
      <c r="Q128" s="124">
        <f t="shared" si="17"/>
        <v>3507.1234429683209</v>
      </c>
      <c r="R128" s="124">
        <f t="shared" si="18"/>
        <v>1651304.8275000521</v>
      </c>
      <c r="Z128" s="2"/>
    </row>
    <row r="129" spans="13:26" x14ac:dyDescent="0.2">
      <c r="M129" s="2"/>
      <c r="N129" s="1">
        <f t="shared" si="19"/>
        <v>83</v>
      </c>
      <c r="O129" s="124">
        <f t="shared" si="20"/>
        <v>1651304.8275000521</v>
      </c>
      <c r="P129" s="124">
        <f t="shared" si="21"/>
        <v>18434.5486068469</v>
      </c>
      <c r="Q129" s="124">
        <f t="shared" si="17"/>
        <v>3554.3518046545564</v>
      </c>
      <c r="R129" s="124">
        <f t="shared" si="18"/>
        <v>1673293.7279115536</v>
      </c>
      <c r="Z129" s="2"/>
    </row>
    <row r="130" spans="13:26" x14ac:dyDescent="0.2">
      <c r="M130" s="2"/>
      <c r="N130" s="1">
        <f t="shared" si="19"/>
        <v>84</v>
      </c>
      <c r="O130" s="124">
        <f t="shared" si="20"/>
        <v>1673293.7279115536</v>
      </c>
      <c r="P130" s="124">
        <f t="shared" si="21"/>
        <v>18434.5486068469</v>
      </c>
      <c r="Q130" s="124">
        <f t="shared" si="17"/>
        <v>3601.6818230487447</v>
      </c>
      <c r="R130" s="124">
        <f t="shared" si="18"/>
        <v>1695329.9583414493</v>
      </c>
      <c r="Z130" s="2"/>
    </row>
    <row r="131" spans="13:26" x14ac:dyDescent="0.2">
      <c r="M131" s="2"/>
      <c r="N131" s="1">
        <f t="shared" si="19"/>
        <v>85</v>
      </c>
      <c r="O131" s="124">
        <f t="shared" si="20"/>
        <v>1695329.9583414493</v>
      </c>
      <c r="P131" s="124">
        <f t="shared" si="21"/>
        <v>18434.5486068469</v>
      </c>
      <c r="Q131" s="124">
        <f t="shared" si="17"/>
        <v>3649.1137169619119</v>
      </c>
      <c r="R131" s="124">
        <f t="shared" si="18"/>
        <v>1717413.620665258</v>
      </c>
      <c r="Z131" s="2"/>
    </row>
    <row r="132" spans="13:26" x14ac:dyDescent="0.2">
      <c r="M132" s="2"/>
      <c r="N132" s="1">
        <f t="shared" si="19"/>
        <v>86</v>
      </c>
      <c r="O132" s="124">
        <f t="shared" si="20"/>
        <v>1717413.620665258</v>
      </c>
      <c r="P132" s="124">
        <f t="shared" si="21"/>
        <v>18434.5486068469</v>
      </c>
      <c r="Q132" s="124">
        <f t="shared" si="17"/>
        <v>3696.6477056760637</v>
      </c>
      <c r="R132" s="124">
        <f t="shared" si="18"/>
        <v>1739544.816977781</v>
      </c>
      <c r="Z132" s="2"/>
    </row>
    <row r="133" spans="13:26" x14ac:dyDescent="0.2">
      <c r="M133" s="2"/>
      <c r="N133" s="1">
        <f t="shared" si="19"/>
        <v>87</v>
      </c>
      <c r="O133" s="124">
        <f t="shared" si="20"/>
        <v>1739544.816977781</v>
      </c>
      <c r="P133" s="124">
        <f t="shared" si="21"/>
        <v>18434.5486068469</v>
      </c>
      <c r="Q133" s="124">
        <f t="shared" si="17"/>
        <v>3744.2840089451993</v>
      </c>
      <c r="R133" s="124">
        <f t="shared" si="18"/>
        <v>1761723.6495935731</v>
      </c>
      <c r="Z133" s="2"/>
    </row>
    <row r="134" spans="13:26" x14ac:dyDescent="0.2">
      <c r="M134" s="2"/>
      <c r="N134" s="1">
        <f t="shared" si="19"/>
        <v>88</v>
      </c>
      <c r="O134" s="124">
        <f t="shared" si="20"/>
        <v>1761723.6495935731</v>
      </c>
      <c r="P134" s="124">
        <f t="shared" si="21"/>
        <v>18434.5486068469</v>
      </c>
      <c r="Q134" s="124">
        <f t="shared" si="17"/>
        <v>3792.0228469963281</v>
      </c>
      <c r="R134" s="124">
        <f t="shared" si="18"/>
        <v>1783950.2210474163</v>
      </c>
      <c r="Z134" s="2"/>
    </row>
    <row r="135" spans="13:26" x14ac:dyDescent="0.2">
      <c r="M135" s="2"/>
      <c r="N135" s="1">
        <f t="shared" si="19"/>
        <v>89</v>
      </c>
      <c r="O135" s="124">
        <f t="shared" si="20"/>
        <v>1783950.2210474163</v>
      </c>
      <c r="P135" s="124">
        <f t="shared" si="21"/>
        <v>18434.5486068469</v>
      </c>
      <c r="Q135" s="124">
        <f t="shared" si="17"/>
        <v>3839.8644405304867</v>
      </c>
      <c r="R135" s="124">
        <f t="shared" si="18"/>
        <v>1806224.6340947938</v>
      </c>
      <c r="Z135" s="2"/>
    </row>
    <row r="136" spans="13:26" x14ac:dyDescent="0.2">
      <c r="M136" s="2"/>
      <c r="N136" s="1">
        <f t="shared" si="19"/>
        <v>90</v>
      </c>
      <c r="O136" s="124">
        <f t="shared" si="20"/>
        <v>1806224.6340947938</v>
      </c>
      <c r="P136" s="124">
        <f t="shared" si="21"/>
        <v>18434.5486068469</v>
      </c>
      <c r="Q136" s="124">
        <f t="shared" si="17"/>
        <v>3887.8090107237599</v>
      </c>
      <c r="R136" s="124">
        <f t="shared" si="18"/>
        <v>1828546.9917123646</v>
      </c>
      <c r="Z136" s="2"/>
    </row>
    <row r="137" spans="13:26" x14ac:dyDescent="0.2">
      <c r="M137" s="2"/>
      <c r="N137" s="1">
        <f t="shared" si="19"/>
        <v>91</v>
      </c>
      <c r="O137" s="124">
        <f t="shared" si="20"/>
        <v>1828546.9917123646</v>
      </c>
      <c r="P137" s="124">
        <f t="shared" si="21"/>
        <v>18434.5486068469</v>
      </c>
      <c r="Q137" s="124">
        <f t="shared" si="17"/>
        <v>3935.8567792283029</v>
      </c>
      <c r="R137" s="124">
        <f t="shared" si="18"/>
        <v>1850917.3970984397</v>
      </c>
      <c r="Z137" s="2"/>
    </row>
    <row r="138" spans="13:26" x14ac:dyDescent="0.2">
      <c r="M138" s="2"/>
      <c r="N138" s="1">
        <f t="shared" si="19"/>
        <v>92</v>
      </c>
      <c r="O138" s="124">
        <f t="shared" si="20"/>
        <v>1850917.3970984397</v>
      </c>
      <c r="P138" s="124">
        <f t="shared" si="21"/>
        <v>18434.5486068469</v>
      </c>
      <c r="Q138" s="124">
        <f t="shared" si="17"/>
        <v>3984.0079681733664</v>
      </c>
      <c r="R138" s="124">
        <f t="shared" si="18"/>
        <v>1873335.9536734601</v>
      </c>
      <c r="Z138" s="2"/>
    </row>
    <row r="139" spans="13:26" x14ac:dyDescent="0.2">
      <c r="M139" s="2"/>
      <c r="N139" s="1">
        <f t="shared" si="19"/>
        <v>93</v>
      </c>
      <c r="O139" s="124">
        <f t="shared" si="20"/>
        <v>1873335.9536734601</v>
      </c>
      <c r="P139" s="124">
        <f t="shared" si="21"/>
        <v>18434.5486068469</v>
      </c>
      <c r="Q139" s="124">
        <f t="shared" si="17"/>
        <v>4032.2628001663234</v>
      </c>
      <c r="R139" s="124">
        <f t="shared" si="18"/>
        <v>1895802.7650804734</v>
      </c>
      <c r="Z139" s="2"/>
    </row>
    <row r="140" spans="13:26" x14ac:dyDescent="0.2">
      <c r="M140" s="2"/>
      <c r="N140" s="1">
        <f t="shared" si="19"/>
        <v>94</v>
      </c>
      <c r="O140" s="124">
        <f t="shared" si="20"/>
        <v>1895802.7650804734</v>
      </c>
      <c r="P140" s="124">
        <f t="shared" si="21"/>
        <v>18434.5486068469</v>
      </c>
      <c r="Q140" s="124">
        <f t="shared" si="17"/>
        <v>4080.6214982936976</v>
      </c>
      <c r="R140" s="124">
        <f t="shared" si="18"/>
        <v>1918317.935185614</v>
      </c>
      <c r="Z140" s="2"/>
    </row>
    <row r="141" spans="13:26" x14ac:dyDescent="0.2">
      <c r="M141" s="2"/>
      <c r="N141" s="1">
        <f t="shared" si="19"/>
        <v>95</v>
      </c>
      <c r="O141" s="124">
        <f t="shared" si="20"/>
        <v>1918317.935185614</v>
      </c>
      <c r="P141" s="124">
        <f t="shared" si="21"/>
        <v>18434.5486068469</v>
      </c>
      <c r="Q141" s="124">
        <f t="shared" si="17"/>
        <v>4129.0842861221963</v>
      </c>
      <c r="R141" s="124">
        <f t="shared" si="18"/>
        <v>1940881.5680785831</v>
      </c>
      <c r="Z141" s="2"/>
    </row>
    <row r="142" spans="13:26" x14ac:dyDescent="0.2">
      <c r="M142" s="2"/>
      <c r="N142" s="1">
        <f t="shared" si="19"/>
        <v>96</v>
      </c>
      <c r="O142" s="124">
        <f t="shared" si="20"/>
        <v>1940881.5680785831</v>
      </c>
      <c r="P142" s="124">
        <f t="shared" si="21"/>
        <v>18434.5486068469</v>
      </c>
      <c r="Q142" s="124">
        <f t="shared" si="17"/>
        <v>4177.6513876997433</v>
      </c>
      <c r="R142" s="124">
        <f t="shared" si="18"/>
        <v>1963493.7680731297</v>
      </c>
      <c r="Z142" s="2"/>
    </row>
    <row r="143" spans="13:26" x14ac:dyDescent="0.2">
      <c r="M143" s="2"/>
      <c r="N143" s="1">
        <f t="shared" si="19"/>
        <v>97</v>
      </c>
      <c r="O143" s="124">
        <f t="shared" si="20"/>
        <v>1963493.7680731297</v>
      </c>
      <c r="P143" s="124">
        <f t="shared" si="21"/>
        <v>18434.5486068469</v>
      </c>
      <c r="Q143" s="124">
        <f t="shared" ref="Q143:Q178" si="22">O143*$P$41</f>
        <v>4226.323027556512</v>
      </c>
      <c r="R143" s="124">
        <f t="shared" ref="R143:R174" si="23">O143+P143+Q143</f>
        <v>1986154.6397075332</v>
      </c>
      <c r="Z143" s="2"/>
    </row>
    <row r="144" spans="13:26" x14ac:dyDescent="0.2">
      <c r="M144" s="2"/>
      <c r="N144" s="1">
        <f t="shared" ref="N144:N178" si="24">N143+1</f>
        <v>98</v>
      </c>
      <c r="O144" s="124">
        <f t="shared" ref="O144:O178" si="25">R143</f>
        <v>1986154.6397075332</v>
      </c>
      <c r="P144" s="124">
        <f t="shared" ref="P144:P178" si="26">P143</f>
        <v>18434.5486068469</v>
      </c>
      <c r="Q144" s="124">
        <f t="shared" si="22"/>
        <v>4275.0994307059691</v>
      </c>
      <c r="R144" s="124">
        <f t="shared" si="23"/>
        <v>2008864.287745086</v>
      </c>
      <c r="Z144" s="2"/>
    </row>
    <row r="145" spans="13:26" x14ac:dyDescent="0.2">
      <c r="M145" s="2"/>
      <c r="N145" s="1">
        <f t="shared" si="24"/>
        <v>99</v>
      </c>
      <c r="O145" s="124">
        <f t="shared" si="25"/>
        <v>2008864.287745086</v>
      </c>
      <c r="P145" s="124">
        <f t="shared" si="26"/>
        <v>18434.5486068469</v>
      </c>
      <c r="Q145" s="124">
        <f t="shared" si="22"/>
        <v>4323.980822645909</v>
      </c>
      <c r="R145" s="124">
        <f t="shared" si="23"/>
        <v>2031622.8171745788</v>
      </c>
      <c r="Z145" s="2"/>
    </row>
    <row r="146" spans="13:26" x14ac:dyDescent="0.2">
      <c r="M146" s="2"/>
      <c r="N146" s="1">
        <f t="shared" si="24"/>
        <v>100</v>
      </c>
      <c r="O146" s="124">
        <f t="shared" si="25"/>
        <v>2031622.8171745788</v>
      </c>
      <c r="P146" s="124">
        <f t="shared" si="26"/>
        <v>18434.5486068469</v>
      </c>
      <c r="Q146" s="124">
        <f t="shared" si="22"/>
        <v>4372.9674293595017</v>
      </c>
      <c r="R146" s="124">
        <f t="shared" si="23"/>
        <v>2054430.3332107852</v>
      </c>
      <c r="Z146" s="2"/>
    </row>
    <row r="147" spans="13:26" x14ac:dyDescent="0.2">
      <c r="M147" s="2"/>
      <c r="N147" s="1">
        <f t="shared" si="24"/>
        <v>101</v>
      </c>
      <c r="O147" s="124">
        <f t="shared" si="25"/>
        <v>2054430.3332107852</v>
      </c>
      <c r="P147" s="124">
        <f t="shared" si="26"/>
        <v>18434.5486068469</v>
      </c>
      <c r="Q147" s="124">
        <f t="shared" si="22"/>
        <v>4422.059477316332</v>
      </c>
      <c r="R147" s="124">
        <f t="shared" si="23"/>
        <v>2077286.9412949486</v>
      </c>
      <c r="Z147" s="2"/>
    </row>
    <row r="148" spans="13:26" x14ac:dyDescent="0.2">
      <c r="M148" s="2"/>
      <c r="N148" s="1">
        <f t="shared" si="24"/>
        <v>102</v>
      </c>
      <c r="O148" s="124">
        <f t="shared" si="25"/>
        <v>2077286.9412949486</v>
      </c>
      <c r="P148" s="124">
        <f t="shared" si="26"/>
        <v>18434.5486068469</v>
      </c>
      <c r="Q148" s="124">
        <f t="shared" si="22"/>
        <v>4471.2571934734515</v>
      </c>
      <c r="R148" s="124">
        <f t="shared" si="23"/>
        <v>2100192.7470952692</v>
      </c>
      <c r="Z148" s="2"/>
    </row>
    <row r="149" spans="13:26" x14ac:dyDescent="0.2">
      <c r="M149" s="2"/>
      <c r="N149" s="1">
        <f t="shared" si="24"/>
        <v>103</v>
      </c>
      <c r="O149" s="124">
        <f t="shared" si="25"/>
        <v>2100192.7470952692</v>
      </c>
      <c r="P149" s="124">
        <f t="shared" si="26"/>
        <v>18434.5486068469</v>
      </c>
      <c r="Q149" s="124">
        <f t="shared" si="22"/>
        <v>4520.5608052764228</v>
      </c>
      <c r="R149" s="124">
        <f t="shared" si="23"/>
        <v>2123147.8565073926</v>
      </c>
      <c r="Z149" s="2"/>
    </row>
    <row r="150" spans="13:26" x14ac:dyDescent="0.2">
      <c r="M150" s="2"/>
      <c r="N150" s="1">
        <f t="shared" si="24"/>
        <v>104</v>
      </c>
      <c r="O150" s="124">
        <f t="shared" si="25"/>
        <v>2123147.8565073926</v>
      </c>
      <c r="P150" s="124">
        <f t="shared" si="26"/>
        <v>18434.5486068469</v>
      </c>
      <c r="Q150" s="124">
        <f t="shared" si="22"/>
        <v>4569.9705406603771</v>
      </c>
      <c r="R150" s="124">
        <f t="shared" si="23"/>
        <v>2146152.3756549</v>
      </c>
      <c r="Z150" s="2"/>
    </row>
    <row r="151" spans="13:26" x14ac:dyDescent="0.2">
      <c r="M151" s="2"/>
      <c r="N151" s="1">
        <f t="shared" si="24"/>
        <v>105</v>
      </c>
      <c r="O151" s="124">
        <f t="shared" si="25"/>
        <v>2146152.3756549</v>
      </c>
      <c r="P151" s="124">
        <f t="shared" si="26"/>
        <v>18434.5486068469</v>
      </c>
      <c r="Q151" s="124">
        <f t="shared" si="22"/>
        <v>4619.4866280510623</v>
      </c>
      <c r="R151" s="124">
        <f t="shared" si="23"/>
        <v>2169206.4108897978</v>
      </c>
      <c r="Z151" s="2"/>
    </row>
    <row r="152" spans="13:26" x14ac:dyDescent="0.2">
      <c r="M152" s="2"/>
      <c r="N152" s="1">
        <f t="shared" si="24"/>
        <v>106</v>
      </c>
      <c r="O152" s="124">
        <f t="shared" si="25"/>
        <v>2169206.4108897978</v>
      </c>
      <c r="P152" s="124">
        <f t="shared" si="26"/>
        <v>18434.5486068469</v>
      </c>
      <c r="Q152" s="124">
        <f t="shared" si="22"/>
        <v>4669.1092963659021</v>
      </c>
      <c r="R152" s="124">
        <f t="shared" si="23"/>
        <v>2192310.0687930109</v>
      </c>
      <c r="Z152" s="2"/>
    </row>
    <row r="153" spans="13:26" x14ac:dyDescent="0.2">
      <c r="M153" s="2"/>
      <c r="N153" s="1">
        <f t="shared" si="24"/>
        <v>107</v>
      </c>
      <c r="O153" s="124">
        <f t="shared" si="25"/>
        <v>2192310.0687930109</v>
      </c>
      <c r="P153" s="124">
        <f t="shared" si="26"/>
        <v>18434.5486068469</v>
      </c>
      <c r="Q153" s="124">
        <f t="shared" si="22"/>
        <v>4718.838775015055</v>
      </c>
      <c r="R153" s="124">
        <f t="shared" si="23"/>
        <v>2215463.4561748728</v>
      </c>
      <c r="Z153" s="2"/>
    </row>
    <row r="154" spans="13:26" x14ac:dyDescent="0.2">
      <c r="M154" s="2"/>
      <c r="N154" s="1">
        <f t="shared" si="24"/>
        <v>108</v>
      </c>
      <c r="O154" s="124">
        <f t="shared" si="25"/>
        <v>2215463.4561748728</v>
      </c>
      <c r="P154" s="124">
        <f t="shared" si="26"/>
        <v>18434.5486068469</v>
      </c>
      <c r="Q154" s="124">
        <f t="shared" si="22"/>
        <v>4768.6752939024709</v>
      </c>
      <c r="R154" s="124">
        <f t="shared" si="23"/>
        <v>2238666.6800756222</v>
      </c>
      <c r="Z154" s="2"/>
    </row>
    <row r="155" spans="13:26" x14ac:dyDescent="0.2">
      <c r="M155" s="2"/>
      <c r="N155" s="1">
        <f t="shared" si="24"/>
        <v>109</v>
      </c>
      <c r="O155" s="124">
        <f t="shared" si="25"/>
        <v>2238666.6800756222</v>
      </c>
      <c r="P155" s="124">
        <f t="shared" si="26"/>
        <v>18434.5486068469</v>
      </c>
      <c r="Q155" s="124">
        <f t="shared" si="22"/>
        <v>4818.6190834269582</v>
      </c>
      <c r="R155" s="124">
        <f t="shared" si="23"/>
        <v>2261919.847765896</v>
      </c>
      <c r="Z155" s="2"/>
    </row>
    <row r="156" spans="13:26" x14ac:dyDescent="0.2">
      <c r="M156" s="2"/>
      <c r="N156" s="1">
        <f t="shared" si="24"/>
        <v>110</v>
      </c>
      <c r="O156" s="124">
        <f t="shared" si="25"/>
        <v>2261919.847765896</v>
      </c>
      <c r="P156" s="124">
        <f t="shared" si="26"/>
        <v>18434.5486068469</v>
      </c>
      <c r="Q156" s="124">
        <f t="shared" si="22"/>
        <v>4868.6703744832466</v>
      </c>
      <c r="R156" s="124">
        <f t="shared" si="23"/>
        <v>2285223.0667472263</v>
      </c>
      <c r="Z156" s="2"/>
    </row>
    <row r="157" spans="13:26" x14ac:dyDescent="0.2">
      <c r="M157" s="2"/>
      <c r="N157" s="1">
        <f t="shared" si="24"/>
        <v>111</v>
      </c>
      <c r="O157" s="124">
        <f t="shared" si="25"/>
        <v>2285223.0667472263</v>
      </c>
      <c r="P157" s="124">
        <f t="shared" si="26"/>
        <v>18434.5486068469</v>
      </c>
      <c r="Q157" s="124">
        <f t="shared" si="22"/>
        <v>4918.8293984630573</v>
      </c>
      <c r="R157" s="124">
        <f t="shared" si="23"/>
        <v>2308576.4447525362</v>
      </c>
      <c r="Z157" s="2"/>
    </row>
    <row r="158" spans="13:26" x14ac:dyDescent="0.2">
      <c r="M158" s="2"/>
      <c r="N158" s="1">
        <f t="shared" si="24"/>
        <v>112</v>
      </c>
      <c r="O158" s="124">
        <f t="shared" si="25"/>
        <v>2308576.4447525362</v>
      </c>
      <c r="P158" s="124">
        <f t="shared" si="26"/>
        <v>18434.5486068469</v>
      </c>
      <c r="Q158" s="124">
        <f t="shared" si="22"/>
        <v>4969.096387256167</v>
      </c>
      <c r="R158" s="124">
        <f t="shared" si="23"/>
        <v>2331980.0897466391</v>
      </c>
      <c r="Z158" s="2"/>
    </row>
    <row r="159" spans="13:26" x14ac:dyDescent="0.2">
      <c r="M159" s="2"/>
      <c r="N159" s="1">
        <f t="shared" si="24"/>
        <v>113</v>
      </c>
      <c r="O159" s="124">
        <f t="shared" si="25"/>
        <v>2331980.0897466391</v>
      </c>
      <c r="P159" s="124">
        <f t="shared" si="26"/>
        <v>18434.5486068469</v>
      </c>
      <c r="Q159" s="124">
        <f t="shared" si="22"/>
        <v>5019.4715732514869</v>
      </c>
      <c r="R159" s="124">
        <f t="shared" si="23"/>
        <v>2355434.1099267374</v>
      </c>
      <c r="Z159" s="2"/>
    </row>
    <row r="160" spans="13:26" x14ac:dyDescent="0.2">
      <c r="M160" s="2"/>
      <c r="N160" s="1">
        <f t="shared" si="24"/>
        <v>114</v>
      </c>
      <c r="O160" s="124">
        <f t="shared" si="25"/>
        <v>2355434.1099267374</v>
      </c>
      <c r="P160" s="124">
        <f t="shared" si="26"/>
        <v>18434.5486068469</v>
      </c>
      <c r="Q160" s="124">
        <f t="shared" si="22"/>
        <v>5069.9551893381322</v>
      </c>
      <c r="R160" s="124">
        <f t="shared" si="23"/>
        <v>2378938.6137229223</v>
      </c>
      <c r="Z160" s="2"/>
    </row>
    <row r="161" spans="13:26" x14ac:dyDescent="0.2">
      <c r="M161" s="2"/>
      <c r="N161" s="1">
        <f t="shared" si="24"/>
        <v>115</v>
      </c>
      <c r="O161" s="124">
        <f t="shared" si="25"/>
        <v>2378938.6137229223</v>
      </c>
      <c r="P161" s="124">
        <f t="shared" si="26"/>
        <v>18434.5486068469</v>
      </c>
      <c r="Q161" s="124">
        <f t="shared" si="22"/>
        <v>5120.5474689065004</v>
      </c>
      <c r="R161" s="124">
        <f t="shared" si="23"/>
        <v>2402493.7097986755</v>
      </c>
      <c r="Z161" s="2"/>
    </row>
    <row r="162" spans="13:26" x14ac:dyDescent="0.2">
      <c r="M162" s="2"/>
      <c r="N162" s="1">
        <f t="shared" si="24"/>
        <v>116</v>
      </c>
      <c r="O162" s="124">
        <f t="shared" si="25"/>
        <v>2402493.7097986755</v>
      </c>
      <c r="P162" s="124">
        <f t="shared" si="26"/>
        <v>18434.5486068469</v>
      </c>
      <c r="Q162" s="124">
        <f t="shared" si="22"/>
        <v>5171.2486458493522</v>
      </c>
      <c r="R162" s="124">
        <f t="shared" si="23"/>
        <v>2426099.507051372</v>
      </c>
      <c r="Z162" s="2"/>
    </row>
    <row r="163" spans="13:26" x14ac:dyDescent="0.2">
      <c r="M163" s="2"/>
      <c r="N163" s="1">
        <f t="shared" si="24"/>
        <v>117</v>
      </c>
      <c r="O163" s="124">
        <f t="shared" si="25"/>
        <v>2426099.507051372</v>
      </c>
      <c r="P163" s="124">
        <f t="shared" si="26"/>
        <v>18434.5486068469</v>
      </c>
      <c r="Q163" s="124">
        <f t="shared" si="22"/>
        <v>5222.0589545628891</v>
      </c>
      <c r="R163" s="124">
        <f t="shared" si="23"/>
        <v>2449756.1146127819</v>
      </c>
      <c r="Z163" s="2"/>
    </row>
    <row r="164" spans="13:26" x14ac:dyDescent="0.2">
      <c r="M164" s="2"/>
      <c r="N164" s="1">
        <f t="shared" si="24"/>
        <v>118</v>
      </c>
      <c r="O164" s="124">
        <f t="shared" si="25"/>
        <v>2449756.1146127819</v>
      </c>
      <c r="P164" s="124">
        <f t="shared" si="26"/>
        <v>18434.5486068469</v>
      </c>
      <c r="Q164" s="124">
        <f t="shared" si="22"/>
        <v>5272.9786299478383</v>
      </c>
      <c r="R164" s="124">
        <f t="shared" si="23"/>
        <v>2473463.6418495765</v>
      </c>
      <c r="Z164" s="2"/>
    </row>
    <row r="165" spans="13:26" x14ac:dyDescent="0.2">
      <c r="M165" s="2"/>
      <c r="N165" s="1">
        <f t="shared" si="24"/>
        <v>119</v>
      </c>
      <c r="O165" s="124">
        <f t="shared" si="25"/>
        <v>2473463.6418495765</v>
      </c>
      <c r="P165" s="124">
        <f t="shared" si="26"/>
        <v>18434.5486068469</v>
      </c>
      <c r="Q165" s="124">
        <f t="shared" si="22"/>
        <v>5324.0079074105388</v>
      </c>
      <c r="R165" s="124">
        <f t="shared" si="23"/>
        <v>2497222.1983638341</v>
      </c>
      <c r="Z165" s="2"/>
    </row>
    <row r="166" spans="13:26" x14ac:dyDescent="0.2">
      <c r="M166" s="2"/>
      <c r="N166" s="1">
        <f t="shared" si="24"/>
        <v>120</v>
      </c>
      <c r="O166" s="124">
        <f t="shared" si="25"/>
        <v>2497222.1983638341</v>
      </c>
      <c r="P166" s="124">
        <f t="shared" si="26"/>
        <v>18434.5486068469</v>
      </c>
      <c r="Q166" s="124">
        <f t="shared" si="22"/>
        <v>5375.1470228640337</v>
      </c>
      <c r="R166" s="124">
        <f t="shared" si="23"/>
        <v>2521031.8939935449</v>
      </c>
      <c r="Z166" s="2"/>
    </row>
    <row r="167" spans="13:26" x14ac:dyDescent="0.2">
      <c r="M167" s="2"/>
      <c r="N167" s="1">
        <f t="shared" si="24"/>
        <v>121</v>
      </c>
      <c r="O167" s="124">
        <f t="shared" si="25"/>
        <v>2521031.8939935449</v>
      </c>
      <c r="P167" s="124">
        <f t="shared" si="26"/>
        <v>18434.5486068469</v>
      </c>
      <c r="Q167" s="124">
        <f t="shared" si="22"/>
        <v>5426.3962127291534</v>
      </c>
      <c r="R167" s="124">
        <f t="shared" si="23"/>
        <v>2544892.838813121</v>
      </c>
      <c r="Z167" s="2"/>
    </row>
    <row r="168" spans="13:26" x14ac:dyDescent="0.2">
      <c r="M168" s="2"/>
      <c r="N168" s="1">
        <f t="shared" si="24"/>
        <v>122</v>
      </c>
      <c r="O168" s="124">
        <f t="shared" si="25"/>
        <v>2544892.838813121</v>
      </c>
      <c r="P168" s="124">
        <f t="shared" si="26"/>
        <v>18434.5486068469</v>
      </c>
      <c r="Q168" s="124">
        <f t="shared" si="22"/>
        <v>5477.755713935614</v>
      </c>
      <c r="R168" s="124">
        <f t="shared" si="23"/>
        <v>2568805.1431339034</v>
      </c>
      <c r="Z168" s="2"/>
    </row>
    <row r="169" spans="13:26" x14ac:dyDescent="0.2">
      <c r="M169" s="2"/>
      <c r="N169" s="1">
        <f t="shared" si="24"/>
        <v>123</v>
      </c>
      <c r="O169" s="124">
        <f t="shared" si="25"/>
        <v>2568805.1431339034</v>
      </c>
      <c r="P169" s="124">
        <f t="shared" si="26"/>
        <v>18434.5486068469</v>
      </c>
      <c r="Q169" s="124">
        <f t="shared" si="22"/>
        <v>5529.2257639231102</v>
      </c>
      <c r="R169" s="124">
        <f t="shared" si="23"/>
        <v>2592768.9175046734</v>
      </c>
      <c r="Z169" s="2"/>
    </row>
    <row r="170" spans="13:26" x14ac:dyDescent="0.2">
      <c r="M170" s="2"/>
      <c r="N170" s="1">
        <f t="shared" si="24"/>
        <v>124</v>
      </c>
      <c r="O170" s="124">
        <f t="shared" si="25"/>
        <v>2592768.9175046734</v>
      </c>
      <c r="P170" s="124">
        <f t="shared" si="26"/>
        <v>18434.5486068469</v>
      </c>
      <c r="Q170" s="124">
        <f t="shared" si="22"/>
        <v>5580.806600642416</v>
      </c>
      <c r="R170" s="124">
        <f t="shared" si="23"/>
        <v>2616784.2727121627</v>
      </c>
      <c r="Z170" s="2"/>
    </row>
    <row r="171" spans="13:26" x14ac:dyDescent="0.2">
      <c r="M171" s="2"/>
      <c r="N171" s="1">
        <f t="shared" si="24"/>
        <v>125</v>
      </c>
      <c r="O171" s="124">
        <f t="shared" si="25"/>
        <v>2616784.2727121627</v>
      </c>
      <c r="P171" s="124">
        <f t="shared" si="26"/>
        <v>18434.5486068469</v>
      </c>
      <c r="Q171" s="124">
        <f t="shared" si="22"/>
        <v>5632.4984625564794</v>
      </c>
      <c r="R171" s="124">
        <f t="shared" si="23"/>
        <v>2640851.319781566</v>
      </c>
      <c r="Z171" s="2"/>
    </row>
    <row r="172" spans="13:26" x14ac:dyDescent="0.2">
      <c r="M172" s="2"/>
      <c r="N172" s="1">
        <f t="shared" si="24"/>
        <v>126</v>
      </c>
      <c r="O172" s="124">
        <f t="shared" si="25"/>
        <v>2640851.319781566</v>
      </c>
      <c r="P172" s="124">
        <f t="shared" si="26"/>
        <v>18434.5486068469</v>
      </c>
      <c r="Q172" s="124">
        <f t="shared" si="22"/>
        <v>5684.3015886415315</v>
      </c>
      <c r="R172" s="124">
        <f t="shared" si="23"/>
        <v>2664970.1699770545</v>
      </c>
      <c r="Z172" s="2"/>
    </row>
    <row r="173" spans="13:26" x14ac:dyDescent="0.2">
      <c r="M173" s="2"/>
      <c r="N173" s="1">
        <f t="shared" si="24"/>
        <v>127</v>
      </c>
      <c r="O173" s="124">
        <f t="shared" si="25"/>
        <v>2664970.1699770545</v>
      </c>
      <c r="P173" s="124">
        <f t="shared" si="26"/>
        <v>18434.5486068469</v>
      </c>
      <c r="Q173" s="124">
        <f t="shared" si="22"/>
        <v>5736.2162183881856</v>
      </c>
      <c r="R173" s="124">
        <f t="shared" si="23"/>
        <v>2689140.9348022896</v>
      </c>
      <c r="Z173" s="2"/>
    </row>
    <row r="174" spans="13:26" x14ac:dyDescent="0.2">
      <c r="M174" s="2"/>
      <c r="N174" s="1">
        <f t="shared" si="24"/>
        <v>128</v>
      </c>
      <c r="O174" s="124">
        <f t="shared" si="25"/>
        <v>2689140.9348022896</v>
      </c>
      <c r="P174" s="124">
        <f t="shared" si="26"/>
        <v>18434.5486068469</v>
      </c>
      <c r="Q174" s="124">
        <f t="shared" si="22"/>
        <v>5788.2425918025465</v>
      </c>
      <c r="R174" s="124">
        <f t="shared" si="23"/>
        <v>2713363.726000939</v>
      </c>
      <c r="Z174" s="2"/>
    </row>
    <row r="175" spans="13:26" x14ac:dyDescent="0.2">
      <c r="M175" s="2"/>
      <c r="N175" s="1">
        <f t="shared" si="24"/>
        <v>129</v>
      </c>
      <c r="O175" s="124">
        <f t="shared" si="25"/>
        <v>2713363.726000939</v>
      </c>
      <c r="P175" s="124">
        <f t="shared" si="26"/>
        <v>18434.5486068469</v>
      </c>
      <c r="Q175" s="124">
        <f t="shared" si="22"/>
        <v>5840.3809494073221</v>
      </c>
      <c r="R175" s="124">
        <f t="shared" ref="R175:R178" si="27">O175+P175+Q175</f>
        <v>2737638.6555571933</v>
      </c>
      <c r="Z175" s="2"/>
    </row>
    <row r="176" spans="13:26" x14ac:dyDescent="0.2">
      <c r="M176" s="2"/>
      <c r="N176" s="1">
        <f t="shared" si="24"/>
        <v>130</v>
      </c>
      <c r="O176" s="124">
        <f t="shared" si="25"/>
        <v>2737638.6555571933</v>
      </c>
      <c r="P176" s="124">
        <f t="shared" si="26"/>
        <v>18434.5486068469</v>
      </c>
      <c r="Q176" s="124">
        <f t="shared" si="22"/>
        <v>5892.6315322429327</v>
      </c>
      <c r="R176" s="124">
        <f t="shared" si="27"/>
        <v>2761965.8356962833</v>
      </c>
      <c r="Z176" s="2"/>
    </row>
    <row r="177" spans="13:26" x14ac:dyDescent="0.2">
      <c r="M177" s="2"/>
      <c r="N177" s="1">
        <f t="shared" si="24"/>
        <v>131</v>
      </c>
      <c r="O177" s="124">
        <f t="shared" si="25"/>
        <v>2761965.8356962833</v>
      </c>
      <c r="P177" s="124">
        <f t="shared" si="26"/>
        <v>18434.5486068469</v>
      </c>
      <c r="Q177" s="124">
        <f t="shared" si="22"/>
        <v>5944.9945818686256</v>
      </c>
      <c r="R177" s="124">
        <f t="shared" si="27"/>
        <v>2786345.3788849986</v>
      </c>
      <c r="Z177" s="2"/>
    </row>
    <row r="178" spans="13:26" x14ac:dyDescent="0.2">
      <c r="M178" s="2"/>
      <c r="N178" s="1">
        <f t="shared" si="24"/>
        <v>132</v>
      </c>
      <c r="O178" s="124">
        <f t="shared" si="25"/>
        <v>2786345.3788849986</v>
      </c>
      <c r="P178" s="124">
        <f t="shared" si="26"/>
        <v>18434.5486068469</v>
      </c>
      <c r="Q178" s="124">
        <f t="shared" si="22"/>
        <v>5997.4703403635913</v>
      </c>
      <c r="R178" s="124">
        <f t="shared" si="27"/>
        <v>2810777.3978322092</v>
      </c>
      <c r="Z178" s="2"/>
    </row>
    <row r="179" spans="13:26" x14ac:dyDescent="0.2">
      <c r="M179" s="2"/>
      <c r="N179" s="163" t="s">
        <v>216</v>
      </c>
      <c r="O179" s="163" t="s">
        <v>216</v>
      </c>
      <c r="P179" s="163" t="s">
        <v>216</v>
      </c>
      <c r="Q179" s="163" t="s">
        <v>216</v>
      </c>
      <c r="R179" s="163" t="s">
        <v>216</v>
      </c>
      <c r="Z179" s="2"/>
    </row>
    <row r="180" spans="13:26" x14ac:dyDescent="0.2">
      <c r="M180" s="2"/>
      <c r="N180" s="134"/>
      <c r="O180" s="134" t="s">
        <v>231</v>
      </c>
      <c r="P180" s="196">
        <f>SUM(P47:P178)</f>
        <v>2433360.4161037952</v>
      </c>
      <c r="Q180" s="196">
        <f>SUM(Q47:Q178)</f>
        <v>377416.98172841524</v>
      </c>
      <c r="R180" s="196">
        <f>P180+Q180</f>
        <v>2810777.3978322102</v>
      </c>
      <c r="S180" s="124">
        <f>R180-P42</f>
        <v>0</v>
      </c>
      <c r="Z180" s="2"/>
    </row>
    <row r="181" spans="13:26" x14ac:dyDescent="0.2"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</sheetData>
  <mergeCells count="1">
    <mergeCell ref="AF7:AF8"/>
  </mergeCells>
  <printOptions horizontalCentered="1"/>
  <pageMargins left="0.75" right="0.75" top="0.75" bottom="0.75" header="1" footer="1"/>
  <pageSetup scale="61" orientation="portrait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7FDDF-6CD8-419E-833F-5D43D5BA4197}">
  <sheetPr>
    <tabColor theme="5" tint="0.39997558519241921"/>
    <pageSetUpPr fitToPage="1"/>
  </sheetPr>
  <dimension ref="A1:AH453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7.42578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Polk 2-5 (4xGT - HRSG - ST)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3993084.0355179496</v>
      </c>
      <c r="Q8" s="184">
        <f>G10</f>
        <v>4745249.6336162547</v>
      </c>
      <c r="R8" s="184">
        <f>G11</f>
        <v>7332190.9057141514</v>
      </c>
      <c r="S8" s="184">
        <f>G12</f>
        <v>4791.7310895062583</v>
      </c>
      <c r="T8" s="184">
        <f>G13</f>
        <v>-8089148.2349019628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8399028.8357660957</v>
      </c>
      <c r="Q9" s="184">
        <f>L10</f>
        <v>10014019.262561165</v>
      </c>
      <c r="R9" s="184">
        <f>L11</f>
        <v>15725405.179210044</v>
      </c>
      <c r="S9" s="184">
        <f>L12</f>
        <v>8461.6706638732503</v>
      </c>
      <c r="T9" s="184">
        <f>L13</f>
        <v>-17348857.276668988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61</v>
      </c>
      <c r="B10" s="170">
        <f>'Escalation Factors'!$A$10</f>
        <v>2023</v>
      </c>
      <c r="C10" s="201">
        <v>2052</v>
      </c>
      <c r="D10" s="10" t="s">
        <v>155</v>
      </c>
      <c r="E10" s="184">
        <f>VLOOKUP($A$10,'Cost Estimates in 2023'!$A:$F,2,FALSE)</f>
        <v>4499950</v>
      </c>
      <c r="F10" s="164">
        <f>VLOOKUP(G$7,Multiplier_Labor,3,FALSE)</f>
        <v>1.0545116353773385</v>
      </c>
      <c r="G10" s="185">
        <f>E10*F10</f>
        <v>4745249.6336162547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10014019.262561165</v>
      </c>
      <c r="M10" s="2"/>
      <c r="O10" s="134" t="s">
        <v>235</v>
      </c>
      <c r="P10" s="184">
        <f>SUM(Q10:T10)</f>
        <v>7668061.8757660948</v>
      </c>
      <c r="Q10" s="184">
        <f>Q9-Q16</f>
        <v>8570007.3025611639</v>
      </c>
      <c r="R10" s="184">
        <f>R9-R16</f>
        <v>14815356.179210044</v>
      </c>
      <c r="S10" s="184">
        <f>S9-S16</f>
        <v>745.67066387325031</v>
      </c>
      <c r="T10" s="184">
        <f>T9-T16</f>
        <v>-15718047.276668988</v>
      </c>
      <c r="Z10" s="2"/>
      <c r="AA10" s="186" t="str">
        <f>A10</f>
        <v>Polk 2-5 (4xGT - HRSG - ST)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3993084.0355179496</v>
      </c>
      <c r="AF10" s="182">
        <f>P16</f>
        <v>730966.96</v>
      </c>
      <c r="AG10" s="182">
        <f>L15</f>
        <v>8399028.8357660957</v>
      </c>
      <c r="AH10" s="188">
        <f>AG10-P10-P16</f>
        <v>9.3132257461547852E-10</v>
      </c>
    </row>
    <row r="11" spans="1:34" x14ac:dyDescent="0.2">
      <c r="D11" s="161" t="s">
        <v>245</v>
      </c>
      <c r="E11" s="184">
        <f>VLOOKUP($A$10,'Cost Estimates in 2023'!$A:$F,3,FALSE)</f>
        <v>7232350</v>
      </c>
      <c r="F11" s="164">
        <f>VLOOKUP(G$7,Multiplier_Materials,3,FALSE)</f>
        <v>1.0138047668757943</v>
      </c>
      <c r="G11" s="185">
        <f>E11*F11</f>
        <v>7332190.9057141514</v>
      </c>
      <c r="H11" s="137"/>
      <c r="K11" s="164">
        <f>VLOOKUP(J$10,Multiplier_Materials,4,FALSE)</f>
        <v>2.1447075480474549</v>
      </c>
      <c r="L11" s="185">
        <f>G11*K11</f>
        <v>15725405.179210044</v>
      </c>
      <c r="M11" s="2"/>
      <c r="O11" s="134" t="s">
        <v>234</v>
      </c>
      <c r="P11" s="184">
        <f>SUM(Q11:T11)</f>
        <v>3640519.0617583133</v>
      </c>
      <c r="Q11" s="184">
        <f>Q10/((1+Q13)^(P12))</f>
        <v>4060989.1938800067</v>
      </c>
      <c r="R11" s="184">
        <f>R10/((1+R13)^(P12))</f>
        <v>6907867.7849098668</v>
      </c>
      <c r="S11" s="184">
        <f>S10/((1+S13)^(P12))</f>
        <v>422.26333835813529</v>
      </c>
      <c r="T11" s="184">
        <f>T10/((1+T13)^(P12))</f>
        <v>-7328760.1803699173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4600</v>
      </c>
      <c r="F12" s="164">
        <f>VLOOKUP(G$7,Multiplier_GDP,3,FALSE)</f>
        <v>1.0416806716317952</v>
      </c>
      <c r="G12" s="185">
        <f>E12*F12</f>
        <v>4791.7310895062583</v>
      </c>
      <c r="H12" s="137"/>
      <c r="K12" s="164">
        <f>VLOOKUP(J$10,Multiplier_GDP,4,FALSE)</f>
        <v>1.7658901356973153</v>
      </c>
      <c r="L12" s="185">
        <f>G12*K12</f>
        <v>8461.6706638732503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-7979000</v>
      </c>
      <c r="F13" s="164">
        <f>F11</f>
        <v>1.0138047668757943</v>
      </c>
      <c r="G13" s="185">
        <f>E13*F13</f>
        <v>-8089148.2349019628</v>
      </c>
      <c r="H13" s="137"/>
      <c r="K13" s="164">
        <f>K11</f>
        <v>2.1447075480474549</v>
      </c>
      <c r="L13" s="185">
        <f>G13*K13</f>
        <v>-17348857.276668988</v>
      </c>
      <c r="M13" s="2"/>
      <c r="O13" s="180" t="s">
        <v>237</v>
      </c>
      <c r="P13" s="189">
        <f>IF(P8=0,0,((P9/P8)^(1/($P7-$P6))-1))</f>
        <v>2.7921673226433352E-2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193897.41488332162</v>
      </c>
      <c r="Q14" s="185">
        <f>PMT(Q13,$P12,-Q11)</f>
        <v>216479.27688176357</v>
      </c>
      <c r="R14" s="185">
        <f>PMT(R13,$P12,-R11)</f>
        <v>370963.38304864441</v>
      </c>
      <c r="S14" s="185">
        <f>PMT(S13,$P12,-S11)</f>
        <v>20.722732606894681</v>
      </c>
      <c r="T14" s="185">
        <f>PMT(T13,$P12,-T11)</f>
        <v>-393565.96777969331</v>
      </c>
      <c r="U14" s="190"/>
      <c r="Z14" s="2"/>
    </row>
    <row r="15" spans="1:34" x14ac:dyDescent="0.2">
      <c r="E15" s="185">
        <f>SUM(E10:E13)</f>
        <v>3757900</v>
      </c>
      <c r="F15" s="124"/>
      <c r="G15" s="185">
        <f>SUM(G10:G13)</f>
        <v>3993084.0355179496</v>
      </c>
      <c r="H15" s="137"/>
      <c r="L15" s="185">
        <f>SUM(L10:L13)</f>
        <v>8399028.8357660957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56" si="0">SUM(Q16:T16)</f>
        <v>730966.96</v>
      </c>
      <c r="Q16" s="185">
        <f>VLOOKUP($A$10,'Reserves Dec 31, 2024'!$A:$F,2,FALSE)</f>
        <v>1444011.96</v>
      </c>
      <c r="R16" s="185">
        <f>VLOOKUP($A$10,'Reserves Dec 31, 2024'!$A:$F,3,FALSE)</f>
        <v>910049</v>
      </c>
      <c r="S16" s="185">
        <f>VLOOKUP($A$10,'Reserves Dec 31, 2024'!$A:$F,4,FALSE)</f>
        <v>7716</v>
      </c>
      <c r="T16" s="185">
        <f>VLOOKUP($A$10,'Reserves Dec 31, 2024'!$A:$F,5,FALSE)</f>
        <v>-1630810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">
      <c r="E17" s="184">
        <f>VLOOKUP($A$10,'Cost Estimates in 2023'!$A:$F,6,FALSE)-E15</f>
        <v>0</v>
      </c>
      <c r="M17" s="2"/>
      <c r="N17" s="1">
        <f t="shared" ref="N17:N56" si="1">N16+1</f>
        <v>1</v>
      </c>
      <c r="O17" s="195">
        <f>P6</f>
        <v>2025</v>
      </c>
      <c r="P17" s="124">
        <f t="shared" si="0"/>
        <v>193897.41488332162</v>
      </c>
      <c r="Q17" s="124">
        <f>IF($N17&lt;=TRUNC($P$12),Q14*(1+0),0)</f>
        <v>216479.27688176357</v>
      </c>
      <c r="R17" s="124">
        <f>IF($N17&lt;=TRUNC($P$12),R14*(1+0),0)</f>
        <v>370963.38304864441</v>
      </c>
      <c r="S17" s="124">
        <f>IF($N17&lt;=TRUNC($P$12),S14*(1+0),0)</f>
        <v>20.722732606894681</v>
      </c>
      <c r="T17" s="124">
        <f>IF($N17&lt;=TRUNC($P$12),T14*(1+0),0)</f>
        <v>-393565.96777969331</v>
      </c>
      <c r="Z17" s="2"/>
    </row>
    <row r="18" spans="5:26" x14ac:dyDescent="0.2">
      <c r="M18" s="2"/>
      <c r="N18" s="1">
        <f t="shared" si="1"/>
        <v>2</v>
      </c>
      <c r="O18" s="195">
        <f t="shared" ref="O18:O56" si="2">O17+1</f>
        <v>2026</v>
      </c>
      <c r="P18" s="124">
        <f t="shared" si="0"/>
        <v>199321.58868041018</v>
      </c>
      <c r="Q18" s="124">
        <f t="shared" ref="Q18:Q56" si="3">IF($N18&lt;=TRUNC($P$12),Q17*(1+Q$13),0)</f>
        <v>222550.85533048116</v>
      </c>
      <c r="R18" s="124">
        <f t="shared" ref="R18:R56" si="4">IF($N18&lt;=TRUNC($P$12),R17*(1+R$13),0)</f>
        <v>381596.10694675974</v>
      </c>
      <c r="S18" s="124">
        <f t="shared" ref="S18:S56" si="5">IF($N18&lt;=TRUNC($P$12),S17*(1+S$13),0)</f>
        <v>21.163808645011802</v>
      </c>
      <c r="T18" s="124">
        <f t="shared" ref="T18:T56" si="6">IF($N18&lt;=TRUNC($P$12),T17*(1+T$13),0)</f>
        <v>-404846.53740547574</v>
      </c>
      <c r="Z18" s="2"/>
    </row>
    <row r="19" spans="5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204897.4921288148</v>
      </c>
      <c r="Q19" s="124">
        <f t="shared" si="3"/>
        <v>228792.72289596748</v>
      </c>
      <c r="R19" s="124">
        <f t="shared" si="4"/>
        <v>392533.59089036647</v>
      </c>
      <c r="S19" s="124">
        <f t="shared" si="5"/>
        <v>21.614272830681259</v>
      </c>
      <c r="T19" s="124">
        <f t="shared" si="6"/>
        <v>-416450.43593034975</v>
      </c>
      <c r="Z19" s="124"/>
    </row>
    <row r="20" spans="5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210629.36928570276</v>
      </c>
      <c r="Q20" s="124">
        <f t="shared" si="3"/>
        <v>235209.65566462823</v>
      </c>
      <c r="R20" s="124">
        <f t="shared" si="4"/>
        <v>403784.57005271071</v>
      </c>
      <c r="S20" s="124">
        <f t="shared" si="5"/>
        <v>22.074324987305019</v>
      </c>
      <c r="T20" s="124">
        <f t="shared" si="6"/>
        <v>-428386.93075662357</v>
      </c>
      <c r="U20" s="196">
        <f>SUM(Q17:T20)/4</f>
        <v>202186.46624456235</v>
      </c>
      <c r="V20" s="124">
        <f>SUM(Q17:Q20)/4</f>
        <v>225758.12769321012</v>
      </c>
      <c r="W20" s="124">
        <f>SUM(R17:R20)/4</f>
        <v>387219.41273462039</v>
      </c>
      <c r="X20" s="124">
        <f>SUM(S17:S20)/4</f>
        <v>21.393784767473189</v>
      </c>
      <c r="Y20" s="124">
        <f>SUM(T17:T20)/4</f>
        <v>-410812.46796803561</v>
      </c>
      <c r="Z20" s="188">
        <f>SUM(Q20:T20)-P20</f>
        <v>0</v>
      </c>
    </row>
    <row r="21" spans="5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216521.58291204466</v>
      </c>
      <c r="Q21" s="124">
        <f t="shared" si="3"/>
        <v>241806.56367741522</v>
      </c>
      <c r="R21" s="124">
        <f t="shared" si="4"/>
        <v>415358.02997861046</v>
      </c>
      <c r="S21" s="124">
        <f t="shared" si="5"/>
        <v>22.544169191455531</v>
      </c>
      <c r="T21" s="124">
        <f t="shared" si="6"/>
        <v>-440665.55491317256</v>
      </c>
      <c r="Z21" s="2"/>
    </row>
    <row r="22" spans="5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222578.61779247381</v>
      </c>
      <c r="Q22" s="124">
        <f t="shared" si="3"/>
        <v>248588.49468683984</v>
      </c>
      <c r="R22" s="124">
        <f t="shared" si="4"/>
        <v>427263.21376072126</v>
      </c>
      <c r="S22" s="124">
        <f t="shared" si="5"/>
        <v>23.024013863402942</v>
      </c>
      <c r="T22" s="124">
        <f t="shared" si="6"/>
        <v>-453296.11466895073</v>
      </c>
      <c r="Z22" s="2"/>
    </row>
    <row r="23" spans="5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228805.08414798579</v>
      </c>
      <c r="Q23" s="124">
        <f t="shared" si="3"/>
        <v>255560.63801935903</v>
      </c>
      <c r="R23" s="124">
        <f t="shared" si="4"/>
        <v>439509.62942149135</v>
      </c>
      <c r="S23" s="124">
        <f t="shared" si="5"/>
        <v>23.514071859569174</v>
      </c>
      <c r="T23" s="124">
        <f t="shared" si="6"/>
        <v>-466288.69736472412</v>
      </c>
      <c r="Z23" s="124"/>
    </row>
    <row r="24" spans="5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235205.72114407737</v>
      </c>
      <c r="Q24" s="124">
        <f t="shared" si="3"/>
        <v>262728.32854608941</v>
      </c>
      <c r="R24" s="124">
        <f t="shared" si="4"/>
        <v>452107.05750670185</v>
      </c>
      <c r="S24" s="124">
        <f t="shared" si="5"/>
        <v>24.01456056694985</v>
      </c>
      <c r="T24" s="124">
        <f t="shared" si="6"/>
        <v>-479653.67946928088</v>
      </c>
      <c r="U24" s="196">
        <f>SUM(Q21:T24)/4</f>
        <v>225777.75149914547</v>
      </c>
      <c r="V24" s="124">
        <f>SUM(Q21:Q24)/4</f>
        <v>252171.00623242586</v>
      </c>
      <c r="W24" s="124">
        <f>SUM(R21:R24)/4</f>
        <v>433559.48266688123</v>
      </c>
      <c r="X24" s="124">
        <f>SUM(S21:S24)/4</f>
        <v>23.274203870344376</v>
      </c>
      <c r="Y24" s="124">
        <f>SUM(T21:T24)/4</f>
        <v>-459976.01160403207</v>
      </c>
      <c r="Z24" s="188">
        <f>SUM(Q24:T24)-P24</f>
        <v>0</v>
      </c>
    </row>
    <row r="25" spans="5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241785.40049699141</v>
      </c>
      <c r="Q25" s="124">
        <f t="shared" si="3"/>
        <v>270097.05076488765</v>
      </c>
      <c r="R25" s="124">
        <f t="shared" si="4"/>
        <v>465065.55889665644</v>
      </c>
      <c r="S25" s="124">
        <f t="shared" si="5"/>
        <v>24.525701999545944</v>
      </c>
      <c r="T25" s="124">
        <f t="shared" si="6"/>
        <v>-493401.73486655223</v>
      </c>
      <c r="Z25" s="2"/>
    </row>
    <row r="26" spans="5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248549.13018081355</v>
      </c>
      <c r="Q26" s="124">
        <f t="shared" si="3"/>
        <v>277672.44299692084</v>
      </c>
      <c r="R26" s="124">
        <f t="shared" si="4"/>
        <v>478395.48284125881</v>
      </c>
      <c r="S26" s="124">
        <f t="shared" si="5"/>
        <v>25.047722896847961</v>
      </c>
      <c r="T26" s="124">
        <f t="shared" si="6"/>
        <v>-507543.8433802629</v>
      </c>
      <c r="Z26" s="2"/>
    </row>
    <row r="27" spans="5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255502.05823823885</v>
      </c>
      <c r="Q27" s="124">
        <f t="shared" si="3"/>
        <v>285460.30170093745</v>
      </c>
      <c r="R27" s="124">
        <f t="shared" si="4"/>
        <v>492107.4752253957</v>
      </c>
      <c r="S27" s="124">
        <f t="shared" si="5"/>
        <v>25.58085482441631</v>
      </c>
      <c r="T27" s="124">
        <f t="shared" si="6"/>
        <v>-522091.29954291863</v>
      </c>
      <c r="Z27" s="124"/>
    </row>
    <row r="28" spans="5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262649.47669790813</v>
      </c>
      <c r="Q28" s="124">
        <f t="shared" si="3"/>
        <v>293466.5859085407</v>
      </c>
      <c r="R28" s="124">
        <f t="shared" si="4"/>
        <v>506212.48707122559</v>
      </c>
      <c r="S28" s="124">
        <f t="shared" si="5"/>
        <v>26.125334276602494</v>
      </c>
      <c r="T28" s="124">
        <f t="shared" si="6"/>
        <v>-537055.72161613475</v>
      </c>
      <c r="U28" s="196">
        <f>SUM(Q25:T28)/4</f>
        <v>252121.51640348806</v>
      </c>
      <c r="V28" s="124">
        <f>SUM(Q25:Q28)/4</f>
        <v>281674.09534282167</v>
      </c>
      <c r="W28" s="124">
        <f>SUM(R25:R28)/4</f>
        <v>485445.25100863416</v>
      </c>
      <c r="X28" s="124">
        <f>SUM(S25:S28)/4</f>
        <v>25.319903499353174</v>
      </c>
      <c r="Y28" s="124">
        <f>SUM(T25:T28)/4</f>
        <v>-515023.14985146711</v>
      </c>
      <c r="Z28" s="188">
        <f>SUM(Q28:T28)-P28</f>
        <v>0</v>
      </c>
    </row>
    <row r="29" spans="5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269996.82560129347</v>
      </c>
      <c r="Q29" s="124">
        <f t="shared" si="3"/>
        <v>301697.42178385734</v>
      </c>
      <c r="R29" s="124">
        <f t="shared" si="4"/>
        <v>520721.78328416427</v>
      </c>
      <c r="S29" s="124">
        <f t="shared" si="5"/>
        <v>26.681402781456693</v>
      </c>
      <c r="T29" s="124">
        <f t="shared" si="6"/>
        <v>-552449.06086950959</v>
      </c>
      <c r="Z29" s="2"/>
    </row>
    <row r="30" spans="5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277549.69714219787</v>
      </c>
      <c r="Q30" s="124">
        <f t="shared" si="3"/>
        <v>310159.10731109144</v>
      </c>
      <c r="R30" s="124">
        <f t="shared" si="4"/>
        <v>535646.95164955175</v>
      </c>
      <c r="S30" s="124">
        <f t="shared" si="5"/>
        <v>27.24930700786825</v>
      </c>
      <c r="T30" s="124">
        <f t="shared" si="6"/>
        <v>-568283.61112545314</v>
      </c>
      <c r="Z30" s="2"/>
    </row>
    <row r="31" spans="5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285313.8399220166</v>
      </c>
      <c r="Q31" s="124">
        <f t="shared" si="3"/>
        <v>318858.11711354955</v>
      </c>
      <c r="R31" s="124">
        <f t="shared" si="4"/>
        <v>550999.91208718601</v>
      </c>
      <c r="S31" s="124">
        <f t="shared" si="5"/>
        <v>27.829298874986623</v>
      </c>
      <c r="T31" s="124">
        <f t="shared" si="6"/>
        <v>-584572.01857759384</v>
      </c>
      <c r="Z31" s="124"/>
    </row>
    <row r="32" spans="5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293295.16332399705</v>
      </c>
      <c r="Q32" s="124">
        <f t="shared" si="3"/>
        <v>327801.1074078246</v>
      </c>
      <c r="R32" s="124">
        <f t="shared" si="4"/>
        <v>566792.92617111409</v>
      </c>
      <c r="S32" s="124">
        <f t="shared" si="5"/>
        <v>28.421635663971315</v>
      </c>
      <c r="T32" s="124">
        <f t="shared" si="6"/>
        <v>-601327.29189060559</v>
      </c>
      <c r="U32" s="196">
        <f>SUM(Q29:T32)/4</f>
        <v>281538.88149737631</v>
      </c>
      <c r="V32" s="124">
        <f>SUM(Q29:Q32)/4</f>
        <v>314628.93840408075</v>
      </c>
      <c r="W32" s="124">
        <f>SUM(R29:R32)/4</f>
        <v>543540.39329800406</v>
      </c>
      <c r="X32" s="124">
        <f>SUM(S29:S32)/4</f>
        <v>27.545411082070721</v>
      </c>
      <c r="Y32" s="124">
        <f>SUM(T29:T32)/4</f>
        <v>-576657.9956157906</v>
      </c>
      <c r="Z32" s="188">
        <f>SUM(Q32:T32)-P32</f>
        <v>0</v>
      </c>
    </row>
    <row r="33" spans="4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301499.742009826</v>
      </c>
      <c r="Q33" s="124">
        <f t="shared" si="3"/>
        <v>336994.92109692958</v>
      </c>
      <c r="R33" s="124">
        <f t="shared" si="4"/>
        <v>583038.60692228423</v>
      </c>
      <c r="S33" s="124">
        <f t="shared" si="5"/>
        <v>29.026580132120362</v>
      </c>
      <c r="T33" s="124">
        <f t="shared" si="6"/>
        <v>-618562.81258951989</v>
      </c>
      <c r="Z33" s="2"/>
    </row>
    <row r="34" spans="4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309933.82054196426</v>
      </c>
      <c r="Q34" s="124">
        <f t="shared" si="3"/>
        <v>346446.59300627792</v>
      </c>
      <c r="R34" s="124">
        <f t="shared" si="4"/>
        <v>599749.9288818792</v>
      </c>
      <c r="S34" s="124">
        <f t="shared" si="5"/>
        <v>29.644400629427999</v>
      </c>
      <c r="T34" s="124">
        <f t="shared" si="6"/>
        <v>-636292.34574682231</v>
      </c>
      <c r="Z34" s="2"/>
    </row>
    <row r="35" spans="4:26" x14ac:dyDescent="0.2">
      <c r="D35" s="202"/>
      <c r="M35" s="2"/>
      <c r="N35" s="1">
        <f t="shared" si="1"/>
        <v>19</v>
      </c>
      <c r="O35" s="195">
        <f t="shared" si="2"/>
        <v>2043</v>
      </c>
      <c r="P35" s="124">
        <f t="shared" si="0"/>
        <v>318603.81813524454</v>
      </c>
      <c r="Q35" s="124">
        <f t="shared" si="3"/>
        <v>356163.35526651691</v>
      </c>
      <c r="R35" s="124">
        <f t="shared" si="4"/>
        <v>616940.23847337626</v>
      </c>
      <c r="S35" s="124">
        <f t="shared" si="5"/>
        <v>30.275371217623228</v>
      </c>
      <c r="T35" s="124">
        <f t="shared" si="6"/>
        <v>-654530.05097586627</v>
      </c>
      <c r="Z35" s="124"/>
    </row>
    <row r="36" spans="4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327516.33354134881</v>
      </c>
      <c r="Q36" s="124">
        <f t="shared" si="3"/>
        <v>366152.64284733339</v>
      </c>
      <c r="R36" s="124">
        <f t="shared" si="4"/>
        <v>634623.26466160966</v>
      </c>
      <c r="S36" s="124">
        <f t="shared" si="5"/>
        <v>30.919771791742079</v>
      </c>
      <c r="T36" s="124">
        <f t="shared" si="6"/>
        <v>-673290.49373938597</v>
      </c>
      <c r="U36" s="196">
        <f>SUM(Q33:T36)/4</f>
        <v>314388.42855709593</v>
      </c>
      <c r="V36" s="124">
        <f>SUM(Q33:Q36)/4</f>
        <v>351439.37805426447</v>
      </c>
      <c r="W36" s="124">
        <f>SUM(R33:R36)/4</f>
        <v>608588.00973478728</v>
      </c>
      <c r="X36" s="124">
        <f>SUM(S33:S36)/4</f>
        <v>29.966530942728419</v>
      </c>
      <c r="Y36" s="124">
        <f>SUM(T33:T36)/4</f>
        <v>-645668.92576289864</v>
      </c>
      <c r="Z36" s="188">
        <f>SUM(Q36:T36)-P36</f>
        <v>0</v>
      </c>
    </row>
    <row r="37" spans="4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336678.15006987785</v>
      </c>
      <c r="Q37" s="124">
        <f t="shared" si="3"/>
        <v>376422.09924646519</v>
      </c>
      <c r="R37" s="124">
        <f t="shared" si="4"/>
        <v>652813.12991734734</v>
      </c>
      <c r="S37" s="124">
        <f t="shared" si="5"/>
        <v>31.577888204287479</v>
      </c>
      <c r="T37" s="124">
        <f t="shared" si="6"/>
        <v>-692588.65698213887</v>
      </c>
      <c r="Z37" s="2"/>
    </row>
    <row r="38" spans="4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346096.24074983608</v>
      </c>
      <c r="Q38" s="124">
        <f t="shared" si="3"/>
        <v>386979.58233827242</v>
      </c>
      <c r="R38" s="124">
        <f t="shared" si="4"/>
        <v>671524.36149614025</v>
      </c>
      <c r="S38" s="124">
        <f t="shared" si="5"/>
        <v>32.250012392031834</v>
      </c>
      <c r="T38" s="124">
        <f t="shared" si="6"/>
        <v>-712439.95309696847</v>
      </c>
      <c r="Z38" s="2"/>
    </row>
    <row r="39" spans="4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355777.77363545529</v>
      </c>
      <c r="Q39" s="124">
        <f t="shared" si="3"/>
        <v>397833.17038634262</v>
      </c>
      <c r="R39" s="124">
        <f t="shared" si="4"/>
        <v>690771.90304045042</v>
      </c>
      <c r="S39" s="124">
        <f t="shared" si="5"/>
        <v>32.936442505518549</v>
      </c>
      <c r="T39" s="124">
        <f t="shared" si="6"/>
        <v>-732860.23623384337</v>
      </c>
      <c r="Z39" s="124"/>
    </row>
    <row r="40" spans="4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365730.11726039357</v>
      </c>
      <c r="Q40" s="124">
        <f t="shared" si="3"/>
        <v>408991.16822473152</v>
      </c>
      <c r="R40" s="124">
        <f t="shared" si="4"/>
        <v>710571.12651432538</v>
      </c>
      <c r="S40" s="124">
        <f t="shared" si="5"/>
        <v>33.637483041319946</v>
      </c>
      <c r="T40" s="124">
        <f t="shared" si="6"/>
        <v>-753865.81496170454</v>
      </c>
      <c r="U40" s="196">
        <f>SUM(Q37:T40)/4</f>
        <v>351070.57042889076</v>
      </c>
      <c r="V40" s="124">
        <f>SUM(Q37:Q40)/4</f>
        <v>392556.50504895294</v>
      </c>
      <c r="W40" s="124">
        <f>SUM(R37:R40)/4</f>
        <v>681420.13024206588</v>
      </c>
      <c r="X40" s="124">
        <f>SUM(S37:S40)/4</f>
        <v>32.600456535789448</v>
      </c>
      <c r="Y40" s="124">
        <f>SUM(T37:T40)/4</f>
        <v>-722938.66531866381</v>
      </c>
      <c r="Z40" s="188">
        <f>SUM(Q40:T40)-P40</f>
        <v>0</v>
      </c>
    </row>
    <row r="41" spans="4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375960.84624446288</v>
      </c>
      <c r="Q41" s="124">
        <f t="shared" si="3"/>
        <v>420462.1136125683</v>
      </c>
      <c r="R41" s="124">
        <f t="shared" si="4"/>
        <v>730937.8444801491</v>
      </c>
      <c r="S41" s="124">
        <f t="shared" si="5"/>
        <v>34.353444977110257</v>
      </c>
      <c r="T41" s="124">
        <f t="shared" si="6"/>
        <v>-775473.46529323177</v>
      </c>
      <c r="Z41" s="2"/>
    </row>
    <row r="42" spans="4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386477.74705714115</v>
      </c>
      <c r="Q42" s="124">
        <f t="shared" si="3"/>
        <v>432254.78376688814</v>
      </c>
      <c r="R42" s="124">
        <f t="shared" si="4"/>
        <v>751888.32272727531</v>
      </c>
      <c r="S42" s="124">
        <f t="shared" si="5"/>
        <v>35.084645909613577</v>
      </c>
      <c r="T42" s="124">
        <f t="shared" si="6"/>
        <v>-797700.44408293196</v>
      </c>
      <c r="Z42" s="2"/>
    </row>
    <row r="43" spans="4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397288.82394226419</v>
      </c>
      <c r="Q43" s="124">
        <f t="shared" si="3"/>
        <v>444378.20207869058</v>
      </c>
      <c r="R43" s="124">
        <f t="shared" si="4"/>
        <v>773439.29326262814</v>
      </c>
      <c r="S43" s="124">
        <f t="shared" si="5"/>
        <v>35.831410195488004</v>
      </c>
      <c r="T43" s="124">
        <f t="shared" si="6"/>
        <v>-820564.50280924991</v>
      </c>
      <c r="Z43" s="124"/>
    </row>
    <row r="44" spans="4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289931.85431096714</v>
      </c>
      <c r="V44" s="124">
        <f>SUM(Q41:Q44)/4</f>
        <v>324273.77486453677</v>
      </c>
      <c r="W44" s="124">
        <f>SUM(R41:R44)/4</f>
        <v>564066.36511751311</v>
      </c>
      <c r="X44" s="124">
        <f>SUM(S41:S44)/4</f>
        <v>26.317375270552962</v>
      </c>
      <c r="Y44" s="124">
        <f>SUM(T41:T44)/4</f>
        <v>-598434.60304635344</v>
      </c>
      <c r="Z44" s="188">
        <f>SUM(Q44:T44)-P44</f>
        <v>0</v>
      </c>
    </row>
    <row r="45" spans="4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4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4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4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N49" s="1">
        <f t="shared" si="1"/>
        <v>33</v>
      </c>
      <c r="O49" s="195">
        <f t="shared" si="2"/>
        <v>2057</v>
      </c>
      <c r="P49" s="124">
        <f t="shared" si="0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">
      <c r="M50" s="2"/>
      <c r="N50" s="1">
        <f t="shared" si="1"/>
        <v>34</v>
      </c>
      <c r="O50" s="195">
        <f t="shared" si="2"/>
        <v>2058</v>
      </c>
      <c r="P50" s="124">
        <f t="shared" si="0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U50" s="124"/>
      <c r="Z50" s="2"/>
    </row>
    <row r="51" spans="13:26" x14ac:dyDescent="0.2">
      <c r="M51" s="2"/>
      <c r="N51" s="1">
        <f t="shared" si="1"/>
        <v>35</v>
      </c>
      <c r="O51" s="195">
        <f t="shared" si="2"/>
        <v>2059</v>
      </c>
      <c r="P51" s="124">
        <f t="shared" si="0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">
      <c r="M52" s="2"/>
      <c r="N52" s="1">
        <f t="shared" si="1"/>
        <v>36</v>
      </c>
      <c r="O52" s="195">
        <f t="shared" si="2"/>
        <v>2060</v>
      </c>
      <c r="P52" s="124">
        <f t="shared" si="0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">
      <c r="M53" s="2"/>
      <c r="N53" s="1">
        <f t="shared" si="1"/>
        <v>37</v>
      </c>
      <c r="O53" s="195">
        <f t="shared" si="2"/>
        <v>2061</v>
      </c>
      <c r="P53" s="124">
        <f t="shared" si="0"/>
        <v>0</v>
      </c>
      <c r="Q53" s="124">
        <f t="shared" si="3"/>
        <v>0</v>
      </c>
      <c r="R53" s="124">
        <f t="shared" si="4"/>
        <v>0</v>
      </c>
      <c r="S53" s="124">
        <f t="shared" si="5"/>
        <v>0</v>
      </c>
      <c r="T53" s="124">
        <f t="shared" si="6"/>
        <v>0</v>
      </c>
      <c r="Z53" s="2"/>
    </row>
    <row r="54" spans="13:26" x14ac:dyDescent="0.2">
      <c r="M54" s="2"/>
      <c r="N54" s="1">
        <f t="shared" si="1"/>
        <v>38</v>
      </c>
      <c r="O54" s="195">
        <f t="shared" si="2"/>
        <v>2062</v>
      </c>
      <c r="P54" s="124">
        <f t="shared" si="0"/>
        <v>0</v>
      </c>
      <c r="Q54" s="124">
        <f t="shared" si="3"/>
        <v>0</v>
      </c>
      <c r="R54" s="124">
        <f t="shared" si="4"/>
        <v>0</v>
      </c>
      <c r="S54" s="124">
        <f t="shared" si="5"/>
        <v>0</v>
      </c>
      <c r="T54" s="124">
        <f t="shared" si="6"/>
        <v>0</v>
      </c>
      <c r="Z54" s="2"/>
    </row>
    <row r="55" spans="13:26" x14ac:dyDescent="0.2">
      <c r="M55" s="2"/>
      <c r="N55" s="1">
        <f t="shared" si="1"/>
        <v>39</v>
      </c>
      <c r="O55" s="195">
        <f t="shared" si="2"/>
        <v>2063</v>
      </c>
      <c r="P55" s="124">
        <f t="shared" si="0"/>
        <v>0</v>
      </c>
      <c r="Q55" s="124">
        <f t="shared" si="3"/>
        <v>0</v>
      </c>
      <c r="R55" s="124">
        <f t="shared" si="4"/>
        <v>0</v>
      </c>
      <c r="S55" s="124">
        <f t="shared" si="5"/>
        <v>0</v>
      </c>
      <c r="T55" s="124">
        <f t="shared" si="6"/>
        <v>0</v>
      </c>
      <c r="Z55" s="124"/>
    </row>
    <row r="56" spans="13:26" x14ac:dyDescent="0.2">
      <c r="M56" s="2"/>
      <c r="N56" s="1">
        <f t="shared" si="1"/>
        <v>40</v>
      </c>
      <c r="O56" s="195">
        <f t="shared" si="2"/>
        <v>2064</v>
      </c>
      <c r="P56" s="124">
        <f t="shared" si="0"/>
        <v>0</v>
      </c>
      <c r="Q56" s="124">
        <f t="shared" si="3"/>
        <v>0</v>
      </c>
      <c r="R56" s="124">
        <f t="shared" si="4"/>
        <v>0</v>
      </c>
      <c r="S56" s="124">
        <f t="shared" si="5"/>
        <v>0</v>
      </c>
      <c r="T56" s="124">
        <f t="shared" si="6"/>
        <v>0</v>
      </c>
      <c r="U56" s="196">
        <f>SUM(Q53:T56)/4</f>
        <v>0</v>
      </c>
      <c r="V56" s="124">
        <f>SUM(Q53:Q56)/4</f>
        <v>0</v>
      </c>
      <c r="W56" s="124">
        <f>SUM(R53:R56)/4</f>
        <v>0</v>
      </c>
      <c r="X56" s="124">
        <f>SUM(S53:S56)/4</f>
        <v>0</v>
      </c>
      <c r="Y56" s="124">
        <f>SUM(T53:T56)/4</f>
        <v>0</v>
      </c>
      <c r="Z56" s="188">
        <f>SUM(Q56:T56)-P56</f>
        <v>0</v>
      </c>
    </row>
    <row r="57" spans="13:26" x14ac:dyDescent="0.2">
      <c r="M57" s="2"/>
      <c r="O57" s="163" t="s">
        <v>216</v>
      </c>
      <c r="P57" s="163" t="s">
        <v>216</v>
      </c>
      <c r="Q57" s="163" t="s">
        <v>216</v>
      </c>
      <c r="R57" s="163" t="s">
        <v>216</v>
      </c>
      <c r="S57" s="163" t="s">
        <v>216</v>
      </c>
      <c r="T57" s="163" t="s">
        <v>216</v>
      </c>
      <c r="U57" s="196"/>
      <c r="V57" s="196"/>
      <c r="W57" s="196"/>
      <c r="X57" s="196"/>
      <c r="Y57" s="196"/>
      <c r="Z57" s="2"/>
    </row>
    <row r="58" spans="13:26" x14ac:dyDescent="0.2">
      <c r="M58" s="2"/>
      <c r="O58" s="134" t="s">
        <v>231</v>
      </c>
      <c r="P58" s="196">
        <f>SUM(Q58:T58)</f>
        <v>7668061.8757661004</v>
      </c>
      <c r="Q58" s="196">
        <f>SUM(Q$17:Q$56)</f>
        <v>8570007.3025611695</v>
      </c>
      <c r="R58" s="196">
        <f>SUM(R$17:R$56)</f>
        <v>14815356.179210024</v>
      </c>
      <c r="S58" s="196">
        <f>SUM(S$17:S$56)</f>
        <v>745.67066387324928</v>
      </c>
      <c r="T58" s="196">
        <f>SUM(T$17:T$56)</f>
        <v>-15718047.276668968</v>
      </c>
      <c r="U58" s="124"/>
      <c r="V58" s="196"/>
      <c r="W58" s="196"/>
      <c r="X58" s="196"/>
      <c r="Y58" s="196"/>
      <c r="Z58" s="2"/>
    </row>
    <row r="59" spans="13:26" x14ac:dyDescent="0.2">
      <c r="M59" s="2"/>
      <c r="N59" s="2"/>
      <c r="O59" s="2"/>
      <c r="P59" s="188">
        <f>P58-P$10</f>
        <v>0</v>
      </c>
      <c r="Q59" s="188">
        <f>Q58-Q$10</f>
        <v>0</v>
      </c>
      <c r="R59" s="188">
        <f>R58-R$10</f>
        <v>-2.0489096641540527E-8</v>
      </c>
      <c r="S59" s="188">
        <f>S58-S$10</f>
        <v>-1.0231815394945443E-12</v>
      </c>
      <c r="T59" s="188">
        <f>T58-T$10</f>
        <v>2.0489096641540527E-8</v>
      </c>
      <c r="U59" s="188">
        <f>SUM(Q58:T58)-P$10</f>
        <v>0</v>
      </c>
      <c r="V59" s="2"/>
      <c r="W59" s="2"/>
      <c r="X59" s="2"/>
      <c r="Y59" s="2"/>
      <c r="Z59" s="2"/>
    </row>
    <row r="60" spans="13:26" x14ac:dyDescent="0.2">
      <c r="M60" s="2"/>
      <c r="O60" s="180" t="s">
        <v>279</v>
      </c>
      <c r="P60" s="197">
        <f>$P$13</f>
        <v>2.7921673226433352E-2</v>
      </c>
      <c r="Z60" s="2"/>
    </row>
    <row r="61" spans="13:26" x14ac:dyDescent="0.2">
      <c r="M61" s="2"/>
      <c r="O61" s="134" t="s">
        <v>236</v>
      </c>
      <c r="P61" s="197">
        <f>((1+P60)^(1/12))-1</f>
        <v>2.2975495621153641E-3</v>
      </c>
      <c r="Z61" s="2"/>
    </row>
    <row r="62" spans="13:26" x14ac:dyDescent="0.2">
      <c r="M62" s="2"/>
      <c r="O62" s="134" t="s">
        <v>235</v>
      </c>
      <c r="P62" s="196">
        <f>P10</f>
        <v>7668061.8757660948</v>
      </c>
      <c r="Z62" s="2"/>
    </row>
    <row r="63" spans="13:26" x14ac:dyDescent="0.2">
      <c r="M63" s="2"/>
      <c r="O63" s="134" t="s">
        <v>234</v>
      </c>
      <c r="P63" s="196">
        <f>P62/(1+P61)^P64</f>
        <v>3645566.1789250104</v>
      </c>
      <c r="Z63" s="2"/>
    </row>
    <row r="64" spans="13:26" x14ac:dyDescent="0.2">
      <c r="M64" s="2"/>
      <c r="O64" s="134" t="s">
        <v>233</v>
      </c>
      <c r="P64" s="124">
        <f>$P$12*12</f>
        <v>324</v>
      </c>
      <c r="Q64" s="198"/>
      <c r="Z64" s="2"/>
    </row>
    <row r="65" spans="13:26" x14ac:dyDescent="0.2">
      <c r="M65" s="2"/>
      <c r="O65" s="134" t="s">
        <v>232</v>
      </c>
      <c r="P65" s="196">
        <f>PMT(P61,P64,-P63)</f>
        <v>15966.873908018919</v>
      </c>
      <c r="Z65" s="2"/>
    </row>
    <row r="66" spans="13:26" x14ac:dyDescent="0.2">
      <c r="M66" s="2"/>
      <c r="N66" s="163"/>
      <c r="O66" s="163" t="s">
        <v>216</v>
      </c>
      <c r="P66" s="163" t="s">
        <v>216</v>
      </c>
      <c r="Q66" s="163" t="s">
        <v>216</v>
      </c>
      <c r="R66" s="163" t="s">
        <v>216</v>
      </c>
      <c r="Z66" s="2"/>
    </row>
    <row r="67" spans="13:26" x14ac:dyDescent="0.2">
      <c r="M67" s="2"/>
      <c r="N67" s="1">
        <v>1</v>
      </c>
      <c r="O67" s="124">
        <v>0</v>
      </c>
      <c r="P67" s="124">
        <f>P65</f>
        <v>15966.873908018919</v>
      </c>
      <c r="Q67" s="124">
        <f t="shared" ref="Q67:Q130" si="7">O67*$P$61</f>
        <v>0</v>
      </c>
      <c r="R67" s="124">
        <f t="shared" ref="R67:R130" si="8">O67+P67+Q67</f>
        <v>15966.873908018919</v>
      </c>
      <c r="Z67" s="2"/>
    </row>
    <row r="68" spans="13:26" x14ac:dyDescent="0.2">
      <c r="M68" s="2"/>
      <c r="N68" s="1">
        <f t="shared" ref="N68:N131" si="9">N67+1</f>
        <v>2</v>
      </c>
      <c r="O68" s="124">
        <f t="shared" ref="O68:O131" si="10">R67</f>
        <v>15966.873908018919</v>
      </c>
      <c r="P68" s="124">
        <f t="shared" ref="P68:P131" si="11">P67</f>
        <v>15966.873908018919</v>
      </c>
      <c r="Q68" s="124">
        <f t="shared" si="7"/>
        <v>36.684684155720099</v>
      </c>
      <c r="R68" s="124">
        <f t="shared" si="8"/>
        <v>31970.432500193558</v>
      </c>
      <c r="Z68" s="2"/>
    </row>
    <row r="69" spans="13:26" x14ac:dyDescent="0.2">
      <c r="M69" s="2"/>
      <c r="N69" s="1">
        <f t="shared" si="9"/>
        <v>3</v>
      </c>
      <c r="O69" s="124">
        <f t="shared" si="10"/>
        <v>31970.432500193558</v>
      </c>
      <c r="P69" s="124">
        <f t="shared" si="11"/>
        <v>15966.873908018919</v>
      </c>
      <c r="Q69" s="124">
        <f t="shared" si="7"/>
        <v>73.453653191458514</v>
      </c>
      <c r="R69" s="124">
        <f t="shared" si="8"/>
        <v>48010.760061403933</v>
      </c>
      <c r="Z69" s="2"/>
    </row>
    <row r="70" spans="13:26" x14ac:dyDescent="0.2">
      <c r="M70" s="2"/>
      <c r="N70" s="1">
        <f t="shared" si="9"/>
        <v>4</v>
      </c>
      <c r="O70" s="124">
        <f t="shared" si="10"/>
        <v>48010.760061403933</v>
      </c>
      <c r="P70" s="124">
        <f t="shared" si="11"/>
        <v>15966.873908018919</v>
      </c>
      <c r="Q70" s="124">
        <f t="shared" si="7"/>
        <v>110.30710075590441</v>
      </c>
      <c r="R70" s="124">
        <f t="shared" si="8"/>
        <v>64087.941070178756</v>
      </c>
      <c r="Z70" s="2"/>
    </row>
    <row r="71" spans="13:26" x14ac:dyDescent="0.2">
      <c r="M71" s="2"/>
      <c r="N71" s="1">
        <f t="shared" si="9"/>
        <v>5</v>
      </c>
      <c r="O71" s="124">
        <f t="shared" si="10"/>
        <v>64087.941070178756</v>
      </c>
      <c r="P71" s="124">
        <f t="shared" si="11"/>
        <v>15966.873908018919</v>
      </c>
      <c r="Q71" s="124">
        <f t="shared" si="7"/>
        <v>147.24522094266447</v>
      </c>
      <c r="R71" s="124">
        <f t="shared" si="8"/>
        <v>80202.060199140353</v>
      </c>
      <c r="Z71" s="2"/>
    </row>
    <row r="72" spans="13:26" x14ac:dyDescent="0.2">
      <c r="M72" s="2"/>
      <c r="N72" s="1">
        <f t="shared" si="9"/>
        <v>6</v>
      </c>
      <c r="O72" s="124">
        <f t="shared" si="10"/>
        <v>80202.060199140353</v>
      </c>
      <c r="P72" s="124">
        <f t="shared" si="11"/>
        <v>15966.873908018919</v>
      </c>
      <c r="Q72" s="124">
        <f t="shared" si="7"/>
        <v>184.26820829128499</v>
      </c>
      <c r="R72" s="124">
        <f t="shared" si="8"/>
        <v>96353.202315450544</v>
      </c>
      <c r="Z72" s="2"/>
    </row>
    <row r="73" spans="13:26" x14ac:dyDescent="0.2">
      <c r="M73" s="2"/>
      <c r="N73" s="1">
        <f t="shared" si="9"/>
        <v>7</v>
      </c>
      <c r="O73" s="124">
        <f t="shared" si="10"/>
        <v>96353.202315450544</v>
      </c>
      <c r="P73" s="124">
        <f t="shared" si="11"/>
        <v>15966.873908018919</v>
      </c>
      <c r="Q73" s="124">
        <f t="shared" si="7"/>
        <v>221.37625778827649</v>
      </c>
      <c r="R73" s="124">
        <f t="shared" si="8"/>
        <v>112541.45248125773</v>
      </c>
      <c r="Z73" s="2"/>
    </row>
    <row r="74" spans="13:26" x14ac:dyDescent="0.2">
      <c r="M74" s="2"/>
      <c r="N74" s="1">
        <f t="shared" si="9"/>
        <v>8</v>
      </c>
      <c r="O74" s="124">
        <f t="shared" si="10"/>
        <v>112541.45248125773</v>
      </c>
      <c r="P74" s="124">
        <f t="shared" si="11"/>
        <v>15966.873908018919</v>
      </c>
      <c r="Q74" s="124">
        <f t="shared" si="7"/>
        <v>258.56956486814073</v>
      </c>
      <c r="R74" s="124">
        <f t="shared" si="8"/>
        <v>128766.8959541448</v>
      </c>
      <c r="Z74" s="2"/>
    </row>
    <row r="75" spans="13:26" x14ac:dyDescent="0.2">
      <c r="M75" s="2"/>
      <c r="N75" s="1">
        <f t="shared" si="9"/>
        <v>9</v>
      </c>
      <c r="O75" s="124">
        <f t="shared" si="10"/>
        <v>128766.8959541448</v>
      </c>
      <c r="P75" s="124">
        <f t="shared" si="11"/>
        <v>15966.873908018919</v>
      </c>
      <c r="Q75" s="124">
        <f t="shared" si="7"/>
        <v>295.84832541440005</v>
      </c>
      <c r="R75" s="124">
        <f t="shared" si="8"/>
        <v>145029.61818757813</v>
      </c>
      <c r="Z75" s="2"/>
    </row>
    <row r="76" spans="13:26" x14ac:dyDescent="0.2">
      <c r="M76" s="2"/>
      <c r="N76" s="1">
        <f t="shared" si="9"/>
        <v>10</v>
      </c>
      <c r="O76" s="124">
        <f t="shared" si="10"/>
        <v>145029.61818757813</v>
      </c>
      <c r="P76" s="124">
        <f t="shared" si="11"/>
        <v>15966.873908018919</v>
      </c>
      <c r="Q76" s="124">
        <f t="shared" si="7"/>
        <v>333.21273576062856</v>
      </c>
      <c r="R76" s="124">
        <f t="shared" si="8"/>
        <v>161329.7048313577</v>
      </c>
      <c r="Z76" s="2"/>
    </row>
    <row r="77" spans="13:26" x14ac:dyDescent="0.2">
      <c r="M77" s="2"/>
      <c r="N77" s="1">
        <f t="shared" si="9"/>
        <v>11</v>
      </c>
      <c r="O77" s="124">
        <f t="shared" si="10"/>
        <v>161329.7048313577</v>
      </c>
      <c r="P77" s="124">
        <f t="shared" si="11"/>
        <v>15966.873908018919</v>
      </c>
      <c r="Q77" s="124">
        <f t="shared" si="7"/>
        <v>370.66299269148681</v>
      </c>
      <c r="R77" s="124">
        <f t="shared" si="8"/>
        <v>177667.2417320681</v>
      </c>
      <c r="Z77" s="2"/>
    </row>
    <row r="78" spans="13:26" x14ac:dyDescent="0.2">
      <c r="M78" s="2"/>
      <c r="N78" s="1">
        <f t="shared" si="9"/>
        <v>12</v>
      </c>
      <c r="O78" s="124">
        <f t="shared" si="10"/>
        <v>177667.2417320681</v>
      </c>
      <c r="P78" s="124">
        <f t="shared" si="11"/>
        <v>15966.873908018919</v>
      </c>
      <c r="Q78" s="124">
        <f t="shared" si="7"/>
        <v>408.1992934437576</v>
      </c>
      <c r="R78" s="124">
        <f t="shared" si="8"/>
        <v>194042.31493353078</v>
      </c>
      <c r="Z78" s="2"/>
    </row>
    <row r="79" spans="13:26" x14ac:dyDescent="0.2">
      <c r="M79" s="2"/>
      <c r="N79" s="1">
        <f t="shared" si="9"/>
        <v>13</v>
      </c>
      <c r="O79" s="124">
        <f t="shared" si="10"/>
        <v>194042.31493353078</v>
      </c>
      <c r="P79" s="124">
        <f t="shared" si="11"/>
        <v>15966.873908018919</v>
      </c>
      <c r="Q79" s="124">
        <f t="shared" si="7"/>
        <v>445.82183570738522</v>
      </c>
      <c r="R79" s="124">
        <f t="shared" si="8"/>
        <v>210455.01067725709</v>
      </c>
      <c r="Z79" s="2"/>
    </row>
    <row r="80" spans="13:26" x14ac:dyDescent="0.2">
      <c r="M80" s="2"/>
      <c r="N80" s="1">
        <f t="shared" si="9"/>
        <v>14</v>
      </c>
      <c r="O80" s="124">
        <f t="shared" si="10"/>
        <v>210455.01067725709</v>
      </c>
      <c r="P80" s="124">
        <f t="shared" si="11"/>
        <v>15966.873908018919</v>
      </c>
      <c r="Q80" s="124">
        <f t="shared" si="7"/>
        <v>483.5308176265163</v>
      </c>
      <c r="R80" s="124">
        <f t="shared" si="8"/>
        <v>226905.41540290252</v>
      </c>
      <c r="Z80" s="2"/>
    </row>
    <row r="81" spans="13:26" x14ac:dyDescent="0.2">
      <c r="M81" s="2"/>
      <c r="N81" s="1">
        <f t="shared" si="9"/>
        <v>15</v>
      </c>
      <c r="O81" s="124">
        <f t="shared" si="10"/>
        <v>226905.41540290252</v>
      </c>
      <c r="P81" s="124">
        <f t="shared" si="11"/>
        <v>15966.873908018919</v>
      </c>
      <c r="Q81" s="124">
        <f t="shared" si="7"/>
        <v>521.32643780054343</v>
      </c>
      <c r="R81" s="124">
        <f t="shared" si="8"/>
        <v>243393.61574872199</v>
      </c>
      <c r="Z81" s="2"/>
    </row>
    <row r="82" spans="13:26" x14ac:dyDescent="0.2">
      <c r="M82" s="2"/>
      <c r="N82" s="1">
        <f t="shared" si="9"/>
        <v>16</v>
      </c>
      <c r="O82" s="124">
        <f t="shared" si="10"/>
        <v>243393.61574872199</v>
      </c>
      <c r="P82" s="124">
        <f t="shared" si="11"/>
        <v>15966.873908018919</v>
      </c>
      <c r="Q82" s="124">
        <f t="shared" si="7"/>
        <v>559.20889528515136</v>
      </c>
      <c r="R82" s="124">
        <f t="shared" si="8"/>
        <v>259919.69855202606</v>
      </c>
      <c r="Z82" s="2"/>
    </row>
    <row r="83" spans="13:26" x14ac:dyDescent="0.2">
      <c r="M83" s="2"/>
      <c r="N83" s="1">
        <f t="shared" si="9"/>
        <v>17</v>
      </c>
      <c r="O83" s="124">
        <f t="shared" si="10"/>
        <v>259919.69855202606</v>
      </c>
      <c r="P83" s="124">
        <f t="shared" si="11"/>
        <v>15966.873908018919</v>
      </c>
      <c r="Q83" s="124">
        <f t="shared" si="7"/>
        <v>597.17838959336495</v>
      </c>
      <c r="R83" s="124">
        <f t="shared" si="8"/>
        <v>276483.75084963837</v>
      </c>
      <c r="Z83" s="2"/>
    </row>
    <row r="84" spans="13:26" x14ac:dyDescent="0.2">
      <c r="M84" s="2"/>
      <c r="N84" s="1">
        <f t="shared" si="9"/>
        <v>18</v>
      </c>
      <c r="O84" s="124">
        <f t="shared" si="10"/>
        <v>276483.75084963837</v>
      </c>
      <c r="P84" s="124">
        <f t="shared" si="11"/>
        <v>15966.873908018919</v>
      </c>
      <c r="Q84" s="124">
        <f t="shared" si="7"/>
        <v>635.23512069660001</v>
      </c>
      <c r="R84" s="124">
        <f t="shared" si="8"/>
        <v>293085.85987835389</v>
      </c>
      <c r="Z84" s="2"/>
    </row>
    <row r="85" spans="13:26" x14ac:dyDescent="0.2">
      <c r="M85" s="2"/>
      <c r="N85" s="1">
        <f t="shared" si="9"/>
        <v>19</v>
      </c>
      <c r="O85" s="124">
        <f t="shared" si="10"/>
        <v>293085.85987835389</v>
      </c>
      <c r="P85" s="124">
        <f t="shared" si="11"/>
        <v>15966.873908018919</v>
      </c>
      <c r="Q85" s="124">
        <f t="shared" si="7"/>
        <v>673.37928902571696</v>
      </c>
      <c r="R85" s="124">
        <f t="shared" si="8"/>
        <v>309726.11307539855</v>
      </c>
      <c r="Z85" s="2"/>
    </row>
    <row r="86" spans="13:26" x14ac:dyDescent="0.2">
      <c r="M86" s="2"/>
      <c r="N86" s="1">
        <f t="shared" si="9"/>
        <v>20</v>
      </c>
      <c r="O86" s="124">
        <f t="shared" si="10"/>
        <v>309726.11307539855</v>
      </c>
      <c r="P86" s="124">
        <f t="shared" si="11"/>
        <v>15966.873908018919</v>
      </c>
      <c r="Q86" s="124">
        <f t="shared" si="7"/>
        <v>711.6110954720757</v>
      </c>
      <c r="R86" s="124">
        <f t="shared" si="8"/>
        <v>326404.59807888954</v>
      </c>
      <c r="Z86" s="2"/>
    </row>
    <row r="87" spans="13:26" x14ac:dyDescent="0.2">
      <c r="M87" s="2"/>
      <c r="N87" s="1">
        <f t="shared" si="9"/>
        <v>21</v>
      </c>
      <c r="O87" s="124">
        <f t="shared" si="10"/>
        <v>326404.59807888954</v>
      </c>
      <c r="P87" s="124">
        <f t="shared" si="11"/>
        <v>15966.873908018919</v>
      </c>
      <c r="Q87" s="124">
        <f t="shared" si="7"/>
        <v>749.93074138859413</v>
      </c>
      <c r="R87" s="124">
        <f t="shared" si="8"/>
        <v>343121.40272829705</v>
      </c>
      <c r="Z87" s="2"/>
    </row>
    <row r="88" spans="13:26" x14ac:dyDescent="0.2">
      <c r="M88" s="2"/>
      <c r="N88" s="1">
        <f t="shared" si="9"/>
        <v>22</v>
      </c>
      <c r="O88" s="124">
        <f t="shared" si="10"/>
        <v>343121.40272829705</v>
      </c>
      <c r="P88" s="124">
        <f t="shared" si="11"/>
        <v>15966.873908018919</v>
      </c>
      <c r="Q88" s="124">
        <f t="shared" si="7"/>
        <v>788.33842859080835</v>
      </c>
      <c r="R88" s="124">
        <f t="shared" si="8"/>
        <v>359876.61506490677</v>
      </c>
      <c r="Z88" s="2"/>
    </row>
    <row r="89" spans="13:26" x14ac:dyDescent="0.2">
      <c r="M89" s="2"/>
      <c r="N89" s="1">
        <f t="shared" si="9"/>
        <v>23</v>
      </c>
      <c r="O89" s="124">
        <f t="shared" si="10"/>
        <v>359876.61506490677</v>
      </c>
      <c r="P89" s="124">
        <f t="shared" si="11"/>
        <v>15966.873908018919</v>
      </c>
      <c r="Q89" s="124">
        <f t="shared" si="7"/>
        <v>826.83435935793602</v>
      </c>
      <c r="R89" s="124">
        <f t="shared" si="8"/>
        <v>376670.32333228365</v>
      </c>
      <c r="Z89" s="2"/>
    </row>
    <row r="90" spans="13:26" x14ac:dyDescent="0.2">
      <c r="M90" s="2"/>
      <c r="N90" s="1">
        <f t="shared" si="9"/>
        <v>24</v>
      </c>
      <c r="O90" s="124">
        <f t="shared" si="10"/>
        <v>376670.32333228365</v>
      </c>
      <c r="P90" s="124">
        <f t="shared" si="11"/>
        <v>15966.873908018919</v>
      </c>
      <c r="Q90" s="124">
        <f t="shared" si="7"/>
        <v>865.41873643394092</v>
      </c>
      <c r="R90" s="124">
        <f t="shared" si="8"/>
        <v>393502.61597673653</v>
      </c>
      <c r="Z90" s="2"/>
    </row>
    <row r="91" spans="13:26" x14ac:dyDescent="0.2">
      <c r="M91" s="2"/>
      <c r="N91" s="1">
        <f t="shared" si="9"/>
        <v>25</v>
      </c>
      <c r="O91" s="124">
        <f t="shared" si="10"/>
        <v>393502.61597673653</v>
      </c>
      <c r="P91" s="124">
        <f t="shared" si="11"/>
        <v>15966.873908018919</v>
      </c>
      <c r="Q91" s="124">
        <f t="shared" si="7"/>
        <v>904.09176302860135</v>
      </c>
      <c r="R91" s="124">
        <f t="shared" si="8"/>
        <v>410373.58164778404</v>
      </c>
      <c r="Z91" s="2"/>
    </row>
    <row r="92" spans="13:26" x14ac:dyDescent="0.2">
      <c r="M92" s="2"/>
      <c r="N92" s="1">
        <f t="shared" si="9"/>
        <v>26</v>
      </c>
      <c r="O92" s="124">
        <f t="shared" si="10"/>
        <v>410373.58164778404</v>
      </c>
      <c r="P92" s="124">
        <f t="shared" si="11"/>
        <v>15966.873908018919</v>
      </c>
      <c r="Q92" s="124">
        <f t="shared" si="7"/>
        <v>942.85364281857983</v>
      </c>
      <c r="R92" s="124">
        <f t="shared" si="8"/>
        <v>427283.30919862154</v>
      </c>
      <c r="Z92" s="2"/>
    </row>
    <row r="93" spans="13:26" x14ac:dyDescent="0.2">
      <c r="M93" s="2"/>
      <c r="N93" s="1">
        <f t="shared" si="9"/>
        <v>27</v>
      </c>
      <c r="O93" s="124">
        <f t="shared" si="10"/>
        <v>427283.30919862154</v>
      </c>
      <c r="P93" s="124">
        <f t="shared" si="11"/>
        <v>15966.873908018919</v>
      </c>
      <c r="Q93" s="124">
        <f t="shared" si="7"/>
        <v>981.70457994849664</v>
      </c>
      <c r="R93" s="124">
        <f t="shared" si="8"/>
        <v>444231.88768658898</v>
      </c>
      <c r="Z93" s="2"/>
    </row>
    <row r="94" spans="13:26" x14ac:dyDescent="0.2">
      <c r="M94" s="2"/>
      <c r="N94" s="1">
        <f t="shared" si="9"/>
        <v>28</v>
      </c>
      <c r="O94" s="124">
        <f t="shared" si="10"/>
        <v>444231.88768658898</v>
      </c>
      <c r="P94" s="124">
        <f t="shared" si="11"/>
        <v>15966.873908018919</v>
      </c>
      <c r="Q94" s="124">
        <f t="shared" si="7"/>
        <v>1020.6447790320041</v>
      </c>
      <c r="R94" s="124">
        <f t="shared" si="8"/>
        <v>461219.40637363988</v>
      </c>
      <c r="Z94" s="2"/>
    </row>
    <row r="95" spans="13:26" x14ac:dyDescent="0.2">
      <c r="M95" s="2"/>
      <c r="N95" s="1">
        <f t="shared" si="9"/>
        <v>29</v>
      </c>
      <c r="O95" s="124">
        <f t="shared" si="10"/>
        <v>461219.40637363988</v>
      </c>
      <c r="P95" s="124">
        <f t="shared" si="11"/>
        <v>15966.873908018919</v>
      </c>
      <c r="Q95" s="124">
        <f t="shared" si="7"/>
        <v>1059.6744451528646</v>
      </c>
      <c r="R95" s="124">
        <f t="shared" si="8"/>
        <v>478245.95472681167</v>
      </c>
      <c r="Z95" s="2"/>
    </row>
    <row r="96" spans="13:26" x14ac:dyDescent="0.2">
      <c r="M96" s="2"/>
      <c r="N96" s="1">
        <f t="shared" si="9"/>
        <v>30</v>
      </c>
      <c r="O96" s="124">
        <f t="shared" si="10"/>
        <v>478245.95472681167</v>
      </c>
      <c r="P96" s="124">
        <f t="shared" si="11"/>
        <v>15966.873908018919</v>
      </c>
      <c r="Q96" s="124">
        <f t="shared" si="7"/>
        <v>1098.7937838660305</v>
      </c>
      <c r="R96" s="124">
        <f t="shared" si="8"/>
        <v>495311.62241869664</v>
      </c>
      <c r="Z96" s="2"/>
    </row>
    <row r="97" spans="13:26" x14ac:dyDescent="0.2">
      <c r="M97" s="2"/>
      <c r="N97" s="1">
        <f t="shared" si="9"/>
        <v>31</v>
      </c>
      <c r="O97" s="124">
        <f t="shared" si="10"/>
        <v>495311.62241869664</v>
      </c>
      <c r="P97" s="124">
        <f t="shared" si="11"/>
        <v>15966.873908018919</v>
      </c>
      <c r="Q97" s="124">
        <f t="shared" si="7"/>
        <v>1138.0030011987271</v>
      </c>
      <c r="R97" s="124">
        <f t="shared" si="8"/>
        <v>512416.49932791432</v>
      </c>
      <c r="Z97" s="2"/>
    </row>
    <row r="98" spans="13:26" x14ac:dyDescent="0.2">
      <c r="M98" s="2"/>
      <c r="N98" s="1">
        <f t="shared" si="9"/>
        <v>32</v>
      </c>
      <c r="O98" s="124">
        <f t="shared" si="10"/>
        <v>512416.49932791432</v>
      </c>
      <c r="P98" s="124">
        <f t="shared" si="11"/>
        <v>15966.873908018919</v>
      </c>
      <c r="Q98" s="124">
        <f t="shared" si="7"/>
        <v>1177.3023036515374</v>
      </c>
      <c r="R98" s="124">
        <f t="shared" si="8"/>
        <v>529560.67553958483</v>
      </c>
      <c r="Z98" s="2"/>
    </row>
    <row r="99" spans="13:26" x14ac:dyDescent="0.2">
      <c r="M99" s="2"/>
      <c r="N99" s="1">
        <f t="shared" si="9"/>
        <v>33</v>
      </c>
      <c r="O99" s="124">
        <f t="shared" si="10"/>
        <v>529560.67553958483</v>
      </c>
      <c r="P99" s="124">
        <f t="shared" si="11"/>
        <v>15966.873908018919</v>
      </c>
      <c r="Q99" s="124">
        <f t="shared" si="7"/>
        <v>1216.6918981994895</v>
      </c>
      <c r="R99" s="124">
        <f t="shared" si="8"/>
        <v>546744.24134580325</v>
      </c>
      <c r="Z99" s="2"/>
    </row>
    <row r="100" spans="13:26" x14ac:dyDescent="0.2">
      <c r="M100" s="2"/>
      <c r="N100" s="1">
        <f t="shared" si="9"/>
        <v>34</v>
      </c>
      <c r="O100" s="124">
        <f t="shared" si="10"/>
        <v>546744.24134580325</v>
      </c>
      <c r="P100" s="124">
        <f t="shared" si="11"/>
        <v>15966.873908018919</v>
      </c>
      <c r="Q100" s="124">
        <f t="shared" si="7"/>
        <v>1256.1719922931472</v>
      </c>
      <c r="R100" s="124">
        <f t="shared" si="8"/>
        <v>563967.28724611527</v>
      </c>
      <c r="Z100" s="2"/>
    </row>
    <row r="101" spans="13:26" x14ac:dyDescent="0.2">
      <c r="M101" s="2"/>
      <c r="N101" s="1">
        <f t="shared" si="9"/>
        <v>35</v>
      </c>
      <c r="O101" s="124">
        <f t="shared" si="10"/>
        <v>563967.28724611527</v>
      </c>
      <c r="P101" s="124">
        <f t="shared" si="11"/>
        <v>15966.873908018919</v>
      </c>
      <c r="Q101" s="124">
        <f t="shared" si="7"/>
        <v>1295.7427938597018</v>
      </c>
      <c r="R101" s="124">
        <f t="shared" si="8"/>
        <v>581229.90394799388</v>
      </c>
      <c r="Z101" s="2"/>
    </row>
    <row r="102" spans="13:26" x14ac:dyDescent="0.2">
      <c r="M102" s="2"/>
      <c r="N102" s="1">
        <f t="shared" si="9"/>
        <v>36</v>
      </c>
      <c r="O102" s="124">
        <f t="shared" si="10"/>
        <v>581229.90394799388</v>
      </c>
      <c r="P102" s="124">
        <f t="shared" si="11"/>
        <v>15966.873908018919</v>
      </c>
      <c r="Q102" s="124">
        <f t="shared" si="7"/>
        <v>1335.4045113040684</v>
      </c>
      <c r="R102" s="124">
        <f t="shared" si="8"/>
        <v>598532.18236731691</v>
      </c>
      <c r="Z102" s="2"/>
    </row>
    <row r="103" spans="13:26" x14ac:dyDescent="0.2">
      <c r="M103" s="2"/>
      <c r="N103" s="1">
        <f t="shared" si="9"/>
        <v>37</v>
      </c>
      <c r="O103" s="124">
        <f t="shared" si="10"/>
        <v>598532.18236731691</v>
      </c>
      <c r="P103" s="124">
        <f t="shared" si="11"/>
        <v>15966.873908018919</v>
      </c>
      <c r="Q103" s="124">
        <f t="shared" si="7"/>
        <v>1375.1573535099822</v>
      </c>
      <c r="R103" s="124">
        <f t="shared" si="8"/>
        <v>615874.21362884587</v>
      </c>
      <c r="Z103" s="2"/>
    </row>
    <row r="104" spans="13:26" x14ac:dyDescent="0.2">
      <c r="M104" s="2"/>
      <c r="N104" s="1">
        <f t="shared" si="9"/>
        <v>38</v>
      </c>
      <c r="O104" s="124">
        <f t="shared" si="10"/>
        <v>615874.21362884587</v>
      </c>
      <c r="P104" s="124">
        <f t="shared" si="11"/>
        <v>15966.873908018919</v>
      </c>
      <c r="Q104" s="124">
        <f t="shared" si="7"/>
        <v>1415.001529841099</v>
      </c>
      <c r="R104" s="124">
        <f t="shared" si="8"/>
        <v>633256.0890667059</v>
      </c>
      <c r="Z104" s="2"/>
    </row>
    <row r="105" spans="13:26" x14ac:dyDescent="0.2">
      <c r="M105" s="2"/>
      <c r="N105" s="1">
        <f t="shared" si="9"/>
        <v>39</v>
      </c>
      <c r="O105" s="124">
        <f t="shared" si="10"/>
        <v>633256.0890667059</v>
      </c>
      <c r="P105" s="124">
        <f t="shared" si="11"/>
        <v>15966.873908018919</v>
      </c>
      <c r="Q105" s="124">
        <f t="shared" si="7"/>
        <v>1454.937250142098</v>
      </c>
      <c r="R105" s="124">
        <f t="shared" si="8"/>
        <v>650677.90022486693</v>
      </c>
      <c r="Z105" s="2"/>
    </row>
    <row r="106" spans="13:26" x14ac:dyDescent="0.2">
      <c r="M106" s="2"/>
      <c r="N106" s="1">
        <f t="shared" si="9"/>
        <v>40</v>
      </c>
      <c r="O106" s="124">
        <f t="shared" si="10"/>
        <v>650677.90022486693</v>
      </c>
      <c r="P106" s="124">
        <f t="shared" si="11"/>
        <v>15966.873908018919</v>
      </c>
      <c r="Q106" s="124">
        <f t="shared" si="7"/>
        <v>1494.9647247397875</v>
      </c>
      <c r="R106" s="124">
        <f t="shared" si="8"/>
        <v>668139.73885762563</v>
      </c>
      <c r="Z106" s="2"/>
    </row>
    <row r="107" spans="13:26" x14ac:dyDescent="0.2">
      <c r="M107" s="2"/>
      <c r="N107" s="1">
        <f t="shared" si="9"/>
        <v>41</v>
      </c>
      <c r="O107" s="124">
        <f t="shared" si="10"/>
        <v>668139.73885762563</v>
      </c>
      <c r="P107" s="124">
        <f t="shared" si="11"/>
        <v>15966.873908018919</v>
      </c>
      <c r="Q107" s="124">
        <f t="shared" si="7"/>
        <v>1535.0841644442114</v>
      </c>
      <c r="R107" s="124">
        <f t="shared" si="8"/>
        <v>685641.6969300888</v>
      </c>
      <c r="Z107" s="2"/>
    </row>
    <row r="108" spans="13:26" x14ac:dyDescent="0.2">
      <c r="M108" s="2"/>
      <c r="N108" s="1">
        <f t="shared" si="9"/>
        <v>42</v>
      </c>
      <c r="O108" s="124">
        <f t="shared" si="10"/>
        <v>685641.6969300888</v>
      </c>
      <c r="P108" s="124">
        <f t="shared" si="11"/>
        <v>15966.873908018919</v>
      </c>
      <c r="Q108" s="124">
        <f t="shared" si="7"/>
        <v>1575.2957805497606</v>
      </c>
      <c r="R108" s="124">
        <f t="shared" si="8"/>
        <v>703183.86661865748</v>
      </c>
      <c r="Z108" s="2"/>
    </row>
    <row r="109" spans="13:26" x14ac:dyDescent="0.2">
      <c r="M109" s="2"/>
      <c r="N109" s="1">
        <f t="shared" si="9"/>
        <v>43</v>
      </c>
      <c r="O109" s="124">
        <f t="shared" si="10"/>
        <v>703183.86661865748</v>
      </c>
      <c r="P109" s="124">
        <f t="shared" si="11"/>
        <v>15966.873908018919</v>
      </c>
      <c r="Q109" s="124">
        <f t="shared" si="7"/>
        <v>1615.5997848362852</v>
      </c>
      <c r="R109" s="124">
        <f t="shared" si="8"/>
        <v>720766.3403115127</v>
      </c>
      <c r="Z109" s="2"/>
    </row>
    <row r="110" spans="13:26" x14ac:dyDescent="0.2">
      <c r="M110" s="2"/>
      <c r="N110" s="1">
        <f t="shared" si="9"/>
        <v>44</v>
      </c>
      <c r="O110" s="124">
        <f t="shared" si="10"/>
        <v>720766.3403115127</v>
      </c>
      <c r="P110" s="124">
        <f t="shared" si="11"/>
        <v>15966.873908018919</v>
      </c>
      <c r="Q110" s="124">
        <f t="shared" si="7"/>
        <v>1655.9963895702094</v>
      </c>
      <c r="R110" s="124">
        <f t="shared" si="8"/>
        <v>738389.21060910181</v>
      </c>
      <c r="Z110" s="2"/>
    </row>
    <row r="111" spans="13:26" x14ac:dyDescent="0.2">
      <c r="M111" s="2"/>
      <c r="N111" s="1">
        <f t="shared" si="9"/>
        <v>45</v>
      </c>
      <c r="O111" s="124">
        <f t="shared" si="10"/>
        <v>738389.21060910181</v>
      </c>
      <c r="P111" s="124">
        <f t="shared" si="11"/>
        <v>15966.873908018919</v>
      </c>
      <c r="Q111" s="124">
        <f t="shared" si="7"/>
        <v>1696.4858075056511</v>
      </c>
      <c r="R111" s="124">
        <f t="shared" si="8"/>
        <v>756052.5703246264</v>
      </c>
      <c r="Z111" s="2"/>
    </row>
    <row r="112" spans="13:26" x14ac:dyDescent="0.2">
      <c r="M112" s="2"/>
      <c r="N112" s="1">
        <f t="shared" si="9"/>
        <v>46</v>
      </c>
      <c r="O112" s="124">
        <f t="shared" si="10"/>
        <v>756052.5703246264</v>
      </c>
      <c r="P112" s="124">
        <f t="shared" si="11"/>
        <v>15966.873908018919</v>
      </c>
      <c r="Q112" s="124">
        <f t="shared" si="7"/>
        <v>1737.0682518855408</v>
      </c>
      <c r="R112" s="124">
        <f t="shared" si="8"/>
        <v>773756.51248453092</v>
      </c>
      <c r="Z112" s="2"/>
    </row>
    <row r="113" spans="13:26" x14ac:dyDescent="0.2">
      <c r="M113" s="2"/>
      <c r="N113" s="1">
        <f t="shared" si="9"/>
        <v>47</v>
      </c>
      <c r="O113" s="124">
        <f t="shared" si="10"/>
        <v>773756.51248453092</v>
      </c>
      <c r="P113" s="124">
        <f t="shared" si="11"/>
        <v>15966.873908018919</v>
      </c>
      <c r="Q113" s="124">
        <f t="shared" si="7"/>
        <v>1777.7439364427453</v>
      </c>
      <c r="R113" s="124">
        <f t="shared" si="8"/>
        <v>791501.13032899261</v>
      </c>
      <c r="Z113" s="2"/>
    </row>
    <row r="114" spans="13:26" x14ac:dyDescent="0.2">
      <c r="M114" s="2"/>
      <c r="N114" s="1">
        <f t="shared" si="9"/>
        <v>48</v>
      </c>
      <c r="O114" s="124">
        <f t="shared" si="10"/>
        <v>791501.13032899261</v>
      </c>
      <c r="P114" s="124">
        <f t="shared" si="11"/>
        <v>15966.873908018919</v>
      </c>
      <c r="Q114" s="124">
        <f t="shared" si="7"/>
        <v>1818.5130754011927</v>
      </c>
      <c r="R114" s="124">
        <f t="shared" si="8"/>
        <v>809286.51731241273</v>
      </c>
      <c r="Z114" s="2"/>
    </row>
    <row r="115" spans="13:26" x14ac:dyDescent="0.2">
      <c r="M115" s="2"/>
      <c r="N115" s="1">
        <f t="shared" si="9"/>
        <v>49</v>
      </c>
      <c r="O115" s="124">
        <f t="shared" si="10"/>
        <v>809286.51731241273</v>
      </c>
      <c r="P115" s="124">
        <f t="shared" si="11"/>
        <v>15966.873908018919</v>
      </c>
      <c r="Q115" s="124">
        <f t="shared" si="7"/>
        <v>1859.3758834770019</v>
      </c>
      <c r="R115" s="124">
        <f t="shared" si="8"/>
        <v>827112.7671039087</v>
      </c>
      <c r="Z115" s="2"/>
    </row>
    <row r="116" spans="13:26" x14ac:dyDescent="0.2">
      <c r="M116" s="2"/>
      <c r="N116" s="1">
        <f t="shared" si="9"/>
        <v>50</v>
      </c>
      <c r="O116" s="124">
        <f t="shared" si="10"/>
        <v>827112.7671039087</v>
      </c>
      <c r="P116" s="124">
        <f t="shared" si="11"/>
        <v>15966.873908018919</v>
      </c>
      <c r="Q116" s="124">
        <f t="shared" si="7"/>
        <v>1900.3325758796125</v>
      </c>
      <c r="R116" s="124">
        <f t="shared" si="8"/>
        <v>844979.97358780727</v>
      </c>
      <c r="Z116" s="2"/>
    </row>
    <row r="117" spans="13:26" x14ac:dyDescent="0.2">
      <c r="M117" s="2"/>
      <c r="N117" s="1">
        <f t="shared" si="9"/>
        <v>51</v>
      </c>
      <c r="O117" s="124">
        <f t="shared" si="10"/>
        <v>844979.97358780727</v>
      </c>
      <c r="P117" s="124">
        <f t="shared" si="11"/>
        <v>15966.873908018919</v>
      </c>
      <c r="Q117" s="124">
        <f t="shared" si="7"/>
        <v>1941.3833683129185</v>
      </c>
      <c r="R117" s="124">
        <f t="shared" si="8"/>
        <v>862888.23086413916</v>
      </c>
      <c r="Z117" s="2"/>
    </row>
    <row r="118" spans="13:26" x14ac:dyDescent="0.2">
      <c r="M118" s="2"/>
      <c r="N118" s="1">
        <f t="shared" si="9"/>
        <v>52</v>
      </c>
      <c r="O118" s="124">
        <f t="shared" si="10"/>
        <v>862888.23086413916</v>
      </c>
      <c r="P118" s="124">
        <f t="shared" si="11"/>
        <v>15966.873908018919</v>
      </c>
      <c r="Q118" s="124">
        <f t="shared" si="7"/>
        <v>1982.5284769764041</v>
      </c>
      <c r="R118" s="124">
        <f t="shared" si="8"/>
        <v>880837.63324913452</v>
      </c>
      <c r="Z118" s="2"/>
    </row>
    <row r="119" spans="13:26" x14ac:dyDescent="0.2">
      <c r="M119" s="2"/>
      <c r="N119" s="1">
        <f t="shared" si="9"/>
        <v>53</v>
      </c>
      <c r="O119" s="124">
        <f t="shared" si="10"/>
        <v>880837.63324913452</v>
      </c>
      <c r="P119" s="124">
        <f t="shared" si="11"/>
        <v>15966.873908018919</v>
      </c>
      <c r="Q119" s="124">
        <f t="shared" si="7"/>
        <v>2023.7681185662827</v>
      </c>
      <c r="R119" s="124">
        <f t="shared" si="8"/>
        <v>898828.2752757197</v>
      </c>
      <c r="Z119" s="2"/>
    </row>
    <row r="120" spans="13:26" x14ac:dyDescent="0.2">
      <c r="M120" s="2"/>
      <c r="N120" s="1">
        <f t="shared" si="9"/>
        <v>54</v>
      </c>
      <c r="O120" s="124">
        <f t="shared" si="10"/>
        <v>898828.2752757197</v>
      </c>
      <c r="P120" s="124">
        <f t="shared" si="11"/>
        <v>15966.873908018919</v>
      </c>
      <c r="Q120" s="124">
        <f t="shared" si="7"/>
        <v>2065.1025102766375</v>
      </c>
      <c r="R120" s="124">
        <f t="shared" si="8"/>
        <v>916860.25169401523</v>
      </c>
      <c r="Z120" s="2"/>
    </row>
    <row r="121" spans="13:26" x14ac:dyDescent="0.2">
      <c r="M121" s="2"/>
      <c r="N121" s="1">
        <f t="shared" si="9"/>
        <v>55</v>
      </c>
      <c r="O121" s="124">
        <f t="shared" si="10"/>
        <v>916860.25169401523</v>
      </c>
      <c r="P121" s="124">
        <f t="shared" si="11"/>
        <v>15966.873908018919</v>
      </c>
      <c r="Q121" s="124">
        <f t="shared" si="7"/>
        <v>2106.5318698005672</v>
      </c>
      <c r="R121" s="124">
        <f t="shared" si="8"/>
        <v>934933.65747183468</v>
      </c>
      <c r="Z121" s="2"/>
    </row>
    <row r="122" spans="13:26" x14ac:dyDescent="0.2">
      <c r="M122" s="2"/>
      <c r="N122" s="1">
        <f t="shared" si="9"/>
        <v>56</v>
      </c>
      <c r="O122" s="124">
        <f t="shared" si="10"/>
        <v>934933.65747183468</v>
      </c>
      <c r="P122" s="124">
        <f t="shared" si="11"/>
        <v>15966.873908018919</v>
      </c>
      <c r="Q122" s="124">
        <f t="shared" si="7"/>
        <v>2148.0564153313294</v>
      </c>
      <c r="R122" s="124">
        <f t="shared" si="8"/>
        <v>953048.58779518493</v>
      </c>
      <c r="Z122" s="2"/>
    </row>
    <row r="123" spans="13:26" x14ac:dyDescent="0.2">
      <c r="M123" s="2"/>
      <c r="N123" s="1">
        <f t="shared" si="9"/>
        <v>57</v>
      </c>
      <c r="O123" s="124">
        <f t="shared" si="10"/>
        <v>953048.58779518493</v>
      </c>
      <c r="P123" s="124">
        <f t="shared" si="11"/>
        <v>15966.873908018919</v>
      </c>
      <c r="Q123" s="124">
        <f t="shared" si="7"/>
        <v>2189.6763655634932</v>
      </c>
      <c r="R123" s="124">
        <f t="shared" si="8"/>
        <v>971205.13806876738</v>
      </c>
      <c r="Z123" s="2"/>
    </row>
    <row r="124" spans="13:26" x14ac:dyDescent="0.2">
      <c r="M124" s="2"/>
      <c r="N124" s="1">
        <f t="shared" si="9"/>
        <v>58</v>
      </c>
      <c r="O124" s="124">
        <f t="shared" si="10"/>
        <v>971205.13806876738</v>
      </c>
      <c r="P124" s="124">
        <f t="shared" si="11"/>
        <v>15966.873908018919</v>
      </c>
      <c r="Q124" s="124">
        <f t="shared" si="7"/>
        <v>2231.3919396940883</v>
      </c>
      <c r="R124" s="124">
        <f t="shared" si="8"/>
        <v>989403.40391648037</v>
      </c>
      <c r="Z124" s="2"/>
    </row>
    <row r="125" spans="13:26" x14ac:dyDescent="0.2">
      <c r="M125" s="2"/>
      <c r="N125" s="1">
        <f t="shared" si="9"/>
        <v>59</v>
      </c>
      <c r="O125" s="124">
        <f t="shared" si="10"/>
        <v>989403.40391648037</v>
      </c>
      <c r="P125" s="124">
        <f t="shared" si="11"/>
        <v>15966.873908018919</v>
      </c>
      <c r="Q125" s="124">
        <f t="shared" si="7"/>
        <v>2273.2033574237603</v>
      </c>
      <c r="R125" s="124">
        <f t="shared" si="8"/>
        <v>1007643.4811819231</v>
      </c>
      <c r="Z125" s="2"/>
    </row>
    <row r="126" spans="13:26" x14ac:dyDescent="0.2">
      <c r="M126" s="2"/>
      <c r="N126" s="1">
        <f t="shared" si="9"/>
        <v>60</v>
      </c>
      <c r="O126" s="124">
        <f t="shared" si="10"/>
        <v>1007643.4811819231</v>
      </c>
      <c r="P126" s="124">
        <f t="shared" si="11"/>
        <v>15966.873908018919</v>
      </c>
      <c r="Q126" s="124">
        <f t="shared" si="7"/>
        <v>2315.1108389579285</v>
      </c>
      <c r="R126" s="124">
        <f t="shared" si="8"/>
        <v>1025925.4659288999</v>
      </c>
      <c r="Z126" s="2"/>
    </row>
    <row r="127" spans="13:26" x14ac:dyDescent="0.2">
      <c r="M127" s="2"/>
      <c r="N127" s="1">
        <f t="shared" si="9"/>
        <v>61</v>
      </c>
      <c r="O127" s="124">
        <f t="shared" si="10"/>
        <v>1025925.4659288999</v>
      </c>
      <c r="P127" s="124">
        <f t="shared" si="11"/>
        <v>15966.873908018919</v>
      </c>
      <c r="Q127" s="124">
        <f t="shared" si="7"/>
        <v>2357.1146050079451</v>
      </c>
      <c r="R127" s="124">
        <f t="shared" si="8"/>
        <v>1044249.4544419268</v>
      </c>
      <c r="Z127" s="2"/>
    </row>
    <row r="128" spans="13:26" x14ac:dyDescent="0.2">
      <c r="M128" s="2"/>
      <c r="N128" s="1">
        <f t="shared" si="9"/>
        <v>62</v>
      </c>
      <c r="O128" s="124">
        <f t="shared" si="10"/>
        <v>1044249.4544419268</v>
      </c>
      <c r="P128" s="124">
        <f t="shared" si="11"/>
        <v>15966.873908018919</v>
      </c>
      <c r="Q128" s="124">
        <f t="shared" si="7"/>
        <v>2399.2148767922567</v>
      </c>
      <c r="R128" s="124">
        <f t="shared" si="8"/>
        <v>1062615.5432267378</v>
      </c>
      <c r="Z128" s="2"/>
    </row>
    <row r="129" spans="13:26" x14ac:dyDescent="0.2">
      <c r="M129" s="2"/>
      <c r="N129" s="1">
        <f t="shared" si="9"/>
        <v>63</v>
      </c>
      <c r="O129" s="124">
        <f t="shared" si="10"/>
        <v>1062615.5432267378</v>
      </c>
      <c r="P129" s="124">
        <f t="shared" si="11"/>
        <v>15966.873908018919</v>
      </c>
      <c r="Q129" s="124">
        <f t="shared" si="7"/>
        <v>2441.4118760375709</v>
      </c>
      <c r="R129" s="124">
        <f t="shared" si="8"/>
        <v>1081023.8290107942</v>
      </c>
      <c r="Z129" s="2"/>
    </row>
    <row r="130" spans="13:26" x14ac:dyDescent="0.2">
      <c r="M130" s="2"/>
      <c r="N130" s="1">
        <f t="shared" si="9"/>
        <v>64</v>
      </c>
      <c r="O130" s="124">
        <f t="shared" si="10"/>
        <v>1081023.8290107942</v>
      </c>
      <c r="P130" s="124">
        <f t="shared" si="11"/>
        <v>15966.873908018919</v>
      </c>
      <c r="Q130" s="124">
        <f t="shared" si="7"/>
        <v>2483.7058249800243</v>
      </c>
      <c r="R130" s="124">
        <f t="shared" si="8"/>
        <v>1099474.4087437931</v>
      </c>
      <c r="Z130" s="2"/>
    </row>
    <row r="131" spans="13:26" x14ac:dyDescent="0.2">
      <c r="M131" s="2"/>
      <c r="N131" s="1">
        <f t="shared" si="9"/>
        <v>65</v>
      </c>
      <c r="O131" s="124">
        <f t="shared" si="10"/>
        <v>1099474.4087437931</v>
      </c>
      <c r="P131" s="124">
        <f t="shared" si="11"/>
        <v>15966.873908018919</v>
      </c>
      <c r="Q131" s="124">
        <f t="shared" ref="Q131:Q194" si="12">O131*$P$61</f>
        <v>2526.0969463663509</v>
      </c>
      <c r="R131" s="124">
        <f t="shared" ref="R131:R194" si="13">O131+P131+Q131</f>
        <v>1117967.3795981784</v>
      </c>
      <c r="Z131" s="2"/>
    </row>
    <row r="132" spans="13:26" x14ac:dyDescent="0.2">
      <c r="M132" s="2"/>
      <c r="N132" s="1">
        <f t="shared" ref="N132:N195" si="14">N131+1</f>
        <v>66</v>
      </c>
      <c r="O132" s="124">
        <f t="shared" ref="O132:O195" si="15">R131</f>
        <v>1117967.3795981784</v>
      </c>
      <c r="P132" s="124">
        <f t="shared" ref="P132:P195" si="16">P131</f>
        <v>15966.873908018919</v>
      </c>
      <c r="Q132" s="124">
        <f t="shared" si="12"/>
        <v>2568.585463455056</v>
      </c>
      <c r="R132" s="124">
        <f t="shared" si="13"/>
        <v>1136502.8389696523</v>
      </c>
      <c r="Z132" s="2"/>
    </row>
    <row r="133" spans="13:26" x14ac:dyDescent="0.2">
      <c r="M133" s="2"/>
      <c r="N133" s="1">
        <f t="shared" si="14"/>
        <v>67</v>
      </c>
      <c r="O133" s="124">
        <f t="shared" si="15"/>
        <v>1136502.8389696523</v>
      </c>
      <c r="P133" s="124">
        <f t="shared" si="16"/>
        <v>15966.873908018919</v>
      </c>
      <c r="Q133" s="124">
        <f t="shared" si="12"/>
        <v>2611.1716000175929</v>
      </c>
      <c r="R133" s="124">
        <f t="shared" si="13"/>
        <v>1155080.8844776889</v>
      </c>
      <c r="Z133" s="2"/>
    </row>
    <row r="134" spans="13:26" x14ac:dyDescent="0.2">
      <c r="M134" s="2"/>
      <c r="N134" s="1">
        <f t="shared" si="14"/>
        <v>68</v>
      </c>
      <c r="O134" s="124">
        <f t="shared" si="15"/>
        <v>1155080.8844776889</v>
      </c>
      <c r="P134" s="124">
        <f t="shared" si="16"/>
        <v>15966.873908018919</v>
      </c>
      <c r="Q134" s="124">
        <f t="shared" si="12"/>
        <v>2653.8555803395416</v>
      </c>
      <c r="R134" s="124">
        <f t="shared" si="13"/>
        <v>1173701.6139660473</v>
      </c>
      <c r="Z134" s="2"/>
    </row>
    <row r="135" spans="13:26" x14ac:dyDescent="0.2">
      <c r="M135" s="2"/>
      <c r="N135" s="1">
        <f t="shared" si="14"/>
        <v>69</v>
      </c>
      <c r="O135" s="124">
        <f t="shared" si="15"/>
        <v>1173701.6139660473</v>
      </c>
      <c r="P135" s="124">
        <f t="shared" si="16"/>
        <v>15966.873908018919</v>
      </c>
      <c r="Q135" s="124">
        <f t="shared" si="12"/>
        <v>2696.6376292217883</v>
      </c>
      <c r="R135" s="124">
        <f t="shared" si="13"/>
        <v>1192365.1255032881</v>
      </c>
      <c r="Z135" s="2"/>
    </row>
    <row r="136" spans="13:26" x14ac:dyDescent="0.2">
      <c r="M136" s="2"/>
      <c r="N136" s="1">
        <f t="shared" si="14"/>
        <v>70</v>
      </c>
      <c r="O136" s="124">
        <f t="shared" si="15"/>
        <v>1192365.1255032881</v>
      </c>
      <c r="P136" s="124">
        <f t="shared" si="16"/>
        <v>15966.873908018919</v>
      </c>
      <c r="Q136" s="124">
        <f t="shared" si="12"/>
        <v>2739.5179719817106</v>
      </c>
      <c r="R136" s="124">
        <f t="shared" si="13"/>
        <v>1211071.5173832888</v>
      </c>
      <c r="Z136" s="2"/>
    </row>
    <row r="137" spans="13:26" x14ac:dyDescent="0.2">
      <c r="M137" s="2"/>
      <c r="N137" s="1">
        <f t="shared" si="14"/>
        <v>71</v>
      </c>
      <c r="O137" s="124">
        <f t="shared" si="15"/>
        <v>1211071.5173832888</v>
      </c>
      <c r="P137" s="124">
        <f t="shared" si="16"/>
        <v>15966.873908018919</v>
      </c>
      <c r="Q137" s="124">
        <f t="shared" si="12"/>
        <v>2782.4968344543649</v>
      </c>
      <c r="R137" s="124">
        <f t="shared" si="13"/>
        <v>1229820.8881257621</v>
      </c>
      <c r="Z137" s="2"/>
    </row>
    <row r="138" spans="13:26" x14ac:dyDescent="0.2">
      <c r="M138" s="2"/>
      <c r="N138" s="1">
        <f t="shared" si="14"/>
        <v>72</v>
      </c>
      <c r="O138" s="124">
        <f t="shared" si="15"/>
        <v>1229820.8881257621</v>
      </c>
      <c r="P138" s="124">
        <f t="shared" si="16"/>
        <v>15966.873908018919</v>
      </c>
      <c r="Q138" s="124">
        <f t="shared" si="12"/>
        <v>2825.5744429936731</v>
      </c>
      <c r="R138" s="124">
        <f t="shared" si="13"/>
        <v>1248613.3364767747</v>
      </c>
      <c r="Z138" s="2"/>
    </row>
    <row r="139" spans="13:26" x14ac:dyDescent="0.2">
      <c r="M139" s="2"/>
      <c r="N139" s="1">
        <f t="shared" si="14"/>
        <v>73</v>
      </c>
      <c r="O139" s="124">
        <f t="shared" si="15"/>
        <v>1248613.3364767747</v>
      </c>
      <c r="P139" s="124">
        <f t="shared" si="16"/>
        <v>15966.873908018919</v>
      </c>
      <c r="Q139" s="124">
        <f t="shared" si="12"/>
        <v>2868.7510244736172</v>
      </c>
      <c r="R139" s="124">
        <f t="shared" si="13"/>
        <v>1267448.9614092673</v>
      </c>
      <c r="Z139" s="2"/>
    </row>
    <row r="140" spans="13:26" x14ac:dyDescent="0.2">
      <c r="M140" s="2"/>
      <c r="N140" s="1">
        <f t="shared" si="14"/>
        <v>74</v>
      </c>
      <c r="O140" s="124">
        <f t="shared" si="15"/>
        <v>1267448.9614092673</v>
      </c>
      <c r="P140" s="124">
        <f t="shared" si="16"/>
        <v>15966.873908018919</v>
      </c>
      <c r="Q140" s="124">
        <f t="shared" si="12"/>
        <v>2912.0268062894352</v>
      </c>
      <c r="R140" s="124">
        <f t="shared" si="13"/>
        <v>1286327.8621235755</v>
      </c>
      <c r="Z140" s="2"/>
    </row>
    <row r="141" spans="13:26" x14ac:dyDescent="0.2">
      <c r="M141" s="2"/>
      <c r="N141" s="1">
        <f t="shared" si="14"/>
        <v>75</v>
      </c>
      <c r="O141" s="124">
        <f t="shared" si="15"/>
        <v>1286327.8621235755</v>
      </c>
      <c r="P141" s="124">
        <f t="shared" si="16"/>
        <v>15966.873908018919</v>
      </c>
      <c r="Q141" s="124">
        <f t="shared" si="12"/>
        <v>2955.4020163588134</v>
      </c>
      <c r="R141" s="124">
        <f t="shared" si="13"/>
        <v>1305250.1380479534</v>
      </c>
      <c r="Z141" s="2"/>
    </row>
    <row r="142" spans="13:26" x14ac:dyDescent="0.2">
      <c r="M142" s="2"/>
      <c r="N142" s="1">
        <f t="shared" si="14"/>
        <v>76</v>
      </c>
      <c r="O142" s="124">
        <f t="shared" si="15"/>
        <v>1305250.1380479534</v>
      </c>
      <c r="P142" s="124">
        <f t="shared" si="16"/>
        <v>15966.873908018919</v>
      </c>
      <c r="Q142" s="124">
        <f t="shared" si="12"/>
        <v>2998.8768831230936</v>
      </c>
      <c r="R142" s="124">
        <f t="shared" si="13"/>
        <v>1324215.8888390954</v>
      </c>
      <c r="Z142" s="2"/>
    </row>
    <row r="143" spans="13:26" x14ac:dyDescent="0.2">
      <c r="M143" s="2"/>
      <c r="N143" s="1">
        <f t="shared" si="14"/>
        <v>77</v>
      </c>
      <c r="O143" s="124">
        <f t="shared" si="15"/>
        <v>1324215.8888390954</v>
      </c>
      <c r="P143" s="124">
        <f t="shared" si="16"/>
        <v>15966.873908018919</v>
      </c>
      <c r="Q143" s="124">
        <f t="shared" si="12"/>
        <v>3042.4516355484711</v>
      </c>
      <c r="R143" s="124">
        <f t="shared" si="13"/>
        <v>1343225.2143826627</v>
      </c>
      <c r="Z143" s="2"/>
    </row>
    <row r="144" spans="13:26" x14ac:dyDescent="0.2">
      <c r="M144" s="2"/>
      <c r="N144" s="1">
        <f t="shared" si="14"/>
        <v>78</v>
      </c>
      <c r="O144" s="124">
        <f t="shared" si="15"/>
        <v>1343225.2143826627</v>
      </c>
      <c r="P144" s="124">
        <f t="shared" si="16"/>
        <v>15966.873908018919</v>
      </c>
      <c r="Q144" s="124">
        <f t="shared" si="12"/>
        <v>3086.1265031272028</v>
      </c>
      <c r="R144" s="124">
        <f t="shared" si="13"/>
        <v>1362278.2147938088</v>
      </c>
      <c r="Z144" s="2"/>
    </row>
    <row r="145" spans="13:26" x14ac:dyDescent="0.2">
      <c r="M145" s="2"/>
      <c r="N145" s="1">
        <f t="shared" si="14"/>
        <v>79</v>
      </c>
      <c r="O145" s="124">
        <f t="shared" si="15"/>
        <v>1362278.2147938088</v>
      </c>
      <c r="P145" s="124">
        <f t="shared" si="16"/>
        <v>15966.873908018919</v>
      </c>
      <c r="Q145" s="124">
        <f t="shared" si="12"/>
        <v>3129.9017158788151</v>
      </c>
      <c r="R145" s="124">
        <f t="shared" si="13"/>
        <v>1381374.9904177065</v>
      </c>
      <c r="Z145" s="2"/>
    </row>
    <row r="146" spans="13:26" x14ac:dyDescent="0.2">
      <c r="M146" s="2"/>
      <c r="N146" s="1">
        <f t="shared" si="14"/>
        <v>80</v>
      </c>
      <c r="O146" s="124">
        <f t="shared" si="15"/>
        <v>1381374.9904177065</v>
      </c>
      <c r="P146" s="124">
        <f t="shared" si="16"/>
        <v>15966.873908018919</v>
      </c>
      <c r="Q146" s="124">
        <f t="shared" si="12"/>
        <v>3173.777504351317</v>
      </c>
      <c r="R146" s="124">
        <f t="shared" si="13"/>
        <v>1400515.6418300767</v>
      </c>
      <c r="Z146" s="2"/>
    </row>
    <row r="147" spans="13:26" x14ac:dyDescent="0.2">
      <c r="M147" s="2"/>
      <c r="N147" s="1">
        <f t="shared" si="14"/>
        <v>81</v>
      </c>
      <c r="O147" s="124">
        <f t="shared" si="15"/>
        <v>1400515.6418300767</v>
      </c>
      <c r="P147" s="124">
        <f t="shared" si="16"/>
        <v>15966.873908018919</v>
      </c>
      <c r="Q147" s="124">
        <f t="shared" si="12"/>
        <v>3217.7540996224106</v>
      </c>
      <c r="R147" s="124">
        <f t="shared" si="13"/>
        <v>1419700.269837718</v>
      </c>
      <c r="Z147" s="2"/>
    </row>
    <row r="148" spans="13:26" x14ac:dyDescent="0.2">
      <c r="M148" s="2"/>
      <c r="N148" s="1">
        <f t="shared" si="14"/>
        <v>82</v>
      </c>
      <c r="O148" s="124">
        <f t="shared" si="15"/>
        <v>1419700.269837718</v>
      </c>
      <c r="P148" s="124">
        <f t="shared" si="16"/>
        <v>15966.873908018919</v>
      </c>
      <c r="Q148" s="124">
        <f t="shared" si="12"/>
        <v>3261.831733300713</v>
      </c>
      <c r="R148" s="124">
        <f t="shared" si="13"/>
        <v>1438928.9754790377</v>
      </c>
      <c r="Z148" s="2"/>
    </row>
    <row r="149" spans="13:26" x14ac:dyDescent="0.2">
      <c r="M149" s="2"/>
      <c r="N149" s="1">
        <f t="shared" si="14"/>
        <v>83</v>
      </c>
      <c r="O149" s="124">
        <f t="shared" si="15"/>
        <v>1438928.9754790377</v>
      </c>
      <c r="P149" s="124">
        <f t="shared" si="16"/>
        <v>15966.873908018919</v>
      </c>
      <c r="Q149" s="124">
        <f t="shared" si="12"/>
        <v>3306.0106375269725</v>
      </c>
      <c r="R149" s="124">
        <f t="shared" si="13"/>
        <v>1458201.8600245835</v>
      </c>
      <c r="Z149" s="2"/>
    </row>
    <row r="150" spans="13:26" x14ac:dyDescent="0.2">
      <c r="M150" s="2"/>
      <c r="N150" s="1">
        <f t="shared" si="14"/>
        <v>84</v>
      </c>
      <c r="O150" s="124">
        <f t="shared" si="15"/>
        <v>1458201.8600245835</v>
      </c>
      <c r="P150" s="124">
        <f t="shared" si="16"/>
        <v>15966.873908018919</v>
      </c>
      <c r="Q150" s="124">
        <f t="shared" si="12"/>
        <v>3350.2910449752912</v>
      </c>
      <c r="R150" s="124">
        <f t="shared" si="13"/>
        <v>1477519.0249775779</v>
      </c>
      <c r="Z150" s="2"/>
    </row>
    <row r="151" spans="13:26" x14ac:dyDescent="0.2">
      <c r="M151" s="2"/>
      <c r="N151" s="1">
        <f t="shared" si="14"/>
        <v>85</v>
      </c>
      <c r="O151" s="124">
        <f t="shared" si="15"/>
        <v>1477519.0249775779</v>
      </c>
      <c r="P151" s="124">
        <f t="shared" si="16"/>
        <v>15966.873908018919</v>
      </c>
      <c r="Q151" s="124">
        <f t="shared" si="12"/>
        <v>3394.6731888543536</v>
      </c>
      <c r="R151" s="124">
        <f t="shared" si="13"/>
        <v>1496880.572074451</v>
      </c>
      <c r="Z151" s="2"/>
    </row>
    <row r="152" spans="13:26" x14ac:dyDescent="0.2">
      <c r="M152" s="2"/>
      <c r="N152" s="1">
        <f t="shared" si="14"/>
        <v>86</v>
      </c>
      <c r="O152" s="124">
        <f t="shared" si="15"/>
        <v>1496880.572074451</v>
      </c>
      <c r="P152" s="124">
        <f t="shared" si="16"/>
        <v>15966.873908018919</v>
      </c>
      <c r="Q152" s="124">
        <f t="shared" si="12"/>
        <v>3439.1573029086508</v>
      </c>
      <c r="R152" s="124">
        <f t="shared" si="13"/>
        <v>1516286.6032853785</v>
      </c>
      <c r="Z152" s="2"/>
    </row>
    <row r="153" spans="13:26" x14ac:dyDescent="0.2">
      <c r="M153" s="2"/>
      <c r="N153" s="1">
        <f t="shared" si="14"/>
        <v>87</v>
      </c>
      <c r="O153" s="124">
        <f t="shared" si="15"/>
        <v>1516286.6032853785</v>
      </c>
      <c r="P153" s="124">
        <f t="shared" si="16"/>
        <v>15966.873908018919</v>
      </c>
      <c r="Q153" s="124">
        <f t="shared" si="12"/>
        <v>3483.7436214197141</v>
      </c>
      <c r="R153" s="124">
        <f t="shared" si="13"/>
        <v>1535737.2208148171</v>
      </c>
      <c r="Z153" s="2"/>
    </row>
    <row r="154" spans="13:26" x14ac:dyDescent="0.2">
      <c r="M154" s="2"/>
      <c r="N154" s="1">
        <f t="shared" si="14"/>
        <v>88</v>
      </c>
      <c r="O154" s="124">
        <f t="shared" si="15"/>
        <v>1535737.2208148171</v>
      </c>
      <c r="P154" s="124">
        <f t="shared" si="16"/>
        <v>15966.873908018919</v>
      </c>
      <c r="Q154" s="124">
        <f t="shared" si="12"/>
        <v>3528.4323792073492</v>
      </c>
      <c r="R154" s="124">
        <f t="shared" si="13"/>
        <v>1555232.5271020434</v>
      </c>
      <c r="Z154" s="2"/>
    </row>
    <row r="155" spans="13:26" x14ac:dyDescent="0.2">
      <c r="M155" s="2"/>
      <c r="N155" s="1">
        <f t="shared" si="14"/>
        <v>89</v>
      </c>
      <c r="O155" s="124">
        <f t="shared" si="15"/>
        <v>1555232.5271020434</v>
      </c>
      <c r="P155" s="124">
        <f t="shared" si="16"/>
        <v>15966.873908018919</v>
      </c>
      <c r="Q155" s="124">
        <f t="shared" si="12"/>
        <v>3573.2238116308708</v>
      </c>
      <c r="R155" s="124">
        <f t="shared" si="13"/>
        <v>1574772.6248216932</v>
      </c>
      <c r="Z155" s="2"/>
    </row>
    <row r="156" spans="13:26" x14ac:dyDescent="0.2">
      <c r="M156" s="2"/>
      <c r="N156" s="1">
        <f t="shared" si="14"/>
        <v>90</v>
      </c>
      <c r="O156" s="124">
        <f t="shared" si="15"/>
        <v>1574772.6248216932</v>
      </c>
      <c r="P156" s="124">
        <f t="shared" si="16"/>
        <v>15966.873908018919</v>
      </c>
      <c r="Q156" s="124">
        <f t="shared" si="12"/>
        <v>3618.1181545903437</v>
      </c>
      <c r="R156" s="124">
        <f t="shared" si="13"/>
        <v>1594357.6168843023</v>
      </c>
      <c r="Z156" s="2"/>
    </row>
    <row r="157" spans="13:26" x14ac:dyDescent="0.2">
      <c r="M157" s="2"/>
      <c r="N157" s="1">
        <f t="shared" si="14"/>
        <v>91</v>
      </c>
      <c r="O157" s="124">
        <f t="shared" si="15"/>
        <v>1594357.6168843023</v>
      </c>
      <c r="P157" s="124">
        <f t="shared" si="16"/>
        <v>15966.873908018919</v>
      </c>
      <c r="Q157" s="124">
        <f t="shared" si="12"/>
        <v>3663.1156445278243</v>
      </c>
      <c r="R157" s="124">
        <f t="shared" si="13"/>
        <v>1613987.6064368491</v>
      </c>
      <c r="Z157" s="2"/>
    </row>
    <row r="158" spans="13:26" x14ac:dyDescent="0.2">
      <c r="M158" s="2"/>
      <c r="N158" s="1">
        <f t="shared" si="14"/>
        <v>92</v>
      </c>
      <c r="O158" s="124">
        <f t="shared" si="15"/>
        <v>1613987.6064368491</v>
      </c>
      <c r="P158" s="124">
        <f t="shared" si="16"/>
        <v>15966.873908018919</v>
      </c>
      <c r="Q158" s="124">
        <f t="shared" si="12"/>
        <v>3708.2165184286073</v>
      </c>
      <c r="R158" s="124">
        <f t="shared" si="13"/>
        <v>1633662.6968632967</v>
      </c>
      <c r="Z158" s="2"/>
    </row>
    <row r="159" spans="13:26" x14ac:dyDescent="0.2">
      <c r="M159" s="2"/>
      <c r="N159" s="1">
        <f t="shared" si="14"/>
        <v>93</v>
      </c>
      <c r="O159" s="124">
        <f t="shared" si="15"/>
        <v>1633662.6968632967</v>
      </c>
      <c r="P159" s="124">
        <f t="shared" si="16"/>
        <v>15966.873908018919</v>
      </c>
      <c r="Q159" s="124">
        <f t="shared" si="12"/>
        <v>3753.4210138224721</v>
      </c>
      <c r="R159" s="124">
        <f t="shared" si="13"/>
        <v>1653382.9917851381</v>
      </c>
      <c r="Z159" s="2"/>
    </row>
    <row r="160" spans="13:26" x14ac:dyDescent="0.2">
      <c r="M160" s="2"/>
      <c r="N160" s="1">
        <f t="shared" si="14"/>
        <v>94</v>
      </c>
      <c r="O160" s="124">
        <f t="shared" si="15"/>
        <v>1653382.9917851381</v>
      </c>
      <c r="P160" s="124">
        <f t="shared" si="16"/>
        <v>15966.873908018919</v>
      </c>
      <c r="Q160" s="124">
        <f t="shared" si="12"/>
        <v>3798.7293687849346</v>
      </c>
      <c r="R160" s="124">
        <f t="shared" si="13"/>
        <v>1673148.595061942</v>
      </c>
      <c r="Z160" s="2"/>
    </row>
    <row r="161" spans="13:26" x14ac:dyDescent="0.2">
      <c r="M161" s="2"/>
      <c r="N161" s="1">
        <f t="shared" si="14"/>
        <v>95</v>
      </c>
      <c r="O161" s="124">
        <f t="shared" si="15"/>
        <v>1673148.595061942</v>
      </c>
      <c r="P161" s="124">
        <f t="shared" si="16"/>
        <v>15966.873908018919</v>
      </c>
      <c r="Q161" s="124">
        <f t="shared" si="12"/>
        <v>3844.1418219385014</v>
      </c>
      <c r="R161" s="124">
        <f t="shared" si="13"/>
        <v>1692959.6107918995</v>
      </c>
      <c r="Z161" s="2"/>
    </row>
    <row r="162" spans="13:26" x14ac:dyDescent="0.2">
      <c r="M162" s="2"/>
      <c r="N162" s="1">
        <f t="shared" si="14"/>
        <v>96</v>
      </c>
      <c r="O162" s="124">
        <f t="shared" si="15"/>
        <v>1692959.6107918995</v>
      </c>
      <c r="P162" s="124">
        <f t="shared" si="16"/>
        <v>15966.873908018919</v>
      </c>
      <c r="Q162" s="124">
        <f t="shared" si="12"/>
        <v>3889.6586124539258</v>
      </c>
      <c r="R162" s="124">
        <f t="shared" si="13"/>
        <v>1712816.1433123723</v>
      </c>
      <c r="Z162" s="2"/>
    </row>
    <row r="163" spans="13:26" x14ac:dyDescent="0.2">
      <c r="M163" s="2"/>
      <c r="N163" s="1">
        <f t="shared" si="14"/>
        <v>97</v>
      </c>
      <c r="O163" s="124">
        <f t="shared" si="15"/>
        <v>1712816.1433123723</v>
      </c>
      <c r="P163" s="124">
        <f t="shared" si="16"/>
        <v>15966.873908018919</v>
      </c>
      <c r="Q163" s="124">
        <f t="shared" si="12"/>
        <v>3935.2799800514676</v>
      </c>
      <c r="R163" s="124">
        <f t="shared" si="13"/>
        <v>1732718.2972004428</v>
      </c>
      <c r="Z163" s="2"/>
    </row>
    <row r="164" spans="13:26" x14ac:dyDescent="0.2">
      <c r="M164" s="2"/>
      <c r="N164" s="1">
        <f t="shared" si="14"/>
        <v>98</v>
      </c>
      <c r="O164" s="124">
        <f t="shared" si="15"/>
        <v>1732718.2972004428</v>
      </c>
      <c r="P164" s="124">
        <f t="shared" si="16"/>
        <v>15966.873908018919</v>
      </c>
      <c r="Q164" s="124">
        <f t="shared" si="12"/>
        <v>3981.0061650021566</v>
      </c>
      <c r="R164" s="124">
        <f t="shared" si="13"/>
        <v>1752666.1772734639</v>
      </c>
      <c r="Z164" s="2"/>
    </row>
    <row r="165" spans="13:26" x14ac:dyDescent="0.2">
      <c r="M165" s="2"/>
      <c r="N165" s="1">
        <f t="shared" si="14"/>
        <v>99</v>
      </c>
      <c r="O165" s="124">
        <f t="shared" si="15"/>
        <v>1752666.1772734639</v>
      </c>
      <c r="P165" s="124">
        <f t="shared" si="16"/>
        <v>15966.873908018919</v>
      </c>
      <c r="Q165" s="124">
        <f t="shared" si="12"/>
        <v>4026.8374081290563</v>
      </c>
      <c r="R165" s="124">
        <f t="shared" si="13"/>
        <v>1772659.888589612</v>
      </c>
      <c r="Z165" s="2"/>
    </row>
    <row r="166" spans="13:26" x14ac:dyDescent="0.2">
      <c r="M166" s="2"/>
      <c r="N166" s="1">
        <f t="shared" si="14"/>
        <v>100</v>
      </c>
      <c r="O166" s="124">
        <f t="shared" si="15"/>
        <v>1772659.888589612</v>
      </c>
      <c r="P166" s="124">
        <f t="shared" si="16"/>
        <v>15966.873908018919</v>
      </c>
      <c r="Q166" s="124">
        <f t="shared" si="12"/>
        <v>4072.7739508085333</v>
      </c>
      <c r="R166" s="124">
        <f t="shared" si="13"/>
        <v>1792699.5364484394</v>
      </c>
      <c r="Z166" s="2"/>
    </row>
    <row r="167" spans="13:26" x14ac:dyDescent="0.2">
      <c r="M167" s="2"/>
      <c r="N167" s="1">
        <f t="shared" si="14"/>
        <v>101</v>
      </c>
      <c r="O167" s="124">
        <f t="shared" si="15"/>
        <v>1792699.5364484394</v>
      </c>
      <c r="P167" s="124">
        <f t="shared" si="16"/>
        <v>15966.873908018919</v>
      </c>
      <c r="Q167" s="124">
        <f t="shared" si="12"/>
        <v>4118.8160349715281</v>
      </c>
      <c r="R167" s="124">
        <f t="shared" si="13"/>
        <v>1812785.2263914298</v>
      </c>
      <c r="Z167" s="2"/>
    </row>
    <row r="168" spans="13:26" x14ac:dyDescent="0.2">
      <c r="M168" s="2"/>
      <c r="N168" s="1">
        <f t="shared" si="14"/>
        <v>102</v>
      </c>
      <c r="O168" s="124">
        <f t="shared" si="15"/>
        <v>1812785.2263914298</v>
      </c>
      <c r="P168" s="124">
        <f t="shared" si="16"/>
        <v>15966.873908018919</v>
      </c>
      <c r="Q168" s="124">
        <f t="shared" si="12"/>
        <v>4164.9639031048309</v>
      </c>
      <c r="R168" s="124">
        <f t="shared" si="13"/>
        <v>1832917.0642025536</v>
      </c>
      <c r="Z168" s="2"/>
    </row>
    <row r="169" spans="13:26" x14ac:dyDescent="0.2">
      <c r="M169" s="2"/>
      <c r="N169" s="1">
        <f t="shared" si="14"/>
        <v>103</v>
      </c>
      <c r="O169" s="124">
        <f t="shared" si="15"/>
        <v>1832917.0642025536</v>
      </c>
      <c r="P169" s="124">
        <f t="shared" si="16"/>
        <v>15966.873908018919</v>
      </c>
      <c r="Q169" s="124">
        <f t="shared" si="12"/>
        <v>4211.2177982523554</v>
      </c>
      <c r="R169" s="124">
        <f t="shared" si="13"/>
        <v>1853095.1559088249</v>
      </c>
      <c r="Z169" s="2"/>
    </row>
    <row r="170" spans="13:26" x14ac:dyDescent="0.2">
      <c r="M170" s="2"/>
      <c r="N170" s="1">
        <f t="shared" si="14"/>
        <v>104</v>
      </c>
      <c r="O170" s="124">
        <f t="shared" si="15"/>
        <v>1853095.1559088249</v>
      </c>
      <c r="P170" s="124">
        <f t="shared" si="16"/>
        <v>15966.873908018919</v>
      </c>
      <c r="Q170" s="124">
        <f t="shared" si="12"/>
        <v>4257.5779640164228</v>
      </c>
      <c r="R170" s="124">
        <f t="shared" si="13"/>
        <v>1873319.6077808603</v>
      </c>
      <c r="Z170" s="2"/>
    </row>
    <row r="171" spans="13:26" x14ac:dyDescent="0.2">
      <c r="M171" s="2"/>
      <c r="N171" s="1">
        <f t="shared" si="14"/>
        <v>105</v>
      </c>
      <c r="O171" s="124">
        <f t="shared" si="15"/>
        <v>1873319.6077808603</v>
      </c>
      <c r="P171" s="124">
        <f t="shared" si="16"/>
        <v>15966.873908018919</v>
      </c>
      <c r="Q171" s="124">
        <f t="shared" si="12"/>
        <v>4304.0446445590414</v>
      </c>
      <c r="R171" s="124">
        <f t="shared" si="13"/>
        <v>1893590.5263334382</v>
      </c>
      <c r="Z171" s="2"/>
    </row>
    <row r="172" spans="13:26" x14ac:dyDescent="0.2">
      <c r="M172" s="2"/>
      <c r="N172" s="1">
        <f t="shared" si="14"/>
        <v>106</v>
      </c>
      <c r="O172" s="124">
        <f t="shared" si="15"/>
        <v>1893590.5263334382</v>
      </c>
      <c r="P172" s="124">
        <f t="shared" si="16"/>
        <v>15966.873908018919</v>
      </c>
      <c r="Q172" s="124">
        <f t="shared" si="12"/>
        <v>4350.618084603193</v>
      </c>
      <c r="R172" s="124">
        <f t="shared" si="13"/>
        <v>1913908.0183260604</v>
      </c>
      <c r="Z172" s="2"/>
    </row>
    <row r="173" spans="13:26" x14ac:dyDescent="0.2">
      <c r="M173" s="2"/>
      <c r="N173" s="1">
        <f t="shared" si="14"/>
        <v>107</v>
      </c>
      <c r="O173" s="124">
        <f t="shared" si="15"/>
        <v>1913908.0183260604</v>
      </c>
      <c r="P173" s="124">
        <f t="shared" si="16"/>
        <v>15966.873908018919</v>
      </c>
      <c r="Q173" s="124">
        <f t="shared" si="12"/>
        <v>4397.2985294341242</v>
      </c>
      <c r="R173" s="124">
        <f t="shared" si="13"/>
        <v>1934272.1907635133</v>
      </c>
      <c r="Z173" s="2"/>
    </row>
    <row r="174" spans="13:26" x14ac:dyDescent="0.2">
      <c r="M174" s="2"/>
      <c r="N174" s="1">
        <f t="shared" si="14"/>
        <v>108</v>
      </c>
      <c r="O174" s="124">
        <f t="shared" si="15"/>
        <v>1934272.1907635133</v>
      </c>
      <c r="P174" s="124">
        <f t="shared" si="16"/>
        <v>15966.873908018919</v>
      </c>
      <c r="Q174" s="124">
        <f t="shared" si="12"/>
        <v>4444.0862249006359</v>
      </c>
      <c r="R174" s="124">
        <f t="shared" si="13"/>
        <v>1954683.1508964328</v>
      </c>
      <c r="Z174" s="2"/>
    </row>
    <row r="175" spans="13:26" x14ac:dyDescent="0.2">
      <c r="M175" s="2"/>
      <c r="N175" s="1">
        <f t="shared" si="14"/>
        <v>109</v>
      </c>
      <c r="O175" s="124">
        <f t="shared" si="15"/>
        <v>1954683.1508964328</v>
      </c>
      <c r="P175" s="124">
        <f t="shared" si="16"/>
        <v>15966.873908018919</v>
      </c>
      <c r="Q175" s="124">
        <f t="shared" si="12"/>
        <v>4490.9814174163794</v>
      </c>
      <c r="R175" s="124">
        <f t="shared" si="13"/>
        <v>1975141.0062218681</v>
      </c>
      <c r="Z175" s="2"/>
    </row>
    <row r="176" spans="13:26" x14ac:dyDescent="0.2">
      <c r="M176" s="2"/>
      <c r="N176" s="1">
        <f t="shared" si="14"/>
        <v>110</v>
      </c>
      <c r="O176" s="124">
        <f t="shared" si="15"/>
        <v>1975141.0062218681</v>
      </c>
      <c r="P176" s="124">
        <f t="shared" si="16"/>
        <v>15966.873908018919</v>
      </c>
      <c r="Q176" s="124">
        <f t="shared" si="12"/>
        <v>4537.9843539611529</v>
      </c>
      <c r="R176" s="124">
        <f t="shared" si="13"/>
        <v>1995645.8644838482</v>
      </c>
      <c r="Z176" s="2"/>
    </row>
    <row r="177" spans="13:26" x14ac:dyDescent="0.2">
      <c r="M177" s="2"/>
      <c r="N177" s="1">
        <f t="shared" si="14"/>
        <v>111</v>
      </c>
      <c r="O177" s="124">
        <f t="shared" si="15"/>
        <v>1995645.8644838482</v>
      </c>
      <c r="P177" s="124">
        <f t="shared" si="16"/>
        <v>15966.873908018919</v>
      </c>
      <c r="Q177" s="124">
        <f t="shared" si="12"/>
        <v>4585.0952820822031</v>
      </c>
      <c r="R177" s="124">
        <f t="shared" si="13"/>
        <v>2016197.8336739494</v>
      </c>
      <c r="Z177" s="2"/>
    </row>
    <row r="178" spans="13:26" x14ac:dyDescent="0.2">
      <c r="M178" s="2"/>
      <c r="N178" s="1">
        <f t="shared" si="14"/>
        <v>112</v>
      </c>
      <c r="O178" s="124">
        <f t="shared" si="15"/>
        <v>2016197.8336739494</v>
      </c>
      <c r="P178" s="124">
        <f t="shared" si="16"/>
        <v>15966.873908018919</v>
      </c>
      <c r="Q178" s="124">
        <f t="shared" si="12"/>
        <v>4632.314449895528</v>
      </c>
      <c r="R178" s="124">
        <f t="shared" si="13"/>
        <v>2036797.0220318639</v>
      </c>
      <c r="Z178" s="2"/>
    </row>
    <row r="179" spans="13:26" x14ac:dyDescent="0.2">
      <c r="M179" s="2"/>
      <c r="N179" s="1">
        <f t="shared" si="14"/>
        <v>113</v>
      </c>
      <c r="O179" s="124">
        <f t="shared" si="15"/>
        <v>2036797.0220318639</v>
      </c>
      <c r="P179" s="124">
        <f t="shared" si="16"/>
        <v>15966.873908018919</v>
      </c>
      <c r="Q179" s="124">
        <f t="shared" si="12"/>
        <v>4679.6421060871862</v>
      </c>
      <c r="R179" s="124">
        <f t="shared" si="13"/>
        <v>2057443.53804597</v>
      </c>
      <c r="Z179" s="2"/>
    </row>
    <row r="180" spans="13:26" x14ac:dyDescent="0.2">
      <c r="M180" s="2"/>
      <c r="N180" s="1">
        <f t="shared" si="14"/>
        <v>114</v>
      </c>
      <c r="O180" s="124">
        <f t="shared" si="15"/>
        <v>2057443.53804597</v>
      </c>
      <c r="P180" s="124">
        <f t="shared" si="16"/>
        <v>15966.873908018919</v>
      </c>
      <c r="Q180" s="124">
        <f t="shared" si="12"/>
        <v>4727.0784999146035</v>
      </c>
      <c r="R180" s="124">
        <f t="shared" si="13"/>
        <v>2078137.4904539036</v>
      </c>
      <c r="Z180" s="2"/>
    </row>
    <row r="181" spans="13:26" x14ac:dyDescent="0.2">
      <c r="M181" s="2"/>
      <c r="N181" s="1">
        <f t="shared" si="14"/>
        <v>115</v>
      </c>
      <c r="O181" s="124">
        <f t="shared" si="15"/>
        <v>2078137.4904539036</v>
      </c>
      <c r="P181" s="124">
        <f t="shared" si="16"/>
        <v>15966.873908018919</v>
      </c>
      <c r="Q181" s="124">
        <f t="shared" si="12"/>
        <v>4774.6238812078882</v>
      </c>
      <c r="R181" s="124">
        <f t="shared" si="13"/>
        <v>2098878.9882431305</v>
      </c>
      <c r="Z181" s="2"/>
    </row>
    <row r="182" spans="13:26" x14ac:dyDescent="0.2">
      <c r="M182" s="2"/>
      <c r="N182" s="1">
        <f t="shared" si="14"/>
        <v>116</v>
      </c>
      <c r="O182" s="124">
        <f t="shared" si="15"/>
        <v>2098878.9882431305</v>
      </c>
      <c r="P182" s="124">
        <f t="shared" si="16"/>
        <v>15966.873908018919</v>
      </c>
      <c r="Q182" s="124">
        <f t="shared" si="12"/>
        <v>4822.2785003711433</v>
      </c>
      <c r="R182" s="124">
        <f t="shared" si="13"/>
        <v>2119668.1406515203</v>
      </c>
      <c r="Z182" s="2"/>
    </row>
    <row r="183" spans="13:26" x14ac:dyDescent="0.2">
      <c r="M183" s="2"/>
      <c r="N183" s="1">
        <f t="shared" si="14"/>
        <v>117</v>
      </c>
      <c r="O183" s="124">
        <f t="shared" si="15"/>
        <v>2119668.1406515203</v>
      </c>
      <c r="P183" s="124">
        <f t="shared" si="16"/>
        <v>15966.873908018919</v>
      </c>
      <c r="Q183" s="124">
        <f t="shared" si="12"/>
        <v>4870.0426083837883</v>
      </c>
      <c r="R183" s="124">
        <f t="shared" si="13"/>
        <v>2140505.0571679226</v>
      </c>
      <c r="Z183" s="2"/>
    </row>
    <row r="184" spans="13:26" x14ac:dyDescent="0.2">
      <c r="M184" s="2"/>
      <c r="N184" s="1">
        <f t="shared" si="14"/>
        <v>118</v>
      </c>
      <c r="O184" s="124">
        <f t="shared" si="15"/>
        <v>2140505.0571679226</v>
      </c>
      <c r="P184" s="124">
        <f t="shared" si="16"/>
        <v>15966.873908018919</v>
      </c>
      <c r="Q184" s="124">
        <f t="shared" si="12"/>
        <v>4917.9164568018832</v>
      </c>
      <c r="R184" s="124">
        <f t="shared" si="13"/>
        <v>2161389.8475327431</v>
      </c>
      <c r="Z184" s="2"/>
    </row>
    <row r="185" spans="13:26" x14ac:dyDescent="0.2">
      <c r="M185" s="2"/>
      <c r="N185" s="1">
        <f t="shared" si="14"/>
        <v>119</v>
      </c>
      <c r="O185" s="124">
        <f t="shared" si="15"/>
        <v>2161389.8475327431</v>
      </c>
      <c r="P185" s="124">
        <f t="shared" si="16"/>
        <v>15966.873908018919</v>
      </c>
      <c r="Q185" s="124">
        <f t="shared" si="12"/>
        <v>4965.9002977594473</v>
      </c>
      <c r="R185" s="124">
        <f t="shared" si="13"/>
        <v>2182322.6217385214</v>
      </c>
      <c r="Z185" s="2"/>
    </row>
    <row r="186" spans="13:26" x14ac:dyDescent="0.2">
      <c r="M186" s="2"/>
      <c r="N186" s="1">
        <f t="shared" si="14"/>
        <v>120</v>
      </c>
      <c r="O186" s="124">
        <f t="shared" si="15"/>
        <v>2182322.6217385214</v>
      </c>
      <c r="P186" s="124">
        <f t="shared" si="16"/>
        <v>15966.873908018919</v>
      </c>
      <c r="Q186" s="124">
        <f t="shared" si="12"/>
        <v>5013.9943839697935</v>
      </c>
      <c r="R186" s="124">
        <f t="shared" si="13"/>
        <v>2203303.4900305099</v>
      </c>
      <c r="Z186" s="2"/>
    </row>
    <row r="187" spans="13:26" x14ac:dyDescent="0.2">
      <c r="M187" s="2"/>
      <c r="N187" s="1">
        <f t="shared" si="14"/>
        <v>121</v>
      </c>
      <c r="O187" s="124">
        <f t="shared" si="15"/>
        <v>2203303.4900305099</v>
      </c>
      <c r="P187" s="124">
        <f t="shared" si="16"/>
        <v>15966.873908018919</v>
      </c>
      <c r="Q187" s="124">
        <f t="shared" si="12"/>
        <v>5062.1989687268515</v>
      </c>
      <c r="R187" s="124">
        <f t="shared" si="13"/>
        <v>2224332.5629072553</v>
      </c>
      <c r="Z187" s="2"/>
    </row>
    <row r="188" spans="13:26" x14ac:dyDescent="0.2">
      <c r="M188" s="2"/>
      <c r="N188" s="1">
        <f t="shared" si="14"/>
        <v>122</v>
      </c>
      <c r="O188" s="124">
        <f t="shared" si="15"/>
        <v>2224332.5629072553</v>
      </c>
      <c r="P188" s="124">
        <f t="shared" si="16"/>
        <v>15966.873908018919</v>
      </c>
      <c r="Q188" s="124">
        <f t="shared" si="12"/>
        <v>5110.5143059065094</v>
      </c>
      <c r="R188" s="124">
        <f t="shared" si="13"/>
        <v>2245409.9511211803</v>
      </c>
      <c r="Z188" s="2"/>
    </row>
    <row r="189" spans="13:26" x14ac:dyDescent="0.2">
      <c r="M189" s="2"/>
      <c r="N189" s="1">
        <f t="shared" si="14"/>
        <v>123</v>
      </c>
      <c r="O189" s="124">
        <f t="shared" si="15"/>
        <v>2245409.9511211803</v>
      </c>
      <c r="P189" s="124">
        <f t="shared" si="16"/>
        <v>15966.873908018919</v>
      </c>
      <c r="Q189" s="124">
        <f t="shared" si="12"/>
        <v>5158.940649967949</v>
      </c>
      <c r="R189" s="124">
        <f t="shared" si="13"/>
        <v>2266535.7656791671</v>
      </c>
      <c r="Z189" s="2"/>
    </row>
    <row r="190" spans="13:26" x14ac:dyDescent="0.2">
      <c r="M190" s="2"/>
      <c r="N190" s="1">
        <f t="shared" si="14"/>
        <v>124</v>
      </c>
      <c r="O190" s="124">
        <f t="shared" si="15"/>
        <v>2266535.7656791671</v>
      </c>
      <c r="P190" s="124">
        <f t="shared" si="16"/>
        <v>15966.873908018919</v>
      </c>
      <c r="Q190" s="124">
        <f t="shared" si="12"/>
        <v>5207.4782559549822</v>
      </c>
      <c r="R190" s="124">
        <f t="shared" si="13"/>
        <v>2287710.1178431408</v>
      </c>
      <c r="Z190" s="2"/>
    </row>
    <row r="191" spans="13:26" x14ac:dyDescent="0.2">
      <c r="M191" s="2"/>
      <c r="N191" s="1">
        <f t="shared" si="14"/>
        <v>125</v>
      </c>
      <c r="O191" s="124">
        <f t="shared" si="15"/>
        <v>2287710.1178431408</v>
      </c>
      <c r="P191" s="124">
        <f t="shared" si="16"/>
        <v>15966.873908018919</v>
      </c>
      <c r="Q191" s="124">
        <f t="shared" si="12"/>
        <v>5256.1273794973959</v>
      </c>
      <c r="R191" s="124">
        <f t="shared" si="13"/>
        <v>2308933.1191306571</v>
      </c>
      <c r="Z191" s="2"/>
    </row>
    <row r="192" spans="13:26" x14ac:dyDescent="0.2">
      <c r="M192" s="2"/>
      <c r="N192" s="1">
        <f t="shared" si="14"/>
        <v>126</v>
      </c>
      <c r="O192" s="124">
        <f t="shared" si="15"/>
        <v>2308933.1191306571</v>
      </c>
      <c r="P192" s="124">
        <f t="shared" si="16"/>
        <v>15966.873908018919</v>
      </c>
      <c r="Q192" s="124">
        <f t="shared" si="12"/>
        <v>5304.888276812303</v>
      </c>
      <c r="R192" s="124">
        <f t="shared" si="13"/>
        <v>2330204.8813154879</v>
      </c>
      <c r="Z192" s="2"/>
    </row>
    <row r="193" spans="13:26" x14ac:dyDescent="0.2">
      <c r="M193" s="2"/>
      <c r="N193" s="1">
        <f t="shared" si="14"/>
        <v>127</v>
      </c>
      <c r="O193" s="124">
        <f t="shared" si="15"/>
        <v>2330204.8813154879</v>
      </c>
      <c r="P193" s="124">
        <f t="shared" si="16"/>
        <v>15966.873908018919</v>
      </c>
      <c r="Q193" s="124">
        <f t="shared" si="12"/>
        <v>5353.7612047054836</v>
      </c>
      <c r="R193" s="124">
        <f t="shared" si="13"/>
        <v>2351525.5164282122</v>
      </c>
      <c r="Z193" s="2"/>
    </row>
    <row r="194" spans="13:26" x14ac:dyDescent="0.2">
      <c r="M194" s="2"/>
      <c r="N194" s="1">
        <f t="shared" si="14"/>
        <v>128</v>
      </c>
      <c r="O194" s="124">
        <f t="shared" si="15"/>
        <v>2351525.5164282122</v>
      </c>
      <c r="P194" s="124">
        <f t="shared" si="16"/>
        <v>15966.873908018919</v>
      </c>
      <c r="Q194" s="124">
        <f t="shared" si="12"/>
        <v>5402.7464205727447</v>
      </c>
      <c r="R194" s="124">
        <f t="shared" si="13"/>
        <v>2372895.1367568038</v>
      </c>
      <c r="Z194" s="2"/>
    </row>
    <row r="195" spans="13:26" x14ac:dyDescent="0.2">
      <c r="M195" s="2"/>
      <c r="N195" s="1">
        <f t="shared" si="14"/>
        <v>129</v>
      </c>
      <c r="O195" s="124">
        <f t="shared" si="15"/>
        <v>2372895.1367568038</v>
      </c>
      <c r="P195" s="124">
        <f t="shared" si="16"/>
        <v>15966.873908018919</v>
      </c>
      <c r="Q195" s="124">
        <f t="shared" ref="Q195:Q258" si="17">O195*$P$61</f>
        <v>5451.8441824012716</v>
      </c>
      <c r="R195" s="124">
        <f t="shared" ref="R195:R258" si="18">O195+P195+Q195</f>
        <v>2394313.854847224</v>
      </c>
      <c r="Z195" s="2"/>
    </row>
    <row r="196" spans="13:26" x14ac:dyDescent="0.2">
      <c r="M196" s="2"/>
      <c r="N196" s="1">
        <f t="shared" ref="N196:N259" si="19">N195+1</f>
        <v>130</v>
      </c>
      <c r="O196" s="124">
        <f t="shared" ref="O196:O259" si="20">R195</f>
        <v>2394313.854847224</v>
      </c>
      <c r="P196" s="124">
        <f t="shared" ref="P196:P259" si="21">P195</f>
        <v>15966.873908018919</v>
      </c>
      <c r="Q196" s="124">
        <f t="shared" si="17"/>
        <v>5501.0547487709891</v>
      </c>
      <c r="R196" s="124">
        <f t="shared" si="18"/>
        <v>2415781.7835040134</v>
      </c>
      <c r="Z196" s="2"/>
    </row>
    <row r="197" spans="13:26" x14ac:dyDescent="0.2">
      <c r="M197" s="2"/>
      <c r="N197" s="1">
        <f t="shared" si="19"/>
        <v>131</v>
      </c>
      <c r="O197" s="124">
        <f t="shared" si="20"/>
        <v>2415781.7835040134</v>
      </c>
      <c r="P197" s="124">
        <f t="shared" si="21"/>
        <v>15966.873908018919</v>
      </c>
      <c r="Q197" s="124">
        <f t="shared" si="17"/>
        <v>5550.3783788559194</v>
      </c>
      <c r="R197" s="124">
        <f t="shared" si="18"/>
        <v>2437299.0357908881</v>
      </c>
      <c r="Z197" s="2"/>
    </row>
    <row r="198" spans="13:26" x14ac:dyDescent="0.2">
      <c r="M198" s="2"/>
      <c r="N198" s="1">
        <f t="shared" si="19"/>
        <v>132</v>
      </c>
      <c r="O198" s="124">
        <f t="shared" si="20"/>
        <v>2437299.0357908881</v>
      </c>
      <c r="P198" s="124">
        <f t="shared" si="21"/>
        <v>15966.873908018919</v>
      </c>
      <c r="Q198" s="124">
        <f t="shared" si="17"/>
        <v>5599.8153324255545</v>
      </c>
      <c r="R198" s="124">
        <f t="shared" si="18"/>
        <v>2458865.7250313326</v>
      </c>
      <c r="Z198" s="2"/>
    </row>
    <row r="199" spans="13:26" x14ac:dyDescent="0.2">
      <c r="M199" s="2"/>
      <c r="N199" s="1">
        <f t="shared" si="19"/>
        <v>133</v>
      </c>
      <c r="O199" s="124">
        <f t="shared" si="20"/>
        <v>2458865.7250313326</v>
      </c>
      <c r="P199" s="124">
        <f t="shared" si="21"/>
        <v>15966.873908018919</v>
      </c>
      <c r="Q199" s="124">
        <f t="shared" si="17"/>
        <v>5649.365869846215</v>
      </c>
      <c r="R199" s="124">
        <f t="shared" si="18"/>
        <v>2480481.9648091975</v>
      </c>
      <c r="Z199" s="2"/>
    </row>
    <row r="200" spans="13:26" x14ac:dyDescent="0.2">
      <c r="M200" s="2"/>
      <c r="N200" s="1">
        <f t="shared" si="19"/>
        <v>134</v>
      </c>
      <c r="O200" s="124">
        <f t="shared" si="20"/>
        <v>2480481.9648091975</v>
      </c>
      <c r="P200" s="124">
        <f t="shared" si="21"/>
        <v>15966.873908018919</v>
      </c>
      <c r="Q200" s="124">
        <f t="shared" si="17"/>
        <v>5699.0302520824298</v>
      </c>
      <c r="R200" s="124">
        <f t="shared" si="18"/>
        <v>2502147.8689692984</v>
      </c>
      <c r="Z200" s="2"/>
    </row>
    <row r="201" spans="13:26" x14ac:dyDescent="0.2">
      <c r="M201" s="2"/>
      <c r="N201" s="1">
        <f t="shared" si="19"/>
        <v>135</v>
      </c>
      <c r="O201" s="124">
        <f t="shared" si="20"/>
        <v>2502147.8689692984</v>
      </c>
      <c r="P201" s="124">
        <f t="shared" si="21"/>
        <v>15966.873908018919</v>
      </c>
      <c r="Q201" s="124">
        <f t="shared" si="17"/>
        <v>5748.8087406983032</v>
      </c>
      <c r="R201" s="124">
        <f t="shared" si="18"/>
        <v>2523863.5516180154</v>
      </c>
      <c r="Z201" s="2"/>
    </row>
    <row r="202" spans="13:26" x14ac:dyDescent="0.2">
      <c r="M202" s="2"/>
      <c r="N202" s="1">
        <f t="shared" si="19"/>
        <v>136</v>
      </c>
      <c r="O202" s="124">
        <f t="shared" si="20"/>
        <v>2523863.5516180154</v>
      </c>
      <c r="P202" s="124">
        <f t="shared" si="21"/>
        <v>15966.873908018919</v>
      </c>
      <c r="Q202" s="124">
        <f t="shared" si="17"/>
        <v>5798.7015978588988</v>
      </c>
      <c r="R202" s="124">
        <f t="shared" si="18"/>
        <v>2545629.1271238928</v>
      </c>
      <c r="Z202" s="2"/>
    </row>
    <row r="203" spans="13:26" x14ac:dyDescent="0.2">
      <c r="M203" s="2"/>
      <c r="N203" s="1">
        <f t="shared" si="19"/>
        <v>137</v>
      </c>
      <c r="O203" s="124">
        <f t="shared" si="20"/>
        <v>2545629.1271238928</v>
      </c>
      <c r="P203" s="124">
        <f t="shared" si="21"/>
        <v>15966.873908018919</v>
      </c>
      <c r="Q203" s="124">
        <f t="shared" si="17"/>
        <v>5848.7090863316162</v>
      </c>
      <c r="R203" s="124">
        <f t="shared" si="18"/>
        <v>2567444.710118243</v>
      </c>
      <c r="Z203" s="2"/>
    </row>
    <row r="204" spans="13:26" x14ac:dyDescent="0.2">
      <c r="M204" s="2"/>
      <c r="N204" s="1">
        <f t="shared" si="19"/>
        <v>138</v>
      </c>
      <c r="O204" s="124">
        <f t="shared" si="20"/>
        <v>2567444.710118243</v>
      </c>
      <c r="P204" s="124">
        <f t="shared" si="21"/>
        <v>15966.873908018919</v>
      </c>
      <c r="Q204" s="124">
        <f t="shared" si="17"/>
        <v>5898.8314694875771</v>
      </c>
      <c r="R204" s="124">
        <f t="shared" si="18"/>
        <v>2589310.4154957491</v>
      </c>
      <c r="Z204" s="2"/>
    </row>
    <row r="205" spans="13:26" x14ac:dyDescent="0.2">
      <c r="M205" s="2"/>
      <c r="N205" s="1">
        <f t="shared" si="19"/>
        <v>139</v>
      </c>
      <c r="O205" s="124">
        <f t="shared" si="20"/>
        <v>2589310.4154957491</v>
      </c>
      <c r="P205" s="124">
        <f t="shared" si="21"/>
        <v>15966.873908018919</v>
      </c>
      <c r="Q205" s="124">
        <f t="shared" si="17"/>
        <v>5949.0690113030096</v>
      </c>
      <c r="R205" s="124">
        <f t="shared" si="18"/>
        <v>2611226.3584150709</v>
      </c>
      <c r="Z205" s="2"/>
    </row>
    <row r="206" spans="13:26" x14ac:dyDescent="0.2">
      <c r="M206" s="2"/>
      <c r="N206" s="1">
        <f t="shared" si="19"/>
        <v>140</v>
      </c>
      <c r="O206" s="124">
        <f t="shared" si="20"/>
        <v>2611226.3584150709</v>
      </c>
      <c r="P206" s="124">
        <f t="shared" si="21"/>
        <v>15966.873908018919</v>
      </c>
      <c r="Q206" s="124">
        <f t="shared" si="17"/>
        <v>5999.4219763606434</v>
      </c>
      <c r="R206" s="124">
        <f t="shared" si="18"/>
        <v>2633192.6542994501</v>
      </c>
      <c r="Z206" s="2"/>
    </row>
    <row r="207" spans="13:26" x14ac:dyDescent="0.2">
      <c r="M207" s="2"/>
      <c r="N207" s="1">
        <f t="shared" si="19"/>
        <v>141</v>
      </c>
      <c r="O207" s="124">
        <f t="shared" si="20"/>
        <v>2633192.6542994501</v>
      </c>
      <c r="P207" s="124">
        <f t="shared" si="21"/>
        <v>15966.873908018919</v>
      </c>
      <c r="Q207" s="124">
        <f t="shared" si="17"/>
        <v>6049.8906298510947</v>
      </c>
      <c r="R207" s="124">
        <f t="shared" si="18"/>
        <v>2655209.4188373201</v>
      </c>
      <c r="Z207" s="2"/>
    </row>
    <row r="208" spans="13:26" x14ac:dyDescent="0.2">
      <c r="M208" s="2"/>
      <c r="N208" s="1">
        <f t="shared" si="19"/>
        <v>142</v>
      </c>
      <c r="O208" s="124">
        <f t="shared" si="20"/>
        <v>2655209.4188373201</v>
      </c>
      <c r="P208" s="124">
        <f t="shared" si="21"/>
        <v>15966.873908018919</v>
      </c>
      <c r="Q208" s="124">
        <f t="shared" si="17"/>
        <v>6100.4752375742755</v>
      </c>
      <c r="R208" s="124">
        <f t="shared" si="18"/>
        <v>2677276.7679829132</v>
      </c>
      <c r="Z208" s="2"/>
    </row>
    <row r="209" spans="13:26" x14ac:dyDescent="0.2">
      <c r="M209" s="2"/>
      <c r="N209" s="1">
        <f t="shared" si="19"/>
        <v>143</v>
      </c>
      <c r="O209" s="124">
        <f t="shared" si="20"/>
        <v>2677276.7679829132</v>
      </c>
      <c r="P209" s="124">
        <f t="shared" si="21"/>
        <v>15966.873908018919</v>
      </c>
      <c r="Q209" s="124">
        <f t="shared" si="17"/>
        <v>6151.1760659407792</v>
      </c>
      <c r="R209" s="124">
        <f t="shared" si="18"/>
        <v>2699394.8179568728</v>
      </c>
      <c r="Z209" s="2"/>
    </row>
    <row r="210" spans="13:26" x14ac:dyDescent="0.2">
      <c r="M210" s="2"/>
      <c r="N210" s="1">
        <f t="shared" si="19"/>
        <v>144</v>
      </c>
      <c r="O210" s="124">
        <f t="shared" si="20"/>
        <v>2699394.8179568728</v>
      </c>
      <c r="P210" s="124">
        <f t="shared" si="21"/>
        <v>15966.873908018919</v>
      </c>
      <c r="Q210" s="124">
        <f t="shared" si="17"/>
        <v>6201.993381973296</v>
      </c>
      <c r="R210" s="124">
        <f t="shared" si="18"/>
        <v>2721563.6852468648</v>
      </c>
      <c r="Z210" s="2"/>
    </row>
    <row r="211" spans="13:26" x14ac:dyDescent="0.2">
      <c r="M211" s="2"/>
      <c r="N211" s="1">
        <f t="shared" si="19"/>
        <v>145</v>
      </c>
      <c r="O211" s="124">
        <f t="shared" si="20"/>
        <v>2721563.6852468648</v>
      </c>
      <c r="P211" s="124">
        <f t="shared" si="21"/>
        <v>15966.873908018919</v>
      </c>
      <c r="Q211" s="124">
        <f t="shared" si="17"/>
        <v>6252.9274533080106</v>
      </c>
      <c r="R211" s="124">
        <f t="shared" si="18"/>
        <v>2743783.4866081914</v>
      </c>
      <c r="Z211" s="2"/>
    </row>
    <row r="212" spans="13:26" x14ac:dyDescent="0.2">
      <c r="M212" s="2"/>
      <c r="N212" s="1">
        <f t="shared" si="19"/>
        <v>146</v>
      </c>
      <c r="O212" s="124">
        <f t="shared" si="20"/>
        <v>2743783.4866081914</v>
      </c>
      <c r="P212" s="124">
        <f t="shared" si="21"/>
        <v>15966.873908018919</v>
      </c>
      <c r="Q212" s="124">
        <f t="shared" si="17"/>
        <v>6303.9785481960171</v>
      </c>
      <c r="R212" s="124">
        <f t="shared" si="18"/>
        <v>2766054.3390644062</v>
      </c>
      <c r="Z212" s="2"/>
    </row>
    <row r="213" spans="13:26" x14ac:dyDescent="0.2">
      <c r="M213" s="2"/>
      <c r="N213" s="1">
        <f t="shared" si="19"/>
        <v>147</v>
      </c>
      <c r="O213" s="124">
        <f t="shared" si="20"/>
        <v>2766054.3390644062</v>
      </c>
      <c r="P213" s="124">
        <f t="shared" si="21"/>
        <v>15966.873908018919</v>
      </c>
      <c r="Q213" s="124">
        <f t="shared" si="17"/>
        <v>6355.1469355047293</v>
      </c>
      <c r="R213" s="124">
        <f t="shared" si="18"/>
        <v>2788376.3599079298</v>
      </c>
      <c r="Z213" s="2"/>
    </row>
    <row r="214" spans="13:26" x14ac:dyDescent="0.2">
      <c r="M214" s="2"/>
      <c r="N214" s="1">
        <f t="shared" si="19"/>
        <v>148</v>
      </c>
      <c r="O214" s="124">
        <f t="shared" si="20"/>
        <v>2788376.3599079298</v>
      </c>
      <c r="P214" s="124">
        <f t="shared" si="21"/>
        <v>15966.873908018919</v>
      </c>
      <c r="Q214" s="124">
        <f t="shared" si="17"/>
        <v>6406.4328847192974</v>
      </c>
      <c r="R214" s="124">
        <f t="shared" si="18"/>
        <v>2810749.6667006677</v>
      </c>
      <c r="Z214" s="2"/>
    </row>
    <row r="215" spans="13:26" x14ac:dyDescent="0.2">
      <c r="M215" s="2"/>
      <c r="N215" s="1">
        <f t="shared" si="19"/>
        <v>149</v>
      </c>
      <c r="O215" s="124">
        <f t="shared" si="20"/>
        <v>2810749.6667006677</v>
      </c>
      <c r="P215" s="124">
        <f t="shared" si="21"/>
        <v>15966.873908018919</v>
      </c>
      <c r="Q215" s="124">
        <f t="shared" si="17"/>
        <v>6457.8366659440244</v>
      </c>
      <c r="R215" s="124">
        <f t="shared" si="18"/>
        <v>2833174.3772746306</v>
      </c>
      <c r="Z215" s="2"/>
    </row>
    <row r="216" spans="13:26" x14ac:dyDescent="0.2">
      <c r="M216" s="2"/>
      <c r="N216" s="1">
        <f t="shared" si="19"/>
        <v>150</v>
      </c>
      <c r="O216" s="124">
        <f t="shared" si="20"/>
        <v>2833174.3772746306</v>
      </c>
      <c r="P216" s="124">
        <f t="shared" si="21"/>
        <v>15966.873908018919</v>
      </c>
      <c r="Q216" s="124">
        <f t="shared" si="17"/>
        <v>6509.3585499037972</v>
      </c>
      <c r="R216" s="124">
        <f t="shared" si="18"/>
        <v>2855650.6097325529</v>
      </c>
      <c r="Z216" s="2"/>
    </row>
    <row r="217" spans="13:26" x14ac:dyDescent="0.2">
      <c r="M217" s="2"/>
      <c r="N217" s="1">
        <f t="shared" si="19"/>
        <v>151</v>
      </c>
      <c r="O217" s="124">
        <f t="shared" si="20"/>
        <v>2855650.6097325529</v>
      </c>
      <c r="P217" s="124">
        <f t="shared" si="21"/>
        <v>15966.873908018919</v>
      </c>
      <c r="Q217" s="124">
        <f t="shared" si="17"/>
        <v>6560.9988079454997</v>
      </c>
      <c r="R217" s="124">
        <f t="shared" si="18"/>
        <v>2878178.4824485169</v>
      </c>
      <c r="Z217" s="2"/>
    </row>
    <row r="218" spans="13:26" x14ac:dyDescent="0.2">
      <c r="M218" s="2"/>
      <c r="N218" s="1">
        <f t="shared" si="19"/>
        <v>152</v>
      </c>
      <c r="O218" s="124">
        <f t="shared" si="20"/>
        <v>2878178.4824485169</v>
      </c>
      <c r="P218" s="124">
        <f t="shared" si="21"/>
        <v>15966.873908018919</v>
      </c>
      <c r="Q218" s="124">
        <f t="shared" si="17"/>
        <v>6612.7577120394535</v>
      </c>
      <c r="R218" s="124">
        <f t="shared" si="18"/>
        <v>2900758.1140685752</v>
      </c>
      <c r="Z218" s="2"/>
    </row>
    <row r="219" spans="13:26" x14ac:dyDescent="0.2">
      <c r="M219" s="2"/>
      <c r="N219" s="1">
        <f t="shared" si="19"/>
        <v>153</v>
      </c>
      <c r="O219" s="124">
        <f t="shared" si="20"/>
        <v>2900758.1140685752</v>
      </c>
      <c r="P219" s="124">
        <f t="shared" si="21"/>
        <v>15966.873908018919</v>
      </c>
      <c r="Q219" s="124">
        <f t="shared" si="17"/>
        <v>6664.635534780844</v>
      </c>
      <c r="R219" s="124">
        <f t="shared" si="18"/>
        <v>2923389.6235113749</v>
      </c>
      <c r="Z219" s="2"/>
    </row>
    <row r="220" spans="13:26" x14ac:dyDescent="0.2">
      <c r="M220" s="2"/>
      <c r="N220" s="1">
        <f t="shared" si="19"/>
        <v>154</v>
      </c>
      <c r="O220" s="124">
        <f t="shared" si="20"/>
        <v>2923389.6235113749</v>
      </c>
      <c r="P220" s="124">
        <f t="shared" si="21"/>
        <v>15966.873908018919</v>
      </c>
      <c r="Q220" s="124">
        <f t="shared" si="17"/>
        <v>6716.6325493911581</v>
      </c>
      <c r="R220" s="124">
        <f t="shared" si="18"/>
        <v>2946073.1299687847</v>
      </c>
      <c r="Z220" s="2"/>
    </row>
    <row r="221" spans="13:26" x14ac:dyDescent="0.2">
      <c r="M221" s="2"/>
      <c r="N221" s="1">
        <f t="shared" si="19"/>
        <v>155</v>
      </c>
      <c r="O221" s="124">
        <f t="shared" si="20"/>
        <v>2946073.1299687847</v>
      </c>
      <c r="P221" s="124">
        <f t="shared" si="21"/>
        <v>15966.873908018919</v>
      </c>
      <c r="Q221" s="124">
        <f t="shared" si="17"/>
        <v>6768.7490297196218</v>
      </c>
      <c r="R221" s="124">
        <f t="shared" si="18"/>
        <v>2968808.7529065232</v>
      </c>
      <c r="Z221" s="2"/>
    </row>
    <row r="222" spans="13:26" x14ac:dyDescent="0.2">
      <c r="M222" s="2"/>
      <c r="N222" s="1">
        <f t="shared" si="19"/>
        <v>156</v>
      </c>
      <c r="O222" s="124">
        <f t="shared" si="20"/>
        <v>2968808.7529065232</v>
      </c>
      <c r="P222" s="124">
        <f t="shared" si="21"/>
        <v>15966.873908018919</v>
      </c>
      <c r="Q222" s="124">
        <f t="shared" si="17"/>
        <v>6820.9852502446429</v>
      </c>
      <c r="R222" s="124">
        <f t="shared" si="18"/>
        <v>2991596.6120647867</v>
      </c>
      <c r="Z222" s="2"/>
    </row>
    <row r="223" spans="13:26" x14ac:dyDescent="0.2">
      <c r="M223" s="2"/>
      <c r="N223" s="1">
        <f t="shared" si="19"/>
        <v>157</v>
      </c>
      <c r="O223" s="124">
        <f t="shared" si="20"/>
        <v>2991596.6120647867</v>
      </c>
      <c r="P223" s="124">
        <f t="shared" si="21"/>
        <v>15966.873908018919</v>
      </c>
      <c r="Q223" s="124">
        <f t="shared" si="17"/>
        <v>6873.3414860752573</v>
      </c>
      <c r="R223" s="124">
        <f t="shared" si="18"/>
        <v>3014436.8274588808</v>
      </c>
      <c r="Z223" s="2"/>
    </row>
    <row r="224" spans="13:26" x14ac:dyDescent="0.2">
      <c r="M224" s="2"/>
      <c r="N224" s="1">
        <f t="shared" si="19"/>
        <v>158</v>
      </c>
      <c r="O224" s="124">
        <f t="shared" si="20"/>
        <v>3014436.8274588808</v>
      </c>
      <c r="P224" s="124">
        <f t="shared" si="21"/>
        <v>15966.873908018919</v>
      </c>
      <c r="Q224" s="124">
        <f t="shared" si="17"/>
        <v>6925.818012952579</v>
      </c>
      <c r="R224" s="124">
        <f t="shared" si="18"/>
        <v>3037329.5193798523</v>
      </c>
      <c r="Z224" s="2"/>
    </row>
    <row r="225" spans="13:26" x14ac:dyDescent="0.2">
      <c r="M225" s="2"/>
      <c r="N225" s="1">
        <f t="shared" si="19"/>
        <v>159</v>
      </c>
      <c r="O225" s="124">
        <f t="shared" si="20"/>
        <v>3037329.5193798523</v>
      </c>
      <c r="P225" s="124">
        <f t="shared" si="21"/>
        <v>15966.873908018919</v>
      </c>
      <c r="Q225" s="124">
        <f t="shared" si="17"/>
        <v>6978.4151072512486</v>
      </c>
      <c r="R225" s="124">
        <f t="shared" si="18"/>
        <v>3060274.8083951222</v>
      </c>
      <c r="Z225" s="2"/>
    </row>
    <row r="226" spans="13:26" x14ac:dyDescent="0.2">
      <c r="M226" s="2"/>
      <c r="N226" s="1">
        <f t="shared" si="19"/>
        <v>160</v>
      </c>
      <c r="O226" s="124">
        <f t="shared" si="20"/>
        <v>3060274.8083951222</v>
      </c>
      <c r="P226" s="124">
        <f t="shared" si="21"/>
        <v>15966.873908018919</v>
      </c>
      <c r="Q226" s="124">
        <f t="shared" si="17"/>
        <v>7031.1330459808923</v>
      </c>
      <c r="R226" s="124">
        <f t="shared" si="18"/>
        <v>3083272.8153491216</v>
      </c>
      <c r="Z226" s="2"/>
    </row>
    <row r="227" spans="13:26" x14ac:dyDescent="0.2">
      <c r="M227" s="2"/>
      <c r="N227" s="1">
        <f t="shared" si="19"/>
        <v>161</v>
      </c>
      <c r="O227" s="124">
        <f t="shared" si="20"/>
        <v>3083272.8153491216</v>
      </c>
      <c r="P227" s="124">
        <f t="shared" si="21"/>
        <v>15966.873908018919</v>
      </c>
      <c r="Q227" s="124">
        <f t="shared" si="17"/>
        <v>7083.9721067875798</v>
      </c>
      <c r="R227" s="124">
        <f t="shared" si="18"/>
        <v>3106323.6613639276</v>
      </c>
      <c r="Z227" s="2"/>
    </row>
    <row r="228" spans="13:26" x14ac:dyDescent="0.2">
      <c r="M228" s="2"/>
      <c r="N228" s="1">
        <f t="shared" si="19"/>
        <v>162</v>
      </c>
      <c r="O228" s="124">
        <f t="shared" si="20"/>
        <v>3106323.6613639276</v>
      </c>
      <c r="P228" s="124">
        <f t="shared" si="21"/>
        <v>15966.873908018919</v>
      </c>
      <c r="Q228" s="124">
        <f t="shared" si="17"/>
        <v>7136.9325679552867</v>
      </c>
      <c r="R228" s="124">
        <f t="shared" si="18"/>
        <v>3129427.4678399018</v>
      </c>
      <c r="Z228" s="2"/>
    </row>
    <row r="229" spans="13:26" x14ac:dyDescent="0.2">
      <c r="M229" s="2"/>
      <c r="N229" s="1">
        <f t="shared" si="19"/>
        <v>163</v>
      </c>
      <c r="O229" s="124">
        <f t="shared" si="20"/>
        <v>3129427.4678399018</v>
      </c>
      <c r="P229" s="124">
        <f t="shared" si="21"/>
        <v>15966.873908018919</v>
      </c>
      <c r="Q229" s="124">
        <f t="shared" si="17"/>
        <v>7190.0147084073587</v>
      </c>
      <c r="R229" s="124">
        <f t="shared" si="18"/>
        <v>3152584.3564563277</v>
      </c>
      <c r="Z229" s="2"/>
    </row>
    <row r="230" spans="13:26" x14ac:dyDescent="0.2">
      <c r="M230" s="2"/>
      <c r="N230" s="1">
        <f t="shared" si="19"/>
        <v>164</v>
      </c>
      <c r="O230" s="124">
        <f t="shared" si="20"/>
        <v>3152584.3564563277</v>
      </c>
      <c r="P230" s="124">
        <f t="shared" si="21"/>
        <v>15966.873908018919</v>
      </c>
      <c r="Q230" s="124">
        <f t="shared" si="17"/>
        <v>7243.2188077079827</v>
      </c>
      <c r="R230" s="124">
        <f t="shared" si="18"/>
        <v>3175794.4491720544</v>
      </c>
      <c r="Z230" s="2"/>
    </row>
    <row r="231" spans="13:26" x14ac:dyDescent="0.2">
      <c r="M231" s="2"/>
      <c r="N231" s="1">
        <f t="shared" si="19"/>
        <v>165</v>
      </c>
      <c r="O231" s="124">
        <f t="shared" si="20"/>
        <v>3175794.4491720544</v>
      </c>
      <c r="P231" s="124">
        <f t="shared" si="21"/>
        <v>15966.873908018919</v>
      </c>
      <c r="Q231" s="124">
        <f t="shared" si="17"/>
        <v>7296.5451460636577</v>
      </c>
      <c r="R231" s="124">
        <f t="shared" si="18"/>
        <v>3199057.8682261365</v>
      </c>
      <c r="Z231" s="2"/>
    </row>
    <row r="232" spans="13:26" x14ac:dyDescent="0.2">
      <c r="M232" s="2"/>
      <c r="N232" s="1">
        <f t="shared" si="19"/>
        <v>166</v>
      </c>
      <c r="O232" s="124">
        <f t="shared" si="20"/>
        <v>3199057.8682261365</v>
      </c>
      <c r="P232" s="124">
        <f t="shared" si="21"/>
        <v>15966.873908018919</v>
      </c>
      <c r="Q232" s="124">
        <f t="shared" si="17"/>
        <v>7349.9940043246697</v>
      </c>
      <c r="R232" s="124">
        <f t="shared" si="18"/>
        <v>3222374.7361384798</v>
      </c>
      <c r="Z232" s="2"/>
    </row>
    <row r="233" spans="13:26" x14ac:dyDescent="0.2">
      <c r="M233" s="2"/>
      <c r="N233" s="1">
        <f t="shared" si="19"/>
        <v>167</v>
      </c>
      <c r="O233" s="124">
        <f t="shared" si="20"/>
        <v>3222374.7361384798</v>
      </c>
      <c r="P233" s="124">
        <f t="shared" si="21"/>
        <v>15966.873908018919</v>
      </c>
      <c r="Q233" s="124">
        <f t="shared" si="17"/>
        <v>7403.5656639865765</v>
      </c>
      <c r="R233" s="124">
        <f t="shared" si="18"/>
        <v>3245745.1757104849</v>
      </c>
      <c r="Z233" s="2"/>
    </row>
    <row r="234" spans="13:26" x14ac:dyDescent="0.2">
      <c r="M234" s="2"/>
      <c r="N234" s="1">
        <f t="shared" si="19"/>
        <v>168</v>
      </c>
      <c r="O234" s="124">
        <f t="shared" si="20"/>
        <v>3245745.1757104849</v>
      </c>
      <c r="P234" s="124">
        <f t="shared" si="21"/>
        <v>15966.873908018919</v>
      </c>
      <c r="Q234" s="124">
        <f t="shared" si="17"/>
        <v>7457.2604071916803</v>
      </c>
      <c r="R234" s="124">
        <f t="shared" si="18"/>
        <v>3269169.3100256952</v>
      </c>
      <c r="Z234" s="2"/>
    </row>
    <row r="235" spans="13:26" x14ac:dyDescent="0.2">
      <c r="M235" s="2"/>
      <c r="N235" s="1">
        <f t="shared" si="19"/>
        <v>169</v>
      </c>
      <c r="O235" s="124">
        <f t="shared" si="20"/>
        <v>3269169.3100256952</v>
      </c>
      <c r="P235" s="124">
        <f t="shared" si="21"/>
        <v>15966.873908018919</v>
      </c>
      <c r="Q235" s="124">
        <f t="shared" si="17"/>
        <v>7511.078516730523</v>
      </c>
      <c r="R235" s="124">
        <f t="shared" si="18"/>
        <v>3292647.2624504445</v>
      </c>
      <c r="Z235" s="2"/>
    </row>
    <row r="236" spans="13:26" x14ac:dyDescent="0.2">
      <c r="M236" s="2"/>
      <c r="N236" s="1">
        <f t="shared" si="19"/>
        <v>170</v>
      </c>
      <c r="O236" s="124">
        <f t="shared" si="20"/>
        <v>3292647.2624504445</v>
      </c>
      <c r="P236" s="124">
        <f t="shared" si="21"/>
        <v>15966.873908018919</v>
      </c>
      <c r="Q236" s="124">
        <f t="shared" si="17"/>
        <v>7565.0202760433713</v>
      </c>
      <c r="R236" s="124">
        <f t="shared" si="18"/>
        <v>3316179.1566345068</v>
      </c>
      <c r="Z236" s="2"/>
    </row>
    <row r="237" spans="13:26" x14ac:dyDescent="0.2">
      <c r="M237" s="2"/>
      <c r="N237" s="1">
        <f t="shared" si="19"/>
        <v>171</v>
      </c>
      <c r="O237" s="124">
        <f t="shared" si="20"/>
        <v>3316179.1566345068</v>
      </c>
      <c r="P237" s="124">
        <f t="shared" si="21"/>
        <v>15966.873908018919</v>
      </c>
      <c r="Q237" s="124">
        <f t="shared" si="17"/>
        <v>7619.0859692217082</v>
      </c>
      <c r="R237" s="124">
        <f t="shared" si="18"/>
        <v>3339765.1165117472</v>
      </c>
      <c r="Z237" s="2"/>
    </row>
    <row r="238" spans="13:26" x14ac:dyDescent="0.2">
      <c r="M238" s="2"/>
      <c r="N238" s="1">
        <f t="shared" si="19"/>
        <v>172</v>
      </c>
      <c r="O238" s="124">
        <f t="shared" si="20"/>
        <v>3339765.1165117472</v>
      </c>
      <c r="P238" s="124">
        <f t="shared" si="21"/>
        <v>15966.873908018919</v>
      </c>
      <c r="Q238" s="124">
        <f t="shared" si="17"/>
        <v>7673.275881009733</v>
      </c>
      <c r="R238" s="124">
        <f t="shared" si="18"/>
        <v>3363405.2663007756</v>
      </c>
      <c r="Z238" s="2"/>
    </row>
    <row r="239" spans="13:26" x14ac:dyDescent="0.2">
      <c r="M239" s="2"/>
      <c r="N239" s="1">
        <f t="shared" si="19"/>
        <v>173</v>
      </c>
      <c r="O239" s="124">
        <f t="shared" si="20"/>
        <v>3363405.2663007756</v>
      </c>
      <c r="P239" s="124">
        <f t="shared" si="21"/>
        <v>15966.873908018919</v>
      </c>
      <c r="Q239" s="124">
        <f t="shared" si="17"/>
        <v>7727.5902968058563</v>
      </c>
      <c r="R239" s="124">
        <f t="shared" si="18"/>
        <v>3387099.7305056001</v>
      </c>
      <c r="Z239" s="2"/>
    </row>
    <row r="240" spans="13:26" x14ac:dyDescent="0.2">
      <c r="M240" s="2"/>
      <c r="N240" s="1">
        <f t="shared" si="19"/>
        <v>174</v>
      </c>
      <c r="O240" s="124">
        <f t="shared" si="20"/>
        <v>3387099.7305056001</v>
      </c>
      <c r="P240" s="124">
        <f t="shared" si="21"/>
        <v>15966.873908018919</v>
      </c>
      <c r="Q240" s="124">
        <f t="shared" si="17"/>
        <v>7782.0295026642088</v>
      </c>
      <c r="R240" s="124">
        <f t="shared" si="18"/>
        <v>3410848.633916283</v>
      </c>
      <c r="Z240" s="2"/>
    </row>
    <row r="241" spans="13:26" x14ac:dyDescent="0.2">
      <c r="M241" s="2"/>
      <c r="N241" s="1">
        <f t="shared" si="19"/>
        <v>175</v>
      </c>
      <c r="O241" s="124">
        <f t="shared" si="20"/>
        <v>3410848.633916283</v>
      </c>
      <c r="P241" s="124">
        <f t="shared" si="21"/>
        <v>15966.873908018919</v>
      </c>
      <c r="Q241" s="124">
        <f t="shared" si="17"/>
        <v>7836.5937852961442</v>
      </c>
      <c r="R241" s="124">
        <f t="shared" si="18"/>
        <v>3434652.1016095979</v>
      </c>
      <c r="Z241" s="2"/>
    </row>
    <row r="242" spans="13:26" x14ac:dyDescent="0.2">
      <c r="M242" s="2"/>
      <c r="N242" s="1">
        <f t="shared" si="19"/>
        <v>176</v>
      </c>
      <c r="O242" s="124">
        <f t="shared" si="20"/>
        <v>3434652.1016095979</v>
      </c>
      <c r="P242" s="124">
        <f t="shared" si="21"/>
        <v>15966.873908018919</v>
      </c>
      <c r="Q242" s="124">
        <f t="shared" si="17"/>
        <v>7891.2834320717466</v>
      </c>
      <c r="R242" s="124">
        <f t="shared" si="18"/>
        <v>3458510.2589496882</v>
      </c>
      <c r="Z242" s="2"/>
    </row>
    <row r="243" spans="13:26" x14ac:dyDescent="0.2">
      <c r="M243" s="2"/>
      <c r="N243" s="1">
        <f t="shared" si="19"/>
        <v>177</v>
      </c>
      <c r="O243" s="124">
        <f t="shared" si="20"/>
        <v>3458510.2589496882</v>
      </c>
      <c r="P243" s="124">
        <f t="shared" si="21"/>
        <v>15966.873908018919</v>
      </c>
      <c r="Q243" s="124">
        <f t="shared" si="17"/>
        <v>7946.0987310213504</v>
      </c>
      <c r="R243" s="124">
        <f t="shared" si="18"/>
        <v>3482423.2315887283</v>
      </c>
      <c r="Z243" s="2"/>
    </row>
    <row r="244" spans="13:26" x14ac:dyDescent="0.2">
      <c r="M244" s="2"/>
      <c r="N244" s="1">
        <f t="shared" si="19"/>
        <v>178</v>
      </c>
      <c r="O244" s="124">
        <f t="shared" si="20"/>
        <v>3482423.2315887283</v>
      </c>
      <c r="P244" s="124">
        <f t="shared" si="21"/>
        <v>15966.873908018919</v>
      </c>
      <c r="Q244" s="124">
        <f t="shared" si="17"/>
        <v>8001.0399708370542</v>
      </c>
      <c r="R244" s="124">
        <f t="shared" si="18"/>
        <v>3506391.145467584</v>
      </c>
      <c r="Z244" s="2"/>
    </row>
    <row r="245" spans="13:26" x14ac:dyDescent="0.2">
      <c r="M245" s="2"/>
      <c r="N245" s="1">
        <f t="shared" si="19"/>
        <v>179</v>
      </c>
      <c r="O245" s="124">
        <f t="shared" si="20"/>
        <v>3506391.145467584</v>
      </c>
      <c r="P245" s="124">
        <f t="shared" si="21"/>
        <v>15966.873908018919</v>
      </c>
      <c r="Q245" s="124">
        <f t="shared" si="17"/>
        <v>8056.1074408742379</v>
      </c>
      <c r="R245" s="124">
        <f t="shared" si="18"/>
        <v>3530414.1268164772</v>
      </c>
      <c r="Z245" s="2"/>
    </row>
    <row r="246" spans="13:26" x14ac:dyDescent="0.2">
      <c r="M246" s="2"/>
      <c r="N246" s="1">
        <f t="shared" si="19"/>
        <v>180</v>
      </c>
      <c r="O246" s="124">
        <f t="shared" si="20"/>
        <v>3530414.1268164772</v>
      </c>
      <c r="P246" s="124">
        <f t="shared" si="21"/>
        <v>15966.873908018919</v>
      </c>
      <c r="Q246" s="124">
        <f t="shared" si="17"/>
        <v>8111.3014311530924</v>
      </c>
      <c r="R246" s="124">
        <f t="shared" si="18"/>
        <v>3554492.3021556488</v>
      </c>
      <c r="Z246" s="2"/>
    </row>
    <row r="247" spans="13:26" x14ac:dyDescent="0.2">
      <c r="M247" s="2"/>
      <c r="N247" s="1">
        <f t="shared" si="19"/>
        <v>181</v>
      </c>
      <c r="O247" s="124">
        <f t="shared" si="20"/>
        <v>3554492.3021556488</v>
      </c>
      <c r="P247" s="124">
        <f t="shared" si="21"/>
        <v>15966.873908018919</v>
      </c>
      <c r="Q247" s="124">
        <f t="shared" si="17"/>
        <v>8166.6222323601432</v>
      </c>
      <c r="R247" s="124">
        <f t="shared" si="18"/>
        <v>3578625.7982960278</v>
      </c>
      <c r="Z247" s="2"/>
    </row>
    <row r="248" spans="13:26" x14ac:dyDescent="0.2">
      <c r="M248" s="2"/>
      <c r="N248" s="1">
        <f t="shared" si="19"/>
        <v>182</v>
      </c>
      <c r="O248" s="124">
        <f t="shared" si="20"/>
        <v>3578625.7982960278</v>
      </c>
      <c r="P248" s="124">
        <f t="shared" si="21"/>
        <v>15966.873908018919</v>
      </c>
      <c r="Q248" s="124">
        <f t="shared" si="17"/>
        <v>8222.0701358497845</v>
      </c>
      <c r="R248" s="124">
        <f t="shared" si="18"/>
        <v>3602814.7423398965</v>
      </c>
      <c r="Z248" s="2"/>
    </row>
    <row r="249" spans="13:26" x14ac:dyDescent="0.2">
      <c r="M249" s="2"/>
      <c r="N249" s="1">
        <f t="shared" si="19"/>
        <v>183</v>
      </c>
      <c r="O249" s="124">
        <f t="shared" si="20"/>
        <v>3602814.7423398965</v>
      </c>
      <c r="P249" s="124">
        <f t="shared" si="21"/>
        <v>15966.873908018919</v>
      </c>
      <c r="Q249" s="124">
        <f t="shared" si="17"/>
        <v>8277.6454336458082</v>
      </c>
      <c r="R249" s="124">
        <f t="shared" si="18"/>
        <v>3627059.2616815609</v>
      </c>
      <c r="Z249" s="2"/>
    </row>
    <row r="250" spans="13:26" x14ac:dyDescent="0.2">
      <c r="M250" s="2"/>
      <c r="N250" s="1">
        <f t="shared" si="19"/>
        <v>184</v>
      </c>
      <c r="O250" s="124">
        <f t="shared" si="20"/>
        <v>3627059.2616815609</v>
      </c>
      <c r="P250" s="124">
        <f t="shared" si="21"/>
        <v>15966.873908018919</v>
      </c>
      <c r="Q250" s="124">
        <f t="shared" si="17"/>
        <v>8333.3484184429453</v>
      </c>
      <c r="R250" s="124">
        <f t="shared" si="18"/>
        <v>3651359.4840080226</v>
      </c>
      <c r="Z250" s="2"/>
    </row>
    <row r="251" spans="13:26" x14ac:dyDescent="0.2">
      <c r="M251" s="2"/>
      <c r="N251" s="1">
        <f t="shared" si="19"/>
        <v>185</v>
      </c>
      <c r="O251" s="124">
        <f t="shared" si="20"/>
        <v>3651359.4840080226</v>
      </c>
      <c r="P251" s="124">
        <f t="shared" si="21"/>
        <v>15966.873908018919</v>
      </c>
      <c r="Q251" s="124">
        <f t="shared" si="17"/>
        <v>8389.1793836084144</v>
      </c>
      <c r="R251" s="124">
        <f t="shared" si="18"/>
        <v>3675715.5372996498</v>
      </c>
      <c r="Z251" s="2"/>
    </row>
    <row r="252" spans="13:26" x14ac:dyDescent="0.2">
      <c r="M252" s="2"/>
      <c r="N252" s="1">
        <f t="shared" si="19"/>
        <v>186</v>
      </c>
      <c r="O252" s="124">
        <f t="shared" si="20"/>
        <v>3675715.5372996498</v>
      </c>
      <c r="P252" s="124">
        <f t="shared" si="21"/>
        <v>15966.873908018919</v>
      </c>
      <c r="Q252" s="124">
        <f t="shared" si="17"/>
        <v>8445.1386231834513</v>
      </c>
      <c r="R252" s="124">
        <f t="shared" si="18"/>
        <v>3700127.5498308521</v>
      </c>
      <c r="Z252" s="2"/>
    </row>
    <row r="253" spans="13:26" x14ac:dyDescent="0.2">
      <c r="M253" s="2"/>
      <c r="N253" s="1">
        <f t="shared" si="19"/>
        <v>187</v>
      </c>
      <c r="O253" s="124">
        <f t="shared" si="20"/>
        <v>3700127.5498308521</v>
      </c>
      <c r="P253" s="124">
        <f t="shared" si="21"/>
        <v>15966.873908018919</v>
      </c>
      <c r="Q253" s="124">
        <f t="shared" si="17"/>
        <v>8501.2264318848684</v>
      </c>
      <c r="R253" s="124">
        <f t="shared" si="18"/>
        <v>3724595.6501707556</v>
      </c>
      <c r="Z253" s="2"/>
    </row>
    <row r="254" spans="13:26" x14ac:dyDescent="0.2">
      <c r="M254" s="2"/>
      <c r="N254" s="1">
        <f t="shared" si="19"/>
        <v>188</v>
      </c>
      <c r="O254" s="124">
        <f t="shared" si="20"/>
        <v>3724595.6501707556</v>
      </c>
      <c r="P254" s="124">
        <f t="shared" si="21"/>
        <v>15966.873908018919</v>
      </c>
      <c r="Q254" s="124">
        <f t="shared" si="17"/>
        <v>8557.4431051066094</v>
      </c>
      <c r="R254" s="124">
        <f t="shared" si="18"/>
        <v>3749119.967183881</v>
      </c>
      <c r="Z254" s="2"/>
    </row>
    <row r="255" spans="13:26" x14ac:dyDescent="0.2">
      <c r="M255" s="2"/>
      <c r="N255" s="1">
        <f t="shared" si="19"/>
        <v>189</v>
      </c>
      <c r="O255" s="124">
        <f t="shared" si="20"/>
        <v>3749119.967183881</v>
      </c>
      <c r="P255" s="124">
        <f t="shared" si="21"/>
        <v>15966.873908018919</v>
      </c>
      <c r="Q255" s="124">
        <f t="shared" si="17"/>
        <v>8613.7889389212942</v>
      </c>
      <c r="R255" s="124">
        <f t="shared" si="18"/>
        <v>3773700.6300308211</v>
      </c>
      <c r="Z255" s="2"/>
    </row>
    <row r="256" spans="13:26" x14ac:dyDescent="0.2">
      <c r="M256" s="2"/>
      <c r="N256" s="1">
        <f t="shared" si="19"/>
        <v>190</v>
      </c>
      <c r="O256" s="124">
        <f t="shared" si="20"/>
        <v>3773700.6300308211</v>
      </c>
      <c r="P256" s="124">
        <f t="shared" si="21"/>
        <v>15966.873908018919</v>
      </c>
      <c r="Q256" s="124">
        <f t="shared" si="17"/>
        <v>8670.2642300817861</v>
      </c>
      <c r="R256" s="124">
        <f t="shared" si="18"/>
        <v>3798337.7681689216</v>
      </c>
      <c r="Z256" s="2"/>
    </row>
    <row r="257" spans="13:26" x14ac:dyDescent="0.2">
      <c r="M257" s="2"/>
      <c r="N257" s="1">
        <f t="shared" si="19"/>
        <v>191</v>
      </c>
      <c r="O257" s="124">
        <f t="shared" si="20"/>
        <v>3798337.7681689216</v>
      </c>
      <c r="P257" s="124">
        <f t="shared" si="21"/>
        <v>15966.873908018919</v>
      </c>
      <c r="Q257" s="124">
        <f t="shared" si="17"/>
        <v>8726.869276022755</v>
      </c>
      <c r="R257" s="124">
        <f t="shared" si="18"/>
        <v>3823031.5113529628</v>
      </c>
      <c r="Z257" s="2"/>
    </row>
    <row r="258" spans="13:26" x14ac:dyDescent="0.2">
      <c r="M258" s="2"/>
      <c r="N258" s="1">
        <f t="shared" si="19"/>
        <v>192</v>
      </c>
      <c r="O258" s="124">
        <f t="shared" si="20"/>
        <v>3823031.5113529628</v>
      </c>
      <c r="P258" s="124">
        <f t="shared" si="21"/>
        <v>15966.873908018919</v>
      </c>
      <c r="Q258" s="124">
        <f t="shared" si="17"/>
        <v>8783.6043748622378</v>
      </c>
      <c r="R258" s="124">
        <f t="shared" si="18"/>
        <v>3847781.9896358438</v>
      </c>
      <c r="Z258" s="2"/>
    </row>
    <row r="259" spans="13:26" x14ac:dyDescent="0.2">
      <c r="M259" s="2"/>
      <c r="N259" s="1">
        <f t="shared" si="19"/>
        <v>193</v>
      </c>
      <c r="O259" s="124">
        <f t="shared" si="20"/>
        <v>3847781.9896358438</v>
      </c>
      <c r="P259" s="124">
        <f t="shared" si="21"/>
        <v>15966.873908018919</v>
      </c>
      <c r="Q259" s="124">
        <f t="shared" ref="Q259:Q322" si="22">O259*$P$61</f>
        <v>8840.4698254032173</v>
      </c>
      <c r="R259" s="124">
        <f t="shared" ref="R259:R322" si="23">O259+P259+Q259</f>
        <v>3872589.3333692658</v>
      </c>
      <c r="Z259" s="2"/>
    </row>
    <row r="260" spans="13:26" x14ac:dyDescent="0.2">
      <c r="M260" s="2"/>
      <c r="N260" s="1">
        <f t="shared" ref="N260:N323" si="24">N259+1</f>
        <v>194</v>
      </c>
      <c r="O260" s="124">
        <f t="shared" ref="O260:O323" si="25">R259</f>
        <v>3872589.3333692658</v>
      </c>
      <c r="P260" s="124">
        <f t="shared" ref="P260:P323" si="26">P259</f>
        <v>15966.873908018919</v>
      </c>
      <c r="Q260" s="124">
        <f t="shared" si="22"/>
        <v>8897.4659271351866</v>
      </c>
      <c r="R260" s="124">
        <f t="shared" si="23"/>
        <v>3897453.6732044197</v>
      </c>
      <c r="Z260" s="2"/>
    </row>
    <row r="261" spans="13:26" x14ac:dyDescent="0.2">
      <c r="M261" s="2"/>
      <c r="N261" s="1">
        <f t="shared" si="24"/>
        <v>195</v>
      </c>
      <c r="O261" s="124">
        <f t="shared" si="25"/>
        <v>3897453.6732044197</v>
      </c>
      <c r="P261" s="124">
        <f t="shared" si="26"/>
        <v>15966.873908018919</v>
      </c>
      <c r="Q261" s="124">
        <f t="shared" si="22"/>
        <v>8954.5929802357314</v>
      </c>
      <c r="R261" s="124">
        <f t="shared" si="23"/>
        <v>3922375.1400926742</v>
      </c>
      <c r="Z261" s="2"/>
    </row>
    <row r="262" spans="13:26" x14ac:dyDescent="0.2">
      <c r="M262" s="2"/>
      <c r="N262" s="1">
        <f t="shared" si="24"/>
        <v>196</v>
      </c>
      <c r="O262" s="124">
        <f t="shared" si="25"/>
        <v>3922375.1400926742</v>
      </c>
      <c r="P262" s="124">
        <f t="shared" si="26"/>
        <v>15966.873908018919</v>
      </c>
      <c r="Q262" s="124">
        <f t="shared" si="22"/>
        <v>9011.8512855721128</v>
      </c>
      <c r="R262" s="124">
        <f t="shared" si="23"/>
        <v>3947353.865286265</v>
      </c>
      <c r="Z262" s="2"/>
    </row>
    <row r="263" spans="13:26" x14ac:dyDescent="0.2">
      <c r="M263" s="2"/>
      <c r="N263" s="1">
        <f t="shared" si="24"/>
        <v>197</v>
      </c>
      <c r="O263" s="124">
        <f t="shared" si="25"/>
        <v>3947353.865286265</v>
      </c>
      <c r="P263" s="124">
        <f t="shared" si="26"/>
        <v>15966.873908018919</v>
      </c>
      <c r="Q263" s="124">
        <f t="shared" si="22"/>
        <v>9069.241144702848</v>
      </c>
      <c r="R263" s="124">
        <f t="shared" si="23"/>
        <v>3972389.9803389865</v>
      </c>
      <c r="Z263" s="2"/>
    </row>
    <row r="264" spans="13:26" x14ac:dyDescent="0.2">
      <c r="M264" s="2"/>
      <c r="N264" s="1">
        <f t="shared" si="24"/>
        <v>198</v>
      </c>
      <c r="O264" s="124">
        <f t="shared" si="25"/>
        <v>3972389.9803389865</v>
      </c>
      <c r="P264" s="124">
        <f t="shared" si="26"/>
        <v>15966.873908018919</v>
      </c>
      <c r="Q264" s="124">
        <f t="shared" si="22"/>
        <v>9126.762859879298</v>
      </c>
      <c r="R264" s="124">
        <f t="shared" si="23"/>
        <v>3997483.6171068847</v>
      </c>
      <c r="Z264" s="2"/>
    </row>
    <row r="265" spans="13:26" x14ac:dyDescent="0.2">
      <c r="M265" s="2"/>
      <c r="N265" s="1">
        <f t="shared" si="24"/>
        <v>199</v>
      </c>
      <c r="O265" s="124">
        <f t="shared" si="25"/>
        <v>3997483.6171068847</v>
      </c>
      <c r="P265" s="124">
        <f t="shared" si="26"/>
        <v>15966.873908018919</v>
      </c>
      <c r="Q265" s="124">
        <f t="shared" si="22"/>
        <v>9184.416734047265</v>
      </c>
      <c r="R265" s="124">
        <f t="shared" si="23"/>
        <v>4022634.9077489506</v>
      </c>
      <c r="Z265" s="2"/>
    </row>
    <row r="266" spans="13:26" x14ac:dyDescent="0.2">
      <c r="M266" s="2"/>
      <c r="N266" s="1">
        <f t="shared" si="24"/>
        <v>200</v>
      </c>
      <c r="O266" s="124">
        <f t="shared" si="25"/>
        <v>4022634.9077489506</v>
      </c>
      <c r="P266" s="124">
        <f t="shared" si="26"/>
        <v>15966.873908018919</v>
      </c>
      <c r="Q266" s="124">
        <f t="shared" si="22"/>
        <v>9242.20307084858</v>
      </c>
      <c r="R266" s="124">
        <f t="shared" si="23"/>
        <v>4047843.9847278181</v>
      </c>
      <c r="Z266" s="2"/>
    </row>
    <row r="267" spans="13:26" x14ac:dyDescent="0.2">
      <c r="M267" s="2"/>
      <c r="N267" s="1">
        <f t="shared" si="24"/>
        <v>201</v>
      </c>
      <c r="O267" s="124">
        <f t="shared" si="25"/>
        <v>4047843.9847278181</v>
      </c>
      <c r="P267" s="124">
        <f t="shared" si="26"/>
        <v>15966.873908018919</v>
      </c>
      <c r="Q267" s="124">
        <f t="shared" si="22"/>
        <v>9300.1221746227093</v>
      </c>
      <c r="R267" s="124">
        <f t="shared" si="23"/>
        <v>4073110.9808104592</v>
      </c>
      <c r="Z267" s="2"/>
    </row>
    <row r="268" spans="13:26" x14ac:dyDescent="0.2">
      <c r="M268" s="2"/>
      <c r="N268" s="1">
        <f t="shared" si="24"/>
        <v>202</v>
      </c>
      <c r="O268" s="124">
        <f t="shared" si="25"/>
        <v>4073110.9808104592</v>
      </c>
      <c r="P268" s="124">
        <f t="shared" si="26"/>
        <v>15966.873908018919</v>
      </c>
      <c r="Q268" s="124">
        <f t="shared" si="22"/>
        <v>9358.1743504083515</v>
      </c>
      <c r="R268" s="124">
        <f t="shared" si="23"/>
        <v>4098436.0290688863</v>
      </c>
      <c r="Z268" s="2"/>
    </row>
    <row r="269" spans="13:26" x14ac:dyDescent="0.2">
      <c r="M269" s="2"/>
      <c r="N269" s="1">
        <f t="shared" si="24"/>
        <v>203</v>
      </c>
      <c r="O269" s="124">
        <f t="shared" si="25"/>
        <v>4098436.0290688863</v>
      </c>
      <c r="P269" s="124">
        <f t="shared" si="26"/>
        <v>15966.873908018919</v>
      </c>
      <c r="Q269" s="124">
        <f t="shared" si="22"/>
        <v>9416.359903945051</v>
      </c>
      <c r="R269" s="124">
        <f t="shared" si="23"/>
        <v>4123819.2628808501</v>
      </c>
      <c r="Z269" s="2"/>
    </row>
    <row r="270" spans="13:26" x14ac:dyDescent="0.2">
      <c r="M270" s="2"/>
      <c r="N270" s="1">
        <f t="shared" si="24"/>
        <v>204</v>
      </c>
      <c r="O270" s="124">
        <f t="shared" si="25"/>
        <v>4123819.2628808501</v>
      </c>
      <c r="P270" s="124">
        <f t="shared" si="26"/>
        <v>15966.873908018919</v>
      </c>
      <c r="Q270" s="124">
        <f t="shared" si="22"/>
        <v>9474.6791416748001</v>
      </c>
      <c r="R270" s="124">
        <f t="shared" si="23"/>
        <v>4149260.8159305435</v>
      </c>
      <c r="Z270" s="2"/>
    </row>
    <row r="271" spans="13:26" x14ac:dyDescent="0.2">
      <c r="M271" s="2"/>
      <c r="N271" s="1">
        <f t="shared" si="24"/>
        <v>205</v>
      </c>
      <c r="O271" s="124">
        <f t="shared" si="25"/>
        <v>4149260.8159305435</v>
      </c>
      <c r="P271" s="124">
        <f t="shared" si="26"/>
        <v>15966.873908018919</v>
      </c>
      <c r="Q271" s="124">
        <f t="shared" si="22"/>
        <v>9533.1323707436586</v>
      </c>
      <c r="R271" s="124">
        <f t="shared" si="23"/>
        <v>4174760.8222093056</v>
      </c>
      <c r="Z271" s="2"/>
    </row>
    <row r="272" spans="13:26" x14ac:dyDescent="0.2">
      <c r="M272" s="2"/>
      <c r="N272" s="1">
        <f t="shared" si="24"/>
        <v>206</v>
      </c>
      <c r="O272" s="124">
        <f t="shared" si="25"/>
        <v>4174760.8222093056</v>
      </c>
      <c r="P272" s="124">
        <f t="shared" si="26"/>
        <v>15966.873908018919</v>
      </c>
      <c r="Q272" s="124">
        <f t="shared" si="22"/>
        <v>9591.7198990033667</v>
      </c>
      <c r="R272" s="124">
        <f t="shared" si="23"/>
        <v>4200319.4160163272</v>
      </c>
      <c r="Z272" s="2"/>
    </row>
    <row r="273" spans="13:26" x14ac:dyDescent="0.2">
      <c r="M273" s="2"/>
      <c r="N273" s="1">
        <f t="shared" si="24"/>
        <v>207</v>
      </c>
      <c r="O273" s="124">
        <f t="shared" si="25"/>
        <v>4200319.4160163272</v>
      </c>
      <c r="P273" s="124">
        <f t="shared" si="26"/>
        <v>15966.873908018919</v>
      </c>
      <c r="Q273" s="124">
        <f t="shared" si="22"/>
        <v>9650.4420350129749</v>
      </c>
      <c r="R273" s="124">
        <f t="shared" si="23"/>
        <v>4225936.7319593588</v>
      </c>
      <c r="Z273" s="2"/>
    </row>
    <row r="274" spans="13:26" x14ac:dyDescent="0.2">
      <c r="M274" s="2"/>
      <c r="N274" s="1">
        <f t="shared" si="24"/>
        <v>208</v>
      </c>
      <c r="O274" s="124">
        <f t="shared" si="25"/>
        <v>4225936.7319593588</v>
      </c>
      <c r="P274" s="124">
        <f t="shared" si="26"/>
        <v>15966.873908018919</v>
      </c>
      <c r="Q274" s="124">
        <f t="shared" si="22"/>
        <v>9709.2990880404577</v>
      </c>
      <c r="R274" s="124">
        <f t="shared" si="23"/>
        <v>4251612.9049554178</v>
      </c>
      <c r="Z274" s="2"/>
    </row>
    <row r="275" spans="13:26" x14ac:dyDescent="0.2">
      <c r="M275" s="2"/>
      <c r="N275" s="1">
        <f t="shared" si="24"/>
        <v>209</v>
      </c>
      <c r="O275" s="124">
        <f t="shared" si="25"/>
        <v>4251612.9049554178</v>
      </c>
      <c r="P275" s="124">
        <f t="shared" si="26"/>
        <v>15966.873908018919</v>
      </c>
      <c r="Q275" s="124">
        <f t="shared" si="22"/>
        <v>9768.2913680643505</v>
      </c>
      <c r="R275" s="124">
        <f t="shared" si="23"/>
        <v>4277348.070231501</v>
      </c>
      <c r="Z275" s="2"/>
    </row>
    <row r="276" spans="13:26" x14ac:dyDescent="0.2">
      <c r="M276" s="2"/>
      <c r="N276" s="1">
        <f t="shared" si="24"/>
        <v>210</v>
      </c>
      <c r="O276" s="124">
        <f t="shared" si="25"/>
        <v>4277348.070231501</v>
      </c>
      <c r="P276" s="124">
        <f t="shared" si="26"/>
        <v>15966.873908018919</v>
      </c>
      <c r="Q276" s="124">
        <f t="shared" si="22"/>
        <v>9827.4191857753831</v>
      </c>
      <c r="R276" s="124">
        <f t="shared" si="23"/>
        <v>4303142.363325295</v>
      </c>
      <c r="Z276" s="2"/>
    </row>
    <row r="277" spans="13:26" x14ac:dyDescent="0.2">
      <c r="M277" s="2"/>
      <c r="N277" s="1">
        <f t="shared" si="24"/>
        <v>211</v>
      </c>
      <c r="O277" s="124">
        <f t="shared" si="25"/>
        <v>4303142.363325295</v>
      </c>
      <c r="P277" s="124">
        <f t="shared" si="26"/>
        <v>15966.873908018919</v>
      </c>
      <c r="Q277" s="124">
        <f t="shared" si="22"/>
        <v>9886.6828525781038</v>
      </c>
      <c r="R277" s="124">
        <f t="shared" si="23"/>
        <v>4328995.9200858921</v>
      </c>
      <c r="Z277" s="2"/>
    </row>
    <row r="278" spans="13:26" x14ac:dyDescent="0.2">
      <c r="M278" s="2"/>
      <c r="N278" s="1">
        <f t="shared" si="24"/>
        <v>212</v>
      </c>
      <c r="O278" s="124">
        <f t="shared" si="25"/>
        <v>4328995.9200858921</v>
      </c>
      <c r="P278" s="124">
        <f t="shared" si="26"/>
        <v>15966.873908018919</v>
      </c>
      <c r="Q278" s="124">
        <f t="shared" si="22"/>
        <v>9946.082680592539</v>
      </c>
      <c r="R278" s="124">
        <f t="shared" si="23"/>
        <v>4354908.8766745031</v>
      </c>
      <c r="Z278" s="2"/>
    </row>
    <row r="279" spans="13:26" x14ac:dyDescent="0.2">
      <c r="M279" s="2"/>
      <c r="N279" s="1">
        <f t="shared" si="24"/>
        <v>213</v>
      </c>
      <c r="O279" s="124">
        <f t="shared" si="25"/>
        <v>4354908.8766745031</v>
      </c>
      <c r="P279" s="124">
        <f t="shared" si="26"/>
        <v>15966.873908018919</v>
      </c>
      <c r="Q279" s="124">
        <f t="shared" si="22"/>
        <v>10005.618982655817</v>
      </c>
      <c r="R279" s="124">
        <f t="shared" si="23"/>
        <v>4380881.3695651777</v>
      </c>
      <c r="Z279" s="2"/>
    </row>
    <row r="280" spans="13:26" x14ac:dyDescent="0.2">
      <c r="M280" s="2"/>
      <c r="N280" s="1">
        <f t="shared" si="24"/>
        <v>214</v>
      </c>
      <c r="O280" s="124">
        <f t="shared" si="25"/>
        <v>4380881.3695651777</v>
      </c>
      <c r="P280" s="124">
        <f t="shared" si="26"/>
        <v>15966.873908018919</v>
      </c>
      <c r="Q280" s="124">
        <f t="shared" si="22"/>
        <v>10065.292072323831</v>
      </c>
      <c r="R280" s="124">
        <f t="shared" si="23"/>
        <v>4406913.5355455205</v>
      </c>
      <c r="Z280" s="2"/>
    </row>
    <row r="281" spans="13:26" x14ac:dyDescent="0.2">
      <c r="M281" s="2"/>
      <c r="N281" s="1">
        <f t="shared" si="24"/>
        <v>215</v>
      </c>
      <c r="O281" s="124">
        <f t="shared" si="25"/>
        <v>4406913.5355455205</v>
      </c>
      <c r="P281" s="124">
        <f t="shared" si="26"/>
        <v>15966.873908018919</v>
      </c>
      <c r="Q281" s="124">
        <f t="shared" si="22"/>
        <v>10125.102263872881</v>
      </c>
      <c r="R281" s="124">
        <f t="shared" si="23"/>
        <v>4433005.5117174117</v>
      </c>
      <c r="Z281" s="2"/>
    </row>
    <row r="282" spans="13:26" x14ac:dyDescent="0.2">
      <c r="M282" s="2"/>
      <c r="N282" s="1">
        <f t="shared" si="24"/>
        <v>216</v>
      </c>
      <c r="O282" s="124">
        <f t="shared" si="25"/>
        <v>4433005.5117174117</v>
      </c>
      <c r="P282" s="124">
        <f t="shared" si="26"/>
        <v>15966.873908018919</v>
      </c>
      <c r="Q282" s="124">
        <f t="shared" si="22"/>
        <v>10185.049872301335</v>
      </c>
      <c r="R282" s="124">
        <f t="shared" si="23"/>
        <v>4459157.4354977319</v>
      </c>
      <c r="Z282" s="2"/>
    </row>
    <row r="283" spans="13:26" x14ac:dyDescent="0.2">
      <c r="M283" s="2"/>
      <c r="N283" s="1">
        <f t="shared" si="24"/>
        <v>217</v>
      </c>
      <c r="O283" s="124">
        <f t="shared" si="25"/>
        <v>4459157.4354977319</v>
      </c>
      <c r="P283" s="124">
        <f t="shared" si="26"/>
        <v>15966.873908018919</v>
      </c>
      <c r="Q283" s="124">
        <f t="shared" si="22"/>
        <v>10245.135213331283</v>
      </c>
      <c r="R283" s="124">
        <f t="shared" si="23"/>
        <v>4485369.4446190819</v>
      </c>
      <c r="Z283" s="2"/>
    </row>
    <row r="284" spans="13:26" x14ac:dyDescent="0.2">
      <c r="M284" s="2"/>
      <c r="N284" s="1">
        <f t="shared" si="24"/>
        <v>218</v>
      </c>
      <c r="O284" s="124">
        <f t="shared" si="25"/>
        <v>4485369.4446190819</v>
      </c>
      <c r="P284" s="124">
        <f t="shared" si="26"/>
        <v>15966.873908018919</v>
      </c>
      <c r="Q284" s="124">
        <f t="shared" si="22"/>
        <v>10305.358603410206</v>
      </c>
      <c r="R284" s="124">
        <f t="shared" si="23"/>
        <v>4511641.677130511</v>
      </c>
      <c r="Z284" s="2"/>
    </row>
    <row r="285" spans="13:26" x14ac:dyDescent="0.2">
      <c r="M285" s="2"/>
      <c r="N285" s="1">
        <f t="shared" si="24"/>
        <v>219</v>
      </c>
      <c r="O285" s="124">
        <f t="shared" si="25"/>
        <v>4511641.677130511</v>
      </c>
      <c r="P285" s="124">
        <f t="shared" si="26"/>
        <v>15966.873908018919</v>
      </c>
      <c r="Q285" s="124">
        <f t="shared" si="22"/>
        <v>10365.720359712632</v>
      </c>
      <c r="R285" s="124">
        <f t="shared" si="23"/>
        <v>4537974.2713982426</v>
      </c>
      <c r="Z285" s="2"/>
    </row>
    <row r="286" spans="13:26" x14ac:dyDescent="0.2">
      <c r="M286" s="2"/>
      <c r="N286" s="1">
        <f t="shared" si="24"/>
        <v>220</v>
      </c>
      <c r="O286" s="124">
        <f t="shared" si="25"/>
        <v>4537974.2713982426</v>
      </c>
      <c r="P286" s="124">
        <f t="shared" si="26"/>
        <v>15966.873908018919</v>
      </c>
      <c r="Q286" s="124">
        <f t="shared" si="22"/>
        <v>10426.22080014182</v>
      </c>
      <c r="R286" s="124">
        <f t="shared" si="23"/>
        <v>4564367.3661064031</v>
      </c>
      <c r="Z286" s="2"/>
    </row>
    <row r="287" spans="13:26" x14ac:dyDescent="0.2">
      <c r="M287" s="2"/>
      <c r="N287" s="1">
        <f t="shared" si="24"/>
        <v>221</v>
      </c>
      <c r="O287" s="124">
        <f t="shared" si="25"/>
        <v>4564367.3661064031</v>
      </c>
      <c r="P287" s="124">
        <f t="shared" si="26"/>
        <v>15966.873908018919</v>
      </c>
      <c r="Q287" s="124">
        <f t="shared" si="22"/>
        <v>10486.860243331424</v>
      </c>
      <c r="R287" s="124">
        <f t="shared" si="23"/>
        <v>4590821.1002577534</v>
      </c>
      <c r="Z287" s="2"/>
    </row>
    <row r="288" spans="13:26" x14ac:dyDescent="0.2">
      <c r="M288" s="2"/>
      <c r="N288" s="1">
        <f t="shared" si="24"/>
        <v>222</v>
      </c>
      <c r="O288" s="124">
        <f t="shared" si="25"/>
        <v>4590821.1002577534</v>
      </c>
      <c r="P288" s="124">
        <f t="shared" si="26"/>
        <v>15966.873908018919</v>
      </c>
      <c r="Q288" s="124">
        <f t="shared" si="22"/>
        <v>10547.639008647175</v>
      </c>
      <c r="R288" s="124">
        <f t="shared" si="23"/>
        <v>4617335.6131744189</v>
      </c>
      <c r="Z288" s="2"/>
    </row>
    <row r="289" spans="13:26" x14ac:dyDescent="0.2">
      <c r="M289" s="2"/>
      <c r="N289" s="1">
        <f t="shared" si="24"/>
        <v>223</v>
      </c>
      <c r="O289" s="124">
        <f t="shared" si="25"/>
        <v>4617335.6131744189</v>
      </c>
      <c r="P289" s="124">
        <f t="shared" si="26"/>
        <v>15966.873908018919</v>
      </c>
      <c r="Q289" s="124">
        <f t="shared" si="22"/>
        <v>10608.557416188562</v>
      </c>
      <c r="R289" s="124">
        <f t="shared" si="23"/>
        <v>4643911.0444986261</v>
      </c>
      <c r="Z289" s="2"/>
    </row>
    <row r="290" spans="13:26" x14ac:dyDescent="0.2">
      <c r="M290" s="2"/>
      <c r="N290" s="1">
        <f t="shared" si="24"/>
        <v>224</v>
      </c>
      <c r="O290" s="124">
        <f t="shared" si="25"/>
        <v>4643911.0444986261</v>
      </c>
      <c r="P290" s="124">
        <f t="shared" si="26"/>
        <v>15966.873908018919</v>
      </c>
      <c r="Q290" s="124">
        <f t="shared" si="22"/>
        <v>10669.615786790522</v>
      </c>
      <c r="R290" s="124">
        <f t="shared" si="23"/>
        <v>4670547.5341934357</v>
      </c>
      <c r="Z290" s="2"/>
    </row>
    <row r="291" spans="13:26" x14ac:dyDescent="0.2">
      <c r="M291" s="2"/>
      <c r="N291" s="1">
        <f t="shared" si="24"/>
        <v>225</v>
      </c>
      <c r="O291" s="124">
        <f t="shared" si="25"/>
        <v>4670547.5341934357</v>
      </c>
      <c r="P291" s="124">
        <f t="shared" si="26"/>
        <v>15966.873908018919</v>
      </c>
      <c r="Q291" s="124">
        <f t="shared" si="22"/>
        <v>10730.814442025121</v>
      </c>
      <c r="R291" s="124">
        <f t="shared" si="23"/>
        <v>4697245.2225434799</v>
      </c>
      <c r="Z291" s="2"/>
    </row>
    <row r="292" spans="13:26" x14ac:dyDescent="0.2">
      <c r="M292" s="2"/>
      <c r="N292" s="1">
        <f t="shared" si="24"/>
        <v>226</v>
      </c>
      <c r="O292" s="124">
        <f t="shared" si="25"/>
        <v>4697245.2225434799</v>
      </c>
      <c r="P292" s="124">
        <f t="shared" si="26"/>
        <v>15966.873908018919</v>
      </c>
      <c r="Q292" s="124">
        <f t="shared" si="22"/>
        <v>10792.153704203258</v>
      </c>
      <c r="R292" s="124">
        <f t="shared" si="23"/>
        <v>4724004.2501557022</v>
      </c>
      <c r="Z292" s="2"/>
    </row>
    <row r="293" spans="13:26" x14ac:dyDescent="0.2">
      <c r="M293" s="2"/>
      <c r="N293" s="1">
        <f t="shared" si="24"/>
        <v>227</v>
      </c>
      <c r="O293" s="124">
        <f t="shared" si="25"/>
        <v>4724004.2501557022</v>
      </c>
      <c r="P293" s="124">
        <f t="shared" si="26"/>
        <v>15966.873908018919</v>
      </c>
      <c r="Q293" s="124">
        <f t="shared" si="22"/>
        <v>10853.633896376352</v>
      </c>
      <c r="R293" s="124">
        <f t="shared" si="23"/>
        <v>4750824.7579600969</v>
      </c>
      <c r="Z293" s="2"/>
    </row>
    <row r="294" spans="13:26" x14ac:dyDescent="0.2">
      <c r="M294" s="2"/>
      <c r="N294" s="1">
        <f t="shared" si="24"/>
        <v>228</v>
      </c>
      <c r="O294" s="124">
        <f t="shared" si="25"/>
        <v>4750824.7579600969</v>
      </c>
      <c r="P294" s="124">
        <f t="shared" si="26"/>
        <v>15966.873908018919</v>
      </c>
      <c r="Q294" s="124">
        <f t="shared" si="22"/>
        <v>10915.25534233805</v>
      </c>
      <c r="R294" s="124">
        <f t="shared" si="23"/>
        <v>4777706.8872104539</v>
      </c>
      <c r="Z294" s="2"/>
    </row>
    <row r="295" spans="13:26" x14ac:dyDescent="0.2">
      <c r="M295" s="2"/>
      <c r="N295" s="1">
        <f t="shared" si="24"/>
        <v>229</v>
      </c>
      <c r="O295" s="124">
        <f t="shared" si="25"/>
        <v>4777706.8872104539</v>
      </c>
      <c r="P295" s="124">
        <f t="shared" si="26"/>
        <v>15966.873908018919</v>
      </c>
      <c r="Q295" s="124">
        <f t="shared" si="22"/>
        <v>10977.018366625938</v>
      </c>
      <c r="R295" s="124">
        <f t="shared" si="23"/>
        <v>4804650.7794850981</v>
      </c>
      <c r="Z295" s="2"/>
    </row>
    <row r="296" spans="13:26" x14ac:dyDescent="0.2">
      <c r="M296" s="2"/>
      <c r="N296" s="1">
        <f t="shared" si="24"/>
        <v>230</v>
      </c>
      <c r="O296" s="124">
        <f t="shared" si="25"/>
        <v>4804650.7794850981</v>
      </c>
      <c r="P296" s="124">
        <f t="shared" si="26"/>
        <v>15966.873908018919</v>
      </c>
      <c r="Q296" s="124">
        <f t="shared" si="22"/>
        <v>11038.923294523231</v>
      </c>
      <c r="R296" s="124">
        <f t="shared" si="23"/>
        <v>4831656.5766876396</v>
      </c>
      <c r="Z296" s="2"/>
    </row>
    <row r="297" spans="13:26" x14ac:dyDescent="0.2">
      <c r="M297" s="2"/>
      <c r="N297" s="1">
        <f t="shared" si="24"/>
        <v>231</v>
      </c>
      <c r="O297" s="124">
        <f t="shared" si="25"/>
        <v>4831656.5766876396</v>
      </c>
      <c r="P297" s="124">
        <f t="shared" si="26"/>
        <v>15966.873908018919</v>
      </c>
      <c r="Q297" s="124">
        <f t="shared" si="22"/>
        <v>11100.970452060505</v>
      </c>
      <c r="R297" s="124">
        <f t="shared" si="23"/>
        <v>4858724.4210477192</v>
      </c>
      <c r="Z297" s="2"/>
    </row>
    <row r="298" spans="13:26" x14ac:dyDescent="0.2">
      <c r="M298" s="2"/>
      <c r="N298" s="1">
        <f t="shared" si="24"/>
        <v>232</v>
      </c>
      <c r="O298" s="124">
        <f t="shared" si="25"/>
        <v>4858724.4210477192</v>
      </c>
      <c r="P298" s="124">
        <f t="shared" si="26"/>
        <v>15966.873908018919</v>
      </c>
      <c r="Q298" s="124">
        <f t="shared" si="22"/>
        <v>11163.160166017413</v>
      </c>
      <c r="R298" s="124">
        <f t="shared" si="23"/>
        <v>4885854.4551217556</v>
      </c>
      <c r="Z298" s="2"/>
    </row>
    <row r="299" spans="13:26" x14ac:dyDescent="0.2">
      <c r="M299" s="2"/>
      <c r="N299" s="1">
        <f t="shared" si="24"/>
        <v>233</v>
      </c>
      <c r="O299" s="124">
        <f t="shared" si="25"/>
        <v>4885854.4551217556</v>
      </c>
      <c r="P299" s="124">
        <f t="shared" si="26"/>
        <v>15966.873908018919</v>
      </c>
      <c r="Q299" s="124">
        <f t="shared" si="22"/>
        <v>11225.492763924391</v>
      </c>
      <c r="R299" s="124">
        <f t="shared" si="23"/>
        <v>4913046.8217936987</v>
      </c>
      <c r="Z299" s="2"/>
    </row>
    <row r="300" spans="13:26" x14ac:dyDescent="0.2">
      <c r="M300" s="2"/>
      <c r="N300" s="1">
        <f t="shared" si="24"/>
        <v>234</v>
      </c>
      <c r="O300" s="124">
        <f t="shared" si="25"/>
        <v>4913046.8217936987</v>
      </c>
      <c r="P300" s="124">
        <f t="shared" si="26"/>
        <v>15966.873908018919</v>
      </c>
      <c r="Q300" s="124">
        <f t="shared" si="22"/>
        <v>11287.968574064394</v>
      </c>
      <c r="R300" s="124">
        <f t="shared" si="23"/>
        <v>4940301.6642757822</v>
      </c>
      <c r="Z300" s="2"/>
    </row>
    <row r="301" spans="13:26" x14ac:dyDescent="0.2">
      <c r="M301" s="2"/>
      <c r="N301" s="1">
        <f t="shared" si="24"/>
        <v>235</v>
      </c>
      <c r="O301" s="124">
        <f t="shared" si="25"/>
        <v>4940301.6642757822</v>
      </c>
      <c r="P301" s="124">
        <f t="shared" si="26"/>
        <v>15966.873908018919</v>
      </c>
      <c r="Q301" s="124">
        <f t="shared" si="22"/>
        <v>11350.587925474629</v>
      </c>
      <c r="R301" s="124">
        <f t="shared" si="23"/>
        <v>4967619.126109276</v>
      </c>
      <c r="Z301" s="2"/>
    </row>
    <row r="302" spans="13:26" x14ac:dyDescent="0.2">
      <c r="M302" s="2"/>
      <c r="N302" s="1">
        <f t="shared" si="24"/>
        <v>236</v>
      </c>
      <c r="O302" s="124">
        <f t="shared" si="25"/>
        <v>4967619.126109276</v>
      </c>
      <c r="P302" s="124">
        <f t="shared" si="26"/>
        <v>15966.873908018919</v>
      </c>
      <c r="Q302" s="124">
        <f t="shared" si="22"/>
        <v>11413.351147948275</v>
      </c>
      <c r="R302" s="124">
        <f t="shared" si="23"/>
        <v>4994999.3511652425</v>
      </c>
      <c r="Z302" s="2"/>
    </row>
    <row r="303" spans="13:26" x14ac:dyDescent="0.2">
      <c r="M303" s="2"/>
      <c r="N303" s="1">
        <f t="shared" si="24"/>
        <v>237</v>
      </c>
      <c r="O303" s="124">
        <f t="shared" si="25"/>
        <v>4994999.3511652425</v>
      </c>
      <c r="P303" s="124">
        <f t="shared" si="26"/>
        <v>15966.873908018919</v>
      </c>
      <c r="Q303" s="124">
        <f t="shared" si="22"/>
        <v>11476.258572036231</v>
      </c>
      <c r="R303" s="124">
        <f t="shared" si="23"/>
        <v>5022442.4836452976</v>
      </c>
      <c r="Z303" s="2"/>
    </row>
    <row r="304" spans="13:26" x14ac:dyDescent="0.2">
      <c r="M304" s="2"/>
      <c r="N304" s="1">
        <f t="shared" si="24"/>
        <v>238</v>
      </c>
      <c r="O304" s="124">
        <f t="shared" si="25"/>
        <v>5022442.4836452976</v>
      </c>
      <c r="P304" s="124">
        <f t="shared" si="26"/>
        <v>15966.873908018919</v>
      </c>
      <c r="Q304" s="124">
        <f t="shared" si="22"/>
        <v>11539.310529048855</v>
      </c>
      <c r="R304" s="124">
        <f t="shared" si="23"/>
        <v>5049948.6680823648</v>
      </c>
      <c r="Z304" s="2"/>
    </row>
    <row r="305" spans="13:26" x14ac:dyDescent="0.2">
      <c r="M305" s="2"/>
      <c r="N305" s="1">
        <f t="shared" si="24"/>
        <v>239</v>
      </c>
      <c r="O305" s="124">
        <f t="shared" si="25"/>
        <v>5049948.6680823648</v>
      </c>
      <c r="P305" s="124">
        <f t="shared" si="26"/>
        <v>15966.873908018919</v>
      </c>
      <c r="Q305" s="124">
        <f t="shared" si="22"/>
        <v>11602.507351057704</v>
      </c>
      <c r="R305" s="124">
        <f t="shared" si="23"/>
        <v>5077518.0493414411</v>
      </c>
      <c r="Z305" s="2"/>
    </row>
    <row r="306" spans="13:26" x14ac:dyDescent="0.2">
      <c r="M306" s="2"/>
      <c r="N306" s="1">
        <f t="shared" si="24"/>
        <v>240</v>
      </c>
      <c r="O306" s="124">
        <f t="shared" si="25"/>
        <v>5077518.0493414411</v>
      </c>
      <c r="P306" s="124">
        <f t="shared" si="26"/>
        <v>15966.873908018919</v>
      </c>
      <c r="Q306" s="124">
        <f t="shared" si="22"/>
        <v>11665.849370897286</v>
      </c>
      <c r="R306" s="124">
        <f t="shared" si="23"/>
        <v>5105150.7726203576</v>
      </c>
      <c r="Z306" s="2"/>
    </row>
    <row r="307" spans="13:26" x14ac:dyDescent="0.2">
      <c r="M307" s="2"/>
      <c r="N307" s="1">
        <f t="shared" si="24"/>
        <v>241</v>
      </c>
      <c r="O307" s="124">
        <f t="shared" si="25"/>
        <v>5105150.7726203576</v>
      </c>
      <c r="P307" s="124">
        <f t="shared" si="26"/>
        <v>15966.873908018919</v>
      </c>
      <c r="Q307" s="124">
        <f t="shared" si="22"/>
        <v>11729.336922166814</v>
      </c>
      <c r="R307" s="124">
        <f t="shared" si="23"/>
        <v>5132846.9834505431</v>
      </c>
      <c r="Z307" s="2"/>
    </row>
    <row r="308" spans="13:26" x14ac:dyDescent="0.2">
      <c r="M308" s="2"/>
      <c r="N308" s="1">
        <f t="shared" si="24"/>
        <v>242</v>
      </c>
      <c r="O308" s="124">
        <f t="shared" si="25"/>
        <v>5132846.9834505431</v>
      </c>
      <c r="P308" s="124">
        <f t="shared" si="26"/>
        <v>15966.873908018919</v>
      </c>
      <c r="Q308" s="124">
        <f t="shared" si="22"/>
        <v>11792.970339231962</v>
      </c>
      <c r="R308" s="124">
        <f t="shared" si="23"/>
        <v>5160606.827697794</v>
      </c>
      <c r="Z308" s="2"/>
    </row>
    <row r="309" spans="13:26" x14ac:dyDescent="0.2">
      <c r="M309" s="2"/>
      <c r="N309" s="1">
        <f t="shared" si="24"/>
        <v>243</v>
      </c>
      <c r="O309" s="124">
        <f t="shared" si="25"/>
        <v>5160606.827697794</v>
      </c>
      <c r="P309" s="124">
        <f t="shared" si="26"/>
        <v>15966.873908018919</v>
      </c>
      <c r="Q309" s="124">
        <f t="shared" si="22"/>
        <v>11856.749957226624</v>
      </c>
      <c r="R309" s="124">
        <f t="shared" si="23"/>
        <v>5188430.4515630389</v>
      </c>
      <c r="Z309" s="2"/>
    </row>
    <row r="310" spans="13:26" x14ac:dyDescent="0.2">
      <c r="M310" s="2"/>
      <c r="N310" s="1">
        <f t="shared" si="24"/>
        <v>244</v>
      </c>
      <c r="O310" s="124">
        <f t="shared" si="25"/>
        <v>5188430.4515630389</v>
      </c>
      <c r="P310" s="124">
        <f t="shared" si="26"/>
        <v>15966.873908018919</v>
      </c>
      <c r="Q310" s="124">
        <f t="shared" si="22"/>
        <v>11920.676112054682</v>
      </c>
      <c r="R310" s="124">
        <f t="shared" si="23"/>
        <v>5216318.0015831124</v>
      </c>
      <c r="Z310" s="2"/>
    </row>
    <row r="311" spans="13:26" x14ac:dyDescent="0.2">
      <c r="M311" s="2"/>
      <c r="N311" s="1">
        <f t="shared" si="24"/>
        <v>245</v>
      </c>
      <c r="O311" s="124">
        <f t="shared" si="25"/>
        <v>5216318.0015831124</v>
      </c>
      <c r="P311" s="124">
        <f t="shared" si="26"/>
        <v>15966.873908018919</v>
      </c>
      <c r="Q311" s="124">
        <f t="shared" si="22"/>
        <v>11984.74914039177</v>
      </c>
      <c r="R311" s="124">
        <f t="shared" si="23"/>
        <v>5244269.6246315232</v>
      </c>
      <c r="Z311" s="2"/>
    </row>
    <row r="312" spans="13:26" x14ac:dyDescent="0.2">
      <c r="M312" s="2"/>
      <c r="N312" s="1">
        <f t="shared" si="24"/>
        <v>246</v>
      </c>
      <c r="O312" s="124">
        <f t="shared" si="25"/>
        <v>5244269.6246315232</v>
      </c>
      <c r="P312" s="124">
        <f t="shared" si="26"/>
        <v>15966.873908018919</v>
      </c>
      <c r="Q312" s="124">
        <f t="shared" si="22"/>
        <v>12048.969379687062</v>
      </c>
      <c r="R312" s="124">
        <f t="shared" si="23"/>
        <v>5272285.4679192286</v>
      </c>
      <c r="Z312" s="2"/>
    </row>
    <row r="313" spans="13:26" x14ac:dyDescent="0.2">
      <c r="M313" s="2"/>
      <c r="N313" s="1">
        <f t="shared" si="24"/>
        <v>247</v>
      </c>
      <c r="O313" s="124">
        <f t="shared" si="25"/>
        <v>5272285.4679192286</v>
      </c>
      <c r="P313" s="124">
        <f t="shared" si="26"/>
        <v>15966.873908018919</v>
      </c>
      <c r="Q313" s="124">
        <f t="shared" si="22"/>
        <v>12113.337168165021</v>
      </c>
      <c r="R313" s="124">
        <f t="shared" si="23"/>
        <v>5300365.6789954128</v>
      </c>
      <c r="Z313" s="2"/>
    </row>
    <row r="314" spans="13:26" x14ac:dyDescent="0.2">
      <c r="M314" s="2"/>
      <c r="N314" s="1">
        <f t="shared" si="24"/>
        <v>248</v>
      </c>
      <c r="O314" s="124">
        <f t="shared" si="25"/>
        <v>5300365.6789954128</v>
      </c>
      <c r="P314" s="124">
        <f t="shared" si="26"/>
        <v>15966.873908018919</v>
      </c>
      <c r="Q314" s="124">
        <f t="shared" si="22"/>
        <v>12177.852844827215</v>
      </c>
      <c r="R314" s="124">
        <f t="shared" si="23"/>
        <v>5328510.4057482583</v>
      </c>
      <c r="Z314" s="2"/>
    </row>
    <row r="315" spans="13:26" x14ac:dyDescent="0.2">
      <c r="M315" s="2"/>
      <c r="N315" s="1">
        <f t="shared" si="24"/>
        <v>249</v>
      </c>
      <c r="O315" s="124">
        <f t="shared" si="25"/>
        <v>5328510.4057482583</v>
      </c>
      <c r="P315" s="124">
        <f t="shared" si="26"/>
        <v>15966.873908018919</v>
      </c>
      <c r="Q315" s="124">
        <f t="shared" si="22"/>
        <v>12242.516749454073</v>
      </c>
      <c r="R315" s="124">
        <f t="shared" si="23"/>
        <v>5356719.7964057308</v>
      </c>
      <c r="Z315" s="2"/>
    </row>
    <row r="316" spans="13:26" x14ac:dyDescent="0.2">
      <c r="M316" s="2"/>
      <c r="N316" s="1">
        <f t="shared" si="24"/>
        <v>250</v>
      </c>
      <c r="O316" s="124">
        <f t="shared" si="25"/>
        <v>5356719.7964057308</v>
      </c>
      <c r="P316" s="124">
        <f t="shared" si="26"/>
        <v>15966.873908018919</v>
      </c>
      <c r="Q316" s="124">
        <f t="shared" si="22"/>
        <v>12307.32922260669</v>
      </c>
      <c r="R316" s="124">
        <f t="shared" si="23"/>
        <v>5384993.999536356</v>
      </c>
      <c r="Z316" s="2"/>
    </row>
    <row r="317" spans="13:26" x14ac:dyDescent="0.2">
      <c r="M317" s="2"/>
      <c r="N317" s="1">
        <f t="shared" si="24"/>
        <v>251</v>
      </c>
      <c r="O317" s="124">
        <f t="shared" si="25"/>
        <v>5384993.999536356</v>
      </c>
      <c r="P317" s="124">
        <f t="shared" si="26"/>
        <v>15966.873908018919</v>
      </c>
      <c r="Q317" s="124">
        <f t="shared" si="22"/>
        <v>12372.290605628617</v>
      </c>
      <c r="R317" s="124">
        <f t="shared" si="23"/>
        <v>5413333.1640500035</v>
      </c>
      <c r="Z317" s="2"/>
    </row>
    <row r="318" spans="13:26" x14ac:dyDescent="0.2">
      <c r="M318" s="2"/>
      <c r="N318" s="1">
        <f t="shared" si="24"/>
        <v>252</v>
      </c>
      <c r="O318" s="124">
        <f t="shared" si="25"/>
        <v>5413333.1640500035</v>
      </c>
      <c r="P318" s="124">
        <f t="shared" si="26"/>
        <v>15966.873908018919</v>
      </c>
      <c r="Q318" s="124">
        <f t="shared" si="22"/>
        <v>12437.401240647663</v>
      </c>
      <c r="R318" s="124">
        <f t="shared" si="23"/>
        <v>5441737.43919867</v>
      </c>
      <c r="Z318" s="2"/>
    </row>
    <row r="319" spans="13:26" x14ac:dyDescent="0.2">
      <c r="M319" s="2"/>
      <c r="N319" s="1">
        <f t="shared" si="24"/>
        <v>253</v>
      </c>
      <c r="O319" s="124">
        <f t="shared" si="25"/>
        <v>5441737.43919867</v>
      </c>
      <c r="P319" s="124">
        <f t="shared" si="26"/>
        <v>15966.873908018919</v>
      </c>
      <c r="Q319" s="124">
        <f t="shared" si="22"/>
        <v>12502.661470577686</v>
      </c>
      <c r="R319" s="124">
        <f t="shared" si="23"/>
        <v>5470206.9745772667</v>
      </c>
      <c r="Z319" s="2"/>
    </row>
    <row r="320" spans="13:26" x14ac:dyDescent="0.2">
      <c r="M320" s="2"/>
      <c r="N320" s="1">
        <f t="shared" si="24"/>
        <v>254</v>
      </c>
      <c r="O320" s="124">
        <f t="shared" si="25"/>
        <v>5470206.9745772667</v>
      </c>
      <c r="P320" s="124">
        <f t="shared" si="26"/>
        <v>15966.873908018919</v>
      </c>
      <c r="Q320" s="124">
        <f t="shared" si="22"/>
        <v>12568.07163912041</v>
      </c>
      <c r="R320" s="124">
        <f t="shared" si="23"/>
        <v>5498741.920124406</v>
      </c>
      <c r="Z320" s="2"/>
    </row>
    <row r="321" spans="13:26" x14ac:dyDescent="0.2">
      <c r="M321" s="2"/>
      <c r="N321" s="1">
        <f t="shared" si="24"/>
        <v>255</v>
      </c>
      <c r="O321" s="124">
        <f t="shared" si="25"/>
        <v>5498741.920124406</v>
      </c>
      <c r="P321" s="124">
        <f t="shared" si="26"/>
        <v>15966.873908018919</v>
      </c>
      <c r="Q321" s="124">
        <f t="shared" si="22"/>
        <v>12633.632090767225</v>
      </c>
      <c r="R321" s="124">
        <f t="shared" si="23"/>
        <v>5527342.4261231916</v>
      </c>
      <c r="Z321" s="2"/>
    </row>
    <row r="322" spans="13:26" x14ac:dyDescent="0.2">
      <c r="M322" s="2"/>
      <c r="N322" s="1">
        <f t="shared" si="24"/>
        <v>256</v>
      </c>
      <c r="O322" s="124">
        <f t="shared" si="25"/>
        <v>5527342.4261231916</v>
      </c>
      <c r="P322" s="124">
        <f t="shared" si="26"/>
        <v>15966.873908018919</v>
      </c>
      <c r="Q322" s="124">
        <f t="shared" si="22"/>
        <v>12699.343170801014</v>
      </c>
      <c r="R322" s="124">
        <f t="shared" si="23"/>
        <v>5556008.6432020115</v>
      </c>
      <c r="Z322" s="2"/>
    </row>
    <row r="323" spans="13:26" x14ac:dyDescent="0.2">
      <c r="M323" s="2"/>
      <c r="N323" s="1">
        <f t="shared" si="24"/>
        <v>257</v>
      </c>
      <c r="O323" s="124">
        <f t="shared" si="25"/>
        <v>5556008.6432020115</v>
      </c>
      <c r="P323" s="124">
        <f t="shared" si="26"/>
        <v>15966.873908018919</v>
      </c>
      <c r="Q323" s="124">
        <f t="shared" ref="Q323:Q390" si="27">O323*$P$61</f>
        <v>12765.205225297959</v>
      </c>
      <c r="R323" s="124">
        <f t="shared" ref="R323:R386" si="28">O323+P323+Q323</f>
        <v>5584740.7223353283</v>
      </c>
      <c r="Z323" s="2"/>
    </row>
    <row r="324" spans="13:26" x14ac:dyDescent="0.2">
      <c r="M324" s="2"/>
      <c r="N324" s="1">
        <f t="shared" ref="N324:N390" si="29">N323+1</f>
        <v>258</v>
      </c>
      <c r="O324" s="124">
        <f t="shared" ref="O324:O390" si="30">R323</f>
        <v>5584740.7223353283</v>
      </c>
      <c r="P324" s="124">
        <f t="shared" ref="P324:P390" si="31">P323</f>
        <v>15966.873908018919</v>
      </c>
      <c r="Q324" s="124">
        <f t="shared" si="27"/>
        <v>12831.218601129376</v>
      </c>
      <c r="R324" s="124">
        <f t="shared" si="28"/>
        <v>5613538.8148444761</v>
      </c>
      <c r="Z324" s="2"/>
    </row>
    <row r="325" spans="13:26" x14ac:dyDescent="0.2">
      <c r="M325" s="2"/>
      <c r="N325" s="1">
        <f t="shared" si="29"/>
        <v>259</v>
      </c>
      <c r="O325" s="124">
        <f t="shared" si="30"/>
        <v>5613538.8148444761</v>
      </c>
      <c r="P325" s="124">
        <f t="shared" si="31"/>
        <v>15966.873908018919</v>
      </c>
      <c r="Q325" s="124">
        <f t="shared" si="27"/>
        <v>12897.383645963526</v>
      </c>
      <c r="R325" s="124">
        <f t="shared" si="28"/>
        <v>5642403.0723984586</v>
      </c>
      <c r="Z325" s="2"/>
    </row>
    <row r="326" spans="13:26" x14ac:dyDescent="0.2">
      <c r="M326" s="2"/>
      <c r="N326" s="1">
        <f t="shared" si="29"/>
        <v>260</v>
      </c>
      <c r="O326" s="124">
        <f t="shared" si="30"/>
        <v>5642403.0723984586</v>
      </c>
      <c r="P326" s="124">
        <f t="shared" si="31"/>
        <v>15966.873908018919</v>
      </c>
      <c r="Q326" s="124">
        <f t="shared" si="27"/>
        <v>12963.700708267465</v>
      </c>
      <c r="R326" s="124">
        <f t="shared" si="28"/>
        <v>5671333.6470147446</v>
      </c>
      <c r="Z326" s="2"/>
    </row>
    <row r="327" spans="13:26" x14ac:dyDescent="0.2">
      <c r="M327" s="2"/>
      <c r="N327" s="1">
        <f t="shared" si="29"/>
        <v>261</v>
      </c>
      <c r="O327" s="124">
        <f t="shared" si="30"/>
        <v>5671333.6470147446</v>
      </c>
      <c r="P327" s="124">
        <f t="shared" si="31"/>
        <v>15966.873908018919</v>
      </c>
      <c r="Q327" s="124">
        <f t="shared" si="27"/>
        <v>13030.170137308858</v>
      </c>
      <c r="R327" s="124">
        <f t="shared" si="28"/>
        <v>5700330.6910600718</v>
      </c>
      <c r="Z327" s="2"/>
    </row>
    <row r="328" spans="13:26" x14ac:dyDescent="0.2">
      <c r="M328" s="2"/>
      <c r="N328" s="1">
        <f t="shared" si="29"/>
        <v>262</v>
      </c>
      <c r="O328" s="124">
        <f t="shared" si="30"/>
        <v>5700330.6910600718</v>
      </c>
      <c r="P328" s="124">
        <f t="shared" si="31"/>
        <v>15966.873908018919</v>
      </c>
      <c r="Q328" s="124">
        <f t="shared" si="27"/>
        <v>13096.792283157838</v>
      </c>
      <c r="R328" s="124">
        <f t="shared" si="28"/>
        <v>5729394.3572512483</v>
      </c>
      <c r="Z328" s="2"/>
    </row>
    <row r="329" spans="13:26" x14ac:dyDescent="0.2">
      <c r="M329" s="2"/>
      <c r="N329" s="1">
        <f t="shared" si="29"/>
        <v>263</v>
      </c>
      <c r="O329" s="124">
        <f t="shared" si="30"/>
        <v>5729394.3572512483</v>
      </c>
      <c r="P329" s="124">
        <f t="shared" si="31"/>
        <v>15966.873908018919</v>
      </c>
      <c r="Q329" s="124">
        <f t="shared" si="27"/>
        <v>13163.567496688844</v>
      </c>
      <c r="R329" s="124">
        <f t="shared" si="28"/>
        <v>5758524.7986559561</v>
      </c>
      <c r="Z329" s="2"/>
    </row>
    <row r="330" spans="13:26" x14ac:dyDescent="0.2">
      <c r="M330" s="2"/>
      <c r="N330" s="1">
        <f t="shared" si="29"/>
        <v>264</v>
      </c>
      <c r="O330" s="124">
        <f t="shared" si="30"/>
        <v>5758524.7986559561</v>
      </c>
      <c r="P330" s="124">
        <f t="shared" si="31"/>
        <v>15966.873908018919</v>
      </c>
      <c r="Q330" s="124">
        <f t="shared" si="27"/>
        <v>13230.496129582458</v>
      </c>
      <c r="R330" s="124">
        <f t="shared" si="28"/>
        <v>5787722.1686935574</v>
      </c>
      <c r="Z330" s="2"/>
    </row>
    <row r="331" spans="13:26" x14ac:dyDescent="0.2">
      <c r="M331" s="2"/>
      <c r="N331" s="1">
        <f t="shared" si="29"/>
        <v>265</v>
      </c>
      <c r="O331" s="124">
        <f t="shared" si="30"/>
        <v>5787722.1686935574</v>
      </c>
      <c r="P331" s="124">
        <f t="shared" si="31"/>
        <v>15966.873908018919</v>
      </c>
      <c r="Q331" s="124">
        <f t="shared" si="27"/>
        <v>13297.578534327267</v>
      </c>
      <c r="R331" s="124">
        <f t="shared" si="28"/>
        <v>5816986.6211359035</v>
      </c>
      <c r="Z331" s="2"/>
    </row>
    <row r="332" spans="13:26" x14ac:dyDescent="0.2">
      <c r="M332" s="2"/>
      <c r="N332" s="1">
        <f t="shared" si="29"/>
        <v>266</v>
      </c>
      <c r="O332" s="124">
        <f t="shared" si="30"/>
        <v>5816986.6211359035</v>
      </c>
      <c r="P332" s="124">
        <f t="shared" si="31"/>
        <v>15966.873908018919</v>
      </c>
      <c r="Q332" s="124">
        <f t="shared" si="27"/>
        <v>13364.815064221726</v>
      </c>
      <c r="R332" s="124">
        <f t="shared" si="28"/>
        <v>5846318.3101081438</v>
      </c>
      <c r="Z332" s="2"/>
    </row>
    <row r="333" spans="13:26" x14ac:dyDescent="0.2">
      <c r="M333" s="2"/>
      <c r="N333" s="1">
        <f t="shared" si="29"/>
        <v>267</v>
      </c>
      <c r="O333" s="124">
        <f t="shared" si="30"/>
        <v>5846318.3101081438</v>
      </c>
      <c r="P333" s="124">
        <f t="shared" si="31"/>
        <v>15966.873908018919</v>
      </c>
      <c r="Q333" s="124">
        <f t="shared" si="27"/>
        <v>13432.206073376001</v>
      </c>
      <c r="R333" s="124">
        <f t="shared" si="28"/>
        <v>5875717.3900895389</v>
      </c>
      <c r="Z333" s="2"/>
    </row>
    <row r="334" spans="13:26" x14ac:dyDescent="0.2">
      <c r="M334" s="2"/>
      <c r="N334" s="1">
        <f t="shared" si="29"/>
        <v>268</v>
      </c>
      <c r="O334" s="124">
        <f t="shared" si="30"/>
        <v>5875717.3900895389</v>
      </c>
      <c r="P334" s="124">
        <f t="shared" si="31"/>
        <v>15966.873908018919</v>
      </c>
      <c r="Q334" s="124">
        <f t="shared" si="27"/>
        <v>13499.751916713851</v>
      </c>
      <c r="R334" s="124">
        <f t="shared" si="28"/>
        <v>5905184.0159142716</v>
      </c>
      <c r="Z334" s="2"/>
    </row>
    <row r="335" spans="13:26" x14ac:dyDescent="0.2">
      <c r="M335" s="2"/>
      <c r="N335" s="1">
        <f t="shared" si="29"/>
        <v>269</v>
      </c>
      <c r="O335" s="124">
        <f t="shared" si="30"/>
        <v>5905184.0159142716</v>
      </c>
      <c r="P335" s="124">
        <f t="shared" si="31"/>
        <v>15966.873908018919</v>
      </c>
      <c r="Q335" s="124">
        <f t="shared" si="27"/>
        <v>13567.452949974482</v>
      </c>
      <c r="R335" s="124">
        <f t="shared" si="28"/>
        <v>5934718.342772265</v>
      </c>
      <c r="Z335" s="2"/>
    </row>
    <row r="336" spans="13:26" x14ac:dyDescent="0.2">
      <c r="M336" s="2"/>
      <c r="N336" s="1">
        <f t="shared" si="29"/>
        <v>270</v>
      </c>
      <c r="O336" s="124">
        <f t="shared" si="30"/>
        <v>5934718.342772265</v>
      </c>
      <c r="P336" s="124">
        <f t="shared" si="31"/>
        <v>15966.873908018919</v>
      </c>
      <c r="Q336" s="124">
        <f t="shared" si="27"/>
        <v>13635.309529714437</v>
      </c>
      <c r="R336" s="124">
        <f t="shared" si="28"/>
        <v>5964320.5262099979</v>
      </c>
      <c r="Z336" s="2"/>
    </row>
    <row r="337" spans="13:26" x14ac:dyDescent="0.2">
      <c r="M337" s="2"/>
      <c r="N337" s="1">
        <f t="shared" si="29"/>
        <v>271</v>
      </c>
      <c r="O337" s="124">
        <f t="shared" si="30"/>
        <v>5964320.5262099979</v>
      </c>
      <c r="P337" s="124">
        <f t="shared" si="31"/>
        <v>15966.873908018919</v>
      </c>
      <c r="Q337" s="124">
        <f t="shared" si="27"/>
        <v>13703.322013309458</v>
      </c>
      <c r="R337" s="124">
        <f t="shared" si="28"/>
        <v>5993990.7221313259</v>
      </c>
      <c r="Z337" s="2"/>
    </row>
    <row r="338" spans="13:26" x14ac:dyDescent="0.2">
      <c r="M338" s="2"/>
      <c r="N338" s="1">
        <f t="shared" si="29"/>
        <v>272</v>
      </c>
      <c r="O338" s="124">
        <f t="shared" si="30"/>
        <v>5993990.7221313259</v>
      </c>
      <c r="P338" s="124">
        <f t="shared" si="31"/>
        <v>15966.873908018919</v>
      </c>
      <c r="Q338" s="124">
        <f t="shared" si="27"/>
        <v>13771.490758956383</v>
      </c>
      <c r="R338" s="124">
        <f t="shared" si="28"/>
        <v>6023729.086798301</v>
      </c>
      <c r="Z338" s="2"/>
    </row>
    <row r="339" spans="13:26" x14ac:dyDescent="0.2">
      <c r="M339" s="2"/>
      <c r="N339" s="1">
        <f t="shared" si="29"/>
        <v>273</v>
      </c>
      <c r="O339" s="124">
        <f t="shared" si="30"/>
        <v>6023729.086798301</v>
      </c>
      <c r="P339" s="124">
        <f t="shared" si="31"/>
        <v>15966.873908018919</v>
      </c>
      <c r="Q339" s="124">
        <f t="shared" si="27"/>
        <v>13839.816125675019</v>
      </c>
      <c r="R339" s="124">
        <f t="shared" si="28"/>
        <v>6053535.7768319948</v>
      </c>
      <c r="Z339" s="2"/>
    </row>
    <row r="340" spans="13:26" x14ac:dyDescent="0.2">
      <c r="M340" s="2"/>
      <c r="N340" s="1">
        <f t="shared" si="29"/>
        <v>274</v>
      </c>
      <c r="O340" s="124">
        <f t="shared" si="30"/>
        <v>6053535.7768319948</v>
      </c>
      <c r="P340" s="124">
        <f t="shared" si="31"/>
        <v>15966.873908018919</v>
      </c>
      <c r="Q340" s="124">
        <f t="shared" si="27"/>
        <v>13908.29847331004</v>
      </c>
      <c r="R340" s="124">
        <f t="shared" si="28"/>
        <v>6083410.9492133232</v>
      </c>
      <c r="Z340" s="2"/>
    </row>
    <row r="341" spans="13:26" x14ac:dyDescent="0.2">
      <c r="M341" s="2"/>
      <c r="N341" s="1">
        <f t="shared" si="29"/>
        <v>275</v>
      </c>
      <c r="O341" s="124">
        <f t="shared" si="30"/>
        <v>6083410.9492133232</v>
      </c>
      <c r="P341" s="124">
        <f t="shared" si="31"/>
        <v>15966.873908018919</v>
      </c>
      <c r="Q341" s="124">
        <f t="shared" si="27"/>
        <v>13976.938162532882</v>
      </c>
      <c r="R341" s="124">
        <f t="shared" si="28"/>
        <v>6113354.7612838745</v>
      </c>
      <c r="Z341" s="2"/>
    </row>
    <row r="342" spans="13:26" x14ac:dyDescent="0.2">
      <c r="M342" s="2"/>
      <c r="N342" s="1">
        <f t="shared" si="29"/>
        <v>276</v>
      </c>
      <c r="O342" s="124">
        <f t="shared" si="30"/>
        <v>6113354.7612838745</v>
      </c>
      <c r="P342" s="124">
        <f t="shared" si="31"/>
        <v>15966.873908018919</v>
      </c>
      <c r="Q342" s="124">
        <f t="shared" si="27"/>
        <v>14045.735554843643</v>
      </c>
      <c r="R342" s="124">
        <f t="shared" si="28"/>
        <v>6143367.3707467364</v>
      </c>
      <c r="Z342" s="2"/>
    </row>
    <row r="343" spans="13:26" x14ac:dyDescent="0.2">
      <c r="M343" s="2"/>
      <c r="N343" s="1">
        <f t="shared" si="29"/>
        <v>277</v>
      </c>
      <c r="O343" s="124">
        <f t="shared" si="30"/>
        <v>6143367.3707467364</v>
      </c>
      <c r="P343" s="124">
        <f t="shared" si="31"/>
        <v>15966.873908018919</v>
      </c>
      <c r="Q343" s="124">
        <f t="shared" si="27"/>
        <v>14114.691012572979</v>
      </c>
      <c r="R343" s="124">
        <f t="shared" si="28"/>
        <v>6173448.9356673285</v>
      </c>
      <c r="Z343" s="2"/>
    </row>
    <row r="344" spans="13:26" x14ac:dyDescent="0.2">
      <c r="M344" s="2"/>
      <c r="N344" s="1">
        <f t="shared" si="29"/>
        <v>278</v>
      </c>
      <c r="O344" s="124">
        <f t="shared" si="30"/>
        <v>6173448.9356673285</v>
      </c>
      <c r="P344" s="124">
        <f t="shared" si="31"/>
        <v>15966.873908018919</v>
      </c>
      <c r="Q344" s="124">
        <f t="shared" si="27"/>
        <v>14183.804898884031</v>
      </c>
      <c r="R344" s="124">
        <f t="shared" si="28"/>
        <v>6203599.6144742314</v>
      </c>
      <c r="Z344" s="2"/>
    </row>
    <row r="345" spans="13:26" x14ac:dyDescent="0.2">
      <c r="M345" s="2"/>
      <c r="N345" s="1">
        <f t="shared" si="29"/>
        <v>279</v>
      </c>
      <c r="O345" s="124">
        <f t="shared" si="30"/>
        <v>6203599.6144742314</v>
      </c>
      <c r="P345" s="124">
        <f t="shared" si="31"/>
        <v>15966.873908018919</v>
      </c>
      <c r="Q345" s="124">
        <f t="shared" si="27"/>
        <v>14253.077577774311</v>
      </c>
      <c r="R345" s="124">
        <f t="shared" si="28"/>
        <v>6233819.5659600245</v>
      </c>
      <c r="Z345" s="2"/>
    </row>
    <row r="346" spans="13:26" x14ac:dyDescent="0.2">
      <c r="M346" s="2"/>
      <c r="N346" s="1">
        <f t="shared" si="29"/>
        <v>280</v>
      </c>
      <c r="O346" s="124">
        <f t="shared" si="30"/>
        <v>6233819.5659600245</v>
      </c>
      <c r="P346" s="124">
        <f t="shared" si="31"/>
        <v>15966.873908018919</v>
      </c>
      <c r="Q346" s="124">
        <f t="shared" si="27"/>
        <v>14322.509414077644</v>
      </c>
      <c r="R346" s="124">
        <f t="shared" si="28"/>
        <v>6264108.9492821209</v>
      </c>
      <c r="Z346" s="2"/>
    </row>
    <row r="347" spans="13:26" x14ac:dyDescent="0.2">
      <c r="M347" s="2"/>
      <c r="N347" s="1">
        <f t="shared" si="29"/>
        <v>281</v>
      </c>
      <c r="O347" s="124">
        <f t="shared" si="30"/>
        <v>6264108.9492821209</v>
      </c>
      <c r="P347" s="124">
        <f t="shared" si="31"/>
        <v>15966.873908018919</v>
      </c>
      <c r="Q347" s="124">
        <f t="shared" si="27"/>
        <v>14392.100773466071</v>
      </c>
      <c r="R347" s="124">
        <f t="shared" si="28"/>
        <v>6294467.9239636054</v>
      </c>
      <c r="Z347" s="2"/>
    </row>
    <row r="348" spans="13:26" x14ac:dyDescent="0.2">
      <c r="M348" s="2"/>
      <c r="N348" s="1">
        <f t="shared" si="29"/>
        <v>282</v>
      </c>
      <c r="O348" s="124">
        <f t="shared" si="30"/>
        <v>6294467.9239636054</v>
      </c>
      <c r="P348" s="124">
        <f t="shared" si="31"/>
        <v>15966.873908018919</v>
      </c>
      <c r="Q348" s="124">
        <f t="shared" si="27"/>
        <v>14461.852022451787</v>
      </c>
      <c r="R348" s="124">
        <f t="shared" si="28"/>
        <v>6324896.6498940755</v>
      </c>
      <c r="Z348" s="2"/>
    </row>
    <row r="349" spans="13:26" x14ac:dyDescent="0.2">
      <c r="M349" s="2"/>
      <c r="N349" s="1">
        <f t="shared" si="29"/>
        <v>283</v>
      </c>
      <c r="O349" s="124">
        <f t="shared" si="30"/>
        <v>6324896.6498940755</v>
      </c>
      <c r="P349" s="124">
        <f t="shared" si="31"/>
        <v>15966.873908018919</v>
      </c>
      <c r="Q349" s="124">
        <f t="shared" si="27"/>
        <v>14531.763528389067</v>
      </c>
      <c r="R349" s="124">
        <f t="shared" si="28"/>
        <v>6355395.2873304831</v>
      </c>
      <c r="Z349" s="2"/>
    </row>
    <row r="350" spans="13:26" x14ac:dyDescent="0.2">
      <c r="M350" s="2"/>
      <c r="N350" s="1">
        <f t="shared" si="29"/>
        <v>284</v>
      </c>
      <c r="O350" s="124">
        <f t="shared" si="30"/>
        <v>6355395.2873304831</v>
      </c>
      <c r="P350" s="124">
        <f t="shared" si="31"/>
        <v>15966.873908018919</v>
      </c>
      <c r="Q350" s="124">
        <f t="shared" si="27"/>
        <v>14601.835659476201</v>
      </c>
      <c r="R350" s="124">
        <f t="shared" si="28"/>
        <v>6385963.9968979778</v>
      </c>
      <c r="Z350" s="2"/>
    </row>
    <row r="351" spans="13:26" x14ac:dyDescent="0.2">
      <c r="M351" s="2"/>
      <c r="N351" s="1">
        <f t="shared" si="29"/>
        <v>285</v>
      </c>
      <c r="O351" s="124">
        <f t="shared" si="30"/>
        <v>6385963.9968979778</v>
      </c>
      <c r="P351" s="124">
        <f t="shared" si="31"/>
        <v>15966.873908018919</v>
      </c>
      <c r="Q351" s="124">
        <f t="shared" si="27"/>
        <v>14672.06878475743</v>
      </c>
      <c r="R351" s="124">
        <f t="shared" si="28"/>
        <v>6416602.939590754</v>
      </c>
      <c r="Z351" s="2"/>
    </row>
    <row r="352" spans="13:26" x14ac:dyDescent="0.2">
      <c r="M352" s="2"/>
      <c r="N352" s="1">
        <f t="shared" si="29"/>
        <v>286</v>
      </c>
      <c r="O352" s="124">
        <f t="shared" si="30"/>
        <v>6416602.939590754</v>
      </c>
      <c r="P352" s="124">
        <f t="shared" si="31"/>
        <v>15966.873908018919</v>
      </c>
      <c r="Q352" s="124">
        <f t="shared" si="27"/>
        <v>14742.463274124895</v>
      </c>
      <c r="R352" s="124">
        <f t="shared" si="28"/>
        <v>6447312.2767728977</v>
      </c>
      <c r="Z352" s="2"/>
    </row>
    <row r="353" spans="13:26" x14ac:dyDescent="0.2">
      <c r="M353" s="2"/>
      <c r="N353" s="1">
        <f t="shared" si="29"/>
        <v>287</v>
      </c>
      <c r="O353" s="124">
        <f t="shared" si="30"/>
        <v>6447312.2767728977</v>
      </c>
      <c r="P353" s="124">
        <f t="shared" si="31"/>
        <v>15966.873908018919</v>
      </c>
      <c r="Q353" s="124">
        <f t="shared" si="27"/>
        <v>14813.019498320582</v>
      </c>
      <c r="R353" s="124">
        <f t="shared" si="28"/>
        <v>6478092.1701792367</v>
      </c>
      <c r="Z353" s="2"/>
    </row>
    <row r="354" spans="13:26" x14ac:dyDescent="0.2">
      <c r="M354" s="2"/>
      <c r="N354" s="1">
        <f t="shared" si="29"/>
        <v>288</v>
      </c>
      <c r="O354" s="124">
        <f t="shared" si="30"/>
        <v>6478092.1701792367</v>
      </c>
      <c r="P354" s="124">
        <f t="shared" si="31"/>
        <v>15966.873908018919</v>
      </c>
      <c r="Q354" s="124">
        <f t="shared" si="27"/>
        <v>14883.737828938274</v>
      </c>
      <c r="R354" s="124">
        <f t="shared" si="28"/>
        <v>6508942.7819161937</v>
      </c>
      <c r="Z354" s="2"/>
    </row>
    <row r="355" spans="13:26" x14ac:dyDescent="0.2">
      <c r="M355" s="2"/>
      <c r="N355" s="1">
        <f t="shared" si="29"/>
        <v>289</v>
      </c>
      <c r="O355" s="124">
        <f t="shared" si="30"/>
        <v>6508942.7819161937</v>
      </c>
      <c r="P355" s="124">
        <f t="shared" si="31"/>
        <v>15966.873908018919</v>
      </c>
      <c r="Q355" s="124">
        <f t="shared" si="27"/>
        <v>14954.618638425511</v>
      </c>
      <c r="R355" s="124">
        <f t="shared" si="28"/>
        <v>6539864.2744626375</v>
      </c>
      <c r="Z355" s="2"/>
    </row>
    <row r="356" spans="13:26" x14ac:dyDescent="0.2">
      <c r="M356" s="2"/>
      <c r="N356" s="1">
        <f t="shared" si="29"/>
        <v>290</v>
      </c>
      <c r="O356" s="124">
        <f t="shared" si="30"/>
        <v>6539864.2744626375</v>
      </c>
      <c r="P356" s="124">
        <f t="shared" si="31"/>
        <v>15966.873908018919</v>
      </c>
      <c r="Q356" s="124">
        <f t="shared" si="27"/>
        <v>15025.662300085545</v>
      </c>
      <c r="R356" s="124">
        <f t="shared" si="28"/>
        <v>6570856.8106707418</v>
      </c>
      <c r="Z356" s="2"/>
    </row>
    <row r="357" spans="13:26" x14ac:dyDescent="0.2">
      <c r="M357" s="2"/>
      <c r="N357" s="1">
        <f t="shared" si="29"/>
        <v>291</v>
      </c>
      <c r="O357" s="124">
        <f t="shared" si="30"/>
        <v>6570856.8106707418</v>
      </c>
      <c r="P357" s="124">
        <f t="shared" si="31"/>
        <v>15966.873908018919</v>
      </c>
      <c r="Q357" s="124">
        <f t="shared" si="27"/>
        <v>15096.869188079321</v>
      </c>
      <c r="R357" s="124">
        <f t="shared" si="28"/>
        <v>6601920.5537668401</v>
      </c>
      <c r="Z357" s="2"/>
    </row>
    <row r="358" spans="13:26" x14ac:dyDescent="0.2">
      <c r="M358" s="2"/>
      <c r="N358" s="1">
        <f t="shared" si="29"/>
        <v>292</v>
      </c>
      <c r="O358" s="124">
        <f t="shared" si="30"/>
        <v>6601920.5537668401</v>
      </c>
      <c r="P358" s="124">
        <f t="shared" si="31"/>
        <v>15966.873908018919</v>
      </c>
      <c r="Q358" s="124">
        <f t="shared" si="27"/>
        <v>15168.239677427426</v>
      </c>
      <c r="R358" s="124">
        <f t="shared" si="28"/>
        <v>6633055.6673522862</v>
      </c>
      <c r="Z358" s="2"/>
    </row>
    <row r="359" spans="13:26" x14ac:dyDescent="0.2">
      <c r="M359" s="2"/>
      <c r="N359" s="1">
        <f t="shared" si="29"/>
        <v>293</v>
      </c>
      <c r="O359" s="124">
        <f t="shared" si="30"/>
        <v>6633055.6673522862</v>
      </c>
      <c r="P359" s="124">
        <f t="shared" si="31"/>
        <v>15966.873908018919</v>
      </c>
      <c r="Q359" s="124">
        <f t="shared" si="27"/>
        <v>15239.774144012079</v>
      </c>
      <c r="R359" s="124">
        <f t="shared" si="28"/>
        <v>6664262.3154043173</v>
      </c>
      <c r="Z359" s="2"/>
    </row>
    <row r="360" spans="13:26" x14ac:dyDescent="0.2">
      <c r="M360" s="2"/>
      <c r="N360" s="1">
        <f t="shared" si="29"/>
        <v>294</v>
      </c>
      <c r="O360" s="124">
        <f t="shared" si="30"/>
        <v>6664262.3154043173</v>
      </c>
      <c r="P360" s="124">
        <f t="shared" si="31"/>
        <v>15966.873908018919</v>
      </c>
      <c r="Q360" s="124">
        <f t="shared" si="27"/>
        <v>15311.472964579112</v>
      </c>
      <c r="R360" s="124">
        <f t="shared" si="28"/>
        <v>6695540.6622769153</v>
      </c>
      <c r="Z360" s="2"/>
    </row>
    <row r="361" spans="13:26" x14ac:dyDescent="0.2">
      <c r="M361" s="2"/>
      <c r="N361" s="1">
        <f t="shared" si="29"/>
        <v>295</v>
      </c>
      <c r="O361" s="124">
        <f t="shared" si="30"/>
        <v>6695540.6622769153</v>
      </c>
      <c r="P361" s="124">
        <f t="shared" si="31"/>
        <v>15966.873908018919</v>
      </c>
      <c r="Q361" s="124">
        <f t="shared" si="27"/>
        <v>15383.336516739942</v>
      </c>
      <c r="R361" s="124">
        <f t="shared" si="28"/>
        <v>6726890.8727016738</v>
      </c>
      <c r="Z361" s="2"/>
    </row>
    <row r="362" spans="13:26" x14ac:dyDescent="0.2">
      <c r="M362" s="2"/>
      <c r="N362" s="1">
        <f t="shared" si="29"/>
        <v>296</v>
      </c>
      <c r="O362" s="124">
        <f t="shared" si="30"/>
        <v>6726890.8727016738</v>
      </c>
      <c r="P362" s="124">
        <f t="shared" si="31"/>
        <v>15966.873908018919</v>
      </c>
      <c r="Q362" s="124">
        <f t="shared" si="27"/>
        <v>15455.36517897357</v>
      </c>
      <c r="R362" s="124">
        <f t="shared" si="28"/>
        <v>6758313.1117886659</v>
      </c>
      <c r="Z362" s="2"/>
    </row>
    <row r="363" spans="13:26" x14ac:dyDescent="0.2">
      <c r="M363" s="2"/>
      <c r="N363" s="1">
        <f t="shared" si="29"/>
        <v>297</v>
      </c>
      <c r="O363" s="124">
        <f t="shared" si="30"/>
        <v>6758313.1117886659</v>
      </c>
      <c r="P363" s="124">
        <f t="shared" si="31"/>
        <v>15966.873908018919</v>
      </c>
      <c r="Q363" s="124">
        <f t="shared" si="27"/>
        <v>15527.559330628574</v>
      </c>
      <c r="R363" s="124">
        <f t="shared" si="28"/>
        <v>6789807.5450273128</v>
      </c>
      <c r="Z363" s="2"/>
    </row>
    <row r="364" spans="13:26" x14ac:dyDescent="0.2">
      <c r="M364" s="2"/>
      <c r="N364" s="1">
        <f t="shared" si="29"/>
        <v>298</v>
      </c>
      <c r="O364" s="124">
        <f t="shared" si="30"/>
        <v>6789807.5450273128</v>
      </c>
      <c r="P364" s="124">
        <f t="shared" si="31"/>
        <v>15966.873908018919</v>
      </c>
      <c r="Q364" s="124">
        <f t="shared" si="27"/>
        <v>15599.919351925098</v>
      </c>
      <c r="R364" s="124">
        <f t="shared" si="28"/>
        <v>6821374.3382872567</v>
      </c>
      <c r="Z364" s="2"/>
    </row>
    <row r="365" spans="13:26" x14ac:dyDescent="0.2">
      <c r="M365" s="2"/>
      <c r="N365" s="1">
        <f t="shared" si="29"/>
        <v>299</v>
      </c>
      <c r="O365" s="124">
        <f t="shared" si="30"/>
        <v>6821374.3382872567</v>
      </c>
      <c r="P365" s="124">
        <f t="shared" si="31"/>
        <v>15966.873908018919</v>
      </c>
      <c r="Q365" s="124">
        <f t="shared" si="27"/>
        <v>15672.445623956868</v>
      </c>
      <c r="R365" s="124">
        <f t="shared" si="28"/>
        <v>6853013.657819232</v>
      </c>
      <c r="Z365" s="2"/>
    </row>
    <row r="366" spans="13:26" x14ac:dyDescent="0.2">
      <c r="M366" s="2"/>
      <c r="N366" s="1">
        <f t="shared" si="29"/>
        <v>300</v>
      </c>
      <c r="O366" s="124">
        <f t="shared" si="30"/>
        <v>6853013.657819232</v>
      </c>
      <c r="P366" s="124">
        <f t="shared" si="31"/>
        <v>15966.873908018919</v>
      </c>
      <c r="Q366" s="124">
        <f t="shared" si="27"/>
        <v>15745.138528693185</v>
      </c>
      <c r="R366" s="124">
        <f t="shared" si="28"/>
        <v>6884725.6702559441</v>
      </c>
      <c r="Z366" s="2"/>
    </row>
    <row r="367" spans="13:26" x14ac:dyDescent="0.2">
      <c r="M367" s="2"/>
      <c r="N367" s="1">
        <f t="shared" si="29"/>
        <v>301</v>
      </c>
      <c r="O367" s="124">
        <f t="shared" si="30"/>
        <v>6884725.6702559441</v>
      </c>
      <c r="P367" s="124">
        <f t="shared" si="31"/>
        <v>15966.873908018919</v>
      </c>
      <c r="Q367" s="124">
        <f t="shared" si="27"/>
        <v>15817.99844898095</v>
      </c>
      <c r="R367" s="124">
        <f t="shared" si="28"/>
        <v>6916510.5426129438</v>
      </c>
      <c r="Z367" s="2"/>
    </row>
    <row r="368" spans="13:26" x14ac:dyDescent="0.2">
      <c r="M368" s="2"/>
      <c r="N368" s="1">
        <f t="shared" si="29"/>
        <v>302</v>
      </c>
      <c r="O368" s="124">
        <f t="shared" si="30"/>
        <v>6916510.5426129438</v>
      </c>
      <c r="P368" s="124">
        <f t="shared" si="31"/>
        <v>15966.873908018919</v>
      </c>
      <c r="Q368" s="124">
        <f t="shared" si="27"/>
        <v>15891.025768546668</v>
      </c>
      <c r="R368" s="124">
        <f t="shared" si="28"/>
        <v>6948368.4422895089</v>
      </c>
      <c r="Z368" s="2"/>
    </row>
    <row r="369" spans="13:26" x14ac:dyDescent="0.2">
      <c r="M369" s="2"/>
      <c r="N369" s="1">
        <f t="shared" si="29"/>
        <v>303</v>
      </c>
      <c r="O369" s="124">
        <f t="shared" si="30"/>
        <v>6948368.4422895089</v>
      </c>
      <c r="P369" s="124">
        <f t="shared" si="31"/>
        <v>15966.873908018919</v>
      </c>
      <c r="Q369" s="124">
        <f t="shared" si="27"/>
        <v>15964.220871998476</v>
      </c>
      <c r="R369" s="124">
        <f t="shared" si="28"/>
        <v>6980299.5370695265</v>
      </c>
      <c r="Z369" s="2"/>
    </row>
    <row r="370" spans="13:26" x14ac:dyDescent="0.2">
      <c r="M370" s="2"/>
      <c r="N370" s="1">
        <f t="shared" si="29"/>
        <v>304</v>
      </c>
      <c r="O370" s="124">
        <f t="shared" si="30"/>
        <v>6980299.5370695265</v>
      </c>
      <c r="P370" s="124">
        <f t="shared" si="31"/>
        <v>15966.873908018919</v>
      </c>
      <c r="Q370" s="124">
        <f t="shared" si="27"/>
        <v>16037.58414482817</v>
      </c>
      <c r="R370" s="124">
        <f t="shared" si="28"/>
        <v>7012303.9951223731</v>
      </c>
      <c r="Z370" s="2"/>
    </row>
    <row r="371" spans="13:26" x14ac:dyDescent="0.2">
      <c r="M371" s="2"/>
      <c r="N371" s="1">
        <f t="shared" si="29"/>
        <v>305</v>
      </c>
      <c r="O371" s="124">
        <f t="shared" si="30"/>
        <v>7012303.9951223731</v>
      </c>
      <c r="P371" s="124">
        <f t="shared" si="31"/>
        <v>15966.873908018919</v>
      </c>
      <c r="Q371" s="124">
        <f t="shared" si="27"/>
        <v>16111.115973413227</v>
      </c>
      <c r="R371" s="124">
        <f t="shared" si="28"/>
        <v>7044381.9850038048</v>
      </c>
      <c r="Z371" s="2"/>
    </row>
    <row r="372" spans="13:26" x14ac:dyDescent="0.2">
      <c r="M372" s="2"/>
      <c r="N372" s="1">
        <f t="shared" si="29"/>
        <v>306</v>
      </c>
      <c r="O372" s="124">
        <f t="shared" si="30"/>
        <v>7044381.9850038048</v>
      </c>
      <c r="P372" s="124">
        <f t="shared" si="31"/>
        <v>15966.873908018919</v>
      </c>
      <c r="Q372" s="124">
        <f t="shared" si="27"/>
        <v>16184.81674501885</v>
      </c>
      <c r="R372" s="124">
        <f t="shared" si="28"/>
        <v>7076533.6756568421</v>
      </c>
      <c r="Z372" s="2"/>
    </row>
    <row r="373" spans="13:26" x14ac:dyDescent="0.2">
      <c r="M373" s="2"/>
      <c r="N373" s="1">
        <f t="shared" si="29"/>
        <v>307</v>
      </c>
      <c r="O373" s="124">
        <f t="shared" si="30"/>
        <v>7076533.6756568421</v>
      </c>
      <c r="P373" s="124">
        <f t="shared" si="31"/>
        <v>15966.873908018919</v>
      </c>
      <c r="Q373" s="124">
        <f t="shared" si="27"/>
        <v>16258.686847800005</v>
      </c>
      <c r="R373" s="124">
        <f t="shared" si="28"/>
        <v>7108759.2364126612</v>
      </c>
      <c r="Z373" s="2"/>
    </row>
    <row r="374" spans="13:26" x14ac:dyDescent="0.2">
      <c r="M374" s="2"/>
      <c r="N374" s="1">
        <f t="shared" si="29"/>
        <v>308</v>
      </c>
      <c r="O374" s="124">
        <f t="shared" si="30"/>
        <v>7108759.2364126612</v>
      </c>
      <c r="P374" s="124">
        <f t="shared" si="31"/>
        <v>15966.873908018919</v>
      </c>
      <c r="Q374" s="124">
        <f t="shared" si="27"/>
        <v>16332.72667080346</v>
      </c>
      <c r="R374" s="124">
        <f t="shared" si="28"/>
        <v>7141058.8369914833</v>
      </c>
      <c r="Z374" s="2"/>
    </row>
    <row r="375" spans="13:26" x14ac:dyDescent="0.2">
      <c r="M375" s="2"/>
      <c r="N375" s="1">
        <f t="shared" si="29"/>
        <v>309</v>
      </c>
      <c r="O375" s="124">
        <f t="shared" si="30"/>
        <v>7141058.8369914833</v>
      </c>
      <c r="P375" s="124">
        <f t="shared" si="31"/>
        <v>15966.873908018919</v>
      </c>
      <c r="Q375" s="124">
        <f t="shared" si="27"/>
        <v>16406.936603969833</v>
      </c>
      <c r="R375" s="124">
        <f t="shared" si="28"/>
        <v>7173432.6475034719</v>
      </c>
      <c r="Z375" s="2"/>
    </row>
    <row r="376" spans="13:26" x14ac:dyDescent="0.2">
      <c r="M376" s="2"/>
      <c r="N376" s="1">
        <f t="shared" si="29"/>
        <v>310</v>
      </c>
      <c r="O376" s="124">
        <f t="shared" si="30"/>
        <v>7173432.6475034719</v>
      </c>
      <c r="P376" s="124">
        <f t="shared" si="31"/>
        <v>15966.873908018919</v>
      </c>
      <c r="Q376" s="124">
        <f t="shared" si="27"/>
        <v>16481.317038135658</v>
      </c>
      <c r="R376" s="124">
        <f t="shared" si="28"/>
        <v>7205880.8384496262</v>
      </c>
      <c r="Z376" s="2"/>
    </row>
    <row r="377" spans="13:26" x14ac:dyDescent="0.2">
      <c r="M377" s="2"/>
      <c r="N377" s="1">
        <f t="shared" si="29"/>
        <v>311</v>
      </c>
      <c r="O377" s="124">
        <f t="shared" si="30"/>
        <v>7205880.8384496262</v>
      </c>
      <c r="P377" s="124">
        <f t="shared" si="31"/>
        <v>15966.873908018919</v>
      </c>
      <c r="Q377" s="124">
        <f t="shared" si="27"/>
        <v>16555.868365035432</v>
      </c>
      <c r="R377" s="124">
        <f t="shared" si="28"/>
        <v>7238403.5807226803</v>
      </c>
      <c r="Z377" s="2"/>
    </row>
    <row r="378" spans="13:26" x14ac:dyDescent="0.2">
      <c r="M378" s="2"/>
      <c r="N378" s="1">
        <f t="shared" si="29"/>
        <v>312</v>
      </c>
      <c r="O378" s="124">
        <f t="shared" si="30"/>
        <v>7238403.5807226803</v>
      </c>
      <c r="P378" s="124">
        <f t="shared" si="31"/>
        <v>15966.873908018919</v>
      </c>
      <c r="Q378" s="124">
        <f t="shared" si="27"/>
        <v>16630.590977303676</v>
      </c>
      <c r="R378" s="124">
        <f t="shared" si="28"/>
        <v>7271001.0456080027</v>
      </c>
      <c r="Z378" s="2"/>
    </row>
    <row r="379" spans="13:26" x14ac:dyDescent="0.2">
      <c r="M379" s="2"/>
      <c r="N379" s="1">
        <f t="shared" si="29"/>
        <v>313</v>
      </c>
      <c r="O379" s="124">
        <f t="shared" si="30"/>
        <v>7271001.0456080027</v>
      </c>
      <c r="P379" s="124">
        <f t="shared" si="31"/>
        <v>15966.873908018919</v>
      </c>
      <c r="Q379" s="124">
        <f t="shared" si="27"/>
        <v>16705.485268477019</v>
      </c>
      <c r="R379" s="124">
        <f t="shared" si="28"/>
        <v>7303673.4047844987</v>
      </c>
      <c r="Z379" s="2"/>
    </row>
    <row r="380" spans="13:26" x14ac:dyDescent="0.2">
      <c r="M380" s="2"/>
      <c r="N380" s="1">
        <f t="shared" si="29"/>
        <v>314</v>
      </c>
      <c r="O380" s="124">
        <f t="shared" si="30"/>
        <v>7303673.4047844987</v>
      </c>
      <c r="P380" s="124">
        <f t="shared" si="31"/>
        <v>15966.873908018919</v>
      </c>
      <c r="Q380" s="124">
        <f t="shared" si="27"/>
        <v>16780.551632996256</v>
      </c>
      <c r="R380" s="124">
        <f t="shared" si="28"/>
        <v>7336420.8303255141</v>
      </c>
      <c r="Z380" s="2"/>
    </row>
    <row r="381" spans="13:26" x14ac:dyDescent="0.2">
      <c r="M381" s="2"/>
      <c r="N381" s="1">
        <f t="shared" si="29"/>
        <v>315</v>
      </c>
      <c r="O381" s="124">
        <f t="shared" si="30"/>
        <v>7336420.8303255141</v>
      </c>
      <c r="P381" s="124">
        <f t="shared" si="31"/>
        <v>15966.873908018919</v>
      </c>
      <c r="Q381" s="124">
        <f t="shared" si="27"/>
        <v>16855.790466208422</v>
      </c>
      <c r="R381" s="124">
        <f t="shared" si="28"/>
        <v>7369243.4946997408</v>
      </c>
      <c r="Z381" s="2"/>
    </row>
    <row r="382" spans="13:26" x14ac:dyDescent="0.2">
      <c r="M382" s="2"/>
      <c r="N382" s="1">
        <f t="shared" si="29"/>
        <v>316</v>
      </c>
      <c r="O382" s="124">
        <f t="shared" si="30"/>
        <v>7369243.4946997408</v>
      </c>
      <c r="P382" s="124">
        <f t="shared" si="31"/>
        <v>15966.873908018919</v>
      </c>
      <c r="Q382" s="124">
        <f t="shared" si="27"/>
        <v>16931.202164368886</v>
      </c>
      <c r="R382" s="124">
        <f t="shared" si="28"/>
        <v>7402141.5707721282</v>
      </c>
      <c r="Z382" s="2"/>
    </row>
    <row r="383" spans="13:26" x14ac:dyDescent="0.2">
      <c r="M383" s="2"/>
      <c r="N383" s="1">
        <f t="shared" si="29"/>
        <v>317</v>
      </c>
      <c r="O383" s="124">
        <f t="shared" si="30"/>
        <v>7402141.5707721282</v>
      </c>
      <c r="P383" s="124">
        <f t="shared" si="31"/>
        <v>15966.873908018919</v>
      </c>
      <c r="Q383" s="124">
        <f t="shared" si="27"/>
        <v>17006.787124643437</v>
      </c>
      <c r="R383" s="124">
        <f t="shared" si="28"/>
        <v>7435115.23180479</v>
      </c>
      <c r="Z383" s="2"/>
    </row>
    <row r="384" spans="13:26" x14ac:dyDescent="0.2">
      <c r="M384" s="2"/>
      <c r="N384" s="1">
        <f t="shared" si="29"/>
        <v>318</v>
      </c>
      <c r="O384" s="124">
        <f t="shared" si="30"/>
        <v>7435115.23180479</v>
      </c>
      <c r="P384" s="124">
        <f t="shared" si="31"/>
        <v>15966.873908018919</v>
      </c>
      <c r="Q384" s="124">
        <f t="shared" si="27"/>
        <v>17082.545745110368</v>
      </c>
      <c r="R384" s="124">
        <f t="shared" si="28"/>
        <v>7468164.6514579188</v>
      </c>
      <c r="Z384" s="2"/>
    </row>
    <row r="385" spans="13:26" x14ac:dyDescent="0.2">
      <c r="M385" s="2"/>
      <c r="N385" s="1">
        <f t="shared" si="29"/>
        <v>319</v>
      </c>
      <c r="O385" s="124">
        <f t="shared" si="30"/>
        <v>7468164.6514579188</v>
      </c>
      <c r="P385" s="124">
        <f t="shared" si="31"/>
        <v>15966.873908018919</v>
      </c>
      <c r="Q385" s="124">
        <f t="shared" si="27"/>
        <v>17158.478424762583</v>
      </c>
      <c r="R385" s="124">
        <f t="shared" si="28"/>
        <v>7501290.0037906999</v>
      </c>
      <c r="Z385" s="2"/>
    </row>
    <row r="386" spans="13:26" x14ac:dyDescent="0.2">
      <c r="M386" s="2"/>
      <c r="N386" s="1">
        <f t="shared" si="29"/>
        <v>320</v>
      </c>
      <c r="O386" s="124">
        <f t="shared" si="30"/>
        <v>7501290.0037906999</v>
      </c>
      <c r="P386" s="124">
        <f t="shared" si="31"/>
        <v>15966.873908018919</v>
      </c>
      <c r="Q386" s="124">
        <f t="shared" si="27"/>
        <v>17234.585563509681</v>
      </c>
      <c r="R386" s="124">
        <f t="shared" si="28"/>
        <v>7534491.4632622283</v>
      </c>
      <c r="Z386" s="2"/>
    </row>
    <row r="387" spans="13:26" x14ac:dyDescent="0.2">
      <c r="M387" s="2"/>
      <c r="N387" s="1">
        <f t="shared" si="29"/>
        <v>321</v>
      </c>
      <c r="O387" s="124">
        <f t="shared" si="30"/>
        <v>7534491.4632622283</v>
      </c>
      <c r="P387" s="124">
        <f t="shared" si="31"/>
        <v>15966.873908018919</v>
      </c>
      <c r="Q387" s="124">
        <f t="shared" si="27"/>
        <v>17310.867562180083</v>
      </c>
      <c r="R387" s="124">
        <f t="shared" ref="R387:R390" si="32">O387+P387+Q387</f>
        <v>7567769.2047324274</v>
      </c>
      <c r="Z387" s="2"/>
    </row>
    <row r="388" spans="13:26" x14ac:dyDescent="0.2">
      <c r="M388" s="2"/>
      <c r="N388" s="1">
        <f t="shared" si="29"/>
        <v>322</v>
      </c>
      <c r="O388" s="124">
        <f t="shared" si="30"/>
        <v>7567769.2047324274</v>
      </c>
      <c r="P388" s="124">
        <f t="shared" si="31"/>
        <v>15966.873908018919</v>
      </c>
      <c r="Q388" s="124">
        <f t="shared" si="27"/>
        <v>17387.324822523125</v>
      </c>
      <c r="R388" s="124">
        <f t="shared" si="32"/>
        <v>7601123.4034629688</v>
      </c>
      <c r="Z388" s="2"/>
    </row>
    <row r="389" spans="13:26" x14ac:dyDescent="0.2">
      <c r="M389" s="2"/>
      <c r="N389" s="1">
        <f t="shared" si="29"/>
        <v>323</v>
      </c>
      <c r="O389" s="124">
        <f t="shared" si="30"/>
        <v>7601123.4034629688</v>
      </c>
      <c r="P389" s="124">
        <f t="shared" si="31"/>
        <v>15966.873908018919</v>
      </c>
      <c r="Q389" s="124">
        <f t="shared" si="27"/>
        <v>17463.957747211189</v>
      </c>
      <c r="R389" s="124">
        <f t="shared" si="32"/>
        <v>7634554.2351181982</v>
      </c>
      <c r="Z389" s="2"/>
    </row>
    <row r="390" spans="13:26" x14ac:dyDescent="0.2">
      <c r="M390" s="2"/>
      <c r="N390" s="1">
        <f t="shared" si="29"/>
        <v>324</v>
      </c>
      <c r="O390" s="124">
        <f t="shared" si="30"/>
        <v>7634554.2351181982</v>
      </c>
      <c r="P390" s="124">
        <f t="shared" si="31"/>
        <v>15966.873908018919</v>
      </c>
      <c r="Q390" s="124">
        <f t="shared" si="27"/>
        <v>17540.766739841816</v>
      </c>
      <c r="R390" s="124">
        <f t="shared" si="32"/>
        <v>7668061.8757660585</v>
      </c>
      <c r="Z390" s="2"/>
    </row>
    <row r="391" spans="13:26" x14ac:dyDescent="0.2">
      <c r="M391" s="2"/>
      <c r="O391" s="124"/>
      <c r="P391" s="124"/>
      <c r="Q391" s="124"/>
      <c r="R391" s="124"/>
      <c r="Z391" s="2"/>
    </row>
    <row r="392" spans="13:26" x14ac:dyDescent="0.2">
      <c r="M392" s="2"/>
      <c r="O392" s="124"/>
      <c r="P392" s="124"/>
      <c r="Q392" s="124"/>
      <c r="R392" s="124"/>
      <c r="Z392" s="2"/>
    </row>
    <row r="393" spans="13:26" x14ac:dyDescent="0.2">
      <c r="M393" s="2"/>
      <c r="O393" s="124"/>
      <c r="P393" s="124"/>
      <c r="Q393" s="124"/>
      <c r="R393" s="124"/>
      <c r="Z393" s="2"/>
    </row>
    <row r="394" spans="13:26" x14ac:dyDescent="0.2">
      <c r="M394" s="2"/>
      <c r="O394" s="124"/>
      <c r="P394" s="124"/>
      <c r="Q394" s="124"/>
      <c r="R394" s="124"/>
      <c r="Z394" s="2"/>
    </row>
    <row r="395" spans="13:26" x14ac:dyDescent="0.2">
      <c r="M395" s="2"/>
      <c r="O395" s="124"/>
      <c r="P395" s="124"/>
      <c r="Q395" s="124"/>
      <c r="R395" s="124"/>
      <c r="Z395" s="2"/>
    </row>
    <row r="396" spans="13:26" x14ac:dyDescent="0.2">
      <c r="M396" s="2"/>
      <c r="O396" s="124"/>
      <c r="P396" s="124"/>
      <c r="Q396" s="124"/>
      <c r="R396" s="124"/>
      <c r="Z396" s="2"/>
    </row>
    <row r="397" spans="13:26" x14ac:dyDescent="0.2">
      <c r="M397" s="2"/>
      <c r="O397" s="124"/>
      <c r="P397" s="124"/>
      <c r="Q397" s="124"/>
      <c r="R397" s="124"/>
      <c r="Z397" s="2"/>
    </row>
    <row r="398" spans="13:26" x14ac:dyDescent="0.2">
      <c r="M398" s="2"/>
      <c r="O398" s="124"/>
      <c r="P398" s="124"/>
      <c r="Q398" s="124"/>
      <c r="R398" s="124"/>
      <c r="Z398" s="2"/>
    </row>
    <row r="399" spans="13:26" x14ac:dyDescent="0.2">
      <c r="M399" s="2"/>
      <c r="O399" s="124"/>
      <c r="P399" s="124"/>
      <c r="Q399" s="124"/>
      <c r="R399" s="124"/>
      <c r="Z399" s="2"/>
    </row>
    <row r="400" spans="13:26" x14ac:dyDescent="0.2">
      <c r="M400" s="2"/>
      <c r="O400" s="124"/>
      <c r="P400" s="124"/>
      <c r="Q400" s="124"/>
      <c r="R400" s="124"/>
      <c r="Z400" s="2"/>
    </row>
    <row r="401" spans="13:26" x14ac:dyDescent="0.2">
      <c r="M401" s="2"/>
      <c r="O401" s="124"/>
      <c r="P401" s="124"/>
      <c r="Q401" s="124"/>
      <c r="R401" s="124"/>
      <c r="Z401" s="2"/>
    </row>
    <row r="402" spans="13:26" x14ac:dyDescent="0.2">
      <c r="M402" s="2"/>
      <c r="O402" s="124"/>
      <c r="P402" s="124"/>
      <c r="Q402" s="124"/>
      <c r="R402" s="124"/>
      <c r="Z402" s="2"/>
    </row>
    <row r="403" spans="13:26" x14ac:dyDescent="0.2">
      <c r="M403" s="2"/>
      <c r="O403" s="124"/>
      <c r="P403" s="124"/>
      <c r="Q403" s="124"/>
      <c r="R403" s="124"/>
      <c r="Z403" s="2"/>
    </row>
    <row r="404" spans="13:26" x14ac:dyDescent="0.2">
      <c r="M404" s="2"/>
      <c r="O404" s="124"/>
      <c r="P404" s="124"/>
      <c r="Q404" s="124"/>
      <c r="R404" s="124"/>
      <c r="Z404" s="2"/>
    </row>
    <row r="405" spans="13:26" x14ac:dyDescent="0.2">
      <c r="M405" s="2"/>
      <c r="O405" s="124"/>
      <c r="P405" s="124"/>
      <c r="Q405" s="124"/>
      <c r="R405" s="124"/>
      <c r="Z405" s="2"/>
    </row>
    <row r="406" spans="13:26" x14ac:dyDescent="0.2">
      <c r="M406" s="2"/>
      <c r="O406" s="124"/>
      <c r="P406" s="124"/>
      <c r="Q406" s="124"/>
      <c r="R406" s="124"/>
      <c r="Z406" s="2"/>
    </row>
    <row r="407" spans="13:26" x14ac:dyDescent="0.2">
      <c r="M407" s="2"/>
      <c r="O407" s="124"/>
      <c r="P407" s="124"/>
      <c r="Q407" s="124"/>
      <c r="R407" s="124"/>
      <c r="Z407" s="2"/>
    </row>
    <row r="408" spans="13:26" x14ac:dyDescent="0.2">
      <c r="M408" s="2"/>
      <c r="O408" s="124"/>
      <c r="P408" s="124"/>
      <c r="Q408" s="124"/>
      <c r="R408" s="124"/>
      <c r="Z408" s="2"/>
    </row>
    <row r="409" spans="13:26" x14ac:dyDescent="0.2">
      <c r="M409" s="2"/>
      <c r="O409" s="124"/>
      <c r="P409" s="124"/>
      <c r="Q409" s="124"/>
      <c r="R409" s="124"/>
      <c r="Z409" s="2"/>
    </row>
    <row r="410" spans="13:26" x14ac:dyDescent="0.2">
      <c r="M410" s="2"/>
      <c r="O410" s="124"/>
      <c r="P410" s="124"/>
      <c r="Q410" s="124"/>
      <c r="R410" s="124"/>
      <c r="Z410" s="2"/>
    </row>
    <row r="411" spans="13:26" x14ac:dyDescent="0.2">
      <c r="M411" s="2"/>
      <c r="O411" s="124"/>
      <c r="P411" s="124"/>
      <c r="Q411" s="124"/>
      <c r="R411" s="124"/>
      <c r="Z411" s="2"/>
    </row>
    <row r="412" spans="13:26" x14ac:dyDescent="0.2">
      <c r="M412" s="2"/>
      <c r="O412" s="124"/>
      <c r="P412" s="124"/>
      <c r="Q412" s="124"/>
      <c r="R412" s="124"/>
      <c r="Z412" s="2"/>
    </row>
    <row r="413" spans="13:26" x14ac:dyDescent="0.2">
      <c r="M413" s="2"/>
      <c r="O413" s="124"/>
      <c r="P413" s="124"/>
      <c r="Q413" s="124"/>
      <c r="R413" s="124"/>
      <c r="Z413" s="2"/>
    </row>
    <row r="414" spans="13:26" x14ac:dyDescent="0.2">
      <c r="M414" s="2"/>
      <c r="O414" s="124"/>
      <c r="P414" s="124"/>
      <c r="Q414" s="124"/>
      <c r="R414" s="124"/>
      <c r="Z414" s="2"/>
    </row>
    <row r="415" spans="13:26" x14ac:dyDescent="0.2">
      <c r="M415" s="2"/>
      <c r="O415" s="124"/>
      <c r="P415" s="124"/>
      <c r="Q415" s="124"/>
      <c r="R415" s="124"/>
      <c r="Z415" s="2"/>
    </row>
    <row r="416" spans="13:26" x14ac:dyDescent="0.2">
      <c r="M416" s="2"/>
      <c r="O416" s="124"/>
      <c r="P416" s="124"/>
      <c r="Q416" s="124"/>
      <c r="R416" s="124"/>
      <c r="Z416" s="2"/>
    </row>
    <row r="417" spans="13:26" x14ac:dyDescent="0.2">
      <c r="M417" s="2"/>
      <c r="O417" s="124"/>
      <c r="P417" s="124"/>
      <c r="Q417" s="124"/>
      <c r="R417" s="124"/>
      <c r="Z417" s="2"/>
    </row>
    <row r="418" spans="13:26" x14ac:dyDescent="0.2">
      <c r="M418" s="2"/>
      <c r="O418" s="124"/>
      <c r="P418" s="124"/>
      <c r="Q418" s="124"/>
      <c r="R418" s="124"/>
      <c r="Z418" s="2"/>
    </row>
    <row r="419" spans="13:26" x14ac:dyDescent="0.2">
      <c r="M419" s="2"/>
      <c r="O419" s="124"/>
      <c r="P419" s="124"/>
      <c r="Q419" s="124"/>
      <c r="R419" s="124"/>
      <c r="Z419" s="2"/>
    </row>
    <row r="420" spans="13:26" x14ac:dyDescent="0.2">
      <c r="M420" s="2"/>
      <c r="O420" s="124"/>
      <c r="P420" s="124"/>
      <c r="Q420" s="124"/>
      <c r="R420" s="124"/>
      <c r="Z420" s="2"/>
    </row>
    <row r="421" spans="13:26" x14ac:dyDescent="0.2">
      <c r="M421" s="2"/>
      <c r="O421" s="124"/>
      <c r="P421" s="124"/>
      <c r="Q421" s="124"/>
      <c r="R421" s="124"/>
      <c r="Z421" s="2"/>
    </row>
    <row r="422" spans="13:26" x14ac:dyDescent="0.2">
      <c r="M422" s="2"/>
      <c r="O422" s="124"/>
      <c r="P422" s="124"/>
      <c r="Q422" s="124"/>
      <c r="R422" s="124"/>
      <c r="Z422" s="2"/>
    </row>
    <row r="423" spans="13:26" x14ac:dyDescent="0.2">
      <c r="M423" s="2"/>
      <c r="O423" s="124"/>
      <c r="P423" s="124"/>
      <c r="Q423" s="124"/>
      <c r="R423" s="124"/>
      <c r="Z423" s="2"/>
    </row>
    <row r="424" spans="13:26" x14ac:dyDescent="0.2">
      <c r="M424" s="2"/>
      <c r="O424" s="124"/>
      <c r="P424" s="124"/>
      <c r="Q424" s="124"/>
      <c r="R424" s="124"/>
      <c r="Z424" s="2"/>
    </row>
    <row r="425" spans="13:26" x14ac:dyDescent="0.2">
      <c r="M425" s="2"/>
      <c r="O425" s="124"/>
      <c r="P425" s="124"/>
      <c r="Q425" s="124"/>
      <c r="R425" s="124"/>
      <c r="Z425" s="2"/>
    </row>
    <row r="426" spans="13:26" x14ac:dyDescent="0.2">
      <c r="M426" s="2"/>
      <c r="O426" s="124"/>
      <c r="P426" s="124"/>
      <c r="Q426" s="124"/>
      <c r="R426" s="124"/>
      <c r="Z426" s="2"/>
    </row>
    <row r="427" spans="13:26" x14ac:dyDescent="0.2">
      <c r="M427" s="2"/>
      <c r="O427" s="124"/>
      <c r="P427" s="124"/>
      <c r="Q427" s="124"/>
      <c r="R427" s="124"/>
      <c r="Z427" s="2"/>
    </row>
    <row r="428" spans="13:26" x14ac:dyDescent="0.2">
      <c r="M428" s="2"/>
      <c r="O428" s="124"/>
      <c r="P428" s="124"/>
      <c r="Q428" s="124"/>
      <c r="R428" s="124"/>
      <c r="Z428" s="2"/>
    </row>
    <row r="429" spans="13:26" x14ac:dyDescent="0.2">
      <c r="M429" s="2"/>
      <c r="O429" s="124"/>
      <c r="P429" s="124"/>
      <c r="Q429" s="124"/>
      <c r="R429" s="124"/>
      <c r="Z429" s="2"/>
    </row>
    <row r="430" spans="13:26" x14ac:dyDescent="0.2">
      <c r="M430" s="2"/>
      <c r="O430" s="124"/>
      <c r="P430" s="124"/>
      <c r="Q430" s="124"/>
      <c r="R430" s="124"/>
      <c r="Z430" s="2"/>
    </row>
    <row r="431" spans="13:26" x14ac:dyDescent="0.2">
      <c r="M431" s="2"/>
      <c r="O431" s="124"/>
      <c r="P431" s="124"/>
      <c r="Q431" s="124"/>
      <c r="R431" s="124"/>
      <c r="Z431" s="2"/>
    </row>
    <row r="432" spans="13:26" x14ac:dyDescent="0.2">
      <c r="M432" s="2"/>
      <c r="O432" s="124"/>
      <c r="P432" s="124"/>
      <c r="Q432" s="124"/>
      <c r="R432" s="124"/>
      <c r="Z432" s="2"/>
    </row>
    <row r="433" spans="13:26" x14ac:dyDescent="0.2">
      <c r="M433" s="2"/>
      <c r="O433" s="124"/>
      <c r="P433" s="124"/>
      <c r="Q433" s="124"/>
      <c r="R433" s="124"/>
      <c r="Z433" s="2"/>
    </row>
    <row r="434" spans="13:26" x14ac:dyDescent="0.2">
      <c r="M434" s="2"/>
      <c r="O434" s="124"/>
      <c r="P434" s="124"/>
      <c r="Q434" s="124"/>
      <c r="R434" s="124"/>
      <c r="Z434" s="2"/>
    </row>
    <row r="435" spans="13:26" x14ac:dyDescent="0.2">
      <c r="M435" s="2"/>
      <c r="O435" s="124"/>
      <c r="P435" s="124"/>
      <c r="Q435" s="124"/>
      <c r="R435" s="124"/>
      <c r="Z435" s="2"/>
    </row>
    <row r="436" spans="13:26" x14ac:dyDescent="0.2">
      <c r="M436" s="2"/>
      <c r="O436" s="124"/>
      <c r="P436" s="124"/>
      <c r="Q436" s="124"/>
      <c r="R436" s="124"/>
      <c r="Z436" s="2"/>
    </row>
    <row r="437" spans="13:26" x14ac:dyDescent="0.2">
      <c r="M437" s="2"/>
      <c r="O437" s="124"/>
      <c r="P437" s="124"/>
      <c r="Q437" s="124"/>
      <c r="R437" s="124"/>
      <c r="Z437" s="2"/>
    </row>
    <row r="438" spans="13:26" x14ac:dyDescent="0.2">
      <c r="M438" s="2"/>
      <c r="O438" s="124"/>
      <c r="P438" s="124"/>
      <c r="Q438" s="124"/>
      <c r="R438" s="124"/>
      <c r="Z438" s="2"/>
    </row>
    <row r="439" spans="13:26" x14ac:dyDescent="0.2">
      <c r="M439" s="2"/>
      <c r="O439" s="124"/>
      <c r="P439" s="124"/>
      <c r="Q439" s="124"/>
      <c r="R439" s="124"/>
      <c r="Z439" s="2"/>
    </row>
    <row r="440" spans="13:26" x14ac:dyDescent="0.2">
      <c r="M440" s="2"/>
      <c r="O440" s="124"/>
      <c r="P440" s="124"/>
      <c r="Q440" s="124"/>
      <c r="R440" s="124"/>
      <c r="Z440" s="2"/>
    </row>
    <row r="441" spans="13:26" x14ac:dyDescent="0.2">
      <c r="M441" s="2"/>
      <c r="O441" s="124"/>
      <c r="P441" s="124"/>
      <c r="Q441" s="124"/>
      <c r="R441" s="124"/>
      <c r="Z441" s="2"/>
    </row>
    <row r="442" spans="13:26" x14ac:dyDescent="0.2">
      <c r="M442" s="2"/>
      <c r="O442" s="124"/>
      <c r="P442" s="124"/>
      <c r="Q442" s="124"/>
      <c r="R442" s="124"/>
      <c r="Z442" s="2"/>
    </row>
    <row r="443" spans="13:26" x14ac:dyDescent="0.2">
      <c r="M443" s="2"/>
      <c r="O443" s="124"/>
      <c r="P443" s="124"/>
      <c r="Q443" s="124"/>
      <c r="R443" s="124"/>
      <c r="Z443" s="2"/>
    </row>
    <row r="444" spans="13:26" x14ac:dyDescent="0.2">
      <c r="M444" s="2"/>
      <c r="O444" s="124"/>
      <c r="P444" s="124"/>
      <c r="Q444" s="124"/>
      <c r="R444" s="124"/>
      <c r="Z444" s="2"/>
    </row>
    <row r="445" spans="13:26" x14ac:dyDescent="0.2">
      <c r="M445" s="2"/>
      <c r="O445" s="124"/>
      <c r="P445" s="124"/>
      <c r="Q445" s="124"/>
      <c r="R445" s="124"/>
      <c r="Z445" s="2"/>
    </row>
    <row r="446" spans="13:26" x14ac:dyDescent="0.2">
      <c r="M446" s="2"/>
      <c r="O446" s="124"/>
      <c r="P446" s="124"/>
      <c r="Q446" s="124"/>
      <c r="R446" s="124"/>
      <c r="Z446" s="2"/>
    </row>
    <row r="447" spans="13:26" x14ac:dyDescent="0.2">
      <c r="M447" s="2"/>
      <c r="O447" s="124"/>
      <c r="P447" s="124"/>
      <c r="Q447" s="124"/>
      <c r="R447" s="124"/>
      <c r="Z447" s="2"/>
    </row>
    <row r="448" spans="13:26" x14ac:dyDescent="0.2">
      <c r="M448" s="2"/>
      <c r="O448" s="124"/>
      <c r="P448" s="124"/>
      <c r="Q448" s="124"/>
      <c r="R448" s="124"/>
      <c r="Z448" s="2"/>
    </row>
    <row r="449" spans="13:26" x14ac:dyDescent="0.2">
      <c r="M449" s="2"/>
      <c r="O449" s="124"/>
      <c r="P449" s="124"/>
      <c r="Q449" s="124"/>
      <c r="R449" s="124"/>
      <c r="Z449" s="2"/>
    </row>
    <row r="450" spans="13:26" x14ac:dyDescent="0.2">
      <c r="M450" s="2"/>
      <c r="O450" s="124"/>
      <c r="P450" s="124"/>
      <c r="Q450" s="124"/>
      <c r="R450" s="124"/>
      <c r="Z450" s="2"/>
    </row>
    <row r="451" spans="13:26" x14ac:dyDescent="0.2">
      <c r="M451" s="2"/>
      <c r="N451" s="163" t="s">
        <v>216</v>
      </c>
      <c r="O451" s="163" t="s">
        <v>216</v>
      </c>
      <c r="P451" s="163" t="s">
        <v>216</v>
      </c>
      <c r="Q451" s="163" t="s">
        <v>216</v>
      </c>
      <c r="R451" s="163" t="s">
        <v>216</v>
      </c>
      <c r="Z451" s="2"/>
    </row>
    <row r="452" spans="13:26" x14ac:dyDescent="0.2">
      <c r="M452" s="2"/>
      <c r="N452" s="134"/>
      <c r="O452" s="134" t="s">
        <v>231</v>
      </c>
      <c r="P452" s="196">
        <f>SUM(P67:P450)</f>
        <v>5173267.1461980874</v>
      </c>
      <c r="Q452" s="196">
        <f>SUM(Q67:Q450)</f>
        <v>2494794.7295679753</v>
      </c>
      <c r="R452" s="196">
        <f>P452+Q452</f>
        <v>7668061.8757660631</v>
      </c>
      <c r="S452" s="124">
        <f>R452-P62</f>
        <v>-3.166496753692627E-8</v>
      </c>
      <c r="Z452" s="2"/>
    </row>
    <row r="453" spans="13:26" x14ac:dyDescent="0.2"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</sheetData>
  <mergeCells count="1">
    <mergeCell ref="AF7:AF8"/>
  </mergeCells>
  <printOptions horizontalCentered="1"/>
  <pageMargins left="0.75" right="0.75" top="0.75" bottom="0.75" header="1" footer="1"/>
  <pageSetup scale="66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40159-97F3-4124-BC2C-2716A792E70B}">
  <sheetPr>
    <tabColor indexed="12"/>
    <pageSetUpPr fitToPage="1"/>
  </sheetPr>
  <dimension ref="A1:K87"/>
  <sheetViews>
    <sheetView tabSelected="1" workbookViewId="0">
      <pane ySplit="6" topLeftCell="A7" activePane="bottomLeft" state="frozen"/>
      <selection activeCell="D6" sqref="D6"/>
      <selection pane="bottomLeft" activeCell="B3" sqref="B3"/>
    </sheetView>
  </sheetViews>
  <sheetFormatPr defaultColWidth="9.140625" defaultRowHeight="12.75" x14ac:dyDescent="0.2"/>
  <cols>
    <col min="1" max="1" width="34.85546875" style="112" customWidth="1"/>
    <col min="2" max="6" width="14" style="112" customWidth="1"/>
    <col min="7" max="7" width="4.28515625" style="112" customWidth="1"/>
    <col min="8" max="8" width="35.140625" style="112" customWidth="1"/>
    <col min="9" max="11" width="14" style="112" customWidth="1"/>
    <col min="12" max="16384" width="9.140625" style="112"/>
  </cols>
  <sheetData>
    <row r="1" spans="1:11" ht="15.75" x14ac:dyDescent="0.2">
      <c r="A1" s="89" t="s">
        <v>96</v>
      </c>
      <c r="B1" s="110"/>
      <c r="C1" s="111"/>
      <c r="D1" s="110"/>
      <c r="E1" s="110"/>
      <c r="F1" s="110"/>
      <c r="G1" s="110"/>
      <c r="H1" s="89" t="s">
        <v>96</v>
      </c>
      <c r="I1" s="110"/>
      <c r="J1" s="110"/>
      <c r="K1" s="110"/>
    </row>
    <row r="2" spans="1:11" ht="15.75" x14ac:dyDescent="0.2">
      <c r="A2" s="90" t="s">
        <v>95</v>
      </c>
      <c r="B2" s="110"/>
      <c r="C2" s="110"/>
      <c r="D2" s="110"/>
      <c r="E2" s="110"/>
      <c r="F2" s="110"/>
      <c r="G2" s="110"/>
      <c r="H2" s="90" t="s">
        <v>95</v>
      </c>
      <c r="I2" s="110"/>
      <c r="J2" s="110"/>
      <c r="K2" s="110"/>
    </row>
    <row r="3" spans="1:11" ht="15.75" x14ac:dyDescent="0.2">
      <c r="A3" s="89" t="s">
        <v>94</v>
      </c>
      <c r="B3" s="110"/>
      <c r="C3" s="110"/>
      <c r="D3" s="110"/>
      <c r="E3" s="110"/>
      <c r="F3" s="110"/>
      <c r="G3" s="110"/>
      <c r="H3" s="89" t="s">
        <v>93</v>
      </c>
      <c r="I3" s="110"/>
      <c r="J3" s="91" t="s">
        <v>92</v>
      </c>
      <c r="K3" s="91" t="s">
        <v>92</v>
      </c>
    </row>
    <row r="4" spans="1:11" ht="15.75" x14ac:dyDescent="0.2">
      <c r="A4" s="90" t="s">
        <v>91</v>
      </c>
      <c r="B4" s="110"/>
      <c r="C4" s="110"/>
      <c r="D4" s="110"/>
      <c r="E4" s="110"/>
      <c r="F4" s="110"/>
      <c r="G4" s="110"/>
      <c r="H4" s="110"/>
      <c r="I4" s="91" t="s">
        <v>90</v>
      </c>
      <c r="J4" s="91" t="s">
        <v>11</v>
      </c>
      <c r="K4" s="91" t="s">
        <v>11</v>
      </c>
    </row>
    <row r="5" spans="1:11" x14ac:dyDescent="0.2">
      <c r="A5" s="110"/>
      <c r="B5" s="110"/>
      <c r="C5" s="92" t="s">
        <v>89</v>
      </c>
      <c r="D5" s="93" t="s">
        <v>88</v>
      </c>
      <c r="E5" s="91"/>
      <c r="F5" s="91"/>
      <c r="G5" s="91"/>
      <c r="H5" s="110"/>
      <c r="I5" s="91" t="s">
        <v>78</v>
      </c>
      <c r="J5" s="91" t="s">
        <v>78</v>
      </c>
      <c r="K5" s="91" t="s">
        <v>87</v>
      </c>
    </row>
    <row r="6" spans="1:11" ht="13.5" thickBot="1" x14ac:dyDescent="0.25">
      <c r="A6" s="94" t="s">
        <v>81</v>
      </c>
      <c r="B6" s="95" t="s">
        <v>86</v>
      </c>
      <c r="C6" s="96" t="s">
        <v>85</v>
      </c>
      <c r="D6" s="95" t="s">
        <v>84</v>
      </c>
      <c r="E6" s="95" t="s">
        <v>83</v>
      </c>
      <c r="F6" s="95" t="s">
        <v>82</v>
      </c>
      <c r="G6" s="91"/>
      <c r="H6" s="94" t="s">
        <v>81</v>
      </c>
      <c r="I6" s="96" t="s">
        <v>80</v>
      </c>
      <c r="J6" s="96" t="s">
        <v>79</v>
      </c>
      <c r="K6" s="95" t="s">
        <v>78</v>
      </c>
    </row>
    <row r="7" spans="1:11" x14ac:dyDescent="0.2">
      <c r="A7" s="113"/>
      <c r="B7" s="113"/>
      <c r="C7" s="113"/>
      <c r="D7" s="113"/>
      <c r="E7" s="113"/>
      <c r="F7" s="97"/>
      <c r="G7" s="114"/>
      <c r="H7" s="113"/>
      <c r="I7" s="113"/>
      <c r="J7" s="113"/>
      <c r="K7" s="113"/>
    </row>
    <row r="8" spans="1:11" x14ac:dyDescent="0.2">
      <c r="A8" s="115" t="s">
        <v>77</v>
      </c>
      <c r="B8" s="116">
        <f>ROUND('Bayside Common'!V$20,0)</f>
        <v>39725</v>
      </c>
      <c r="C8" s="116">
        <f>ROUND('Bayside Common'!W$20,0)</f>
        <v>117899</v>
      </c>
      <c r="D8" s="116">
        <f>ROUND('Bayside Common'!X$20,0)</f>
        <v>244326</v>
      </c>
      <c r="E8" s="116">
        <f>ROUND('Bayside Common'!Y$20,0)</f>
        <v>-2486</v>
      </c>
      <c r="F8" s="98">
        <f>SUM(B8:E8)</f>
        <v>399464</v>
      </c>
      <c r="G8" s="117"/>
      <c r="H8" s="115" t="s">
        <v>77</v>
      </c>
      <c r="I8" s="116">
        <v>270547</v>
      </c>
      <c r="J8" s="116">
        <f>F8</f>
        <v>399464</v>
      </c>
      <c r="K8" s="116">
        <f>J8-I8</f>
        <v>128917</v>
      </c>
    </row>
    <row r="9" spans="1:11" x14ac:dyDescent="0.2">
      <c r="A9" s="118" t="s">
        <v>76</v>
      </c>
      <c r="B9" s="116">
        <f>ROUND('Bayside Unit #1 (3xGT ...'!V$20,0)</f>
        <v>185505</v>
      </c>
      <c r="C9" s="116">
        <f>ROUND('Bayside Unit #1 (3xGT ...'!W$20,0)</f>
        <v>471707</v>
      </c>
      <c r="D9" s="116">
        <f>ROUND('Bayside Unit #1 (3xGT ...'!X$20,0)</f>
        <v>-69704</v>
      </c>
      <c r="E9" s="116">
        <f>ROUND('Bayside Unit #1 (3xGT ...'!Y$20,0)</f>
        <v>-344840</v>
      </c>
      <c r="F9" s="98">
        <f>SUM(B9:E9)</f>
        <v>242668</v>
      </c>
      <c r="G9" s="117"/>
      <c r="H9" s="118" t="s">
        <v>76</v>
      </c>
      <c r="I9" s="116">
        <v>67969</v>
      </c>
      <c r="J9" s="116">
        <f>F9</f>
        <v>242668</v>
      </c>
      <c r="K9" s="116">
        <f>J9-I9</f>
        <v>174699</v>
      </c>
    </row>
    <row r="10" spans="1:11" x14ac:dyDescent="0.2">
      <c r="A10" s="118" t="s">
        <v>75</v>
      </c>
      <c r="B10" s="116">
        <f>ROUND('Bayside Unit #2 (4xGT ...'!V$20,0)</f>
        <v>243652</v>
      </c>
      <c r="C10" s="116">
        <f>ROUND('Bayside Unit #2 (4xGT ...'!W$20,0)</f>
        <v>617911</v>
      </c>
      <c r="D10" s="116">
        <f>ROUND('Bayside Unit #2 (4xGT ...'!X$20,0)</f>
        <v>-70191</v>
      </c>
      <c r="E10" s="116">
        <f>ROUND('Bayside Unit #2 (4xGT ...'!Y$20,0)</f>
        <v>-451165</v>
      </c>
      <c r="F10" s="98">
        <f>SUM(B10:E10)</f>
        <v>340207</v>
      </c>
      <c r="G10" s="117"/>
      <c r="H10" s="118" t="s">
        <v>75</v>
      </c>
      <c r="I10" s="116">
        <v>107666</v>
      </c>
      <c r="J10" s="116">
        <f>F10</f>
        <v>340207</v>
      </c>
      <c r="K10" s="116">
        <f>J10-I10</f>
        <v>232541</v>
      </c>
    </row>
    <row r="11" spans="1:11" x14ac:dyDescent="0.2">
      <c r="A11" s="99" t="s">
        <v>74</v>
      </c>
      <c r="B11" s="100">
        <f>ROUND('Bayside GTs 3-6'!V$20,0)</f>
        <v>38763</v>
      </c>
      <c r="C11" s="100">
        <f>ROUND('Bayside GTs 3-6'!W$20,0)</f>
        <v>69289</v>
      </c>
      <c r="D11" s="100">
        <f>ROUND('Bayside GTs 3-6'!X$20,0)</f>
        <v>-2119</v>
      </c>
      <c r="E11" s="100">
        <f>ROUND('Bayside GTs 3-6'!Y$20,0)</f>
        <v>-96645</v>
      </c>
      <c r="F11" s="101">
        <f>SUM(B11:E11)</f>
        <v>9288</v>
      </c>
      <c r="G11" s="117"/>
      <c r="H11" s="99" t="s">
        <v>74</v>
      </c>
      <c r="I11" s="100">
        <v>-290</v>
      </c>
      <c r="J11" s="100">
        <f>F11</f>
        <v>9288</v>
      </c>
      <c r="K11" s="100">
        <f>J11-I11</f>
        <v>9578</v>
      </c>
    </row>
    <row r="12" spans="1:11" x14ac:dyDescent="0.2">
      <c r="A12" s="93" t="s">
        <v>73</v>
      </c>
      <c r="B12" s="98">
        <f>SUM(B8:B11)</f>
        <v>507645</v>
      </c>
      <c r="C12" s="98">
        <f>SUM(C8:C11)</f>
        <v>1276806</v>
      </c>
      <c r="D12" s="98">
        <f>SUM(D8:D11)</f>
        <v>102312</v>
      </c>
      <c r="E12" s="98">
        <f>SUM(E8:E11)</f>
        <v>-895136</v>
      </c>
      <c r="F12" s="98">
        <f>SUM(F8:F11)</f>
        <v>991627</v>
      </c>
      <c r="G12" s="117"/>
      <c r="H12" s="93" t="s">
        <v>73</v>
      </c>
      <c r="I12" s="98">
        <f>SUM(I8:I11)</f>
        <v>445892</v>
      </c>
      <c r="J12" s="98">
        <f>SUM(J8:J11)</f>
        <v>991627</v>
      </c>
      <c r="K12" s="98">
        <f>SUM(K8:K11)</f>
        <v>545735</v>
      </c>
    </row>
    <row r="13" spans="1:11" x14ac:dyDescent="0.2">
      <c r="A13" s="119"/>
      <c r="B13" s="120"/>
      <c r="C13" s="120"/>
      <c r="D13" s="120"/>
      <c r="E13" s="120"/>
      <c r="F13" s="102"/>
      <c r="G13" s="117"/>
      <c r="H13" s="119"/>
      <c r="I13" s="120"/>
      <c r="J13" s="120"/>
      <c r="K13" s="120"/>
    </row>
    <row r="14" spans="1:11" x14ac:dyDescent="0.2">
      <c r="A14" s="121" t="s">
        <v>72</v>
      </c>
      <c r="B14" s="116">
        <f>ROUND('Big Bend Common (Handling)'!V$20,0)</f>
        <v>14366</v>
      </c>
      <c r="C14" s="116">
        <f>ROUND('Big Bend Common (Handling)'!W$20,0)</f>
        <v>169670</v>
      </c>
      <c r="D14" s="116">
        <f>ROUND('Big Bend Common (Handling)'!X$20,0)</f>
        <v>1387191</v>
      </c>
      <c r="E14" s="116">
        <f>ROUND('Big Bend Common (Handling)'!Y$20,0)</f>
        <v>7584</v>
      </c>
      <c r="F14" s="98">
        <f>SUM(B14:E14)</f>
        <v>1578811</v>
      </c>
      <c r="G14" s="117"/>
      <c r="H14" s="121" t="s">
        <v>72</v>
      </c>
      <c r="I14" s="116">
        <v>1756377</v>
      </c>
      <c r="J14" s="116">
        <f>F14</f>
        <v>1578811</v>
      </c>
      <c r="K14" s="116">
        <f>J14-I14</f>
        <v>-177566</v>
      </c>
    </row>
    <row r="15" spans="1:11" x14ac:dyDescent="0.2">
      <c r="A15" s="121" t="s">
        <v>71</v>
      </c>
      <c r="B15" s="116">
        <f>ROUND('Big Bend Unit #4'!V$20,0)</f>
        <v>162012</v>
      </c>
      <c r="C15" s="116">
        <f>ROUND('Big Bend Unit #4'!W$20,0)</f>
        <v>546920</v>
      </c>
      <c r="D15" s="116">
        <f>ROUND('Big Bend Unit #4'!X$20,0)</f>
        <v>105298</v>
      </c>
      <c r="E15" s="116">
        <f>ROUND('Big Bend Unit #4'!Y$20,0)</f>
        <v>-91818</v>
      </c>
      <c r="F15" s="98">
        <f>SUM(B15:E15)</f>
        <v>722412</v>
      </c>
      <c r="G15" s="117"/>
      <c r="H15" s="121" t="s">
        <v>71</v>
      </c>
      <c r="I15" s="116">
        <v>377928</v>
      </c>
      <c r="J15" s="116">
        <f>F15</f>
        <v>722412</v>
      </c>
      <c r="K15" s="116">
        <f>J15-I15</f>
        <v>344484</v>
      </c>
    </row>
    <row r="16" spans="1:11" x14ac:dyDescent="0.2">
      <c r="A16" s="118" t="s">
        <v>70</v>
      </c>
      <c r="B16" s="116">
        <f>ROUND('Big Bend GT 4'!V$20,0)</f>
        <v>9232</v>
      </c>
      <c r="C16" s="116">
        <f>ROUND('Big Bend GT 4'!W$20,0)</f>
        <v>16666</v>
      </c>
      <c r="D16" s="116">
        <f>ROUND('Big Bend GT 4'!X$20,0)</f>
        <v>-387</v>
      </c>
      <c r="E16" s="116">
        <f>ROUND('Big Bend GT 4'!Y$20,0)</f>
        <v>-18325</v>
      </c>
      <c r="F16" s="98">
        <f>SUM(B16:E16)</f>
        <v>7186</v>
      </c>
      <c r="G16" s="117"/>
      <c r="H16" s="118" t="s">
        <v>70</v>
      </c>
      <c r="I16" s="116">
        <v>3201</v>
      </c>
      <c r="J16" s="116">
        <f>F16</f>
        <v>7186</v>
      </c>
      <c r="K16" s="116">
        <f>J16-I16</f>
        <v>3985</v>
      </c>
    </row>
    <row r="17" spans="1:11" x14ac:dyDescent="0.2">
      <c r="A17" s="99" t="s">
        <v>69</v>
      </c>
      <c r="B17" s="100">
        <f>ROUND('Big Bend GT''s 5-6 (and Unit 1 C'!V$20,0)</f>
        <v>294413</v>
      </c>
      <c r="C17" s="100">
        <f>ROUND('Big Bend GT''s 5-6 (and Unit 1 C'!W$20,0)</f>
        <v>464101</v>
      </c>
      <c r="D17" s="100">
        <f>ROUND('Big Bend GT''s 5-6 (and Unit 1 C'!X$20,0)</f>
        <v>37212</v>
      </c>
      <c r="E17" s="100">
        <f>ROUND('Big Bend GT''s 5-6 (and Unit 1 C'!Y$20,0)</f>
        <v>-381183</v>
      </c>
      <c r="F17" s="101">
        <f>SUM(B17:E17)</f>
        <v>414543</v>
      </c>
      <c r="G17" s="117"/>
      <c r="H17" s="99" t="s">
        <v>69</v>
      </c>
      <c r="I17" s="100">
        <v>174385</v>
      </c>
      <c r="J17" s="100">
        <f>F17</f>
        <v>414543</v>
      </c>
      <c r="K17" s="100">
        <f>J17-I17</f>
        <v>240158</v>
      </c>
    </row>
    <row r="18" spans="1:11" x14ac:dyDescent="0.2">
      <c r="A18" s="93" t="s">
        <v>68</v>
      </c>
      <c r="B18" s="98">
        <f>SUM(B14:B17)</f>
        <v>480023</v>
      </c>
      <c r="C18" s="98">
        <f>SUM(C14:C17)</f>
        <v>1197357</v>
      </c>
      <c r="D18" s="98">
        <f>SUM(D14:D17)</f>
        <v>1529314</v>
      </c>
      <c r="E18" s="98">
        <f>SUM(E14:E17)</f>
        <v>-483742</v>
      </c>
      <c r="F18" s="98">
        <f>SUM(F14:F17)</f>
        <v>2722952</v>
      </c>
      <c r="G18" s="117"/>
      <c r="H18" s="93" t="s">
        <v>68</v>
      </c>
      <c r="I18" s="98">
        <f>SUM(I14:I17)</f>
        <v>2311891</v>
      </c>
      <c r="J18" s="98">
        <f>SUM(J14:J17)</f>
        <v>2722952</v>
      </c>
      <c r="K18" s="98">
        <f>SUM(K14:K17)</f>
        <v>411061</v>
      </c>
    </row>
    <row r="19" spans="1:11" x14ac:dyDescent="0.2">
      <c r="A19" s="119"/>
      <c r="B19" s="116"/>
      <c r="C19" s="116"/>
      <c r="D19" s="116"/>
      <c r="E19" s="116"/>
      <c r="F19" s="98"/>
      <c r="G19" s="117"/>
      <c r="H19" s="119"/>
      <c r="I19" s="116"/>
      <c r="J19" s="116"/>
      <c r="K19" s="116"/>
    </row>
    <row r="20" spans="1:11" x14ac:dyDescent="0.2">
      <c r="A20" s="121" t="s">
        <v>67</v>
      </c>
      <c r="B20" s="116">
        <f>ROUND('Polk Common (Handling)'!V$20,0)</f>
        <v>31648</v>
      </c>
      <c r="C20" s="116">
        <f>ROUND('Polk Common (Handling)'!W$20,0)</f>
        <v>52293</v>
      </c>
      <c r="D20" s="116">
        <f>ROUND('Polk Common (Handling)'!X$20,0)</f>
        <v>386897</v>
      </c>
      <c r="E20" s="116">
        <f>ROUND('Polk Common (Handling)'!Y$20,0)</f>
        <v>64598</v>
      </c>
      <c r="F20" s="98">
        <f t="shared" ref="F20:F26" si="0">SUM(B20:E20)</f>
        <v>535436</v>
      </c>
      <c r="G20" s="117"/>
      <c r="H20" s="121" t="s">
        <v>67</v>
      </c>
      <c r="I20" s="116">
        <v>430877</v>
      </c>
      <c r="J20" s="116">
        <f t="shared" ref="J20:J26" si="1">F20</f>
        <v>535436</v>
      </c>
      <c r="K20" s="116">
        <f t="shared" ref="K20:K26" si="2">J20-I20</f>
        <v>104559</v>
      </c>
    </row>
    <row r="21" spans="1:11" x14ac:dyDescent="0.2">
      <c r="A21" s="121" t="s">
        <v>66</v>
      </c>
      <c r="B21" s="116">
        <f>ROUND('Polk Unit #1 (Gasifier ...'!V$20,0)</f>
        <v>175279</v>
      </c>
      <c r="C21" s="116">
        <f>ROUND('Polk Unit #1 (Gasifier ...'!W$20,0)</f>
        <v>397859</v>
      </c>
      <c r="D21" s="116">
        <f>ROUND('Polk Unit #1 (Gasifier ...'!X$20,0)</f>
        <v>4118</v>
      </c>
      <c r="E21" s="116">
        <f>ROUND('Polk Unit #1 (Gasifier ...'!Y$20,0)</f>
        <v>-344293</v>
      </c>
      <c r="F21" s="98">
        <f t="shared" si="0"/>
        <v>232963</v>
      </c>
      <c r="G21" s="117"/>
      <c r="H21" s="121" t="s">
        <v>66</v>
      </c>
      <c r="I21" s="116">
        <v>149968</v>
      </c>
      <c r="J21" s="116">
        <f t="shared" si="1"/>
        <v>232963</v>
      </c>
      <c r="K21" s="116">
        <f t="shared" si="2"/>
        <v>82995</v>
      </c>
    </row>
    <row r="22" spans="1:11" x14ac:dyDescent="0.2">
      <c r="A22" s="121" t="s">
        <v>65</v>
      </c>
      <c r="B22" s="116">
        <v>0</v>
      </c>
      <c r="C22" s="116">
        <v>0</v>
      </c>
      <c r="D22" s="116">
        <v>0</v>
      </c>
      <c r="E22" s="116">
        <v>0</v>
      </c>
      <c r="F22" s="98">
        <f t="shared" si="0"/>
        <v>0</v>
      </c>
      <c r="G22" s="117"/>
      <c r="H22" s="121" t="s">
        <v>65</v>
      </c>
      <c r="I22" s="116">
        <v>0</v>
      </c>
      <c r="J22" s="116">
        <f t="shared" si="1"/>
        <v>0</v>
      </c>
      <c r="K22" s="116">
        <f t="shared" si="2"/>
        <v>0</v>
      </c>
    </row>
    <row r="23" spans="1:11" x14ac:dyDescent="0.2">
      <c r="A23" s="121" t="s">
        <v>64</v>
      </c>
      <c r="B23" s="116">
        <v>0</v>
      </c>
      <c r="C23" s="116">
        <v>0</v>
      </c>
      <c r="D23" s="116">
        <v>0</v>
      </c>
      <c r="E23" s="116">
        <v>0</v>
      </c>
      <c r="F23" s="98">
        <f t="shared" si="0"/>
        <v>0</v>
      </c>
      <c r="G23" s="117"/>
      <c r="H23" s="121" t="s">
        <v>64</v>
      </c>
      <c r="I23" s="116">
        <v>0</v>
      </c>
      <c r="J23" s="116">
        <f t="shared" si="1"/>
        <v>0</v>
      </c>
      <c r="K23" s="116">
        <f t="shared" si="2"/>
        <v>0</v>
      </c>
    </row>
    <row r="24" spans="1:11" x14ac:dyDescent="0.2">
      <c r="A24" s="121" t="s">
        <v>63</v>
      </c>
      <c r="B24" s="116">
        <v>0</v>
      </c>
      <c r="C24" s="116">
        <v>0</v>
      </c>
      <c r="D24" s="116">
        <v>0</v>
      </c>
      <c r="E24" s="116">
        <v>0</v>
      </c>
      <c r="F24" s="98">
        <f t="shared" si="0"/>
        <v>0</v>
      </c>
      <c r="G24" s="117"/>
      <c r="H24" s="121" t="s">
        <v>63</v>
      </c>
      <c r="I24" s="116">
        <v>0</v>
      </c>
      <c r="J24" s="116">
        <f t="shared" si="1"/>
        <v>0</v>
      </c>
      <c r="K24" s="116">
        <f t="shared" si="2"/>
        <v>0</v>
      </c>
    </row>
    <row r="25" spans="1:11" x14ac:dyDescent="0.2">
      <c r="A25" s="121" t="s">
        <v>62</v>
      </c>
      <c r="B25" s="116">
        <v>0</v>
      </c>
      <c r="C25" s="116">
        <v>0</v>
      </c>
      <c r="D25" s="116">
        <v>0</v>
      </c>
      <c r="E25" s="116">
        <v>0</v>
      </c>
      <c r="F25" s="98">
        <f t="shared" si="0"/>
        <v>0</v>
      </c>
      <c r="G25" s="117"/>
      <c r="H25" s="121" t="s">
        <v>62</v>
      </c>
      <c r="I25" s="116">
        <v>0</v>
      </c>
      <c r="J25" s="116">
        <f t="shared" si="1"/>
        <v>0</v>
      </c>
      <c r="K25" s="116">
        <f t="shared" si="2"/>
        <v>0</v>
      </c>
    </row>
    <row r="26" spans="1:11" x14ac:dyDescent="0.2">
      <c r="A26" s="103" t="s">
        <v>61</v>
      </c>
      <c r="B26" s="100">
        <f>ROUND('Polk 2-5 (4xGT ...'!V$20,0)</f>
        <v>225758</v>
      </c>
      <c r="C26" s="100">
        <f>ROUND('Polk 2-5 (4xGT ...'!W$20,0)</f>
        <v>387219</v>
      </c>
      <c r="D26" s="100">
        <f>ROUND('Polk 2-5 (4xGT ...'!X$20,0)</f>
        <v>21</v>
      </c>
      <c r="E26" s="100">
        <f>ROUND('Polk 2-5 (4xGT ...'!Y$20,0)</f>
        <v>-410812</v>
      </c>
      <c r="F26" s="101">
        <f t="shared" si="0"/>
        <v>202186</v>
      </c>
      <c r="G26" s="117"/>
      <c r="H26" s="103" t="s">
        <v>61</v>
      </c>
      <c r="I26" s="100">
        <v>99409</v>
      </c>
      <c r="J26" s="100">
        <f t="shared" si="1"/>
        <v>202186</v>
      </c>
      <c r="K26" s="100">
        <f t="shared" si="2"/>
        <v>102777</v>
      </c>
    </row>
    <row r="27" spans="1:11" x14ac:dyDescent="0.2">
      <c r="A27" s="93" t="s">
        <v>60</v>
      </c>
      <c r="B27" s="98">
        <f>SUM(B20:B26)</f>
        <v>432685</v>
      </c>
      <c r="C27" s="98">
        <f>SUM(C20:C26)</f>
        <v>837371</v>
      </c>
      <c r="D27" s="98">
        <f>SUM(D20:D26)</f>
        <v>391036</v>
      </c>
      <c r="E27" s="98">
        <f>SUM(E20:E26)</f>
        <v>-690507</v>
      </c>
      <c r="F27" s="98">
        <f>SUM(F20:F26)</f>
        <v>970585</v>
      </c>
      <c r="G27" s="117"/>
      <c r="H27" s="93" t="s">
        <v>60</v>
      </c>
      <c r="I27" s="98">
        <f>SUM(I20:I26)</f>
        <v>680254</v>
      </c>
      <c r="J27" s="98">
        <f>SUM(J20:J26)</f>
        <v>970585</v>
      </c>
      <c r="K27" s="98">
        <f>SUM(K20:K26)</f>
        <v>290331</v>
      </c>
    </row>
    <row r="28" spans="1:11" x14ac:dyDescent="0.2">
      <c r="A28" s="119"/>
      <c r="B28" s="116"/>
      <c r="C28" s="116"/>
      <c r="D28" s="116"/>
      <c r="E28" s="116"/>
      <c r="F28" s="116"/>
      <c r="G28" s="117"/>
      <c r="H28" s="119"/>
      <c r="I28" s="116"/>
      <c r="J28" s="116"/>
      <c r="K28" s="116"/>
    </row>
    <row r="29" spans="1:11" x14ac:dyDescent="0.2">
      <c r="A29" s="119" t="s">
        <v>59</v>
      </c>
      <c r="B29" s="116">
        <f>ROUND('MacDill Common'!V$20,0)</f>
        <v>6268</v>
      </c>
      <c r="C29" s="116">
        <f>ROUND('MacDill Common'!W$20,0)</f>
        <v>9803</v>
      </c>
      <c r="D29" s="116">
        <f>ROUND('MacDill Common'!X$20,0)</f>
        <v>7256</v>
      </c>
      <c r="E29" s="116">
        <f>ROUND('MacDill Common'!Y$20,0)</f>
        <v>-19979</v>
      </c>
      <c r="F29" s="98">
        <f>SUM(B29:E29)</f>
        <v>3348</v>
      </c>
      <c r="G29" s="117"/>
      <c r="H29" s="119" t="s">
        <v>59</v>
      </c>
      <c r="I29" s="116">
        <v>0</v>
      </c>
      <c r="J29" s="116">
        <f>F29</f>
        <v>3348</v>
      </c>
      <c r="K29" s="116">
        <f>J29-I29</f>
        <v>3348</v>
      </c>
    </row>
    <row r="30" spans="1:11" x14ac:dyDescent="0.2">
      <c r="A30" s="119" t="s">
        <v>58</v>
      </c>
      <c r="B30" s="116">
        <f>ROUND('MacDill Unit 1 and 2'!V$20,0)</f>
        <v>12155</v>
      </c>
      <c r="C30" s="116">
        <f>ROUND('MacDill Unit 1 and 2'!W$20,0)</f>
        <v>18932</v>
      </c>
      <c r="D30" s="116">
        <f>ROUND('MacDill Unit 1 and 2'!X$20,0)</f>
        <v>1856</v>
      </c>
      <c r="E30" s="116">
        <f>ROUND('MacDill Unit 1 and 2'!Y$20,0)</f>
        <v>-15290</v>
      </c>
      <c r="F30" s="98">
        <f>SUM(B30:E30)</f>
        <v>17653</v>
      </c>
      <c r="G30" s="117"/>
      <c r="H30" s="119" t="s">
        <v>58</v>
      </c>
      <c r="I30" s="116">
        <v>0</v>
      </c>
      <c r="J30" s="116">
        <f>F30</f>
        <v>17653</v>
      </c>
      <c r="K30" s="116">
        <f>J30-I30</f>
        <v>17653</v>
      </c>
    </row>
    <row r="31" spans="1:11" x14ac:dyDescent="0.2">
      <c r="A31" s="119" t="s">
        <v>57</v>
      </c>
      <c r="B31" s="116">
        <f>ROUND('MacDill Unit 3 and 4'!V$20,0)</f>
        <v>12155</v>
      </c>
      <c r="C31" s="116">
        <f>ROUND('MacDill Unit 3 and 4'!W$20,0)</f>
        <v>18932</v>
      </c>
      <c r="D31" s="116">
        <f>ROUND('MacDill Unit 3 and 4'!X$20,0)</f>
        <v>1856</v>
      </c>
      <c r="E31" s="116">
        <f>ROUND('MacDill Unit 3 and 4'!Y$20,0)</f>
        <v>-15290</v>
      </c>
      <c r="F31" s="98">
        <f>SUM(B31:E31)</f>
        <v>17653</v>
      </c>
      <c r="G31" s="117"/>
      <c r="H31" s="119" t="s">
        <v>57</v>
      </c>
      <c r="I31" s="116">
        <v>0</v>
      </c>
      <c r="J31" s="116">
        <f>F31</f>
        <v>17653</v>
      </c>
      <c r="K31" s="116">
        <f>J31-I31</f>
        <v>17653</v>
      </c>
    </row>
    <row r="32" spans="1:11" x14ac:dyDescent="0.2">
      <c r="A32" s="104" t="s">
        <v>56</v>
      </c>
      <c r="B32" s="100">
        <f>ROUND('MacDill BESS'!V$20,0)</f>
        <v>19056</v>
      </c>
      <c r="C32" s="100">
        <f>ROUND('MacDill BESS'!W$20,0)</f>
        <v>15133</v>
      </c>
      <c r="D32" s="100">
        <f>ROUND('MacDill BESS'!X$20,0)</f>
        <v>1181</v>
      </c>
      <c r="E32" s="100">
        <f>ROUND('MacDill BESS'!Y$20,0)</f>
        <v>-16942</v>
      </c>
      <c r="F32" s="98">
        <f>SUM(B32:E32)</f>
        <v>18428</v>
      </c>
      <c r="G32" s="117"/>
      <c r="H32" s="104" t="s">
        <v>56</v>
      </c>
      <c r="I32" s="100">
        <v>0</v>
      </c>
      <c r="J32" s="100">
        <f>F32</f>
        <v>18428</v>
      </c>
      <c r="K32" s="100">
        <f>J32-I32</f>
        <v>18428</v>
      </c>
    </row>
    <row r="33" spans="1:11" x14ac:dyDescent="0.2">
      <c r="A33" s="105" t="s">
        <v>55</v>
      </c>
      <c r="B33" s="98">
        <f>SUM(B29:B32)</f>
        <v>49634</v>
      </c>
      <c r="C33" s="98">
        <f>SUM(C29:C32)</f>
        <v>62800</v>
      </c>
      <c r="D33" s="98">
        <f>SUM(D29:D32)</f>
        <v>12149</v>
      </c>
      <c r="E33" s="98">
        <f>SUM(E29:E32)</f>
        <v>-67501</v>
      </c>
      <c r="F33" s="98">
        <f>SUM(F29:F32)</f>
        <v>57082</v>
      </c>
      <c r="G33" s="117"/>
      <c r="H33" s="105" t="s">
        <v>55</v>
      </c>
      <c r="I33" s="98">
        <f>SUM(I29:I32)</f>
        <v>0</v>
      </c>
      <c r="J33" s="98">
        <f>SUM(J29:J32)</f>
        <v>57082</v>
      </c>
      <c r="K33" s="98">
        <f>SUM(K29:K32)</f>
        <v>57082</v>
      </c>
    </row>
    <row r="34" spans="1:11" x14ac:dyDescent="0.2">
      <c r="A34" s="119"/>
      <c r="B34" s="116"/>
      <c r="C34" s="116"/>
      <c r="D34" s="116"/>
      <c r="E34" s="116"/>
      <c r="F34" s="116"/>
      <c r="G34" s="117"/>
      <c r="H34" s="119"/>
      <c r="I34" s="116"/>
      <c r="J34" s="116"/>
      <c r="K34" s="116"/>
    </row>
    <row r="35" spans="1:11" x14ac:dyDescent="0.2">
      <c r="A35" s="121" t="s">
        <v>54</v>
      </c>
      <c r="B35" s="116"/>
      <c r="C35" s="116"/>
      <c r="D35" s="116"/>
      <c r="E35" s="116"/>
      <c r="F35" s="116"/>
      <c r="G35" s="117"/>
      <c r="H35" s="121" t="s">
        <v>54</v>
      </c>
      <c r="I35" s="116"/>
      <c r="J35" s="116"/>
      <c r="K35" s="116"/>
    </row>
    <row r="36" spans="1:11" x14ac:dyDescent="0.2">
      <c r="A36" s="121" t="s">
        <v>53</v>
      </c>
      <c r="B36" s="116">
        <f>ROUND('Tampa International Solar'!V$20,0)</f>
        <v>27401</v>
      </c>
      <c r="C36" s="116">
        <f>ROUND('Tampa International Solar'!W$20,0)</f>
        <v>27859</v>
      </c>
      <c r="D36" s="116">
        <f>ROUND('Tampa International Solar'!X$20,0)</f>
        <v>4741</v>
      </c>
      <c r="E36" s="116">
        <f>ROUND('Tampa International Solar'!Y$20,0)</f>
        <v>-19108</v>
      </c>
      <c r="F36" s="98">
        <f t="shared" ref="F36:F67" si="3">SUM(B36:E36)</f>
        <v>40893</v>
      </c>
      <c r="G36" s="117"/>
      <c r="H36" s="121" t="s">
        <v>53</v>
      </c>
      <c r="I36" s="116">
        <v>36807</v>
      </c>
      <c r="J36" s="116">
        <f t="shared" ref="J36:J67" si="4">F36</f>
        <v>40893</v>
      </c>
      <c r="K36" s="116">
        <f t="shared" ref="K36:K67" si="5">J36-I36</f>
        <v>4086</v>
      </c>
    </row>
    <row r="37" spans="1:11" x14ac:dyDescent="0.2">
      <c r="A37" s="119" t="s">
        <v>52</v>
      </c>
      <c r="B37" s="116">
        <f>ROUND('Big Bend Solar'!V$20,0)</f>
        <v>115356</v>
      </c>
      <c r="C37" s="116">
        <f>ROUND('Big Bend Solar'!W$20,0)</f>
        <v>116705</v>
      </c>
      <c r="D37" s="116">
        <f>ROUND('Big Bend Solar'!X$20,0)</f>
        <v>64533</v>
      </c>
      <c r="E37" s="116">
        <f>ROUND('Big Bend Solar'!Y$20,0)</f>
        <v>-59628</v>
      </c>
      <c r="F37" s="98">
        <f t="shared" si="3"/>
        <v>236966</v>
      </c>
      <c r="G37" s="117"/>
      <c r="H37" s="119" t="s">
        <v>52</v>
      </c>
      <c r="I37" s="116">
        <v>213003</v>
      </c>
      <c r="J37" s="116">
        <f t="shared" si="4"/>
        <v>236966</v>
      </c>
      <c r="K37" s="116">
        <f t="shared" si="5"/>
        <v>23963</v>
      </c>
    </row>
    <row r="38" spans="1:11" x14ac:dyDescent="0.2">
      <c r="A38" s="121" t="s">
        <v>51</v>
      </c>
      <c r="B38" s="116">
        <f>ROUND('Legoland Solar'!V$20,0)</f>
        <v>4852</v>
      </c>
      <c r="C38" s="116">
        <f>ROUND('Legoland Solar'!W$20,0)</f>
        <v>4928</v>
      </c>
      <c r="D38" s="116">
        <f>ROUND('Legoland Solar'!X$20,0)</f>
        <v>2491</v>
      </c>
      <c r="E38" s="116">
        <f>ROUND('Legoland Solar'!Y$20,0)</f>
        <v>-1968</v>
      </c>
      <c r="F38" s="98">
        <f t="shared" si="3"/>
        <v>10303</v>
      </c>
      <c r="G38" s="117"/>
      <c r="H38" s="121" t="s">
        <v>51</v>
      </c>
      <c r="I38" s="116">
        <v>8161</v>
      </c>
      <c r="J38" s="116">
        <f t="shared" si="4"/>
        <v>10303</v>
      </c>
      <c r="K38" s="116">
        <f t="shared" si="5"/>
        <v>2142</v>
      </c>
    </row>
    <row r="39" spans="1:11" x14ac:dyDescent="0.2">
      <c r="A39" s="119" t="s">
        <v>50</v>
      </c>
      <c r="B39" s="116">
        <f>ROUND('Balm Solar'!V$20,0)</f>
        <v>542745</v>
      </c>
      <c r="C39" s="116">
        <f>ROUND('Balm Solar'!W$20,0)</f>
        <v>551709</v>
      </c>
      <c r="D39" s="116">
        <f>ROUND('Balm Solar'!X$20,0)</f>
        <v>126276</v>
      </c>
      <c r="E39" s="116">
        <f>ROUND('Balm Solar'!Y$20,0)</f>
        <v>-437345</v>
      </c>
      <c r="F39" s="98">
        <f t="shared" si="3"/>
        <v>783385</v>
      </c>
      <c r="G39" s="117"/>
      <c r="H39" s="119" t="s">
        <v>50</v>
      </c>
      <c r="I39" s="116">
        <v>725322</v>
      </c>
      <c r="J39" s="116">
        <f t="shared" si="4"/>
        <v>783385</v>
      </c>
      <c r="K39" s="116">
        <f t="shared" si="5"/>
        <v>58063</v>
      </c>
    </row>
    <row r="40" spans="1:11" x14ac:dyDescent="0.2">
      <c r="A40" s="119" t="s">
        <v>49</v>
      </c>
      <c r="B40" s="116">
        <f>ROUND('Bonnie Mine Solar'!V$20,0)</f>
        <v>170720</v>
      </c>
      <c r="C40" s="116">
        <f>ROUND('Bonnie Mine Solar'!W$20,0)</f>
        <v>173431</v>
      </c>
      <c r="D40" s="116">
        <f>ROUND('Bonnie Mine Solar'!X$20,0)</f>
        <v>128486</v>
      </c>
      <c r="E40" s="116">
        <f>ROUND('Bonnie Mine Solar'!Y$20,0)</f>
        <v>-127015</v>
      </c>
      <c r="F40" s="98">
        <f t="shared" si="3"/>
        <v>345622</v>
      </c>
      <c r="G40" s="117"/>
      <c r="H40" s="119" t="s">
        <v>49</v>
      </c>
      <c r="I40" s="116">
        <v>289424</v>
      </c>
      <c r="J40" s="116">
        <f t="shared" si="4"/>
        <v>345622</v>
      </c>
      <c r="K40" s="116">
        <f t="shared" si="5"/>
        <v>56198</v>
      </c>
    </row>
    <row r="41" spans="1:11" x14ac:dyDescent="0.2">
      <c r="A41" s="119" t="s">
        <v>48</v>
      </c>
      <c r="B41" s="116">
        <f>ROUND('Grange Hall Solar'!V$20,0)</f>
        <v>297019</v>
      </c>
      <c r="C41" s="116">
        <f>ROUND('Grange Hall Solar'!W$20,0)</f>
        <v>301669</v>
      </c>
      <c r="D41" s="116">
        <f>ROUND('Grange Hall Solar'!X$20,0)</f>
        <v>129503</v>
      </c>
      <c r="E41" s="116">
        <f>ROUND('Grange Hall Solar'!Y$20,0)</f>
        <v>-209499</v>
      </c>
      <c r="F41" s="98">
        <f t="shared" si="3"/>
        <v>518692</v>
      </c>
      <c r="G41" s="117"/>
      <c r="H41" s="119" t="s">
        <v>48</v>
      </c>
      <c r="I41" s="116">
        <v>431870</v>
      </c>
      <c r="J41" s="116">
        <f t="shared" si="4"/>
        <v>518692</v>
      </c>
      <c r="K41" s="116">
        <f t="shared" si="5"/>
        <v>86822</v>
      </c>
    </row>
    <row r="42" spans="1:11" x14ac:dyDescent="0.2">
      <c r="A42" s="119" t="s">
        <v>47</v>
      </c>
      <c r="B42" s="116">
        <f>ROUND('Lake Hancock Solar'!V$20,0)</f>
        <v>231053</v>
      </c>
      <c r="C42" s="116">
        <f>ROUND('Lake Hancock Solar'!W$20,0)</f>
        <v>234674</v>
      </c>
      <c r="D42" s="116">
        <f>ROUND('Lake Hancock Solar'!X$20,0)</f>
        <v>109417</v>
      </c>
      <c r="E42" s="116">
        <f>ROUND('Lake Hancock Solar'!Y$20,0)</f>
        <v>-166887</v>
      </c>
      <c r="F42" s="98">
        <f t="shared" si="3"/>
        <v>408257</v>
      </c>
      <c r="G42" s="117"/>
      <c r="H42" s="119" t="s">
        <v>47</v>
      </c>
      <c r="I42" s="116">
        <v>337632</v>
      </c>
      <c r="J42" s="116">
        <f t="shared" si="4"/>
        <v>408257</v>
      </c>
      <c r="K42" s="116">
        <f t="shared" si="5"/>
        <v>70625</v>
      </c>
    </row>
    <row r="43" spans="1:11" x14ac:dyDescent="0.2">
      <c r="A43" s="119" t="s">
        <v>46</v>
      </c>
      <c r="B43" s="116">
        <f>ROUND('Lithia Solar'!V$20,0)</f>
        <v>334975</v>
      </c>
      <c r="C43" s="116">
        <f>ROUND('Lithia Solar'!W$20,0)</f>
        <v>340207</v>
      </c>
      <c r="D43" s="116">
        <f>ROUND('Lithia Solar'!X$20,0)</f>
        <v>210258</v>
      </c>
      <c r="E43" s="116">
        <f>ROUND('Lithia Solar'!Y$20,0)</f>
        <v>-246832</v>
      </c>
      <c r="F43" s="98">
        <f t="shared" si="3"/>
        <v>638608</v>
      </c>
      <c r="G43" s="117"/>
      <c r="H43" s="119" t="s">
        <v>46</v>
      </c>
      <c r="I43" s="116">
        <v>524578</v>
      </c>
      <c r="J43" s="116">
        <f t="shared" si="4"/>
        <v>638608</v>
      </c>
      <c r="K43" s="116">
        <f t="shared" si="5"/>
        <v>114030</v>
      </c>
    </row>
    <row r="44" spans="1:11" x14ac:dyDescent="0.2">
      <c r="A44" s="121" t="s">
        <v>45</v>
      </c>
      <c r="B44" s="116">
        <f>ROUND('Little Manatee River Solar'!V$20,0)</f>
        <v>347406</v>
      </c>
      <c r="C44" s="116">
        <f>ROUND('Little Manatee River Solar'!W$20,0)</f>
        <v>352489</v>
      </c>
      <c r="D44" s="116">
        <f>ROUND('Little Manatee River Solar'!X$20,0)</f>
        <v>205369</v>
      </c>
      <c r="E44" s="116">
        <f>ROUND('Little Manatee River Solar'!Y$20,0)</f>
        <v>-259684</v>
      </c>
      <c r="F44" s="98">
        <f t="shared" si="3"/>
        <v>645580</v>
      </c>
      <c r="G44" s="117"/>
      <c r="H44" s="121" t="s">
        <v>45</v>
      </c>
      <c r="I44" s="116">
        <v>536440</v>
      </c>
      <c r="J44" s="116">
        <f t="shared" si="4"/>
        <v>645580</v>
      </c>
      <c r="K44" s="116">
        <f t="shared" si="5"/>
        <v>109140</v>
      </c>
    </row>
    <row r="45" spans="1:11" x14ac:dyDescent="0.2">
      <c r="A45" s="119" t="s">
        <v>44</v>
      </c>
      <c r="B45" s="116">
        <f>ROUND('Payne Creek Solar'!V$20,0)</f>
        <v>345522</v>
      </c>
      <c r="C45" s="116">
        <f>ROUND('Payne Creek Solar'!W$20,0)</f>
        <v>351243</v>
      </c>
      <c r="D45" s="116">
        <f>ROUND('Payne Creek Solar'!X$20,0)</f>
        <v>207594</v>
      </c>
      <c r="E45" s="116">
        <f>ROUND('Payne Creek Solar'!Y$20,0)</f>
        <v>-251157</v>
      </c>
      <c r="F45" s="98">
        <f t="shared" si="3"/>
        <v>653202</v>
      </c>
      <c r="G45" s="117"/>
      <c r="H45" s="119" t="s">
        <v>44</v>
      </c>
      <c r="I45" s="116">
        <v>535696</v>
      </c>
      <c r="J45" s="116">
        <f t="shared" si="4"/>
        <v>653202</v>
      </c>
      <c r="K45" s="116">
        <f t="shared" si="5"/>
        <v>117506</v>
      </c>
    </row>
    <row r="46" spans="1:11" x14ac:dyDescent="0.2">
      <c r="A46" s="119" t="s">
        <v>43</v>
      </c>
      <c r="B46" s="116">
        <f>ROUND('Peace Creek Solar'!V$20,0)</f>
        <v>256717</v>
      </c>
      <c r="C46" s="116">
        <f>ROUND('Peace Creek Solar'!W$20,0)</f>
        <v>260729</v>
      </c>
      <c r="D46" s="116">
        <f>ROUND('Peace Creek Solar'!X$20,0)</f>
        <v>120010</v>
      </c>
      <c r="E46" s="116">
        <f>ROUND('Peace Creek Solar'!Y$20,0)</f>
        <v>-190624</v>
      </c>
      <c r="F46" s="98">
        <f t="shared" si="3"/>
        <v>446832</v>
      </c>
      <c r="G46" s="117"/>
      <c r="H46" s="119" t="s">
        <v>43</v>
      </c>
      <c r="I46" s="116">
        <v>373933</v>
      </c>
      <c r="J46" s="116">
        <f t="shared" si="4"/>
        <v>446832</v>
      </c>
      <c r="K46" s="116">
        <f t="shared" si="5"/>
        <v>72899</v>
      </c>
    </row>
    <row r="47" spans="1:11" x14ac:dyDescent="0.2">
      <c r="A47" s="119" t="s">
        <v>42</v>
      </c>
      <c r="B47" s="116">
        <f>ROUND('Wimauma Solar'!V$20,0)</f>
        <v>353074</v>
      </c>
      <c r="C47" s="116">
        <f>ROUND('Wimauma Solar'!W$20,0)</f>
        <v>355624</v>
      </c>
      <c r="D47" s="116">
        <f>ROUND('Wimauma Solar'!X$20,0)</f>
        <v>276323</v>
      </c>
      <c r="E47" s="116">
        <f>ROUND('Wimauma Solar'!Y$20,0)</f>
        <v>-241506</v>
      </c>
      <c r="F47" s="98">
        <f t="shared" si="3"/>
        <v>743515</v>
      </c>
      <c r="G47" s="117"/>
      <c r="H47" s="119" t="s">
        <v>42</v>
      </c>
      <c r="I47" s="116">
        <v>563840</v>
      </c>
      <c r="J47" s="116">
        <f t="shared" si="4"/>
        <v>743515</v>
      </c>
      <c r="K47" s="116">
        <f t="shared" si="5"/>
        <v>179675</v>
      </c>
    </row>
    <row r="48" spans="1:11" x14ac:dyDescent="0.2">
      <c r="A48" s="119" t="s">
        <v>41</v>
      </c>
      <c r="B48" s="116">
        <f>ROUND('Agrivoltaics Solar'!V$20,0)</f>
        <v>3155</v>
      </c>
      <c r="C48" s="116">
        <f>ROUND('Agrivoltaics Solar'!W$20,0)</f>
        <v>3176</v>
      </c>
      <c r="D48" s="116">
        <f>ROUND('Agrivoltaics Solar'!X$20,0)</f>
        <v>1894</v>
      </c>
      <c r="E48" s="116">
        <f>ROUND('Agrivoltaics Solar'!Y$20,0)</f>
        <v>-2205</v>
      </c>
      <c r="F48" s="98">
        <f t="shared" si="3"/>
        <v>6020</v>
      </c>
      <c r="G48" s="117"/>
      <c r="H48" s="119" t="s">
        <v>41</v>
      </c>
      <c r="I48" s="116">
        <v>0</v>
      </c>
      <c r="J48" s="116">
        <f t="shared" si="4"/>
        <v>6020</v>
      </c>
      <c r="K48" s="116">
        <f t="shared" si="5"/>
        <v>6020</v>
      </c>
    </row>
    <row r="49" spans="1:11" x14ac:dyDescent="0.2">
      <c r="A49" s="119" t="s">
        <v>40</v>
      </c>
      <c r="B49" s="116">
        <f>ROUND('Alafia Solar'!V$20,0)</f>
        <v>183855</v>
      </c>
      <c r="C49" s="116">
        <f>ROUND('Alafia Solar'!W$20,0)</f>
        <v>185537</v>
      </c>
      <c r="D49" s="116">
        <f>ROUND('Alafia Solar'!X$20,0)</f>
        <v>180732</v>
      </c>
      <c r="E49" s="116">
        <f>ROUND('Alafia Solar'!Y$20,0)</f>
        <v>-117537</v>
      </c>
      <c r="F49" s="98">
        <f t="shared" si="3"/>
        <v>432587</v>
      </c>
      <c r="G49" s="117"/>
      <c r="H49" s="119" t="s">
        <v>40</v>
      </c>
      <c r="I49" s="116">
        <v>0</v>
      </c>
      <c r="J49" s="116">
        <f t="shared" si="4"/>
        <v>432587</v>
      </c>
      <c r="K49" s="116">
        <f t="shared" si="5"/>
        <v>432587</v>
      </c>
    </row>
    <row r="50" spans="1:11" x14ac:dyDescent="0.2">
      <c r="A50" s="119" t="s">
        <v>39</v>
      </c>
      <c r="B50" s="116">
        <f>ROUND('Big Bend Floating Solar'!V$20,0)</f>
        <v>2946</v>
      </c>
      <c r="C50" s="116">
        <f>ROUND('Big Bend Floating Solar'!W$20,0)</f>
        <v>2974</v>
      </c>
      <c r="D50" s="116">
        <f>ROUND('Big Bend Floating Solar'!X$20,0)</f>
        <v>625</v>
      </c>
      <c r="E50" s="116">
        <f>ROUND('Big Bend Floating Solar'!Y$20,0)</f>
        <v>-4325</v>
      </c>
      <c r="F50" s="98">
        <f t="shared" si="3"/>
        <v>2220</v>
      </c>
      <c r="G50" s="117"/>
      <c r="H50" s="119" t="s">
        <v>39</v>
      </c>
      <c r="I50" s="116">
        <v>0</v>
      </c>
      <c r="J50" s="116">
        <f t="shared" si="4"/>
        <v>2220</v>
      </c>
      <c r="K50" s="116">
        <f t="shared" si="5"/>
        <v>2220</v>
      </c>
    </row>
    <row r="51" spans="1:11" x14ac:dyDescent="0.2">
      <c r="A51" s="119" t="s">
        <v>38</v>
      </c>
      <c r="B51" s="116">
        <f>ROUND('Big Bend Solar Phase 2'!V$20,0)</f>
        <v>48040</v>
      </c>
      <c r="C51" s="116">
        <f>ROUND('Big Bend Solar Phase 2'!W$20,0)</f>
        <v>48512</v>
      </c>
      <c r="D51" s="116">
        <f>ROUND('Big Bend Solar Phase 2'!X$20,0)</f>
        <v>9122</v>
      </c>
      <c r="E51" s="116">
        <f>ROUND('Big Bend Solar Phase 2'!Y$20,0)</f>
        <v>-30568</v>
      </c>
      <c r="F51" s="98">
        <f t="shared" si="3"/>
        <v>75106</v>
      </c>
      <c r="G51" s="117"/>
      <c r="H51" s="119" t="s">
        <v>38</v>
      </c>
      <c r="I51" s="116">
        <v>0</v>
      </c>
      <c r="J51" s="116">
        <f t="shared" si="4"/>
        <v>75106</v>
      </c>
      <c r="K51" s="116">
        <f t="shared" si="5"/>
        <v>75106</v>
      </c>
    </row>
    <row r="52" spans="1:11" x14ac:dyDescent="0.2">
      <c r="A52" s="119" t="s">
        <v>37</v>
      </c>
      <c r="B52" s="116">
        <f>ROUND('Brewster Solar'!V$20,0)</f>
        <v>127398</v>
      </c>
      <c r="C52" s="116">
        <f>ROUND('Brewster Solar'!W$20,0)</f>
        <v>128486</v>
      </c>
      <c r="D52" s="116">
        <f>ROUND('Brewster Solar'!X$20,0)</f>
        <v>90289</v>
      </c>
      <c r="E52" s="116">
        <f>ROUND('Brewster Solar'!Y$20,0)</f>
        <v>-86552</v>
      </c>
      <c r="F52" s="98">
        <f t="shared" si="3"/>
        <v>259621</v>
      </c>
      <c r="G52" s="117"/>
      <c r="H52" s="119" t="s">
        <v>37</v>
      </c>
      <c r="I52" s="116">
        <v>0</v>
      </c>
      <c r="J52" s="116">
        <f t="shared" si="4"/>
        <v>259621</v>
      </c>
      <c r="K52" s="116">
        <f t="shared" si="5"/>
        <v>259621</v>
      </c>
    </row>
    <row r="53" spans="1:11" x14ac:dyDescent="0.2">
      <c r="A53" s="119" t="s">
        <v>36</v>
      </c>
      <c r="B53" s="116">
        <f>ROUND('Bull Frog Creek Solar'!V$20,0)</f>
        <v>229386</v>
      </c>
      <c r="C53" s="116">
        <f>ROUND('Bull Frog Creek Solar'!W$20,0)</f>
        <v>231359</v>
      </c>
      <c r="D53" s="116">
        <f>ROUND('Bull Frog Creek Solar'!X$20,0)</f>
        <v>162779</v>
      </c>
      <c r="E53" s="116">
        <f>ROUND('Bull Frog Creek Solar'!Y$20,0)</f>
        <v>-139626</v>
      </c>
      <c r="F53" s="98">
        <f t="shared" si="3"/>
        <v>483898</v>
      </c>
      <c r="G53" s="117"/>
      <c r="H53" s="119" t="s">
        <v>36</v>
      </c>
      <c r="I53" s="116">
        <v>0</v>
      </c>
      <c r="J53" s="116">
        <f t="shared" si="4"/>
        <v>483898</v>
      </c>
      <c r="K53" s="116">
        <f t="shared" si="5"/>
        <v>483898</v>
      </c>
    </row>
    <row r="54" spans="1:11" x14ac:dyDescent="0.2">
      <c r="A54" s="119" t="s">
        <v>35</v>
      </c>
      <c r="B54" s="116">
        <f>ROUND('Cotton Mouth Ranch Solar'!V$20,0)</f>
        <v>231627</v>
      </c>
      <c r="C54" s="116">
        <f>ROUND('Cotton Mouth Ranch Solar'!W$20,0)</f>
        <v>233629</v>
      </c>
      <c r="D54" s="116">
        <f>ROUND('Cotton Mouth Ranch Solar'!X$20,0)</f>
        <v>177767</v>
      </c>
      <c r="E54" s="116">
        <f>ROUND('Cotton Mouth Ranch Solar'!Y$20,0)</f>
        <v>-138685</v>
      </c>
      <c r="F54" s="98">
        <f t="shared" si="3"/>
        <v>504338</v>
      </c>
      <c r="G54" s="117"/>
      <c r="H54" s="119" t="s">
        <v>35</v>
      </c>
      <c r="I54" s="116">
        <v>0</v>
      </c>
      <c r="J54" s="116">
        <f t="shared" si="4"/>
        <v>504338</v>
      </c>
      <c r="K54" s="116">
        <f t="shared" si="5"/>
        <v>504338</v>
      </c>
    </row>
    <row r="55" spans="1:11" x14ac:dyDescent="0.2">
      <c r="A55" s="119" t="s">
        <v>34</v>
      </c>
      <c r="B55" s="116">
        <f>ROUND('Durrance Solar'!V$20,0)</f>
        <v>344354</v>
      </c>
      <c r="C55" s="116">
        <f>ROUND('Durrance Solar'!W$20,0)</f>
        <v>347914</v>
      </c>
      <c r="D55" s="116">
        <f>ROUND('Durrance Solar'!X$20,0)</f>
        <v>123659</v>
      </c>
      <c r="E55" s="116">
        <f>ROUND('Durrance Solar'!Y$20,0)</f>
        <v>-252627</v>
      </c>
      <c r="F55" s="98">
        <f t="shared" si="3"/>
        <v>563300</v>
      </c>
      <c r="G55" s="117"/>
      <c r="H55" s="119" t="s">
        <v>34</v>
      </c>
      <c r="I55" s="116">
        <v>0</v>
      </c>
      <c r="J55" s="116">
        <f t="shared" si="4"/>
        <v>563300</v>
      </c>
      <c r="K55" s="116">
        <f t="shared" si="5"/>
        <v>563300</v>
      </c>
    </row>
    <row r="56" spans="1:11" x14ac:dyDescent="0.2">
      <c r="A56" s="119" t="s">
        <v>33</v>
      </c>
      <c r="B56" s="116">
        <f>ROUND('Eastern PVS+ES Solar'!V$20,0)</f>
        <v>2077</v>
      </c>
      <c r="C56" s="116">
        <f>ROUND('Eastern PVS+ES Solar'!W$20,0)</f>
        <v>2089</v>
      </c>
      <c r="D56" s="116">
        <f>ROUND('Eastern PVS+ES Solar'!X$20,0)</f>
        <v>2429</v>
      </c>
      <c r="E56" s="116">
        <f>ROUND('Eastern PVS+ES Solar'!Y$20,0)</f>
        <v>-1872</v>
      </c>
      <c r="F56" s="98">
        <f t="shared" si="3"/>
        <v>4723</v>
      </c>
      <c r="G56" s="117"/>
      <c r="H56" s="119" t="s">
        <v>33</v>
      </c>
      <c r="I56" s="116">
        <v>0</v>
      </c>
      <c r="J56" s="116">
        <f t="shared" si="4"/>
        <v>4723</v>
      </c>
      <c r="K56" s="116">
        <f t="shared" si="5"/>
        <v>4723</v>
      </c>
    </row>
    <row r="57" spans="1:11" x14ac:dyDescent="0.2">
      <c r="A57" s="119" t="s">
        <v>32</v>
      </c>
      <c r="B57" s="116">
        <f>ROUND('English Creek Solar'!V$20,0)</f>
        <v>232001</v>
      </c>
      <c r="C57" s="116">
        <f>ROUND('English Creek Solar'!W$20,0)</f>
        <v>233992</v>
      </c>
      <c r="D57" s="116">
        <f>ROUND('English Creek Solar'!X$20,0)</f>
        <v>120409</v>
      </c>
      <c r="E57" s="116">
        <f>ROUND('English Creek Solar'!Y$20,0)</f>
        <v>-138468</v>
      </c>
      <c r="F57" s="98">
        <f t="shared" si="3"/>
        <v>447934</v>
      </c>
      <c r="G57" s="117"/>
      <c r="H57" s="119" t="s">
        <v>32</v>
      </c>
      <c r="I57" s="116">
        <v>0</v>
      </c>
      <c r="J57" s="116">
        <f t="shared" si="4"/>
        <v>447934</v>
      </c>
      <c r="K57" s="116">
        <f t="shared" si="5"/>
        <v>447934</v>
      </c>
    </row>
    <row r="58" spans="1:11" x14ac:dyDescent="0.2">
      <c r="A58" s="119" t="s">
        <v>31</v>
      </c>
      <c r="B58" s="116">
        <f>ROUND('Florida Aquarium Pavilion Solar'!V$20,0)</f>
        <v>304</v>
      </c>
      <c r="C58" s="116">
        <f>ROUND('Florida Aquarium Pavilion Solar'!W$20,0)</f>
        <v>302</v>
      </c>
      <c r="D58" s="116">
        <f>ROUND('Florida Aquarium Pavilion Solar'!X$20,0)</f>
        <v>257</v>
      </c>
      <c r="E58" s="116">
        <f>ROUND('Florida Aquarium Pavilion Solar'!Y$20,0)</f>
        <v>-298</v>
      </c>
      <c r="F58" s="98">
        <f t="shared" si="3"/>
        <v>565</v>
      </c>
      <c r="G58" s="117"/>
      <c r="H58" s="119" t="s">
        <v>31</v>
      </c>
      <c r="I58" s="116">
        <v>0</v>
      </c>
      <c r="J58" s="116">
        <f t="shared" si="4"/>
        <v>565</v>
      </c>
      <c r="K58" s="116">
        <f t="shared" si="5"/>
        <v>565</v>
      </c>
    </row>
    <row r="59" spans="1:11" x14ac:dyDescent="0.2">
      <c r="A59" s="119" t="s">
        <v>30</v>
      </c>
      <c r="B59" s="116">
        <f>ROUND('Future Property 1 Solar'!V$20,0)</f>
        <v>212283</v>
      </c>
      <c r="C59" s="116">
        <f>ROUND('Future Property 1 Solar'!W$20,0)</f>
        <v>213983</v>
      </c>
      <c r="D59" s="116">
        <f>ROUND('Future Property 1 Solar'!X$20,0)</f>
        <v>205630</v>
      </c>
      <c r="E59" s="116">
        <f>ROUND('Future Property 1 Solar'!Y$20,0)</f>
        <v>-126121</v>
      </c>
      <c r="F59" s="98">
        <f t="shared" si="3"/>
        <v>505775</v>
      </c>
      <c r="G59" s="117"/>
      <c r="H59" s="119" t="s">
        <v>30</v>
      </c>
      <c r="I59" s="116">
        <v>0</v>
      </c>
      <c r="J59" s="116">
        <f t="shared" si="4"/>
        <v>505775</v>
      </c>
      <c r="K59" s="116">
        <f t="shared" si="5"/>
        <v>505775</v>
      </c>
    </row>
    <row r="60" spans="1:11" x14ac:dyDescent="0.2">
      <c r="A60" s="119" t="s">
        <v>29</v>
      </c>
      <c r="B60" s="116">
        <f>ROUND('Future Property 2 Solar'!V$20,0)</f>
        <v>212283</v>
      </c>
      <c r="C60" s="116">
        <f>ROUND('Future Property 2 Solar'!W$20,0)</f>
        <v>213983</v>
      </c>
      <c r="D60" s="116">
        <f>ROUND('Future Property 2 Solar'!X$20,0)</f>
        <v>205630</v>
      </c>
      <c r="E60" s="116">
        <f>ROUND('Future Property 2 Solar'!Y$20,0)</f>
        <v>-126121</v>
      </c>
      <c r="F60" s="98">
        <f t="shared" si="3"/>
        <v>505775</v>
      </c>
      <c r="G60" s="117"/>
      <c r="H60" s="119" t="s">
        <v>29</v>
      </c>
      <c r="I60" s="116">
        <v>0</v>
      </c>
      <c r="J60" s="116">
        <f t="shared" si="4"/>
        <v>505775</v>
      </c>
      <c r="K60" s="116">
        <f t="shared" si="5"/>
        <v>505775</v>
      </c>
    </row>
    <row r="61" spans="1:11" x14ac:dyDescent="0.2">
      <c r="A61" s="119" t="s">
        <v>28</v>
      </c>
      <c r="B61" s="116">
        <f>ROUND('Jamison Solar'!V$20,0)</f>
        <v>246775</v>
      </c>
      <c r="C61" s="116">
        <f>ROUND('Jamison Solar'!W$20,0)</f>
        <v>249191</v>
      </c>
      <c r="D61" s="116">
        <f>ROUND('Jamison Solar'!X$20,0)</f>
        <v>224691</v>
      </c>
      <c r="E61" s="116">
        <f>ROUND('Jamison Solar'!Y$20,0)</f>
        <v>-198923</v>
      </c>
      <c r="F61" s="98">
        <f t="shared" si="3"/>
        <v>521734</v>
      </c>
      <c r="G61" s="117"/>
      <c r="H61" s="119" t="s">
        <v>28</v>
      </c>
      <c r="I61" s="116">
        <v>0</v>
      </c>
      <c r="J61" s="116">
        <f t="shared" si="4"/>
        <v>521734</v>
      </c>
      <c r="K61" s="116">
        <f t="shared" si="5"/>
        <v>521734</v>
      </c>
    </row>
    <row r="62" spans="1:11" x14ac:dyDescent="0.2">
      <c r="A62" s="119" t="s">
        <v>27</v>
      </c>
      <c r="B62" s="116">
        <f>ROUND('Juniper Solar'!V$20,0)</f>
        <v>215159</v>
      </c>
      <c r="C62" s="116">
        <f>ROUND('Juniper Solar'!W$20,0)</f>
        <v>217009</v>
      </c>
      <c r="D62" s="116">
        <f>ROUND('Juniper Solar'!X$20,0)</f>
        <v>231996</v>
      </c>
      <c r="E62" s="116">
        <f>ROUND('Juniper Solar'!Y$20,0)</f>
        <v>-126815</v>
      </c>
      <c r="F62" s="98">
        <f t="shared" si="3"/>
        <v>537349</v>
      </c>
      <c r="G62" s="117"/>
      <c r="H62" s="119" t="s">
        <v>27</v>
      </c>
      <c r="I62" s="116">
        <v>0</v>
      </c>
      <c r="J62" s="116">
        <f t="shared" si="4"/>
        <v>537349</v>
      </c>
      <c r="K62" s="116">
        <f t="shared" si="5"/>
        <v>537349</v>
      </c>
    </row>
    <row r="63" spans="1:11" x14ac:dyDescent="0.2">
      <c r="A63" s="119" t="s">
        <v>26</v>
      </c>
      <c r="B63" s="116">
        <f>ROUND('Lake Mabel Solar'!V$20,0)</f>
        <v>241539</v>
      </c>
      <c r="C63" s="116">
        <f>ROUND('Lake Mabel Solar'!W$20,0)</f>
        <v>240645</v>
      </c>
      <c r="D63" s="116">
        <f>ROUND('Lake Mabel Solar'!X$20,0)</f>
        <v>212116</v>
      </c>
      <c r="E63" s="116">
        <f>ROUND('Lake Mabel Solar'!Y$20,0)</f>
        <v>-169732</v>
      </c>
      <c r="F63" s="98">
        <f t="shared" si="3"/>
        <v>524568</v>
      </c>
      <c r="G63" s="117"/>
      <c r="H63" s="119" t="s">
        <v>26</v>
      </c>
      <c r="I63" s="116">
        <v>0</v>
      </c>
      <c r="J63" s="116">
        <f t="shared" si="4"/>
        <v>524568</v>
      </c>
      <c r="K63" s="116">
        <f t="shared" si="5"/>
        <v>524568</v>
      </c>
    </row>
    <row r="64" spans="1:11" x14ac:dyDescent="0.2">
      <c r="A64" s="119" t="s">
        <v>25</v>
      </c>
      <c r="B64" s="116">
        <f>ROUND('Laurel Oaks Solar'!V$20,0)</f>
        <v>195923</v>
      </c>
      <c r="C64" s="116">
        <f>ROUND('Laurel Oaks Solar'!W$20,0)</f>
        <v>197830</v>
      </c>
      <c r="D64" s="116">
        <f>ROUND('Laurel Oaks Solar'!X$20,0)</f>
        <v>144000</v>
      </c>
      <c r="E64" s="116">
        <f>ROUND('Laurel Oaks Solar'!Y$20,0)</f>
        <v>-126023</v>
      </c>
      <c r="F64" s="98">
        <f t="shared" si="3"/>
        <v>411730</v>
      </c>
      <c r="G64" s="117"/>
      <c r="H64" s="119" t="s">
        <v>25</v>
      </c>
      <c r="I64" s="116">
        <v>0</v>
      </c>
      <c r="J64" s="116">
        <f t="shared" si="4"/>
        <v>411730</v>
      </c>
      <c r="K64" s="116">
        <f t="shared" si="5"/>
        <v>411730</v>
      </c>
    </row>
    <row r="65" spans="1:11" x14ac:dyDescent="0.2">
      <c r="A65" s="119" t="s">
        <v>24</v>
      </c>
      <c r="B65" s="116">
        <f>ROUND('Magnolia Solar'!V$20,0)</f>
        <v>239973</v>
      </c>
      <c r="C65" s="116">
        <f>ROUND('Magnolia Solar'!W$20,0)</f>
        <v>242309</v>
      </c>
      <c r="D65" s="116">
        <f>ROUND('Magnolia Solar'!X$20,0)</f>
        <v>296423</v>
      </c>
      <c r="E65" s="116">
        <f>ROUND('Magnolia Solar'!Y$20,0)</f>
        <v>-149545</v>
      </c>
      <c r="F65" s="98">
        <f t="shared" si="3"/>
        <v>629160</v>
      </c>
      <c r="G65" s="117"/>
      <c r="H65" s="119" t="s">
        <v>24</v>
      </c>
      <c r="I65" s="116">
        <v>0</v>
      </c>
      <c r="J65" s="116">
        <f t="shared" si="4"/>
        <v>629160</v>
      </c>
      <c r="K65" s="116">
        <f t="shared" si="5"/>
        <v>629160</v>
      </c>
    </row>
    <row r="66" spans="1:11" x14ac:dyDescent="0.2">
      <c r="A66" s="119" t="s">
        <v>23</v>
      </c>
      <c r="B66" s="116">
        <f>ROUND('Mountain View Solar'!V$20,0)</f>
        <v>170791</v>
      </c>
      <c r="C66" s="116">
        <f>ROUND('Mountain View Solar'!W$20,0)</f>
        <v>172460</v>
      </c>
      <c r="D66" s="116">
        <f>ROUND('Mountain View Solar'!X$20,0)</f>
        <v>123188</v>
      </c>
      <c r="E66" s="116">
        <f>ROUND('Mountain View Solar'!Y$20,0)</f>
        <v>-101928</v>
      </c>
      <c r="F66" s="98">
        <f t="shared" si="3"/>
        <v>364511</v>
      </c>
      <c r="G66" s="117"/>
      <c r="H66" s="119" t="s">
        <v>23</v>
      </c>
      <c r="I66" s="116">
        <v>0</v>
      </c>
      <c r="J66" s="116">
        <f t="shared" si="4"/>
        <v>364511</v>
      </c>
      <c r="K66" s="116">
        <f t="shared" si="5"/>
        <v>364511</v>
      </c>
    </row>
    <row r="67" spans="1:11" x14ac:dyDescent="0.2">
      <c r="A67" s="104" t="s">
        <v>22</v>
      </c>
      <c r="B67" s="100">
        <f>ROUND('Riverside Solar'!V$20,0)</f>
        <v>198364</v>
      </c>
      <c r="C67" s="100">
        <f>ROUND('Riverside Solar'!W$20,0)</f>
        <v>200307</v>
      </c>
      <c r="D67" s="100">
        <f>ROUND('Riverside Solar'!X$20,0)</f>
        <v>167597</v>
      </c>
      <c r="E67" s="100">
        <f>ROUND('Riverside Solar'!Y$20,0)</f>
        <v>-118891</v>
      </c>
      <c r="F67" s="101">
        <f t="shared" si="3"/>
        <v>447377</v>
      </c>
      <c r="G67" s="117"/>
      <c r="H67" s="104" t="s">
        <v>22</v>
      </c>
      <c r="I67" s="100">
        <v>0</v>
      </c>
      <c r="J67" s="100">
        <f t="shared" si="4"/>
        <v>447377</v>
      </c>
      <c r="K67" s="100">
        <f t="shared" si="5"/>
        <v>447377</v>
      </c>
    </row>
    <row r="68" spans="1:11" x14ac:dyDescent="0.2">
      <c r="A68" s="105" t="s">
        <v>21</v>
      </c>
      <c r="B68" s="98">
        <f>SUM(B36:B67)</f>
        <v>6365073</v>
      </c>
      <c r="C68" s="98">
        <f>SUM(C36:C67)</f>
        <v>6436954</v>
      </c>
      <c r="D68" s="98">
        <f>SUM(D36:D67)</f>
        <v>4266234</v>
      </c>
      <c r="E68" s="98">
        <f>SUM(E36:E67)</f>
        <v>-4368115</v>
      </c>
      <c r="F68" s="98">
        <f>SUM(F36:F67)</f>
        <v>12700146</v>
      </c>
      <c r="G68" s="117"/>
      <c r="H68" s="105" t="s">
        <v>21</v>
      </c>
      <c r="I68" s="98">
        <f>SUM(I36:I67)</f>
        <v>4576706</v>
      </c>
      <c r="J68" s="98">
        <f>SUM(J36:J67)</f>
        <v>12700146</v>
      </c>
      <c r="K68" s="98">
        <f>SUM(K36:K67)</f>
        <v>8123440</v>
      </c>
    </row>
    <row r="69" spans="1:11" ht="13.5" thickBot="1" x14ac:dyDescent="0.25">
      <c r="A69" s="122"/>
      <c r="B69" s="123"/>
      <c r="C69" s="123"/>
      <c r="D69" s="123"/>
      <c r="E69" s="123"/>
      <c r="F69" s="106"/>
      <c r="G69" s="117"/>
      <c r="H69" s="122"/>
      <c r="I69" s="123"/>
      <c r="J69" s="123"/>
      <c r="K69" s="123"/>
    </row>
    <row r="70" spans="1:11" ht="24.75" customHeight="1" thickBot="1" x14ac:dyDescent="0.25">
      <c r="A70" s="107" t="s">
        <v>20</v>
      </c>
      <c r="B70" s="108">
        <f>SUM(B12,B18,B27,B33,B68)</f>
        <v>7835060</v>
      </c>
      <c r="C70" s="108">
        <f>SUM(C12,C18,C27,C33,C68)</f>
        <v>9811288</v>
      </c>
      <c r="D70" s="108">
        <f>SUM(D12,D18,D27,D33,D68)</f>
        <v>6301045</v>
      </c>
      <c r="E70" s="108">
        <f>SUM(E12,E18,E27,E33,E68)</f>
        <v>-6505001</v>
      </c>
      <c r="F70" s="108">
        <f>SUM(F12,F18,F27,F33,F68)</f>
        <v>17442392</v>
      </c>
      <c r="G70" s="117"/>
      <c r="H70" s="107" t="s">
        <v>20</v>
      </c>
      <c r="I70" s="108">
        <f>SUM(I12,I18,I27,I33,I68)</f>
        <v>8014743</v>
      </c>
      <c r="J70" s="108">
        <f>SUM(J12,J18,J27,J33,J68)</f>
        <v>17442392</v>
      </c>
      <c r="K70" s="108">
        <f>SUM(K12,K18,K27,K33,K68)</f>
        <v>9427649</v>
      </c>
    </row>
    <row r="71" spans="1:11" x14ac:dyDescent="0.2">
      <c r="A71" s="118"/>
      <c r="B71" s="120"/>
      <c r="C71" s="120"/>
      <c r="D71" s="120"/>
      <c r="E71" s="120"/>
      <c r="F71" s="102"/>
      <c r="G71" s="117"/>
      <c r="H71" s="118"/>
      <c r="I71" s="120"/>
      <c r="J71" s="120"/>
      <c r="K71" s="120"/>
    </row>
    <row r="72" spans="1:11" x14ac:dyDescent="0.2">
      <c r="A72" s="121" t="s">
        <v>19</v>
      </c>
      <c r="B72" s="116">
        <v>0</v>
      </c>
      <c r="C72" s="116">
        <v>0</v>
      </c>
      <c r="D72" s="116">
        <v>0</v>
      </c>
      <c r="E72" s="116">
        <v>0</v>
      </c>
      <c r="F72" s="98">
        <f>SUM(B72:E72)</f>
        <v>0</v>
      </c>
      <c r="G72" s="117"/>
      <c r="H72" s="121" t="s">
        <v>19</v>
      </c>
      <c r="I72" s="116">
        <v>0</v>
      </c>
      <c r="J72" s="116">
        <f>F72</f>
        <v>0</v>
      </c>
      <c r="K72" s="116">
        <f>J72-I72</f>
        <v>0</v>
      </c>
    </row>
    <row r="73" spans="1:11" x14ac:dyDescent="0.2">
      <c r="A73" s="121"/>
      <c r="B73" s="98"/>
      <c r="C73" s="98"/>
      <c r="D73" s="98"/>
      <c r="E73" s="98"/>
      <c r="F73" s="98"/>
      <c r="G73" s="117"/>
      <c r="H73" s="121"/>
      <c r="I73" s="116"/>
      <c r="J73" s="116"/>
      <c r="K73" s="116"/>
    </row>
    <row r="74" spans="1:11" x14ac:dyDescent="0.2">
      <c r="A74" s="121" t="s">
        <v>18</v>
      </c>
      <c r="B74" s="116">
        <v>0</v>
      </c>
      <c r="C74" s="116">
        <v>0</v>
      </c>
      <c r="D74" s="116">
        <v>0</v>
      </c>
      <c r="E74" s="116">
        <v>0</v>
      </c>
      <c r="F74" s="98">
        <f>SUM(B74:E74)</f>
        <v>0</v>
      </c>
      <c r="G74" s="117"/>
      <c r="H74" s="121" t="s">
        <v>18</v>
      </c>
      <c r="I74" s="116">
        <v>0</v>
      </c>
      <c r="J74" s="116">
        <f>F74</f>
        <v>0</v>
      </c>
      <c r="K74" s="116">
        <f>J74-I74</f>
        <v>0</v>
      </c>
    </row>
    <row r="75" spans="1:11" x14ac:dyDescent="0.2">
      <c r="A75" s="118"/>
      <c r="B75" s="120"/>
      <c r="C75" s="120"/>
      <c r="D75" s="120"/>
      <c r="E75" s="120"/>
      <c r="F75" s="102"/>
      <c r="G75" s="117"/>
      <c r="H75" s="118"/>
      <c r="I75" s="120"/>
      <c r="J75" s="120"/>
      <c r="K75" s="120"/>
    </row>
    <row r="76" spans="1:11" x14ac:dyDescent="0.2">
      <c r="A76" s="121" t="s">
        <v>17</v>
      </c>
      <c r="B76" s="116">
        <v>0</v>
      </c>
      <c r="C76" s="116">
        <v>0</v>
      </c>
      <c r="D76" s="116">
        <v>0</v>
      </c>
      <c r="E76" s="116">
        <v>0</v>
      </c>
      <c r="F76" s="98">
        <f>SUM(B76:E76)</f>
        <v>0</v>
      </c>
      <c r="G76" s="117"/>
      <c r="H76" s="121" t="s">
        <v>17</v>
      </c>
      <c r="I76" s="116">
        <v>0</v>
      </c>
      <c r="J76" s="116">
        <f>F76</f>
        <v>0</v>
      </c>
      <c r="K76" s="116">
        <f>J76-I76</f>
        <v>0</v>
      </c>
    </row>
    <row r="77" spans="1:11" x14ac:dyDescent="0.2">
      <c r="A77" s="118"/>
      <c r="B77" s="120"/>
      <c r="C77" s="120"/>
      <c r="D77" s="120"/>
      <c r="E77" s="120"/>
      <c r="F77" s="102"/>
      <c r="G77" s="117"/>
      <c r="H77" s="118"/>
      <c r="I77" s="120"/>
      <c r="J77" s="120"/>
      <c r="K77" s="120"/>
    </row>
    <row r="78" spans="1:11" x14ac:dyDescent="0.2">
      <c r="A78" s="115" t="s">
        <v>16</v>
      </c>
      <c r="B78" s="116">
        <v>0</v>
      </c>
      <c r="C78" s="116">
        <v>0</v>
      </c>
      <c r="D78" s="116">
        <v>0</v>
      </c>
      <c r="E78" s="116">
        <v>0</v>
      </c>
      <c r="F78" s="98">
        <f>SUM(B78:E78)</f>
        <v>0</v>
      </c>
      <c r="G78" s="117"/>
      <c r="H78" s="115" t="s">
        <v>16</v>
      </c>
      <c r="I78" s="116">
        <v>0</v>
      </c>
      <c r="J78" s="116">
        <f>F78</f>
        <v>0</v>
      </c>
      <c r="K78" s="116">
        <f>J78-I78</f>
        <v>0</v>
      </c>
    </row>
    <row r="79" spans="1:11" x14ac:dyDescent="0.2">
      <c r="A79" s="119"/>
      <c r="B79" s="116"/>
      <c r="C79" s="116"/>
      <c r="D79" s="116"/>
      <c r="E79" s="116"/>
      <c r="F79" s="116"/>
      <c r="G79" s="117"/>
      <c r="H79" s="119"/>
      <c r="I79" s="116"/>
      <c r="J79" s="116"/>
      <c r="K79" s="116"/>
    </row>
    <row r="80" spans="1:11" x14ac:dyDescent="0.2">
      <c r="A80" s="119" t="s">
        <v>15</v>
      </c>
      <c r="B80" s="116">
        <v>0</v>
      </c>
      <c r="C80" s="116">
        <v>0</v>
      </c>
      <c r="D80" s="116">
        <v>0</v>
      </c>
      <c r="E80" s="116">
        <v>0</v>
      </c>
      <c r="F80" s="98">
        <f>SUM(B80:E80)</f>
        <v>0</v>
      </c>
      <c r="G80" s="117"/>
      <c r="H80" s="119" t="s">
        <v>15</v>
      </c>
      <c r="I80" s="116">
        <v>0</v>
      </c>
      <c r="J80" s="116">
        <f>F80</f>
        <v>0</v>
      </c>
      <c r="K80" s="116">
        <f>J80-I80</f>
        <v>0</v>
      </c>
    </row>
    <row r="81" spans="1:11" x14ac:dyDescent="0.2">
      <c r="A81" s="118"/>
      <c r="B81" s="120"/>
      <c r="C81" s="120"/>
      <c r="D81" s="120"/>
      <c r="E81" s="120"/>
      <c r="F81" s="102"/>
      <c r="G81" s="117"/>
      <c r="H81" s="118"/>
      <c r="I81" s="120"/>
      <c r="J81" s="120"/>
      <c r="K81" s="120"/>
    </row>
    <row r="82" spans="1:11" x14ac:dyDescent="0.2">
      <c r="A82" s="121" t="s">
        <v>14</v>
      </c>
      <c r="B82" s="116">
        <v>0</v>
      </c>
      <c r="C82" s="116">
        <v>0</v>
      </c>
      <c r="D82" s="116">
        <v>0</v>
      </c>
      <c r="E82" s="116">
        <v>0</v>
      </c>
      <c r="F82" s="98">
        <f>SUM(B82:E82)</f>
        <v>0</v>
      </c>
      <c r="G82" s="117"/>
      <c r="H82" s="121" t="s">
        <v>14</v>
      </c>
      <c r="I82" s="116">
        <v>0</v>
      </c>
      <c r="J82" s="116">
        <f>F82</f>
        <v>0</v>
      </c>
      <c r="K82" s="116">
        <f>J82-I82</f>
        <v>0</v>
      </c>
    </row>
    <row r="83" spans="1:11" ht="13.5" thickBot="1" x14ac:dyDescent="0.25">
      <c r="A83" s="122"/>
      <c r="B83" s="123"/>
      <c r="C83" s="123"/>
      <c r="D83" s="123"/>
      <c r="E83" s="123"/>
      <c r="F83" s="106"/>
      <c r="G83" s="117"/>
      <c r="H83" s="122"/>
      <c r="I83" s="123"/>
      <c r="J83" s="123"/>
      <c r="K83" s="123"/>
    </row>
    <row r="84" spans="1:11" ht="24.75" customHeight="1" thickBot="1" x14ac:dyDescent="0.25">
      <c r="A84" s="107" t="s">
        <v>13</v>
      </c>
      <c r="B84" s="108">
        <f>SUM(B72:B83)</f>
        <v>0</v>
      </c>
      <c r="C84" s="108">
        <f>SUM(C72:C83)</f>
        <v>0</v>
      </c>
      <c r="D84" s="108">
        <f>SUM(D72:D83)</f>
        <v>0</v>
      </c>
      <c r="E84" s="108">
        <f>SUM(E72:E83)</f>
        <v>0</v>
      </c>
      <c r="F84" s="108">
        <f>SUM(F72:F83)</f>
        <v>0</v>
      </c>
      <c r="G84" s="117"/>
      <c r="H84" s="107" t="s">
        <v>13</v>
      </c>
      <c r="I84" s="108">
        <f>SUM(I72:I83)</f>
        <v>0</v>
      </c>
      <c r="J84" s="108">
        <f>SUM(J72:J83)</f>
        <v>0</v>
      </c>
      <c r="K84" s="108">
        <f>SUM(K72:K83)</f>
        <v>0</v>
      </c>
    </row>
    <row r="85" spans="1:11" x14ac:dyDescent="0.2">
      <c r="A85" s="118"/>
      <c r="B85" s="120"/>
      <c r="C85" s="120"/>
      <c r="D85" s="120"/>
      <c r="E85" s="120"/>
      <c r="F85" s="102"/>
      <c r="G85" s="117"/>
      <c r="H85" s="118"/>
      <c r="I85" s="120"/>
      <c r="J85" s="120"/>
      <c r="K85" s="120"/>
    </row>
    <row r="86" spans="1:11" ht="13.5" thickBot="1" x14ac:dyDescent="0.25">
      <c r="A86" s="122"/>
      <c r="B86" s="123"/>
      <c r="C86" s="123"/>
      <c r="D86" s="123"/>
      <c r="E86" s="123"/>
      <c r="F86" s="106"/>
      <c r="G86" s="117"/>
      <c r="H86" s="122"/>
      <c r="I86" s="123"/>
      <c r="J86" s="123"/>
      <c r="K86" s="123"/>
    </row>
    <row r="87" spans="1:11" ht="24.75" customHeight="1" thickBot="1" x14ac:dyDescent="0.25">
      <c r="A87" s="94" t="s">
        <v>12</v>
      </c>
      <c r="B87" s="108">
        <f>SUM(B70,B84)</f>
        <v>7835060</v>
      </c>
      <c r="C87" s="108">
        <f>SUM(C70,C84)</f>
        <v>9811288</v>
      </c>
      <c r="D87" s="108">
        <f>SUM(D70,D84)</f>
        <v>6301045</v>
      </c>
      <c r="E87" s="108">
        <f>SUM(E70,E84)</f>
        <v>-6505001</v>
      </c>
      <c r="F87" s="108">
        <f>SUM(F70,F84)</f>
        <v>17442392</v>
      </c>
      <c r="G87" s="117"/>
      <c r="H87" s="94" t="s">
        <v>12</v>
      </c>
      <c r="I87" s="108">
        <f>SUM(I70,I84)</f>
        <v>8014743</v>
      </c>
      <c r="J87" s="108">
        <f>SUM(J70,J84)</f>
        <v>17442392</v>
      </c>
      <c r="K87" s="108">
        <f>SUM(K70,K84)</f>
        <v>9427649</v>
      </c>
    </row>
  </sheetData>
  <printOptions horizontalCentered="1"/>
  <pageMargins left="1" right="1" top="1" bottom="1" header="1" footer="1"/>
  <pageSetup scale="57" orientation="portrait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F6177-AF36-4C12-B9BC-40671FC75B3C}">
  <sheetPr>
    <tabColor theme="0" tint="-0.14999847407452621"/>
    <pageSetUpPr fitToPage="1"/>
  </sheetPr>
  <dimension ref="A1:AH430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RowHeight="12.75" x14ac:dyDescent="0.2"/>
  <cols>
    <col min="1" max="1" width="17.8554687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MacDill Common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2055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80952.766851010092</v>
      </c>
      <c r="Q8" s="184">
        <f>G10</f>
        <v>120056.14968770999</v>
      </c>
      <c r="R8" s="184">
        <f>G11</f>
        <v>186540.07710514616</v>
      </c>
      <c r="S8" s="184">
        <f>G12</f>
        <v>154533.32763657681</v>
      </c>
      <c r="T8" s="184">
        <f>G13</f>
        <v>-380176.78757842287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114267.86351645587</v>
      </c>
      <c r="Q9" s="184">
        <f>L10</f>
        <v>278844.3069040337</v>
      </c>
      <c r="R9" s="184">
        <f>L11</f>
        <v>439026.70676058409</v>
      </c>
      <c r="S9" s="184">
        <f>L12</f>
        <v>291152.3663475936</v>
      </c>
      <c r="T9" s="184">
        <f>L13</f>
        <v>-894755.51649575552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59</v>
      </c>
      <c r="B10" s="170">
        <f>'Escalation Factors'!$A$10</f>
        <v>2023</v>
      </c>
      <c r="C10" s="201">
        <v>2055</v>
      </c>
      <c r="D10" s="10" t="s">
        <v>155</v>
      </c>
      <c r="E10" s="184">
        <f>VLOOKUP($A$10,'Cost Estimates in 2023'!$A:$F,2,FALSE)</f>
        <v>113850</v>
      </c>
      <c r="F10" s="164">
        <f>VLOOKUP(G$7,Multiplier_Labor,3,FALSE)</f>
        <v>1.0545116353773385</v>
      </c>
      <c r="G10" s="185">
        <f>E10*F10</f>
        <v>120056.14968770999</v>
      </c>
      <c r="H10" s="137"/>
      <c r="J10" s="165">
        <f>C10+1</f>
        <v>2056</v>
      </c>
      <c r="K10" s="164">
        <f>VLOOKUP(J$10,Multiplier_Labor,4,FALSE)</f>
        <v>2.3226157729476036</v>
      </c>
      <c r="L10" s="185">
        <f>G10*K10</f>
        <v>278844.3069040337</v>
      </c>
      <c r="M10" s="2"/>
      <c r="O10" s="134" t="s">
        <v>235</v>
      </c>
      <c r="P10" s="184">
        <f>SUM(Q10:T10)</f>
        <v>114267.86351645587</v>
      </c>
      <c r="Q10" s="184">
        <f>Q9-Q16</f>
        <v>278844.3069040337</v>
      </c>
      <c r="R10" s="184">
        <f>R9-R16</f>
        <v>439026.70676058409</v>
      </c>
      <c r="S10" s="184">
        <f>S9-S16</f>
        <v>291152.3663475936</v>
      </c>
      <c r="T10" s="184">
        <f>T9-T16</f>
        <v>-894755.51649575552</v>
      </c>
      <c r="Z10" s="2"/>
      <c r="AA10" s="186" t="str">
        <f>A10</f>
        <v>MacDill Common</v>
      </c>
      <c r="AB10" s="182">
        <f>P12</f>
        <v>30</v>
      </c>
      <c r="AC10" s="187">
        <f>G7</f>
        <v>2025</v>
      </c>
      <c r="AD10" s="187">
        <f>C10</f>
        <v>2055</v>
      </c>
      <c r="AE10" s="182">
        <f>G15</f>
        <v>80952.766851010092</v>
      </c>
      <c r="AF10" s="182">
        <f>P16</f>
        <v>0</v>
      </c>
      <c r="AG10" s="182">
        <f>L15</f>
        <v>114267.86351645587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184000</v>
      </c>
      <c r="F11" s="164">
        <f>VLOOKUP(G$7,Multiplier_Materials,3,FALSE)</f>
        <v>1.0138047668757943</v>
      </c>
      <c r="G11" s="185">
        <f>E11*F11</f>
        <v>186540.07710514616</v>
      </c>
      <c r="H11" s="137"/>
      <c r="K11" s="164">
        <f>VLOOKUP(J$10,Multiplier_Materials,4,FALSE)</f>
        <v>2.3535248487815301</v>
      </c>
      <c r="L11" s="185">
        <f>G11*K11</f>
        <v>439026.70676058409</v>
      </c>
      <c r="M11" s="2"/>
      <c r="O11" s="134" t="s">
        <v>234</v>
      </c>
      <c r="P11" s="184">
        <f>SUM(Q11:T11)</f>
        <v>80952.766851010325</v>
      </c>
      <c r="Q11" s="184">
        <f>Q10/((1+Q13)^(P12))</f>
        <v>120056.14968770991</v>
      </c>
      <c r="R11" s="184">
        <f>R10/((1+R13)^(P12))</f>
        <v>186540.07710514587</v>
      </c>
      <c r="S11" s="184">
        <f>S10/((1+S13)^(P12))</f>
        <v>154533.32763657681</v>
      </c>
      <c r="T11" s="184">
        <f>T10/((1+T13)^(P12))</f>
        <v>-380176.78757842229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148350</v>
      </c>
      <c r="F12" s="164">
        <f>VLOOKUP(G$7,Multiplier_GDP,3,FALSE)</f>
        <v>1.0416806716317952</v>
      </c>
      <c r="G12" s="185">
        <f>E12*F12</f>
        <v>154533.32763657681</v>
      </c>
      <c r="H12" s="137"/>
      <c r="K12" s="164">
        <f>VLOOKUP(J$10,Multiplier_GDP,4,FALSE)</f>
        <v>1.8840749163980348</v>
      </c>
      <c r="L12" s="185">
        <f>G12*K12</f>
        <v>291152.3663475936</v>
      </c>
      <c r="M12" s="2"/>
      <c r="O12" s="134" t="s">
        <v>244</v>
      </c>
      <c r="P12" s="184">
        <f>(P7-P6)</f>
        <v>30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-375000</v>
      </c>
      <c r="F13" s="164">
        <f>F11</f>
        <v>1.0138047668757943</v>
      </c>
      <c r="G13" s="185">
        <f>E13*F13</f>
        <v>-380176.78757842287</v>
      </c>
      <c r="H13" s="137"/>
      <c r="K13" s="164">
        <f>K11</f>
        <v>2.3535248487815301</v>
      </c>
      <c r="L13" s="185">
        <f>G13*K13</f>
        <v>-894755.51649575552</v>
      </c>
      <c r="M13" s="2"/>
      <c r="O13" s="180" t="s">
        <v>237</v>
      </c>
      <c r="P13" s="189">
        <f>IF(P8=0,0,((P9/P8)^(1/($P7-$P6))-1))</f>
        <v>1.1555572801119629E-2</v>
      </c>
      <c r="Q13" s="189">
        <f>IF(Q8=0,0,((Q9/Q8)^(1/($P7-$P6))-1))</f>
        <v>2.8488039833445722E-2</v>
      </c>
      <c r="R13" s="189">
        <f>IF(R8=0,0,((R9/R8)^(1/($P7-$P6))-1))</f>
        <v>2.8941363573068202E-2</v>
      </c>
      <c r="S13" s="189">
        <f>IF(S8=0,0,((S9/S8)^(1/($P7-$P6))-1))</f>
        <v>2.1339054300326898E-2</v>
      </c>
      <c r="T13" s="189">
        <f>IF(T8=0,0,((T9/T8)^(1/($P7-$P6))-1))</f>
        <v>2.8941363573068202E-2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3289.1709408178467</v>
      </c>
      <c r="Q14" s="185">
        <f>PMT(Q13,$P12,-Q11)</f>
        <v>6006.073634452534</v>
      </c>
      <c r="R14" s="185">
        <f>PMT(R13,$P12,-R11)</f>
        <v>9387.3648127576398</v>
      </c>
      <c r="S14" s="185">
        <f>PMT(S13,$P12,-S11)</f>
        <v>7027.5901283039475</v>
      </c>
      <c r="T14" s="185">
        <f>PMT(T13,$P12,-T11)</f>
        <v>-19131.857634696276</v>
      </c>
      <c r="U14" s="190"/>
      <c r="Z14" s="2"/>
    </row>
    <row r="15" spans="1:34" x14ac:dyDescent="0.2">
      <c r="E15" s="185">
        <f>SUM(E10:E13)</f>
        <v>71200</v>
      </c>
      <c r="F15" s="124"/>
      <c r="G15" s="185">
        <f>SUM(G10:G13)</f>
        <v>80952.766851010092</v>
      </c>
      <c r="H15" s="137"/>
      <c r="L15" s="185">
        <f>SUM(L10:L13)</f>
        <v>114267.86351645587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56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 t="s">
        <v>239</v>
      </c>
      <c r="C17" s="201">
        <f>'MacDill Unit 3 and 4'!$C$10</f>
        <v>2055</v>
      </c>
      <c r="E17" s="184">
        <f>VLOOKUP($A$10,'Cost Estimates in 2023'!$A:$F,6,FALSE)-E15</f>
        <v>0</v>
      </c>
      <c r="M17" s="2"/>
      <c r="N17" s="1">
        <f t="shared" ref="N17:N56" si="1">N16+1</f>
        <v>1</v>
      </c>
      <c r="O17" s="195">
        <f>P6</f>
        <v>2025</v>
      </c>
      <c r="P17" s="124">
        <f t="shared" si="0"/>
        <v>3289.1709408178467</v>
      </c>
      <c r="Q17" s="124">
        <f>IF($N17&lt;=TRUNC($P$12),Q14*(1+0),0)</f>
        <v>6006.073634452534</v>
      </c>
      <c r="R17" s="124">
        <f>IF($N17&lt;=TRUNC($P$12),R14*(1+0),0)</f>
        <v>9387.3648127576398</v>
      </c>
      <c r="S17" s="124">
        <f>IF($N17&lt;=TRUNC($P$12),S14*(1+0),0)</f>
        <v>7027.5901283039475</v>
      </c>
      <c r="T17" s="124">
        <f>IF($N17&lt;=TRUNC($P$12),T14*(1+0),0)</f>
        <v>-19131.857634696276</v>
      </c>
      <c r="Z17" s="2"/>
    </row>
    <row r="18" spans="2:26" x14ac:dyDescent="0.2">
      <c r="B18" s="134" t="s">
        <v>238</v>
      </c>
      <c r="M18" s="2"/>
      <c r="N18" s="1">
        <f t="shared" si="1"/>
        <v>2</v>
      </c>
      <c r="O18" s="195">
        <f t="shared" ref="O18:O56" si="2">O17+1</f>
        <v>2026</v>
      </c>
      <c r="P18" s="124">
        <f t="shared" si="0"/>
        <v>3328.2154235121779</v>
      </c>
      <c r="Q18" s="124">
        <f t="shared" ref="Q18:Q56" si="3">IF($N18&lt;=TRUNC($P$12),Q17*(1+Q$13),0)</f>
        <v>6177.1748993934261</v>
      </c>
      <c r="R18" s="124">
        <f t="shared" ref="R18:R56" si="4">IF($N18&lt;=TRUNC($P$12),R17*(1+R$13),0)</f>
        <v>9659.0479507966866</v>
      </c>
      <c r="S18" s="124">
        <f t="shared" ref="S18:S56" si="5">IF($N18&lt;=TRUNC($P$12),S17*(1+S$13),0)</f>
        <v>7177.5522556522665</v>
      </c>
      <c r="T18" s="124">
        <f t="shared" ref="T18:T56" si="6">IF($N18&lt;=TRUNC($P$12),T17*(1+T$13),0)</f>
        <v>-19685.5596823302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3367.1722840391158</v>
      </c>
      <c r="Q19" s="124">
        <f t="shared" si="3"/>
        <v>6353.1505039855074</v>
      </c>
      <c r="R19" s="124">
        <f t="shared" si="4"/>
        <v>9938.5939693103937</v>
      </c>
      <c r="S19" s="124">
        <f t="shared" si="5"/>
        <v>7330.7144329790644</v>
      </c>
      <c r="T19" s="124">
        <f t="shared" si="6"/>
        <v>-20255.28662223585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3406.0124490701419</v>
      </c>
      <c r="Q20" s="124">
        <f t="shared" si="3"/>
        <v>6534.1393086109219</v>
      </c>
      <c r="R20" s="124">
        <f t="shared" si="4"/>
        <v>10226.230430781308</v>
      </c>
      <c r="S20" s="124">
        <f t="shared" si="5"/>
        <v>7487.1449463245945</v>
      </c>
      <c r="T20" s="124">
        <f t="shared" si="6"/>
        <v>-20841.502236646684</v>
      </c>
      <c r="U20" s="196">
        <f>SUM(Q17:T20)/4</f>
        <v>3347.6427743598224</v>
      </c>
      <c r="V20" s="124">
        <f>SUM(Q17:Q20)/4</f>
        <v>6267.6345866105967</v>
      </c>
      <c r="W20" s="124">
        <f>SUM(R17:R20)/4</f>
        <v>9802.8092909115076</v>
      </c>
      <c r="X20" s="124">
        <f>SUM(S17:S20)/4</f>
        <v>7255.7504408149689</v>
      </c>
      <c r="Y20" s="124">
        <f>SUM(T17:T20)/4</f>
        <v>-19978.551543977253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3444.7054217746809</v>
      </c>
      <c r="Q21" s="124">
        <f t="shared" si="3"/>
        <v>6720.2841295119133</v>
      </c>
      <c r="R21" s="124">
        <f t="shared" si="4"/>
        <v>10522.191483660525</v>
      </c>
      <c r="S21" s="124">
        <f t="shared" si="5"/>
        <v>7646.9135388886334</v>
      </c>
      <c r="T21" s="124">
        <f t="shared" si="6"/>
        <v>-21444.68373028639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3483.2192277509203</v>
      </c>
      <c r="Q22" s="124">
        <f t="shared" si="3"/>
        <v>6911.7318514855215</v>
      </c>
      <c r="R22" s="124">
        <f t="shared" si="4"/>
        <v>10826.718052974586</v>
      </c>
      <c r="S22" s="124">
        <f t="shared" si="5"/>
        <v>7810.0914421248826</v>
      </c>
      <c r="T22" s="124">
        <f t="shared" si="6"/>
        <v>-22065.322118834069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3521.5203591043537</v>
      </c>
      <c r="Q23" s="124">
        <f t="shared" si="3"/>
        <v>7108.6335437887365</v>
      </c>
      <c r="R23" s="124">
        <f t="shared" si="4"/>
        <v>11140.058036448823</v>
      </c>
      <c r="S23" s="124">
        <f t="shared" si="5"/>
        <v>7976.751407498904</v>
      </c>
      <c r="T23" s="124">
        <f t="shared" si="6"/>
        <v>-22703.92262863211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3559.5737166139006</v>
      </c>
      <c r="Q24" s="124">
        <f t="shared" si="3"/>
        <v>7311.1445793455587</v>
      </c>
      <c r="R24" s="124">
        <f t="shared" si="4"/>
        <v>11462.46650630677</v>
      </c>
      <c r="S24" s="124">
        <f t="shared" si="5"/>
        <v>8146.9677389237322</v>
      </c>
      <c r="T24" s="124">
        <f t="shared" si="6"/>
        <v>-23361.005107962163</v>
      </c>
      <c r="U24" s="196">
        <f>SUM(Q21:T24)/4</f>
        <v>3502.254681310962</v>
      </c>
      <c r="V24" s="124">
        <f>SUM(Q21:Q24)/4</f>
        <v>7012.9485260329329</v>
      </c>
      <c r="W24" s="124">
        <f>SUM(R21:R24)/4</f>
        <v>10987.858519847676</v>
      </c>
      <c r="X24" s="124">
        <f>SUM(S21:S24)/4</f>
        <v>7895.1810318590387</v>
      </c>
      <c r="Y24" s="124">
        <f>SUM(T21:T24)/4</f>
        <v>-22393.733396428681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3597.3425499235855</v>
      </c>
      <c r="Q25" s="124">
        <f t="shared" si="3"/>
        <v>7519.4247573500361</v>
      </c>
      <c r="R25" s="124">
        <f t="shared" si="4"/>
        <v>11794.20591690991</v>
      </c>
      <c r="S25" s="124">
        <f t="shared" si="5"/>
        <v>8320.8163258876375</v>
      </c>
      <c r="T25" s="124">
        <f t="shared" si="6"/>
        <v>-24037.104450224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3634.7883956959049</v>
      </c>
      <c r="Q26" s="124">
        <f t="shared" si="3"/>
        <v>7733.6384293620222</v>
      </c>
      <c r="R26" s="124">
        <f t="shared" si="4"/>
        <v>12135.546318406832</v>
      </c>
      <c r="S26" s="124">
        <f t="shared" si="5"/>
        <v>8498.3746772888007</v>
      </c>
      <c r="T26" s="124">
        <f t="shared" si="6"/>
        <v>-24732.771029361749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3671.8710136608424</v>
      </c>
      <c r="Q27" s="124">
        <f t="shared" si="3"/>
        <v>7953.9546289951541</v>
      </c>
      <c r="R27" s="124">
        <f t="shared" si="4"/>
        <v>12486.765576565653</v>
      </c>
      <c r="S27" s="124">
        <f t="shared" si="5"/>
        <v>8679.7219559919904</v>
      </c>
      <c r="T27" s="124">
        <f t="shared" si="6"/>
        <v>-25448.571147891955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3708.5483204925549</v>
      </c>
      <c r="Q28" s="124">
        <f t="shared" si="3"/>
        <v>8180.5472052993882</v>
      </c>
      <c r="R28" s="124">
        <f t="shared" si="4"/>
        <v>12848.149598968712</v>
      </c>
      <c r="S28" s="124">
        <f t="shared" si="5"/>
        <v>8864.9390141226431</v>
      </c>
      <c r="T28" s="124">
        <f t="shared" si="6"/>
        <v>-26185.087497898188</v>
      </c>
      <c r="U28" s="196">
        <f>SUM(Q25:T28)/4</f>
        <v>3653.137569943221</v>
      </c>
      <c r="V28" s="124">
        <f>SUM(Q25:Q28)/4</f>
        <v>7846.8912552516504</v>
      </c>
      <c r="W28" s="124">
        <f>SUM(R25:R28)/4</f>
        <v>12316.166852712777</v>
      </c>
      <c r="X28" s="124">
        <f>SUM(S25:S28)/4</f>
        <v>8590.9629933227679</v>
      </c>
      <c r="Y28" s="124">
        <f>SUM(T25:T28)/4</f>
        <v>-25100.883531343974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3744.7763214436054</v>
      </c>
      <c r="Q29" s="124">
        <f t="shared" si="3"/>
        <v>8413.5949599433407</v>
      </c>
      <c r="R29" s="124">
        <f t="shared" si="4"/>
        <v>13219.992567753636</v>
      </c>
      <c r="S29" s="124">
        <f t="shared" si="5"/>
        <v>9054.1084291140924</v>
      </c>
      <c r="T29" s="124">
        <f t="shared" si="6"/>
        <v>-26942.919635367463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3780.50903966435</v>
      </c>
      <c r="Q30" s="124">
        <f t="shared" si="3"/>
        <v>8653.2817883046846</v>
      </c>
      <c r="R30" s="124">
        <f t="shared" si="4"/>
        <v>13602.597179090253</v>
      </c>
      <c r="S30" s="124">
        <f t="shared" si="5"/>
        <v>9247.3145405240048</v>
      </c>
      <c r="T30" s="124">
        <f t="shared" si="6"/>
        <v>-27722.684468254593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3815.6984431328856</v>
      </c>
      <c r="Q31" s="124">
        <f t="shared" si="3"/>
        <v>8899.7968245799384</v>
      </c>
      <c r="R31" s="124">
        <f t="shared" si="4"/>
        <v>13996.274889588296</v>
      </c>
      <c r="S31" s="124">
        <f t="shared" si="5"/>
        <v>9444.6434876364492</v>
      </c>
      <c r="T31" s="124">
        <f t="shared" si="6"/>
        <v>-28525.016758671798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3850.2943691185937</v>
      </c>
      <c r="Q32" s="124">
        <f t="shared" si="3"/>
        <v>9153.334591028146</v>
      </c>
      <c r="R32" s="124">
        <f t="shared" si="4"/>
        <v>14401.346169836475</v>
      </c>
      <c r="S32" s="124">
        <f t="shared" si="5"/>
        <v>9646.1832478663528</v>
      </c>
      <c r="T32" s="124">
        <f t="shared" si="6"/>
        <v>-29350.569639612382</v>
      </c>
      <c r="U32" s="196">
        <f>SUM(Q29:T32)/4</f>
        <v>3797.8195433398578</v>
      </c>
      <c r="V32" s="124">
        <f>SUM(Q29:Q32)/4</f>
        <v>8780.0020409640274</v>
      </c>
      <c r="W32" s="124">
        <f>SUM(R29:R32)/4</f>
        <v>13805.052701567165</v>
      </c>
      <c r="X32" s="124">
        <f>SUM(S29:S32)/4</f>
        <v>9348.0624262852252</v>
      </c>
      <c r="Y32" s="124">
        <f>SUM(T29:T32)/4</f>
        <v>-28135.29762547656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3884.2444460999468</v>
      </c>
      <c r="Q33" s="124">
        <f t="shared" si="3"/>
        <v>9414.095151466212</v>
      </c>
      <c r="R33" s="124">
        <f t="shared" si="4"/>
        <v>14818.140765279326</v>
      </c>
      <c r="S33" s="124">
        <f t="shared" si="5"/>
        <v>9852.023675983477</v>
      </c>
      <c r="T33" s="124">
        <f t="shared" si="6"/>
        <v>-30200.015146629063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3917.4940130547875</v>
      </c>
      <c r="Q34" s="124">
        <f t="shared" si="3"/>
        <v>9682.2842691370297</v>
      </c>
      <c r="R34" s="124">
        <f t="shared" si="4"/>
        <v>15246.997964644179</v>
      </c>
      <c r="S34" s="124">
        <f t="shared" si="5"/>
        <v>10062.256544173395</v>
      </c>
      <c r="T34" s="124">
        <f t="shared" si="6"/>
        <v>-31074.04476489982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3949.9860360384737</v>
      </c>
      <c r="Q35" s="124">
        <f t="shared" si="3"/>
        <v>9958.1135690749506</v>
      </c>
      <c r="R35" s="124">
        <f t="shared" si="4"/>
        <v>15688.266876136777</v>
      </c>
      <c r="S35" s="124">
        <f t="shared" si="5"/>
        <v>10276.975582953331</v>
      </c>
      <c r="T35" s="124">
        <f t="shared" si="6"/>
        <v>-31973.369992126583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3981.6610219632639</v>
      </c>
      <c r="Q36" s="124">
        <f t="shared" si="3"/>
        <v>10241.800705096734</v>
      </c>
      <c r="R36" s="124">
        <f t="shared" si="4"/>
        <v>16142.306711630374</v>
      </c>
      <c r="S36" s="124">
        <f t="shared" si="5"/>
        <v>10496.276522961107</v>
      </c>
      <c r="T36" s="124">
        <f t="shared" si="6"/>
        <v>-32898.722917724946</v>
      </c>
      <c r="U36" s="196">
        <f>SUM(Q33:T36)/4</f>
        <v>3933.346379289118</v>
      </c>
      <c r="V36" s="124">
        <f>SUM(Q33:Q36)/4</f>
        <v>9824.0734236937315</v>
      </c>
      <c r="W36" s="124">
        <f>SUM(R33:R36)/4</f>
        <v>15473.928079422663</v>
      </c>
      <c r="X36" s="124">
        <f>SUM(S33:S36)/4</f>
        <v>10171.883081517826</v>
      </c>
      <c r="Y36" s="124">
        <f>SUM(T33:T36)/4</f>
        <v>-31536.538205345103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4012.4569294887551</v>
      </c>
      <c r="Q37" s="124">
        <f t="shared" si="3"/>
        <v>10533.569531549741</v>
      </c>
      <c r="R37" s="124">
        <f t="shared" si="4"/>
        <v>16609.487079079649</v>
      </c>
      <c r="S37" s="124">
        <f t="shared" si="5"/>
        <v>10720.257137635821</v>
      </c>
      <c r="T37" s="124">
        <f t="shared" si="6"/>
        <v>-33850.856818776454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4042.3090769311311</v>
      </c>
      <c r="Q38" s="124">
        <f t="shared" si="3"/>
        <v>10833.650279952901</v>
      </c>
      <c r="R38" s="124">
        <f t="shared" si="4"/>
        <v>17090.188283397471</v>
      </c>
      <c r="S38" s="124">
        <f t="shared" si="5"/>
        <v>10949.0172868093</v>
      </c>
      <c r="T38" s="124">
        <f t="shared" si="6"/>
        <v>-34830.54677322854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4071.1500470957253</v>
      </c>
      <c r="Q39" s="124">
        <f t="shared" si="3"/>
        <v>11142.279740669819</v>
      </c>
      <c r="R39" s="124">
        <f t="shared" si="4"/>
        <v>17584.801636039469</v>
      </c>
      <c r="S39" s="124">
        <f t="shared" si="5"/>
        <v>11182.65896122774</v>
      </c>
      <c r="T39" s="124">
        <f t="shared" si="6"/>
        <v>-35838.590290841305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4098.9095889344244</v>
      </c>
      <c r="Q40" s="124">
        <f t="shared" si="3"/>
        <v>11459.701449757416</v>
      </c>
      <c r="R40" s="124">
        <f t="shared" si="4"/>
        <v>18093.72977354837</v>
      </c>
      <c r="S40" s="124">
        <f t="shared" si="5"/>
        <v>11421.286328023416</v>
      </c>
      <c r="T40" s="124">
        <f t="shared" si="6"/>
        <v>-36875.807962394778</v>
      </c>
      <c r="U40" s="196">
        <f>SUM(Q37:T40)/4</f>
        <v>4056.206410612509</v>
      </c>
      <c r="V40" s="124">
        <f>SUM(Q37:Q40)/4</f>
        <v>10992.300250482469</v>
      </c>
      <c r="W40" s="124">
        <f>SUM(R37:R40)/4</f>
        <v>17344.551693016241</v>
      </c>
      <c r="X40" s="124">
        <f>SUM(S37:S40)/4</f>
        <v>11068.30492842407</v>
      </c>
      <c r="Y40" s="124">
        <f>SUM(T37:T40)/4</f>
        <v>-35348.950461310269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4125.5145159265812</v>
      </c>
      <c r="Q41" s="124">
        <f t="shared" si="3"/>
        <v>11786.165881137502</v>
      </c>
      <c r="R41" s="124">
        <f t="shared" si="4"/>
        <v>18617.386985317484</v>
      </c>
      <c r="S41" s="124">
        <f t="shared" si="5"/>
        <v>11665.005777156688</v>
      </c>
      <c r="T41" s="124">
        <f t="shared" si="6"/>
        <v>-37943.044127685091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4150.8886010786809</v>
      </c>
      <c r="Q42" s="124">
        <f t="shared" si="3"/>
        <v>12121.930644242946</v>
      </c>
      <c r="R42" s="124">
        <f t="shared" si="4"/>
        <v>19156.199550840065</v>
      </c>
      <c r="S42" s="124">
        <f t="shared" si="5"/>
        <v>11913.925968849062</v>
      </c>
      <c r="T42" s="124">
        <f t="shared" si="6"/>
        <v>-39041.167562853392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4174.9524684349744</v>
      </c>
      <c r="Q43" s="124">
        <f t="shared" si="3"/>
        <v>12467.260687294405</v>
      </c>
      <c r="R43" s="124">
        <f t="shared" si="4"/>
        <v>19710.606086719174</v>
      </c>
      <c r="S43" s="124">
        <f t="shared" si="5"/>
        <v>12168.157882028407</v>
      </c>
      <c r="T43" s="124">
        <f t="shared" si="6"/>
        <v>-40171.072187607009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4197.6234809878879</v>
      </c>
      <c r="Q44" s="124">
        <f t="shared" si="3"/>
        <v>12822.428506368</v>
      </c>
      <c r="R44" s="124">
        <f t="shared" si="4"/>
        <v>20281.057903720444</v>
      </c>
      <c r="S44" s="124">
        <f t="shared" si="5"/>
        <v>12427.814863807962</v>
      </c>
      <c r="T44" s="124">
        <f t="shared" si="6"/>
        <v>-41333.677792908515</v>
      </c>
      <c r="U44" s="196">
        <f>SUM(Q41:T44)/4</f>
        <v>4162.2447666070311</v>
      </c>
      <c r="V44" s="124">
        <f>SUM(Q41:Q44)/4</f>
        <v>12299.446429760712</v>
      </c>
      <c r="W44" s="124">
        <f>SUM(R41:R44)/4</f>
        <v>19441.312631649293</v>
      </c>
      <c r="X44" s="124">
        <f>SUM(S41:S44)/4</f>
        <v>12043.726122960528</v>
      </c>
      <c r="Y44" s="124">
        <f>SUM(T41:T44)/4</f>
        <v>-39622.240417763496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4218.8156248734231</v>
      </c>
      <c r="Q45" s="124">
        <f t="shared" si="3"/>
        <v>13187.714360418922</v>
      </c>
      <c r="R45" s="124">
        <f t="shared" si="4"/>
        <v>20868.019374158466</v>
      </c>
      <c r="S45" s="124">
        <f t="shared" si="5"/>
        <v>12693.012680021169</v>
      </c>
      <c r="T45" s="124">
        <f t="shared" si="6"/>
        <v>-42529.930789725135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4238.439389733343</v>
      </c>
      <c r="Q46" s="124">
        <f t="shared" si="3"/>
        <v>13563.40649243064</v>
      </c>
      <c r="R46" s="124">
        <f t="shared" si="4"/>
        <v>21471.968309915817</v>
      </c>
      <c r="S46" s="124">
        <f t="shared" si="5"/>
        <v>12963.869566834879</v>
      </c>
      <c r="T46" s="124">
        <f t="shared" si="6"/>
        <v>-43760.804979447996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2114.3137536516915</v>
      </c>
      <c r="V48" s="124">
        <f>SUM(Q45:Q48)/4</f>
        <v>6687.7802132123907</v>
      </c>
      <c r="W48" s="124">
        <f>SUM(R45:R48)/4</f>
        <v>10584.99692101857</v>
      </c>
      <c r="X48" s="124">
        <f>SUM(S45:S48)/4</f>
        <v>6414.2205617140116</v>
      </c>
      <c r="Y48" s="124">
        <f>SUM(T45:T48)/4</f>
        <v>-21572.683942293283</v>
      </c>
      <c r="Z48" s="188">
        <f>SUM(Q48:T48)-P48</f>
        <v>0</v>
      </c>
    </row>
    <row r="49" spans="13:26" x14ac:dyDescent="0.2">
      <c r="M49" s="2"/>
      <c r="N49" s="1">
        <f t="shared" si="1"/>
        <v>33</v>
      </c>
      <c r="O49" s="195">
        <f t="shared" si="2"/>
        <v>2057</v>
      </c>
      <c r="P49" s="124">
        <f t="shared" si="0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">
      <c r="M50" s="2"/>
      <c r="N50" s="1">
        <f t="shared" si="1"/>
        <v>34</v>
      </c>
      <c r="O50" s="195">
        <f t="shared" si="2"/>
        <v>2058</v>
      </c>
      <c r="P50" s="124">
        <f t="shared" si="0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U50" s="124"/>
      <c r="Z50" s="2"/>
    </row>
    <row r="51" spans="13:26" x14ac:dyDescent="0.2">
      <c r="M51" s="2"/>
      <c r="N51" s="1">
        <f t="shared" si="1"/>
        <v>35</v>
      </c>
      <c r="O51" s="195">
        <f t="shared" si="2"/>
        <v>2059</v>
      </c>
      <c r="P51" s="124">
        <f t="shared" si="0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">
      <c r="M52" s="2"/>
      <c r="N52" s="1">
        <f t="shared" si="1"/>
        <v>36</v>
      </c>
      <c r="O52" s="195">
        <f t="shared" si="2"/>
        <v>2060</v>
      </c>
      <c r="P52" s="124">
        <f t="shared" si="0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">
      <c r="M53" s="2"/>
      <c r="N53" s="1">
        <f t="shared" si="1"/>
        <v>37</v>
      </c>
      <c r="O53" s="195">
        <f t="shared" si="2"/>
        <v>2061</v>
      </c>
      <c r="P53" s="124">
        <f t="shared" si="0"/>
        <v>0</v>
      </c>
      <c r="Q53" s="124">
        <f t="shared" si="3"/>
        <v>0</v>
      </c>
      <c r="R53" s="124">
        <f t="shared" si="4"/>
        <v>0</v>
      </c>
      <c r="S53" s="124">
        <f t="shared" si="5"/>
        <v>0</v>
      </c>
      <c r="T53" s="124">
        <f t="shared" si="6"/>
        <v>0</v>
      </c>
      <c r="Z53" s="2"/>
    </row>
    <row r="54" spans="13:26" x14ac:dyDescent="0.2">
      <c r="M54" s="2"/>
      <c r="N54" s="1">
        <f t="shared" si="1"/>
        <v>38</v>
      </c>
      <c r="O54" s="195">
        <f t="shared" si="2"/>
        <v>2062</v>
      </c>
      <c r="P54" s="124">
        <f t="shared" si="0"/>
        <v>0</v>
      </c>
      <c r="Q54" s="124">
        <f t="shared" si="3"/>
        <v>0</v>
      </c>
      <c r="R54" s="124">
        <f t="shared" si="4"/>
        <v>0</v>
      </c>
      <c r="S54" s="124">
        <f t="shared" si="5"/>
        <v>0</v>
      </c>
      <c r="T54" s="124">
        <f t="shared" si="6"/>
        <v>0</v>
      </c>
      <c r="Z54" s="2"/>
    </row>
    <row r="55" spans="13:26" x14ac:dyDescent="0.2">
      <c r="M55" s="2"/>
      <c r="N55" s="1">
        <f t="shared" si="1"/>
        <v>39</v>
      </c>
      <c r="O55" s="195">
        <f t="shared" si="2"/>
        <v>2063</v>
      </c>
      <c r="P55" s="124">
        <f t="shared" si="0"/>
        <v>0</v>
      </c>
      <c r="Q55" s="124">
        <f t="shared" si="3"/>
        <v>0</v>
      </c>
      <c r="R55" s="124">
        <f t="shared" si="4"/>
        <v>0</v>
      </c>
      <c r="S55" s="124">
        <f t="shared" si="5"/>
        <v>0</v>
      </c>
      <c r="T55" s="124">
        <f t="shared" si="6"/>
        <v>0</v>
      </c>
      <c r="Z55" s="124"/>
    </row>
    <row r="56" spans="13:26" x14ac:dyDescent="0.2">
      <c r="M56" s="2"/>
      <c r="N56" s="1">
        <f t="shared" si="1"/>
        <v>40</v>
      </c>
      <c r="O56" s="195">
        <f t="shared" si="2"/>
        <v>2064</v>
      </c>
      <c r="P56" s="124">
        <f t="shared" si="0"/>
        <v>0</v>
      </c>
      <c r="Q56" s="124">
        <f t="shared" si="3"/>
        <v>0</v>
      </c>
      <c r="R56" s="124">
        <f t="shared" si="4"/>
        <v>0</v>
      </c>
      <c r="S56" s="124">
        <f t="shared" si="5"/>
        <v>0</v>
      </c>
      <c r="T56" s="124">
        <f t="shared" si="6"/>
        <v>0</v>
      </c>
      <c r="U56" s="196">
        <f>SUM(Q53:T56)/4</f>
        <v>0</v>
      </c>
      <c r="V56" s="124">
        <f>SUM(Q53:Q56)/4</f>
        <v>0</v>
      </c>
      <c r="W56" s="124">
        <f>SUM(R53:R56)/4</f>
        <v>0</v>
      </c>
      <c r="X56" s="124">
        <f>SUM(S53:S56)/4</f>
        <v>0</v>
      </c>
      <c r="Y56" s="124">
        <f>SUM(T53:T56)/4</f>
        <v>0</v>
      </c>
      <c r="Z56" s="188">
        <f>SUM(Q56:T56)-P56</f>
        <v>0</v>
      </c>
    </row>
    <row r="57" spans="13:26" x14ac:dyDescent="0.2">
      <c r="M57" s="2"/>
      <c r="O57" s="163" t="s">
        <v>216</v>
      </c>
      <c r="P57" s="163" t="s">
        <v>216</v>
      </c>
      <c r="Q57" s="163" t="s">
        <v>216</v>
      </c>
      <c r="R57" s="163" t="s">
        <v>216</v>
      </c>
      <c r="S57" s="163" t="s">
        <v>216</v>
      </c>
      <c r="T57" s="163" t="s">
        <v>216</v>
      </c>
      <c r="U57" s="196"/>
      <c r="V57" s="196"/>
      <c r="W57" s="196"/>
      <c r="X57" s="196"/>
      <c r="Y57" s="196"/>
      <c r="Z57" s="2"/>
    </row>
    <row r="58" spans="13:26" x14ac:dyDescent="0.2">
      <c r="M58" s="2"/>
      <c r="O58" s="134" t="s">
        <v>231</v>
      </c>
      <c r="P58" s="196">
        <f>SUM(Q58:T58)</f>
        <v>114267.86351645668</v>
      </c>
      <c r="Q58" s="196">
        <f>SUM(Q$17:Q$56)</f>
        <v>278844.30690403405</v>
      </c>
      <c r="R58" s="196">
        <f>SUM(R$17:R$56)</f>
        <v>439026.7067605835</v>
      </c>
      <c r="S58" s="196">
        <f>SUM(S$17:S$56)</f>
        <v>291152.36634759378</v>
      </c>
      <c r="T58" s="196">
        <f>SUM(T$17:T$56)</f>
        <v>-894755.51649575471</v>
      </c>
      <c r="U58" s="124"/>
      <c r="V58" s="196"/>
      <c r="W58" s="196"/>
      <c r="X58" s="196"/>
      <c r="Y58" s="196"/>
      <c r="Z58" s="2"/>
    </row>
    <row r="59" spans="13:26" x14ac:dyDescent="0.2">
      <c r="M59" s="2"/>
      <c r="N59" s="2"/>
      <c r="O59" s="2"/>
      <c r="P59" s="188">
        <f>P58-P$10</f>
        <v>8.149072527885437E-10</v>
      </c>
      <c r="Q59" s="188">
        <f>Q58-Q$10</f>
        <v>0</v>
      </c>
      <c r="R59" s="188">
        <f>R58-R$10</f>
        <v>-5.8207660913467407E-10</v>
      </c>
      <c r="S59" s="188">
        <f>S58-S$10</f>
        <v>0</v>
      </c>
      <c r="T59" s="188">
        <f>T58-T$10</f>
        <v>0</v>
      </c>
      <c r="U59" s="188">
        <f>SUM(Q58:T58)-P$10</f>
        <v>8.149072527885437E-10</v>
      </c>
      <c r="V59" s="2"/>
      <c r="W59" s="2"/>
      <c r="X59" s="2"/>
      <c r="Y59" s="2"/>
      <c r="Z59" s="2"/>
    </row>
    <row r="60" spans="13:26" x14ac:dyDescent="0.2">
      <c r="M60" s="2"/>
      <c r="O60" s="180" t="s">
        <v>279</v>
      </c>
      <c r="P60" s="197">
        <f>$P$13</f>
        <v>1.1555572801119629E-2</v>
      </c>
      <c r="Z60" s="2"/>
    </row>
    <row r="61" spans="13:26" x14ac:dyDescent="0.2">
      <c r="M61" s="2"/>
      <c r="O61" s="134" t="s">
        <v>236</v>
      </c>
      <c r="P61" s="197">
        <f>((1+P60)^(1/12))-1</f>
        <v>9.5790158631192668E-4</v>
      </c>
      <c r="Z61" s="2"/>
    </row>
    <row r="62" spans="13:26" x14ac:dyDescent="0.2">
      <c r="M62" s="2"/>
      <c r="O62" s="134" t="s">
        <v>235</v>
      </c>
      <c r="P62" s="196">
        <f>P10</f>
        <v>114267.86351645587</v>
      </c>
      <c r="Z62" s="2"/>
    </row>
    <row r="63" spans="13:26" x14ac:dyDescent="0.2">
      <c r="M63" s="2"/>
      <c r="O63" s="134" t="s">
        <v>234</v>
      </c>
      <c r="P63" s="196">
        <f>P62/(1+P61)^P64</f>
        <v>80952.766851014298</v>
      </c>
      <c r="Z63" s="2"/>
    </row>
    <row r="64" spans="13:26" x14ac:dyDescent="0.2">
      <c r="M64" s="2"/>
      <c r="O64" s="134" t="s">
        <v>233</v>
      </c>
      <c r="P64" s="124">
        <f>$P$12*12</f>
        <v>360</v>
      </c>
      <c r="Q64" s="198"/>
      <c r="Z64" s="2"/>
    </row>
    <row r="65" spans="13:26" x14ac:dyDescent="0.2">
      <c r="M65" s="2"/>
      <c r="O65" s="134" t="s">
        <v>232</v>
      </c>
      <c r="P65" s="196">
        <f>PMT(P61,P64,-P63)</f>
        <v>265.97181628207125</v>
      </c>
      <c r="Z65" s="2"/>
    </row>
    <row r="66" spans="13:26" x14ac:dyDescent="0.2">
      <c r="M66" s="2"/>
      <c r="N66" s="163"/>
      <c r="O66" s="163" t="s">
        <v>216</v>
      </c>
      <c r="P66" s="163" t="s">
        <v>216</v>
      </c>
      <c r="Q66" s="163" t="s">
        <v>216</v>
      </c>
      <c r="R66" s="163" t="s">
        <v>216</v>
      </c>
      <c r="Z66" s="2"/>
    </row>
    <row r="67" spans="13:26" x14ac:dyDescent="0.2">
      <c r="M67" s="2"/>
      <c r="N67" s="1">
        <v>1</v>
      </c>
      <c r="O67" s="124">
        <v>0</v>
      </c>
      <c r="P67" s="124">
        <f>P65</f>
        <v>265.97181628207125</v>
      </c>
      <c r="Q67" s="124">
        <f t="shared" ref="Q67:Q130" si="7">O67*$P$61</f>
        <v>0</v>
      </c>
      <c r="R67" s="124">
        <f t="shared" ref="R67:R130" si="8">O67+P67+Q67</f>
        <v>265.97181628207125</v>
      </c>
      <c r="Z67" s="2"/>
    </row>
    <row r="68" spans="13:26" x14ac:dyDescent="0.2">
      <c r="M68" s="2"/>
      <c r="N68" s="1">
        <f t="shared" ref="N68:N131" si="9">N67+1</f>
        <v>2</v>
      </c>
      <c r="O68" s="124">
        <f t="shared" ref="O68:O131" si="10">R67</f>
        <v>265.97181628207125</v>
      </c>
      <c r="P68" s="124">
        <f t="shared" ref="P68:P131" si="11">P67</f>
        <v>265.97181628207125</v>
      </c>
      <c r="Q68" s="124">
        <f t="shared" si="7"/>
        <v>0.25477482473086038</v>
      </c>
      <c r="R68" s="124">
        <f t="shared" si="8"/>
        <v>532.19840738887331</v>
      </c>
      <c r="Z68" s="2"/>
    </row>
    <row r="69" spans="13:26" x14ac:dyDescent="0.2">
      <c r="M69" s="2"/>
      <c r="N69" s="1">
        <f t="shared" si="9"/>
        <v>3</v>
      </c>
      <c r="O69" s="124">
        <f t="shared" si="10"/>
        <v>532.19840738887331</v>
      </c>
      <c r="P69" s="124">
        <f t="shared" si="11"/>
        <v>265.97181628207125</v>
      </c>
      <c r="Q69" s="124">
        <f t="shared" si="7"/>
        <v>0.50979369867048274</v>
      </c>
      <c r="R69" s="124">
        <f t="shared" si="8"/>
        <v>798.68001736961503</v>
      </c>
      <c r="Z69" s="2"/>
    </row>
    <row r="70" spans="13:26" x14ac:dyDescent="0.2">
      <c r="M70" s="2"/>
      <c r="N70" s="1">
        <f t="shared" si="9"/>
        <v>4</v>
      </c>
      <c r="O70" s="124">
        <f t="shared" si="10"/>
        <v>798.68001736961503</v>
      </c>
      <c r="P70" s="124">
        <f t="shared" si="11"/>
        <v>265.97181628207125</v>
      </c>
      <c r="Q70" s="124">
        <f t="shared" si="7"/>
        <v>0.76505685559399139</v>
      </c>
      <c r="R70" s="124">
        <f t="shared" si="8"/>
        <v>1065.4168905072802</v>
      </c>
      <c r="Z70" s="2"/>
    </row>
    <row r="71" spans="13:26" x14ac:dyDescent="0.2">
      <c r="M71" s="2"/>
      <c r="N71" s="1">
        <f t="shared" si="9"/>
        <v>5</v>
      </c>
      <c r="O71" s="124">
        <f t="shared" si="10"/>
        <v>1065.4168905072802</v>
      </c>
      <c r="P71" s="124">
        <f t="shared" si="11"/>
        <v>265.97181628207125</v>
      </c>
      <c r="Q71" s="124">
        <f t="shared" si="7"/>
        <v>1.020564529500444</v>
      </c>
      <c r="R71" s="124">
        <f t="shared" si="8"/>
        <v>1332.409271318852</v>
      </c>
      <c r="Z71" s="2"/>
    </row>
    <row r="72" spans="13:26" x14ac:dyDescent="0.2">
      <c r="M72" s="2"/>
      <c r="N72" s="1">
        <f t="shared" si="9"/>
        <v>6</v>
      </c>
      <c r="O72" s="124">
        <f t="shared" si="10"/>
        <v>1332.409271318852</v>
      </c>
      <c r="P72" s="124">
        <f t="shared" si="11"/>
        <v>265.97181628207125</v>
      </c>
      <c r="Q72" s="124">
        <f t="shared" si="7"/>
        <v>1.2763169546130466</v>
      </c>
      <c r="R72" s="124">
        <f t="shared" si="8"/>
        <v>1599.6574045555365</v>
      </c>
      <c r="Z72" s="2"/>
    </row>
    <row r="73" spans="13:26" x14ac:dyDescent="0.2">
      <c r="M73" s="2"/>
      <c r="N73" s="1">
        <f t="shared" si="9"/>
        <v>7</v>
      </c>
      <c r="O73" s="124">
        <f t="shared" si="10"/>
        <v>1599.6574045555365</v>
      </c>
      <c r="P73" s="124">
        <f t="shared" si="11"/>
        <v>265.97181628207125</v>
      </c>
      <c r="Q73" s="124">
        <f t="shared" si="7"/>
        <v>1.5323143653793678</v>
      </c>
      <c r="R73" s="124">
        <f t="shared" si="8"/>
        <v>1867.1615352029869</v>
      </c>
      <c r="Z73" s="2"/>
    </row>
    <row r="74" spans="13:26" x14ac:dyDescent="0.2">
      <c r="M74" s="2"/>
      <c r="N74" s="1">
        <f t="shared" si="9"/>
        <v>8</v>
      </c>
      <c r="O74" s="124">
        <f t="shared" si="10"/>
        <v>1867.1615352029869</v>
      </c>
      <c r="P74" s="124">
        <f t="shared" si="11"/>
        <v>265.97181628207125</v>
      </c>
      <c r="Q74" s="124">
        <f t="shared" si="7"/>
        <v>1.7885569964715535</v>
      </c>
      <c r="R74" s="124">
        <f t="shared" si="8"/>
        <v>2134.9219084815295</v>
      </c>
      <c r="Z74" s="2"/>
    </row>
    <row r="75" spans="13:26" x14ac:dyDescent="0.2">
      <c r="M75" s="2"/>
      <c r="N75" s="1">
        <f t="shared" si="9"/>
        <v>9</v>
      </c>
      <c r="O75" s="124">
        <f t="shared" si="10"/>
        <v>2134.9219084815295</v>
      </c>
      <c r="P75" s="124">
        <f t="shared" si="11"/>
        <v>265.97181628207125</v>
      </c>
      <c r="Q75" s="124">
        <f t="shared" si="7"/>
        <v>2.045045082786543</v>
      </c>
      <c r="R75" s="124">
        <f t="shared" si="8"/>
        <v>2402.9387698463875</v>
      </c>
      <c r="Z75" s="2"/>
    </row>
    <row r="76" spans="13:26" x14ac:dyDescent="0.2">
      <c r="M76" s="2"/>
      <c r="N76" s="1">
        <f t="shared" si="9"/>
        <v>10</v>
      </c>
      <c r="O76" s="124">
        <f t="shared" si="10"/>
        <v>2402.9387698463875</v>
      </c>
      <c r="P76" s="124">
        <f t="shared" si="11"/>
        <v>265.97181628207125</v>
      </c>
      <c r="Q76" s="124">
        <f t="shared" si="7"/>
        <v>2.301778859446284</v>
      </c>
      <c r="R76" s="124">
        <f t="shared" si="8"/>
        <v>2671.2123649879049</v>
      </c>
      <c r="Z76" s="2"/>
    </row>
    <row r="77" spans="13:26" x14ac:dyDescent="0.2">
      <c r="M77" s="2"/>
      <c r="N77" s="1">
        <f t="shared" si="9"/>
        <v>11</v>
      </c>
      <c r="O77" s="124">
        <f t="shared" si="10"/>
        <v>2671.2123649879049</v>
      </c>
      <c r="P77" s="124">
        <f t="shared" si="11"/>
        <v>265.97181628207125</v>
      </c>
      <c r="Q77" s="124">
        <f t="shared" si="7"/>
        <v>2.5587585617979474</v>
      </c>
      <c r="R77" s="124">
        <f t="shared" si="8"/>
        <v>2939.742939831774</v>
      </c>
      <c r="Z77" s="2"/>
    </row>
    <row r="78" spans="13:26" x14ac:dyDescent="0.2">
      <c r="M78" s="2"/>
      <c r="N78" s="1">
        <f t="shared" si="9"/>
        <v>12</v>
      </c>
      <c r="O78" s="124">
        <f t="shared" si="10"/>
        <v>2939.742939831774</v>
      </c>
      <c r="P78" s="124">
        <f t="shared" si="11"/>
        <v>265.97181628207125</v>
      </c>
      <c r="Q78" s="124">
        <f t="shared" si="7"/>
        <v>2.8159844254141433</v>
      </c>
      <c r="R78" s="124">
        <f t="shared" si="8"/>
        <v>3208.5307405392596</v>
      </c>
      <c r="Z78" s="2"/>
    </row>
    <row r="79" spans="13:26" x14ac:dyDescent="0.2">
      <c r="M79" s="2"/>
      <c r="N79" s="1">
        <f t="shared" si="9"/>
        <v>13</v>
      </c>
      <c r="O79" s="124">
        <f t="shared" si="10"/>
        <v>3208.5307405392596</v>
      </c>
      <c r="P79" s="124">
        <f t="shared" si="11"/>
        <v>265.97181628207125</v>
      </c>
      <c r="Q79" s="124">
        <f t="shared" si="7"/>
        <v>3.0734566860931376</v>
      </c>
      <c r="R79" s="124">
        <f t="shared" si="8"/>
        <v>3477.5760135074242</v>
      </c>
      <c r="Z79" s="2"/>
    </row>
    <row r="80" spans="13:26" x14ac:dyDescent="0.2">
      <c r="M80" s="2"/>
      <c r="N80" s="1">
        <f t="shared" si="9"/>
        <v>14</v>
      </c>
      <c r="O80" s="124">
        <f t="shared" si="10"/>
        <v>3477.5760135074242</v>
      </c>
      <c r="P80" s="124">
        <f t="shared" si="11"/>
        <v>265.97181628207125</v>
      </c>
      <c r="Q80" s="124">
        <f t="shared" si="7"/>
        <v>3.3311755798590679</v>
      </c>
      <c r="R80" s="124">
        <f t="shared" si="8"/>
        <v>3746.8790053693547</v>
      </c>
      <c r="Z80" s="2"/>
    </row>
    <row r="81" spans="13:26" x14ac:dyDescent="0.2">
      <c r="M81" s="2"/>
      <c r="N81" s="1">
        <f t="shared" si="9"/>
        <v>15</v>
      </c>
      <c r="O81" s="124">
        <f t="shared" si="10"/>
        <v>3746.8790053693547</v>
      </c>
      <c r="P81" s="124">
        <f t="shared" si="11"/>
        <v>265.97181628207125</v>
      </c>
      <c r="Q81" s="124">
        <f t="shared" si="7"/>
        <v>3.5891413429621588</v>
      </c>
      <c r="R81" s="124">
        <f t="shared" si="8"/>
        <v>4016.4399629943882</v>
      </c>
      <c r="Z81" s="2"/>
    </row>
    <row r="82" spans="13:26" x14ac:dyDescent="0.2">
      <c r="M82" s="2"/>
      <c r="N82" s="1">
        <f t="shared" si="9"/>
        <v>16</v>
      </c>
      <c r="O82" s="124">
        <f t="shared" si="10"/>
        <v>4016.4399629943882</v>
      </c>
      <c r="P82" s="124">
        <f t="shared" si="11"/>
        <v>265.97181628207125</v>
      </c>
      <c r="Q82" s="124">
        <f t="shared" si="7"/>
        <v>3.8473542118789408</v>
      </c>
      <c r="R82" s="124">
        <f t="shared" si="8"/>
        <v>4286.2591334883382</v>
      </c>
      <c r="Z82" s="2"/>
    </row>
    <row r="83" spans="13:26" x14ac:dyDescent="0.2">
      <c r="M83" s="2"/>
      <c r="N83" s="1">
        <f t="shared" si="9"/>
        <v>17</v>
      </c>
      <c r="O83" s="124">
        <f t="shared" si="10"/>
        <v>4286.2591334883382</v>
      </c>
      <c r="P83" s="124">
        <f t="shared" si="11"/>
        <v>265.97181628207125</v>
      </c>
      <c r="Q83" s="124">
        <f t="shared" si="7"/>
        <v>4.1058144233124638</v>
      </c>
      <c r="R83" s="124">
        <f t="shared" si="8"/>
        <v>4556.3367641937211</v>
      </c>
      <c r="Z83" s="2"/>
    </row>
    <row r="84" spans="13:26" x14ac:dyDescent="0.2">
      <c r="M84" s="2"/>
      <c r="N84" s="1">
        <f t="shared" si="9"/>
        <v>18</v>
      </c>
      <c r="O84" s="124">
        <f t="shared" si="10"/>
        <v>4556.3367641937211</v>
      </c>
      <c r="P84" s="124">
        <f t="shared" si="11"/>
        <v>265.97181628207125</v>
      </c>
      <c r="Q84" s="124">
        <f t="shared" si="7"/>
        <v>4.3645222141925162</v>
      </c>
      <c r="R84" s="124">
        <f t="shared" si="8"/>
        <v>4826.6731026899843</v>
      </c>
      <c r="Z84" s="2"/>
    </row>
    <row r="85" spans="13:26" x14ac:dyDescent="0.2">
      <c r="M85" s="2"/>
      <c r="N85" s="1">
        <f t="shared" si="9"/>
        <v>19</v>
      </c>
      <c r="O85" s="124">
        <f t="shared" si="10"/>
        <v>4826.6731026899843</v>
      </c>
      <c r="P85" s="124">
        <f t="shared" si="11"/>
        <v>265.97181628207125</v>
      </c>
      <c r="Q85" s="124">
        <f t="shared" si="7"/>
        <v>4.623477821675845</v>
      </c>
      <c r="R85" s="124">
        <f t="shared" si="8"/>
        <v>5097.268396793731</v>
      </c>
      <c r="Z85" s="2"/>
    </row>
    <row r="86" spans="13:26" x14ac:dyDescent="0.2">
      <c r="M86" s="2"/>
      <c r="N86" s="1">
        <f t="shared" si="9"/>
        <v>20</v>
      </c>
      <c r="O86" s="124">
        <f t="shared" si="10"/>
        <v>5097.268396793731</v>
      </c>
      <c r="P86" s="124">
        <f t="shared" si="11"/>
        <v>265.97181628207125</v>
      </c>
      <c r="Q86" s="124">
        <f t="shared" si="7"/>
        <v>4.8826814831463663</v>
      </c>
      <c r="R86" s="124">
        <f t="shared" si="8"/>
        <v>5368.1228945589482</v>
      </c>
      <c r="Z86" s="2"/>
    </row>
    <row r="87" spans="13:26" x14ac:dyDescent="0.2">
      <c r="M87" s="2"/>
      <c r="N87" s="1">
        <f t="shared" si="9"/>
        <v>21</v>
      </c>
      <c r="O87" s="124">
        <f t="shared" si="10"/>
        <v>5368.1228945589482</v>
      </c>
      <c r="P87" s="124">
        <f t="shared" si="11"/>
        <v>265.97181628207125</v>
      </c>
      <c r="Q87" s="124">
        <f t="shared" si="7"/>
        <v>5.1421334362153877</v>
      </c>
      <c r="R87" s="124">
        <f t="shared" si="8"/>
        <v>5639.2368442772349</v>
      </c>
      <c r="Z87" s="2"/>
    </row>
    <row r="88" spans="13:26" x14ac:dyDescent="0.2">
      <c r="M88" s="2"/>
      <c r="N88" s="1">
        <f t="shared" si="9"/>
        <v>22</v>
      </c>
      <c r="O88" s="124">
        <f t="shared" si="10"/>
        <v>5639.2368442772349</v>
      </c>
      <c r="P88" s="124">
        <f t="shared" si="11"/>
        <v>265.97181628207125</v>
      </c>
      <c r="Q88" s="124">
        <f t="shared" si="7"/>
        <v>5.4018339187218265</v>
      </c>
      <c r="R88" s="124">
        <f t="shared" si="8"/>
        <v>5910.6104944780272</v>
      </c>
      <c r="Z88" s="2"/>
    </row>
    <row r="89" spans="13:26" x14ac:dyDescent="0.2">
      <c r="M89" s="2"/>
      <c r="N89" s="1">
        <f t="shared" si="9"/>
        <v>23</v>
      </c>
      <c r="O89" s="124">
        <f t="shared" si="10"/>
        <v>5910.6104944780272</v>
      </c>
      <c r="P89" s="124">
        <f t="shared" si="11"/>
        <v>265.97181628207125</v>
      </c>
      <c r="Q89" s="124">
        <f t="shared" si="7"/>
        <v>5.6617831687324234</v>
      </c>
      <c r="R89" s="124">
        <f t="shared" si="8"/>
        <v>6182.2440939288308</v>
      </c>
      <c r="Z89" s="2"/>
    </row>
    <row r="90" spans="13:26" x14ac:dyDescent="0.2">
      <c r="M90" s="2"/>
      <c r="N90" s="1">
        <f t="shared" si="9"/>
        <v>24</v>
      </c>
      <c r="O90" s="124">
        <f t="shared" si="10"/>
        <v>6182.2440939288308</v>
      </c>
      <c r="P90" s="124">
        <f t="shared" si="11"/>
        <v>265.97181628207125</v>
      </c>
      <c r="Q90" s="124">
        <f t="shared" si="7"/>
        <v>5.9219814245419666</v>
      </c>
      <c r="R90" s="124">
        <f t="shared" si="8"/>
        <v>6454.1378916354433</v>
      </c>
      <c r="Z90" s="2"/>
    </row>
    <row r="91" spans="13:26" x14ac:dyDescent="0.2">
      <c r="M91" s="2"/>
      <c r="N91" s="1">
        <f t="shared" si="9"/>
        <v>25</v>
      </c>
      <c r="O91" s="124">
        <f t="shared" si="10"/>
        <v>6454.1378916354433</v>
      </c>
      <c r="P91" s="124">
        <f t="shared" si="11"/>
        <v>265.97181628207125</v>
      </c>
      <c r="Q91" s="124">
        <f t="shared" si="7"/>
        <v>6.1824289246735047</v>
      </c>
      <c r="R91" s="124">
        <f t="shared" si="8"/>
        <v>6726.2921368421876</v>
      </c>
      <c r="Z91" s="2"/>
    </row>
    <row r="92" spans="13:26" x14ac:dyDescent="0.2">
      <c r="M92" s="2"/>
      <c r="N92" s="1">
        <f t="shared" si="9"/>
        <v>26</v>
      </c>
      <c r="O92" s="124">
        <f t="shared" si="10"/>
        <v>6726.2921368421876</v>
      </c>
      <c r="P92" s="124">
        <f t="shared" si="11"/>
        <v>265.97181628207125</v>
      </c>
      <c r="Q92" s="124">
        <f t="shared" si="7"/>
        <v>6.4431259078785708</v>
      </c>
      <c r="R92" s="124">
        <f t="shared" si="8"/>
        <v>6998.7070790321368</v>
      </c>
      <c r="Z92" s="2"/>
    </row>
    <row r="93" spans="13:26" x14ac:dyDescent="0.2">
      <c r="M93" s="2"/>
      <c r="N93" s="1">
        <f t="shared" si="9"/>
        <v>27</v>
      </c>
      <c r="O93" s="124">
        <f t="shared" si="10"/>
        <v>6998.7070790321368</v>
      </c>
      <c r="P93" s="124">
        <f t="shared" si="11"/>
        <v>265.97181628207125</v>
      </c>
      <c r="Q93" s="124">
        <f t="shared" si="7"/>
        <v>6.7040726131373942</v>
      </c>
      <c r="R93" s="124">
        <f t="shared" si="8"/>
        <v>7271.3829679273449</v>
      </c>
      <c r="Z93" s="2"/>
    </row>
    <row r="94" spans="13:26" x14ac:dyDescent="0.2">
      <c r="M94" s="2"/>
      <c r="N94" s="1">
        <f t="shared" si="9"/>
        <v>28</v>
      </c>
      <c r="O94" s="124">
        <f t="shared" si="10"/>
        <v>7271.3829679273449</v>
      </c>
      <c r="P94" s="124">
        <f t="shared" si="11"/>
        <v>265.97181628207125</v>
      </c>
      <c r="Q94" s="124">
        <f t="shared" si="7"/>
        <v>6.9652692796591289</v>
      </c>
      <c r="R94" s="124">
        <f t="shared" si="8"/>
        <v>7544.3200534890748</v>
      </c>
      <c r="Z94" s="2"/>
    </row>
    <row r="95" spans="13:26" x14ac:dyDescent="0.2">
      <c r="M95" s="2"/>
      <c r="N95" s="1">
        <f t="shared" si="9"/>
        <v>29</v>
      </c>
      <c r="O95" s="124">
        <f t="shared" si="10"/>
        <v>7544.3200534890748</v>
      </c>
      <c r="P95" s="124">
        <f t="shared" si="11"/>
        <v>265.97181628207125</v>
      </c>
      <c r="Q95" s="124">
        <f t="shared" si="7"/>
        <v>7.2267161468820644</v>
      </c>
      <c r="R95" s="124">
        <f t="shared" si="8"/>
        <v>7817.5185859180274</v>
      </c>
      <c r="Z95" s="2"/>
    </row>
    <row r="96" spans="13:26" x14ac:dyDescent="0.2">
      <c r="M96" s="2"/>
      <c r="N96" s="1">
        <f t="shared" si="9"/>
        <v>30</v>
      </c>
      <c r="O96" s="124">
        <f t="shared" si="10"/>
        <v>7817.5185859180274</v>
      </c>
      <c r="P96" s="124">
        <f t="shared" si="11"/>
        <v>265.97181628207125</v>
      </c>
      <c r="Q96" s="124">
        <f t="shared" si="7"/>
        <v>7.4884134544738483</v>
      </c>
      <c r="R96" s="124">
        <f t="shared" si="8"/>
        <v>8090.9788156545719</v>
      </c>
      <c r="Z96" s="2"/>
    </row>
    <row r="97" spans="13:26" x14ac:dyDescent="0.2">
      <c r="M97" s="2"/>
      <c r="N97" s="1">
        <f t="shared" si="9"/>
        <v>31</v>
      </c>
      <c r="O97" s="124">
        <f t="shared" si="10"/>
        <v>8090.9788156545719</v>
      </c>
      <c r="P97" s="124">
        <f t="shared" si="11"/>
        <v>265.97181628207125</v>
      </c>
      <c r="Q97" s="124">
        <f t="shared" si="7"/>
        <v>7.750361442331708</v>
      </c>
      <c r="R97" s="124">
        <f t="shared" si="8"/>
        <v>8364.7009933789741</v>
      </c>
      <c r="Z97" s="2"/>
    </row>
    <row r="98" spans="13:26" x14ac:dyDescent="0.2">
      <c r="M98" s="2"/>
      <c r="N98" s="1">
        <f t="shared" si="9"/>
        <v>32</v>
      </c>
      <c r="O98" s="124">
        <f t="shared" si="10"/>
        <v>8364.7009933789741</v>
      </c>
      <c r="P98" s="124">
        <f t="shared" si="11"/>
        <v>265.97181628207125</v>
      </c>
      <c r="Q98" s="124">
        <f t="shared" si="7"/>
        <v>8.0125603505826675</v>
      </c>
      <c r="R98" s="124">
        <f t="shared" si="8"/>
        <v>8638.685370011628</v>
      </c>
      <c r="Z98" s="2"/>
    </row>
    <row r="99" spans="13:26" x14ac:dyDescent="0.2">
      <c r="M99" s="2"/>
      <c r="N99" s="1">
        <f t="shared" si="9"/>
        <v>33</v>
      </c>
      <c r="O99" s="124">
        <f t="shared" si="10"/>
        <v>8638.685370011628</v>
      </c>
      <c r="P99" s="124">
        <f t="shared" si="11"/>
        <v>265.97181628207125</v>
      </c>
      <c r="Q99" s="124">
        <f t="shared" si="7"/>
        <v>8.2750104195837721</v>
      </c>
      <c r="R99" s="124">
        <f t="shared" si="8"/>
        <v>8912.9321967132837</v>
      </c>
      <c r="Z99" s="2"/>
    </row>
    <row r="100" spans="13:26" x14ac:dyDescent="0.2">
      <c r="M100" s="2"/>
      <c r="N100" s="1">
        <f t="shared" si="9"/>
        <v>34</v>
      </c>
      <c r="O100" s="124">
        <f t="shared" si="10"/>
        <v>8912.9321967132837</v>
      </c>
      <c r="P100" s="124">
        <f t="shared" si="11"/>
        <v>265.97181628207125</v>
      </c>
      <c r="Q100" s="124">
        <f t="shared" si="7"/>
        <v>8.5377118899222992</v>
      </c>
      <c r="R100" s="124">
        <f t="shared" si="8"/>
        <v>9187.4417248852769</v>
      </c>
      <c r="Z100" s="2"/>
    </row>
    <row r="101" spans="13:26" x14ac:dyDescent="0.2">
      <c r="M101" s="2"/>
      <c r="N101" s="1">
        <f t="shared" si="9"/>
        <v>35</v>
      </c>
      <c r="O101" s="124">
        <f t="shared" si="10"/>
        <v>9187.4417248852769</v>
      </c>
      <c r="P101" s="124">
        <f t="shared" si="11"/>
        <v>265.97181628207125</v>
      </c>
      <c r="Q101" s="124">
        <f t="shared" si="7"/>
        <v>8.8006650024159914</v>
      </c>
      <c r="R101" s="124">
        <f t="shared" si="8"/>
        <v>9462.214206169765</v>
      </c>
      <c r="Z101" s="2"/>
    </row>
    <row r="102" spans="13:26" x14ac:dyDescent="0.2">
      <c r="M102" s="2"/>
      <c r="N102" s="1">
        <f t="shared" si="9"/>
        <v>36</v>
      </c>
      <c r="O102" s="124">
        <f t="shared" si="10"/>
        <v>9462.214206169765</v>
      </c>
      <c r="P102" s="124">
        <f t="shared" si="11"/>
        <v>265.97181628207125</v>
      </c>
      <c r="Q102" s="124">
        <f t="shared" si="7"/>
        <v>9.0638699981132653</v>
      </c>
      <c r="R102" s="124">
        <f t="shared" si="8"/>
        <v>9737.2498924499505</v>
      </c>
      <c r="Z102" s="2"/>
    </row>
    <row r="103" spans="13:26" x14ac:dyDescent="0.2">
      <c r="M103" s="2"/>
      <c r="N103" s="1">
        <f t="shared" si="9"/>
        <v>37</v>
      </c>
      <c r="O103" s="124">
        <f t="shared" si="10"/>
        <v>9737.2498924499505</v>
      </c>
      <c r="P103" s="124">
        <f t="shared" si="11"/>
        <v>265.97181628207125</v>
      </c>
      <c r="Q103" s="124">
        <f t="shared" si="7"/>
        <v>9.3273271182934447</v>
      </c>
      <c r="R103" s="124">
        <f t="shared" si="8"/>
        <v>10012.549035850316</v>
      </c>
      <c r="Z103" s="2"/>
    </row>
    <row r="104" spans="13:26" x14ac:dyDescent="0.2">
      <c r="M104" s="2"/>
      <c r="N104" s="1">
        <f t="shared" si="9"/>
        <v>38</v>
      </c>
      <c r="O104" s="124">
        <f t="shared" si="10"/>
        <v>10012.549035850316</v>
      </c>
      <c r="P104" s="124">
        <f t="shared" si="11"/>
        <v>265.97181628207125</v>
      </c>
      <c r="Q104" s="124">
        <f t="shared" si="7"/>
        <v>9.5910366044669697</v>
      </c>
      <c r="R104" s="124">
        <f t="shared" si="8"/>
        <v>10288.111888736854</v>
      </c>
      <c r="Z104" s="2"/>
    </row>
    <row r="105" spans="13:26" x14ac:dyDescent="0.2">
      <c r="M105" s="2"/>
      <c r="N105" s="1">
        <f t="shared" si="9"/>
        <v>39</v>
      </c>
      <c r="O105" s="124">
        <f t="shared" si="10"/>
        <v>10288.111888736854</v>
      </c>
      <c r="P105" s="124">
        <f t="shared" si="11"/>
        <v>265.97181628207125</v>
      </c>
      <c r="Q105" s="124">
        <f t="shared" si="7"/>
        <v>9.8549986983756241</v>
      </c>
      <c r="R105" s="124">
        <f t="shared" si="8"/>
        <v>10563.938703717302</v>
      </c>
      <c r="Z105" s="2"/>
    </row>
    <row r="106" spans="13:26" x14ac:dyDescent="0.2">
      <c r="M106" s="2"/>
      <c r="N106" s="1">
        <f t="shared" si="9"/>
        <v>40</v>
      </c>
      <c r="O106" s="124">
        <f t="shared" si="10"/>
        <v>10563.938703717302</v>
      </c>
      <c r="P106" s="124">
        <f t="shared" si="11"/>
        <v>265.97181628207125</v>
      </c>
      <c r="Q106" s="124">
        <f t="shared" si="7"/>
        <v>10.119213641992761</v>
      </c>
      <c r="R106" s="124">
        <f t="shared" si="8"/>
        <v>10840.029733641366</v>
      </c>
      <c r="Z106" s="2"/>
    </row>
    <row r="107" spans="13:26" x14ac:dyDescent="0.2">
      <c r="M107" s="2"/>
      <c r="N107" s="1">
        <f t="shared" si="9"/>
        <v>41</v>
      </c>
      <c r="O107" s="124">
        <f t="shared" si="10"/>
        <v>10840.029733641366</v>
      </c>
      <c r="P107" s="124">
        <f t="shared" si="11"/>
        <v>265.97181628207125</v>
      </c>
      <c r="Q107" s="124">
        <f t="shared" si="7"/>
        <v>10.383681677523516</v>
      </c>
      <c r="R107" s="124">
        <f t="shared" si="8"/>
        <v>11116.385231600962</v>
      </c>
      <c r="Z107" s="2"/>
    </row>
    <row r="108" spans="13:26" x14ac:dyDescent="0.2">
      <c r="M108" s="2"/>
      <c r="N108" s="1">
        <f t="shared" si="9"/>
        <v>42</v>
      </c>
      <c r="O108" s="124">
        <f t="shared" si="10"/>
        <v>11116.385231600962</v>
      </c>
      <c r="P108" s="124">
        <f t="shared" si="11"/>
        <v>265.97181628207125</v>
      </c>
      <c r="Q108" s="124">
        <f t="shared" si="7"/>
        <v>10.648403047405036</v>
      </c>
      <c r="R108" s="124">
        <f t="shared" si="8"/>
        <v>11393.005450930439</v>
      </c>
      <c r="Z108" s="2"/>
    </row>
    <row r="109" spans="13:26" x14ac:dyDescent="0.2">
      <c r="M109" s="2"/>
      <c r="N109" s="1">
        <f t="shared" si="9"/>
        <v>43</v>
      </c>
      <c r="O109" s="124">
        <f t="shared" si="10"/>
        <v>11393.005450930439</v>
      </c>
      <c r="P109" s="124">
        <f t="shared" si="11"/>
        <v>265.97181628207125</v>
      </c>
      <c r="Q109" s="124">
        <f t="shared" si="7"/>
        <v>10.913377994306694</v>
      </c>
      <c r="R109" s="124">
        <f t="shared" si="8"/>
        <v>11669.890645206817</v>
      </c>
      <c r="Z109" s="2"/>
    </row>
    <row r="110" spans="13:26" x14ac:dyDescent="0.2">
      <c r="M110" s="2"/>
      <c r="N110" s="1">
        <f t="shared" si="9"/>
        <v>44</v>
      </c>
      <c r="O110" s="124">
        <f t="shared" si="10"/>
        <v>11669.890645206817</v>
      </c>
      <c r="P110" s="124">
        <f t="shared" si="11"/>
        <v>265.97181628207125</v>
      </c>
      <c r="Q110" s="124">
        <f t="shared" si="7"/>
        <v>11.178606761130323</v>
      </c>
      <c r="R110" s="124">
        <f t="shared" si="8"/>
        <v>11947.041068250019</v>
      </c>
      <c r="Z110" s="2"/>
    </row>
    <row r="111" spans="13:26" x14ac:dyDescent="0.2">
      <c r="M111" s="2"/>
      <c r="N111" s="1">
        <f t="shared" si="9"/>
        <v>45</v>
      </c>
      <c r="O111" s="124">
        <f t="shared" si="10"/>
        <v>11947.041068250019</v>
      </c>
      <c r="P111" s="124">
        <f t="shared" si="11"/>
        <v>265.97181628207125</v>
      </c>
      <c r="Q111" s="124">
        <f t="shared" si="7"/>
        <v>11.444089591010428</v>
      </c>
      <c r="R111" s="124">
        <f t="shared" si="8"/>
        <v>12224.456974123101</v>
      </c>
      <c r="Z111" s="2"/>
    </row>
    <row r="112" spans="13:26" x14ac:dyDescent="0.2">
      <c r="M112" s="2"/>
      <c r="N112" s="1">
        <f t="shared" si="9"/>
        <v>46</v>
      </c>
      <c r="O112" s="124">
        <f t="shared" si="10"/>
        <v>12224.456974123101</v>
      </c>
      <c r="P112" s="124">
        <f t="shared" si="11"/>
        <v>265.97181628207125</v>
      </c>
      <c r="Q112" s="124">
        <f t="shared" si="7"/>
        <v>11.709826727314413</v>
      </c>
      <c r="R112" s="124">
        <f t="shared" si="8"/>
        <v>12502.138617132487</v>
      </c>
      <c r="Z112" s="2"/>
    </row>
    <row r="113" spans="13:26" x14ac:dyDescent="0.2">
      <c r="M113" s="2"/>
      <c r="N113" s="1">
        <f t="shared" si="9"/>
        <v>47</v>
      </c>
      <c r="O113" s="124">
        <f t="shared" si="10"/>
        <v>12502.138617132487</v>
      </c>
      <c r="P113" s="124">
        <f t="shared" si="11"/>
        <v>265.97181628207125</v>
      </c>
      <c r="Q113" s="124">
        <f t="shared" si="7"/>
        <v>11.975818413642806</v>
      </c>
      <c r="R113" s="124">
        <f t="shared" si="8"/>
        <v>12780.086251828201</v>
      </c>
      <c r="Z113" s="2"/>
    </row>
    <row r="114" spans="13:26" x14ac:dyDescent="0.2">
      <c r="M114" s="2"/>
      <c r="N114" s="1">
        <f t="shared" si="9"/>
        <v>48</v>
      </c>
      <c r="O114" s="124">
        <f t="shared" si="10"/>
        <v>12780.086251828201</v>
      </c>
      <c r="P114" s="124">
        <f t="shared" si="11"/>
        <v>265.97181628207125</v>
      </c>
      <c r="Q114" s="124">
        <f t="shared" si="7"/>
        <v>12.242064893829479</v>
      </c>
      <c r="R114" s="124">
        <f t="shared" si="8"/>
        <v>13058.300133004102</v>
      </c>
      <c r="Z114" s="2"/>
    </row>
    <row r="115" spans="13:26" x14ac:dyDescent="0.2">
      <c r="M115" s="2"/>
      <c r="N115" s="1">
        <f t="shared" si="9"/>
        <v>49</v>
      </c>
      <c r="O115" s="124">
        <f t="shared" si="10"/>
        <v>13058.300133004102</v>
      </c>
      <c r="P115" s="124">
        <f t="shared" si="11"/>
        <v>265.97181628207125</v>
      </c>
      <c r="Q115" s="124">
        <f t="shared" si="7"/>
        <v>12.508566411941873</v>
      </c>
      <c r="R115" s="124">
        <f t="shared" si="8"/>
        <v>13336.780515698116</v>
      </c>
      <c r="Z115" s="2"/>
    </row>
    <row r="116" spans="13:26" x14ac:dyDescent="0.2">
      <c r="M116" s="2"/>
      <c r="N116" s="1">
        <f t="shared" si="9"/>
        <v>50</v>
      </c>
      <c r="O116" s="124">
        <f t="shared" si="10"/>
        <v>13336.780515698116</v>
      </c>
      <c r="P116" s="124">
        <f t="shared" si="11"/>
        <v>265.97181628207125</v>
      </c>
      <c r="Q116" s="124">
        <f t="shared" si="7"/>
        <v>12.77532321228122</v>
      </c>
      <c r="R116" s="124">
        <f t="shared" si="8"/>
        <v>13615.527655192469</v>
      </c>
      <c r="Z116" s="2"/>
    </row>
    <row r="117" spans="13:26" x14ac:dyDescent="0.2">
      <c r="M117" s="2"/>
      <c r="N117" s="1">
        <f t="shared" si="9"/>
        <v>51</v>
      </c>
      <c r="O117" s="124">
        <f t="shared" si="10"/>
        <v>13615.527655192469</v>
      </c>
      <c r="P117" s="124">
        <f t="shared" si="11"/>
        <v>265.97181628207125</v>
      </c>
      <c r="Q117" s="124">
        <f t="shared" si="7"/>
        <v>13.042335539382773</v>
      </c>
      <c r="R117" s="124">
        <f t="shared" si="8"/>
        <v>13894.541807013924</v>
      </c>
      <c r="Z117" s="2"/>
    </row>
    <row r="118" spans="13:26" x14ac:dyDescent="0.2">
      <c r="M118" s="2"/>
      <c r="N118" s="1">
        <f t="shared" si="9"/>
        <v>52</v>
      </c>
      <c r="O118" s="124">
        <f t="shared" si="10"/>
        <v>13894.541807013924</v>
      </c>
      <c r="P118" s="124">
        <f t="shared" si="11"/>
        <v>265.97181628207125</v>
      </c>
      <c r="Q118" s="124">
        <f t="shared" si="7"/>
        <v>13.309603638016021</v>
      </c>
      <c r="R118" s="124">
        <f t="shared" si="8"/>
        <v>14173.823226934011</v>
      </c>
      <c r="Z118" s="2"/>
    </row>
    <row r="119" spans="13:26" x14ac:dyDescent="0.2">
      <c r="M119" s="2"/>
      <c r="N119" s="1">
        <f t="shared" si="9"/>
        <v>53</v>
      </c>
      <c r="O119" s="124">
        <f t="shared" si="10"/>
        <v>14173.823226934011</v>
      </c>
      <c r="P119" s="124">
        <f t="shared" si="11"/>
        <v>265.97181628207125</v>
      </c>
      <c r="Q119" s="124">
        <f t="shared" si="7"/>
        <v>13.577127753184921</v>
      </c>
      <c r="R119" s="124">
        <f t="shared" si="8"/>
        <v>14453.372170969269</v>
      </c>
      <c r="Z119" s="2"/>
    </row>
    <row r="120" spans="13:26" x14ac:dyDescent="0.2">
      <c r="M120" s="2"/>
      <c r="N120" s="1">
        <f t="shared" si="9"/>
        <v>54</v>
      </c>
      <c r="O120" s="124">
        <f t="shared" si="10"/>
        <v>14453.372170969269</v>
      </c>
      <c r="P120" s="124">
        <f t="shared" si="11"/>
        <v>265.97181628207125</v>
      </c>
      <c r="Q120" s="124">
        <f t="shared" si="7"/>
        <v>13.844908130128118</v>
      </c>
      <c r="R120" s="124">
        <f t="shared" si="8"/>
        <v>14733.188895381469</v>
      </c>
      <c r="Z120" s="2"/>
    </row>
    <row r="121" spans="13:26" x14ac:dyDescent="0.2">
      <c r="M121" s="2"/>
      <c r="N121" s="1">
        <f t="shared" si="9"/>
        <v>55</v>
      </c>
      <c r="O121" s="124">
        <f t="shared" si="10"/>
        <v>14733.188895381469</v>
      </c>
      <c r="P121" s="124">
        <f t="shared" si="11"/>
        <v>265.97181628207125</v>
      </c>
      <c r="Q121" s="124">
        <f t="shared" si="7"/>
        <v>14.112945014319171</v>
      </c>
      <c r="R121" s="124">
        <f t="shared" si="8"/>
        <v>15013.27365667786</v>
      </c>
      <c r="Z121" s="2"/>
    </row>
    <row r="122" spans="13:26" x14ac:dyDescent="0.2">
      <c r="M122" s="2"/>
      <c r="N122" s="1">
        <f t="shared" si="9"/>
        <v>56</v>
      </c>
      <c r="O122" s="124">
        <f t="shared" si="10"/>
        <v>15013.27365667786</v>
      </c>
      <c r="P122" s="124">
        <f t="shared" si="11"/>
        <v>265.97181628207125</v>
      </c>
      <c r="Q122" s="124">
        <f t="shared" si="7"/>
        <v>14.381238651466782</v>
      </c>
      <c r="R122" s="124">
        <f t="shared" si="8"/>
        <v>15293.6267116114</v>
      </c>
      <c r="Z122" s="2"/>
    </row>
    <row r="123" spans="13:26" x14ac:dyDescent="0.2">
      <c r="M123" s="2"/>
      <c r="N123" s="1">
        <f t="shared" si="9"/>
        <v>57</v>
      </c>
      <c r="O123" s="124">
        <f t="shared" si="10"/>
        <v>15293.6267116114</v>
      </c>
      <c r="P123" s="124">
        <f t="shared" si="11"/>
        <v>265.97181628207125</v>
      </c>
      <c r="Q123" s="124">
        <f t="shared" si="7"/>
        <v>14.649789287515015</v>
      </c>
      <c r="R123" s="124">
        <f t="shared" si="8"/>
        <v>15574.248317180987</v>
      </c>
      <c r="Z123" s="2"/>
    </row>
    <row r="124" spans="13:26" x14ac:dyDescent="0.2">
      <c r="M124" s="2"/>
      <c r="N124" s="1">
        <f t="shared" si="9"/>
        <v>58</v>
      </c>
      <c r="O124" s="124">
        <f t="shared" si="10"/>
        <v>15574.248317180987</v>
      </c>
      <c r="P124" s="124">
        <f t="shared" si="11"/>
        <v>265.97181628207125</v>
      </c>
      <c r="Q124" s="124">
        <f t="shared" si="7"/>
        <v>14.918597168643522</v>
      </c>
      <c r="R124" s="124">
        <f t="shared" si="8"/>
        <v>15855.138730631703</v>
      </c>
      <c r="Z124" s="2"/>
    </row>
    <row r="125" spans="13:26" x14ac:dyDescent="0.2">
      <c r="M125" s="2"/>
      <c r="N125" s="1">
        <f t="shared" si="9"/>
        <v>59</v>
      </c>
      <c r="O125" s="124">
        <f t="shared" si="10"/>
        <v>15855.138730631703</v>
      </c>
      <c r="P125" s="124">
        <f t="shared" si="11"/>
        <v>265.97181628207125</v>
      </c>
      <c r="Q125" s="124">
        <f t="shared" si="7"/>
        <v>15.187662541267775</v>
      </c>
      <c r="R125" s="124">
        <f t="shared" si="8"/>
        <v>16136.298209455043</v>
      </c>
      <c r="Z125" s="2"/>
    </row>
    <row r="126" spans="13:26" x14ac:dyDescent="0.2">
      <c r="M126" s="2"/>
      <c r="N126" s="1">
        <f t="shared" si="9"/>
        <v>60</v>
      </c>
      <c r="O126" s="124">
        <f t="shared" si="10"/>
        <v>16136.298209455043</v>
      </c>
      <c r="P126" s="124">
        <f t="shared" si="11"/>
        <v>265.97181628207125</v>
      </c>
      <c r="Q126" s="124">
        <f t="shared" si="7"/>
        <v>15.456985652039288</v>
      </c>
      <c r="R126" s="124">
        <f t="shared" si="8"/>
        <v>16417.727011389154</v>
      </c>
      <c r="Z126" s="2"/>
    </row>
    <row r="127" spans="13:26" x14ac:dyDescent="0.2">
      <c r="M127" s="2"/>
      <c r="N127" s="1">
        <f t="shared" si="9"/>
        <v>61</v>
      </c>
      <c r="O127" s="124">
        <f t="shared" si="10"/>
        <v>16417.727011389154</v>
      </c>
      <c r="P127" s="124">
        <f t="shared" si="11"/>
        <v>265.97181628207125</v>
      </c>
      <c r="Q127" s="124">
        <f t="shared" si="7"/>
        <v>15.726566747845837</v>
      </c>
      <c r="R127" s="124">
        <f t="shared" si="8"/>
        <v>16699.425394419071</v>
      </c>
      <c r="Z127" s="2"/>
    </row>
    <row r="128" spans="13:26" x14ac:dyDescent="0.2">
      <c r="M128" s="2"/>
      <c r="N128" s="1">
        <f t="shared" si="9"/>
        <v>62</v>
      </c>
      <c r="O128" s="124">
        <f t="shared" si="10"/>
        <v>16699.425394419071</v>
      </c>
      <c r="P128" s="124">
        <f t="shared" si="11"/>
        <v>265.97181628207125</v>
      </c>
      <c r="Q128" s="124">
        <f t="shared" si="7"/>
        <v>15.9964060758117</v>
      </c>
      <c r="R128" s="124">
        <f t="shared" si="8"/>
        <v>16981.393616776953</v>
      </c>
      <c r="Z128" s="2"/>
    </row>
    <row r="129" spans="13:26" x14ac:dyDescent="0.2">
      <c r="M129" s="2"/>
      <c r="N129" s="1">
        <f t="shared" si="9"/>
        <v>63</v>
      </c>
      <c r="O129" s="124">
        <f t="shared" si="10"/>
        <v>16981.393616776953</v>
      </c>
      <c r="P129" s="124">
        <f t="shared" si="11"/>
        <v>265.97181628207125</v>
      </c>
      <c r="Q129" s="124">
        <f t="shared" si="7"/>
        <v>16.266503883297869</v>
      </c>
      <c r="R129" s="124">
        <f t="shared" si="8"/>
        <v>17263.631936942322</v>
      </c>
      <c r="Z129" s="2"/>
    </row>
    <row r="130" spans="13:26" x14ac:dyDescent="0.2">
      <c r="M130" s="2"/>
      <c r="N130" s="1">
        <f t="shared" si="9"/>
        <v>64</v>
      </c>
      <c r="O130" s="124">
        <f t="shared" si="10"/>
        <v>17263.631936942322</v>
      </c>
      <c r="P130" s="124">
        <f t="shared" si="11"/>
        <v>265.97181628207125</v>
      </c>
      <c r="Q130" s="124">
        <f t="shared" si="7"/>
        <v>16.53686041790229</v>
      </c>
      <c r="R130" s="124">
        <f t="shared" si="8"/>
        <v>17546.140613642296</v>
      </c>
      <c r="Z130" s="2"/>
    </row>
    <row r="131" spans="13:26" x14ac:dyDescent="0.2">
      <c r="M131" s="2"/>
      <c r="N131" s="1">
        <f t="shared" si="9"/>
        <v>65</v>
      </c>
      <c r="O131" s="124">
        <f t="shared" si="10"/>
        <v>17546.140613642296</v>
      </c>
      <c r="P131" s="124">
        <f t="shared" si="11"/>
        <v>265.97181628207125</v>
      </c>
      <c r="Q131" s="124">
        <f t="shared" ref="Q131:Q194" si="12">O131*$P$61</f>
        <v>16.807475927460079</v>
      </c>
      <c r="R131" s="124">
        <f t="shared" ref="R131:R194" si="13">O131+P131+Q131</f>
        <v>17828.919905851828</v>
      </c>
      <c r="Z131" s="2"/>
    </row>
    <row r="132" spans="13:26" x14ac:dyDescent="0.2">
      <c r="M132" s="2"/>
      <c r="N132" s="1">
        <f t="shared" ref="N132:N195" si="14">N131+1</f>
        <v>66</v>
      </c>
      <c r="O132" s="124">
        <f t="shared" ref="O132:O195" si="15">R131</f>
        <v>17828.919905851828</v>
      </c>
      <c r="P132" s="124">
        <f t="shared" ref="P132:P195" si="16">P131</f>
        <v>265.97181628207125</v>
      </c>
      <c r="Q132" s="124">
        <f t="shared" si="12"/>
        <v>17.078350660043753</v>
      </c>
      <c r="R132" s="124">
        <f t="shared" si="13"/>
        <v>18111.970072793945</v>
      </c>
      <c r="Z132" s="2"/>
    </row>
    <row r="133" spans="13:26" x14ac:dyDescent="0.2">
      <c r="M133" s="2"/>
      <c r="N133" s="1">
        <f t="shared" si="14"/>
        <v>67</v>
      </c>
      <c r="O133" s="124">
        <f t="shared" si="15"/>
        <v>18111.970072793945</v>
      </c>
      <c r="P133" s="124">
        <f t="shared" si="16"/>
        <v>265.97181628207125</v>
      </c>
      <c r="Q133" s="124">
        <f t="shared" si="12"/>
        <v>17.349484863963461</v>
      </c>
      <c r="R133" s="124">
        <f t="shared" si="13"/>
        <v>18395.291373939981</v>
      </c>
      <c r="Z133" s="2"/>
    </row>
    <row r="134" spans="13:26" x14ac:dyDescent="0.2">
      <c r="M134" s="2"/>
      <c r="N134" s="1">
        <f t="shared" si="14"/>
        <v>68</v>
      </c>
      <c r="O134" s="124">
        <f t="shared" si="15"/>
        <v>18395.291373939981</v>
      </c>
      <c r="P134" s="124">
        <f t="shared" si="16"/>
        <v>265.97181628207125</v>
      </c>
      <c r="Q134" s="124">
        <f t="shared" si="12"/>
        <v>17.620878787767207</v>
      </c>
      <c r="R134" s="124">
        <f t="shared" si="13"/>
        <v>18678.884069009819</v>
      </c>
      <c r="Z134" s="2"/>
    </row>
    <row r="135" spans="13:26" x14ac:dyDescent="0.2">
      <c r="M135" s="2"/>
      <c r="N135" s="1">
        <f t="shared" si="14"/>
        <v>69</v>
      </c>
      <c r="O135" s="124">
        <f t="shared" si="15"/>
        <v>18678.884069009819</v>
      </c>
      <c r="P135" s="124">
        <f t="shared" si="16"/>
        <v>265.97181628207125</v>
      </c>
      <c r="Q135" s="124">
        <f t="shared" si="12"/>
        <v>17.892532680241082</v>
      </c>
      <c r="R135" s="124">
        <f t="shared" si="13"/>
        <v>18962.748417972132</v>
      </c>
      <c r="Z135" s="2"/>
    </row>
    <row r="136" spans="13:26" x14ac:dyDescent="0.2">
      <c r="M136" s="2"/>
      <c r="N136" s="1">
        <f t="shared" si="14"/>
        <v>70</v>
      </c>
      <c r="O136" s="124">
        <f t="shared" si="15"/>
        <v>18962.748417972132</v>
      </c>
      <c r="P136" s="124">
        <f t="shared" si="16"/>
        <v>265.97181628207125</v>
      </c>
      <c r="Q136" s="124">
        <f t="shared" si="12"/>
        <v>18.164446790409485</v>
      </c>
      <c r="R136" s="124">
        <f t="shared" si="13"/>
        <v>19246.884681044612</v>
      </c>
      <c r="Z136" s="2"/>
    </row>
    <row r="137" spans="13:26" x14ac:dyDescent="0.2">
      <c r="M137" s="2"/>
      <c r="N137" s="1">
        <f t="shared" si="14"/>
        <v>71</v>
      </c>
      <c r="O137" s="124">
        <f t="shared" si="15"/>
        <v>19246.884681044612</v>
      </c>
      <c r="P137" s="124">
        <f t="shared" si="16"/>
        <v>265.97181628207125</v>
      </c>
      <c r="Q137" s="124">
        <f t="shared" si="12"/>
        <v>18.436621367535356</v>
      </c>
      <c r="R137" s="124">
        <f t="shared" si="13"/>
        <v>19531.293118694219</v>
      </c>
      <c r="Z137" s="2"/>
    </row>
    <row r="138" spans="13:26" x14ac:dyDescent="0.2">
      <c r="M138" s="2"/>
      <c r="N138" s="1">
        <f t="shared" si="14"/>
        <v>72</v>
      </c>
      <c r="O138" s="124">
        <f t="shared" si="15"/>
        <v>19531.293118694219</v>
      </c>
      <c r="P138" s="124">
        <f t="shared" si="16"/>
        <v>265.97181628207125</v>
      </c>
      <c r="Q138" s="124">
        <f t="shared" si="12"/>
        <v>18.70905666112041</v>
      </c>
      <c r="R138" s="124">
        <f t="shared" si="13"/>
        <v>19815.973991637409</v>
      </c>
      <c r="Z138" s="2"/>
    </row>
    <row r="139" spans="13:26" x14ac:dyDescent="0.2">
      <c r="M139" s="2"/>
      <c r="N139" s="1">
        <f t="shared" si="14"/>
        <v>73</v>
      </c>
      <c r="O139" s="124">
        <f t="shared" si="15"/>
        <v>19815.973991637409</v>
      </c>
      <c r="P139" s="124">
        <f t="shared" si="16"/>
        <v>265.97181628207125</v>
      </c>
      <c r="Q139" s="124">
        <f t="shared" si="12"/>
        <v>18.981752920905357</v>
      </c>
      <c r="R139" s="124">
        <f t="shared" si="13"/>
        <v>20100.927560840388</v>
      </c>
      <c r="Z139" s="2"/>
    </row>
    <row r="140" spans="13:26" x14ac:dyDescent="0.2">
      <c r="M140" s="2"/>
      <c r="N140" s="1">
        <f t="shared" si="14"/>
        <v>74</v>
      </c>
      <c r="O140" s="124">
        <f t="shared" si="15"/>
        <v>20100.927560840388</v>
      </c>
      <c r="P140" s="124">
        <f t="shared" si="16"/>
        <v>265.97181628207125</v>
      </c>
      <c r="Q140" s="124">
        <f t="shared" si="12"/>
        <v>19.254710396870134</v>
      </c>
      <c r="R140" s="124">
        <f t="shared" si="13"/>
        <v>20386.154087519331</v>
      </c>
      <c r="Z140" s="2"/>
    </row>
    <row r="141" spans="13:26" x14ac:dyDescent="0.2">
      <c r="M141" s="2"/>
      <c r="N141" s="1">
        <f t="shared" si="14"/>
        <v>75</v>
      </c>
      <c r="O141" s="124">
        <f t="shared" si="15"/>
        <v>20386.154087519331</v>
      </c>
      <c r="P141" s="124">
        <f t="shared" si="16"/>
        <v>265.97181628207125</v>
      </c>
      <c r="Q141" s="124">
        <f t="shared" si="12"/>
        <v>19.527929339234134</v>
      </c>
      <c r="R141" s="124">
        <f t="shared" si="13"/>
        <v>20671.653833140637</v>
      </c>
      <c r="Z141" s="2"/>
    </row>
    <row r="142" spans="13:26" x14ac:dyDescent="0.2">
      <c r="M142" s="2"/>
      <c r="N142" s="1">
        <f t="shared" si="14"/>
        <v>76</v>
      </c>
      <c r="O142" s="124">
        <f t="shared" si="15"/>
        <v>20671.653833140637</v>
      </c>
      <c r="P142" s="124">
        <f t="shared" si="16"/>
        <v>265.97181628207125</v>
      </c>
      <c r="Q142" s="124">
        <f t="shared" si="12"/>
        <v>19.801409998456435</v>
      </c>
      <c r="R142" s="124">
        <f t="shared" si="13"/>
        <v>20957.427059421167</v>
      </c>
      <c r="Z142" s="2"/>
    </row>
    <row r="143" spans="13:26" x14ac:dyDescent="0.2">
      <c r="M143" s="2"/>
      <c r="N143" s="1">
        <f t="shared" si="14"/>
        <v>77</v>
      </c>
      <c r="O143" s="124">
        <f t="shared" si="15"/>
        <v>20957.427059421167</v>
      </c>
      <c r="P143" s="124">
        <f t="shared" si="16"/>
        <v>265.97181628207125</v>
      </c>
      <c r="Q143" s="124">
        <f t="shared" si="12"/>
        <v>20.075152625236033</v>
      </c>
      <c r="R143" s="124">
        <f t="shared" si="13"/>
        <v>21243.474028328474</v>
      </c>
      <c r="Z143" s="2"/>
    </row>
    <row r="144" spans="13:26" x14ac:dyDescent="0.2">
      <c r="M144" s="2"/>
      <c r="N144" s="1">
        <f t="shared" si="14"/>
        <v>78</v>
      </c>
      <c r="O144" s="124">
        <f t="shared" si="15"/>
        <v>21243.474028328474</v>
      </c>
      <c r="P144" s="124">
        <f t="shared" si="16"/>
        <v>265.97181628207125</v>
      </c>
      <c r="Q144" s="124">
        <f t="shared" si="12"/>
        <v>20.349157470512061</v>
      </c>
      <c r="R144" s="124">
        <f t="shared" si="13"/>
        <v>21529.795002081057</v>
      </c>
      <c r="Z144" s="2"/>
    </row>
    <row r="145" spans="13:26" x14ac:dyDescent="0.2">
      <c r="M145" s="2"/>
      <c r="N145" s="1">
        <f t="shared" si="14"/>
        <v>79</v>
      </c>
      <c r="O145" s="124">
        <f t="shared" si="15"/>
        <v>21529.795002081057</v>
      </c>
      <c r="P145" s="124">
        <f t="shared" si="16"/>
        <v>265.97181628207125</v>
      </c>
      <c r="Q145" s="124">
        <f t="shared" si="12"/>
        <v>20.623424785464035</v>
      </c>
      <c r="R145" s="124">
        <f t="shared" si="13"/>
        <v>21816.390243148591</v>
      </c>
      <c r="Z145" s="2"/>
    </row>
    <row r="146" spans="13:26" x14ac:dyDescent="0.2">
      <c r="M146" s="2"/>
      <c r="N146" s="1">
        <f t="shared" si="14"/>
        <v>80</v>
      </c>
      <c r="O146" s="124">
        <f t="shared" si="15"/>
        <v>21816.390243148591</v>
      </c>
      <c r="P146" s="124">
        <f t="shared" si="16"/>
        <v>265.97181628207125</v>
      </c>
      <c r="Q146" s="124">
        <f t="shared" si="12"/>
        <v>20.897954821512077</v>
      </c>
      <c r="R146" s="124">
        <f t="shared" si="13"/>
        <v>22103.260014252177</v>
      </c>
      <c r="Z146" s="2"/>
    </row>
    <row r="147" spans="13:26" x14ac:dyDescent="0.2">
      <c r="M147" s="2"/>
      <c r="N147" s="1">
        <f t="shared" si="14"/>
        <v>81</v>
      </c>
      <c r="O147" s="124">
        <f t="shared" si="15"/>
        <v>22103.260014252177</v>
      </c>
      <c r="P147" s="124">
        <f t="shared" si="16"/>
        <v>265.97181628207125</v>
      </c>
      <c r="Q147" s="124">
        <f t="shared" si="12"/>
        <v>21.172747830317139</v>
      </c>
      <c r="R147" s="124">
        <f t="shared" si="13"/>
        <v>22390.404578364567</v>
      </c>
      <c r="Z147" s="2"/>
    </row>
    <row r="148" spans="13:26" x14ac:dyDescent="0.2">
      <c r="M148" s="2"/>
      <c r="N148" s="1">
        <f t="shared" si="14"/>
        <v>82</v>
      </c>
      <c r="O148" s="124">
        <f t="shared" si="15"/>
        <v>22390.404578364567</v>
      </c>
      <c r="P148" s="124">
        <f t="shared" si="16"/>
        <v>265.97181628207125</v>
      </c>
      <c r="Q148" s="124">
        <f t="shared" si="12"/>
        <v>21.447804063781245</v>
      </c>
      <c r="R148" s="124">
        <f t="shared" si="13"/>
        <v>22677.824198710419</v>
      </c>
      <c r="Z148" s="2"/>
    </row>
    <row r="149" spans="13:26" x14ac:dyDescent="0.2">
      <c r="M149" s="2"/>
      <c r="N149" s="1">
        <f t="shared" si="14"/>
        <v>83</v>
      </c>
      <c r="O149" s="124">
        <f t="shared" si="15"/>
        <v>22677.824198710419</v>
      </c>
      <c r="P149" s="124">
        <f t="shared" si="16"/>
        <v>265.97181628207125</v>
      </c>
      <c r="Q149" s="124">
        <f t="shared" si="12"/>
        <v>21.723123774047707</v>
      </c>
      <c r="R149" s="124">
        <f t="shared" si="13"/>
        <v>22965.51913876654</v>
      </c>
      <c r="Z149" s="2"/>
    </row>
    <row r="150" spans="13:26" x14ac:dyDescent="0.2">
      <c r="M150" s="2"/>
      <c r="N150" s="1">
        <f t="shared" si="14"/>
        <v>84</v>
      </c>
      <c r="O150" s="124">
        <f t="shared" si="15"/>
        <v>22965.51913876654</v>
      </c>
      <c r="P150" s="124">
        <f t="shared" si="16"/>
        <v>265.97181628207125</v>
      </c>
      <c r="Q150" s="124">
        <f t="shared" si="12"/>
        <v>21.99870721350138</v>
      </c>
      <c r="R150" s="124">
        <f t="shared" si="13"/>
        <v>23253.489662262113</v>
      </c>
      <c r="Z150" s="2"/>
    </row>
    <row r="151" spans="13:26" x14ac:dyDescent="0.2">
      <c r="M151" s="2"/>
      <c r="N151" s="1">
        <f t="shared" si="14"/>
        <v>85</v>
      </c>
      <c r="O151" s="124">
        <f t="shared" si="15"/>
        <v>23253.489662262113</v>
      </c>
      <c r="P151" s="124">
        <f t="shared" si="16"/>
        <v>265.97181628207125</v>
      </c>
      <c r="Q151" s="124">
        <f t="shared" si="12"/>
        <v>22.274554634768865</v>
      </c>
      <c r="R151" s="124">
        <f t="shared" si="13"/>
        <v>23541.736033178953</v>
      </c>
      <c r="Z151" s="2"/>
    </row>
    <row r="152" spans="13:26" x14ac:dyDescent="0.2">
      <c r="M152" s="2"/>
      <c r="N152" s="1">
        <f t="shared" si="14"/>
        <v>86</v>
      </c>
      <c r="O152" s="124">
        <f t="shared" si="15"/>
        <v>23541.736033178953</v>
      </c>
      <c r="P152" s="124">
        <f t="shared" si="16"/>
        <v>265.97181628207125</v>
      </c>
      <c r="Q152" s="124">
        <f t="shared" si="12"/>
        <v>22.550666290718762</v>
      </c>
      <c r="R152" s="124">
        <f t="shared" si="13"/>
        <v>23830.258515751742</v>
      </c>
      <c r="Z152" s="2"/>
    </row>
    <row r="153" spans="13:26" x14ac:dyDescent="0.2">
      <c r="M153" s="2"/>
      <c r="N153" s="1">
        <f t="shared" si="14"/>
        <v>87</v>
      </c>
      <c r="O153" s="124">
        <f t="shared" si="15"/>
        <v>23830.258515751742</v>
      </c>
      <c r="P153" s="124">
        <f t="shared" si="16"/>
        <v>265.97181628207125</v>
      </c>
      <c r="Q153" s="124">
        <f t="shared" si="12"/>
        <v>22.827042434461895</v>
      </c>
      <c r="R153" s="124">
        <f t="shared" si="13"/>
        <v>24119.057374468277</v>
      </c>
      <c r="Z153" s="2"/>
    </row>
    <row r="154" spans="13:26" x14ac:dyDescent="0.2">
      <c r="M154" s="2"/>
      <c r="N154" s="1">
        <f t="shared" si="14"/>
        <v>88</v>
      </c>
      <c r="O154" s="124">
        <f t="shared" si="15"/>
        <v>24119.057374468277</v>
      </c>
      <c r="P154" s="124">
        <f t="shared" si="16"/>
        <v>265.97181628207125</v>
      </c>
      <c r="Q154" s="124">
        <f t="shared" si="12"/>
        <v>23.103683319351536</v>
      </c>
      <c r="R154" s="124">
        <f t="shared" si="13"/>
        <v>24408.132874069699</v>
      </c>
      <c r="Z154" s="2"/>
    </row>
    <row r="155" spans="13:26" x14ac:dyDescent="0.2">
      <c r="M155" s="2"/>
      <c r="N155" s="1">
        <f t="shared" si="14"/>
        <v>89</v>
      </c>
      <c r="O155" s="124">
        <f t="shared" si="15"/>
        <v>24408.132874069699</v>
      </c>
      <c r="P155" s="124">
        <f t="shared" si="16"/>
        <v>265.97181628207125</v>
      </c>
      <c r="Q155" s="124">
        <f t="shared" si="12"/>
        <v>23.38058919898365</v>
      </c>
      <c r="R155" s="124">
        <f t="shared" si="13"/>
        <v>24697.485279550754</v>
      </c>
      <c r="Z155" s="2"/>
    </row>
    <row r="156" spans="13:26" x14ac:dyDescent="0.2">
      <c r="M156" s="2"/>
      <c r="N156" s="1">
        <f t="shared" si="14"/>
        <v>90</v>
      </c>
      <c r="O156" s="124">
        <f t="shared" si="15"/>
        <v>24697.485279550754</v>
      </c>
      <c r="P156" s="124">
        <f t="shared" si="16"/>
        <v>265.97181628207125</v>
      </c>
      <c r="Q156" s="124">
        <f t="shared" si="12"/>
        <v>23.657760327197124</v>
      </c>
      <c r="R156" s="124">
        <f t="shared" si="13"/>
        <v>24987.114856160024</v>
      </c>
      <c r="Z156" s="2"/>
    </row>
    <row r="157" spans="13:26" x14ac:dyDescent="0.2">
      <c r="M157" s="2"/>
      <c r="N157" s="1">
        <f t="shared" si="14"/>
        <v>91</v>
      </c>
      <c r="O157" s="124">
        <f t="shared" si="15"/>
        <v>24987.114856160024</v>
      </c>
      <c r="P157" s="124">
        <f t="shared" si="16"/>
        <v>265.97181628207125</v>
      </c>
      <c r="Q157" s="124">
        <f t="shared" si="12"/>
        <v>23.935196958073998</v>
      </c>
      <c r="R157" s="124">
        <f t="shared" si="13"/>
        <v>25277.021869400171</v>
      </c>
      <c r="Z157" s="2"/>
    </row>
    <row r="158" spans="13:26" x14ac:dyDescent="0.2">
      <c r="M158" s="2"/>
      <c r="N158" s="1">
        <f t="shared" si="14"/>
        <v>92</v>
      </c>
      <c r="O158" s="124">
        <f t="shared" si="15"/>
        <v>25277.021869400171</v>
      </c>
      <c r="P158" s="124">
        <f t="shared" si="16"/>
        <v>265.97181628207125</v>
      </c>
      <c r="Q158" s="124">
        <f t="shared" si="12"/>
        <v>24.212899345939686</v>
      </c>
      <c r="R158" s="124">
        <f t="shared" si="13"/>
        <v>25567.206585028183</v>
      </c>
      <c r="Z158" s="2"/>
    </row>
    <row r="159" spans="13:26" x14ac:dyDescent="0.2">
      <c r="M159" s="2"/>
      <c r="N159" s="1">
        <f t="shared" si="14"/>
        <v>93</v>
      </c>
      <c r="O159" s="124">
        <f t="shared" si="15"/>
        <v>25567.206585028183</v>
      </c>
      <c r="P159" s="124">
        <f t="shared" si="16"/>
        <v>265.97181628207125</v>
      </c>
      <c r="Q159" s="124">
        <f t="shared" si="12"/>
        <v>24.490867745363236</v>
      </c>
      <c r="R159" s="124">
        <f t="shared" si="13"/>
        <v>25857.669269055619</v>
      </c>
      <c r="Z159" s="2"/>
    </row>
    <row r="160" spans="13:26" x14ac:dyDescent="0.2">
      <c r="M160" s="2"/>
      <c r="N160" s="1">
        <f t="shared" si="14"/>
        <v>94</v>
      </c>
      <c r="O160" s="124">
        <f t="shared" si="15"/>
        <v>25857.669269055619</v>
      </c>
      <c r="P160" s="124">
        <f t="shared" si="16"/>
        <v>265.97181628207125</v>
      </c>
      <c r="Q160" s="124">
        <f t="shared" si="12"/>
        <v>24.769102411157537</v>
      </c>
      <c r="R160" s="124">
        <f t="shared" si="13"/>
        <v>26148.41018774885</v>
      </c>
      <c r="Z160" s="2"/>
    </row>
    <row r="161" spans="13:26" x14ac:dyDescent="0.2">
      <c r="M161" s="2"/>
      <c r="N161" s="1">
        <f t="shared" si="14"/>
        <v>95</v>
      </c>
      <c r="O161" s="124">
        <f t="shared" si="15"/>
        <v>26148.41018774885</v>
      </c>
      <c r="P161" s="124">
        <f t="shared" si="16"/>
        <v>265.97181628207125</v>
      </c>
      <c r="Q161" s="124">
        <f t="shared" si="12"/>
        <v>25.047603598379567</v>
      </c>
      <c r="R161" s="124">
        <f t="shared" si="13"/>
        <v>26439.429607629303</v>
      </c>
      <c r="Z161" s="2"/>
    </row>
    <row r="162" spans="13:26" x14ac:dyDescent="0.2">
      <c r="M162" s="2"/>
      <c r="N162" s="1">
        <f t="shared" si="14"/>
        <v>96</v>
      </c>
      <c r="O162" s="124">
        <f t="shared" si="15"/>
        <v>26439.429607629303</v>
      </c>
      <c r="P162" s="124">
        <f t="shared" si="16"/>
        <v>265.97181628207125</v>
      </c>
      <c r="Q162" s="124">
        <f t="shared" si="12"/>
        <v>25.326371562330632</v>
      </c>
      <c r="R162" s="124">
        <f t="shared" si="13"/>
        <v>26730.727795473704</v>
      </c>
      <c r="Z162" s="2"/>
    </row>
    <row r="163" spans="13:26" x14ac:dyDescent="0.2">
      <c r="M163" s="2"/>
      <c r="N163" s="1">
        <f t="shared" si="14"/>
        <v>97</v>
      </c>
      <c r="O163" s="124">
        <f t="shared" si="15"/>
        <v>26730.727795473704</v>
      </c>
      <c r="P163" s="124">
        <f t="shared" si="16"/>
        <v>265.97181628207125</v>
      </c>
      <c r="Q163" s="124">
        <f t="shared" si="12"/>
        <v>25.60540655855657</v>
      </c>
      <c r="R163" s="124">
        <f t="shared" si="13"/>
        <v>27022.305018314331</v>
      </c>
      <c r="Z163" s="2"/>
    </row>
    <row r="164" spans="13:26" x14ac:dyDescent="0.2">
      <c r="M164" s="2"/>
      <c r="N164" s="1">
        <f t="shared" si="14"/>
        <v>98</v>
      </c>
      <c r="O164" s="124">
        <f t="shared" si="15"/>
        <v>27022.305018314331</v>
      </c>
      <c r="P164" s="124">
        <f t="shared" si="16"/>
        <v>265.97181628207125</v>
      </c>
      <c r="Q164" s="124">
        <f t="shared" si="12"/>
        <v>25.884708842848035</v>
      </c>
      <c r="R164" s="124">
        <f t="shared" si="13"/>
        <v>27314.161543439252</v>
      </c>
      <c r="Z164" s="2"/>
    </row>
    <row r="165" spans="13:26" x14ac:dyDescent="0.2">
      <c r="M165" s="2"/>
      <c r="N165" s="1">
        <f t="shared" si="14"/>
        <v>99</v>
      </c>
      <c r="O165" s="124">
        <f t="shared" si="15"/>
        <v>27314.161543439252</v>
      </c>
      <c r="P165" s="124">
        <f t="shared" si="16"/>
        <v>265.97181628207125</v>
      </c>
      <c r="Q165" s="124">
        <f t="shared" si="12"/>
        <v>26.164278671240684</v>
      </c>
      <c r="R165" s="124">
        <f t="shared" si="13"/>
        <v>27606.297638392563</v>
      </c>
      <c r="Z165" s="2"/>
    </row>
    <row r="166" spans="13:26" x14ac:dyDescent="0.2">
      <c r="M166" s="2"/>
      <c r="N166" s="1">
        <f t="shared" si="14"/>
        <v>100</v>
      </c>
      <c r="O166" s="124">
        <f t="shared" si="15"/>
        <v>27606.297638392563</v>
      </c>
      <c r="P166" s="124">
        <f t="shared" si="16"/>
        <v>265.97181628207125</v>
      </c>
      <c r="Q166" s="124">
        <f t="shared" si="12"/>
        <v>26.44411630001543</v>
      </c>
      <c r="R166" s="124">
        <f t="shared" si="13"/>
        <v>27898.713570974651</v>
      </c>
      <c r="Z166" s="2"/>
    </row>
    <row r="167" spans="13:26" x14ac:dyDescent="0.2">
      <c r="M167" s="2"/>
      <c r="N167" s="1">
        <f t="shared" si="14"/>
        <v>101</v>
      </c>
      <c r="O167" s="124">
        <f t="shared" si="15"/>
        <v>27898.713570974651</v>
      </c>
      <c r="P167" s="124">
        <f t="shared" si="16"/>
        <v>265.97181628207125</v>
      </c>
      <c r="Q167" s="124">
        <f t="shared" si="12"/>
        <v>26.724221985698694</v>
      </c>
      <c r="R167" s="124">
        <f t="shared" si="13"/>
        <v>28191.409609242422</v>
      </c>
      <c r="Z167" s="2"/>
    </row>
    <row r="168" spans="13:26" x14ac:dyDescent="0.2">
      <c r="M168" s="2"/>
      <c r="N168" s="1">
        <f t="shared" si="14"/>
        <v>102</v>
      </c>
      <c r="O168" s="124">
        <f t="shared" si="15"/>
        <v>28191.409609242422</v>
      </c>
      <c r="P168" s="124">
        <f t="shared" si="16"/>
        <v>265.97181628207125</v>
      </c>
      <c r="Q168" s="124">
        <f t="shared" si="12"/>
        <v>27.004595985062611</v>
      </c>
      <c r="R168" s="124">
        <f t="shared" si="13"/>
        <v>28484.386021509556</v>
      </c>
      <c r="Z168" s="2"/>
    </row>
    <row r="169" spans="13:26" x14ac:dyDescent="0.2">
      <c r="M169" s="2"/>
      <c r="N169" s="1">
        <f t="shared" si="14"/>
        <v>103</v>
      </c>
      <c r="O169" s="124">
        <f t="shared" si="15"/>
        <v>28484.386021509556</v>
      </c>
      <c r="P169" s="124">
        <f t="shared" si="16"/>
        <v>265.97181628207125</v>
      </c>
      <c r="Q169" s="124">
        <f t="shared" si="12"/>
        <v>27.285238555125272</v>
      </c>
      <c r="R169" s="124">
        <f t="shared" si="13"/>
        <v>28777.643076346754</v>
      </c>
      <c r="Z169" s="2"/>
    </row>
    <row r="170" spans="13:26" x14ac:dyDescent="0.2">
      <c r="M170" s="2"/>
      <c r="N170" s="1">
        <f t="shared" si="14"/>
        <v>104</v>
      </c>
      <c r="O170" s="124">
        <f t="shared" si="15"/>
        <v>28777.643076346754</v>
      </c>
      <c r="P170" s="124">
        <f t="shared" si="16"/>
        <v>265.97181628207125</v>
      </c>
      <c r="Q170" s="124">
        <f t="shared" si="12"/>
        <v>27.56614995315099</v>
      </c>
      <c r="R170" s="124">
        <f t="shared" si="13"/>
        <v>29071.181042581979</v>
      </c>
      <c r="Z170" s="2"/>
    </row>
    <row r="171" spans="13:26" x14ac:dyDescent="0.2">
      <c r="M171" s="2"/>
      <c r="N171" s="1">
        <f t="shared" si="14"/>
        <v>105</v>
      </c>
      <c r="O171" s="124">
        <f t="shared" si="15"/>
        <v>29071.181042581979</v>
      </c>
      <c r="P171" s="124">
        <f t="shared" si="16"/>
        <v>265.97181628207125</v>
      </c>
      <c r="Q171" s="124">
        <f t="shared" si="12"/>
        <v>27.847330436650488</v>
      </c>
      <c r="R171" s="124">
        <f t="shared" si="13"/>
        <v>29365.000189300699</v>
      </c>
      <c r="Z171" s="2"/>
    </row>
    <row r="172" spans="13:26" x14ac:dyDescent="0.2">
      <c r="M172" s="2"/>
      <c r="N172" s="1">
        <f t="shared" si="14"/>
        <v>106</v>
      </c>
      <c r="O172" s="124">
        <f t="shared" si="15"/>
        <v>29365.000189300699</v>
      </c>
      <c r="P172" s="124">
        <f t="shared" si="16"/>
        <v>265.97181628207125</v>
      </c>
      <c r="Q172" s="124">
        <f t="shared" si="12"/>
        <v>28.128780263381167</v>
      </c>
      <c r="R172" s="124">
        <f t="shared" si="13"/>
        <v>29659.100785846153</v>
      </c>
      <c r="Z172" s="2"/>
    </row>
    <row r="173" spans="13:26" x14ac:dyDescent="0.2">
      <c r="M173" s="2"/>
      <c r="N173" s="1">
        <f t="shared" si="14"/>
        <v>107</v>
      </c>
      <c r="O173" s="124">
        <f t="shared" si="15"/>
        <v>29659.100785846153</v>
      </c>
      <c r="P173" s="124">
        <f t="shared" si="16"/>
        <v>265.97181628207125</v>
      </c>
      <c r="Q173" s="124">
        <f t="shared" si="12"/>
        <v>28.41049969134734</v>
      </c>
      <c r="R173" s="124">
        <f t="shared" si="13"/>
        <v>29953.483101819573</v>
      </c>
      <c r="Z173" s="2"/>
    </row>
    <row r="174" spans="13:26" x14ac:dyDescent="0.2">
      <c r="M174" s="2"/>
      <c r="N174" s="1">
        <f t="shared" si="14"/>
        <v>108</v>
      </c>
      <c r="O174" s="124">
        <f t="shared" si="15"/>
        <v>29953.483101819573</v>
      </c>
      <c r="P174" s="124">
        <f t="shared" si="16"/>
        <v>265.97181628207125</v>
      </c>
      <c r="Q174" s="124">
        <f t="shared" si="12"/>
        <v>28.692488978800458</v>
      </c>
      <c r="R174" s="124">
        <f t="shared" si="13"/>
        <v>30248.147407080443</v>
      </c>
      <c r="Z174" s="2"/>
    </row>
    <row r="175" spans="13:26" x14ac:dyDescent="0.2">
      <c r="M175" s="2"/>
      <c r="N175" s="1">
        <f t="shared" si="14"/>
        <v>109</v>
      </c>
      <c r="O175" s="124">
        <f t="shared" si="15"/>
        <v>30248.147407080443</v>
      </c>
      <c r="P175" s="124">
        <f t="shared" si="16"/>
        <v>265.97181628207125</v>
      </c>
      <c r="Q175" s="124">
        <f t="shared" si="12"/>
        <v>28.974748384239348</v>
      </c>
      <c r="R175" s="124">
        <f t="shared" si="13"/>
        <v>30543.093971746755</v>
      </c>
      <c r="Z175" s="2"/>
    </row>
    <row r="176" spans="13:26" x14ac:dyDescent="0.2">
      <c r="M176" s="2"/>
      <c r="N176" s="1">
        <f t="shared" si="14"/>
        <v>110</v>
      </c>
      <c r="O176" s="124">
        <f t="shared" si="15"/>
        <v>30543.093971746755</v>
      </c>
      <c r="P176" s="124">
        <f t="shared" si="16"/>
        <v>265.97181628207125</v>
      </c>
      <c r="Q176" s="124">
        <f t="shared" si="12"/>
        <v>29.257278166410462</v>
      </c>
      <c r="R176" s="124">
        <f t="shared" si="13"/>
        <v>30838.323066195237</v>
      </c>
      <c r="Z176" s="2"/>
    </row>
    <row r="177" spans="13:26" x14ac:dyDescent="0.2">
      <c r="M177" s="2"/>
      <c r="N177" s="1">
        <f t="shared" si="14"/>
        <v>111</v>
      </c>
      <c r="O177" s="124">
        <f t="shared" si="15"/>
        <v>30838.323066195237</v>
      </c>
      <c r="P177" s="124">
        <f t="shared" si="16"/>
        <v>265.97181628207125</v>
      </c>
      <c r="Q177" s="124">
        <f t="shared" si="12"/>
        <v>29.540078584308095</v>
      </c>
      <c r="R177" s="124">
        <f t="shared" si="13"/>
        <v>31133.834961061617</v>
      </c>
      <c r="Z177" s="2"/>
    </row>
    <row r="178" spans="13:26" x14ac:dyDescent="0.2">
      <c r="M178" s="2"/>
      <c r="N178" s="1">
        <f t="shared" si="14"/>
        <v>112</v>
      </c>
      <c r="O178" s="124">
        <f t="shared" si="15"/>
        <v>31133.834961061617</v>
      </c>
      <c r="P178" s="124">
        <f t="shared" si="16"/>
        <v>265.97181628207125</v>
      </c>
      <c r="Q178" s="124">
        <f t="shared" si="12"/>
        <v>29.823149897174645</v>
      </c>
      <c r="R178" s="124">
        <f t="shared" si="13"/>
        <v>31429.629927240865</v>
      </c>
      <c r="Z178" s="2"/>
    </row>
    <row r="179" spans="13:26" x14ac:dyDescent="0.2">
      <c r="M179" s="2"/>
      <c r="N179" s="1">
        <f t="shared" si="14"/>
        <v>113</v>
      </c>
      <c r="O179" s="124">
        <f t="shared" si="15"/>
        <v>31429.629927240865</v>
      </c>
      <c r="P179" s="124">
        <f t="shared" si="16"/>
        <v>265.97181628207125</v>
      </c>
      <c r="Q179" s="124">
        <f t="shared" si="12"/>
        <v>30.106492364500831</v>
      </c>
      <c r="R179" s="124">
        <f t="shared" si="13"/>
        <v>31725.70823588744</v>
      </c>
      <c r="Z179" s="2"/>
    </row>
    <row r="180" spans="13:26" x14ac:dyDescent="0.2">
      <c r="M180" s="2"/>
      <c r="N180" s="1">
        <f t="shared" si="14"/>
        <v>114</v>
      </c>
      <c r="O180" s="124">
        <f t="shared" si="15"/>
        <v>31725.70823588744</v>
      </c>
      <c r="P180" s="124">
        <f t="shared" si="16"/>
        <v>265.97181628207125</v>
      </c>
      <c r="Q180" s="124">
        <f t="shared" si="12"/>
        <v>30.390106246025937</v>
      </c>
      <c r="R180" s="124">
        <f t="shared" si="13"/>
        <v>32022.070158415536</v>
      </c>
      <c r="Z180" s="2"/>
    </row>
    <row r="181" spans="13:26" x14ac:dyDescent="0.2">
      <c r="M181" s="2"/>
      <c r="N181" s="1">
        <f t="shared" si="14"/>
        <v>115</v>
      </c>
      <c r="O181" s="124">
        <f t="shared" si="15"/>
        <v>32022.070158415536</v>
      </c>
      <c r="P181" s="124">
        <f t="shared" si="16"/>
        <v>265.97181628207125</v>
      </c>
      <c r="Q181" s="124">
        <f t="shared" si="12"/>
        <v>30.673991801738051</v>
      </c>
      <c r="R181" s="124">
        <f t="shared" si="13"/>
        <v>32318.715966499345</v>
      </c>
      <c r="Z181" s="2"/>
    </row>
    <row r="182" spans="13:26" x14ac:dyDescent="0.2">
      <c r="M182" s="2"/>
      <c r="N182" s="1">
        <f t="shared" si="14"/>
        <v>116</v>
      </c>
      <c r="O182" s="124">
        <f t="shared" si="15"/>
        <v>32318.715966499345</v>
      </c>
      <c r="P182" s="124">
        <f t="shared" si="16"/>
        <v>265.97181628207125</v>
      </c>
      <c r="Q182" s="124">
        <f t="shared" si="12"/>
        <v>30.958149291874314</v>
      </c>
      <c r="R182" s="124">
        <f t="shared" si="13"/>
        <v>32615.64593207329</v>
      </c>
      <c r="Z182" s="2"/>
    </row>
    <row r="183" spans="13:26" x14ac:dyDescent="0.2">
      <c r="M183" s="2"/>
      <c r="N183" s="1">
        <f t="shared" si="14"/>
        <v>117</v>
      </c>
      <c r="O183" s="124">
        <f t="shared" si="15"/>
        <v>32615.64593207329</v>
      </c>
      <c r="P183" s="124">
        <f t="shared" si="16"/>
        <v>265.97181628207125</v>
      </c>
      <c r="Q183" s="124">
        <f t="shared" si="12"/>
        <v>31.242578976921141</v>
      </c>
      <c r="R183" s="124">
        <f t="shared" si="13"/>
        <v>32912.860327332281</v>
      </c>
      <c r="Z183" s="2"/>
    </row>
    <row r="184" spans="13:26" x14ac:dyDescent="0.2">
      <c r="M184" s="2"/>
      <c r="N184" s="1">
        <f t="shared" si="14"/>
        <v>118</v>
      </c>
      <c r="O184" s="124">
        <f t="shared" si="15"/>
        <v>32912.860327332281</v>
      </c>
      <c r="P184" s="124">
        <f t="shared" si="16"/>
        <v>265.97181628207125</v>
      </c>
      <c r="Q184" s="124">
        <f t="shared" si="12"/>
        <v>31.527281117614471</v>
      </c>
      <c r="R184" s="124">
        <f t="shared" si="13"/>
        <v>33210.359424731963</v>
      </c>
      <c r="Z184" s="2"/>
    </row>
    <row r="185" spans="13:26" x14ac:dyDescent="0.2">
      <c r="M185" s="2"/>
      <c r="N185" s="1">
        <f t="shared" si="14"/>
        <v>119</v>
      </c>
      <c r="O185" s="124">
        <f t="shared" si="15"/>
        <v>33210.359424731963</v>
      </c>
      <c r="P185" s="124">
        <f t="shared" si="16"/>
        <v>265.97181628207125</v>
      </c>
      <c r="Q185" s="124">
        <f t="shared" si="12"/>
        <v>31.812255974939994</v>
      </c>
      <c r="R185" s="124">
        <f t="shared" si="13"/>
        <v>33508.143496988974</v>
      </c>
      <c r="Z185" s="2"/>
    </row>
    <row r="186" spans="13:26" x14ac:dyDescent="0.2">
      <c r="M186" s="2"/>
      <c r="N186" s="1">
        <f t="shared" si="14"/>
        <v>120</v>
      </c>
      <c r="O186" s="124">
        <f t="shared" si="15"/>
        <v>33508.143496988974</v>
      </c>
      <c r="P186" s="124">
        <f t="shared" si="16"/>
        <v>265.97181628207125</v>
      </c>
      <c r="Q186" s="124">
        <f t="shared" si="12"/>
        <v>32.097503810133411</v>
      </c>
      <c r="R186" s="124">
        <f t="shared" si="13"/>
        <v>33806.212817081177</v>
      </c>
      <c r="Z186" s="2"/>
    </row>
    <row r="187" spans="13:26" x14ac:dyDescent="0.2">
      <c r="M187" s="2"/>
      <c r="N187" s="1">
        <f t="shared" si="14"/>
        <v>121</v>
      </c>
      <c r="O187" s="124">
        <f t="shared" si="15"/>
        <v>33806.212817081177</v>
      </c>
      <c r="P187" s="124">
        <f t="shared" si="16"/>
        <v>265.97181628207125</v>
      </c>
      <c r="Q187" s="124">
        <f t="shared" si="12"/>
        <v>32.383024884680644</v>
      </c>
      <c r="R187" s="124">
        <f t="shared" si="13"/>
        <v>34104.567658247928</v>
      </c>
      <c r="Z187" s="2"/>
    </row>
    <row r="188" spans="13:26" x14ac:dyDescent="0.2">
      <c r="M188" s="2"/>
      <c r="N188" s="1">
        <f t="shared" si="14"/>
        <v>122</v>
      </c>
      <c r="O188" s="124">
        <f t="shared" si="15"/>
        <v>34104.567658247928</v>
      </c>
      <c r="P188" s="124">
        <f t="shared" si="16"/>
        <v>265.97181628207125</v>
      </c>
      <c r="Q188" s="124">
        <f t="shared" si="12"/>
        <v>32.668819460318119</v>
      </c>
      <c r="R188" s="124">
        <f t="shared" si="13"/>
        <v>34403.208293990319</v>
      </c>
      <c r="Z188" s="2"/>
    </row>
    <row r="189" spans="13:26" x14ac:dyDescent="0.2">
      <c r="M189" s="2"/>
      <c r="N189" s="1">
        <f t="shared" si="14"/>
        <v>123</v>
      </c>
      <c r="O189" s="124">
        <f t="shared" si="15"/>
        <v>34403.208293990319</v>
      </c>
      <c r="P189" s="124">
        <f t="shared" si="16"/>
        <v>265.97181628207125</v>
      </c>
      <c r="Q189" s="124">
        <f t="shared" si="12"/>
        <v>32.95488779903296</v>
      </c>
      <c r="R189" s="124">
        <f t="shared" si="13"/>
        <v>34702.134998071422</v>
      </c>
      <c r="Z189" s="2"/>
    </row>
    <row r="190" spans="13:26" x14ac:dyDescent="0.2">
      <c r="M190" s="2"/>
      <c r="N190" s="1">
        <f t="shared" si="14"/>
        <v>124</v>
      </c>
      <c r="O190" s="124">
        <f t="shared" si="15"/>
        <v>34702.134998071422</v>
      </c>
      <c r="P190" s="124">
        <f t="shared" si="16"/>
        <v>265.97181628207125</v>
      </c>
      <c r="Q190" s="124">
        <f t="shared" si="12"/>
        <v>33.241230163063243</v>
      </c>
      <c r="R190" s="124">
        <f t="shared" si="13"/>
        <v>35001.348044516555</v>
      </c>
      <c r="Z190" s="2"/>
    </row>
    <row r="191" spans="13:26" x14ac:dyDescent="0.2">
      <c r="M191" s="2"/>
      <c r="N191" s="1">
        <f t="shared" si="14"/>
        <v>125</v>
      </c>
      <c r="O191" s="124">
        <f t="shared" si="15"/>
        <v>35001.348044516555</v>
      </c>
      <c r="P191" s="124">
        <f t="shared" si="16"/>
        <v>265.97181628207125</v>
      </c>
      <c r="Q191" s="124">
        <f t="shared" si="12"/>
        <v>33.527846814898261</v>
      </c>
      <c r="R191" s="124">
        <f t="shared" si="13"/>
        <v>35300.847707613524</v>
      </c>
      <c r="Z191" s="2"/>
    </row>
    <row r="192" spans="13:26" x14ac:dyDescent="0.2">
      <c r="M192" s="2"/>
      <c r="N192" s="1">
        <f t="shared" si="14"/>
        <v>126</v>
      </c>
      <c r="O192" s="124">
        <f t="shared" si="15"/>
        <v>35300.847707613524</v>
      </c>
      <c r="P192" s="124">
        <f t="shared" si="16"/>
        <v>265.97181628207125</v>
      </c>
      <c r="Q192" s="124">
        <f t="shared" si="12"/>
        <v>33.814738017278735</v>
      </c>
      <c r="R192" s="124">
        <f t="shared" si="13"/>
        <v>35600.634261912877</v>
      </c>
      <c r="Z192" s="2"/>
    </row>
    <row r="193" spans="13:26" x14ac:dyDescent="0.2">
      <c r="M193" s="2"/>
      <c r="N193" s="1">
        <f t="shared" si="14"/>
        <v>127</v>
      </c>
      <c r="O193" s="124">
        <f t="shared" si="15"/>
        <v>35600.634261912877</v>
      </c>
      <c r="P193" s="124">
        <f t="shared" si="16"/>
        <v>265.97181628207125</v>
      </c>
      <c r="Q193" s="124">
        <f t="shared" si="12"/>
        <v>34.101904033197073</v>
      </c>
      <c r="R193" s="124">
        <f t="shared" si="13"/>
        <v>35900.707982228145</v>
      </c>
      <c r="Z193" s="2"/>
    </row>
    <row r="194" spans="13:26" x14ac:dyDescent="0.2">
      <c r="M194" s="2"/>
      <c r="N194" s="1">
        <f t="shared" si="14"/>
        <v>128</v>
      </c>
      <c r="O194" s="124">
        <f t="shared" si="15"/>
        <v>35900.707982228145</v>
      </c>
      <c r="P194" s="124">
        <f t="shared" si="16"/>
        <v>265.97181628207125</v>
      </c>
      <c r="Q194" s="124">
        <f t="shared" si="12"/>
        <v>34.389345125897592</v>
      </c>
      <c r="R194" s="124">
        <f t="shared" si="13"/>
        <v>36201.069143636116</v>
      </c>
      <c r="Z194" s="2"/>
    </row>
    <row r="195" spans="13:26" x14ac:dyDescent="0.2">
      <c r="M195" s="2"/>
      <c r="N195" s="1">
        <f t="shared" si="14"/>
        <v>129</v>
      </c>
      <c r="O195" s="124">
        <f t="shared" si="15"/>
        <v>36201.069143636116</v>
      </c>
      <c r="P195" s="124">
        <f t="shared" si="16"/>
        <v>265.97181628207125</v>
      </c>
      <c r="Q195" s="124">
        <f t="shared" ref="Q195:Q258" si="17">O195*$P$61</f>
        <v>34.67706155887678</v>
      </c>
      <c r="R195" s="124">
        <f t="shared" ref="R195:R258" si="18">O195+P195+Q195</f>
        <v>36501.718021477063</v>
      </c>
      <c r="Z195" s="2"/>
    </row>
    <row r="196" spans="13:26" x14ac:dyDescent="0.2">
      <c r="M196" s="2"/>
      <c r="N196" s="1">
        <f t="shared" ref="N196:N259" si="19">N195+1</f>
        <v>130</v>
      </c>
      <c r="O196" s="124">
        <f t="shared" ref="O196:O259" si="20">R195</f>
        <v>36501.718021477063</v>
      </c>
      <c r="P196" s="124">
        <f t="shared" ref="P196:P259" si="21">P195</f>
        <v>265.97181628207125</v>
      </c>
      <c r="Q196" s="124">
        <f t="shared" si="17"/>
        <v>34.965053595883518</v>
      </c>
      <c r="R196" s="124">
        <f t="shared" si="18"/>
        <v>36802.654891355021</v>
      </c>
      <c r="Z196" s="2"/>
    </row>
    <row r="197" spans="13:26" x14ac:dyDescent="0.2">
      <c r="M197" s="2"/>
      <c r="N197" s="1">
        <f t="shared" si="19"/>
        <v>131</v>
      </c>
      <c r="O197" s="124">
        <f t="shared" si="20"/>
        <v>36802.654891355021</v>
      </c>
      <c r="P197" s="124">
        <f t="shared" si="21"/>
        <v>265.97181628207125</v>
      </c>
      <c r="Q197" s="124">
        <f t="shared" si="17"/>
        <v>35.253321500919363</v>
      </c>
      <c r="R197" s="124">
        <f t="shared" si="18"/>
        <v>37103.88002913801</v>
      </c>
      <c r="Z197" s="2"/>
    </row>
    <row r="198" spans="13:26" x14ac:dyDescent="0.2">
      <c r="M198" s="2"/>
      <c r="N198" s="1">
        <f t="shared" si="19"/>
        <v>132</v>
      </c>
      <c r="O198" s="124">
        <f t="shared" si="20"/>
        <v>37103.88002913801</v>
      </c>
      <c r="P198" s="124">
        <f t="shared" si="21"/>
        <v>265.97181628207125</v>
      </c>
      <c r="Q198" s="124">
        <f t="shared" si="17"/>
        <v>35.541865538238717</v>
      </c>
      <c r="R198" s="124">
        <f t="shared" si="18"/>
        <v>37405.39371095832</v>
      </c>
      <c r="Z198" s="2"/>
    </row>
    <row r="199" spans="13:26" x14ac:dyDescent="0.2">
      <c r="M199" s="2"/>
      <c r="N199" s="1">
        <f t="shared" si="19"/>
        <v>133</v>
      </c>
      <c r="O199" s="124">
        <f t="shared" si="20"/>
        <v>37405.39371095832</v>
      </c>
      <c r="P199" s="124">
        <f t="shared" si="21"/>
        <v>265.97181628207125</v>
      </c>
      <c r="Q199" s="124">
        <f t="shared" si="17"/>
        <v>35.830685972349144</v>
      </c>
      <c r="R199" s="124">
        <f t="shared" si="18"/>
        <v>37707.196213212745</v>
      </c>
      <c r="Z199" s="2"/>
    </row>
    <row r="200" spans="13:26" x14ac:dyDescent="0.2">
      <c r="M200" s="2"/>
      <c r="N200" s="1">
        <f t="shared" si="19"/>
        <v>134</v>
      </c>
      <c r="O200" s="124">
        <f t="shared" si="20"/>
        <v>37707.196213212745</v>
      </c>
      <c r="P200" s="124">
        <f t="shared" si="21"/>
        <v>265.97181628207125</v>
      </c>
      <c r="Q200" s="124">
        <f t="shared" si="17"/>
        <v>36.119783068011564</v>
      </c>
      <c r="R200" s="124">
        <f t="shared" si="18"/>
        <v>38009.287812562827</v>
      </c>
      <c r="Z200" s="2"/>
    </row>
    <row r="201" spans="13:26" x14ac:dyDescent="0.2">
      <c r="M201" s="2"/>
      <c r="N201" s="1">
        <f t="shared" si="19"/>
        <v>135</v>
      </c>
      <c r="O201" s="124">
        <f t="shared" si="20"/>
        <v>38009.287812562827</v>
      </c>
      <c r="P201" s="124">
        <f t="shared" si="21"/>
        <v>265.97181628207125</v>
      </c>
      <c r="Q201" s="124">
        <f t="shared" si="17"/>
        <v>36.409157090240512</v>
      </c>
      <c r="R201" s="124">
        <f t="shared" si="18"/>
        <v>38311.668785935137</v>
      </c>
      <c r="Z201" s="2"/>
    </row>
    <row r="202" spans="13:26" x14ac:dyDescent="0.2">
      <c r="M202" s="2"/>
      <c r="N202" s="1">
        <f t="shared" si="19"/>
        <v>136</v>
      </c>
      <c r="O202" s="124">
        <f t="shared" si="20"/>
        <v>38311.668785935137</v>
      </c>
      <c r="P202" s="124">
        <f t="shared" si="21"/>
        <v>265.97181628207125</v>
      </c>
      <c r="Q202" s="124">
        <f t="shared" si="17"/>
        <v>36.698808304304393</v>
      </c>
      <c r="R202" s="124">
        <f t="shared" si="18"/>
        <v>38614.339410521512</v>
      </c>
      <c r="Z202" s="2"/>
    </row>
    <row r="203" spans="13:26" x14ac:dyDescent="0.2">
      <c r="M203" s="2"/>
      <c r="N203" s="1">
        <f t="shared" si="19"/>
        <v>137</v>
      </c>
      <c r="O203" s="124">
        <f t="shared" si="20"/>
        <v>38614.339410521512</v>
      </c>
      <c r="P203" s="124">
        <f t="shared" si="21"/>
        <v>265.97181628207125</v>
      </c>
      <c r="Q203" s="124">
        <f t="shared" si="17"/>
        <v>36.988736975725708</v>
      </c>
      <c r="R203" s="124">
        <f t="shared" si="18"/>
        <v>38917.299963779311</v>
      </c>
      <c r="Z203" s="2"/>
    </row>
    <row r="204" spans="13:26" x14ac:dyDescent="0.2">
      <c r="M204" s="2"/>
      <c r="N204" s="1">
        <f t="shared" si="19"/>
        <v>138</v>
      </c>
      <c r="O204" s="124">
        <f t="shared" si="20"/>
        <v>38917.299963779311</v>
      </c>
      <c r="P204" s="124">
        <f t="shared" si="21"/>
        <v>265.97181628207125</v>
      </c>
      <c r="Q204" s="124">
        <f t="shared" si="17"/>
        <v>37.27894337028129</v>
      </c>
      <c r="R204" s="124">
        <f t="shared" si="18"/>
        <v>39220.550723431661</v>
      </c>
      <c r="Z204" s="2"/>
    </row>
    <row r="205" spans="13:26" x14ac:dyDescent="0.2">
      <c r="M205" s="2"/>
      <c r="N205" s="1">
        <f t="shared" si="19"/>
        <v>139</v>
      </c>
      <c r="O205" s="124">
        <f t="shared" si="20"/>
        <v>39220.550723431661</v>
      </c>
      <c r="P205" s="124">
        <f t="shared" si="21"/>
        <v>265.97181628207125</v>
      </c>
      <c r="Q205" s="124">
        <f t="shared" si="17"/>
        <v>37.569427754002568</v>
      </c>
      <c r="R205" s="124">
        <f t="shared" si="18"/>
        <v>39524.091967467735</v>
      </c>
      <c r="Z205" s="2"/>
    </row>
    <row r="206" spans="13:26" x14ac:dyDescent="0.2">
      <c r="M206" s="2"/>
      <c r="N206" s="1">
        <f t="shared" si="19"/>
        <v>140</v>
      </c>
      <c r="O206" s="124">
        <f t="shared" si="20"/>
        <v>39524.091967467735</v>
      </c>
      <c r="P206" s="124">
        <f t="shared" si="21"/>
        <v>265.97181628207125</v>
      </c>
      <c r="Q206" s="124">
        <f t="shared" si="17"/>
        <v>37.86019039317582</v>
      </c>
      <c r="R206" s="124">
        <f t="shared" si="18"/>
        <v>39827.923974142985</v>
      </c>
      <c r="Z206" s="2"/>
    </row>
    <row r="207" spans="13:26" x14ac:dyDescent="0.2">
      <c r="M207" s="2"/>
      <c r="N207" s="1">
        <f t="shared" si="19"/>
        <v>141</v>
      </c>
      <c r="O207" s="124">
        <f t="shared" si="20"/>
        <v>39827.923974142985</v>
      </c>
      <c r="P207" s="124">
        <f t="shared" si="21"/>
        <v>265.97181628207125</v>
      </c>
      <c r="Q207" s="124">
        <f t="shared" si="17"/>
        <v>38.151231554342381</v>
      </c>
      <c r="R207" s="124">
        <f t="shared" si="18"/>
        <v>40132.047021979401</v>
      </c>
      <c r="Z207" s="2"/>
    </row>
    <row r="208" spans="13:26" x14ac:dyDescent="0.2">
      <c r="M208" s="2"/>
      <c r="N208" s="1">
        <f t="shared" si="19"/>
        <v>142</v>
      </c>
      <c r="O208" s="124">
        <f t="shared" si="20"/>
        <v>40132.047021979401</v>
      </c>
      <c r="P208" s="124">
        <f t="shared" si="21"/>
        <v>265.97181628207125</v>
      </c>
      <c r="Q208" s="124">
        <f t="shared" si="17"/>
        <v>38.442551504298898</v>
      </c>
      <c r="R208" s="124">
        <f t="shared" si="18"/>
        <v>40436.461389765769</v>
      </c>
      <c r="Z208" s="2"/>
    </row>
    <row r="209" spans="13:26" x14ac:dyDescent="0.2">
      <c r="M209" s="2"/>
      <c r="N209" s="1">
        <f t="shared" si="19"/>
        <v>143</v>
      </c>
      <c r="O209" s="124">
        <f t="shared" si="20"/>
        <v>40436.461389765769</v>
      </c>
      <c r="P209" s="124">
        <f t="shared" si="21"/>
        <v>265.97181628207125</v>
      </c>
      <c r="Q209" s="124">
        <f t="shared" si="17"/>
        <v>38.734150510097606</v>
      </c>
      <c r="R209" s="124">
        <f t="shared" si="18"/>
        <v>40741.16735655794</v>
      </c>
      <c r="Z209" s="2"/>
    </row>
    <row r="210" spans="13:26" x14ac:dyDescent="0.2">
      <c r="M210" s="2"/>
      <c r="N210" s="1">
        <f t="shared" si="19"/>
        <v>144</v>
      </c>
      <c r="O210" s="124">
        <f t="shared" si="20"/>
        <v>40741.16735655794</v>
      </c>
      <c r="P210" s="124">
        <f t="shared" si="21"/>
        <v>265.97181628207125</v>
      </c>
      <c r="Q210" s="124">
        <f t="shared" si="17"/>
        <v>39.026028839046539</v>
      </c>
      <c r="R210" s="124">
        <f t="shared" si="18"/>
        <v>41046.165201679061</v>
      </c>
      <c r="Z210" s="2"/>
    </row>
    <row r="211" spans="13:26" x14ac:dyDescent="0.2">
      <c r="M211" s="2"/>
      <c r="N211" s="1">
        <f t="shared" si="19"/>
        <v>145</v>
      </c>
      <c r="O211" s="124">
        <f t="shared" si="20"/>
        <v>41046.165201679061</v>
      </c>
      <c r="P211" s="124">
        <f t="shared" si="21"/>
        <v>265.97181628207125</v>
      </c>
      <c r="Q211" s="124">
        <f t="shared" si="17"/>
        <v>39.318186758709778</v>
      </c>
      <c r="R211" s="124">
        <f t="shared" si="18"/>
        <v>41351.455204719845</v>
      </c>
      <c r="Z211" s="2"/>
    </row>
    <row r="212" spans="13:26" x14ac:dyDescent="0.2">
      <c r="M212" s="2"/>
      <c r="N212" s="1">
        <f t="shared" si="19"/>
        <v>146</v>
      </c>
      <c r="O212" s="124">
        <f t="shared" si="20"/>
        <v>41351.455204719845</v>
      </c>
      <c r="P212" s="124">
        <f t="shared" si="21"/>
        <v>265.97181628207125</v>
      </c>
      <c r="Q212" s="124">
        <f t="shared" si="17"/>
        <v>39.610624536907714</v>
      </c>
      <c r="R212" s="124">
        <f t="shared" si="18"/>
        <v>41657.037645538825</v>
      </c>
      <c r="Z212" s="2"/>
    </row>
    <row r="213" spans="13:26" x14ac:dyDescent="0.2">
      <c r="M213" s="2"/>
      <c r="N213" s="1">
        <f t="shared" si="19"/>
        <v>147</v>
      </c>
      <c r="O213" s="124">
        <f t="shared" si="20"/>
        <v>41657.037645538825</v>
      </c>
      <c r="P213" s="124">
        <f t="shared" si="21"/>
        <v>265.97181628207125</v>
      </c>
      <c r="Q213" s="124">
        <f t="shared" si="17"/>
        <v>39.903342441717285</v>
      </c>
      <c r="R213" s="124">
        <f t="shared" si="18"/>
        <v>41962.912804262611</v>
      </c>
      <c r="Z213" s="2"/>
    </row>
    <row r="214" spans="13:26" x14ac:dyDescent="0.2">
      <c r="M214" s="2"/>
      <c r="N214" s="1">
        <f t="shared" si="19"/>
        <v>148</v>
      </c>
      <c r="O214" s="124">
        <f t="shared" si="20"/>
        <v>41962.912804262611</v>
      </c>
      <c r="P214" s="124">
        <f t="shared" si="21"/>
        <v>265.97181628207125</v>
      </c>
      <c r="Q214" s="124">
        <f t="shared" si="17"/>
        <v>40.196340741472213</v>
      </c>
      <c r="R214" s="124">
        <f t="shared" si="18"/>
        <v>42269.080961286156</v>
      </c>
      <c r="Z214" s="2"/>
    </row>
    <row r="215" spans="13:26" x14ac:dyDescent="0.2">
      <c r="M215" s="2"/>
      <c r="N215" s="1">
        <f t="shared" si="19"/>
        <v>149</v>
      </c>
      <c r="O215" s="124">
        <f t="shared" si="20"/>
        <v>42269.080961286156</v>
      </c>
      <c r="P215" s="124">
        <f t="shared" si="21"/>
        <v>265.97181628207125</v>
      </c>
      <c r="Q215" s="124">
        <f t="shared" si="17"/>
        <v>40.489619704763264</v>
      </c>
      <c r="R215" s="124">
        <f t="shared" si="18"/>
        <v>42575.542397272991</v>
      </c>
      <c r="Z215" s="2"/>
    </row>
    <row r="216" spans="13:26" x14ac:dyDescent="0.2">
      <c r="M216" s="2"/>
      <c r="N216" s="1">
        <f t="shared" si="19"/>
        <v>150</v>
      </c>
      <c r="O216" s="124">
        <f t="shared" si="20"/>
        <v>42575.542397272991</v>
      </c>
      <c r="P216" s="124">
        <f t="shared" si="21"/>
        <v>265.97181628207125</v>
      </c>
      <c r="Q216" s="124">
        <f t="shared" si="17"/>
        <v>40.783179600438487</v>
      </c>
      <c r="R216" s="124">
        <f t="shared" si="18"/>
        <v>42882.297393155503</v>
      </c>
      <c r="Z216" s="2"/>
    </row>
    <row r="217" spans="13:26" x14ac:dyDescent="0.2">
      <c r="M217" s="2"/>
      <c r="N217" s="1">
        <f t="shared" si="19"/>
        <v>151</v>
      </c>
      <c r="O217" s="124">
        <f t="shared" si="20"/>
        <v>42882.297393155503</v>
      </c>
      <c r="P217" s="124">
        <f t="shared" si="21"/>
        <v>265.97181628207125</v>
      </c>
      <c r="Q217" s="124">
        <f t="shared" si="17"/>
        <v>41.077020697603452</v>
      </c>
      <c r="R217" s="124">
        <f t="shared" si="18"/>
        <v>43189.346230135176</v>
      </c>
      <c r="Z217" s="2"/>
    </row>
    <row r="218" spans="13:26" x14ac:dyDescent="0.2">
      <c r="M218" s="2"/>
      <c r="N218" s="1">
        <f t="shared" si="19"/>
        <v>152</v>
      </c>
      <c r="O218" s="124">
        <f t="shared" si="20"/>
        <v>43189.346230135176</v>
      </c>
      <c r="P218" s="124">
        <f t="shared" si="21"/>
        <v>265.97181628207125</v>
      </c>
      <c r="Q218" s="124">
        <f t="shared" si="17"/>
        <v>41.371143265621512</v>
      </c>
      <c r="R218" s="124">
        <f t="shared" si="18"/>
        <v>43496.689189682867</v>
      </c>
      <c r="Z218" s="2"/>
    </row>
    <row r="219" spans="13:26" x14ac:dyDescent="0.2">
      <c r="M219" s="2"/>
      <c r="N219" s="1">
        <f t="shared" si="19"/>
        <v>153</v>
      </c>
      <c r="O219" s="124">
        <f t="shared" si="20"/>
        <v>43496.689189682867</v>
      </c>
      <c r="P219" s="124">
        <f t="shared" si="21"/>
        <v>265.97181628207125</v>
      </c>
      <c r="Q219" s="124">
        <f t="shared" si="17"/>
        <v>41.665547574114051</v>
      </c>
      <c r="R219" s="124">
        <f t="shared" si="18"/>
        <v>43804.326553539053</v>
      </c>
      <c r="Z219" s="2"/>
    </row>
    <row r="220" spans="13:26" x14ac:dyDescent="0.2">
      <c r="M220" s="2"/>
      <c r="N220" s="1">
        <f t="shared" si="19"/>
        <v>154</v>
      </c>
      <c r="O220" s="124">
        <f t="shared" si="20"/>
        <v>43804.326553539053</v>
      </c>
      <c r="P220" s="124">
        <f t="shared" si="21"/>
        <v>265.97181628207125</v>
      </c>
      <c r="Q220" s="124">
        <f t="shared" si="17"/>
        <v>41.960233892960709</v>
      </c>
      <c r="R220" s="124">
        <f t="shared" si="18"/>
        <v>44112.258603714086</v>
      </c>
      <c r="Z220" s="2"/>
    </row>
    <row r="221" spans="13:26" x14ac:dyDescent="0.2">
      <c r="M221" s="2"/>
      <c r="N221" s="1">
        <f t="shared" si="19"/>
        <v>155</v>
      </c>
      <c r="O221" s="124">
        <f t="shared" si="20"/>
        <v>44112.258603714086</v>
      </c>
      <c r="P221" s="124">
        <f t="shared" si="21"/>
        <v>265.97181628207125</v>
      </c>
      <c r="Q221" s="124">
        <f t="shared" si="17"/>
        <v>42.255202492299659</v>
      </c>
      <c r="R221" s="124">
        <f t="shared" si="18"/>
        <v>44420.485622488457</v>
      </c>
      <c r="Z221" s="2"/>
    </row>
    <row r="222" spans="13:26" x14ac:dyDescent="0.2">
      <c r="M222" s="2"/>
      <c r="N222" s="1">
        <f t="shared" si="19"/>
        <v>156</v>
      </c>
      <c r="O222" s="124">
        <f t="shared" si="20"/>
        <v>44420.485622488457</v>
      </c>
      <c r="P222" s="124">
        <f t="shared" si="21"/>
        <v>265.97181628207125</v>
      </c>
      <c r="Q222" s="124">
        <f t="shared" si="17"/>
        <v>42.550453642527827</v>
      </c>
      <c r="R222" s="124">
        <f t="shared" si="18"/>
        <v>44729.007892413058</v>
      </c>
      <c r="Z222" s="2"/>
    </row>
    <row r="223" spans="13:26" x14ac:dyDescent="0.2">
      <c r="M223" s="2"/>
      <c r="N223" s="1">
        <f t="shared" si="19"/>
        <v>157</v>
      </c>
      <c r="O223" s="124">
        <f t="shared" si="20"/>
        <v>44729.007892413058</v>
      </c>
      <c r="P223" s="124">
        <f t="shared" si="21"/>
        <v>265.97181628207125</v>
      </c>
      <c r="Q223" s="124">
        <f t="shared" si="17"/>
        <v>42.845987614301158</v>
      </c>
      <c r="R223" s="124">
        <f t="shared" si="18"/>
        <v>45037.825696309432</v>
      </c>
      <c r="Z223" s="2"/>
    </row>
    <row r="224" spans="13:26" x14ac:dyDescent="0.2">
      <c r="M224" s="2"/>
      <c r="N224" s="1">
        <f t="shared" si="19"/>
        <v>158</v>
      </c>
      <c r="O224" s="124">
        <f t="shared" si="20"/>
        <v>45037.825696309432</v>
      </c>
      <c r="P224" s="124">
        <f t="shared" si="21"/>
        <v>265.97181628207125</v>
      </c>
      <c r="Q224" s="124">
        <f t="shared" si="17"/>
        <v>43.141804678534861</v>
      </c>
      <c r="R224" s="124">
        <f t="shared" si="18"/>
        <v>45346.939317270037</v>
      </c>
      <c r="Z224" s="2"/>
    </row>
    <row r="225" spans="13:26" x14ac:dyDescent="0.2">
      <c r="M225" s="2"/>
      <c r="N225" s="1">
        <f t="shared" si="19"/>
        <v>159</v>
      </c>
      <c r="O225" s="124">
        <f t="shared" si="20"/>
        <v>45346.939317270037</v>
      </c>
      <c r="P225" s="124">
        <f t="shared" si="21"/>
        <v>265.97181628207125</v>
      </c>
      <c r="Q225" s="124">
        <f t="shared" si="17"/>
        <v>43.437905106403647</v>
      </c>
      <c r="R225" s="124">
        <f t="shared" si="18"/>
        <v>45656.349038658511</v>
      </c>
      <c r="Z225" s="2"/>
    </row>
    <row r="226" spans="13:26" x14ac:dyDescent="0.2">
      <c r="M226" s="2"/>
      <c r="N226" s="1">
        <f t="shared" si="19"/>
        <v>160</v>
      </c>
      <c r="O226" s="124">
        <f t="shared" si="20"/>
        <v>45656.349038658511</v>
      </c>
      <c r="P226" s="124">
        <f t="shared" si="21"/>
        <v>265.97181628207125</v>
      </c>
      <c r="Q226" s="124">
        <f t="shared" si="17"/>
        <v>43.734289169341999</v>
      </c>
      <c r="R226" s="124">
        <f t="shared" si="18"/>
        <v>45966.055144109923</v>
      </c>
      <c r="Z226" s="2"/>
    </row>
    <row r="227" spans="13:26" x14ac:dyDescent="0.2">
      <c r="M227" s="2"/>
      <c r="N227" s="1">
        <f t="shared" si="19"/>
        <v>161</v>
      </c>
      <c r="O227" s="124">
        <f t="shared" si="20"/>
        <v>45966.055144109923</v>
      </c>
      <c r="P227" s="124">
        <f t="shared" si="21"/>
        <v>265.97181628207125</v>
      </c>
      <c r="Q227" s="124">
        <f t="shared" si="17"/>
        <v>44.030957139044396</v>
      </c>
      <c r="R227" s="124">
        <f t="shared" si="18"/>
        <v>46276.057917531041</v>
      </c>
      <c r="Z227" s="2"/>
    </row>
    <row r="228" spans="13:26" x14ac:dyDescent="0.2">
      <c r="M228" s="2"/>
      <c r="N228" s="1">
        <f t="shared" si="19"/>
        <v>162</v>
      </c>
      <c r="O228" s="124">
        <f t="shared" si="20"/>
        <v>46276.057917531041</v>
      </c>
      <c r="P228" s="124">
        <f t="shared" si="21"/>
        <v>265.97181628207125</v>
      </c>
      <c r="Q228" s="124">
        <f t="shared" si="17"/>
        <v>44.32790928746558</v>
      </c>
      <c r="R228" s="124">
        <f t="shared" si="18"/>
        <v>46586.357643100579</v>
      </c>
      <c r="Z228" s="2"/>
    </row>
    <row r="229" spans="13:26" x14ac:dyDescent="0.2">
      <c r="M229" s="2"/>
      <c r="N229" s="1">
        <f t="shared" si="19"/>
        <v>163</v>
      </c>
      <c r="O229" s="124">
        <f t="shared" si="20"/>
        <v>46586.357643100579</v>
      </c>
      <c r="P229" s="124">
        <f t="shared" si="21"/>
        <v>265.97181628207125</v>
      </c>
      <c r="Q229" s="124">
        <f t="shared" si="17"/>
        <v>44.625145886820796</v>
      </c>
      <c r="R229" s="124">
        <f t="shared" si="18"/>
        <v>46896.954605269471</v>
      </c>
      <c r="Z229" s="2"/>
    </row>
    <row r="230" spans="13:26" x14ac:dyDescent="0.2">
      <c r="M230" s="2"/>
      <c r="N230" s="1">
        <f t="shared" si="19"/>
        <v>164</v>
      </c>
      <c r="O230" s="124">
        <f t="shared" si="20"/>
        <v>46896.954605269471</v>
      </c>
      <c r="P230" s="124">
        <f t="shared" si="21"/>
        <v>265.97181628207125</v>
      </c>
      <c r="Q230" s="124">
        <f t="shared" si="17"/>
        <v>44.922667209586045</v>
      </c>
      <c r="R230" s="124">
        <f t="shared" si="18"/>
        <v>47207.849088761126</v>
      </c>
      <c r="Z230" s="2"/>
    </row>
    <row r="231" spans="13:26" x14ac:dyDescent="0.2">
      <c r="M231" s="2"/>
      <c r="N231" s="1">
        <f t="shared" si="19"/>
        <v>165</v>
      </c>
      <c r="O231" s="124">
        <f t="shared" si="20"/>
        <v>47207.849088761126</v>
      </c>
      <c r="P231" s="124">
        <f t="shared" si="21"/>
        <v>265.97181628207125</v>
      </c>
      <c r="Q231" s="124">
        <f t="shared" si="17"/>
        <v>45.220473528498324</v>
      </c>
      <c r="R231" s="124">
        <f t="shared" si="18"/>
        <v>47519.041378571696</v>
      </c>
      <c r="Z231" s="2"/>
    </row>
    <row r="232" spans="13:26" x14ac:dyDescent="0.2">
      <c r="M232" s="2"/>
      <c r="N232" s="1">
        <f t="shared" si="19"/>
        <v>166</v>
      </c>
      <c r="O232" s="124">
        <f t="shared" si="20"/>
        <v>47519.041378571696</v>
      </c>
      <c r="P232" s="124">
        <f t="shared" si="21"/>
        <v>265.97181628207125</v>
      </c>
      <c r="Q232" s="124">
        <f t="shared" si="17"/>
        <v>45.518565116555912</v>
      </c>
      <c r="R232" s="124">
        <f t="shared" si="18"/>
        <v>47830.531759970327</v>
      </c>
      <c r="Z232" s="2"/>
    </row>
    <row r="233" spans="13:26" x14ac:dyDescent="0.2">
      <c r="M233" s="2"/>
      <c r="N233" s="1">
        <f t="shared" si="19"/>
        <v>167</v>
      </c>
      <c r="O233" s="124">
        <f t="shared" si="20"/>
        <v>47830.531759970327</v>
      </c>
      <c r="P233" s="124">
        <f t="shared" si="21"/>
        <v>265.97181628207125</v>
      </c>
      <c r="Q233" s="124">
        <f t="shared" si="17"/>
        <v>45.816942247018567</v>
      </c>
      <c r="R233" s="124">
        <f t="shared" si="18"/>
        <v>48142.320518499415</v>
      </c>
      <c r="Z233" s="2"/>
    </row>
    <row r="234" spans="13:26" x14ac:dyDescent="0.2">
      <c r="M234" s="2"/>
      <c r="N234" s="1">
        <f t="shared" si="19"/>
        <v>168</v>
      </c>
      <c r="O234" s="124">
        <f t="shared" si="20"/>
        <v>48142.320518499415</v>
      </c>
      <c r="P234" s="124">
        <f t="shared" si="21"/>
        <v>265.97181628207125</v>
      </c>
      <c r="Q234" s="124">
        <f t="shared" si="17"/>
        <v>46.115605193407809</v>
      </c>
      <c r="R234" s="124">
        <f t="shared" si="18"/>
        <v>48454.407939974895</v>
      </c>
      <c r="Z234" s="2"/>
    </row>
    <row r="235" spans="13:26" x14ac:dyDescent="0.2">
      <c r="M235" s="2"/>
      <c r="N235" s="1">
        <f t="shared" si="19"/>
        <v>169</v>
      </c>
      <c r="O235" s="124">
        <f t="shared" si="20"/>
        <v>48454.407939974895</v>
      </c>
      <c r="P235" s="124">
        <f t="shared" si="21"/>
        <v>265.97181628207125</v>
      </c>
      <c r="Q235" s="124">
        <f t="shared" si="17"/>
        <v>46.414554229507168</v>
      </c>
      <c r="R235" s="124">
        <f t="shared" si="18"/>
        <v>48766.794310486475</v>
      </c>
      <c r="Z235" s="2"/>
    </row>
    <row r="236" spans="13:26" x14ac:dyDescent="0.2">
      <c r="M236" s="2"/>
      <c r="N236" s="1">
        <f t="shared" si="19"/>
        <v>170</v>
      </c>
      <c r="O236" s="124">
        <f t="shared" si="20"/>
        <v>48766.794310486475</v>
      </c>
      <c r="P236" s="124">
        <f t="shared" si="21"/>
        <v>265.97181628207125</v>
      </c>
      <c r="Q236" s="124">
        <f t="shared" si="17"/>
        <v>46.713789629362438</v>
      </c>
      <c r="R236" s="124">
        <f t="shared" si="18"/>
        <v>49079.479916397911</v>
      </c>
      <c r="Z236" s="2"/>
    </row>
    <row r="237" spans="13:26" x14ac:dyDescent="0.2">
      <c r="M237" s="2"/>
      <c r="N237" s="1">
        <f t="shared" si="19"/>
        <v>171</v>
      </c>
      <c r="O237" s="124">
        <f t="shared" si="20"/>
        <v>49079.479916397911</v>
      </c>
      <c r="P237" s="124">
        <f t="shared" si="21"/>
        <v>265.97181628207125</v>
      </c>
      <c r="Q237" s="124">
        <f t="shared" si="17"/>
        <v>47.013311667281904</v>
      </c>
      <c r="R237" s="124">
        <f t="shared" si="18"/>
        <v>49392.465044347264</v>
      </c>
      <c r="Z237" s="2"/>
    </row>
    <row r="238" spans="13:26" x14ac:dyDescent="0.2">
      <c r="M238" s="2"/>
      <c r="N238" s="1">
        <f t="shared" si="19"/>
        <v>172</v>
      </c>
      <c r="O238" s="124">
        <f t="shared" si="20"/>
        <v>49392.465044347264</v>
      </c>
      <c r="P238" s="124">
        <f t="shared" si="21"/>
        <v>265.97181628207125</v>
      </c>
      <c r="Q238" s="124">
        <f t="shared" si="17"/>
        <v>47.313120617836631</v>
      </c>
      <c r="R238" s="124">
        <f t="shared" si="18"/>
        <v>49705.749981247172</v>
      </c>
      <c r="Z238" s="2"/>
    </row>
    <row r="239" spans="13:26" x14ac:dyDescent="0.2">
      <c r="M239" s="2"/>
      <c r="N239" s="1">
        <f t="shared" si="19"/>
        <v>173</v>
      </c>
      <c r="O239" s="124">
        <f t="shared" si="20"/>
        <v>49705.749981247172</v>
      </c>
      <c r="P239" s="124">
        <f t="shared" si="21"/>
        <v>265.97181628207125</v>
      </c>
      <c r="Q239" s="124">
        <f t="shared" si="17"/>
        <v>47.613216755860684</v>
      </c>
      <c r="R239" s="124">
        <f t="shared" si="18"/>
        <v>50019.335014285105</v>
      </c>
      <c r="Z239" s="2"/>
    </row>
    <row r="240" spans="13:26" x14ac:dyDescent="0.2">
      <c r="M240" s="2"/>
      <c r="N240" s="1">
        <f t="shared" si="19"/>
        <v>174</v>
      </c>
      <c r="O240" s="124">
        <f t="shared" si="20"/>
        <v>50019.335014285105</v>
      </c>
      <c r="P240" s="124">
        <f t="shared" si="21"/>
        <v>265.97181628207125</v>
      </c>
      <c r="Q240" s="124">
        <f t="shared" si="17"/>
        <v>47.913600356451397</v>
      </c>
      <c r="R240" s="124">
        <f t="shared" si="18"/>
        <v>50333.220430923626</v>
      </c>
      <c r="Z240" s="2"/>
    </row>
    <row r="241" spans="13:26" x14ac:dyDescent="0.2">
      <c r="M241" s="2"/>
      <c r="N241" s="1">
        <f t="shared" si="19"/>
        <v>175</v>
      </c>
      <c r="O241" s="124">
        <f t="shared" si="20"/>
        <v>50333.220430923626</v>
      </c>
      <c r="P241" s="124">
        <f t="shared" si="21"/>
        <v>265.97181628207125</v>
      </c>
      <c r="Q241" s="124">
        <f t="shared" si="17"/>
        <v>48.214271694969618</v>
      </c>
      <c r="R241" s="124">
        <f t="shared" si="18"/>
        <v>50647.406518900665</v>
      </c>
      <c r="Z241" s="2"/>
    </row>
    <row r="242" spans="13:26" x14ac:dyDescent="0.2">
      <c r="M242" s="2"/>
      <c r="N242" s="1">
        <f t="shared" si="19"/>
        <v>176</v>
      </c>
      <c r="O242" s="124">
        <f t="shared" si="20"/>
        <v>50647.406518900665</v>
      </c>
      <c r="P242" s="124">
        <f t="shared" si="21"/>
        <v>265.97181628207125</v>
      </c>
      <c r="Q242" s="124">
        <f t="shared" si="17"/>
        <v>48.515231047039961</v>
      </c>
      <c r="R242" s="124">
        <f t="shared" si="18"/>
        <v>50961.893566229774</v>
      </c>
      <c r="Z242" s="2"/>
    </row>
    <row r="243" spans="13:26" x14ac:dyDescent="0.2">
      <c r="M243" s="2"/>
      <c r="N243" s="1">
        <f t="shared" si="19"/>
        <v>177</v>
      </c>
      <c r="O243" s="124">
        <f t="shared" si="20"/>
        <v>50961.893566229774</v>
      </c>
      <c r="P243" s="124">
        <f t="shared" si="21"/>
        <v>265.97181628207125</v>
      </c>
      <c r="Q243" s="124">
        <f t="shared" si="17"/>
        <v>48.816478688551072</v>
      </c>
      <c r="R243" s="124">
        <f t="shared" si="18"/>
        <v>51276.681861200399</v>
      </c>
      <c r="Z243" s="2"/>
    </row>
    <row r="244" spans="13:26" x14ac:dyDescent="0.2">
      <c r="M244" s="2"/>
      <c r="N244" s="1">
        <f t="shared" si="19"/>
        <v>178</v>
      </c>
      <c r="O244" s="124">
        <f t="shared" si="20"/>
        <v>51276.681861200399</v>
      </c>
      <c r="P244" s="124">
        <f t="shared" si="21"/>
        <v>265.97181628207125</v>
      </c>
      <c r="Q244" s="124">
        <f t="shared" si="17"/>
        <v>49.118014895655861</v>
      </c>
      <c r="R244" s="124">
        <f t="shared" si="18"/>
        <v>51591.771692378126</v>
      </c>
      <c r="Z244" s="2"/>
    </row>
    <row r="245" spans="13:26" x14ac:dyDescent="0.2">
      <c r="M245" s="2"/>
      <c r="N245" s="1">
        <f t="shared" si="19"/>
        <v>179</v>
      </c>
      <c r="O245" s="124">
        <f t="shared" si="20"/>
        <v>51591.771692378126</v>
      </c>
      <c r="P245" s="124">
        <f t="shared" si="21"/>
        <v>265.97181628207125</v>
      </c>
      <c r="Q245" s="124">
        <f t="shared" si="17"/>
        <v>49.419839944771759</v>
      </c>
      <c r="R245" s="124">
        <f t="shared" si="18"/>
        <v>51907.163348604969</v>
      </c>
      <c r="Z245" s="2"/>
    </row>
    <row r="246" spans="13:26" x14ac:dyDescent="0.2">
      <c r="M246" s="2"/>
      <c r="N246" s="1">
        <f t="shared" si="19"/>
        <v>180</v>
      </c>
      <c r="O246" s="124">
        <f t="shared" si="20"/>
        <v>51907.163348604969</v>
      </c>
      <c r="P246" s="124">
        <f t="shared" si="21"/>
        <v>265.97181628207125</v>
      </c>
      <c r="Q246" s="124">
        <f t="shared" si="17"/>
        <v>49.721954112581003</v>
      </c>
      <c r="R246" s="124">
        <f t="shared" si="18"/>
        <v>52222.857118999622</v>
      </c>
      <c r="Z246" s="2"/>
    </row>
    <row r="247" spans="13:26" x14ac:dyDescent="0.2">
      <c r="M247" s="2"/>
      <c r="N247" s="1">
        <f t="shared" si="19"/>
        <v>181</v>
      </c>
      <c r="O247" s="124">
        <f t="shared" si="20"/>
        <v>52222.857118999622</v>
      </c>
      <c r="P247" s="124">
        <f t="shared" si="21"/>
        <v>265.97181628207125</v>
      </c>
      <c r="Q247" s="124">
        <f t="shared" si="17"/>
        <v>50.024357676030831</v>
      </c>
      <c r="R247" s="124">
        <f t="shared" si="18"/>
        <v>52538.853292957727</v>
      </c>
      <c r="Z247" s="2"/>
    </row>
    <row r="248" spans="13:26" x14ac:dyDescent="0.2">
      <c r="M248" s="2"/>
      <c r="N248" s="1">
        <f t="shared" si="19"/>
        <v>182</v>
      </c>
      <c r="O248" s="124">
        <f t="shared" si="20"/>
        <v>52538.853292957727</v>
      </c>
      <c r="P248" s="124">
        <f t="shared" si="21"/>
        <v>265.97181628207125</v>
      </c>
      <c r="Q248" s="124">
        <f t="shared" si="17"/>
        <v>50.327050912333796</v>
      </c>
      <c r="R248" s="124">
        <f t="shared" si="18"/>
        <v>52855.152160152131</v>
      </c>
      <c r="Z248" s="2"/>
    </row>
    <row r="249" spans="13:26" x14ac:dyDescent="0.2">
      <c r="M249" s="2"/>
      <c r="N249" s="1">
        <f t="shared" si="19"/>
        <v>183</v>
      </c>
      <c r="O249" s="124">
        <f t="shared" si="20"/>
        <v>52855.152160152131</v>
      </c>
      <c r="P249" s="124">
        <f t="shared" si="21"/>
        <v>265.97181628207125</v>
      </c>
      <c r="Q249" s="124">
        <f t="shared" si="17"/>
        <v>50.630034098967982</v>
      </c>
      <c r="R249" s="124">
        <f t="shared" si="18"/>
        <v>53171.754010533172</v>
      </c>
      <c r="Z249" s="2"/>
    </row>
    <row r="250" spans="13:26" x14ac:dyDescent="0.2">
      <c r="M250" s="2"/>
      <c r="N250" s="1">
        <f t="shared" si="19"/>
        <v>184</v>
      </c>
      <c r="O250" s="124">
        <f t="shared" si="20"/>
        <v>53171.754010533172</v>
      </c>
      <c r="P250" s="124">
        <f t="shared" si="21"/>
        <v>265.97181628207125</v>
      </c>
      <c r="Q250" s="124">
        <f t="shared" si="17"/>
        <v>50.933307513677278</v>
      </c>
      <c r="R250" s="124">
        <f t="shared" si="18"/>
        <v>53488.659134328918</v>
      </c>
      <c r="Z250" s="2"/>
    </row>
    <row r="251" spans="13:26" x14ac:dyDescent="0.2">
      <c r="M251" s="2"/>
      <c r="N251" s="1">
        <f t="shared" si="19"/>
        <v>185</v>
      </c>
      <c r="O251" s="124">
        <f t="shared" si="20"/>
        <v>53488.659134328918</v>
      </c>
      <c r="P251" s="124">
        <f t="shared" si="21"/>
        <v>265.97181628207125</v>
      </c>
      <c r="Q251" s="124">
        <f t="shared" si="17"/>
        <v>51.236871434471595</v>
      </c>
      <c r="R251" s="124">
        <f t="shared" si="18"/>
        <v>53805.86782204546</v>
      </c>
      <c r="Z251" s="2"/>
    </row>
    <row r="252" spans="13:26" x14ac:dyDescent="0.2">
      <c r="M252" s="2"/>
      <c r="N252" s="1">
        <f t="shared" si="19"/>
        <v>186</v>
      </c>
      <c r="O252" s="124">
        <f t="shared" si="20"/>
        <v>53805.86782204546</v>
      </c>
      <c r="P252" s="124">
        <f t="shared" si="21"/>
        <v>265.97181628207125</v>
      </c>
      <c r="Q252" s="124">
        <f t="shared" si="17"/>
        <v>51.540726139627196</v>
      </c>
      <c r="R252" s="124">
        <f t="shared" si="18"/>
        <v>54123.380364467157</v>
      </c>
      <c r="Z252" s="2"/>
    </row>
    <row r="253" spans="13:26" x14ac:dyDescent="0.2">
      <c r="M253" s="2"/>
      <c r="N253" s="1">
        <f t="shared" si="19"/>
        <v>187</v>
      </c>
      <c r="O253" s="124">
        <f t="shared" si="20"/>
        <v>54123.380364467157</v>
      </c>
      <c r="P253" s="124">
        <f t="shared" si="21"/>
        <v>265.97181628207125</v>
      </c>
      <c r="Q253" s="124">
        <f t="shared" si="17"/>
        <v>51.844871907686873</v>
      </c>
      <c r="R253" s="124">
        <f t="shared" si="18"/>
        <v>54441.197052656913</v>
      </c>
      <c r="Z253" s="2"/>
    </row>
    <row r="254" spans="13:26" x14ac:dyDescent="0.2">
      <c r="M254" s="2"/>
      <c r="N254" s="1">
        <f t="shared" si="19"/>
        <v>188</v>
      </c>
      <c r="O254" s="124">
        <f t="shared" si="20"/>
        <v>54441.197052656913</v>
      </c>
      <c r="P254" s="124">
        <f t="shared" si="21"/>
        <v>265.97181628207125</v>
      </c>
      <c r="Q254" s="124">
        <f t="shared" si="17"/>
        <v>52.149309017460247</v>
      </c>
      <c r="R254" s="124">
        <f t="shared" si="18"/>
        <v>54759.318177956447</v>
      </c>
      <c r="Z254" s="2"/>
    </row>
    <row r="255" spans="13:26" x14ac:dyDescent="0.2">
      <c r="M255" s="2"/>
      <c r="N255" s="1">
        <f t="shared" si="19"/>
        <v>189</v>
      </c>
      <c r="O255" s="124">
        <f t="shared" si="20"/>
        <v>54759.318177956447</v>
      </c>
      <c r="P255" s="124">
        <f t="shared" si="21"/>
        <v>265.97181628207125</v>
      </c>
      <c r="Q255" s="124">
        <f t="shared" si="17"/>
        <v>52.454037748024007</v>
      </c>
      <c r="R255" s="124">
        <f t="shared" si="18"/>
        <v>55077.744031986542</v>
      </c>
      <c r="Z255" s="2"/>
    </row>
    <row r="256" spans="13:26" x14ac:dyDescent="0.2">
      <c r="M256" s="2"/>
      <c r="N256" s="1">
        <f t="shared" si="19"/>
        <v>190</v>
      </c>
      <c r="O256" s="124">
        <f t="shared" si="20"/>
        <v>55077.744031986542</v>
      </c>
      <c r="P256" s="124">
        <f t="shared" si="21"/>
        <v>265.97181628207125</v>
      </c>
      <c r="Q256" s="124">
        <f t="shared" si="17"/>
        <v>52.759058378722159</v>
      </c>
      <c r="R256" s="124">
        <f t="shared" si="18"/>
        <v>55396.474906647338</v>
      </c>
      <c r="Z256" s="2"/>
    </row>
    <row r="257" spans="13:26" x14ac:dyDescent="0.2">
      <c r="M257" s="2"/>
      <c r="N257" s="1">
        <f t="shared" si="19"/>
        <v>191</v>
      </c>
      <c r="O257" s="124">
        <f t="shared" si="20"/>
        <v>55396.474906647338</v>
      </c>
      <c r="P257" s="124">
        <f t="shared" si="21"/>
        <v>265.97181628207125</v>
      </c>
      <c r="Q257" s="124">
        <f t="shared" si="17"/>
        <v>53.064371189166323</v>
      </c>
      <c r="R257" s="124">
        <f t="shared" si="18"/>
        <v>55715.511094118578</v>
      </c>
      <c r="Z257" s="2"/>
    </row>
    <row r="258" spans="13:26" x14ac:dyDescent="0.2">
      <c r="M258" s="2"/>
      <c r="N258" s="1">
        <f t="shared" si="19"/>
        <v>192</v>
      </c>
      <c r="O258" s="124">
        <f t="shared" si="20"/>
        <v>55715.511094118578</v>
      </c>
      <c r="P258" s="124">
        <f t="shared" si="21"/>
        <v>265.97181628207125</v>
      </c>
      <c r="Q258" s="124">
        <f t="shared" si="17"/>
        <v>53.369976459235936</v>
      </c>
      <c r="R258" s="124">
        <f t="shared" si="18"/>
        <v>56034.852886859888</v>
      </c>
      <c r="Z258" s="2"/>
    </row>
    <row r="259" spans="13:26" x14ac:dyDescent="0.2">
      <c r="M259" s="2"/>
      <c r="N259" s="1">
        <f t="shared" si="19"/>
        <v>193</v>
      </c>
      <c r="O259" s="124">
        <f t="shared" si="20"/>
        <v>56034.852886859888</v>
      </c>
      <c r="P259" s="124">
        <f t="shared" si="21"/>
        <v>265.97181628207125</v>
      </c>
      <c r="Q259" s="124">
        <f t="shared" ref="Q259:Q322" si="22">O259*$P$61</f>
        <v>53.675874469078529</v>
      </c>
      <c r="R259" s="124">
        <f t="shared" ref="R259:R322" si="23">O259+P259+Q259</f>
        <v>56354.500577611041</v>
      </c>
      <c r="Z259" s="2"/>
    </row>
    <row r="260" spans="13:26" x14ac:dyDescent="0.2">
      <c r="M260" s="2"/>
      <c r="N260" s="1">
        <f t="shared" ref="N260:N323" si="24">N259+1</f>
        <v>194</v>
      </c>
      <c r="O260" s="124">
        <f t="shared" ref="O260:O323" si="25">R259</f>
        <v>56354.500577611041</v>
      </c>
      <c r="P260" s="124">
        <f t="shared" ref="P260:P323" si="26">P259</f>
        <v>265.97181628207125</v>
      </c>
      <c r="Q260" s="124">
        <f t="shared" si="22"/>
        <v>53.982065499110007</v>
      </c>
      <c r="R260" s="124">
        <f t="shared" si="23"/>
        <v>56674.454459392226</v>
      </c>
      <c r="Z260" s="2"/>
    </row>
    <row r="261" spans="13:26" x14ac:dyDescent="0.2">
      <c r="M261" s="2"/>
      <c r="N261" s="1">
        <f t="shared" si="24"/>
        <v>195</v>
      </c>
      <c r="O261" s="124">
        <f t="shared" si="25"/>
        <v>56674.454459392226</v>
      </c>
      <c r="P261" s="124">
        <f t="shared" si="26"/>
        <v>265.97181628207125</v>
      </c>
      <c r="Q261" s="124">
        <f t="shared" si="22"/>
        <v>54.288549830014858</v>
      </c>
      <c r="R261" s="124">
        <f t="shared" si="23"/>
        <v>56994.714825504314</v>
      </c>
      <c r="Z261" s="2"/>
    </row>
    <row r="262" spans="13:26" x14ac:dyDescent="0.2">
      <c r="M262" s="2"/>
      <c r="N262" s="1">
        <f t="shared" si="24"/>
        <v>196</v>
      </c>
      <c r="O262" s="124">
        <f t="shared" si="25"/>
        <v>56994.714825504314</v>
      </c>
      <c r="P262" s="124">
        <f t="shared" si="26"/>
        <v>265.97181628207125</v>
      </c>
      <c r="Q262" s="124">
        <f t="shared" si="22"/>
        <v>54.59532774274647</v>
      </c>
      <c r="R262" s="124">
        <f t="shared" si="23"/>
        <v>57315.281969529133</v>
      </c>
      <c r="Z262" s="2"/>
    </row>
    <row r="263" spans="13:26" x14ac:dyDescent="0.2">
      <c r="M263" s="2"/>
      <c r="N263" s="1">
        <f t="shared" si="24"/>
        <v>197</v>
      </c>
      <c r="O263" s="124">
        <f t="shared" si="25"/>
        <v>57315.281969529133</v>
      </c>
      <c r="P263" s="124">
        <f t="shared" si="26"/>
        <v>265.97181628207125</v>
      </c>
      <c r="Q263" s="124">
        <f t="shared" si="22"/>
        <v>54.902399518527325</v>
      </c>
      <c r="R263" s="124">
        <f t="shared" si="23"/>
        <v>57636.156185329732</v>
      </c>
      <c r="Z263" s="2"/>
    </row>
    <row r="264" spans="13:26" x14ac:dyDescent="0.2">
      <c r="M264" s="2"/>
      <c r="N264" s="1">
        <f t="shared" si="24"/>
        <v>198</v>
      </c>
      <c r="O264" s="124">
        <f t="shared" si="25"/>
        <v>57636.156185329732</v>
      </c>
      <c r="P264" s="124">
        <f t="shared" si="26"/>
        <v>265.97181628207125</v>
      </c>
      <c r="Q264" s="124">
        <f t="shared" si="22"/>
        <v>55.209765438849317</v>
      </c>
      <c r="R264" s="124">
        <f t="shared" si="23"/>
        <v>57957.337767050652</v>
      </c>
      <c r="Z264" s="2"/>
    </row>
    <row r="265" spans="13:26" x14ac:dyDescent="0.2">
      <c r="M265" s="2"/>
      <c r="N265" s="1">
        <f t="shared" si="24"/>
        <v>199</v>
      </c>
      <c r="O265" s="124">
        <f t="shared" si="25"/>
        <v>57957.337767050652</v>
      </c>
      <c r="P265" s="124">
        <f t="shared" si="26"/>
        <v>265.97181628207125</v>
      </c>
      <c r="Q265" s="124">
        <f t="shared" si="22"/>
        <v>55.517425785473961</v>
      </c>
      <c r="R265" s="124">
        <f t="shared" si="23"/>
        <v>58278.827009118198</v>
      </c>
      <c r="Z265" s="2"/>
    </row>
    <row r="266" spans="13:26" x14ac:dyDescent="0.2">
      <c r="M266" s="2"/>
      <c r="N266" s="1">
        <f t="shared" si="24"/>
        <v>200</v>
      </c>
      <c r="O266" s="124">
        <f t="shared" si="25"/>
        <v>58278.827009118198</v>
      </c>
      <c r="P266" s="124">
        <f t="shared" si="26"/>
        <v>265.97181628207125</v>
      </c>
      <c r="Q266" s="124">
        <f t="shared" si="22"/>
        <v>55.825380840432679</v>
      </c>
      <c r="R266" s="124">
        <f t="shared" si="23"/>
        <v>58600.624206240704</v>
      </c>
      <c r="Z266" s="2"/>
    </row>
    <row r="267" spans="13:26" x14ac:dyDescent="0.2">
      <c r="M267" s="2"/>
      <c r="N267" s="1">
        <f t="shared" si="24"/>
        <v>201</v>
      </c>
      <c r="O267" s="124">
        <f t="shared" si="25"/>
        <v>58600.624206240704</v>
      </c>
      <c r="P267" s="124">
        <f t="shared" si="26"/>
        <v>265.97181628207125</v>
      </c>
      <c r="Q267" s="124">
        <f t="shared" si="22"/>
        <v>56.133630886027056</v>
      </c>
      <c r="R267" s="124">
        <f t="shared" si="23"/>
        <v>58922.729653408802</v>
      </c>
      <c r="Z267" s="2"/>
    </row>
    <row r="268" spans="13:26" x14ac:dyDescent="0.2">
      <c r="M268" s="2"/>
      <c r="N268" s="1">
        <f t="shared" si="24"/>
        <v>202</v>
      </c>
      <c r="O268" s="124">
        <f t="shared" si="25"/>
        <v>58922.729653408802</v>
      </c>
      <c r="P268" s="124">
        <f t="shared" si="26"/>
        <v>265.97181628207125</v>
      </c>
      <c r="Q268" s="124">
        <f t="shared" si="22"/>
        <v>56.442176204829096</v>
      </c>
      <c r="R268" s="124">
        <f t="shared" si="23"/>
        <v>59245.143645895703</v>
      </c>
      <c r="Z268" s="2"/>
    </row>
    <row r="269" spans="13:26" x14ac:dyDescent="0.2">
      <c r="M269" s="2"/>
      <c r="N269" s="1">
        <f t="shared" si="24"/>
        <v>203</v>
      </c>
      <c r="O269" s="124">
        <f t="shared" si="25"/>
        <v>59245.143645895703</v>
      </c>
      <c r="P269" s="124">
        <f t="shared" si="26"/>
        <v>265.97181628207125</v>
      </c>
      <c r="Q269" s="124">
        <f t="shared" si="22"/>
        <v>56.751017079681461</v>
      </c>
      <c r="R269" s="124">
        <f t="shared" si="23"/>
        <v>59567.866479257456</v>
      </c>
      <c r="Z269" s="2"/>
    </row>
    <row r="270" spans="13:26" x14ac:dyDescent="0.2">
      <c r="M270" s="2"/>
      <c r="N270" s="1">
        <f t="shared" si="24"/>
        <v>204</v>
      </c>
      <c r="O270" s="124">
        <f t="shared" si="25"/>
        <v>59567.866479257456</v>
      </c>
      <c r="P270" s="124">
        <f t="shared" si="26"/>
        <v>265.97181628207125</v>
      </c>
      <c r="Q270" s="124">
        <f t="shared" si="22"/>
        <v>57.060153793697758</v>
      </c>
      <c r="R270" s="124">
        <f t="shared" si="23"/>
        <v>59890.898449333225</v>
      </c>
      <c r="Z270" s="2"/>
    </row>
    <row r="271" spans="13:26" x14ac:dyDescent="0.2">
      <c r="M271" s="2"/>
      <c r="N271" s="1">
        <f t="shared" si="24"/>
        <v>205</v>
      </c>
      <c r="O271" s="124">
        <f t="shared" si="25"/>
        <v>59890.898449333225</v>
      </c>
      <c r="P271" s="124">
        <f t="shared" si="26"/>
        <v>265.97181628207125</v>
      </c>
      <c r="Q271" s="124">
        <f t="shared" si="22"/>
        <v>57.369586630262802</v>
      </c>
      <c r="R271" s="124">
        <f t="shared" si="23"/>
        <v>60214.239852245562</v>
      </c>
      <c r="Z271" s="2"/>
    </row>
    <row r="272" spans="13:26" x14ac:dyDescent="0.2">
      <c r="M272" s="2"/>
      <c r="N272" s="1">
        <f t="shared" si="24"/>
        <v>206</v>
      </c>
      <c r="O272" s="124">
        <f t="shared" si="25"/>
        <v>60214.239852245562</v>
      </c>
      <c r="P272" s="124">
        <f t="shared" si="26"/>
        <v>265.97181628207125</v>
      </c>
      <c r="Q272" s="124">
        <f t="shared" si="22"/>
        <v>57.679315873032856</v>
      </c>
      <c r="R272" s="124">
        <f t="shared" si="23"/>
        <v>60537.89098440067</v>
      </c>
      <c r="Z272" s="2"/>
    </row>
    <row r="273" spans="13:26" x14ac:dyDescent="0.2">
      <c r="M273" s="2"/>
      <c r="N273" s="1">
        <f t="shared" si="24"/>
        <v>207</v>
      </c>
      <c r="O273" s="124">
        <f t="shared" si="25"/>
        <v>60537.89098440067</v>
      </c>
      <c r="P273" s="124">
        <f t="shared" si="26"/>
        <v>265.97181628207125</v>
      </c>
      <c r="Q273" s="124">
        <f t="shared" si="22"/>
        <v>57.989341805935886</v>
      </c>
      <c r="R273" s="124">
        <f t="shared" si="23"/>
        <v>60861.852142488679</v>
      </c>
      <c r="Z273" s="2"/>
    </row>
    <row r="274" spans="13:26" x14ac:dyDescent="0.2">
      <c r="M274" s="2"/>
      <c r="N274" s="1">
        <f t="shared" si="24"/>
        <v>208</v>
      </c>
      <c r="O274" s="124">
        <f t="shared" si="25"/>
        <v>60861.852142488679</v>
      </c>
      <c r="P274" s="124">
        <f t="shared" si="26"/>
        <v>265.97181628207125</v>
      </c>
      <c r="Q274" s="124">
        <f t="shared" si="22"/>
        <v>58.299664713171836</v>
      </c>
      <c r="R274" s="124">
        <f t="shared" si="23"/>
        <v>61186.123623483923</v>
      </c>
      <c r="Z274" s="2"/>
    </row>
    <row r="275" spans="13:26" x14ac:dyDescent="0.2">
      <c r="M275" s="2"/>
      <c r="N275" s="1">
        <f t="shared" si="24"/>
        <v>209</v>
      </c>
      <c r="O275" s="124">
        <f t="shared" si="25"/>
        <v>61186.123623483923</v>
      </c>
      <c r="P275" s="124">
        <f t="shared" si="26"/>
        <v>265.97181628207125</v>
      </c>
      <c r="Q275" s="124">
        <f t="shared" si="22"/>
        <v>58.610284879212898</v>
      </c>
      <c r="R275" s="124">
        <f t="shared" si="23"/>
        <v>61510.70572464521</v>
      </c>
      <c r="Z275" s="2"/>
    </row>
    <row r="276" spans="13:26" x14ac:dyDescent="0.2">
      <c r="M276" s="2"/>
      <c r="N276" s="1">
        <f t="shared" si="24"/>
        <v>210</v>
      </c>
      <c r="O276" s="124">
        <f t="shared" si="25"/>
        <v>61510.70572464521</v>
      </c>
      <c r="P276" s="124">
        <f t="shared" si="26"/>
        <v>265.97181628207125</v>
      </c>
      <c r="Q276" s="124">
        <f t="shared" si="22"/>
        <v>58.921202588803759</v>
      </c>
      <c r="R276" s="124">
        <f t="shared" si="23"/>
        <v>61835.598743516086</v>
      </c>
      <c r="Z276" s="2"/>
    </row>
    <row r="277" spans="13:26" x14ac:dyDescent="0.2">
      <c r="M277" s="2"/>
      <c r="N277" s="1">
        <f t="shared" si="24"/>
        <v>211</v>
      </c>
      <c r="O277" s="124">
        <f t="shared" si="25"/>
        <v>61835.598743516086</v>
      </c>
      <c r="P277" s="124">
        <f t="shared" si="26"/>
        <v>265.97181628207125</v>
      </c>
      <c r="Q277" s="124">
        <f t="shared" si="22"/>
        <v>59.232418126961839</v>
      </c>
      <c r="R277" s="124">
        <f t="shared" si="23"/>
        <v>62160.802977925123</v>
      </c>
      <c r="Z277" s="2"/>
    </row>
    <row r="278" spans="13:26" x14ac:dyDescent="0.2">
      <c r="M278" s="2"/>
      <c r="N278" s="1">
        <f t="shared" si="24"/>
        <v>212</v>
      </c>
      <c r="O278" s="124">
        <f t="shared" si="25"/>
        <v>62160.802977925123</v>
      </c>
      <c r="P278" s="124">
        <f t="shared" si="26"/>
        <v>265.97181628207125</v>
      </c>
      <c r="Q278" s="124">
        <f t="shared" si="22"/>
        <v>59.543931778977608</v>
      </c>
      <c r="R278" s="124">
        <f t="shared" si="23"/>
        <v>62486.318725986173</v>
      </c>
      <c r="Z278" s="2"/>
    </row>
    <row r="279" spans="13:26" x14ac:dyDescent="0.2">
      <c r="M279" s="2"/>
      <c r="N279" s="1">
        <f t="shared" si="24"/>
        <v>213</v>
      </c>
      <c r="O279" s="124">
        <f t="shared" si="25"/>
        <v>62486.318725986173</v>
      </c>
      <c r="P279" s="124">
        <f t="shared" si="26"/>
        <v>265.97181628207125</v>
      </c>
      <c r="Q279" s="124">
        <f t="shared" si="22"/>
        <v>59.855743830414802</v>
      </c>
      <c r="R279" s="124">
        <f t="shared" si="23"/>
        <v>62812.146286098658</v>
      </c>
      <c r="Z279" s="2"/>
    </row>
    <row r="280" spans="13:26" x14ac:dyDescent="0.2">
      <c r="M280" s="2"/>
      <c r="N280" s="1">
        <f t="shared" si="24"/>
        <v>214</v>
      </c>
      <c r="O280" s="124">
        <f t="shared" si="25"/>
        <v>62812.146286098658</v>
      </c>
      <c r="P280" s="124">
        <f t="shared" si="26"/>
        <v>265.97181628207125</v>
      </c>
      <c r="Q280" s="124">
        <f t="shared" si="22"/>
        <v>60.167854567110695</v>
      </c>
      <c r="R280" s="124">
        <f t="shared" si="23"/>
        <v>63138.285956947839</v>
      </c>
      <c r="Z280" s="2"/>
    </row>
    <row r="281" spans="13:26" x14ac:dyDescent="0.2">
      <c r="M281" s="2"/>
      <c r="N281" s="1">
        <f t="shared" si="24"/>
        <v>215</v>
      </c>
      <c r="O281" s="124">
        <f t="shared" si="25"/>
        <v>63138.285956947839</v>
      </c>
      <c r="P281" s="124">
        <f t="shared" si="26"/>
        <v>265.97181628207125</v>
      </c>
      <c r="Q281" s="124">
        <f t="shared" si="22"/>
        <v>60.480264275176381</v>
      </c>
      <c r="R281" s="124">
        <f t="shared" si="23"/>
        <v>63464.738037505085</v>
      </c>
      <c r="Z281" s="2"/>
    </row>
    <row r="282" spans="13:26" x14ac:dyDescent="0.2">
      <c r="M282" s="2"/>
      <c r="N282" s="1">
        <f t="shared" si="24"/>
        <v>216</v>
      </c>
      <c r="O282" s="124">
        <f t="shared" si="25"/>
        <v>63464.738037505085</v>
      </c>
      <c r="P282" s="124">
        <f t="shared" si="26"/>
        <v>265.97181628207125</v>
      </c>
      <c r="Q282" s="124">
        <f t="shared" si="22"/>
        <v>60.792973240996993</v>
      </c>
      <c r="R282" s="124">
        <f t="shared" si="23"/>
        <v>63791.502827028155</v>
      </c>
      <c r="Z282" s="2"/>
    </row>
    <row r="283" spans="13:26" x14ac:dyDescent="0.2">
      <c r="M283" s="2"/>
      <c r="N283" s="1">
        <f t="shared" si="24"/>
        <v>217</v>
      </c>
      <c r="O283" s="124">
        <f t="shared" si="25"/>
        <v>63791.502827028155</v>
      </c>
      <c r="P283" s="124">
        <f t="shared" si="26"/>
        <v>265.97181628207125</v>
      </c>
      <c r="Q283" s="124">
        <f t="shared" si="22"/>
        <v>61.105981751232022</v>
      </c>
      <c r="R283" s="124">
        <f t="shared" si="23"/>
        <v>64118.580625061455</v>
      </c>
      <c r="Z283" s="2"/>
    </row>
    <row r="284" spans="13:26" x14ac:dyDescent="0.2">
      <c r="M284" s="2"/>
      <c r="N284" s="1">
        <f t="shared" si="24"/>
        <v>218</v>
      </c>
      <c r="O284" s="124">
        <f t="shared" si="25"/>
        <v>64118.580625061455</v>
      </c>
      <c r="P284" s="124">
        <f t="shared" si="26"/>
        <v>265.97181628207125</v>
      </c>
      <c r="Q284" s="124">
        <f t="shared" si="22"/>
        <v>61.419290092815537</v>
      </c>
      <c r="R284" s="124">
        <f t="shared" si="23"/>
        <v>64445.971731436344</v>
      </c>
      <c r="Z284" s="2"/>
    </row>
    <row r="285" spans="13:26" x14ac:dyDescent="0.2">
      <c r="M285" s="2"/>
      <c r="N285" s="1">
        <f t="shared" si="24"/>
        <v>219</v>
      </c>
      <c r="O285" s="124">
        <f t="shared" si="25"/>
        <v>64445.971731436344</v>
      </c>
      <c r="P285" s="124">
        <f t="shared" si="26"/>
        <v>265.97181628207125</v>
      </c>
      <c r="Q285" s="124">
        <f t="shared" si="22"/>
        <v>61.732898552956456</v>
      </c>
      <c r="R285" s="124">
        <f t="shared" si="23"/>
        <v>64773.676446271369</v>
      </c>
      <c r="Z285" s="2"/>
    </row>
    <row r="286" spans="13:26" x14ac:dyDescent="0.2">
      <c r="M286" s="2"/>
      <c r="N286" s="1">
        <f t="shared" si="24"/>
        <v>220</v>
      </c>
      <c r="O286" s="124">
        <f t="shared" si="25"/>
        <v>64773.676446271369</v>
      </c>
      <c r="P286" s="124">
        <f t="shared" si="26"/>
        <v>265.97181628207125</v>
      </c>
      <c r="Q286" s="124">
        <f t="shared" si="22"/>
        <v>62.046807419138823</v>
      </c>
      <c r="R286" s="124">
        <f t="shared" si="23"/>
        <v>65101.695069972578</v>
      </c>
      <c r="Z286" s="2"/>
    </row>
    <row r="287" spans="13:26" x14ac:dyDescent="0.2">
      <c r="M287" s="2"/>
      <c r="N287" s="1">
        <f t="shared" si="24"/>
        <v>221</v>
      </c>
      <c r="O287" s="124">
        <f t="shared" si="25"/>
        <v>65101.695069972578</v>
      </c>
      <c r="P287" s="124">
        <f t="shared" si="26"/>
        <v>265.97181628207125</v>
      </c>
      <c r="Q287" s="124">
        <f t="shared" si="22"/>
        <v>62.36101697912207</v>
      </c>
      <c r="R287" s="124">
        <f t="shared" si="23"/>
        <v>65430.027903233771</v>
      </c>
      <c r="Z287" s="2"/>
    </row>
    <row r="288" spans="13:26" x14ac:dyDescent="0.2">
      <c r="M288" s="2"/>
      <c r="N288" s="1">
        <f t="shared" si="24"/>
        <v>222</v>
      </c>
      <c r="O288" s="124">
        <f t="shared" si="25"/>
        <v>65430.027903233771</v>
      </c>
      <c r="P288" s="124">
        <f t="shared" si="26"/>
        <v>265.97181628207125</v>
      </c>
      <c r="Q288" s="124">
        <f t="shared" si="22"/>
        <v>62.675527520941259</v>
      </c>
      <c r="R288" s="124">
        <f t="shared" si="23"/>
        <v>65758.675247036779</v>
      </c>
      <c r="Z288" s="2"/>
    </row>
    <row r="289" spans="13:26" x14ac:dyDescent="0.2">
      <c r="M289" s="2"/>
      <c r="N289" s="1">
        <f t="shared" si="24"/>
        <v>223</v>
      </c>
      <c r="O289" s="124">
        <f t="shared" si="25"/>
        <v>65758.675247036779</v>
      </c>
      <c r="P289" s="124">
        <f t="shared" si="26"/>
        <v>265.97181628207125</v>
      </c>
      <c r="Q289" s="124">
        <f t="shared" si="22"/>
        <v>62.990339332907361</v>
      </c>
      <c r="R289" s="124">
        <f t="shared" si="23"/>
        <v>66087.637402651744</v>
      </c>
      <c r="Z289" s="2"/>
    </row>
    <row r="290" spans="13:26" x14ac:dyDescent="0.2">
      <c r="M290" s="2"/>
      <c r="N290" s="1">
        <f t="shared" si="24"/>
        <v>224</v>
      </c>
      <c r="O290" s="124">
        <f t="shared" si="25"/>
        <v>66087.637402651744</v>
      </c>
      <c r="P290" s="124">
        <f t="shared" si="26"/>
        <v>265.97181628207125</v>
      </c>
      <c r="Q290" s="124">
        <f t="shared" si="22"/>
        <v>63.305452703607521</v>
      </c>
      <c r="R290" s="124">
        <f t="shared" si="23"/>
        <v>66416.914671637423</v>
      </c>
      <c r="Z290" s="2"/>
    </row>
    <row r="291" spans="13:26" x14ac:dyDescent="0.2">
      <c r="M291" s="2"/>
      <c r="N291" s="1">
        <f t="shared" si="24"/>
        <v>225</v>
      </c>
      <c r="O291" s="124">
        <f t="shared" si="25"/>
        <v>66416.914671637423</v>
      </c>
      <c r="P291" s="124">
        <f t="shared" si="26"/>
        <v>265.97181628207125</v>
      </c>
      <c r="Q291" s="124">
        <f t="shared" si="22"/>
        <v>63.620867921905365</v>
      </c>
      <c r="R291" s="124">
        <f t="shared" si="23"/>
        <v>66746.507355841401</v>
      </c>
      <c r="Z291" s="2"/>
    </row>
    <row r="292" spans="13:26" x14ac:dyDescent="0.2">
      <c r="M292" s="2"/>
      <c r="N292" s="1">
        <f t="shared" si="24"/>
        <v>226</v>
      </c>
      <c r="O292" s="124">
        <f t="shared" si="25"/>
        <v>66746.507355841401</v>
      </c>
      <c r="P292" s="124">
        <f t="shared" si="26"/>
        <v>265.97181628207125</v>
      </c>
      <c r="Q292" s="124">
        <f t="shared" si="22"/>
        <v>63.936585276941159</v>
      </c>
      <c r="R292" s="124">
        <f t="shared" si="23"/>
        <v>67076.415757400406</v>
      </c>
      <c r="Z292" s="2"/>
    </row>
    <row r="293" spans="13:26" x14ac:dyDescent="0.2">
      <c r="M293" s="2"/>
      <c r="N293" s="1">
        <f t="shared" si="24"/>
        <v>227</v>
      </c>
      <c r="O293" s="124">
        <f t="shared" si="25"/>
        <v>67076.415757400406</v>
      </c>
      <c r="P293" s="124">
        <f t="shared" si="26"/>
        <v>265.97181628207125</v>
      </c>
      <c r="Q293" s="124">
        <f t="shared" si="22"/>
        <v>64.252605058132161</v>
      </c>
      <c r="R293" s="124">
        <f t="shared" si="23"/>
        <v>67406.640178740607</v>
      </c>
      <c r="Z293" s="2"/>
    </row>
    <row r="294" spans="13:26" x14ac:dyDescent="0.2">
      <c r="M294" s="2"/>
      <c r="N294" s="1">
        <f t="shared" si="24"/>
        <v>228</v>
      </c>
      <c r="O294" s="124">
        <f t="shared" si="25"/>
        <v>67406.640178740607</v>
      </c>
      <c r="P294" s="124">
        <f t="shared" si="26"/>
        <v>265.97181628207125</v>
      </c>
      <c r="Q294" s="124">
        <f t="shared" si="22"/>
        <v>64.568927555172877</v>
      </c>
      <c r="R294" s="124">
        <f t="shared" si="23"/>
        <v>67737.180922577842</v>
      </c>
      <c r="Z294" s="2"/>
    </row>
    <row r="295" spans="13:26" x14ac:dyDescent="0.2">
      <c r="M295" s="2"/>
      <c r="N295" s="1">
        <f t="shared" si="24"/>
        <v>229</v>
      </c>
      <c r="O295" s="124">
        <f t="shared" si="25"/>
        <v>67737.180922577842</v>
      </c>
      <c r="P295" s="124">
        <f t="shared" si="26"/>
        <v>265.97181628207125</v>
      </c>
      <c r="Q295" s="124">
        <f t="shared" si="22"/>
        <v>64.885553058035285</v>
      </c>
      <c r="R295" s="124">
        <f t="shared" si="23"/>
        <v>68068.038291917939</v>
      </c>
      <c r="Z295" s="2"/>
    </row>
    <row r="296" spans="13:26" x14ac:dyDescent="0.2">
      <c r="M296" s="2"/>
      <c r="N296" s="1">
        <f t="shared" si="24"/>
        <v>230</v>
      </c>
      <c r="O296" s="124">
        <f t="shared" si="25"/>
        <v>68068.038291917939</v>
      </c>
      <c r="P296" s="124">
        <f t="shared" si="26"/>
        <v>265.97181628207125</v>
      </c>
      <c r="Q296" s="124">
        <f t="shared" si="22"/>
        <v>65.202481856969158</v>
      </c>
      <c r="R296" s="124">
        <f t="shared" si="23"/>
        <v>68399.212590056966</v>
      </c>
      <c r="Z296" s="2"/>
    </row>
    <row r="297" spans="13:26" x14ac:dyDescent="0.2">
      <c r="M297" s="2"/>
      <c r="N297" s="1">
        <f t="shared" si="24"/>
        <v>231</v>
      </c>
      <c r="O297" s="124">
        <f t="shared" si="25"/>
        <v>68399.212590056966</v>
      </c>
      <c r="P297" s="124">
        <f t="shared" si="26"/>
        <v>265.97181628207125</v>
      </c>
      <c r="Q297" s="124">
        <f t="shared" si="22"/>
        <v>65.519714242502275</v>
      </c>
      <c r="R297" s="124">
        <f t="shared" si="23"/>
        <v>68730.704120581533</v>
      </c>
      <c r="Z297" s="2"/>
    </row>
    <row r="298" spans="13:26" x14ac:dyDescent="0.2">
      <c r="M298" s="2"/>
      <c r="N298" s="1">
        <f t="shared" si="24"/>
        <v>232</v>
      </c>
      <c r="O298" s="124">
        <f t="shared" si="25"/>
        <v>68730.704120581533</v>
      </c>
      <c r="P298" s="124">
        <f t="shared" si="26"/>
        <v>265.97181628207125</v>
      </c>
      <c r="Q298" s="124">
        <f t="shared" si="22"/>
        <v>65.837250505440721</v>
      </c>
      <c r="R298" s="124">
        <f t="shared" si="23"/>
        <v>69062.513187369041</v>
      </c>
      <c r="Z298" s="2"/>
    </row>
    <row r="299" spans="13:26" x14ac:dyDescent="0.2">
      <c r="M299" s="2"/>
      <c r="N299" s="1">
        <f t="shared" si="24"/>
        <v>233</v>
      </c>
      <c r="O299" s="124">
        <f t="shared" si="25"/>
        <v>69062.513187369041</v>
      </c>
      <c r="P299" s="124">
        <f t="shared" si="26"/>
        <v>265.97181628207125</v>
      </c>
      <c r="Q299" s="124">
        <f t="shared" si="22"/>
        <v>66.155090936869158</v>
      </c>
      <c r="R299" s="124">
        <f t="shared" si="23"/>
        <v>69394.640094587972</v>
      </c>
      <c r="Z299" s="2"/>
    </row>
    <row r="300" spans="13:26" x14ac:dyDescent="0.2">
      <c r="M300" s="2"/>
      <c r="N300" s="1">
        <f t="shared" si="24"/>
        <v>234</v>
      </c>
      <c r="O300" s="124">
        <f t="shared" si="25"/>
        <v>69394.640094587972</v>
      </c>
      <c r="P300" s="124">
        <f t="shared" si="26"/>
        <v>265.97181628207125</v>
      </c>
      <c r="Q300" s="124">
        <f t="shared" si="22"/>
        <v>66.473235828151047</v>
      </c>
      <c r="R300" s="124">
        <f t="shared" si="23"/>
        <v>69727.085146698184</v>
      </c>
      <c r="Z300" s="2"/>
    </row>
    <row r="301" spans="13:26" x14ac:dyDescent="0.2">
      <c r="M301" s="2"/>
      <c r="N301" s="1">
        <f t="shared" si="24"/>
        <v>235</v>
      </c>
      <c r="O301" s="124">
        <f t="shared" si="25"/>
        <v>69727.085146698184</v>
      </c>
      <c r="P301" s="124">
        <f t="shared" si="26"/>
        <v>265.97181628207125</v>
      </c>
      <c r="Q301" s="124">
        <f t="shared" si="22"/>
        <v>66.791685470928968</v>
      </c>
      <c r="R301" s="124">
        <f t="shared" si="23"/>
        <v>70059.848648451181</v>
      </c>
      <c r="Z301" s="2"/>
    </row>
    <row r="302" spans="13:26" x14ac:dyDescent="0.2">
      <c r="M302" s="2"/>
      <c r="N302" s="1">
        <f t="shared" si="24"/>
        <v>236</v>
      </c>
      <c r="O302" s="124">
        <f t="shared" si="25"/>
        <v>70059.848648451181</v>
      </c>
      <c r="P302" s="124">
        <f t="shared" si="26"/>
        <v>265.97181628207125</v>
      </c>
      <c r="Q302" s="124">
        <f t="shared" si="22"/>
        <v>67.110440157124884</v>
      </c>
      <c r="R302" s="124">
        <f t="shared" si="23"/>
        <v>70392.930904890367</v>
      </c>
      <c r="Z302" s="2"/>
    </row>
    <row r="303" spans="13:26" x14ac:dyDescent="0.2">
      <c r="M303" s="2"/>
      <c r="N303" s="1">
        <f t="shared" si="24"/>
        <v>237</v>
      </c>
      <c r="O303" s="124">
        <f t="shared" si="25"/>
        <v>70392.930904890367</v>
      </c>
      <c r="P303" s="124">
        <f t="shared" si="26"/>
        <v>265.97181628207125</v>
      </c>
      <c r="Q303" s="124">
        <f t="shared" si="22"/>
        <v>67.42950017894033</v>
      </c>
      <c r="R303" s="124">
        <f t="shared" si="23"/>
        <v>70726.332221351375</v>
      </c>
      <c r="Z303" s="2"/>
    </row>
    <row r="304" spans="13:26" x14ac:dyDescent="0.2">
      <c r="M304" s="2"/>
      <c r="N304" s="1">
        <f t="shared" si="24"/>
        <v>238</v>
      </c>
      <c r="O304" s="124">
        <f t="shared" si="25"/>
        <v>70726.332221351375</v>
      </c>
      <c r="P304" s="124">
        <f t="shared" si="26"/>
        <v>265.97181628207125</v>
      </c>
      <c r="Q304" s="124">
        <f t="shared" si="22"/>
        <v>67.748865828856822</v>
      </c>
      <c r="R304" s="124">
        <f t="shared" si="23"/>
        <v>71060.052903462303</v>
      </c>
      <c r="Z304" s="2"/>
    </row>
    <row r="305" spans="13:26" x14ac:dyDescent="0.2">
      <c r="M305" s="2"/>
      <c r="N305" s="1">
        <f t="shared" si="24"/>
        <v>239</v>
      </c>
      <c r="O305" s="124">
        <f t="shared" si="25"/>
        <v>71060.052903462303</v>
      </c>
      <c r="P305" s="124">
        <f t="shared" si="26"/>
        <v>265.97181628207125</v>
      </c>
      <c r="Q305" s="124">
        <f t="shared" si="22"/>
        <v>68.068537399635971</v>
      </c>
      <c r="R305" s="124">
        <f t="shared" si="23"/>
        <v>71394.093257144006</v>
      </c>
      <c r="Z305" s="2"/>
    </row>
    <row r="306" spans="13:26" x14ac:dyDescent="0.2">
      <c r="M306" s="2"/>
      <c r="N306" s="1">
        <f t="shared" si="24"/>
        <v>240</v>
      </c>
      <c r="O306" s="124">
        <f t="shared" si="25"/>
        <v>71394.093257144006</v>
      </c>
      <c r="P306" s="124">
        <f t="shared" si="26"/>
        <v>265.97181628207125</v>
      </c>
      <c r="Q306" s="124">
        <f t="shared" si="22"/>
        <v>68.388515184319871</v>
      </c>
      <c r="R306" s="124">
        <f t="shared" si="23"/>
        <v>71728.453588610384</v>
      </c>
      <c r="Z306" s="2"/>
    </row>
    <row r="307" spans="13:26" x14ac:dyDescent="0.2">
      <c r="M307" s="2"/>
      <c r="N307" s="1">
        <f t="shared" si="24"/>
        <v>241</v>
      </c>
      <c r="O307" s="124">
        <f t="shared" si="25"/>
        <v>71728.453588610384</v>
      </c>
      <c r="P307" s="124">
        <f t="shared" si="26"/>
        <v>265.97181628207125</v>
      </c>
      <c r="Q307" s="124">
        <f t="shared" si="22"/>
        <v>68.708799476231292</v>
      </c>
      <c r="R307" s="124">
        <f t="shared" si="23"/>
        <v>72063.134204368675</v>
      </c>
      <c r="Z307" s="2"/>
    </row>
    <row r="308" spans="13:26" x14ac:dyDescent="0.2">
      <c r="M308" s="2"/>
      <c r="N308" s="1">
        <f t="shared" si="24"/>
        <v>242</v>
      </c>
      <c r="O308" s="124">
        <f t="shared" si="25"/>
        <v>72063.134204368675</v>
      </c>
      <c r="P308" s="124">
        <f t="shared" si="26"/>
        <v>265.97181628207125</v>
      </c>
      <c r="Q308" s="124">
        <f t="shared" si="22"/>
        <v>69.029390568974009</v>
      </c>
      <c r="R308" s="124">
        <f t="shared" si="23"/>
        <v>72398.135411219715</v>
      </c>
      <c r="Z308" s="2"/>
    </row>
    <row r="309" spans="13:26" x14ac:dyDescent="0.2">
      <c r="M309" s="2"/>
      <c r="N309" s="1">
        <f t="shared" si="24"/>
        <v>243</v>
      </c>
      <c r="O309" s="124">
        <f t="shared" si="25"/>
        <v>72398.135411219715</v>
      </c>
      <c r="P309" s="124">
        <f t="shared" si="26"/>
        <v>265.97181628207125</v>
      </c>
      <c r="Q309" s="124">
        <f t="shared" si="22"/>
        <v>69.350288756433031</v>
      </c>
      <c r="R309" s="124">
        <f t="shared" si="23"/>
        <v>72733.457516258219</v>
      </c>
      <c r="Z309" s="2"/>
    </row>
    <row r="310" spans="13:26" x14ac:dyDescent="0.2">
      <c r="M310" s="2"/>
      <c r="N310" s="1">
        <f t="shared" si="24"/>
        <v>244</v>
      </c>
      <c r="O310" s="124">
        <f t="shared" si="25"/>
        <v>72733.457516258219</v>
      </c>
      <c r="P310" s="124">
        <f t="shared" si="26"/>
        <v>265.97181628207125</v>
      </c>
      <c r="Q310" s="124">
        <f t="shared" si="22"/>
        <v>69.67149433277487</v>
      </c>
      <c r="R310" s="124">
        <f t="shared" si="23"/>
        <v>73069.100826873051</v>
      </c>
      <c r="Z310" s="2"/>
    </row>
    <row r="311" spans="13:26" x14ac:dyDescent="0.2">
      <c r="M311" s="2"/>
      <c r="N311" s="1">
        <f t="shared" si="24"/>
        <v>245</v>
      </c>
      <c r="O311" s="124">
        <f t="shared" si="25"/>
        <v>73069.100826873051</v>
      </c>
      <c r="P311" s="124">
        <f t="shared" si="26"/>
        <v>265.97181628207125</v>
      </c>
      <c r="Q311" s="124">
        <f t="shared" si="22"/>
        <v>69.99300759244781</v>
      </c>
      <c r="R311" s="124">
        <f t="shared" si="23"/>
        <v>73405.065650747565</v>
      </c>
      <c r="Z311" s="2"/>
    </row>
    <row r="312" spans="13:26" x14ac:dyDescent="0.2">
      <c r="M312" s="2"/>
      <c r="N312" s="1">
        <f t="shared" si="24"/>
        <v>246</v>
      </c>
      <c r="O312" s="124">
        <f t="shared" si="25"/>
        <v>73405.065650747565</v>
      </c>
      <c r="P312" s="124">
        <f t="shared" si="26"/>
        <v>265.97181628207125</v>
      </c>
      <c r="Q312" s="124">
        <f t="shared" si="22"/>
        <v>70.314828830182208</v>
      </c>
      <c r="R312" s="124">
        <f t="shared" si="23"/>
        <v>73741.352295859819</v>
      </c>
      <c r="Z312" s="2"/>
    </row>
    <row r="313" spans="13:26" x14ac:dyDescent="0.2">
      <c r="M313" s="2"/>
      <c r="N313" s="1">
        <f t="shared" si="24"/>
        <v>247</v>
      </c>
      <c r="O313" s="124">
        <f t="shared" si="25"/>
        <v>73741.352295859819</v>
      </c>
      <c r="P313" s="124">
        <f t="shared" si="26"/>
        <v>265.97181628207125</v>
      </c>
      <c r="Q313" s="124">
        <f t="shared" si="22"/>
        <v>70.636958340990759</v>
      </c>
      <c r="R313" s="124">
        <f t="shared" si="23"/>
        <v>74077.961070482881</v>
      </c>
      <c r="Z313" s="2"/>
    </row>
    <row r="314" spans="13:26" x14ac:dyDescent="0.2">
      <c r="M314" s="2"/>
      <c r="N314" s="1">
        <f t="shared" si="24"/>
        <v>248</v>
      </c>
      <c r="O314" s="124">
        <f t="shared" si="25"/>
        <v>74077.961070482881</v>
      </c>
      <c r="P314" s="124">
        <f t="shared" si="26"/>
        <v>265.97181628207125</v>
      </c>
      <c r="Q314" s="124">
        <f t="shared" si="22"/>
        <v>70.959396420168702</v>
      </c>
      <c r="R314" s="124">
        <f t="shared" si="23"/>
        <v>74414.892283185109</v>
      </c>
      <c r="Z314" s="2"/>
    </row>
    <row r="315" spans="13:26" x14ac:dyDescent="0.2">
      <c r="M315" s="2"/>
      <c r="N315" s="1">
        <f t="shared" si="24"/>
        <v>249</v>
      </c>
      <c r="O315" s="124">
        <f t="shared" si="25"/>
        <v>74414.892283185109</v>
      </c>
      <c r="P315" s="124">
        <f t="shared" si="26"/>
        <v>265.97181628207125</v>
      </c>
      <c r="Q315" s="124">
        <f t="shared" si="22"/>
        <v>71.282143363294168</v>
      </c>
      <c r="R315" s="124">
        <f t="shared" si="23"/>
        <v>74752.146242830466</v>
      </c>
      <c r="Z315" s="2"/>
    </row>
    <row r="316" spans="13:26" x14ac:dyDescent="0.2">
      <c r="M316" s="2"/>
      <c r="N316" s="1">
        <f t="shared" si="24"/>
        <v>250</v>
      </c>
      <c r="O316" s="124">
        <f t="shared" si="25"/>
        <v>74752.146242830466</v>
      </c>
      <c r="P316" s="124">
        <f t="shared" si="26"/>
        <v>265.97181628207125</v>
      </c>
      <c r="Q316" s="124">
        <f t="shared" si="22"/>
        <v>71.605199466228427</v>
      </c>
      <c r="R316" s="124">
        <f t="shared" si="23"/>
        <v>75089.723258578757</v>
      </c>
      <c r="Z316" s="2"/>
    </row>
    <row r="317" spans="13:26" x14ac:dyDescent="0.2">
      <c r="M317" s="2"/>
      <c r="N317" s="1">
        <f t="shared" si="24"/>
        <v>251</v>
      </c>
      <c r="O317" s="124">
        <f t="shared" si="25"/>
        <v>75089.723258578757</v>
      </c>
      <c r="P317" s="124">
        <f t="shared" si="26"/>
        <v>265.97181628207125</v>
      </c>
      <c r="Q317" s="124">
        <f t="shared" si="22"/>
        <v>71.928565025116171</v>
      </c>
      <c r="R317" s="124">
        <f t="shared" si="23"/>
        <v>75427.623639885933</v>
      </c>
      <c r="Z317" s="2"/>
    </row>
    <row r="318" spans="13:26" x14ac:dyDescent="0.2">
      <c r="M318" s="2"/>
      <c r="N318" s="1">
        <f t="shared" si="24"/>
        <v>252</v>
      </c>
      <c r="O318" s="124">
        <f t="shared" si="25"/>
        <v>75427.623639885933</v>
      </c>
      <c r="P318" s="124">
        <f t="shared" si="26"/>
        <v>265.97181628207125</v>
      </c>
      <c r="Q318" s="124">
        <f t="shared" si="22"/>
        <v>72.252240336385711</v>
      </c>
      <c r="R318" s="124">
        <f t="shared" si="23"/>
        <v>75765.847696504381</v>
      </c>
      <c r="Z318" s="2"/>
    </row>
    <row r="319" spans="13:26" x14ac:dyDescent="0.2">
      <c r="M319" s="2"/>
      <c r="N319" s="1">
        <f t="shared" si="24"/>
        <v>253</v>
      </c>
      <c r="O319" s="124">
        <f t="shared" si="25"/>
        <v>75765.847696504381</v>
      </c>
      <c r="P319" s="124">
        <f t="shared" si="26"/>
        <v>265.97181628207125</v>
      </c>
      <c r="Q319" s="124">
        <f t="shared" si="22"/>
        <v>72.576225696749376</v>
      </c>
      <c r="R319" s="124">
        <f t="shared" si="23"/>
        <v>76104.395738483188</v>
      </c>
      <c r="Z319" s="2"/>
    </row>
    <row r="320" spans="13:26" x14ac:dyDescent="0.2">
      <c r="M320" s="2"/>
      <c r="N320" s="1">
        <f t="shared" si="24"/>
        <v>254</v>
      </c>
      <c r="O320" s="124">
        <f t="shared" si="25"/>
        <v>76104.395738483188</v>
      </c>
      <c r="P320" s="124">
        <f t="shared" si="26"/>
        <v>265.97181628207125</v>
      </c>
      <c r="Q320" s="124">
        <f t="shared" si="22"/>
        <v>72.900521403203683</v>
      </c>
      <c r="R320" s="124">
        <f t="shared" si="23"/>
        <v>76443.268076168461</v>
      </c>
      <c r="Z320" s="2"/>
    </row>
    <row r="321" spans="13:26" x14ac:dyDescent="0.2">
      <c r="M321" s="2"/>
      <c r="N321" s="1">
        <f t="shared" si="24"/>
        <v>255</v>
      </c>
      <c r="O321" s="124">
        <f t="shared" si="25"/>
        <v>76443.268076168461</v>
      </c>
      <c r="P321" s="124">
        <f t="shared" si="26"/>
        <v>265.97181628207125</v>
      </c>
      <c r="Q321" s="124">
        <f t="shared" si="22"/>
        <v>73.225127753029625</v>
      </c>
      <c r="R321" s="124">
        <f t="shared" si="23"/>
        <v>76782.465020203555</v>
      </c>
      <c r="Z321" s="2"/>
    </row>
    <row r="322" spans="13:26" x14ac:dyDescent="0.2">
      <c r="M322" s="2"/>
      <c r="N322" s="1">
        <f t="shared" si="24"/>
        <v>256</v>
      </c>
      <c r="O322" s="124">
        <f t="shared" si="25"/>
        <v>76782.465020203555</v>
      </c>
      <c r="P322" s="124">
        <f t="shared" si="26"/>
        <v>265.97181628207125</v>
      </c>
      <c r="Q322" s="124">
        <f t="shared" si="22"/>
        <v>73.550045043793006</v>
      </c>
      <c r="R322" s="124">
        <f t="shared" si="23"/>
        <v>77121.986881529418</v>
      </c>
      <c r="Z322" s="2"/>
    </row>
    <row r="323" spans="13:26" x14ac:dyDescent="0.2">
      <c r="M323" s="2"/>
      <c r="N323" s="1">
        <f t="shared" si="24"/>
        <v>257</v>
      </c>
      <c r="O323" s="124">
        <f t="shared" si="25"/>
        <v>77121.986881529418</v>
      </c>
      <c r="P323" s="124">
        <f t="shared" si="26"/>
        <v>265.97181628207125</v>
      </c>
      <c r="Q323" s="124">
        <f t="shared" ref="Q323:Q386" si="27">O323*$P$61</f>
        <v>73.875273573344629</v>
      </c>
      <c r="R323" s="124">
        <f t="shared" ref="R323:R386" si="28">O323+P323+Q323</f>
        <v>77461.833971384825</v>
      </c>
      <c r="Z323" s="2"/>
    </row>
    <row r="324" spans="13:26" x14ac:dyDescent="0.2">
      <c r="M324" s="2"/>
      <c r="N324" s="1">
        <f t="shared" ref="N324:N387" si="29">N323+1</f>
        <v>258</v>
      </c>
      <c r="O324" s="124">
        <f t="shared" ref="O324:O387" si="30">R323</f>
        <v>77461.833971384825</v>
      </c>
      <c r="P324" s="124">
        <f t="shared" ref="P324:P387" si="31">P323</f>
        <v>265.97181628207125</v>
      </c>
      <c r="Q324" s="124">
        <f t="shared" si="27"/>
        <v>74.200813639820609</v>
      </c>
      <c r="R324" s="124">
        <f t="shared" si="28"/>
        <v>77802.006601306712</v>
      </c>
      <c r="Z324" s="2"/>
    </row>
    <row r="325" spans="13:26" x14ac:dyDescent="0.2">
      <c r="M325" s="2"/>
      <c r="N325" s="1">
        <f t="shared" si="29"/>
        <v>259</v>
      </c>
      <c r="O325" s="124">
        <f t="shared" si="30"/>
        <v>77802.006601306712</v>
      </c>
      <c r="P325" s="124">
        <f t="shared" si="31"/>
        <v>265.97181628207125</v>
      </c>
      <c r="Q325" s="124">
        <f t="shared" si="27"/>
        <v>74.526665541642686</v>
      </c>
      <c r="R325" s="124">
        <f t="shared" si="28"/>
        <v>78142.505083130425</v>
      </c>
      <c r="Z325" s="2"/>
    </row>
    <row r="326" spans="13:26" x14ac:dyDescent="0.2">
      <c r="M326" s="2"/>
      <c r="N326" s="1">
        <f t="shared" si="29"/>
        <v>260</v>
      </c>
      <c r="O326" s="124">
        <f t="shared" si="30"/>
        <v>78142.505083130425</v>
      </c>
      <c r="P326" s="124">
        <f t="shared" si="31"/>
        <v>265.97181628207125</v>
      </c>
      <c r="Q326" s="124">
        <f t="shared" si="27"/>
        <v>74.852829577518435</v>
      </c>
      <c r="R326" s="124">
        <f t="shared" si="28"/>
        <v>78483.329728990007</v>
      </c>
      <c r="Z326" s="2"/>
    </row>
    <row r="327" spans="13:26" x14ac:dyDescent="0.2">
      <c r="M327" s="2"/>
      <c r="N327" s="1">
        <f t="shared" si="29"/>
        <v>261</v>
      </c>
      <c r="O327" s="124">
        <f t="shared" si="30"/>
        <v>78483.329728990007</v>
      </c>
      <c r="P327" s="124">
        <f t="shared" si="31"/>
        <v>265.97181628207125</v>
      </c>
      <c r="Q327" s="124">
        <f t="shared" si="27"/>
        <v>75.179306046441525</v>
      </c>
      <c r="R327" s="124">
        <f t="shared" si="28"/>
        <v>78824.480851318513</v>
      </c>
      <c r="Z327" s="2"/>
    </row>
    <row r="328" spans="13:26" x14ac:dyDescent="0.2">
      <c r="M328" s="2"/>
      <c r="N328" s="1">
        <f t="shared" si="29"/>
        <v>262</v>
      </c>
      <c r="O328" s="124">
        <f t="shared" si="30"/>
        <v>78824.480851318513</v>
      </c>
      <c r="P328" s="124">
        <f t="shared" si="31"/>
        <v>265.97181628207125</v>
      </c>
      <c r="Q328" s="124">
        <f t="shared" si="27"/>
        <v>75.506095247692087</v>
      </c>
      <c r="R328" s="124">
        <f t="shared" si="28"/>
        <v>79165.95876284827</v>
      </c>
      <c r="Z328" s="2"/>
    </row>
    <row r="329" spans="13:26" x14ac:dyDescent="0.2">
      <c r="M329" s="2"/>
      <c r="N329" s="1">
        <f t="shared" si="29"/>
        <v>263</v>
      </c>
      <c r="O329" s="124">
        <f t="shared" si="30"/>
        <v>79165.95876284827</v>
      </c>
      <c r="P329" s="124">
        <f t="shared" si="31"/>
        <v>265.97181628207125</v>
      </c>
      <c r="Q329" s="124">
        <f t="shared" si="27"/>
        <v>75.83319748083693</v>
      </c>
      <c r="R329" s="124">
        <f t="shared" si="28"/>
        <v>79507.763776611173</v>
      </c>
      <c r="Z329" s="2"/>
    </row>
    <row r="330" spans="13:26" x14ac:dyDescent="0.2">
      <c r="M330" s="2"/>
      <c r="N330" s="1">
        <f t="shared" si="29"/>
        <v>264</v>
      </c>
      <c r="O330" s="124">
        <f t="shared" si="30"/>
        <v>79507.763776611173</v>
      </c>
      <c r="P330" s="124">
        <f t="shared" si="31"/>
        <v>265.97181628207125</v>
      </c>
      <c r="Q330" s="124">
        <f t="shared" si="27"/>
        <v>76.160613045729789</v>
      </c>
      <c r="R330" s="124">
        <f t="shared" si="28"/>
        <v>79849.896205938974</v>
      </c>
      <c r="Z330" s="2"/>
    </row>
    <row r="331" spans="13:26" x14ac:dyDescent="0.2">
      <c r="M331" s="2"/>
      <c r="N331" s="1">
        <f t="shared" si="29"/>
        <v>265</v>
      </c>
      <c r="O331" s="124">
        <f t="shared" si="30"/>
        <v>79849.896205938974</v>
      </c>
      <c r="P331" s="124">
        <f t="shared" si="31"/>
        <v>265.97181628207125</v>
      </c>
      <c r="Q331" s="124">
        <f t="shared" si="27"/>
        <v>76.488342242511635</v>
      </c>
      <c r="R331" s="124">
        <f t="shared" si="28"/>
        <v>80192.356364463543</v>
      </c>
      <c r="Z331" s="2"/>
    </row>
    <row r="332" spans="13:26" x14ac:dyDescent="0.2">
      <c r="M332" s="2"/>
      <c r="N332" s="1">
        <f t="shared" si="29"/>
        <v>266</v>
      </c>
      <c r="O332" s="124">
        <f t="shared" si="30"/>
        <v>80192.356364463543</v>
      </c>
      <c r="P332" s="124">
        <f t="shared" si="31"/>
        <v>265.97181628207125</v>
      </c>
      <c r="Q332" s="124">
        <f t="shared" si="27"/>
        <v>76.816385371610963</v>
      </c>
      <c r="R332" s="124">
        <f t="shared" si="28"/>
        <v>80535.144566117218</v>
      </c>
      <c r="Z332" s="2"/>
    </row>
    <row r="333" spans="13:26" x14ac:dyDescent="0.2">
      <c r="M333" s="2"/>
      <c r="N333" s="1">
        <f t="shared" si="29"/>
        <v>267</v>
      </c>
      <c r="O333" s="124">
        <f t="shared" si="30"/>
        <v>80535.144566117218</v>
      </c>
      <c r="P333" s="124">
        <f t="shared" si="31"/>
        <v>265.97181628207125</v>
      </c>
      <c r="Q333" s="124">
        <f t="shared" si="27"/>
        <v>77.144742733744025</v>
      </c>
      <c r="R333" s="124">
        <f t="shared" si="28"/>
        <v>80878.261125133024</v>
      </c>
      <c r="Z333" s="2"/>
    </row>
    <row r="334" spans="13:26" x14ac:dyDescent="0.2">
      <c r="M334" s="2"/>
      <c r="N334" s="1">
        <f t="shared" si="29"/>
        <v>268</v>
      </c>
      <c r="O334" s="124">
        <f t="shared" si="30"/>
        <v>80878.261125133024</v>
      </c>
      <c r="P334" s="124">
        <f t="shared" si="31"/>
        <v>265.97181628207125</v>
      </c>
      <c r="Q334" s="124">
        <f t="shared" si="27"/>
        <v>77.473414629915155</v>
      </c>
      <c r="R334" s="124">
        <f t="shared" si="28"/>
        <v>81221.706356045004</v>
      </c>
      <c r="Z334" s="2"/>
    </row>
    <row r="335" spans="13:26" x14ac:dyDescent="0.2">
      <c r="M335" s="2"/>
      <c r="N335" s="1">
        <f t="shared" si="29"/>
        <v>269</v>
      </c>
      <c r="O335" s="124">
        <f t="shared" si="30"/>
        <v>81221.706356045004</v>
      </c>
      <c r="P335" s="124">
        <f t="shared" si="31"/>
        <v>265.97181628207125</v>
      </c>
      <c r="Q335" s="124">
        <f t="shared" si="27"/>
        <v>77.802401361417012</v>
      </c>
      <c r="R335" s="124">
        <f t="shared" si="28"/>
        <v>81565.480573688488</v>
      </c>
      <c r="Z335" s="2"/>
    </row>
    <row r="336" spans="13:26" x14ac:dyDescent="0.2">
      <c r="M336" s="2"/>
      <c r="N336" s="1">
        <f t="shared" si="29"/>
        <v>270</v>
      </c>
      <c r="O336" s="124">
        <f t="shared" si="30"/>
        <v>81565.480573688488</v>
      </c>
      <c r="P336" s="124">
        <f t="shared" si="31"/>
        <v>265.97181628207125</v>
      </c>
      <c r="Q336" s="124">
        <f t="shared" si="27"/>
        <v>78.131703229830848</v>
      </c>
      <c r="R336" s="124">
        <f t="shared" si="28"/>
        <v>81909.584093200378</v>
      </c>
      <c r="Z336" s="2"/>
    </row>
    <row r="337" spans="13:26" x14ac:dyDescent="0.2">
      <c r="M337" s="2"/>
      <c r="N337" s="1">
        <f t="shared" si="29"/>
        <v>271</v>
      </c>
      <c r="O337" s="124">
        <f t="shared" si="30"/>
        <v>81909.584093200378</v>
      </c>
      <c r="P337" s="124">
        <f t="shared" si="31"/>
        <v>265.97181628207125</v>
      </c>
      <c r="Q337" s="124">
        <f t="shared" si="27"/>
        <v>78.461320537026793</v>
      </c>
      <c r="R337" s="124">
        <f t="shared" si="28"/>
        <v>82254.017230019468</v>
      </c>
      <c r="Z337" s="2"/>
    </row>
    <row r="338" spans="13:26" x14ac:dyDescent="0.2">
      <c r="M338" s="2"/>
      <c r="N338" s="1">
        <f t="shared" si="29"/>
        <v>272</v>
      </c>
      <c r="O338" s="124">
        <f t="shared" si="30"/>
        <v>82254.017230019468</v>
      </c>
      <c r="P338" s="124">
        <f t="shared" si="31"/>
        <v>265.97181628207125</v>
      </c>
      <c r="Q338" s="124">
        <f t="shared" si="27"/>
        <v>78.791253585164199</v>
      </c>
      <c r="R338" s="124">
        <f t="shared" si="28"/>
        <v>82598.780299886697</v>
      </c>
      <c r="Z338" s="2"/>
    </row>
    <row r="339" spans="13:26" x14ac:dyDescent="0.2">
      <c r="M339" s="2"/>
      <c r="N339" s="1">
        <f t="shared" si="29"/>
        <v>273</v>
      </c>
      <c r="O339" s="124">
        <f t="shared" si="30"/>
        <v>82598.780299886697</v>
      </c>
      <c r="P339" s="124">
        <f t="shared" si="31"/>
        <v>265.97181628207125</v>
      </c>
      <c r="Q339" s="124">
        <f t="shared" si="27"/>
        <v>79.12150267669179</v>
      </c>
      <c r="R339" s="124">
        <f t="shared" si="28"/>
        <v>82943.87361884545</v>
      </c>
      <c r="Z339" s="2"/>
    </row>
    <row r="340" spans="13:26" x14ac:dyDescent="0.2">
      <c r="M340" s="2"/>
      <c r="N340" s="1">
        <f t="shared" si="29"/>
        <v>274</v>
      </c>
      <c r="O340" s="124">
        <f t="shared" si="30"/>
        <v>82943.87361884545</v>
      </c>
      <c r="P340" s="124">
        <f t="shared" si="31"/>
        <v>265.97181628207125</v>
      </c>
      <c r="Q340" s="124">
        <f t="shared" si="27"/>
        <v>79.452068114348023</v>
      </c>
      <c r="R340" s="124">
        <f t="shared" si="28"/>
        <v>83289.297503241862</v>
      </c>
      <c r="Z340" s="2"/>
    </row>
    <row r="341" spans="13:26" x14ac:dyDescent="0.2">
      <c r="M341" s="2"/>
      <c r="N341" s="1">
        <f t="shared" si="29"/>
        <v>275</v>
      </c>
      <c r="O341" s="124">
        <f t="shared" si="30"/>
        <v>83289.297503241862</v>
      </c>
      <c r="P341" s="124">
        <f t="shared" si="31"/>
        <v>265.97181628207125</v>
      </c>
      <c r="Q341" s="124">
        <f t="shared" si="27"/>
        <v>79.78295020116137</v>
      </c>
      <c r="R341" s="124">
        <f t="shared" si="28"/>
        <v>83635.052269725085</v>
      </c>
      <c r="Z341" s="2"/>
    </row>
    <row r="342" spans="13:26" x14ac:dyDescent="0.2">
      <c r="M342" s="2"/>
      <c r="N342" s="1">
        <f t="shared" si="29"/>
        <v>276</v>
      </c>
      <c r="O342" s="124">
        <f t="shared" si="30"/>
        <v>83635.052269725085</v>
      </c>
      <c r="P342" s="124">
        <f t="shared" si="31"/>
        <v>265.97181628207125</v>
      </c>
      <c r="Q342" s="124">
        <f t="shared" si="27"/>
        <v>80.114149240450558</v>
      </c>
      <c r="R342" s="124">
        <f t="shared" si="28"/>
        <v>83981.138235247607</v>
      </c>
      <c r="Z342" s="2"/>
    </row>
    <row r="343" spans="13:26" x14ac:dyDescent="0.2">
      <c r="M343" s="2"/>
      <c r="N343" s="1">
        <f t="shared" si="29"/>
        <v>277</v>
      </c>
      <c r="O343" s="124">
        <f t="shared" si="30"/>
        <v>83981.138235247607</v>
      </c>
      <c r="P343" s="124">
        <f t="shared" si="31"/>
        <v>265.97181628207125</v>
      </c>
      <c r="Q343" s="124">
        <f t="shared" si="27"/>
        <v>80.445665535824887</v>
      </c>
      <c r="R343" s="124">
        <f t="shared" si="28"/>
        <v>84327.555717065494</v>
      </c>
      <c r="Z343" s="2"/>
    </row>
    <row r="344" spans="13:26" x14ac:dyDescent="0.2">
      <c r="M344" s="2"/>
      <c r="N344" s="1">
        <f t="shared" si="29"/>
        <v>278</v>
      </c>
      <c r="O344" s="124">
        <f t="shared" si="30"/>
        <v>84327.555717065494</v>
      </c>
      <c r="P344" s="124">
        <f t="shared" si="31"/>
        <v>265.97181628207125</v>
      </c>
      <c r="Q344" s="124">
        <f t="shared" si="27"/>
        <v>80.777499391184421</v>
      </c>
      <c r="R344" s="124">
        <f t="shared" si="28"/>
        <v>84674.305032738746</v>
      </c>
      <c r="Z344" s="2"/>
    </row>
    <row r="345" spans="13:26" x14ac:dyDescent="0.2">
      <c r="M345" s="2"/>
      <c r="N345" s="1">
        <f t="shared" si="29"/>
        <v>279</v>
      </c>
      <c r="O345" s="124">
        <f t="shared" si="30"/>
        <v>84674.305032738746</v>
      </c>
      <c r="P345" s="124">
        <f t="shared" si="31"/>
        <v>265.97181628207125</v>
      </c>
      <c r="Q345" s="124">
        <f t="shared" si="27"/>
        <v>81.109651110720407</v>
      </c>
      <c r="R345" s="124">
        <f t="shared" si="28"/>
        <v>85021.386500131528</v>
      </c>
      <c r="Z345" s="2"/>
    </row>
    <row r="346" spans="13:26" x14ac:dyDescent="0.2">
      <c r="M346" s="2"/>
      <c r="N346" s="1">
        <f t="shared" si="29"/>
        <v>280</v>
      </c>
      <c r="O346" s="124">
        <f t="shared" si="30"/>
        <v>85021.386500131528</v>
      </c>
      <c r="P346" s="124">
        <f t="shared" si="31"/>
        <v>265.97181628207125</v>
      </c>
      <c r="Q346" s="124">
        <f t="shared" si="27"/>
        <v>81.442120998915414</v>
      </c>
      <c r="R346" s="124">
        <f t="shared" si="28"/>
        <v>85368.800437412501</v>
      </c>
      <c r="Z346" s="2"/>
    </row>
    <row r="347" spans="13:26" x14ac:dyDescent="0.2">
      <c r="M347" s="2"/>
      <c r="N347" s="1">
        <f t="shared" si="29"/>
        <v>281</v>
      </c>
      <c r="O347" s="124">
        <f t="shared" si="30"/>
        <v>85368.800437412501</v>
      </c>
      <c r="P347" s="124">
        <f t="shared" si="31"/>
        <v>265.97181628207125</v>
      </c>
      <c r="Q347" s="124">
        <f t="shared" si="27"/>
        <v>81.774909360543731</v>
      </c>
      <c r="R347" s="124">
        <f t="shared" si="28"/>
        <v>85716.547163055104</v>
      </c>
      <c r="Z347" s="2"/>
    </row>
    <row r="348" spans="13:26" x14ac:dyDescent="0.2">
      <c r="M348" s="2"/>
      <c r="N348" s="1">
        <f t="shared" si="29"/>
        <v>282</v>
      </c>
      <c r="O348" s="124">
        <f t="shared" si="30"/>
        <v>85716.547163055104</v>
      </c>
      <c r="P348" s="124">
        <f t="shared" si="31"/>
        <v>265.97181628207125</v>
      </c>
      <c r="Q348" s="124">
        <f t="shared" si="27"/>
        <v>82.108016500671567</v>
      </c>
      <c r="R348" s="124">
        <f t="shared" si="28"/>
        <v>86064.62699583784</v>
      </c>
      <c r="Z348" s="2"/>
    </row>
    <row r="349" spans="13:26" x14ac:dyDescent="0.2">
      <c r="M349" s="2"/>
      <c r="N349" s="1">
        <f t="shared" si="29"/>
        <v>283</v>
      </c>
      <c r="O349" s="124">
        <f t="shared" si="30"/>
        <v>86064.62699583784</v>
      </c>
      <c r="P349" s="124">
        <f t="shared" si="31"/>
        <v>265.97181628207125</v>
      </c>
      <c r="Q349" s="124">
        <f t="shared" si="27"/>
        <v>82.441442724657335</v>
      </c>
      <c r="R349" s="124">
        <f t="shared" si="28"/>
        <v>86413.040254844556</v>
      </c>
      <c r="Z349" s="2"/>
    </row>
    <row r="350" spans="13:26" x14ac:dyDescent="0.2">
      <c r="M350" s="2"/>
      <c r="N350" s="1">
        <f t="shared" si="29"/>
        <v>284</v>
      </c>
      <c r="O350" s="124">
        <f t="shared" si="30"/>
        <v>86413.040254844556</v>
      </c>
      <c r="P350" s="124">
        <f t="shared" si="31"/>
        <v>265.97181628207125</v>
      </c>
      <c r="Q350" s="124">
        <f t="shared" si="27"/>
        <v>82.775188338151978</v>
      </c>
      <c r="R350" s="124">
        <f t="shared" si="28"/>
        <v>86761.787259464778</v>
      </c>
      <c r="Z350" s="2"/>
    </row>
    <row r="351" spans="13:26" x14ac:dyDescent="0.2">
      <c r="M351" s="2"/>
      <c r="N351" s="1">
        <f t="shared" si="29"/>
        <v>285</v>
      </c>
      <c r="O351" s="124">
        <f t="shared" si="30"/>
        <v>86761.787259464778</v>
      </c>
      <c r="P351" s="124">
        <f t="shared" si="31"/>
        <v>265.97181628207125</v>
      </c>
      <c r="Q351" s="124">
        <f t="shared" si="27"/>
        <v>83.109253647099223</v>
      </c>
      <c r="R351" s="124">
        <f t="shared" si="28"/>
        <v>87110.868329393939</v>
      </c>
      <c r="Z351" s="2"/>
    </row>
    <row r="352" spans="13:26" x14ac:dyDescent="0.2">
      <c r="M352" s="2"/>
      <c r="N352" s="1">
        <f t="shared" si="29"/>
        <v>286</v>
      </c>
      <c r="O352" s="124">
        <f t="shared" si="30"/>
        <v>87110.868329393939</v>
      </c>
      <c r="P352" s="124">
        <f t="shared" si="31"/>
        <v>265.97181628207125</v>
      </c>
      <c r="Q352" s="124">
        <f t="shared" si="27"/>
        <v>83.443638957735828</v>
      </c>
      <c r="R352" s="124">
        <f t="shared" si="28"/>
        <v>87460.283784633735</v>
      </c>
      <c r="Z352" s="2"/>
    </row>
    <row r="353" spans="13:26" x14ac:dyDescent="0.2">
      <c r="M353" s="2"/>
      <c r="N353" s="1">
        <f t="shared" si="29"/>
        <v>287</v>
      </c>
      <c r="O353" s="124">
        <f t="shared" si="30"/>
        <v>87460.283784633735</v>
      </c>
      <c r="P353" s="124">
        <f t="shared" si="31"/>
        <v>265.97181628207125</v>
      </c>
      <c r="Q353" s="124">
        <f t="shared" si="27"/>
        <v>83.778344576591934</v>
      </c>
      <c r="R353" s="124">
        <f t="shared" si="28"/>
        <v>87810.033945492396</v>
      </c>
      <c r="Z353" s="2"/>
    </row>
    <row r="354" spans="13:26" x14ac:dyDescent="0.2">
      <c r="M354" s="2"/>
      <c r="N354" s="1">
        <f t="shared" si="29"/>
        <v>288</v>
      </c>
      <c r="O354" s="124">
        <f t="shared" si="30"/>
        <v>87810.033945492396</v>
      </c>
      <c r="P354" s="124">
        <f t="shared" si="31"/>
        <v>265.97181628207125</v>
      </c>
      <c r="Q354" s="124">
        <f t="shared" si="27"/>
        <v>84.11337081049129</v>
      </c>
      <c r="R354" s="124">
        <f t="shared" si="28"/>
        <v>88160.11913258495</v>
      </c>
      <c r="Z354" s="2"/>
    </row>
    <row r="355" spans="13:26" x14ac:dyDescent="0.2">
      <c r="M355" s="2"/>
      <c r="N355" s="1">
        <f t="shared" si="29"/>
        <v>289</v>
      </c>
      <c r="O355" s="124">
        <f t="shared" si="30"/>
        <v>88160.11913258495</v>
      </c>
      <c r="P355" s="124">
        <f t="shared" si="31"/>
        <v>265.97181628207125</v>
      </c>
      <c r="Q355" s="124">
        <f t="shared" si="27"/>
        <v>84.448717966551555</v>
      </c>
      <c r="R355" s="124">
        <f t="shared" si="28"/>
        <v>88510.53966683356</v>
      </c>
      <c r="Z355" s="2"/>
    </row>
    <row r="356" spans="13:26" x14ac:dyDescent="0.2">
      <c r="M356" s="2"/>
      <c r="N356" s="1">
        <f t="shared" si="29"/>
        <v>290</v>
      </c>
      <c r="O356" s="124">
        <f t="shared" si="30"/>
        <v>88510.53966683356</v>
      </c>
      <c r="P356" s="124">
        <f t="shared" si="31"/>
        <v>265.97181628207125</v>
      </c>
      <c r="Q356" s="124">
        <f t="shared" si="27"/>
        <v>84.784386352184583</v>
      </c>
      <c r="R356" s="124">
        <f t="shared" si="28"/>
        <v>88861.295869467809</v>
      </c>
      <c r="Z356" s="2"/>
    </row>
    <row r="357" spans="13:26" x14ac:dyDescent="0.2">
      <c r="M357" s="2"/>
      <c r="N357" s="1">
        <f t="shared" si="29"/>
        <v>291</v>
      </c>
      <c r="O357" s="124">
        <f t="shared" si="30"/>
        <v>88861.295869467809</v>
      </c>
      <c r="P357" s="124">
        <f t="shared" si="31"/>
        <v>265.97181628207125</v>
      </c>
      <c r="Q357" s="124">
        <f t="shared" si="27"/>
        <v>85.120376275096675</v>
      </c>
      <c r="R357" s="124">
        <f t="shared" si="28"/>
        <v>89212.388062024969</v>
      </c>
      <c r="Z357" s="2"/>
    </row>
    <row r="358" spans="13:26" x14ac:dyDescent="0.2">
      <c r="M358" s="2"/>
      <c r="N358" s="1">
        <f t="shared" si="29"/>
        <v>292</v>
      </c>
      <c r="O358" s="124">
        <f t="shared" si="30"/>
        <v>89212.388062024969</v>
      </c>
      <c r="P358" s="124">
        <f t="shared" si="31"/>
        <v>265.97181628207125</v>
      </c>
      <c r="Q358" s="124">
        <f t="shared" si="27"/>
        <v>85.456688043288906</v>
      </c>
      <c r="R358" s="124">
        <f t="shared" si="28"/>
        <v>89563.816566350317</v>
      </c>
      <c r="Z358" s="2"/>
    </row>
    <row r="359" spans="13:26" x14ac:dyDescent="0.2">
      <c r="M359" s="2"/>
      <c r="N359" s="1">
        <f t="shared" si="29"/>
        <v>293</v>
      </c>
      <c r="O359" s="124">
        <f t="shared" si="30"/>
        <v>89563.816566350317</v>
      </c>
      <c r="P359" s="124">
        <f t="shared" si="31"/>
        <v>265.97181628207125</v>
      </c>
      <c r="Q359" s="124">
        <f t="shared" si="27"/>
        <v>85.793321965057388</v>
      </c>
      <c r="R359" s="124">
        <f t="shared" si="28"/>
        <v>89915.58170459744</v>
      </c>
      <c r="Z359" s="2"/>
    </row>
    <row r="360" spans="13:26" x14ac:dyDescent="0.2">
      <c r="M360" s="2"/>
      <c r="N360" s="1">
        <f t="shared" si="29"/>
        <v>294</v>
      </c>
      <c r="O360" s="124">
        <f t="shared" si="30"/>
        <v>89915.58170459744</v>
      </c>
      <c r="P360" s="124">
        <f t="shared" si="31"/>
        <v>265.97181628207125</v>
      </c>
      <c r="Q360" s="124">
        <f t="shared" si="27"/>
        <v>86.130278348993542</v>
      </c>
      <c r="R360" s="124">
        <f t="shared" si="28"/>
        <v>90267.6837992285</v>
      </c>
      <c r="Z360" s="2"/>
    </row>
    <row r="361" spans="13:26" x14ac:dyDescent="0.2">
      <c r="M361" s="2"/>
      <c r="N361" s="1">
        <f t="shared" si="29"/>
        <v>295</v>
      </c>
      <c r="O361" s="124">
        <f t="shared" si="30"/>
        <v>90267.6837992285</v>
      </c>
      <c r="P361" s="124">
        <f t="shared" si="31"/>
        <v>265.97181628207125</v>
      </c>
      <c r="Q361" s="124">
        <f t="shared" si="27"/>
        <v>86.467557503984381</v>
      </c>
      <c r="R361" s="124">
        <f t="shared" si="28"/>
        <v>90620.123173014552</v>
      </c>
      <c r="Z361" s="2"/>
    </row>
    <row r="362" spans="13:26" x14ac:dyDescent="0.2">
      <c r="M362" s="2"/>
      <c r="N362" s="1">
        <f t="shared" si="29"/>
        <v>296</v>
      </c>
      <c r="O362" s="124">
        <f t="shared" si="30"/>
        <v>90620.123173014552</v>
      </c>
      <c r="P362" s="124">
        <f t="shared" si="31"/>
        <v>265.97181628207125</v>
      </c>
      <c r="Q362" s="124">
        <f t="shared" si="27"/>
        <v>86.805159739212826</v>
      </c>
      <c r="R362" s="124">
        <f t="shared" si="28"/>
        <v>90972.900149035835</v>
      </c>
      <c r="Z362" s="2"/>
    </row>
    <row r="363" spans="13:26" x14ac:dyDescent="0.2">
      <c r="M363" s="2"/>
      <c r="N363" s="1">
        <f t="shared" si="29"/>
        <v>297</v>
      </c>
      <c r="O363" s="124">
        <f t="shared" si="30"/>
        <v>90972.900149035835</v>
      </c>
      <c r="P363" s="124">
        <f t="shared" si="31"/>
        <v>265.97181628207125</v>
      </c>
      <c r="Q363" s="124">
        <f t="shared" si="27"/>
        <v>87.14308536415794</v>
      </c>
      <c r="R363" s="124">
        <f t="shared" si="28"/>
        <v>91326.015050682065</v>
      </c>
      <c r="Z363" s="2"/>
    </row>
    <row r="364" spans="13:26" x14ac:dyDescent="0.2">
      <c r="M364" s="2"/>
      <c r="N364" s="1">
        <f t="shared" si="29"/>
        <v>298</v>
      </c>
      <c r="O364" s="124">
        <f t="shared" si="30"/>
        <v>91326.015050682065</v>
      </c>
      <c r="P364" s="124">
        <f t="shared" si="31"/>
        <v>265.97181628207125</v>
      </c>
      <c r="Q364" s="124">
        <f t="shared" si="27"/>
        <v>87.48133468859524</v>
      </c>
      <c r="R364" s="124">
        <f t="shared" si="28"/>
        <v>91679.468201652722</v>
      </c>
      <c r="Z364" s="2"/>
    </row>
    <row r="365" spans="13:26" x14ac:dyDescent="0.2">
      <c r="M365" s="2"/>
      <c r="N365" s="1">
        <f t="shared" si="29"/>
        <v>299</v>
      </c>
      <c r="O365" s="124">
        <f t="shared" si="30"/>
        <v>91679.468201652722</v>
      </c>
      <c r="P365" s="124">
        <f t="shared" si="31"/>
        <v>265.97181628207125</v>
      </c>
      <c r="Q365" s="124">
        <f t="shared" si="27"/>
        <v>87.819908022596977</v>
      </c>
      <c r="R365" s="124">
        <f t="shared" si="28"/>
        <v>92033.259925957391</v>
      </c>
      <c r="Z365" s="2"/>
    </row>
    <row r="366" spans="13:26" x14ac:dyDescent="0.2">
      <c r="M366" s="2"/>
      <c r="N366" s="1">
        <f t="shared" si="29"/>
        <v>300</v>
      </c>
      <c r="O366" s="124">
        <f t="shared" si="30"/>
        <v>92033.259925957391</v>
      </c>
      <c r="P366" s="124">
        <f t="shared" si="31"/>
        <v>265.97181628207125</v>
      </c>
      <c r="Q366" s="124">
        <f t="shared" si="27"/>
        <v>88.158805676532452</v>
      </c>
      <c r="R366" s="124">
        <f t="shared" si="28"/>
        <v>92387.390547915988</v>
      </c>
      <c r="Z366" s="2"/>
    </row>
    <row r="367" spans="13:26" x14ac:dyDescent="0.2">
      <c r="M367" s="2"/>
      <c r="N367" s="1">
        <f t="shared" si="29"/>
        <v>301</v>
      </c>
      <c r="O367" s="124">
        <f t="shared" si="30"/>
        <v>92387.390547915988</v>
      </c>
      <c r="P367" s="124">
        <f t="shared" si="31"/>
        <v>265.97181628207125</v>
      </c>
      <c r="Q367" s="124">
        <f t="shared" si="27"/>
        <v>88.498027961068232</v>
      </c>
      <c r="R367" s="124">
        <f t="shared" si="28"/>
        <v>92741.860392159128</v>
      </c>
      <c r="Z367" s="2"/>
    </row>
    <row r="368" spans="13:26" x14ac:dyDescent="0.2">
      <c r="M368" s="2"/>
      <c r="N368" s="1">
        <f t="shared" si="29"/>
        <v>302</v>
      </c>
      <c r="O368" s="124">
        <f t="shared" si="30"/>
        <v>92741.860392159128</v>
      </c>
      <c r="P368" s="124">
        <f t="shared" si="31"/>
        <v>265.97181628207125</v>
      </c>
      <c r="Q368" s="124">
        <f t="shared" si="27"/>
        <v>88.837575187168468</v>
      </c>
      <c r="R368" s="124">
        <f t="shared" si="28"/>
        <v>93096.669783628357</v>
      </c>
      <c r="Z368" s="2"/>
    </row>
    <row r="369" spans="13:26" x14ac:dyDescent="0.2">
      <c r="M369" s="2"/>
      <c r="N369" s="1">
        <f t="shared" si="29"/>
        <v>303</v>
      </c>
      <c r="O369" s="124">
        <f t="shared" si="30"/>
        <v>93096.669783628357</v>
      </c>
      <c r="P369" s="124">
        <f t="shared" si="31"/>
        <v>265.97181628207125</v>
      </c>
      <c r="Q369" s="124">
        <f t="shared" si="27"/>
        <v>89.177447666095219</v>
      </c>
      <c r="R369" s="124">
        <f t="shared" si="28"/>
        <v>93451.819047576515</v>
      </c>
      <c r="Z369" s="2"/>
    </row>
    <row r="370" spans="13:26" x14ac:dyDescent="0.2">
      <c r="M370" s="2"/>
      <c r="N370" s="1">
        <f t="shared" si="29"/>
        <v>304</v>
      </c>
      <c r="O370" s="124">
        <f t="shared" si="30"/>
        <v>93451.819047576515</v>
      </c>
      <c r="P370" s="124">
        <f t="shared" si="31"/>
        <v>265.97181628207125</v>
      </c>
      <c r="Q370" s="124">
        <f t="shared" si="27"/>
        <v>89.517645709408669</v>
      </c>
      <c r="R370" s="124">
        <f t="shared" si="28"/>
        <v>93807.308509567985</v>
      </c>
      <c r="Z370" s="2"/>
    </row>
    <row r="371" spans="13:26" x14ac:dyDescent="0.2">
      <c r="M371" s="2"/>
      <c r="N371" s="1">
        <f t="shared" si="29"/>
        <v>305</v>
      </c>
      <c r="O371" s="124">
        <f t="shared" si="30"/>
        <v>93807.308509567985</v>
      </c>
      <c r="P371" s="124">
        <f t="shared" si="31"/>
        <v>265.97181628207125</v>
      </c>
      <c r="Q371" s="124">
        <f t="shared" si="27"/>
        <v>89.858169628967474</v>
      </c>
      <c r="R371" s="124">
        <f t="shared" si="28"/>
        <v>94163.138495479012</v>
      </c>
      <c r="Z371" s="2"/>
    </row>
    <row r="372" spans="13:26" x14ac:dyDescent="0.2">
      <c r="M372" s="2"/>
      <c r="N372" s="1">
        <f t="shared" si="29"/>
        <v>306</v>
      </c>
      <c r="O372" s="124">
        <f t="shared" si="30"/>
        <v>94163.138495479012</v>
      </c>
      <c r="P372" s="124">
        <f t="shared" si="31"/>
        <v>265.97181628207125</v>
      </c>
      <c r="Q372" s="124">
        <f t="shared" si="27"/>
        <v>90.199019736928989</v>
      </c>
      <c r="R372" s="124">
        <f t="shared" si="28"/>
        <v>94519.309331498007</v>
      </c>
      <c r="Z372" s="2"/>
    </row>
    <row r="373" spans="13:26" x14ac:dyDescent="0.2">
      <c r="M373" s="2"/>
      <c r="N373" s="1">
        <f t="shared" si="29"/>
        <v>307</v>
      </c>
      <c r="O373" s="124">
        <f t="shared" si="30"/>
        <v>94519.309331498007</v>
      </c>
      <c r="P373" s="124">
        <f t="shared" si="31"/>
        <v>265.97181628207125</v>
      </c>
      <c r="Q373" s="124">
        <f t="shared" si="27"/>
        <v>90.540196345749635</v>
      </c>
      <c r="R373" s="124">
        <f t="shared" si="28"/>
        <v>94875.821344125827</v>
      </c>
      <c r="Z373" s="2"/>
    </row>
    <row r="374" spans="13:26" x14ac:dyDescent="0.2">
      <c r="M374" s="2"/>
      <c r="N374" s="1">
        <f t="shared" si="29"/>
        <v>308</v>
      </c>
      <c r="O374" s="124">
        <f t="shared" si="30"/>
        <v>94875.821344125827</v>
      </c>
      <c r="P374" s="124">
        <f t="shared" si="31"/>
        <v>265.97181628207125</v>
      </c>
      <c r="Q374" s="124">
        <f t="shared" si="27"/>
        <v>90.881699768185086</v>
      </c>
      <c r="R374" s="124">
        <f t="shared" si="28"/>
        <v>95232.674860176077</v>
      </c>
      <c r="Z374" s="2"/>
    </row>
    <row r="375" spans="13:26" x14ac:dyDescent="0.2">
      <c r="M375" s="2"/>
      <c r="N375" s="1">
        <f t="shared" si="29"/>
        <v>309</v>
      </c>
      <c r="O375" s="124">
        <f t="shared" si="30"/>
        <v>95232.674860176077</v>
      </c>
      <c r="P375" s="124">
        <f t="shared" si="31"/>
        <v>265.97181628207125</v>
      </c>
      <c r="Q375" s="124">
        <f t="shared" si="27"/>
        <v>91.22353031729061</v>
      </c>
      <c r="R375" s="124">
        <f t="shared" si="28"/>
        <v>95589.870206775435</v>
      </c>
      <c r="Z375" s="2"/>
    </row>
    <row r="376" spans="13:26" x14ac:dyDescent="0.2">
      <c r="M376" s="2"/>
      <c r="N376" s="1">
        <f t="shared" si="29"/>
        <v>310</v>
      </c>
      <c r="O376" s="124">
        <f t="shared" si="30"/>
        <v>95589.870206775435</v>
      </c>
      <c r="P376" s="124">
        <f t="shared" si="31"/>
        <v>265.97181628207125</v>
      </c>
      <c r="Q376" s="124">
        <f t="shared" si="27"/>
        <v>91.565688306421364</v>
      </c>
      <c r="R376" s="124">
        <f t="shared" si="28"/>
        <v>95947.407711363921</v>
      </c>
      <c r="Z376" s="2"/>
    </row>
    <row r="377" spans="13:26" x14ac:dyDescent="0.2">
      <c r="M377" s="2"/>
      <c r="N377" s="1">
        <f t="shared" si="29"/>
        <v>311</v>
      </c>
      <c r="O377" s="124">
        <f t="shared" si="30"/>
        <v>95947.407711363921</v>
      </c>
      <c r="P377" s="124">
        <f t="shared" si="31"/>
        <v>265.97181628207125</v>
      </c>
      <c r="Q377" s="124">
        <f t="shared" si="27"/>
        <v>91.908174049232684</v>
      </c>
      <c r="R377" s="124">
        <f t="shared" si="28"/>
        <v>96305.287701695212</v>
      </c>
      <c r="Z377" s="2"/>
    </row>
    <row r="378" spans="13:26" x14ac:dyDescent="0.2">
      <c r="M378" s="2"/>
      <c r="N378" s="1">
        <f t="shared" si="29"/>
        <v>312</v>
      </c>
      <c r="O378" s="124">
        <f t="shared" si="30"/>
        <v>96305.287701695212</v>
      </c>
      <c r="P378" s="124">
        <f t="shared" si="31"/>
        <v>265.97181628207125</v>
      </c>
      <c r="Q378" s="124">
        <f t="shared" si="27"/>
        <v>92.250987859680322</v>
      </c>
      <c r="R378" s="124">
        <f t="shared" si="28"/>
        <v>96663.510505836952</v>
      </c>
      <c r="Z378" s="2"/>
    </row>
    <row r="379" spans="13:26" x14ac:dyDescent="0.2">
      <c r="M379" s="2"/>
      <c r="N379" s="1">
        <f t="shared" si="29"/>
        <v>313</v>
      </c>
      <c r="O379" s="124">
        <f t="shared" si="30"/>
        <v>96663.510505836952</v>
      </c>
      <c r="P379" s="124">
        <f t="shared" si="31"/>
        <v>265.97181628207125</v>
      </c>
      <c r="Q379" s="124">
        <f t="shared" si="27"/>
        <v>92.594130052020802</v>
      </c>
      <c r="R379" s="124">
        <f t="shared" si="28"/>
        <v>97022.076452171037</v>
      </c>
      <c r="Z379" s="2"/>
    </row>
    <row r="380" spans="13:26" x14ac:dyDescent="0.2">
      <c r="M380" s="2"/>
      <c r="N380" s="1">
        <f t="shared" si="29"/>
        <v>314</v>
      </c>
      <c r="O380" s="124">
        <f t="shared" si="30"/>
        <v>97022.076452171037</v>
      </c>
      <c r="P380" s="124">
        <f t="shared" si="31"/>
        <v>265.97181628207125</v>
      </c>
      <c r="Q380" s="124">
        <f t="shared" si="27"/>
        <v>92.937600940811663</v>
      </c>
      <c r="R380" s="124">
        <f t="shared" si="28"/>
        <v>97380.985869393917</v>
      </c>
      <c r="Z380" s="2"/>
    </row>
    <row r="381" spans="13:26" x14ac:dyDescent="0.2">
      <c r="M381" s="2"/>
      <c r="N381" s="1">
        <f t="shared" si="29"/>
        <v>315</v>
      </c>
      <c r="O381" s="124">
        <f t="shared" si="30"/>
        <v>97380.985869393917</v>
      </c>
      <c r="P381" s="124">
        <f t="shared" si="31"/>
        <v>265.97181628207125</v>
      </c>
      <c r="Q381" s="124">
        <f t="shared" si="27"/>
        <v>93.281400840911743</v>
      </c>
      <c r="R381" s="124">
        <f t="shared" si="28"/>
        <v>97740.2390865169</v>
      </c>
      <c r="Z381" s="2"/>
    </row>
    <row r="382" spans="13:26" x14ac:dyDescent="0.2">
      <c r="M382" s="2"/>
      <c r="N382" s="1">
        <f t="shared" si="29"/>
        <v>316</v>
      </c>
      <c r="O382" s="124">
        <f t="shared" si="30"/>
        <v>97740.2390865169</v>
      </c>
      <c r="P382" s="124">
        <f t="shared" si="31"/>
        <v>265.97181628207125</v>
      </c>
      <c r="Q382" s="124">
        <f t="shared" si="27"/>
        <v>93.62553006748152</v>
      </c>
      <c r="R382" s="124">
        <f t="shared" si="28"/>
        <v>98099.836432866447</v>
      </c>
      <c r="Z382" s="2"/>
    </row>
    <row r="383" spans="13:26" x14ac:dyDescent="0.2">
      <c r="M383" s="2"/>
      <c r="N383" s="1">
        <f t="shared" si="29"/>
        <v>317</v>
      </c>
      <c r="O383" s="124">
        <f t="shared" si="30"/>
        <v>98099.836432866447</v>
      </c>
      <c r="P383" s="124">
        <f t="shared" si="31"/>
        <v>265.97181628207125</v>
      </c>
      <c r="Q383" s="124">
        <f t="shared" si="27"/>
        <v>93.969988935983309</v>
      </c>
      <c r="R383" s="124">
        <f t="shared" si="28"/>
        <v>98459.778238084487</v>
      </c>
      <c r="Z383" s="2"/>
    </row>
    <row r="384" spans="13:26" x14ac:dyDescent="0.2">
      <c r="M384" s="2"/>
      <c r="N384" s="1">
        <f t="shared" si="29"/>
        <v>318</v>
      </c>
      <c r="O384" s="124">
        <f t="shared" si="30"/>
        <v>98459.778238084487</v>
      </c>
      <c r="P384" s="124">
        <f t="shared" si="31"/>
        <v>265.97181628207125</v>
      </c>
      <c r="Q384" s="124">
        <f t="shared" si="27"/>
        <v>94.314777762181649</v>
      </c>
      <c r="R384" s="124">
        <f t="shared" si="28"/>
        <v>98820.06483212873</v>
      </c>
      <c r="Z384" s="2"/>
    </row>
    <row r="385" spans="13:26" x14ac:dyDescent="0.2">
      <c r="M385" s="2"/>
      <c r="N385" s="1">
        <f t="shared" si="29"/>
        <v>319</v>
      </c>
      <c r="O385" s="124">
        <f t="shared" si="30"/>
        <v>98820.06483212873</v>
      </c>
      <c r="P385" s="124">
        <f t="shared" si="31"/>
        <v>265.97181628207125</v>
      </c>
      <c r="Q385" s="124">
        <f t="shared" si="27"/>
        <v>94.659896862143555</v>
      </c>
      <c r="R385" s="124">
        <f t="shared" si="28"/>
        <v>99180.696545272935</v>
      </c>
      <c r="Z385" s="2"/>
    </row>
    <row r="386" spans="13:26" x14ac:dyDescent="0.2">
      <c r="M386" s="2"/>
      <c r="N386" s="1">
        <f t="shared" si="29"/>
        <v>320</v>
      </c>
      <c r="O386" s="124">
        <f t="shared" si="30"/>
        <v>99180.696545272935</v>
      </c>
      <c r="P386" s="124">
        <f t="shared" si="31"/>
        <v>265.97181628207125</v>
      </c>
      <c r="Q386" s="124">
        <f t="shared" si="27"/>
        <v>95.005346552238777</v>
      </c>
      <c r="R386" s="124">
        <f t="shared" si="28"/>
        <v>99541.673708107235</v>
      </c>
      <c r="Z386" s="2"/>
    </row>
    <row r="387" spans="13:26" x14ac:dyDescent="0.2">
      <c r="M387" s="2"/>
      <c r="N387" s="1">
        <f t="shared" si="29"/>
        <v>321</v>
      </c>
      <c r="O387" s="124">
        <f t="shared" si="30"/>
        <v>99541.673708107235</v>
      </c>
      <c r="P387" s="124">
        <f t="shared" si="31"/>
        <v>265.97181628207125</v>
      </c>
      <c r="Q387" s="124">
        <f t="shared" ref="Q387:Q426" si="32">O387*$P$61</f>
        <v>95.351127149140126</v>
      </c>
      <c r="R387" s="124">
        <f t="shared" ref="R387:R426" si="33">O387+P387+Q387</f>
        <v>99902.996651538444</v>
      </c>
      <c r="Z387" s="2"/>
    </row>
    <row r="388" spans="13:26" x14ac:dyDescent="0.2">
      <c r="M388" s="2"/>
      <c r="N388" s="1">
        <f t="shared" ref="N388:N426" si="34">N387+1</f>
        <v>322</v>
      </c>
      <c r="O388" s="124">
        <f t="shared" ref="O388:O426" si="35">R387</f>
        <v>99902.996651538444</v>
      </c>
      <c r="P388" s="124">
        <f t="shared" ref="P388:P426" si="36">P387</f>
        <v>265.97181628207125</v>
      </c>
      <c r="Q388" s="124">
        <f t="shared" si="32"/>
        <v>95.697238969823772</v>
      </c>
      <c r="R388" s="124">
        <f t="shared" si="33"/>
        <v>100264.66570679033</v>
      </c>
      <c r="Z388" s="2"/>
    </row>
    <row r="389" spans="13:26" x14ac:dyDescent="0.2">
      <c r="M389" s="2"/>
      <c r="N389" s="1">
        <f t="shared" si="34"/>
        <v>323</v>
      </c>
      <c r="O389" s="124">
        <f t="shared" si="35"/>
        <v>100264.66570679033</v>
      </c>
      <c r="P389" s="124">
        <f t="shared" si="36"/>
        <v>265.97181628207125</v>
      </c>
      <c r="Q389" s="124">
        <f t="shared" si="32"/>
        <v>96.043682331569485</v>
      </c>
      <c r="R389" s="124">
        <f t="shared" si="33"/>
        <v>100626.68120540396</v>
      </c>
      <c r="Z389" s="2"/>
    </row>
    <row r="390" spans="13:26" x14ac:dyDescent="0.2">
      <c r="M390" s="2"/>
      <c r="N390" s="1">
        <f t="shared" si="34"/>
        <v>324</v>
      </c>
      <c r="O390" s="124">
        <f t="shared" si="35"/>
        <v>100626.68120540396</v>
      </c>
      <c r="P390" s="124">
        <f t="shared" si="36"/>
        <v>265.97181628207125</v>
      </c>
      <c r="Q390" s="124">
        <f t="shared" si="32"/>
        <v>96.390457551960992</v>
      </c>
      <c r="R390" s="124">
        <f t="shared" si="33"/>
        <v>100989.04347923798</v>
      </c>
      <c r="Z390" s="2"/>
    </row>
    <row r="391" spans="13:26" x14ac:dyDescent="0.2">
      <c r="M391" s="2"/>
      <c r="N391" s="1">
        <f t="shared" si="34"/>
        <v>325</v>
      </c>
      <c r="O391" s="124">
        <f t="shared" si="35"/>
        <v>100989.04347923798</v>
      </c>
      <c r="P391" s="124">
        <f t="shared" si="36"/>
        <v>265.97181628207125</v>
      </c>
      <c r="Q391" s="124">
        <f t="shared" si="32"/>
        <v>96.737564948886202</v>
      </c>
      <c r="R391" s="124">
        <f t="shared" si="33"/>
        <v>101351.75286046893</v>
      </c>
      <c r="Z391" s="2"/>
    </row>
    <row r="392" spans="13:26" x14ac:dyDescent="0.2">
      <c r="M392" s="2"/>
      <c r="N392" s="1">
        <f t="shared" si="34"/>
        <v>326</v>
      </c>
      <c r="O392" s="124">
        <f t="shared" si="35"/>
        <v>101351.75286046893</v>
      </c>
      <c r="P392" s="124">
        <f t="shared" si="36"/>
        <v>265.97181628207125</v>
      </c>
      <c r="Q392" s="124">
        <f t="shared" si="32"/>
        <v>97.085004840537536</v>
      </c>
      <c r="R392" s="124">
        <f t="shared" si="33"/>
        <v>101714.80968159153</v>
      </c>
      <c r="Z392" s="2"/>
    </row>
    <row r="393" spans="13:26" x14ac:dyDescent="0.2">
      <c r="M393" s="2"/>
      <c r="N393" s="1">
        <f t="shared" si="34"/>
        <v>327</v>
      </c>
      <c r="O393" s="124">
        <f t="shared" si="35"/>
        <v>101714.80968159153</v>
      </c>
      <c r="P393" s="124">
        <f t="shared" si="36"/>
        <v>265.97181628207125</v>
      </c>
      <c r="Q393" s="124">
        <f t="shared" si="32"/>
        <v>97.43277754541225</v>
      </c>
      <c r="R393" s="124">
        <f t="shared" si="33"/>
        <v>102078.21427541901</v>
      </c>
      <c r="Z393" s="2"/>
    </row>
    <row r="394" spans="13:26" x14ac:dyDescent="0.2">
      <c r="M394" s="2"/>
      <c r="N394" s="1">
        <f t="shared" si="34"/>
        <v>328</v>
      </c>
      <c r="O394" s="124">
        <f t="shared" si="35"/>
        <v>102078.21427541901</v>
      </c>
      <c r="P394" s="124">
        <f t="shared" si="36"/>
        <v>265.97181628207125</v>
      </c>
      <c r="Q394" s="124">
        <f t="shared" si="32"/>
        <v>97.780883382312638</v>
      </c>
      <c r="R394" s="124">
        <f t="shared" si="33"/>
        <v>102441.96697508339</v>
      </c>
      <c r="Z394" s="2"/>
    </row>
    <row r="395" spans="13:26" x14ac:dyDescent="0.2">
      <c r="M395" s="2"/>
      <c r="N395" s="1">
        <f t="shared" si="34"/>
        <v>329</v>
      </c>
      <c r="O395" s="124">
        <f t="shared" si="35"/>
        <v>102441.96697508339</v>
      </c>
      <c r="P395" s="124">
        <f t="shared" si="36"/>
        <v>265.97181628207125</v>
      </c>
      <c r="Q395" s="124">
        <f t="shared" si="32"/>
        <v>98.129322670346383</v>
      </c>
      <c r="R395" s="124">
        <f t="shared" si="33"/>
        <v>102806.06811403579</v>
      </c>
      <c r="Z395" s="2"/>
    </row>
    <row r="396" spans="13:26" x14ac:dyDescent="0.2">
      <c r="M396" s="2"/>
      <c r="N396" s="1">
        <f t="shared" si="34"/>
        <v>330</v>
      </c>
      <c r="O396" s="124">
        <f t="shared" si="35"/>
        <v>102806.06811403579</v>
      </c>
      <c r="P396" s="124">
        <f t="shared" si="36"/>
        <v>265.97181628207125</v>
      </c>
      <c r="Q396" s="124">
        <f t="shared" si="32"/>
        <v>98.478095728926874</v>
      </c>
      <c r="R396" s="124">
        <f t="shared" si="33"/>
        <v>103170.51802604679</v>
      </c>
      <c r="Z396" s="2"/>
    </row>
    <row r="397" spans="13:26" x14ac:dyDescent="0.2">
      <c r="M397" s="2"/>
      <c r="N397" s="1">
        <f t="shared" si="34"/>
        <v>331</v>
      </c>
      <c r="O397" s="124">
        <f t="shared" si="35"/>
        <v>103170.51802604679</v>
      </c>
      <c r="P397" s="124">
        <f t="shared" si="36"/>
        <v>265.97181628207125</v>
      </c>
      <c r="Q397" s="124">
        <f t="shared" si="32"/>
        <v>98.827202877773445</v>
      </c>
      <c r="R397" s="124">
        <f t="shared" si="33"/>
        <v>103535.31704520663</v>
      </c>
      <c r="Z397" s="2"/>
    </row>
    <row r="398" spans="13:26" x14ac:dyDescent="0.2">
      <c r="M398" s="2"/>
      <c r="N398" s="1">
        <f t="shared" si="34"/>
        <v>332</v>
      </c>
      <c r="O398" s="124">
        <f t="shared" si="35"/>
        <v>103535.31704520663</v>
      </c>
      <c r="P398" s="124">
        <f t="shared" si="36"/>
        <v>265.97181628207125</v>
      </c>
      <c r="Q398" s="124">
        <f t="shared" si="32"/>
        <v>99.176644436911687</v>
      </c>
      <c r="R398" s="124">
        <f t="shared" si="33"/>
        <v>103900.4655059256</v>
      </c>
      <c r="Z398" s="2"/>
    </row>
    <row r="399" spans="13:26" x14ac:dyDescent="0.2">
      <c r="M399" s="2"/>
      <c r="N399" s="1">
        <f t="shared" si="34"/>
        <v>333</v>
      </c>
      <c r="O399" s="124">
        <f t="shared" si="35"/>
        <v>103900.4655059256</v>
      </c>
      <c r="P399" s="124">
        <f t="shared" si="36"/>
        <v>265.97181628207125</v>
      </c>
      <c r="Q399" s="124">
        <f t="shared" si="32"/>
        <v>99.526420726673749</v>
      </c>
      <c r="R399" s="124">
        <f t="shared" si="33"/>
        <v>104265.96374293434</v>
      </c>
      <c r="Z399" s="2"/>
    </row>
    <row r="400" spans="13:26" x14ac:dyDescent="0.2">
      <c r="M400" s="2"/>
      <c r="N400" s="1">
        <f t="shared" si="34"/>
        <v>334</v>
      </c>
      <c r="O400" s="124">
        <f t="shared" si="35"/>
        <v>104265.96374293434</v>
      </c>
      <c r="P400" s="124">
        <f t="shared" si="36"/>
        <v>265.97181628207125</v>
      </c>
      <c r="Q400" s="124">
        <f t="shared" si="32"/>
        <v>99.876532067698633</v>
      </c>
      <c r="R400" s="124">
        <f t="shared" si="33"/>
        <v>104631.81209128411</v>
      </c>
      <c r="Z400" s="2"/>
    </row>
    <row r="401" spans="13:26" x14ac:dyDescent="0.2">
      <c r="M401" s="2"/>
      <c r="N401" s="1">
        <f t="shared" si="34"/>
        <v>335</v>
      </c>
      <c r="O401" s="124">
        <f t="shared" si="35"/>
        <v>104631.81209128411</v>
      </c>
      <c r="P401" s="124">
        <f t="shared" si="36"/>
        <v>265.97181628207125</v>
      </c>
      <c r="Q401" s="124">
        <f t="shared" si="32"/>
        <v>100.22697878093248</v>
      </c>
      <c r="R401" s="124">
        <f t="shared" si="33"/>
        <v>104998.01088634711</v>
      </c>
      <c r="Z401" s="2"/>
    </row>
    <row r="402" spans="13:26" x14ac:dyDescent="0.2">
      <c r="M402" s="2"/>
      <c r="N402" s="1">
        <f t="shared" si="34"/>
        <v>336</v>
      </c>
      <c r="O402" s="124">
        <f t="shared" si="35"/>
        <v>104998.01088634711</v>
      </c>
      <c r="P402" s="124">
        <f t="shared" si="36"/>
        <v>265.97181628207125</v>
      </c>
      <c r="Q402" s="124">
        <f t="shared" si="32"/>
        <v>100.57776118762884</v>
      </c>
      <c r="R402" s="124">
        <f t="shared" si="33"/>
        <v>105364.5604638168</v>
      </c>
      <c r="Z402" s="2"/>
    </row>
    <row r="403" spans="13:26" x14ac:dyDescent="0.2">
      <c r="M403" s="2"/>
      <c r="N403" s="1">
        <f t="shared" si="34"/>
        <v>337</v>
      </c>
      <c r="O403" s="124">
        <f t="shared" si="35"/>
        <v>105364.5604638168</v>
      </c>
      <c r="P403" s="124">
        <f t="shared" si="36"/>
        <v>265.97181628207125</v>
      </c>
      <c r="Q403" s="124">
        <f t="shared" si="32"/>
        <v>100.92887960934902</v>
      </c>
      <c r="R403" s="124">
        <f t="shared" si="33"/>
        <v>105731.46115970821</v>
      </c>
      <c r="Z403" s="2"/>
    </row>
    <row r="404" spans="13:26" x14ac:dyDescent="0.2">
      <c r="M404" s="2"/>
      <c r="N404" s="1">
        <f t="shared" si="34"/>
        <v>338</v>
      </c>
      <c r="O404" s="124">
        <f t="shared" si="35"/>
        <v>105731.46115970821</v>
      </c>
      <c r="P404" s="124">
        <f t="shared" si="36"/>
        <v>265.97181628207125</v>
      </c>
      <c r="Q404" s="124">
        <f t="shared" si="32"/>
        <v>101.28033436796235</v>
      </c>
      <c r="R404" s="124">
        <f t="shared" si="33"/>
        <v>106098.71331035823</v>
      </c>
      <c r="Z404" s="2"/>
    </row>
    <row r="405" spans="13:26" x14ac:dyDescent="0.2">
      <c r="M405" s="2"/>
      <c r="N405" s="1">
        <f t="shared" si="34"/>
        <v>339</v>
      </c>
      <c r="O405" s="124">
        <f t="shared" si="35"/>
        <v>106098.71331035823</v>
      </c>
      <c r="P405" s="124">
        <f t="shared" si="36"/>
        <v>265.97181628207125</v>
      </c>
      <c r="Q405" s="124">
        <f t="shared" si="32"/>
        <v>101.63212578564648</v>
      </c>
      <c r="R405" s="124">
        <f t="shared" si="33"/>
        <v>106466.31725242594</v>
      </c>
      <c r="Z405" s="2"/>
    </row>
    <row r="406" spans="13:26" x14ac:dyDescent="0.2">
      <c r="M406" s="2"/>
      <c r="N406" s="1">
        <f t="shared" si="34"/>
        <v>340</v>
      </c>
      <c r="O406" s="124">
        <f t="shared" si="35"/>
        <v>106466.31725242594</v>
      </c>
      <c r="P406" s="124">
        <f t="shared" si="36"/>
        <v>265.97181628207125</v>
      </c>
      <c r="Q406" s="124">
        <f t="shared" si="32"/>
        <v>101.98425418488766</v>
      </c>
      <c r="R406" s="124">
        <f t="shared" si="33"/>
        <v>106834.2733228929</v>
      </c>
      <c r="Z406" s="2"/>
    </row>
    <row r="407" spans="13:26" x14ac:dyDescent="0.2">
      <c r="M407" s="2"/>
      <c r="N407" s="1">
        <f t="shared" si="34"/>
        <v>341</v>
      </c>
      <c r="O407" s="124">
        <f t="shared" si="35"/>
        <v>106834.2733228929</v>
      </c>
      <c r="P407" s="124">
        <f t="shared" si="36"/>
        <v>265.97181628207125</v>
      </c>
      <c r="Q407" s="124">
        <f t="shared" si="32"/>
        <v>102.33671988848106</v>
      </c>
      <c r="R407" s="124">
        <f t="shared" si="33"/>
        <v>107202.58185906344</v>
      </c>
      <c r="Z407" s="2"/>
    </row>
    <row r="408" spans="13:26" x14ac:dyDescent="0.2">
      <c r="M408" s="2"/>
      <c r="N408" s="1">
        <f t="shared" si="34"/>
        <v>342</v>
      </c>
      <c r="O408" s="124">
        <f t="shared" si="35"/>
        <v>107202.58185906344</v>
      </c>
      <c r="P408" s="124">
        <f t="shared" si="36"/>
        <v>265.97181628207125</v>
      </c>
      <c r="Q408" s="124">
        <f t="shared" si="32"/>
        <v>102.68952321953105</v>
      </c>
      <c r="R408" s="124">
        <f t="shared" si="33"/>
        <v>107571.24319856503</v>
      </c>
      <c r="Z408" s="2"/>
    </row>
    <row r="409" spans="13:26" x14ac:dyDescent="0.2">
      <c r="M409" s="2"/>
      <c r="N409" s="1">
        <f t="shared" si="34"/>
        <v>343</v>
      </c>
      <c r="O409" s="124">
        <f t="shared" si="35"/>
        <v>107571.24319856503</v>
      </c>
      <c r="P409" s="124">
        <f t="shared" si="36"/>
        <v>265.97181628207125</v>
      </c>
      <c r="Q409" s="124">
        <f t="shared" si="32"/>
        <v>103.0426645014515</v>
      </c>
      <c r="R409" s="124">
        <f t="shared" si="33"/>
        <v>107940.25767934855</v>
      </c>
      <c r="Z409" s="2"/>
    </row>
    <row r="410" spans="13:26" x14ac:dyDescent="0.2">
      <c r="M410" s="2"/>
      <c r="N410" s="1">
        <f t="shared" si="34"/>
        <v>344</v>
      </c>
      <c r="O410" s="124">
        <f t="shared" si="35"/>
        <v>107940.25767934855</v>
      </c>
      <c r="P410" s="124">
        <f t="shared" si="36"/>
        <v>265.97181628207125</v>
      </c>
      <c r="Q410" s="124">
        <f t="shared" si="32"/>
        <v>103.3961440579661</v>
      </c>
      <c r="R410" s="124">
        <f t="shared" si="33"/>
        <v>108309.62563968859</v>
      </c>
      <c r="Z410" s="2"/>
    </row>
    <row r="411" spans="13:26" x14ac:dyDescent="0.2">
      <c r="M411" s="2"/>
      <c r="N411" s="1">
        <f t="shared" si="34"/>
        <v>345</v>
      </c>
      <c r="O411" s="124">
        <f t="shared" si="35"/>
        <v>108309.62563968859</v>
      </c>
      <c r="P411" s="124">
        <f t="shared" si="36"/>
        <v>265.97181628207125</v>
      </c>
      <c r="Q411" s="124">
        <f t="shared" si="32"/>
        <v>103.74996221310863</v>
      </c>
      <c r="R411" s="124">
        <f t="shared" si="33"/>
        <v>108679.34741818377</v>
      </c>
      <c r="Z411" s="2"/>
    </row>
    <row r="412" spans="13:26" x14ac:dyDescent="0.2">
      <c r="M412" s="2"/>
      <c r="N412" s="1">
        <f t="shared" si="34"/>
        <v>346</v>
      </c>
      <c r="O412" s="124">
        <f t="shared" si="35"/>
        <v>108679.34741818377</v>
      </c>
      <c r="P412" s="124">
        <f t="shared" si="36"/>
        <v>265.97181628207125</v>
      </c>
      <c r="Q412" s="124">
        <f t="shared" si="32"/>
        <v>104.10411929122323</v>
      </c>
      <c r="R412" s="124">
        <f t="shared" si="33"/>
        <v>109049.42335375705</v>
      </c>
      <c r="Z412" s="2"/>
    </row>
    <row r="413" spans="13:26" x14ac:dyDescent="0.2">
      <c r="M413" s="2"/>
      <c r="N413" s="1">
        <f t="shared" si="34"/>
        <v>347</v>
      </c>
      <c r="O413" s="124">
        <f t="shared" si="35"/>
        <v>109049.42335375705</v>
      </c>
      <c r="P413" s="124">
        <f t="shared" si="36"/>
        <v>265.97181628207125</v>
      </c>
      <c r="Q413" s="124">
        <f t="shared" si="32"/>
        <v>104.45861561696475</v>
      </c>
      <c r="R413" s="124">
        <f t="shared" si="33"/>
        <v>109419.85378565609</v>
      </c>
      <c r="Z413" s="2"/>
    </row>
    <row r="414" spans="13:26" x14ac:dyDescent="0.2">
      <c r="M414" s="2"/>
      <c r="N414" s="1">
        <f t="shared" si="34"/>
        <v>348</v>
      </c>
      <c r="O414" s="124">
        <f t="shared" si="35"/>
        <v>109419.85378565609</v>
      </c>
      <c r="P414" s="124">
        <f t="shared" si="36"/>
        <v>265.97181628207125</v>
      </c>
      <c r="Q414" s="124">
        <f t="shared" si="32"/>
        <v>104.81345151529904</v>
      </c>
      <c r="R414" s="124">
        <f t="shared" si="33"/>
        <v>109790.63905345344</v>
      </c>
      <c r="Z414" s="2"/>
    </row>
    <row r="415" spans="13:26" x14ac:dyDescent="0.2">
      <c r="M415" s="2"/>
      <c r="N415" s="1">
        <f t="shared" si="34"/>
        <v>349</v>
      </c>
      <c r="O415" s="124">
        <f t="shared" si="35"/>
        <v>109790.63905345344</v>
      </c>
      <c r="P415" s="124">
        <f t="shared" si="36"/>
        <v>265.97181628207125</v>
      </c>
      <c r="Q415" s="124">
        <f t="shared" si="32"/>
        <v>105.16862731150322</v>
      </c>
      <c r="R415" s="124">
        <f t="shared" si="33"/>
        <v>110161.77949704701</v>
      </c>
      <c r="Z415" s="2"/>
    </row>
    <row r="416" spans="13:26" x14ac:dyDescent="0.2">
      <c r="M416" s="2"/>
      <c r="N416" s="1">
        <f t="shared" si="34"/>
        <v>350</v>
      </c>
      <c r="O416" s="124">
        <f t="shared" si="35"/>
        <v>110161.77949704701</v>
      </c>
      <c r="P416" s="124">
        <f t="shared" si="36"/>
        <v>265.97181628207125</v>
      </c>
      <c r="Q416" s="124">
        <f t="shared" si="32"/>
        <v>105.52414333116602</v>
      </c>
      <c r="R416" s="124">
        <f t="shared" si="33"/>
        <v>110533.27545666024</v>
      </c>
      <c r="Z416" s="2"/>
    </row>
    <row r="417" spans="13:26" x14ac:dyDescent="0.2">
      <c r="M417" s="2"/>
      <c r="N417" s="1">
        <f t="shared" si="34"/>
        <v>351</v>
      </c>
      <c r="O417" s="124">
        <f t="shared" si="35"/>
        <v>110533.27545666024</v>
      </c>
      <c r="P417" s="124">
        <f t="shared" si="36"/>
        <v>265.97181628207125</v>
      </c>
      <c r="Q417" s="124">
        <f t="shared" si="32"/>
        <v>105.879999900188</v>
      </c>
      <c r="R417" s="124">
        <f t="shared" si="33"/>
        <v>110905.1272728425</v>
      </c>
      <c r="Z417" s="2"/>
    </row>
    <row r="418" spans="13:26" x14ac:dyDescent="0.2">
      <c r="M418" s="2"/>
      <c r="N418" s="1">
        <f t="shared" si="34"/>
        <v>352</v>
      </c>
      <c r="O418" s="124">
        <f t="shared" si="35"/>
        <v>110905.1272728425</v>
      </c>
      <c r="P418" s="124">
        <f t="shared" si="36"/>
        <v>265.97181628207125</v>
      </c>
      <c r="Q418" s="124">
        <f t="shared" si="32"/>
        <v>106.23619734478194</v>
      </c>
      <c r="R418" s="124">
        <f t="shared" si="33"/>
        <v>111277.33528646934</v>
      </c>
      <c r="Z418" s="2"/>
    </row>
    <row r="419" spans="13:26" x14ac:dyDescent="0.2">
      <c r="M419" s="2"/>
      <c r="N419" s="1">
        <f t="shared" si="34"/>
        <v>353</v>
      </c>
      <c r="O419" s="124">
        <f t="shared" si="35"/>
        <v>111277.33528646934</v>
      </c>
      <c r="P419" s="124">
        <f t="shared" si="36"/>
        <v>265.97181628207125</v>
      </c>
      <c r="Q419" s="124">
        <f t="shared" si="32"/>
        <v>106.59273599147312</v>
      </c>
      <c r="R419" s="124">
        <f t="shared" si="33"/>
        <v>111649.89983874289</v>
      </c>
      <c r="Z419" s="2"/>
    </row>
    <row r="420" spans="13:26" x14ac:dyDescent="0.2">
      <c r="M420" s="2"/>
      <c r="N420" s="1">
        <f t="shared" si="34"/>
        <v>354</v>
      </c>
      <c r="O420" s="124">
        <f t="shared" si="35"/>
        <v>111649.89983874289</v>
      </c>
      <c r="P420" s="124">
        <f t="shared" si="36"/>
        <v>265.97181628207125</v>
      </c>
      <c r="Q420" s="124">
        <f t="shared" si="32"/>
        <v>106.94961616709953</v>
      </c>
      <c r="R420" s="124">
        <f t="shared" si="33"/>
        <v>112022.82127119205</v>
      </c>
      <c r="Z420" s="2"/>
    </row>
    <row r="421" spans="13:26" x14ac:dyDescent="0.2">
      <c r="M421" s="2"/>
      <c r="N421" s="1">
        <f t="shared" si="34"/>
        <v>355</v>
      </c>
      <c r="O421" s="124">
        <f t="shared" si="35"/>
        <v>112022.82127119205</v>
      </c>
      <c r="P421" s="124">
        <f t="shared" si="36"/>
        <v>265.97181628207125</v>
      </c>
      <c r="Q421" s="124">
        <f t="shared" si="32"/>
        <v>107.3068381988123</v>
      </c>
      <c r="R421" s="124">
        <f t="shared" si="33"/>
        <v>112396.09992567293</v>
      </c>
      <c r="Z421" s="2"/>
    </row>
    <row r="422" spans="13:26" x14ac:dyDescent="0.2">
      <c r="M422" s="2"/>
      <c r="N422" s="1">
        <f t="shared" si="34"/>
        <v>356</v>
      </c>
      <c r="O422" s="124">
        <f t="shared" si="35"/>
        <v>112396.09992567293</v>
      </c>
      <c r="P422" s="124">
        <f t="shared" si="36"/>
        <v>265.97181628207125</v>
      </c>
      <c r="Q422" s="124">
        <f t="shared" si="32"/>
        <v>107.66440241407592</v>
      </c>
      <c r="R422" s="124">
        <f t="shared" si="33"/>
        <v>112769.73614436906</v>
      </c>
      <c r="Z422" s="2"/>
    </row>
    <row r="423" spans="13:26" x14ac:dyDescent="0.2">
      <c r="M423" s="2"/>
      <c r="N423" s="1">
        <f t="shared" si="34"/>
        <v>357</v>
      </c>
      <c r="O423" s="124">
        <f t="shared" si="35"/>
        <v>112769.73614436906</v>
      </c>
      <c r="P423" s="124">
        <f t="shared" si="36"/>
        <v>265.97181628207125</v>
      </c>
      <c r="Q423" s="124">
        <f t="shared" si="32"/>
        <v>108.02230914066854</v>
      </c>
      <c r="R423" s="124">
        <f t="shared" si="33"/>
        <v>113143.73026979179</v>
      </c>
      <c r="Z423" s="2"/>
    </row>
    <row r="424" spans="13:26" x14ac:dyDescent="0.2">
      <c r="M424" s="2"/>
      <c r="N424" s="1">
        <f t="shared" si="34"/>
        <v>358</v>
      </c>
      <c r="O424" s="124">
        <f t="shared" si="35"/>
        <v>113143.73026979179</v>
      </c>
      <c r="P424" s="124">
        <f t="shared" si="36"/>
        <v>265.97181628207125</v>
      </c>
      <c r="Q424" s="124">
        <f t="shared" si="32"/>
        <v>108.38055870668231</v>
      </c>
      <c r="R424" s="124">
        <f t="shared" si="33"/>
        <v>113518.08264478054</v>
      </c>
      <c r="Z424" s="2"/>
    </row>
    <row r="425" spans="13:26" x14ac:dyDescent="0.2">
      <c r="M425" s="2"/>
      <c r="N425" s="1">
        <f t="shared" si="34"/>
        <v>359</v>
      </c>
      <c r="O425" s="124">
        <f t="shared" si="35"/>
        <v>113518.08264478054</v>
      </c>
      <c r="P425" s="124">
        <f t="shared" si="36"/>
        <v>265.97181628207125</v>
      </c>
      <c r="Q425" s="124">
        <f t="shared" si="32"/>
        <v>108.73915144052367</v>
      </c>
      <c r="R425" s="124">
        <f t="shared" si="33"/>
        <v>113892.79361250313</v>
      </c>
      <c r="Z425" s="2"/>
    </row>
    <row r="426" spans="13:26" x14ac:dyDescent="0.2">
      <c r="M426" s="2"/>
      <c r="N426" s="1">
        <f t="shared" si="34"/>
        <v>360</v>
      </c>
      <c r="O426" s="124">
        <f t="shared" si="35"/>
        <v>113892.79361250313</v>
      </c>
      <c r="P426" s="124">
        <f t="shared" si="36"/>
        <v>265.97181628207125</v>
      </c>
      <c r="Q426" s="124">
        <f t="shared" si="32"/>
        <v>109.09808767091361</v>
      </c>
      <c r="R426" s="124">
        <f t="shared" si="33"/>
        <v>114267.8635164561</v>
      </c>
      <c r="Z426" s="2"/>
    </row>
    <row r="427" spans="13:26" x14ac:dyDescent="0.2">
      <c r="M427" s="2"/>
      <c r="N427" s="163" t="s">
        <v>216</v>
      </c>
      <c r="O427" s="163" t="s">
        <v>216</v>
      </c>
      <c r="P427" s="163" t="s">
        <v>216</v>
      </c>
      <c r="Q427" s="163" t="s">
        <v>216</v>
      </c>
      <c r="R427" s="163" t="s">
        <v>216</v>
      </c>
      <c r="Z427" s="2"/>
    </row>
    <row r="428" spans="13:26" x14ac:dyDescent="0.2">
      <c r="M428" s="2"/>
      <c r="N428" s="134"/>
      <c r="O428" s="134" t="s">
        <v>231</v>
      </c>
      <c r="P428" s="196">
        <f>SUM(P67:P426)</f>
        <v>95749.853861545009</v>
      </c>
      <c r="Q428" s="196">
        <f>SUM(Q67:Q426)</f>
        <v>18518.009654911337</v>
      </c>
      <c r="R428" s="196">
        <f>P428+Q428</f>
        <v>114267.86351645635</v>
      </c>
      <c r="S428" s="124">
        <f>R428-P62</f>
        <v>4.8021320253610611E-10</v>
      </c>
      <c r="Z428" s="2"/>
    </row>
    <row r="429" spans="13:26" x14ac:dyDescent="0.2"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3:26" x14ac:dyDescent="0.2">
      <c r="S430" s="124"/>
    </row>
  </sheetData>
  <mergeCells count="1">
    <mergeCell ref="AF7:AF8"/>
  </mergeCells>
  <printOptions horizontalCentered="1"/>
  <pageMargins left="0.75" right="0.75" top="0.75" bottom="0.75" header="0.3" footer="0.3"/>
  <pageSetup scale="71" orientation="portrait" blackAndWhite="1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EB369-F386-4FA7-A93F-F20C8D7F1320}">
  <sheetPr>
    <tabColor theme="0" tint="-0.14999847407452621"/>
    <pageSetUpPr fitToPage="1"/>
  </sheetPr>
  <dimension ref="A1:AH430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RowHeight="12.75" x14ac:dyDescent="0.2"/>
  <cols>
    <col min="1" max="1" width="20.42578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MacDill Unit 1 and 2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2055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341661.50639570353</v>
      </c>
      <c r="Q8" s="184">
        <f>G10</f>
        <v>232836.16909131635</v>
      </c>
      <c r="R8" s="184">
        <f>G11</f>
        <v>360255.52390931355</v>
      </c>
      <c r="S8" s="184">
        <f>G12</f>
        <v>39531.781488426626</v>
      </c>
      <c r="T8" s="184">
        <f>G13</f>
        <v>-290961.96809335297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778353.90222035255</v>
      </c>
      <c r="Q9" s="184">
        <f>L10</f>
        <v>540788.95884418662</v>
      </c>
      <c r="R9" s="184">
        <f>L11</f>
        <v>847870.32743137807</v>
      </c>
      <c r="S9" s="184">
        <f>L12</f>
        <v>74480.83790287278</v>
      </c>
      <c r="T9" s="184">
        <f>L13</f>
        <v>-684786.22195808496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58</v>
      </c>
      <c r="B10" s="170">
        <f>'Escalation Factors'!$A$10</f>
        <v>2023</v>
      </c>
      <c r="C10" s="201">
        <v>2055</v>
      </c>
      <c r="D10" s="10" t="s">
        <v>155</v>
      </c>
      <c r="E10" s="184">
        <f>VLOOKUP($A$10,'Cost Estimates in 2023'!$A:$F,2,FALSE)</f>
        <v>220800</v>
      </c>
      <c r="F10" s="164">
        <f>VLOOKUP(G$7,Multiplier_Labor,3,FALSE)</f>
        <v>1.0545116353773385</v>
      </c>
      <c r="G10" s="185">
        <f>E10*F10</f>
        <v>232836.16909131635</v>
      </c>
      <c r="H10" s="137"/>
      <c r="J10" s="165">
        <f>C10+1</f>
        <v>2056</v>
      </c>
      <c r="K10" s="164">
        <f>VLOOKUP(J$10,Multiplier_Labor,4,FALSE)</f>
        <v>2.3226157729476036</v>
      </c>
      <c r="L10" s="185">
        <f>G10*K10</f>
        <v>540788.95884418662</v>
      </c>
      <c r="M10" s="2"/>
      <c r="O10" s="134" t="s">
        <v>235</v>
      </c>
      <c r="P10" s="184">
        <f>SUM(Q10:T10)</f>
        <v>778353.90222035255</v>
      </c>
      <c r="Q10" s="184">
        <f>Q9-Q16</f>
        <v>540788.95884418662</v>
      </c>
      <c r="R10" s="184">
        <f>R9-R16</f>
        <v>847870.32743137807</v>
      </c>
      <c r="S10" s="184">
        <f>S9-S16</f>
        <v>74480.83790287278</v>
      </c>
      <c r="T10" s="184">
        <f>T9-T16</f>
        <v>-684786.22195808496</v>
      </c>
      <c r="Z10" s="2"/>
      <c r="AA10" s="186" t="str">
        <f>A10</f>
        <v>MacDill Unit 1 and 2</v>
      </c>
      <c r="AB10" s="182">
        <f>P12</f>
        <v>30</v>
      </c>
      <c r="AC10" s="187">
        <f>G7</f>
        <v>2025</v>
      </c>
      <c r="AD10" s="187">
        <f>C10</f>
        <v>2055</v>
      </c>
      <c r="AE10" s="182">
        <f>G15</f>
        <v>341661.50639570353</v>
      </c>
      <c r="AF10" s="182">
        <f>P16</f>
        <v>0</v>
      </c>
      <c r="AG10" s="182">
        <f>L15</f>
        <v>778353.90222035255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355350</v>
      </c>
      <c r="F11" s="164">
        <f>VLOOKUP(G$7,Multiplier_Materials,3,FALSE)</f>
        <v>1.0138047668757943</v>
      </c>
      <c r="G11" s="185">
        <f>E11*F11</f>
        <v>360255.52390931355</v>
      </c>
      <c r="H11" s="137"/>
      <c r="K11" s="164">
        <f>VLOOKUP(J$10,Multiplier_Materials,4,FALSE)</f>
        <v>2.3535248487815301</v>
      </c>
      <c r="L11" s="185">
        <f>G11*K11</f>
        <v>847870.32743137807</v>
      </c>
      <c r="M11" s="2"/>
      <c r="O11" s="134" t="s">
        <v>234</v>
      </c>
      <c r="P11" s="184">
        <f>SUM(Q11:T11)</f>
        <v>341661.50639570324</v>
      </c>
      <c r="Q11" s="184">
        <f>Q10/((1+Q13)^(P12))</f>
        <v>232836.1690913162</v>
      </c>
      <c r="R11" s="184">
        <f>R10/((1+R13)^(P12))</f>
        <v>360255.52390931302</v>
      </c>
      <c r="S11" s="184">
        <f>S10/((1+S13)^(P12))</f>
        <v>39531.781488426626</v>
      </c>
      <c r="T11" s="184">
        <f>T10/((1+T13)^(P12))</f>
        <v>-290961.96809335257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37950</v>
      </c>
      <c r="F12" s="164">
        <f>VLOOKUP(G$7,Multiplier_GDP,3,FALSE)</f>
        <v>1.0416806716317952</v>
      </c>
      <c r="G12" s="185">
        <f>E12*F12</f>
        <v>39531.781488426626</v>
      </c>
      <c r="H12" s="137"/>
      <c r="K12" s="164">
        <f>VLOOKUP(J$10,Multiplier_GDP,4,FALSE)</f>
        <v>1.8840749163980348</v>
      </c>
      <c r="L12" s="185">
        <f>G12*K12</f>
        <v>74480.83790287278</v>
      </c>
      <c r="M12" s="2"/>
      <c r="O12" s="134" t="s">
        <v>244</v>
      </c>
      <c r="P12" s="184">
        <f>(P7-P6)</f>
        <v>30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-287000</v>
      </c>
      <c r="F13" s="164">
        <f>F11</f>
        <v>1.0138047668757943</v>
      </c>
      <c r="G13" s="185">
        <f>E13*F13</f>
        <v>-290961.96809335297</v>
      </c>
      <c r="H13" s="137"/>
      <c r="K13" s="164">
        <f>K11</f>
        <v>2.3535248487815301</v>
      </c>
      <c r="L13" s="185">
        <f>G13*K13</f>
        <v>-684786.22195808496</v>
      </c>
      <c r="M13" s="2"/>
      <c r="O13" s="180" t="s">
        <v>237</v>
      </c>
      <c r="P13" s="189">
        <f>IF(P8=0,0,((P9/P8)^(1/($P7-$P6))-1))</f>
        <v>2.7825453476684858E-2</v>
      </c>
      <c r="Q13" s="189">
        <f>IF(Q8=0,0,((Q9/Q8)^(1/($P7-$P6))-1))</f>
        <v>2.8488039833445722E-2</v>
      </c>
      <c r="R13" s="189">
        <f>IF(R8=0,0,((R9/R8)^(1/($P7-$P6))-1))</f>
        <v>2.8941363573068202E-2</v>
      </c>
      <c r="S13" s="189">
        <f>IF(S8=0,0,((S9/S8)^(1/($P7-$P6))-1))</f>
        <v>2.1339054300326898E-2</v>
      </c>
      <c r="T13" s="189">
        <f>IF(T8=0,0,((T9/T8)^(1/($P7-$P6))-1))</f>
        <v>2.8941363573068202E-2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16932.998338645571</v>
      </c>
      <c r="Q14" s="185">
        <f>PMT(Q13,$P12,-Q11)</f>
        <v>11648.142806210975</v>
      </c>
      <c r="R14" s="185">
        <f>PMT(R13,$P12,-R11)</f>
        <v>18129.348294638196</v>
      </c>
      <c r="S14" s="185">
        <f>PMT(S13,$P12,-S11)</f>
        <v>1797.7556142172889</v>
      </c>
      <c r="T14" s="185">
        <f>PMT(T13,$P12,-T11)</f>
        <v>-14642.248376420886</v>
      </c>
      <c r="U14" s="190"/>
      <c r="Z14" s="2"/>
    </row>
    <row r="15" spans="1:34" x14ac:dyDescent="0.2">
      <c r="E15" s="185">
        <f>SUM(E10:E13)</f>
        <v>327100</v>
      </c>
      <c r="F15" s="124"/>
      <c r="G15" s="185">
        <f>SUM(G10:G13)</f>
        <v>341661.50639570353</v>
      </c>
      <c r="H15" s="137"/>
      <c r="L15" s="185">
        <f>SUM(L10:L13)</f>
        <v>778353.90222035255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56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">
      <c r="E17" s="184">
        <f>VLOOKUP($A$10,'Cost Estimates in 2023'!$A:$F,6,FALSE)-E15</f>
        <v>0</v>
      </c>
      <c r="M17" s="2"/>
      <c r="N17" s="1">
        <f t="shared" ref="N17:N56" si="1">N16+1</f>
        <v>1</v>
      </c>
      <c r="O17" s="195">
        <f>P6</f>
        <v>2025</v>
      </c>
      <c r="P17" s="124">
        <f t="shared" si="0"/>
        <v>16932.998338645571</v>
      </c>
      <c r="Q17" s="124">
        <f>IF($N17&lt;=TRUNC($P$12),Q14*(1+0),0)</f>
        <v>11648.142806210975</v>
      </c>
      <c r="R17" s="124">
        <f>IF($N17&lt;=TRUNC($P$12),R14*(1+0),0)</f>
        <v>18129.348294638196</v>
      </c>
      <c r="S17" s="124">
        <f>IF($N17&lt;=TRUNC($P$12),S14*(1+0),0)</f>
        <v>1797.7556142172889</v>
      </c>
      <c r="T17" s="124">
        <f>IF($N17&lt;=TRUNC($P$12),T14*(1+0),0)</f>
        <v>-14642.248376420886</v>
      </c>
      <c r="Z17" s="2"/>
    </row>
    <row r="18" spans="5:26" x14ac:dyDescent="0.2">
      <c r="M18" s="2"/>
      <c r="N18" s="1">
        <f t="shared" si="1"/>
        <v>2</v>
      </c>
      <c r="O18" s="195">
        <f t="shared" ref="O18:O56" si="2">O17+1</f>
        <v>2026</v>
      </c>
      <c r="P18" s="124">
        <f t="shared" si="0"/>
        <v>17404.11492611382</v>
      </c>
      <c r="Q18" s="124">
        <f t="shared" ref="Q18:Q56" si="3">IF($N18&lt;=TRUNC($P$12),Q17*(1+Q$13),0)</f>
        <v>11979.975562459978</v>
      </c>
      <c r="R18" s="124">
        <f t="shared" ref="R18:R56" si="4">IF($N18&lt;=TRUNC($P$12),R17*(1+R$13),0)</f>
        <v>18654.036354976102</v>
      </c>
      <c r="S18" s="124">
        <f t="shared" ref="S18:S56" si="5">IF($N18&lt;=TRUNC($P$12),S17*(1+S$13),0)</f>
        <v>1836.118018887789</v>
      </c>
      <c r="T18" s="124">
        <f t="shared" ref="T18:T56" si="6">IF($N18&lt;=TRUNC($P$12),T17*(1+T$13),0)</f>
        <v>-15066.015010210051</v>
      </c>
      <c r="Z18" s="2"/>
    </row>
    <row r="19" spans="5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17888.424199494544</v>
      </c>
      <c r="Q19" s="124">
        <f t="shared" si="3"/>
        <v>12321.261583487045</v>
      </c>
      <c r="R19" s="124">
        <f t="shared" si="4"/>
        <v>19193.909603230699</v>
      </c>
      <c r="S19" s="124">
        <f t="shared" si="5"/>
        <v>1875.2990409946442</v>
      </c>
      <c r="T19" s="124">
        <f t="shared" si="6"/>
        <v>-15502.046028217843</v>
      </c>
      <c r="Z19" s="124"/>
    </row>
    <row r="20" spans="5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18386.297464334973</v>
      </c>
      <c r="Q20" s="124">
        <f t="shared" si="3"/>
        <v>12672.270174275729</v>
      </c>
      <c r="R20" s="124">
        <f t="shared" si="4"/>
        <v>19749.407519446402</v>
      </c>
      <c r="S20" s="124">
        <f t="shared" si="5"/>
        <v>1915.3161490597799</v>
      </c>
      <c r="T20" s="124">
        <f t="shared" si="6"/>
        <v>-15950.696378446934</v>
      </c>
      <c r="U20" s="196">
        <f>SUM(Q17:T20)/4</f>
        <v>17652.958732147235</v>
      </c>
      <c r="V20" s="124">
        <f>SUM(Q17:Q20)/4</f>
        <v>12155.412531608432</v>
      </c>
      <c r="W20" s="124">
        <f>SUM(R17:R20)/4</f>
        <v>18931.675443072847</v>
      </c>
      <c r="X20" s="124">
        <f>SUM(S17:S20)/4</f>
        <v>1856.1222057898754</v>
      </c>
      <c r="Y20" s="124">
        <f>SUM(T17:T20)/4</f>
        <v>-15290.251448323928</v>
      </c>
      <c r="Z20" s="188">
        <f>SUM(Q20:T20)-P20</f>
        <v>0</v>
      </c>
    </row>
    <row r="21" spans="5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18898.116517387738</v>
      </c>
      <c r="Q21" s="124">
        <f t="shared" si="3"/>
        <v>13033.278311780683</v>
      </c>
      <c r="R21" s="124">
        <f t="shared" si="4"/>
        <v>20320.982302819386</v>
      </c>
      <c r="S21" s="124">
        <f t="shared" si="5"/>
        <v>1956.1871843668596</v>
      </c>
      <c r="T21" s="124">
        <f t="shared" si="6"/>
        <v>-16412.331281579187</v>
      </c>
      <c r="Z21" s="2"/>
    </row>
    <row r="22" spans="5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19424.273943928893</v>
      </c>
      <c r="Q22" s="124">
        <f t="shared" si="3"/>
        <v>13404.570863487075</v>
      </c>
      <c r="R22" s="124">
        <f t="shared" si="4"/>
        <v>20909.099239807165</v>
      </c>
      <c r="S22" s="124">
        <f t="shared" si="5"/>
        <v>1997.9303689156675</v>
      </c>
      <c r="T22" s="124">
        <f t="shared" si="6"/>
        <v>-16887.32652828101</v>
      </c>
      <c r="Z22" s="2"/>
    </row>
    <row r="23" spans="5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19965.173423521246</v>
      </c>
      <c r="Q23" s="124">
        <f t="shared" si="3"/>
        <v>13786.440812196341</v>
      </c>
      <c r="R23" s="124">
        <f t="shared" si="4"/>
        <v>21514.237082891788</v>
      </c>
      <c r="S23" s="124">
        <f t="shared" si="5"/>
        <v>2040.564313546231</v>
      </c>
      <c r="T23" s="124">
        <f t="shared" si="6"/>
        <v>-17376.068785113112</v>
      </c>
      <c r="Z23" s="124"/>
    </row>
    <row r="24" spans="5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20521.230044463169</v>
      </c>
      <c r="Q24" s="124">
        <f t="shared" si="3"/>
        <v>14179.189487215632</v>
      </c>
      <c r="R24" s="124">
        <f t="shared" si="4"/>
        <v>22136.888440304945</v>
      </c>
      <c r="S24" s="124">
        <f t="shared" si="5"/>
        <v>2084.1080262363034</v>
      </c>
      <c r="T24" s="124">
        <f t="shared" si="6"/>
        <v>-17878.955909293712</v>
      </c>
      <c r="U24" s="196">
        <f>SUM(Q21:T24)/4</f>
        <v>19702.198482325264</v>
      </c>
      <c r="V24" s="124">
        <f>SUM(Q21:Q24)/4</f>
        <v>13600.869868669934</v>
      </c>
      <c r="W24" s="124">
        <f>SUM(R21:R24)/4</f>
        <v>21220.301766455821</v>
      </c>
      <c r="X24" s="124">
        <f>SUM(S21:S24)/4</f>
        <v>2019.6974732662652</v>
      </c>
      <c r="Y24" s="124">
        <f>SUM(T21:T24)/4</f>
        <v>-17138.670626066756</v>
      </c>
      <c r="Z24" s="188">
        <f>SUM(Q24:T24)-P24</f>
        <v>0</v>
      </c>
    </row>
    <row r="25" spans="5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21092.870627170134</v>
      </c>
      <c r="Q25" s="124">
        <f t="shared" si="3"/>
        <v>14583.126802133405</v>
      </c>
      <c r="R25" s="124">
        <f t="shared" si="4"/>
        <v>22777.560177032261</v>
      </c>
      <c r="S25" s="124">
        <f t="shared" si="5"/>
        <v>2128.5809205759069</v>
      </c>
      <c r="T25" s="124">
        <f t="shared" si="6"/>
        <v>-18396.397272571437</v>
      </c>
      <c r="Z25" s="2"/>
    </row>
    <row r="26" spans="5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21680.534056743156</v>
      </c>
      <c r="Q26" s="124">
        <f t="shared" si="3"/>
        <v>14998.571499368772</v>
      </c>
      <c r="R26" s="124">
        <f t="shared" si="4"/>
        <v>23436.773827423192</v>
      </c>
      <c r="S26" s="124">
        <f t="shared" si="5"/>
        <v>2174.002824422716</v>
      </c>
      <c r="T26" s="124">
        <f t="shared" si="6"/>
        <v>-18928.814094471527</v>
      </c>
      <c r="Z26" s="2"/>
    </row>
    <row r="27" spans="5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22284.671624985476</v>
      </c>
      <c r="Q27" s="124">
        <f t="shared" si="3"/>
        <v>15425.851401687574</v>
      </c>
      <c r="R27" s="124">
        <f t="shared" si="4"/>
        <v>24115.066019742415</v>
      </c>
      <c r="S27" s="124">
        <f t="shared" si="5"/>
        <v>2220.3939887421366</v>
      </c>
      <c r="T27" s="124">
        <f t="shared" si="6"/>
        <v>-19476.639785186646</v>
      </c>
      <c r="Z27" s="124"/>
    </row>
    <row r="28" spans="5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22905.747382136593</v>
      </c>
      <c r="Q28" s="124">
        <f t="shared" si="3"/>
        <v>15865.303670883664</v>
      </c>
      <c r="R28" s="124">
        <f t="shared" si="4"/>
        <v>24812.988913008321</v>
      </c>
      <c r="S28" s="124">
        <f t="shared" si="5"/>
        <v>2267.7750966360245</v>
      </c>
      <c r="T28" s="124">
        <f t="shared" si="6"/>
        <v>-20040.320298391416</v>
      </c>
      <c r="U28" s="196">
        <f>SUM(Q25:T28)/4</f>
        <v>21990.95592275884</v>
      </c>
      <c r="V28" s="124">
        <f>SUM(Q25:Q28)/4</f>
        <v>15218.213343518355</v>
      </c>
      <c r="W28" s="124">
        <f>SUM(R25:R28)/4</f>
        <v>23785.597234301546</v>
      </c>
      <c r="X28" s="124">
        <f>SUM(S25:S28)/4</f>
        <v>2197.6882075941958</v>
      </c>
      <c r="Y28" s="124">
        <f>SUM(T25:T28)/4</f>
        <v>-19210.54286265526</v>
      </c>
      <c r="Z28" s="188">
        <f>SUM(Q28:T28)-P28</f>
        <v>0</v>
      </c>
    </row>
    <row r="29" spans="5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23544.238498599887</v>
      </c>
      <c r="Q29" s="124">
        <f t="shared" si="3"/>
        <v>16317.275073829511</v>
      </c>
      <c r="R29" s="124">
        <f t="shared" si="4"/>
        <v>25531.110646474204</v>
      </c>
      <c r="S29" s="124">
        <f t="shared" si="5"/>
        <v>2316.1672725640697</v>
      </c>
      <c r="T29" s="124">
        <f t="shared" si="6"/>
        <v>-20620.314494267899</v>
      </c>
      <c r="Z29" s="2"/>
    </row>
    <row r="30" spans="5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24200.63563694854</v>
      </c>
      <c r="Q30" s="124">
        <f t="shared" si="3"/>
        <v>16782.122256106057</v>
      </c>
      <c r="R30" s="124">
        <f t="shared" si="4"/>
        <v>26270.015802118047</v>
      </c>
      <c r="S30" s="124">
        <f t="shared" si="5"/>
        <v>2365.5920917619542</v>
      </c>
      <c r="T30" s="124">
        <f t="shared" si="6"/>
        <v>-21217.094513037515</v>
      </c>
      <c r="Z30" s="2"/>
    </row>
    <row r="31" spans="5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24875.443334502153</v>
      </c>
      <c r="Q31" s="124">
        <f t="shared" si="3"/>
        <v>17260.212023427761</v>
      </c>
      <c r="R31" s="124">
        <f t="shared" si="4"/>
        <v>27030.305880517393</v>
      </c>
      <c r="S31" s="124">
        <f t="shared" si="5"/>
        <v>2416.0715898604863</v>
      </c>
      <c r="T31" s="124">
        <f t="shared" si="6"/>
        <v>-21831.146159303484</v>
      </c>
      <c r="Z31" s="124"/>
    </row>
    <row r="32" spans="5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25569.1803967749</v>
      </c>
      <c r="Q32" s="124">
        <f t="shared" si="3"/>
        <v>17751.92163108489</v>
      </c>
      <c r="R32" s="124">
        <f t="shared" si="4"/>
        <v>27812.59979049669</v>
      </c>
      <c r="S32" s="124">
        <f t="shared" si="5"/>
        <v>2467.6282727099965</v>
      </c>
      <c r="T32" s="124">
        <f t="shared" si="6"/>
        <v>-22462.969297516676</v>
      </c>
      <c r="U32" s="196">
        <f>SUM(Q29:T32)/4</f>
        <v>24547.374466706366</v>
      </c>
      <c r="V32" s="124">
        <f>SUM(Q29:Q32)/4</f>
        <v>17027.882746112056</v>
      </c>
      <c r="W32" s="124">
        <f>SUM(R29:R32)/4</f>
        <v>26661.008029901583</v>
      </c>
      <c r="X32" s="124">
        <f>SUM(S29:S32)/4</f>
        <v>2391.364806724127</v>
      </c>
      <c r="Y32" s="124">
        <f>SUM(T29:T32)/4</f>
        <v>-21532.881116031393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26282.380302104742</v>
      </c>
      <c r="Q33" s="124">
        <f t="shared" si="3"/>
        <v>18257.639081631442</v>
      </c>
      <c r="R33" s="124">
        <f t="shared" si="4"/>
        <v>28617.534352945695</v>
      </c>
      <c r="S33" s="124">
        <f t="shared" si="5"/>
        <v>2520.2851264143769</v>
      </c>
      <c r="T33" s="124">
        <f t="shared" si="6"/>
        <v>-23113.078258886773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27015.591617781949</v>
      </c>
      <c r="Q34" s="124">
        <f t="shared" si="3"/>
        <v>18777.763431053634</v>
      </c>
      <c r="R34" s="124">
        <f t="shared" si="4"/>
        <v>29445.764819219065</v>
      </c>
      <c r="S34" s="124">
        <f t="shared" si="5"/>
        <v>2574.0656275792394</v>
      </c>
      <c r="T34" s="124">
        <f t="shared" si="6"/>
        <v>-23782.002260069992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27769.378428004202</v>
      </c>
      <c r="Q35" s="124">
        <f t="shared" si="3"/>
        <v>19312.705103660512</v>
      </c>
      <c r="R35" s="124">
        <f t="shared" si="4"/>
        <v>30297.965404539143</v>
      </c>
      <c r="S35" s="124">
        <f t="shared" si="5"/>
        <v>2628.9937537787578</v>
      </c>
      <c r="T35" s="124">
        <f t="shared" si="6"/>
        <v>-24470.285833974209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28544.320773995049</v>
      </c>
      <c r="Q36" s="124">
        <f t="shared" si="3"/>
        <v>19862.886215945182</v>
      </c>
      <c r="R36" s="124">
        <f t="shared" si="4"/>
        <v>31174.829836836154</v>
      </c>
      <c r="S36" s="124">
        <f t="shared" si="5"/>
        <v>2685.0939942458631</v>
      </c>
      <c r="T36" s="124">
        <f t="shared" si="6"/>
        <v>-25178.489273032155</v>
      </c>
      <c r="U36" s="196">
        <f>SUM(Q33:T36)/4</f>
        <v>27402.917780471482</v>
      </c>
      <c r="V36" s="124">
        <f>SUM(Q33:Q36)/4</f>
        <v>19052.748458072692</v>
      </c>
      <c r="W36" s="124">
        <f>SUM(R33:R36)/4</f>
        <v>29884.023603385012</v>
      </c>
      <c r="X36" s="124">
        <f>SUM(S33:S36)/4</f>
        <v>2602.1096255045591</v>
      </c>
      <c r="Y36" s="124">
        <f>SUM(T33:T36)/4</f>
        <v>-24135.963906490782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29341.015106631774</v>
      </c>
      <c r="Q37" s="124">
        <f t="shared" si="3"/>
        <v>20428.740909672229</v>
      </c>
      <c r="R37" s="124">
        <f t="shared" si="4"/>
        <v>32077.071921472565</v>
      </c>
      <c r="S37" s="124">
        <f t="shared" si="5"/>
        <v>2742.391360790557</v>
      </c>
      <c r="T37" s="124">
        <f t="shared" si="6"/>
        <v>-25907.189085303577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30160.074751939112</v>
      </c>
      <c r="Q38" s="124">
        <f t="shared" si="3"/>
        <v>21010.715694454113</v>
      </c>
      <c r="R38" s="124">
        <f t="shared" si="4"/>
        <v>33005.426122311357</v>
      </c>
      <c r="S38" s="124">
        <f t="shared" si="5"/>
        <v>2800.9113989512139</v>
      </c>
      <c r="T38" s="124">
        <f t="shared" si="6"/>
        <v>-26656.97846377757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31002.130389814778</v>
      </c>
      <c r="Q39" s="124">
        <f t="shared" si="3"/>
        <v>21609.269800086924</v>
      </c>
      <c r="R39" s="124">
        <f t="shared" si="4"/>
        <v>33960.648159601216</v>
      </c>
      <c r="S39" s="124">
        <f t="shared" si="5"/>
        <v>2860.6801993838385</v>
      </c>
      <c r="T39" s="124">
        <f t="shared" si="6"/>
        <v>-27428.467769257204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31867.830546363668</v>
      </c>
      <c r="Q40" s="124">
        <f t="shared" si="3"/>
        <v>22224.875538923476</v>
      </c>
      <c r="R40" s="124">
        <f t="shared" si="4"/>
        <v>34943.515625165288</v>
      </c>
      <c r="S40" s="124">
        <f t="shared" si="5"/>
        <v>2921.7244094943603</v>
      </c>
      <c r="T40" s="124">
        <f t="shared" si="6"/>
        <v>-28222.285027219459</v>
      </c>
      <c r="U40" s="196">
        <f>SUM(Q37:T40)/4</f>
        <v>30592.762698687333</v>
      </c>
      <c r="V40" s="124">
        <f>SUM(Q37:Q40)/4</f>
        <v>21318.400485784186</v>
      </c>
      <c r="W40" s="124">
        <f>SUM(R37:R40)/4</f>
        <v>33496.665457137606</v>
      </c>
      <c r="X40" s="124">
        <f>SUM(S37:S40)/4</f>
        <v>2831.4268421549923</v>
      </c>
      <c r="Y40" s="124">
        <f>SUM(T37:T40)/4</f>
        <v>-27053.730086389452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32757.842100228259</v>
      </c>
      <c r="Q41" s="124">
        <f t="shared" si="3"/>
        <v>22858.018678569701</v>
      </c>
      <c r="R41" s="124">
        <f t="shared" si="4"/>
        <v>35954.828615394385</v>
      </c>
      <c r="S41" s="124">
        <f t="shared" si="5"/>
        <v>2984.0712453191509</v>
      </c>
      <c r="T41" s="124">
        <f t="shared" si="6"/>
        <v>-29039.076439054978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33672.850803313588</v>
      </c>
      <c r="Q42" s="124">
        <f t="shared" si="3"/>
        <v>23509.19882519844</v>
      </c>
      <c r="R42" s="124">
        <f t="shared" si="4"/>
        <v>36995.410382559872</v>
      </c>
      <c r="S42" s="124">
        <f t="shared" si="5"/>
        <v>3047.7485036590601</v>
      </c>
      <c r="T42" s="124">
        <f t="shared" si="6"/>
        <v>-29879.506908103787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34613.561816316651</v>
      </c>
      <c r="Q43" s="124">
        <f t="shared" si="3"/>
        <v>24178.92981778309</v>
      </c>
      <c r="R43" s="124">
        <f t="shared" si="4"/>
        <v>38066.108004976399</v>
      </c>
      <c r="S43" s="124">
        <f t="shared" si="5"/>
        <v>3112.7845744723809</v>
      </c>
      <c r="T43" s="124">
        <f t="shared" si="6"/>
        <v>-30744.260580915223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35580.700259481913</v>
      </c>
      <c r="Q44" s="124">
        <f t="shared" si="3"/>
        <v>24867.740133562183</v>
      </c>
      <c r="R44" s="124">
        <f t="shared" si="4"/>
        <v>39167.793076560105</v>
      </c>
      <c r="S44" s="124">
        <f t="shared" si="5"/>
        <v>3179.208453532267</v>
      </c>
      <c r="T44" s="124">
        <f t="shared" si="6"/>
        <v>-31634.04140417264</v>
      </c>
      <c r="U44" s="196">
        <f>SUM(Q41:T44)/4</f>
        <v>34156.238744835107</v>
      </c>
      <c r="V44" s="124">
        <f>SUM(Q41:Q44)/4</f>
        <v>23853.471863778355</v>
      </c>
      <c r="W44" s="124">
        <f>SUM(R41:R44)/4</f>
        <v>37546.035019872696</v>
      </c>
      <c r="X44" s="124">
        <f>SUM(S41:S44)/4</f>
        <v>3080.9531942457147</v>
      </c>
      <c r="Y44" s="124">
        <f>SUM(T41:T44)/4</f>
        <v>-30324.221333061658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36575.011779016379</v>
      </c>
      <c r="Q45" s="124">
        <f t="shared" si="3"/>
        <v>25576.173305054879</v>
      </c>
      <c r="R45" s="124">
        <f t="shared" si="4"/>
        <v>40301.362416343538</v>
      </c>
      <c r="S45" s="124">
        <f t="shared" si="5"/>
        <v>3247.0497553542505</v>
      </c>
      <c r="T45" s="124">
        <f t="shared" si="6"/>
        <v>-32549.573697736294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37597.263129610074</v>
      </c>
      <c r="Q46" s="124">
        <f t="shared" si="3"/>
        <v>26304.788348956394</v>
      </c>
      <c r="R46" s="124">
        <f t="shared" si="4"/>
        <v>41467.738798524922</v>
      </c>
      <c r="S46" s="124">
        <f t="shared" si="5"/>
        <v>3316.3387263996178</v>
      </c>
      <c r="T46" s="124">
        <f t="shared" si="6"/>
        <v>-33491.602744270858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18543.068727156613</v>
      </c>
      <c r="V48" s="124">
        <f>SUM(Q45:Q48)/4</f>
        <v>12970.240413502819</v>
      </c>
      <c r="W48" s="124">
        <f>SUM(R45:R48)/4</f>
        <v>20442.275303717113</v>
      </c>
      <c r="X48" s="124">
        <f>SUM(S45:S48)/4</f>
        <v>1640.8471204384671</v>
      </c>
      <c r="Y48" s="124">
        <f>SUM(T45:T48)/4</f>
        <v>-16510.294110501789</v>
      </c>
      <c r="Z48" s="188">
        <f>SUM(Q48:T48)-P48</f>
        <v>0</v>
      </c>
    </row>
    <row r="49" spans="13:26" x14ac:dyDescent="0.2">
      <c r="M49" s="2"/>
      <c r="N49" s="1">
        <f t="shared" si="1"/>
        <v>33</v>
      </c>
      <c r="O49" s="195">
        <f t="shared" si="2"/>
        <v>2057</v>
      </c>
      <c r="P49" s="124">
        <f t="shared" si="0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">
      <c r="M50" s="2"/>
      <c r="N50" s="1">
        <f t="shared" si="1"/>
        <v>34</v>
      </c>
      <c r="O50" s="195">
        <f t="shared" si="2"/>
        <v>2058</v>
      </c>
      <c r="P50" s="124">
        <f t="shared" si="0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U50" s="124"/>
      <c r="Z50" s="2"/>
    </row>
    <row r="51" spans="13:26" x14ac:dyDescent="0.2">
      <c r="M51" s="2"/>
      <c r="N51" s="1">
        <f t="shared" si="1"/>
        <v>35</v>
      </c>
      <c r="O51" s="195">
        <f t="shared" si="2"/>
        <v>2059</v>
      </c>
      <c r="P51" s="124">
        <f t="shared" si="0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">
      <c r="M52" s="2"/>
      <c r="N52" s="1">
        <f t="shared" si="1"/>
        <v>36</v>
      </c>
      <c r="O52" s="195">
        <f t="shared" si="2"/>
        <v>2060</v>
      </c>
      <c r="P52" s="124">
        <f t="shared" si="0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">
      <c r="M53" s="2"/>
      <c r="N53" s="1">
        <f t="shared" si="1"/>
        <v>37</v>
      </c>
      <c r="O53" s="195">
        <f t="shared" si="2"/>
        <v>2061</v>
      </c>
      <c r="P53" s="124">
        <f t="shared" si="0"/>
        <v>0</v>
      </c>
      <c r="Q53" s="124">
        <f t="shared" si="3"/>
        <v>0</v>
      </c>
      <c r="R53" s="124">
        <f t="shared" si="4"/>
        <v>0</v>
      </c>
      <c r="S53" s="124">
        <f t="shared" si="5"/>
        <v>0</v>
      </c>
      <c r="T53" s="124">
        <f t="shared" si="6"/>
        <v>0</v>
      </c>
      <c r="Z53" s="2"/>
    </row>
    <row r="54" spans="13:26" x14ac:dyDescent="0.2">
      <c r="M54" s="2"/>
      <c r="N54" s="1">
        <f t="shared" si="1"/>
        <v>38</v>
      </c>
      <c r="O54" s="195">
        <f t="shared" si="2"/>
        <v>2062</v>
      </c>
      <c r="P54" s="124">
        <f t="shared" si="0"/>
        <v>0</v>
      </c>
      <c r="Q54" s="124">
        <f t="shared" si="3"/>
        <v>0</v>
      </c>
      <c r="R54" s="124">
        <f t="shared" si="4"/>
        <v>0</v>
      </c>
      <c r="S54" s="124">
        <f t="shared" si="5"/>
        <v>0</v>
      </c>
      <c r="T54" s="124">
        <f t="shared" si="6"/>
        <v>0</v>
      </c>
      <c r="Z54" s="2"/>
    </row>
    <row r="55" spans="13:26" x14ac:dyDescent="0.2">
      <c r="M55" s="2"/>
      <c r="N55" s="1">
        <f t="shared" si="1"/>
        <v>39</v>
      </c>
      <c r="O55" s="195">
        <f t="shared" si="2"/>
        <v>2063</v>
      </c>
      <c r="P55" s="124">
        <f t="shared" si="0"/>
        <v>0</v>
      </c>
      <c r="Q55" s="124">
        <f t="shared" si="3"/>
        <v>0</v>
      </c>
      <c r="R55" s="124">
        <f t="shared" si="4"/>
        <v>0</v>
      </c>
      <c r="S55" s="124">
        <f t="shared" si="5"/>
        <v>0</v>
      </c>
      <c r="T55" s="124">
        <f t="shared" si="6"/>
        <v>0</v>
      </c>
      <c r="Z55" s="124"/>
    </row>
    <row r="56" spans="13:26" x14ac:dyDescent="0.2">
      <c r="M56" s="2"/>
      <c r="N56" s="1">
        <f t="shared" si="1"/>
        <v>40</v>
      </c>
      <c r="O56" s="195">
        <f t="shared" si="2"/>
        <v>2064</v>
      </c>
      <c r="P56" s="124">
        <f t="shared" si="0"/>
        <v>0</v>
      </c>
      <c r="Q56" s="124">
        <f t="shared" si="3"/>
        <v>0</v>
      </c>
      <c r="R56" s="124">
        <f t="shared" si="4"/>
        <v>0</v>
      </c>
      <c r="S56" s="124">
        <f t="shared" si="5"/>
        <v>0</v>
      </c>
      <c r="T56" s="124">
        <f t="shared" si="6"/>
        <v>0</v>
      </c>
      <c r="U56" s="196">
        <f>SUM(Q53:T56)/4</f>
        <v>0</v>
      </c>
      <c r="V56" s="124">
        <f>SUM(Q53:Q56)/4</f>
        <v>0</v>
      </c>
      <c r="W56" s="124">
        <f>SUM(R53:R56)/4</f>
        <v>0</v>
      </c>
      <c r="X56" s="124">
        <f>SUM(S53:S56)/4</f>
        <v>0</v>
      </c>
      <c r="Y56" s="124">
        <f>SUM(T53:T56)/4</f>
        <v>0</v>
      </c>
      <c r="Z56" s="188">
        <f>SUM(Q56:T56)-P56</f>
        <v>0</v>
      </c>
    </row>
    <row r="57" spans="13:26" x14ac:dyDescent="0.2">
      <c r="M57" s="2"/>
      <c r="O57" s="163" t="s">
        <v>216</v>
      </c>
      <c r="P57" s="163" t="s">
        <v>216</v>
      </c>
      <c r="Q57" s="163" t="s">
        <v>216</v>
      </c>
      <c r="R57" s="163" t="s">
        <v>216</v>
      </c>
      <c r="S57" s="163" t="s">
        <v>216</v>
      </c>
      <c r="T57" s="163" t="s">
        <v>216</v>
      </c>
      <c r="U57" s="196"/>
      <c r="V57" s="196"/>
      <c r="W57" s="196"/>
      <c r="X57" s="196"/>
      <c r="Y57" s="196"/>
      <c r="Z57" s="2"/>
    </row>
    <row r="58" spans="13:26" x14ac:dyDescent="0.2">
      <c r="M58" s="2"/>
      <c r="O58" s="134" t="s">
        <v>231</v>
      </c>
      <c r="P58" s="196">
        <f>SUM(Q58:T58)</f>
        <v>778353.90222035302</v>
      </c>
      <c r="Q58" s="196">
        <f>SUM(Q$17:Q$56)</f>
        <v>540788.95884418732</v>
      </c>
      <c r="R58" s="196">
        <f>SUM(R$17:R$56)</f>
        <v>847870.32743137702</v>
      </c>
      <c r="S58" s="196">
        <f>SUM(S$17:S$56)</f>
        <v>74480.83790287278</v>
      </c>
      <c r="T58" s="196">
        <f>SUM(T$17:T$56)</f>
        <v>-684786.22195808403</v>
      </c>
      <c r="U58" s="124"/>
      <c r="V58" s="196"/>
      <c r="W58" s="196"/>
      <c r="X58" s="196"/>
      <c r="Y58" s="196"/>
      <c r="Z58" s="2"/>
    </row>
    <row r="59" spans="13:26" x14ac:dyDescent="0.2">
      <c r="M59" s="2"/>
      <c r="N59" s="2"/>
      <c r="O59" s="2"/>
      <c r="P59" s="188">
        <f>P58-P$10</f>
        <v>0</v>
      </c>
      <c r="Q59" s="188">
        <f>Q58-Q$10</f>
        <v>0</v>
      </c>
      <c r="R59" s="188">
        <f>R58-R$10</f>
        <v>-1.0477378964424133E-9</v>
      </c>
      <c r="S59" s="188">
        <f>S58-S$10</f>
        <v>0</v>
      </c>
      <c r="T59" s="188">
        <f>T58-T$10</f>
        <v>9.3132257461547852E-10</v>
      </c>
      <c r="U59" s="188">
        <f>SUM(Q58:T58)-P$10</f>
        <v>0</v>
      </c>
      <c r="V59" s="2"/>
      <c r="W59" s="2"/>
      <c r="X59" s="2"/>
      <c r="Y59" s="2"/>
      <c r="Z59" s="2"/>
    </row>
    <row r="60" spans="13:26" x14ac:dyDescent="0.2">
      <c r="M60" s="2"/>
      <c r="O60" s="180" t="s">
        <v>279</v>
      </c>
      <c r="P60" s="197">
        <f>$P$13</f>
        <v>2.7825453476684858E-2</v>
      </c>
      <c r="Z60" s="2"/>
    </row>
    <row r="61" spans="13:26" x14ac:dyDescent="0.2">
      <c r="M61" s="2"/>
      <c r="O61" s="134" t="s">
        <v>236</v>
      </c>
      <c r="P61" s="197">
        <f>((1+P60)^(1/12))-1</f>
        <v>2.2897307953961832E-3</v>
      </c>
      <c r="Z61" s="2"/>
    </row>
    <row r="62" spans="13:26" x14ac:dyDescent="0.2">
      <c r="M62" s="2"/>
      <c r="O62" s="134" t="s">
        <v>235</v>
      </c>
      <c r="P62" s="196">
        <f>P10</f>
        <v>778353.90222035255</v>
      </c>
      <c r="Z62" s="2"/>
    </row>
    <row r="63" spans="13:26" x14ac:dyDescent="0.2">
      <c r="M63" s="2"/>
      <c r="O63" s="134" t="s">
        <v>234</v>
      </c>
      <c r="P63" s="196">
        <f>P62/(1+P61)^P64</f>
        <v>341661.50639571162</v>
      </c>
      <c r="Z63" s="2"/>
    </row>
    <row r="64" spans="13:26" x14ac:dyDescent="0.2">
      <c r="M64" s="2"/>
      <c r="O64" s="134" t="s">
        <v>233</v>
      </c>
      <c r="P64" s="124">
        <f>$P$12*12</f>
        <v>360</v>
      </c>
      <c r="Q64" s="198"/>
      <c r="Z64" s="2"/>
    </row>
    <row r="65" spans="13:26" x14ac:dyDescent="0.2">
      <c r="M65" s="2"/>
      <c r="O65" s="134" t="s">
        <v>232</v>
      </c>
      <c r="P65" s="196">
        <f>PMT(P61,P64,-P63)</f>
        <v>1394.3825977273689</v>
      </c>
      <c r="Z65" s="2"/>
    </row>
    <row r="66" spans="13:26" x14ac:dyDescent="0.2">
      <c r="M66" s="2"/>
      <c r="N66" s="163"/>
      <c r="O66" s="163" t="s">
        <v>216</v>
      </c>
      <c r="P66" s="163" t="s">
        <v>216</v>
      </c>
      <c r="Q66" s="163" t="s">
        <v>216</v>
      </c>
      <c r="R66" s="163" t="s">
        <v>216</v>
      </c>
      <c r="Z66" s="2"/>
    </row>
    <row r="67" spans="13:26" x14ac:dyDescent="0.2">
      <c r="M67" s="2"/>
      <c r="N67" s="1">
        <v>1</v>
      </c>
      <c r="O67" s="124">
        <v>0</v>
      </c>
      <c r="P67" s="124">
        <f>P65</f>
        <v>1394.3825977273689</v>
      </c>
      <c r="Q67" s="124">
        <f t="shared" ref="Q67:Q130" si="7">O67*$P$61</f>
        <v>0</v>
      </c>
      <c r="R67" s="124">
        <f t="shared" ref="R67:R130" si="8">O67+P67+Q67</f>
        <v>1394.3825977273689</v>
      </c>
      <c r="Z67" s="2"/>
    </row>
    <row r="68" spans="13:26" x14ac:dyDescent="0.2">
      <c r="M68" s="2"/>
      <c r="N68" s="1">
        <f t="shared" ref="N68:N131" si="9">N67+1</f>
        <v>2</v>
      </c>
      <c r="O68" s="124">
        <f t="shared" ref="O68:O131" si="10">R67</f>
        <v>1394.3825977273689</v>
      </c>
      <c r="P68" s="124">
        <f t="shared" ref="P68:P131" si="11">P67</f>
        <v>1394.3825977273689</v>
      </c>
      <c r="Q68" s="124">
        <f t="shared" si="7"/>
        <v>3.1927607745808846</v>
      </c>
      <c r="R68" s="124">
        <f t="shared" si="8"/>
        <v>2791.9579562293188</v>
      </c>
      <c r="Z68" s="2"/>
    </row>
    <row r="69" spans="13:26" x14ac:dyDescent="0.2">
      <c r="M69" s="2"/>
      <c r="N69" s="1">
        <f t="shared" si="9"/>
        <v>3</v>
      </c>
      <c r="O69" s="124">
        <f t="shared" si="10"/>
        <v>2791.9579562293188</v>
      </c>
      <c r="P69" s="124">
        <f t="shared" si="11"/>
        <v>1394.3825977273689</v>
      </c>
      <c r="Q69" s="124">
        <f t="shared" si="7"/>
        <v>6.3928321118296605</v>
      </c>
      <c r="R69" s="124">
        <f t="shared" si="8"/>
        <v>4192.7333860685176</v>
      </c>
      <c r="Z69" s="2"/>
    </row>
    <row r="70" spans="13:26" x14ac:dyDescent="0.2">
      <c r="M70" s="2"/>
      <c r="N70" s="1">
        <f t="shared" si="9"/>
        <v>4</v>
      </c>
      <c r="O70" s="124">
        <f t="shared" si="10"/>
        <v>4192.7333860685176</v>
      </c>
      <c r="P70" s="124">
        <f t="shared" si="11"/>
        <v>1394.3825977273689</v>
      </c>
      <c r="Q70" s="124">
        <f t="shared" si="7"/>
        <v>9.6002307509667997</v>
      </c>
      <c r="R70" s="124">
        <f t="shared" si="8"/>
        <v>5596.7162145468537</v>
      </c>
      <c r="Z70" s="2"/>
    </row>
    <row r="71" spans="13:26" x14ac:dyDescent="0.2">
      <c r="M71" s="2"/>
      <c r="N71" s="1">
        <f t="shared" si="9"/>
        <v>5</v>
      </c>
      <c r="O71" s="124">
        <f t="shared" si="10"/>
        <v>5596.7162145468537</v>
      </c>
      <c r="P71" s="124">
        <f t="shared" si="11"/>
        <v>1394.3825977273689</v>
      </c>
      <c r="Q71" s="124">
        <f t="shared" si="7"/>
        <v>12.814973469541084</v>
      </c>
      <c r="R71" s="124">
        <f t="shared" si="8"/>
        <v>7003.9137857437636</v>
      </c>
      <c r="Z71" s="2"/>
    </row>
    <row r="72" spans="13:26" x14ac:dyDescent="0.2">
      <c r="M72" s="2"/>
      <c r="N72" s="1">
        <f t="shared" si="9"/>
        <v>6</v>
      </c>
      <c r="O72" s="124">
        <f t="shared" si="10"/>
        <v>7003.9137857437636</v>
      </c>
      <c r="P72" s="124">
        <f t="shared" si="11"/>
        <v>1394.3825977273689</v>
      </c>
      <c r="Q72" s="124">
        <f t="shared" si="7"/>
        <v>16.03707708351736</v>
      </c>
      <c r="R72" s="124">
        <f t="shared" si="8"/>
        <v>8414.3334605546497</v>
      </c>
      <c r="Z72" s="2"/>
    </row>
    <row r="73" spans="13:26" x14ac:dyDescent="0.2">
      <c r="M73" s="2"/>
      <c r="N73" s="1">
        <f t="shared" si="9"/>
        <v>7</v>
      </c>
      <c r="O73" s="124">
        <f t="shared" si="10"/>
        <v>8414.3334605546497</v>
      </c>
      <c r="P73" s="124">
        <f t="shared" si="11"/>
        <v>1394.3825977273689</v>
      </c>
      <c r="Q73" s="124">
        <f t="shared" si="7"/>
        <v>19.266558447364517</v>
      </c>
      <c r="R73" s="124">
        <f t="shared" si="8"/>
        <v>9827.9826167293832</v>
      </c>
      <c r="Z73" s="2"/>
    </row>
    <row r="74" spans="13:26" x14ac:dyDescent="0.2">
      <c r="M74" s="2"/>
      <c r="N74" s="1">
        <f t="shared" si="9"/>
        <v>8</v>
      </c>
      <c r="O74" s="124">
        <f t="shared" si="10"/>
        <v>9827.9826167293832</v>
      </c>
      <c r="P74" s="124">
        <f t="shared" si="11"/>
        <v>1394.3825977273689</v>
      </c>
      <c r="Q74" s="124">
        <f t="shared" si="7"/>
        <v>22.503434454143633</v>
      </c>
      <c r="R74" s="124">
        <f t="shared" si="8"/>
        <v>11244.868648910895</v>
      </c>
      <c r="Z74" s="2"/>
    </row>
    <row r="75" spans="13:26" x14ac:dyDescent="0.2">
      <c r="M75" s="2"/>
      <c r="N75" s="1">
        <f t="shared" si="9"/>
        <v>9</v>
      </c>
      <c r="O75" s="124">
        <f t="shared" si="10"/>
        <v>11244.868648910895</v>
      </c>
      <c r="P75" s="124">
        <f t="shared" si="11"/>
        <v>1394.3825977273689</v>
      </c>
      <c r="Q75" s="124">
        <f t="shared" si="7"/>
        <v>25.747722035596347</v>
      </c>
      <c r="R75" s="124">
        <f t="shared" si="8"/>
        <v>12664.998968673859</v>
      </c>
      <c r="Z75" s="2"/>
    </row>
    <row r="76" spans="13:26" x14ac:dyDescent="0.2">
      <c r="M76" s="2"/>
      <c r="N76" s="1">
        <f t="shared" si="9"/>
        <v>10</v>
      </c>
      <c r="O76" s="124">
        <f t="shared" si="10"/>
        <v>12664.998968673859</v>
      </c>
      <c r="P76" s="124">
        <f t="shared" si="11"/>
        <v>1394.3825977273689</v>
      </c>
      <c r="Q76" s="124">
        <f t="shared" si="7"/>
        <v>28.999438162233435</v>
      </c>
      <c r="R76" s="124">
        <f t="shared" si="8"/>
        <v>14088.38100456346</v>
      </c>
      <c r="Z76" s="2"/>
    </row>
    <row r="77" spans="13:26" x14ac:dyDescent="0.2">
      <c r="M77" s="2"/>
      <c r="N77" s="1">
        <f t="shared" si="9"/>
        <v>11</v>
      </c>
      <c r="O77" s="124">
        <f t="shared" si="10"/>
        <v>14088.38100456346</v>
      </c>
      <c r="P77" s="124">
        <f t="shared" si="11"/>
        <v>1394.3825977273689</v>
      </c>
      <c r="Q77" s="124">
        <f t="shared" si="7"/>
        <v>32.258599843423568</v>
      </c>
      <c r="R77" s="124">
        <f t="shared" si="8"/>
        <v>15515.022202134252</v>
      </c>
      <c r="Z77" s="2"/>
    </row>
    <row r="78" spans="13:26" x14ac:dyDescent="0.2">
      <c r="M78" s="2"/>
      <c r="N78" s="1">
        <f t="shared" si="9"/>
        <v>12</v>
      </c>
      <c r="O78" s="124">
        <f t="shared" si="10"/>
        <v>15515.022202134252</v>
      </c>
      <c r="P78" s="124">
        <f t="shared" si="11"/>
        <v>1394.3825977273689</v>
      </c>
      <c r="Q78" s="124">
        <f t="shared" si="7"/>
        <v>35.525224127482304</v>
      </c>
      <c r="R78" s="124">
        <f t="shared" si="8"/>
        <v>16944.930023989105</v>
      </c>
      <c r="Z78" s="2"/>
    </row>
    <row r="79" spans="13:26" x14ac:dyDescent="0.2">
      <c r="M79" s="2"/>
      <c r="N79" s="1">
        <f t="shared" si="9"/>
        <v>13</v>
      </c>
      <c r="O79" s="124">
        <f t="shared" si="10"/>
        <v>16944.930023989105</v>
      </c>
      <c r="P79" s="124">
        <f t="shared" si="11"/>
        <v>1394.3825977273689</v>
      </c>
      <c r="Q79" s="124">
        <f t="shared" si="7"/>
        <v>38.79932810176124</v>
      </c>
      <c r="R79" s="124">
        <f t="shared" si="8"/>
        <v>18378.111949818238</v>
      </c>
      <c r="Z79" s="2"/>
    </row>
    <row r="80" spans="13:26" x14ac:dyDescent="0.2">
      <c r="M80" s="2"/>
      <c r="N80" s="1">
        <f t="shared" si="9"/>
        <v>14</v>
      </c>
      <c r="O80" s="124">
        <f t="shared" si="10"/>
        <v>18378.111949818238</v>
      </c>
      <c r="P80" s="124">
        <f t="shared" si="11"/>
        <v>1394.3825977273689</v>
      </c>
      <c r="Q80" s="124">
        <f t="shared" si="7"/>
        <v>42.080928892737411</v>
      </c>
      <c r="R80" s="124">
        <f t="shared" si="8"/>
        <v>19814.575476438346</v>
      </c>
      <c r="Z80" s="2"/>
    </row>
    <row r="81" spans="13:26" x14ac:dyDescent="0.2">
      <c r="M81" s="2"/>
      <c r="N81" s="1">
        <f t="shared" si="9"/>
        <v>15</v>
      </c>
      <c r="O81" s="124">
        <f t="shared" si="10"/>
        <v>19814.575476438346</v>
      </c>
      <c r="P81" s="124">
        <f t="shared" si="11"/>
        <v>1394.3825977273689</v>
      </c>
      <c r="Q81" s="124">
        <f t="shared" si="7"/>
        <v>45.37004366610288</v>
      </c>
      <c r="R81" s="124">
        <f t="shared" si="8"/>
        <v>21254.328117831818</v>
      </c>
      <c r="Z81" s="2"/>
    </row>
    <row r="82" spans="13:26" x14ac:dyDescent="0.2">
      <c r="M82" s="2"/>
      <c r="N82" s="1">
        <f t="shared" si="9"/>
        <v>16</v>
      </c>
      <c r="O82" s="124">
        <f t="shared" si="10"/>
        <v>21254.328117831818</v>
      </c>
      <c r="P82" s="124">
        <f t="shared" si="11"/>
        <v>1394.3825977273689</v>
      </c>
      <c r="Q82" s="124">
        <f t="shared" si="7"/>
        <v>48.666689626854506</v>
      </c>
      <c r="R82" s="124">
        <f t="shared" si="8"/>
        <v>22697.377405186042</v>
      </c>
      <c r="Z82" s="2"/>
    </row>
    <row r="83" spans="13:26" x14ac:dyDescent="0.2">
      <c r="M83" s="2"/>
      <c r="N83" s="1">
        <f t="shared" si="9"/>
        <v>17</v>
      </c>
      <c r="O83" s="124">
        <f t="shared" si="10"/>
        <v>22697.377405186042</v>
      </c>
      <c r="P83" s="124">
        <f t="shared" si="11"/>
        <v>1394.3825977273689</v>
      </c>
      <c r="Q83" s="124">
        <f t="shared" si="7"/>
        <v>51.970884019383995</v>
      </c>
      <c r="R83" s="124">
        <f t="shared" si="8"/>
        <v>24143.730886932797</v>
      </c>
      <c r="Z83" s="2"/>
    </row>
    <row r="84" spans="13:26" x14ac:dyDescent="0.2">
      <c r="M84" s="2"/>
      <c r="N84" s="1">
        <f t="shared" si="9"/>
        <v>18</v>
      </c>
      <c r="O84" s="124">
        <f t="shared" si="10"/>
        <v>24143.730886932797</v>
      </c>
      <c r="P84" s="124">
        <f t="shared" si="11"/>
        <v>1394.3825977273689</v>
      </c>
      <c r="Q84" s="124">
        <f t="shared" si="7"/>
        <v>55.282644127568027</v>
      </c>
      <c r="R84" s="124">
        <f t="shared" si="8"/>
        <v>25593.396128787736</v>
      </c>
      <c r="Z84" s="2"/>
    </row>
    <row r="85" spans="13:26" x14ac:dyDescent="0.2">
      <c r="M85" s="2"/>
      <c r="N85" s="1">
        <f t="shared" si="9"/>
        <v>19</v>
      </c>
      <c r="O85" s="124">
        <f t="shared" si="10"/>
        <v>25593.396128787736</v>
      </c>
      <c r="P85" s="124">
        <f t="shared" si="11"/>
        <v>1394.3825977273689</v>
      </c>
      <c r="Q85" s="124">
        <f t="shared" si="7"/>
        <v>58.601987274858736</v>
      </c>
      <c r="R85" s="124">
        <f t="shared" si="8"/>
        <v>27046.380713789964</v>
      </c>
      <c r="Z85" s="2"/>
    </row>
    <row r="86" spans="13:26" x14ac:dyDescent="0.2">
      <c r="M86" s="2"/>
      <c r="N86" s="1">
        <f t="shared" si="9"/>
        <v>20</v>
      </c>
      <c r="O86" s="124">
        <f t="shared" si="10"/>
        <v>27046.380713789964</v>
      </c>
      <c r="P86" s="124">
        <f t="shared" si="11"/>
        <v>1394.3825977273689</v>
      </c>
      <c r="Q86" s="124">
        <f t="shared" si="7"/>
        <v>61.928930824374284</v>
      </c>
      <c r="R86" s="124">
        <f t="shared" si="8"/>
        <v>28502.692242341709</v>
      </c>
      <c r="Z86" s="2"/>
    </row>
    <row r="87" spans="13:26" x14ac:dyDescent="0.2">
      <c r="M87" s="2"/>
      <c r="N87" s="1">
        <f t="shared" si="9"/>
        <v>21</v>
      </c>
      <c r="O87" s="124">
        <f t="shared" si="10"/>
        <v>28502.692242341709</v>
      </c>
      <c r="P87" s="124">
        <f t="shared" si="11"/>
        <v>1394.3825977273689</v>
      </c>
      <c r="Q87" s="124">
        <f t="shared" si="7"/>
        <v>65.263492178989708</v>
      </c>
      <c r="R87" s="124">
        <f t="shared" si="8"/>
        <v>29962.338332248069</v>
      </c>
      <c r="Z87" s="2"/>
    </row>
    <row r="88" spans="13:26" x14ac:dyDescent="0.2">
      <c r="M88" s="2"/>
      <c r="N88" s="1">
        <f t="shared" si="9"/>
        <v>22</v>
      </c>
      <c r="O88" s="124">
        <f t="shared" si="10"/>
        <v>29962.338332248069</v>
      </c>
      <c r="P88" s="124">
        <f t="shared" si="11"/>
        <v>1394.3825977273689</v>
      </c>
      <c r="Q88" s="124">
        <f t="shared" si="7"/>
        <v>68.605688781427915</v>
      </c>
      <c r="R88" s="124">
        <f t="shared" si="8"/>
        <v>31425.326618756866</v>
      </c>
      <c r="Z88" s="2"/>
    </row>
    <row r="89" spans="13:26" x14ac:dyDescent="0.2">
      <c r="M89" s="2"/>
      <c r="N89" s="1">
        <f t="shared" si="9"/>
        <v>23</v>
      </c>
      <c r="O89" s="124">
        <f t="shared" si="10"/>
        <v>31425.326618756866</v>
      </c>
      <c r="P89" s="124">
        <f t="shared" si="11"/>
        <v>1394.3825977273689</v>
      </c>
      <c r="Q89" s="124">
        <f t="shared" si="7"/>
        <v>71.955538114351</v>
      </c>
      <c r="R89" s="124">
        <f t="shared" si="8"/>
        <v>32891.664754598583</v>
      </c>
      <c r="Z89" s="2"/>
    </row>
    <row r="90" spans="13:26" x14ac:dyDescent="0.2">
      <c r="M90" s="2"/>
      <c r="N90" s="1">
        <f t="shared" si="9"/>
        <v>24</v>
      </c>
      <c r="O90" s="124">
        <f t="shared" si="10"/>
        <v>32891.664754598583</v>
      </c>
      <c r="P90" s="124">
        <f t="shared" si="11"/>
        <v>1394.3825977273689</v>
      </c>
      <c r="Q90" s="124">
        <f t="shared" si="7"/>
        <v>75.313057700451623</v>
      </c>
      <c r="R90" s="124">
        <f t="shared" si="8"/>
        <v>34361.360410026398</v>
      </c>
      <c r="Z90" s="2"/>
    </row>
    <row r="91" spans="13:26" x14ac:dyDescent="0.2">
      <c r="M91" s="2"/>
      <c r="N91" s="1">
        <f t="shared" si="9"/>
        <v>25</v>
      </c>
      <c r="O91" s="124">
        <f t="shared" si="10"/>
        <v>34361.360410026398</v>
      </c>
      <c r="P91" s="124">
        <f t="shared" si="11"/>
        <v>1394.3825977273689</v>
      </c>
      <c r="Q91" s="124">
        <f t="shared" si="7"/>
        <v>78.678265102544671</v>
      </c>
      <c r="R91" s="124">
        <f t="shared" si="8"/>
        <v>35834.421272856307</v>
      </c>
      <c r="Z91" s="2"/>
    </row>
    <row r="92" spans="13:26" x14ac:dyDescent="0.2">
      <c r="M92" s="2"/>
      <c r="N92" s="1">
        <f t="shared" si="9"/>
        <v>26</v>
      </c>
      <c r="O92" s="124">
        <f t="shared" si="10"/>
        <v>35834.421272856307</v>
      </c>
      <c r="P92" s="124">
        <f t="shared" si="11"/>
        <v>1394.3825977273689</v>
      </c>
      <c r="Q92" s="124">
        <f t="shared" si="7"/>
        <v>82.051177923659182</v>
      </c>
      <c r="R92" s="124">
        <f t="shared" si="8"/>
        <v>37310.855048507336</v>
      </c>
      <c r="Z92" s="2"/>
    </row>
    <row r="93" spans="13:26" x14ac:dyDescent="0.2">
      <c r="M93" s="2"/>
      <c r="N93" s="1">
        <f t="shared" si="9"/>
        <v>27</v>
      </c>
      <c r="O93" s="124">
        <f t="shared" si="10"/>
        <v>37310.855048507336</v>
      </c>
      <c r="P93" s="124">
        <f t="shared" si="11"/>
        <v>1394.3825977273689</v>
      </c>
      <c r="Q93" s="124">
        <f t="shared" si="7"/>
        <v>85.431813807130396</v>
      </c>
      <c r="R93" s="124">
        <f t="shared" si="8"/>
        <v>38790.669460041834</v>
      </c>
      <c r="Z93" s="2"/>
    </row>
    <row r="94" spans="13:26" x14ac:dyDescent="0.2">
      <c r="M94" s="2"/>
      <c r="N94" s="1">
        <f t="shared" si="9"/>
        <v>28</v>
      </c>
      <c r="O94" s="124">
        <f t="shared" si="10"/>
        <v>38790.669460041834</v>
      </c>
      <c r="P94" s="124">
        <f t="shared" si="11"/>
        <v>1394.3825977273689</v>
      </c>
      <c r="Q94" s="124">
        <f t="shared" si="7"/>
        <v>88.820190436692016</v>
      </c>
      <c r="R94" s="124">
        <f t="shared" si="8"/>
        <v>40273.872248205895</v>
      </c>
      <c r="Z94" s="2"/>
    </row>
    <row r="95" spans="13:26" x14ac:dyDescent="0.2">
      <c r="M95" s="2"/>
      <c r="N95" s="1">
        <f t="shared" si="9"/>
        <v>29</v>
      </c>
      <c r="O95" s="124">
        <f t="shared" si="10"/>
        <v>40273.872248205895</v>
      </c>
      <c r="P95" s="124">
        <f t="shared" si="11"/>
        <v>1394.3825977273689</v>
      </c>
      <c r="Q95" s="124">
        <f t="shared" si="7"/>
        <v>92.216325536568746</v>
      </c>
      <c r="R95" s="124">
        <f t="shared" si="8"/>
        <v>41760.471171469828</v>
      </c>
      <c r="Z95" s="2"/>
    </row>
    <row r="96" spans="13:26" x14ac:dyDescent="0.2">
      <c r="M96" s="2"/>
      <c r="N96" s="1">
        <f t="shared" si="9"/>
        <v>30</v>
      </c>
      <c r="O96" s="124">
        <f t="shared" si="10"/>
        <v>41760.471171469828</v>
      </c>
      <c r="P96" s="124">
        <f t="shared" si="11"/>
        <v>1394.3825977273689</v>
      </c>
      <c r="Q96" s="124">
        <f t="shared" si="7"/>
        <v>95.620236871568991</v>
      </c>
      <c r="R96" s="124">
        <f t="shared" si="8"/>
        <v>43250.474006068762</v>
      </c>
      <c r="Z96" s="2"/>
    </row>
    <row r="97" spans="13:26" x14ac:dyDescent="0.2">
      <c r="M97" s="2"/>
      <c r="N97" s="1">
        <f t="shared" si="9"/>
        <v>31</v>
      </c>
      <c r="O97" s="124">
        <f t="shared" si="10"/>
        <v>43250.474006068762</v>
      </c>
      <c r="P97" s="124">
        <f t="shared" si="11"/>
        <v>1394.3825977273689</v>
      </c>
      <c r="Q97" s="124">
        <f t="shared" si="7"/>
        <v>99.031942247177767</v>
      </c>
      <c r="R97" s="124">
        <f t="shared" si="8"/>
        <v>44743.888546043308</v>
      </c>
      <c r="Z97" s="2"/>
    </row>
    <row r="98" spans="13:26" x14ac:dyDescent="0.2">
      <c r="M98" s="2"/>
      <c r="N98" s="1">
        <f t="shared" si="9"/>
        <v>32</v>
      </c>
      <c r="O98" s="124">
        <f t="shared" si="10"/>
        <v>44743.888546043308</v>
      </c>
      <c r="P98" s="124">
        <f t="shared" si="11"/>
        <v>1394.3825977273689</v>
      </c>
      <c r="Q98" s="124">
        <f t="shared" si="7"/>
        <v>102.45145950964991</v>
      </c>
      <c r="R98" s="124">
        <f t="shared" si="8"/>
        <v>46240.722603280323</v>
      </c>
      <c r="Z98" s="2"/>
    </row>
    <row r="99" spans="13:26" x14ac:dyDescent="0.2">
      <c r="M99" s="2"/>
      <c r="N99" s="1">
        <f t="shared" si="9"/>
        <v>33</v>
      </c>
      <c r="O99" s="124">
        <f t="shared" si="10"/>
        <v>46240.722603280323</v>
      </c>
      <c r="P99" s="124">
        <f t="shared" si="11"/>
        <v>1394.3825977273689</v>
      </c>
      <c r="Q99" s="124">
        <f t="shared" si="7"/>
        <v>105.87880654610332</v>
      </c>
      <c r="R99" s="124">
        <f t="shared" si="8"/>
        <v>47740.984007553794</v>
      </c>
      <c r="Z99" s="2"/>
    </row>
    <row r="100" spans="13:26" x14ac:dyDescent="0.2">
      <c r="M100" s="2"/>
      <c r="N100" s="1">
        <f t="shared" si="9"/>
        <v>34</v>
      </c>
      <c r="O100" s="124">
        <f t="shared" si="10"/>
        <v>47740.984007553794</v>
      </c>
      <c r="P100" s="124">
        <f t="shared" si="11"/>
        <v>1394.3825977273689</v>
      </c>
      <c r="Q100" s="124">
        <f t="shared" si="7"/>
        <v>109.31400128461262</v>
      </c>
      <c r="R100" s="124">
        <f t="shared" si="8"/>
        <v>49244.680606565773</v>
      </c>
      <c r="Z100" s="2"/>
    </row>
    <row r="101" spans="13:26" x14ac:dyDescent="0.2">
      <c r="M101" s="2"/>
      <c r="N101" s="1">
        <f t="shared" si="9"/>
        <v>35</v>
      </c>
      <c r="O101" s="124">
        <f t="shared" si="10"/>
        <v>49244.680606565773</v>
      </c>
      <c r="P101" s="124">
        <f t="shared" si="11"/>
        <v>1394.3825977273689</v>
      </c>
      <c r="Q101" s="124">
        <f t="shared" si="7"/>
        <v>112.75706169430285</v>
      </c>
      <c r="R101" s="124">
        <f t="shared" si="8"/>
        <v>50751.820265987444</v>
      </c>
      <c r="Z101" s="2"/>
    </row>
    <row r="102" spans="13:26" x14ac:dyDescent="0.2">
      <c r="M102" s="2"/>
      <c r="N102" s="1">
        <f t="shared" si="9"/>
        <v>36</v>
      </c>
      <c r="O102" s="124">
        <f t="shared" si="10"/>
        <v>50751.820265987444</v>
      </c>
      <c r="P102" s="124">
        <f t="shared" si="11"/>
        <v>1394.3825977273689</v>
      </c>
      <c r="Q102" s="124">
        <f t="shared" si="7"/>
        <v>116.20800578544356</v>
      </c>
      <c r="R102" s="124">
        <f t="shared" si="8"/>
        <v>52262.410869500251</v>
      </c>
      <c r="Z102" s="2"/>
    </row>
    <row r="103" spans="13:26" x14ac:dyDescent="0.2">
      <c r="M103" s="2"/>
      <c r="N103" s="1">
        <f t="shared" si="9"/>
        <v>37</v>
      </c>
      <c r="O103" s="124">
        <f t="shared" si="10"/>
        <v>52262.410869500251</v>
      </c>
      <c r="P103" s="124">
        <f t="shared" si="11"/>
        <v>1394.3825977273689</v>
      </c>
      <c r="Q103" s="124">
        <f t="shared" si="7"/>
        <v>119.66685160954295</v>
      </c>
      <c r="R103" s="124">
        <f t="shared" si="8"/>
        <v>53776.460318837162</v>
      </c>
      <c r="Z103" s="2"/>
    </row>
    <row r="104" spans="13:26" x14ac:dyDescent="0.2">
      <c r="M104" s="2"/>
      <c r="N104" s="1">
        <f t="shared" si="9"/>
        <v>38</v>
      </c>
      <c r="O104" s="124">
        <f t="shared" si="10"/>
        <v>53776.460318837162</v>
      </c>
      <c r="P104" s="124">
        <f t="shared" si="11"/>
        <v>1394.3825977273689</v>
      </c>
      <c r="Q104" s="124">
        <f t="shared" si="7"/>
        <v>123.1336172594423</v>
      </c>
      <c r="R104" s="124">
        <f t="shared" si="8"/>
        <v>55293.976533823974</v>
      </c>
      <c r="Z104" s="2"/>
    </row>
    <row r="105" spans="13:26" x14ac:dyDescent="0.2">
      <c r="M105" s="2"/>
      <c r="N105" s="1">
        <f t="shared" si="9"/>
        <v>39</v>
      </c>
      <c r="O105" s="124">
        <f t="shared" si="10"/>
        <v>55293.976533823974</v>
      </c>
      <c r="P105" s="124">
        <f t="shared" si="11"/>
        <v>1394.3825977273689</v>
      </c>
      <c r="Q105" s="124">
        <f t="shared" si="7"/>
        <v>126.60832086941066</v>
      </c>
      <c r="R105" s="124">
        <f t="shared" si="8"/>
        <v>56814.967452420751</v>
      </c>
      <c r="Z105" s="2"/>
    </row>
    <row r="106" spans="13:26" x14ac:dyDescent="0.2">
      <c r="M106" s="2"/>
      <c r="N106" s="1">
        <f t="shared" si="9"/>
        <v>40</v>
      </c>
      <c r="O106" s="124">
        <f t="shared" si="10"/>
        <v>56814.967452420751</v>
      </c>
      <c r="P106" s="124">
        <f t="shared" si="11"/>
        <v>1394.3825977273689</v>
      </c>
      <c r="Q106" s="124">
        <f t="shared" si="7"/>
        <v>130.09098061523963</v>
      </c>
      <c r="R106" s="124">
        <f t="shared" si="8"/>
        <v>58339.441030763359</v>
      </c>
      <c r="Z106" s="2"/>
    </row>
    <row r="107" spans="13:26" x14ac:dyDescent="0.2">
      <c r="M107" s="2"/>
      <c r="N107" s="1">
        <f t="shared" si="9"/>
        <v>41</v>
      </c>
      <c r="O107" s="124">
        <f t="shared" si="10"/>
        <v>58339.441030763359</v>
      </c>
      <c r="P107" s="124">
        <f t="shared" si="11"/>
        <v>1394.3825977273689</v>
      </c>
      <c r="Q107" s="124">
        <f t="shared" si="7"/>
        <v>133.58161471433851</v>
      </c>
      <c r="R107" s="124">
        <f t="shared" si="8"/>
        <v>59867.405243205067</v>
      </c>
      <c r="Z107" s="2"/>
    </row>
    <row r="108" spans="13:26" x14ac:dyDescent="0.2">
      <c r="M108" s="2"/>
      <c r="N108" s="1">
        <f t="shared" si="9"/>
        <v>42</v>
      </c>
      <c r="O108" s="124">
        <f t="shared" si="10"/>
        <v>59867.405243205067</v>
      </c>
      <c r="P108" s="124">
        <f t="shared" si="11"/>
        <v>1394.3825977273689</v>
      </c>
      <c r="Q108" s="124">
        <f t="shared" si="7"/>
        <v>137.08024142582957</v>
      </c>
      <c r="R108" s="124">
        <f t="shared" si="8"/>
        <v>61398.868082358262</v>
      </c>
      <c r="Z108" s="2"/>
    </row>
    <row r="109" spans="13:26" x14ac:dyDescent="0.2">
      <c r="M109" s="2"/>
      <c r="N109" s="1">
        <f t="shared" si="9"/>
        <v>43</v>
      </c>
      <c r="O109" s="124">
        <f t="shared" si="10"/>
        <v>61398.868082358262</v>
      </c>
      <c r="P109" s="124">
        <f t="shared" si="11"/>
        <v>1394.3825977273689</v>
      </c>
      <c r="Q109" s="124">
        <f t="shared" si="7"/>
        <v>140.58687905064352</v>
      </c>
      <c r="R109" s="124">
        <f t="shared" si="8"/>
        <v>62933.837559136271</v>
      </c>
      <c r="Z109" s="2"/>
    </row>
    <row r="110" spans="13:26" x14ac:dyDescent="0.2">
      <c r="M110" s="2"/>
      <c r="N110" s="1">
        <f t="shared" si="9"/>
        <v>44</v>
      </c>
      <c r="O110" s="124">
        <f t="shared" si="10"/>
        <v>62933.837559136271</v>
      </c>
      <c r="P110" s="124">
        <f t="shared" si="11"/>
        <v>1394.3825977273689</v>
      </c>
      <c r="Q110" s="124">
        <f t="shared" si="7"/>
        <v>144.10154593161528</v>
      </c>
      <c r="R110" s="124">
        <f t="shared" si="8"/>
        <v>64472.321702795256</v>
      </c>
      <c r="Z110" s="2"/>
    </row>
    <row r="111" spans="13:26" x14ac:dyDescent="0.2">
      <c r="M111" s="2"/>
      <c r="N111" s="1">
        <f t="shared" si="9"/>
        <v>45</v>
      </c>
      <c r="O111" s="124">
        <f t="shared" si="10"/>
        <v>64472.321702795256</v>
      </c>
      <c r="P111" s="124">
        <f t="shared" si="11"/>
        <v>1394.3825977273689</v>
      </c>
      <c r="Q111" s="124">
        <f t="shared" si="7"/>
        <v>147.62426045357998</v>
      </c>
      <c r="R111" s="124">
        <f t="shared" si="8"/>
        <v>66014.32856097621</v>
      </c>
      <c r="Z111" s="2"/>
    </row>
    <row r="112" spans="13:26" x14ac:dyDescent="0.2">
      <c r="M112" s="2"/>
      <c r="N112" s="1">
        <f t="shared" si="9"/>
        <v>46</v>
      </c>
      <c r="O112" s="124">
        <f t="shared" si="10"/>
        <v>66014.32856097621</v>
      </c>
      <c r="P112" s="124">
        <f t="shared" si="11"/>
        <v>1394.3825977273689</v>
      </c>
      <c r="Q112" s="124">
        <f t="shared" si="7"/>
        <v>151.15504104346903</v>
      </c>
      <c r="R112" s="124">
        <f t="shared" si="8"/>
        <v>67559.866199747048</v>
      </c>
      <c r="Z112" s="2"/>
    </row>
    <row r="113" spans="13:26" x14ac:dyDescent="0.2">
      <c r="M113" s="2"/>
      <c r="N113" s="1">
        <f t="shared" si="9"/>
        <v>47</v>
      </c>
      <c r="O113" s="124">
        <f t="shared" si="10"/>
        <v>67559.866199747048</v>
      </c>
      <c r="P113" s="124">
        <f t="shared" si="11"/>
        <v>1394.3825977273689</v>
      </c>
      <c r="Q113" s="124">
        <f t="shared" si="7"/>
        <v>154.69390617040651</v>
      </c>
      <c r="R113" s="124">
        <f t="shared" si="8"/>
        <v>69108.942703644818</v>
      </c>
      <c r="Z113" s="2"/>
    </row>
    <row r="114" spans="13:26" x14ac:dyDescent="0.2">
      <c r="M114" s="2"/>
      <c r="N114" s="1">
        <f t="shared" si="9"/>
        <v>48</v>
      </c>
      <c r="O114" s="124">
        <f t="shared" si="10"/>
        <v>69108.942703644818</v>
      </c>
      <c r="P114" s="124">
        <f t="shared" si="11"/>
        <v>1394.3825977273689</v>
      </c>
      <c r="Q114" s="124">
        <f t="shared" si="7"/>
        <v>158.24087434580591</v>
      </c>
      <c r="R114" s="124">
        <f t="shared" si="8"/>
        <v>70661.566175717991</v>
      </c>
      <c r="Z114" s="2"/>
    </row>
    <row r="115" spans="13:26" x14ac:dyDescent="0.2">
      <c r="M115" s="2"/>
      <c r="N115" s="1">
        <f t="shared" si="9"/>
        <v>49</v>
      </c>
      <c r="O115" s="124">
        <f t="shared" si="10"/>
        <v>70661.566175717991</v>
      </c>
      <c r="P115" s="124">
        <f t="shared" si="11"/>
        <v>1394.3825977273689</v>
      </c>
      <c r="Q115" s="124">
        <f t="shared" si="7"/>
        <v>161.7959641234668</v>
      </c>
      <c r="R115" s="124">
        <f t="shared" si="8"/>
        <v>72217.744737568821</v>
      </c>
      <c r="Z115" s="2"/>
    </row>
    <row r="116" spans="13:26" x14ac:dyDescent="0.2">
      <c r="M116" s="2"/>
      <c r="N116" s="1">
        <f t="shared" si="9"/>
        <v>50</v>
      </c>
      <c r="O116" s="124">
        <f t="shared" si="10"/>
        <v>72217.744737568821</v>
      </c>
      <c r="P116" s="124">
        <f t="shared" si="11"/>
        <v>1394.3825977273689</v>
      </c>
      <c r="Q116" s="124">
        <f t="shared" si="7"/>
        <v>165.35919409967198</v>
      </c>
      <c r="R116" s="124">
        <f t="shared" si="8"/>
        <v>73777.486529395857</v>
      </c>
      <c r="Z116" s="2"/>
    </row>
    <row r="117" spans="13:26" x14ac:dyDescent="0.2">
      <c r="M117" s="2"/>
      <c r="N117" s="1">
        <f t="shared" si="9"/>
        <v>51</v>
      </c>
      <c r="O117" s="124">
        <f t="shared" si="10"/>
        <v>73777.486529395857</v>
      </c>
      <c r="P117" s="124">
        <f t="shared" si="11"/>
        <v>1394.3825977273689</v>
      </c>
      <c r="Q117" s="124">
        <f t="shared" si="7"/>
        <v>168.93058291328478</v>
      </c>
      <c r="R117" s="124">
        <f t="shared" si="8"/>
        <v>75340.799710036503</v>
      </c>
      <c r="Z117" s="2"/>
    </row>
    <row r="118" spans="13:26" x14ac:dyDescent="0.2">
      <c r="M118" s="2"/>
      <c r="N118" s="1">
        <f t="shared" si="9"/>
        <v>52</v>
      </c>
      <c r="O118" s="124">
        <f t="shared" si="10"/>
        <v>75340.799710036503</v>
      </c>
      <c r="P118" s="124">
        <f t="shared" si="11"/>
        <v>1394.3825977273689</v>
      </c>
      <c r="Q118" s="124">
        <f t="shared" si="7"/>
        <v>172.51014924584641</v>
      </c>
      <c r="R118" s="124">
        <f t="shared" si="8"/>
        <v>76907.692457009718</v>
      </c>
      <c r="Z118" s="2"/>
    </row>
    <row r="119" spans="13:26" x14ac:dyDescent="0.2">
      <c r="M119" s="2"/>
      <c r="N119" s="1">
        <f t="shared" si="9"/>
        <v>53</v>
      </c>
      <c r="O119" s="124">
        <f t="shared" si="10"/>
        <v>76907.692457009718</v>
      </c>
      <c r="P119" s="124">
        <f t="shared" si="11"/>
        <v>1394.3825977273689</v>
      </c>
      <c r="Q119" s="124">
        <f t="shared" si="7"/>
        <v>176.0979118216739</v>
      </c>
      <c r="R119" s="124">
        <f t="shared" si="8"/>
        <v>78478.172966558763</v>
      </c>
      <c r="Z119" s="2"/>
    </row>
    <row r="120" spans="13:26" x14ac:dyDescent="0.2">
      <c r="M120" s="2"/>
      <c r="N120" s="1">
        <f t="shared" si="9"/>
        <v>54</v>
      </c>
      <c r="O120" s="124">
        <f t="shared" si="10"/>
        <v>78478.172966558763</v>
      </c>
      <c r="P120" s="124">
        <f t="shared" si="11"/>
        <v>1394.3825977273689</v>
      </c>
      <c r="Q120" s="124">
        <f t="shared" si="7"/>
        <v>179.69388940795784</v>
      </c>
      <c r="R120" s="124">
        <f t="shared" si="8"/>
        <v>80052.249453694094</v>
      </c>
      <c r="Z120" s="2"/>
    </row>
    <row r="121" spans="13:26" x14ac:dyDescent="0.2">
      <c r="M121" s="2"/>
      <c r="N121" s="1">
        <f t="shared" si="9"/>
        <v>55</v>
      </c>
      <c r="O121" s="124">
        <f t="shared" si="10"/>
        <v>80052.249453694094</v>
      </c>
      <c r="P121" s="124">
        <f t="shared" si="11"/>
        <v>1394.3825977273689</v>
      </c>
      <c r="Q121" s="124">
        <f t="shared" si="7"/>
        <v>183.29810081486065</v>
      </c>
      <c r="R121" s="124">
        <f t="shared" si="8"/>
        <v>81629.930152236324</v>
      </c>
      <c r="Z121" s="2"/>
    </row>
    <row r="122" spans="13:26" x14ac:dyDescent="0.2">
      <c r="M122" s="2"/>
      <c r="N122" s="1">
        <f t="shared" si="9"/>
        <v>56</v>
      </c>
      <c r="O122" s="124">
        <f t="shared" si="10"/>
        <v>81629.930152236324</v>
      </c>
      <c r="P122" s="124">
        <f t="shared" si="11"/>
        <v>1394.3825977273689</v>
      </c>
      <c r="Q122" s="124">
        <f t="shared" si="7"/>
        <v>186.91056489561495</v>
      </c>
      <c r="R122" s="124">
        <f t="shared" si="8"/>
        <v>83211.223314859308</v>
      </c>
      <c r="Z122" s="2"/>
    </row>
    <row r="123" spans="13:26" x14ac:dyDescent="0.2">
      <c r="M123" s="2"/>
      <c r="N123" s="1">
        <f t="shared" si="9"/>
        <v>57</v>
      </c>
      <c r="O123" s="124">
        <f t="shared" si="10"/>
        <v>83211.223314859308</v>
      </c>
      <c r="P123" s="124">
        <f t="shared" si="11"/>
        <v>1394.3825977273689</v>
      </c>
      <c r="Q123" s="124">
        <f t="shared" si="7"/>
        <v>190.53130054662222</v>
      </c>
      <c r="R123" s="124">
        <f t="shared" si="8"/>
        <v>84796.13721313329</v>
      </c>
      <c r="Z123" s="2"/>
    </row>
    <row r="124" spans="13:26" x14ac:dyDescent="0.2">
      <c r="M124" s="2"/>
      <c r="N124" s="1">
        <f t="shared" si="9"/>
        <v>58</v>
      </c>
      <c r="O124" s="124">
        <f t="shared" si="10"/>
        <v>84796.13721313329</v>
      </c>
      <c r="P124" s="124">
        <f t="shared" si="11"/>
        <v>1394.3825977273689</v>
      </c>
      <c r="Q124" s="124">
        <f t="shared" si="7"/>
        <v>194.16032670755158</v>
      </c>
      <c r="R124" s="124">
        <f t="shared" si="8"/>
        <v>86384.680137568212</v>
      </c>
      <c r="Z124" s="2"/>
    </row>
    <row r="125" spans="13:26" x14ac:dyDescent="0.2">
      <c r="M125" s="2"/>
      <c r="N125" s="1">
        <f t="shared" si="9"/>
        <v>59</v>
      </c>
      <c r="O125" s="124">
        <f t="shared" si="10"/>
        <v>86384.680137568212</v>
      </c>
      <c r="P125" s="124">
        <f t="shared" si="11"/>
        <v>1394.3825977273689</v>
      </c>
      <c r="Q125" s="124">
        <f t="shared" si="7"/>
        <v>197.79766236143894</v>
      </c>
      <c r="R125" s="124">
        <f t="shared" si="8"/>
        <v>87976.860397657016</v>
      </c>
      <c r="Z125" s="2"/>
    </row>
    <row r="126" spans="13:26" x14ac:dyDescent="0.2">
      <c r="M126" s="2"/>
      <c r="N126" s="1">
        <f t="shared" si="9"/>
        <v>60</v>
      </c>
      <c r="O126" s="124">
        <f t="shared" si="10"/>
        <v>87976.860397657016</v>
      </c>
      <c r="P126" s="124">
        <f t="shared" si="11"/>
        <v>1394.3825977273689</v>
      </c>
      <c r="Q126" s="124">
        <f t="shared" si="7"/>
        <v>201.44332653478617</v>
      </c>
      <c r="R126" s="124">
        <f t="shared" si="8"/>
        <v>89572.686321919173</v>
      </c>
      <c r="Z126" s="2"/>
    </row>
    <row r="127" spans="13:26" x14ac:dyDescent="0.2">
      <c r="M127" s="2"/>
      <c r="N127" s="1">
        <f t="shared" si="9"/>
        <v>61</v>
      </c>
      <c r="O127" s="124">
        <f t="shared" si="10"/>
        <v>89572.686321919173</v>
      </c>
      <c r="P127" s="124">
        <f t="shared" si="11"/>
        <v>1394.3825977273689</v>
      </c>
      <c r="Q127" s="124">
        <f t="shared" si="7"/>
        <v>205.0973382976608</v>
      </c>
      <c r="R127" s="124">
        <f t="shared" si="8"/>
        <v>91172.166257944205</v>
      </c>
      <c r="Z127" s="2"/>
    </row>
    <row r="128" spans="13:26" x14ac:dyDescent="0.2">
      <c r="M128" s="2"/>
      <c r="N128" s="1">
        <f t="shared" si="9"/>
        <v>62</v>
      </c>
      <c r="O128" s="124">
        <f t="shared" si="10"/>
        <v>91172.166257944205</v>
      </c>
      <c r="P128" s="124">
        <f t="shared" si="11"/>
        <v>1394.3825977273689</v>
      </c>
      <c r="Q128" s="124">
        <f t="shared" si="7"/>
        <v>208.75971676379564</v>
      </c>
      <c r="R128" s="124">
        <f t="shared" si="8"/>
        <v>92775.308572435373</v>
      </c>
      <c r="Z128" s="2"/>
    </row>
    <row r="129" spans="13:26" x14ac:dyDescent="0.2">
      <c r="M129" s="2"/>
      <c r="N129" s="1">
        <f t="shared" si="9"/>
        <v>63</v>
      </c>
      <c r="O129" s="124">
        <f t="shared" si="10"/>
        <v>92775.308572435373</v>
      </c>
      <c r="P129" s="124">
        <f t="shared" si="11"/>
        <v>1394.3825977273689</v>
      </c>
      <c r="Q129" s="124">
        <f t="shared" si="7"/>
        <v>212.43048109068877</v>
      </c>
      <c r="R129" s="124">
        <f t="shared" si="8"/>
        <v>94382.12165125343</v>
      </c>
      <c r="Z129" s="2"/>
    </row>
    <row r="130" spans="13:26" x14ac:dyDescent="0.2">
      <c r="M130" s="2"/>
      <c r="N130" s="1">
        <f t="shared" si="9"/>
        <v>64</v>
      </c>
      <c r="O130" s="124">
        <f t="shared" si="10"/>
        <v>94382.12165125343</v>
      </c>
      <c r="P130" s="124">
        <f t="shared" si="11"/>
        <v>1394.3825977273689</v>
      </c>
      <c r="Q130" s="124">
        <f t="shared" si="7"/>
        <v>216.10965047970384</v>
      </c>
      <c r="R130" s="124">
        <f t="shared" si="8"/>
        <v>95992.613899460499</v>
      </c>
      <c r="Z130" s="2"/>
    </row>
    <row r="131" spans="13:26" x14ac:dyDescent="0.2">
      <c r="M131" s="2"/>
      <c r="N131" s="1">
        <f t="shared" si="9"/>
        <v>65</v>
      </c>
      <c r="O131" s="124">
        <f t="shared" si="10"/>
        <v>95992.613899460499</v>
      </c>
      <c r="P131" s="124">
        <f t="shared" si="11"/>
        <v>1394.3825977273689</v>
      </c>
      <c r="Q131" s="124">
        <f t="shared" ref="Q131:Q194" si="12">O131*$P$61</f>
        <v>219.79724417617041</v>
      </c>
      <c r="R131" s="124">
        <f t="shared" ref="R131:R194" si="13">O131+P131+Q131</f>
        <v>97606.793741364032</v>
      </c>
      <c r="Z131" s="2"/>
    </row>
    <row r="132" spans="13:26" x14ac:dyDescent="0.2">
      <c r="M132" s="2"/>
      <c r="N132" s="1">
        <f t="shared" ref="N132:N195" si="14">N131+1</f>
        <v>66</v>
      </c>
      <c r="O132" s="124">
        <f t="shared" ref="O132:O195" si="15">R131</f>
        <v>97606.793741364032</v>
      </c>
      <c r="P132" s="124">
        <f t="shared" ref="P132:P195" si="16">P131</f>
        <v>1394.3825977273689</v>
      </c>
      <c r="Q132" s="124">
        <f t="shared" si="12"/>
        <v>223.49328146948466</v>
      </c>
      <c r="R132" s="124">
        <f t="shared" si="13"/>
        <v>99224.66962056089</v>
      </c>
      <c r="Z132" s="2"/>
    </row>
    <row r="133" spans="13:26" x14ac:dyDescent="0.2">
      <c r="M133" s="2"/>
      <c r="N133" s="1">
        <f t="shared" si="14"/>
        <v>67</v>
      </c>
      <c r="O133" s="124">
        <f t="shared" si="15"/>
        <v>99224.66962056089</v>
      </c>
      <c r="P133" s="124">
        <f t="shared" si="16"/>
        <v>1394.3825977273689</v>
      </c>
      <c r="Q133" s="124">
        <f t="shared" si="12"/>
        <v>227.19778169321037</v>
      </c>
      <c r="R133" s="124">
        <f t="shared" si="13"/>
        <v>100846.24999998146</v>
      </c>
      <c r="Z133" s="2"/>
    </row>
    <row r="134" spans="13:26" x14ac:dyDescent="0.2">
      <c r="M134" s="2"/>
      <c r="N134" s="1">
        <f t="shared" si="14"/>
        <v>68</v>
      </c>
      <c r="O134" s="124">
        <f t="shared" si="15"/>
        <v>100846.24999998146</v>
      </c>
      <c r="P134" s="124">
        <f t="shared" si="16"/>
        <v>1394.3825977273689</v>
      </c>
      <c r="Q134" s="124">
        <f t="shared" si="12"/>
        <v>230.91076422517989</v>
      </c>
      <c r="R134" s="124">
        <f t="shared" si="13"/>
        <v>102471.543361934</v>
      </c>
      <c r="Z134" s="2"/>
    </row>
    <row r="135" spans="13:26" x14ac:dyDescent="0.2">
      <c r="M135" s="2"/>
      <c r="N135" s="1">
        <f t="shared" si="14"/>
        <v>69</v>
      </c>
      <c r="O135" s="124">
        <f t="shared" si="15"/>
        <v>102471.543361934</v>
      </c>
      <c r="P135" s="124">
        <f t="shared" si="16"/>
        <v>1394.3825977273689</v>
      </c>
      <c r="Q135" s="124">
        <f t="shared" si="12"/>
        <v>234.63224848759563</v>
      </c>
      <c r="R135" s="124">
        <f t="shared" si="13"/>
        <v>104100.55820814897</v>
      </c>
      <c r="Z135" s="2"/>
    </row>
    <row r="136" spans="13:26" x14ac:dyDescent="0.2">
      <c r="M136" s="2"/>
      <c r="N136" s="1">
        <f t="shared" si="14"/>
        <v>70</v>
      </c>
      <c r="O136" s="124">
        <f t="shared" si="15"/>
        <v>104100.55820814897</v>
      </c>
      <c r="P136" s="124">
        <f t="shared" si="16"/>
        <v>1394.3825977273689</v>
      </c>
      <c r="Q136" s="124">
        <f t="shared" si="12"/>
        <v>238.36225394713162</v>
      </c>
      <c r="R136" s="124">
        <f t="shared" si="13"/>
        <v>105733.30305982346</v>
      </c>
      <c r="Z136" s="2"/>
    </row>
    <row r="137" spans="13:26" x14ac:dyDescent="0.2">
      <c r="M137" s="2"/>
      <c r="N137" s="1">
        <f t="shared" si="14"/>
        <v>71</v>
      </c>
      <c r="O137" s="124">
        <f t="shared" si="15"/>
        <v>105733.30305982346</v>
      </c>
      <c r="P137" s="124">
        <f t="shared" si="16"/>
        <v>1394.3825977273689</v>
      </c>
      <c r="Q137" s="124">
        <f t="shared" si="12"/>
        <v>242.10080011503527</v>
      </c>
      <c r="R137" s="124">
        <f t="shared" si="13"/>
        <v>107369.78645766586</v>
      </c>
      <c r="Z137" s="2"/>
    </row>
    <row r="138" spans="13:26" x14ac:dyDescent="0.2">
      <c r="M138" s="2"/>
      <c r="N138" s="1">
        <f t="shared" si="14"/>
        <v>72</v>
      </c>
      <c r="O138" s="124">
        <f t="shared" si="15"/>
        <v>107369.78645766586</v>
      </c>
      <c r="P138" s="124">
        <f t="shared" si="16"/>
        <v>1394.3825977273689</v>
      </c>
      <c r="Q138" s="124">
        <f t="shared" si="12"/>
        <v>245.8479065472296</v>
      </c>
      <c r="R138" s="124">
        <f t="shared" si="13"/>
        <v>109010.01696194046</v>
      </c>
      <c r="Z138" s="2"/>
    </row>
    <row r="139" spans="13:26" x14ac:dyDescent="0.2">
      <c r="M139" s="2"/>
      <c r="N139" s="1">
        <f t="shared" si="14"/>
        <v>73</v>
      </c>
      <c r="O139" s="124">
        <f t="shared" si="15"/>
        <v>109010.01696194046</v>
      </c>
      <c r="P139" s="124">
        <f t="shared" si="16"/>
        <v>1394.3825977273689</v>
      </c>
      <c r="Q139" s="124">
        <f t="shared" si="12"/>
        <v>249.60359284441535</v>
      </c>
      <c r="R139" s="124">
        <f t="shared" si="13"/>
        <v>110654.00315251225</v>
      </c>
      <c r="Z139" s="2"/>
    </row>
    <row r="140" spans="13:26" x14ac:dyDescent="0.2">
      <c r="M140" s="2"/>
      <c r="N140" s="1">
        <f t="shared" si="14"/>
        <v>74</v>
      </c>
      <c r="O140" s="124">
        <f t="shared" si="15"/>
        <v>110654.00315251225</v>
      </c>
      <c r="P140" s="124">
        <f t="shared" si="16"/>
        <v>1394.3825977273689</v>
      </c>
      <c r="Q140" s="124">
        <f t="shared" si="12"/>
        <v>253.36787865217363</v>
      </c>
      <c r="R140" s="124">
        <f t="shared" si="13"/>
        <v>112301.75362889179</v>
      </c>
      <c r="Z140" s="2"/>
    </row>
    <row r="141" spans="13:26" x14ac:dyDescent="0.2">
      <c r="M141" s="2"/>
      <c r="N141" s="1">
        <f t="shared" si="14"/>
        <v>75</v>
      </c>
      <c r="O141" s="124">
        <f t="shared" si="15"/>
        <v>112301.75362889179</v>
      </c>
      <c r="P141" s="124">
        <f t="shared" si="16"/>
        <v>1394.3825977273689</v>
      </c>
      <c r="Q141" s="124">
        <f t="shared" si="12"/>
        <v>257.14078366106861</v>
      </c>
      <c r="R141" s="124">
        <f t="shared" si="13"/>
        <v>113953.27701028023</v>
      </c>
      <c r="Z141" s="2"/>
    </row>
    <row r="142" spans="13:26" x14ac:dyDescent="0.2">
      <c r="M142" s="2"/>
      <c r="N142" s="1">
        <f t="shared" si="14"/>
        <v>76</v>
      </c>
      <c r="O142" s="124">
        <f t="shared" si="15"/>
        <v>113953.27701028023</v>
      </c>
      <c r="P142" s="124">
        <f t="shared" si="16"/>
        <v>1394.3825977273689</v>
      </c>
      <c r="Q142" s="124">
        <f t="shared" si="12"/>
        <v>260.92232760675057</v>
      </c>
      <c r="R142" s="124">
        <f t="shared" si="13"/>
        <v>115608.58193561435</v>
      </c>
      <c r="Z142" s="2"/>
    </row>
    <row r="143" spans="13:26" x14ac:dyDescent="0.2">
      <c r="M143" s="2"/>
      <c r="N143" s="1">
        <f t="shared" si="14"/>
        <v>77</v>
      </c>
      <c r="O143" s="124">
        <f t="shared" si="15"/>
        <v>115608.58193561435</v>
      </c>
      <c r="P143" s="124">
        <f t="shared" si="16"/>
        <v>1394.3825977273689</v>
      </c>
      <c r="Q143" s="124">
        <f t="shared" si="12"/>
        <v>264.71253027005906</v>
      </c>
      <c r="R143" s="124">
        <f t="shared" si="13"/>
        <v>117267.67706361177</v>
      </c>
      <c r="Z143" s="2"/>
    </row>
    <row r="144" spans="13:26" x14ac:dyDescent="0.2">
      <c r="M144" s="2"/>
      <c r="N144" s="1">
        <f t="shared" si="14"/>
        <v>78</v>
      </c>
      <c r="O144" s="124">
        <f t="shared" si="15"/>
        <v>117267.67706361177</v>
      </c>
      <c r="P144" s="124">
        <f t="shared" si="16"/>
        <v>1394.3825977273689</v>
      </c>
      <c r="Q144" s="124">
        <f t="shared" si="12"/>
        <v>268.51141147712656</v>
      </c>
      <c r="R144" s="124">
        <f t="shared" si="13"/>
        <v>118930.57107281627</v>
      </c>
      <c r="Z144" s="2"/>
    </row>
    <row r="145" spans="13:26" x14ac:dyDescent="0.2">
      <c r="M145" s="2"/>
      <c r="N145" s="1">
        <f t="shared" si="14"/>
        <v>79</v>
      </c>
      <c r="O145" s="124">
        <f t="shared" si="15"/>
        <v>118930.57107281627</v>
      </c>
      <c r="P145" s="124">
        <f t="shared" si="16"/>
        <v>1394.3825977273689</v>
      </c>
      <c r="Q145" s="124">
        <f t="shared" si="12"/>
        <v>272.31899109948188</v>
      </c>
      <c r="R145" s="124">
        <f t="shared" si="13"/>
        <v>120597.27266164312</v>
      </c>
      <c r="Z145" s="2"/>
    </row>
    <row r="146" spans="13:26" x14ac:dyDescent="0.2">
      <c r="M146" s="2"/>
      <c r="N146" s="1">
        <f t="shared" si="14"/>
        <v>80</v>
      </c>
      <c r="O146" s="124">
        <f t="shared" si="15"/>
        <v>120597.27266164312</v>
      </c>
      <c r="P146" s="124">
        <f t="shared" si="16"/>
        <v>1394.3825977273689</v>
      </c>
      <c r="Q146" s="124">
        <f t="shared" si="12"/>
        <v>276.1352890541545</v>
      </c>
      <c r="R146" s="124">
        <f t="shared" si="13"/>
        <v>122267.79054842464</v>
      </c>
      <c r="Z146" s="2"/>
    </row>
    <row r="147" spans="13:26" x14ac:dyDescent="0.2">
      <c r="M147" s="2"/>
      <c r="N147" s="1">
        <f t="shared" si="14"/>
        <v>81</v>
      </c>
      <c r="O147" s="124">
        <f t="shared" si="15"/>
        <v>122267.79054842464</v>
      </c>
      <c r="P147" s="124">
        <f t="shared" si="16"/>
        <v>1394.3825977273689</v>
      </c>
      <c r="Q147" s="124">
        <f t="shared" si="12"/>
        <v>279.96032530377829</v>
      </c>
      <c r="R147" s="124">
        <f t="shared" si="13"/>
        <v>123942.13347145579</v>
      </c>
      <c r="Z147" s="2"/>
    </row>
    <row r="148" spans="13:26" x14ac:dyDescent="0.2">
      <c r="M148" s="2"/>
      <c r="N148" s="1">
        <f t="shared" si="14"/>
        <v>82</v>
      </c>
      <c r="O148" s="124">
        <f t="shared" si="15"/>
        <v>123942.13347145579</v>
      </c>
      <c r="P148" s="124">
        <f t="shared" si="16"/>
        <v>1394.3825977273689</v>
      </c>
      <c r="Q148" s="124">
        <f t="shared" si="12"/>
        <v>283.79411985669634</v>
      </c>
      <c r="R148" s="124">
        <f t="shared" si="13"/>
        <v>125620.31018903985</v>
      </c>
      <c r="Z148" s="2"/>
    </row>
    <row r="149" spans="13:26" x14ac:dyDescent="0.2">
      <c r="M149" s="2"/>
      <c r="N149" s="1">
        <f t="shared" si="14"/>
        <v>83</v>
      </c>
      <c r="O149" s="124">
        <f t="shared" si="15"/>
        <v>125620.31018903985</v>
      </c>
      <c r="P149" s="124">
        <f t="shared" si="16"/>
        <v>1394.3825977273689</v>
      </c>
      <c r="Q149" s="124">
        <f t="shared" si="12"/>
        <v>287.63669276706548</v>
      </c>
      <c r="R149" s="124">
        <f t="shared" si="13"/>
        <v>127302.32947953428</v>
      </c>
      <c r="Z149" s="2"/>
    </row>
    <row r="150" spans="13:26" x14ac:dyDescent="0.2">
      <c r="M150" s="2"/>
      <c r="N150" s="1">
        <f t="shared" si="14"/>
        <v>84</v>
      </c>
      <c r="O150" s="124">
        <f t="shared" si="15"/>
        <v>127302.32947953428</v>
      </c>
      <c r="P150" s="124">
        <f t="shared" si="16"/>
        <v>1394.3825977273689</v>
      </c>
      <c r="Q150" s="124">
        <f t="shared" si="12"/>
        <v>291.48806413496101</v>
      </c>
      <c r="R150" s="124">
        <f t="shared" si="13"/>
        <v>128988.20014139661</v>
      </c>
      <c r="Z150" s="2"/>
    </row>
    <row r="151" spans="13:26" x14ac:dyDescent="0.2">
      <c r="M151" s="2"/>
      <c r="N151" s="1">
        <f t="shared" si="14"/>
        <v>85</v>
      </c>
      <c r="O151" s="124">
        <f t="shared" si="15"/>
        <v>128988.20014139661</v>
      </c>
      <c r="P151" s="124">
        <f t="shared" si="16"/>
        <v>1394.3825977273689</v>
      </c>
      <c r="Q151" s="124">
        <f t="shared" si="12"/>
        <v>295.3482541064821</v>
      </c>
      <c r="R151" s="124">
        <f t="shared" si="13"/>
        <v>130677.93099323046</v>
      </c>
      <c r="Z151" s="2"/>
    </row>
    <row r="152" spans="13:26" x14ac:dyDescent="0.2">
      <c r="M152" s="2"/>
      <c r="N152" s="1">
        <f t="shared" si="14"/>
        <v>86</v>
      </c>
      <c r="O152" s="124">
        <f t="shared" si="15"/>
        <v>130677.93099323046</v>
      </c>
      <c r="P152" s="124">
        <f t="shared" si="16"/>
        <v>1394.3825977273689</v>
      </c>
      <c r="Q152" s="124">
        <f t="shared" si="12"/>
        <v>299.21728287385713</v>
      </c>
      <c r="R152" s="124">
        <f t="shared" si="13"/>
        <v>132371.53087383171</v>
      </c>
      <c r="Z152" s="2"/>
    </row>
    <row r="153" spans="13:26" x14ac:dyDescent="0.2">
      <c r="M153" s="2"/>
      <c r="N153" s="1">
        <f t="shared" si="14"/>
        <v>87</v>
      </c>
      <c r="O153" s="124">
        <f t="shared" si="15"/>
        <v>132371.53087383171</v>
      </c>
      <c r="P153" s="124">
        <f t="shared" si="16"/>
        <v>1394.3825977273689</v>
      </c>
      <c r="Q153" s="124">
        <f t="shared" si="12"/>
        <v>303.09517067554913</v>
      </c>
      <c r="R153" s="124">
        <f t="shared" si="13"/>
        <v>134069.00864223464</v>
      </c>
      <c r="Z153" s="2"/>
    </row>
    <row r="154" spans="13:26" x14ac:dyDescent="0.2">
      <c r="M154" s="2"/>
      <c r="N154" s="1">
        <f t="shared" si="14"/>
        <v>88</v>
      </c>
      <c r="O154" s="124">
        <f t="shared" si="15"/>
        <v>134069.00864223464</v>
      </c>
      <c r="P154" s="124">
        <f t="shared" si="16"/>
        <v>1394.3825977273689</v>
      </c>
      <c r="Q154" s="124">
        <f t="shared" si="12"/>
        <v>306.98193779636165</v>
      </c>
      <c r="R154" s="124">
        <f t="shared" si="13"/>
        <v>135770.37317775839</v>
      </c>
      <c r="Z154" s="2"/>
    </row>
    <row r="155" spans="13:26" x14ac:dyDescent="0.2">
      <c r="M155" s="2"/>
      <c r="N155" s="1">
        <f t="shared" si="14"/>
        <v>89</v>
      </c>
      <c r="O155" s="124">
        <f t="shared" si="15"/>
        <v>135770.37317775839</v>
      </c>
      <c r="P155" s="124">
        <f t="shared" si="16"/>
        <v>1394.3825977273689</v>
      </c>
      <c r="Q155" s="124">
        <f t="shared" si="12"/>
        <v>310.87760456754535</v>
      </c>
      <c r="R155" s="124">
        <f t="shared" si="13"/>
        <v>137475.6333800533</v>
      </c>
      <c r="Z155" s="2"/>
    </row>
    <row r="156" spans="13:26" x14ac:dyDescent="0.2">
      <c r="M156" s="2"/>
      <c r="N156" s="1">
        <f t="shared" si="14"/>
        <v>90</v>
      </c>
      <c r="O156" s="124">
        <f t="shared" si="15"/>
        <v>137475.6333800533</v>
      </c>
      <c r="P156" s="124">
        <f t="shared" si="16"/>
        <v>1394.3825977273689</v>
      </c>
      <c r="Q156" s="124">
        <f t="shared" si="12"/>
        <v>314.78219136690353</v>
      </c>
      <c r="R156" s="124">
        <f t="shared" si="13"/>
        <v>139184.7981691476</v>
      </c>
      <c r="Z156" s="2"/>
    </row>
    <row r="157" spans="13:26" x14ac:dyDescent="0.2">
      <c r="M157" s="2"/>
      <c r="N157" s="1">
        <f t="shared" si="14"/>
        <v>91</v>
      </c>
      <c r="O157" s="124">
        <f t="shared" si="15"/>
        <v>139184.7981691476</v>
      </c>
      <c r="P157" s="124">
        <f t="shared" si="16"/>
        <v>1394.3825977273689</v>
      </c>
      <c r="Q157" s="124">
        <f t="shared" si="12"/>
        <v>318.69571861889955</v>
      </c>
      <c r="R157" s="124">
        <f t="shared" si="13"/>
        <v>140897.87648549388</v>
      </c>
      <c r="Z157" s="2"/>
    </row>
    <row r="158" spans="13:26" x14ac:dyDescent="0.2">
      <c r="M158" s="2"/>
      <c r="N158" s="1">
        <f t="shared" si="14"/>
        <v>92</v>
      </c>
      <c r="O158" s="124">
        <f t="shared" si="15"/>
        <v>140897.87648549388</v>
      </c>
      <c r="P158" s="124">
        <f t="shared" si="16"/>
        <v>1394.3825977273689</v>
      </c>
      <c r="Q158" s="124">
        <f t="shared" si="12"/>
        <v>322.61820679476307</v>
      </c>
      <c r="R158" s="124">
        <f t="shared" si="13"/>
        <v>142614.87729001601</v>
      </c>
      <c r="Z158" s="2"/>
    </row>
    <row r="159" spans="13:26" x14ac:dyDescent="0.2">
      <c r="M159" s="2"/>
      <c r="N159" s="1">
        <f t="shared" si="14"/>
        <v>93</v>
      </c>
      <c r="O159" s="124">
        <f t="shared" si="15"/>
        <v>142614.87729001601</v>
      </c>
      <c r="P159" s="124">
        <f t="shared" si="16"/>
        <v>1394.3825977273689</v>
      </c>
      <c r="Q159" s="124">
        <f t="shared" si="12"/>
        <v>326.54967641259742</v>
      </c>
      <c r="R159" s="124">
        <f t="shared" si="13"/>
        <v>144335.80956415599</v>
      </c>
      <c r="Z159" s="2"/>
    </row>
    <row r="160" spans="13:26" x14ac:dyDescent="0.2">
      <c r="M160" s="2"/>
      <c r="N160" s="1">
        <f t="shared" si="14"/>
        <v>94</v>
      </c>
      <c r="O160" s="124">
        <f t="shared" si="15"/>
        <v>144335.80956415599</v>
      </c>
      <c r="P160" s="124">
        <f t="shared" si="16"/>
        <v>1394.3825977273689</v>
      </c>
      <c r="Q160" s="124">
        <f t="shared" si="12"/>
        <v>330.4901480374869</v>
      </c>
      <c r="R160" s="124">
        <f t="shared" si="13"/>
        <v>146060.68230992087</v>
      </c>
      <c r="Z160" s="2"/>
    </row>
    <row r="161" spans="13:26" x14ac:dyDescent="0.2">
      <c r="M161" s="2"/>
      <c r="N161" s="1">
        <f t="shared" si="14"/>
        <v>95</v>
      </c>
      <c r="O161" s="124">
        <f t="shared" si="15"/>
        <v>146060.68230992087</v>
      </c>
      <c r="P161" s="124">
        <f t="shared" si="16"/>
        <v>1394.3825977273689</v>
      </c>
      <c r="Q161" s="124">
        <f t="shared" si="12"/>
        <v>334.43964228160434</v>
      </c>
      <c r="R161" s="124">
        <f t="shared" si="13"/>
        <v>147789.50454992984</v>
      </c>
      <c r="Z161" s="2"/>
    </row>
    <row r="162" spans="13:26" x14ac:dyDescent="0.2">
      <c r="M162" s="2"/>
      <c r="N162" s="1">
        <f t="shared" si="14"/>
        <v>96</v>
      </c>
      <c r="O162" s="124">
        <f t="shared" si="15"/>
        <v>147789.50454992984</v>
      </c>
      <c r="P162" s="124">
        <f t="shared" si="16"/>
        <v>1394.3825977273689</v>
      </c>
      <c r="Q162" s="124">
        <f t="shared" si="12"/>
        <v>338.39817980431872</v>
      </c>
      <c r="R162" s="124">
        <f t="shared" si="13"/>
        <v>149522.28532746155</v>
      </c>
      <c r="Z162" s="2"/>
    </row>
    <row r="163" spans="13:26" x14ac:dyDescent="0.2">
      <c r="M163" s="2"/>
      <c r="N163" s="1">
        <f t="shared" si="14"/>
        <v>97</v>
      </c>
      <c r="O163" s="124">
        <f t="shared" si="15"/>
        <v>149522.28532746155</v>
      </c>
      <c r="P163" s="124">
        <f t="shared" si="16"/>
        <v>1394.3825977273689</v>
      </c>
      <c r="Q163" s="124">
        <f t="shared" si="12"/>
        <v>342.36578131230357</v>
      </c>
      <c r="R163" s="124">
        <f t="shared" si="13"/>
        <v>151259.03370650124</v>
      </c>
      <c r="Z163" s="2"/>
    </row>
    <row r="164" spans="13:26" x14ac:dyDescent="0.2">
      <c r="M164" s="2"/>
      <c r="N164" s="1">
        <f t="shared" si="14"/>
        <v>98</v>
      </c>
      <c r="O164" s="124">
        <f t="shared" si="15"/>
        <v>151259.03370650124</v>
      </c>
      <c r="P164" s="124">
        <f t="shared" si="16"/>
        <v>1394.3825977273689</v>
      </c>
      <c r="Q164" s="124">
        <f t="shared" si="12"/>
        <v>346.34246755964517</v>
      </c>
      <c r="R164" s="124">
        <f t="shared" si="13"/>
        <v>152999.75877178827</v>
      </c>
      <c r="Z164" s="2"/>
    </row>
    <row r="165" spans="13:26" x14ac:dyDescent="0.2">
      <c r="M165" s="2"/>
      <c r="N165" s="1">
        <f t="shared" si="14"/>
        <v>99</v>
      </c>
      <c r="O165" s="124">
        <f t="shared" si="15"/>
        <v>152999.75877178827</v>
      </c>
      <c r="P165" s="124">
        <f t="shared" si="16"/>
        <v>1394.3825977273689</v>
      </c>
      <c r="Q165" s="124">
        <f t="shared" si="12"/>
        <v>350.3282593479509</v>
      </c>
      <c r="R165" s="124">
        <f t="shared" si="13"/>
        <v>154744.46962886359</v>
      </c>
      <c r="Z165" s="2"/>
    </row>
    <row r="166" spans="13:26" x14ac:dyDescent="0.2">
      <c r="M166" s="2"/>
      <c r="N166" s="1">
        <f t="shared" si="14"/>
        <v>100</v>
      </c>
      <c r="O166" s="124">
        <f t="shared" si="15"/>
        <v>154744.46962886359</v>
      </c>
      <c r="P166" s="124">
        <f t="shared" si="16"/>
        <v>1394.3825977273689</v>
      </c>
      <c r="Q166" s="124">
        <f t="shared" si="12"/>
        <v>354.32317752645832</v>
      </c>
      <c r="R166" s="124">
        <f t="shared" si="13"/>
        <v>156493.17540411744</v>
      </c>
      <c r="Z166" s="2"/>
    </row>
    <row r="167" spans="13:26" x14ac:dyDescent="0.2">
      <c r="M167" s="2"/>
      <c r="N167" s="1">
        <f t="shared" si="14"/>
        <v>101</v>
      </c>
      <c r="O167" s="124">
        <f t="shared" si="15"/>
        <v>156493.17540411744</v>
      </c>
      <c r="P167" s="124">
        <f t="shared" si="16"/>
        <v>1394.3825977273689</v>
      </c>
      <c r="Q167" s="124">
        <f t="shared" si="12"/>
        <v>358.32724299214425</v>
      </c>
      <c r="R167" s="124">
        <f t="shared" si="13"/>
        <v>158245.88524483697</v>
      </c>
      <c r="Z167" s="2"/>
    </row>
    <row r="168" spans="13:26" x14ac:dyDescent="0.2">
      <c r="M168" s="2"/>
      <c r="N168" s="1">
        <f t="shared" si="14"/>
        <v>102</v>
      </c>
      <c r="O168" s="124">
        <f t="shared" si="15"/>
        <v>158245.88524483697</v>
      </c>
      <c r="P168" s="124">
        <f t="shared" si="16"/>
        <v>1394.3825977273689</v>
      </c>
      <c r="Q168" s="124">
        <f t="shared" si="12"/>
        <v>362.34047668983368</v>
      </c>
      <c r="R168" s="124">
        <f t="shared" si="13"/>
        <v>160002.60831925418</v>
      </c>
      <c r="Z168" s="2"/>
    </row>
    <row r="169" spans="13:26" x14ac:dyDescent="0.2">
      <c r="M169" s="2"/>
      <c r="N169" s="1">
        <f t="shared" si="14"/>
        <v>103</v>
      </c>
      <c r="O169" s="124">
        <f t="shared" si="15"/>
        <v>160002.60831925418</v>
      </c>
      <c r="P169" s="124">
        <f t="shared" si="16"/>
        <v>1394.3825977273689</v>
      </c>
      <c r="Q169" s="124">
        <f t="shared" si="12"/>
        <v>366.36289961230983</v>
      </c>
      <c r="R169" s="124">
        <f t="shared" si="13"/>
        <v>161763.35381659388</v>
      </c>
      <c r="Z169" s="2"/>
    </row>
    <row r="170" spans="13:26" x14ac:dyDescent="0.2">
      <c r="M170" s="2"/>
      <c r="N170" s="1">
        <f t="shared" si="14"/>
        <v>104</v>
      </c>
      <c r="O170" s="124">
        <f t="shared" si="15"/>
        <v>161763.35381659388</v>
      </c>
      <c r="P170" s="124">
        <f t="shared" si="16"/>
        <v>1394.3825977273689</v>
      </c>
      <c r="Q170" s="124">
        <f t="shared" si="12"/>
        <v>370.39453280042369</v>
      </c>
      <c r="R170" s="124">
        <f t="shared" si="13"/>
        <v>163528.13094712168</v>
      </c>
      <c r="Z170" s="2"/>
    </row>
    <row r="171" spans="13:26" x14ac:dyDescent="0.2">
      <c r="M171" s="2"/>
      <c r="N171" s="1">
        <f t="shared" si="14"/>
        <v>105</v>
      </c>
      <c r="O171" s="124">
        <f t="shared" si="15"/>
        <v>163528.13094712168</v>
      </c>
      <c r="P171" s="124">
        <f t="shared" si="16"/>
        <v>1394.3825977273689</v>
      </c>
      <c r="Q171" s="124">
        <f t="shared" si="12"/>
        <v>374.4353973432041</v>
      </c>
      <c r="R171" s="124">
        <f t="shared" si="13"/>
        <v>165296.94894219228</v>
      </c>
      <c r="Z171" s="2"/>
    </row>
    <row r="172" spans="13:26" x14ac:dyDescent="0.2">
      <c r="M172" s="2"/>
      <c r="N172" s="1">
        <f t="shared" si="14"/>
        <v>106</v>
      </c>
      <c r="O172" s="124">
        <f t="shared" si="15"/>
        <v>165296.94894219228</v>
      </c>
      <c r="P172" s="124">
        <f t="shared" si="16"/>
        <v>1394.3825977273689</v>
      </c>
      <c r="Q172" s="124">
        <f t="shared" si="12"/>
        <v>378.48551437796823</v>
      </c>
      <c r="R172" s="124">
        <f t="shared" si="13"/>
        <v>167069.81705429763</v>
      </c>
      <c r="Z172" s="2"/>
    </row>
    <row r="173" spans="13:26" x14ac:dyDescent="0.2">
      <c r="M173" s="2"/>
      <c r="N173" s="1">
        <f t="shared" si="14"/>
        <v>107</v>
      </c>
      <c r="O173" s="124">
        <f t="shared" si="15"/>
        <v>167069.81705429763</v>
      </c>
      <c r="P173" s="124">
        <f t="shared" si="16"/>
        <v>1394.3825977273689</v>
      </c>
      <c r="Q173" s="124">
        <f t="shared" si="12"/>
        <v>382.54490509043171</v>
      </c>
      <c r="R173" s="124">
        <f t="shared" si="13"/>
        <v>168846.74455711545</v>
      </c>
      <c r="Z173" s="2"/>
    </row>
    <row r="174" spans="13:26" x14ac:dyDescent="0.2">
      <c r="M174" s="2"/>
      <c r="N174" s="1">
        <f t="shared" si="14"/>
        <v>108</v>
      </c>
      <c r="O174" s="124">
        <f t="shared" si="15"/>
        <v>168846.74455711545</v>
      </c>
      <c r="P174" s="124">
        <f t="shared" si="16"/>
        <v>1394.3825977273689</v>
      </c>
      <c r="Q174" s="124">
        <f t="shared" si="12"/>
        <v>386.61359071482013</v>
      </c>
      <c r="R174" s="124">
        <f t="shared" si="13"/>
        <v>170627.74074555765</v>
      </c>
      <c r="Z174" s="2"/>
    </row>
    <row r="175" spans="13:26" x14ac:dyDescent="0.2">
      <c r="M175" s="2"/>
      <c r="N175" s="1">
        <f t="shared" si="14"/>
        <v>109</v>
      </c>
      <c r="O175" s="124">
        <f t="shared" si="15"/>
        <v>170627.74074555765</v>
      </c>
      <c r="P175" s="124">
        <f t="shared" si="16"/>
        <v>1394.3825977273689</v>
      </c>
      <c r="Q175" s="124">
        <f t="shared" si="12"/>
        <v>390.69159253397942</v>
      </c>
      <c r="R175" s="124">
        <f t="shared" si="13"/>
        <v>172412.81493581901</v>
      </c>
      <c r="Z175" s="2"/>
    </row>
    <row r="176" spans="13:26" x14ac:dyDescent="0.2">
      <c r="M176" s="2"/>
      <c r="N176" s="1">
        <f t="shared" si="14"/>
        <v>110</v>
      </c>
      <c r="O176" s="124">
        <f t="shared" si="15"/>
        <v>172412.81493581901</v>
      </c>
      <c r="P176" s="124">
        <f t="shared" si="16"/>
        <v>1394.3825977273689</v>
      </c>
      <c r="Q176" s="124">
        <f t="shared" si="12"/>
        <v>394.7789318794878</v>
      </c>
      <c r="R176" s="124">
        <f t="shared" si="13"/>
        <v>174201.97646542589</v>
      </c>
      <c r="Z176" s="2"/>
    </row>
    <row r="177" spans="13:26" x14ac:dyDescent="0.2">
      <c r="M177" s="2"/>
      <c r="N177" s="1">
        <f t="shared" si="14"/>
        <v>111</v>
      </c>
      <c r="O177" s="124">
        <f t="shared" si="15"/>
        <v>174201.97646542589</v>
      </c>
      <c r="P177" s="124">
        <f t="shared" si="16"/>
        <v>1394.3825977273689</v>
      </c>
      <c r="Q177" s="124">
        <f t="shared" si="12"/>
        <v>398.8756301317668</v>
      </c>
      <c r="R177" s="124">
        <f t="shared" si="13"/>
        <v>175995.23469328505</v>
      </c>
      <c r="Z177" s="2"/>
    </row>
    <row r="178" spans="13:26" x14ac:dyDescent="0.2">
      <c r="M178" s="2"/>
      <c r="N178" s="1">
        <f t="shared" si="14"/>
        <v>112</v>
      </c>
      <c r="O178" s="124">
        <f t="shared" si="15"/>
        <v>175995.23469328505</v>
      </c>
      <c r="P178" s="124">
        <f t="shared" si="16"/>
        <v>1394.3825977273689</v>
      </c>
      <c r="Q178" s="124">
        <f t="shared" si="12"/>
        <v>402.98170872019352</v>
      </c>
      <c r="R178" s="124">
        <f t="shared" si="13"/>
        <v>177792.59899973261</v>
      </c>
      <c r="Z178" s="2"/>
    </row>
    <row r="179" spans="13:26" x14ac:dyDescent="0.2">
      <c r="M179" s="2"/>
      <c r="N179" s="1">
        <f t="shared" si="14"/>
        <v>113</v>
      </c>
      <c r="O179" s="124">
        <f t="shared" si="15"/>
        <v>177792.59899973261</v>
      </c>
      <c r="P179" s="124">
        <f t="shared" si="16"/>
        <v>1394.3825977273689</v>
      </c>
      <c r="Q179" s="124">
        <f t="shared" si="12"/>
        <v>407.09718912321239</v>
      </c>
      <c r="R179" s="124">
        <f t="shared" si="13"/>
        <v>179594.07878658321</v>
      </c>
      <c r="Z179" s="2"/>
    </row>
    <row r="180" spans="13:26" x14ac:dyDescent="0.2">
      <c r="M180" s="2"/>
      <c r="N180" s="1">
        <f t="shared" si="14"/>
        <v>114</v>
      </c>
      <c r="O180" s="124">
        <f t="shared" si="15"/>
        <v>179594.07878658321</v>
      </c>
      <c r="P180" s="124">
        <f t="shared" si="16"/>
        <v>1394.3825977273689</v>
      </c>
      <c r="Q180" s="124">
        <f t="shared" si="12"/>
        <v>411.22209286844799</v>
      </c>
      <c r="R180" s="124">
        <f t="shared" si="13"/>
        <v>181399.68347717903</v>
      </c>
      <c r="Z180" s="2"/>
    </row>
    <row r="181" spans="13:26" x14ac:dyDescent="0.2">
      <c r="M181" s="2"/>
      <c r="N181" s="1">
        <f t="shared" si="14"/>
        <v>115</v>
      </c>
      <c r="O181" s="124">
        <f t="shared" si="15"/>
        <v>181399.68347717903</v>
      </c>
      <c r="P181" s="124">
        <f t="shared" si="16"/>
        <v>1394.3825977273689</v>
      </c>
      <c r="Q181" s="124">
        <f t="shared" si="12"/>
        <v>415.35644153281703</v>
      </c>
      <c r="R181" s="124">
        <f t="shared" si="13"/>
        <v>183209.42251643923</v>
      </c>
      <c r="Z181" s="2"/>
    </row>
    <row r="182" spans="13:26" x14ac:dyDescent="0.2">
      <c r="M182" s="2"/>
      <c r="N182" s="1">
        <f t="shared" si="14"/>
        <v>116</v>
      </c>
      <c r="O182" s="124">
        <f t="shared" si="15"/>
        <v>183209.42251643923</v>
      </c>
      <c r="P182" s="124">
        <f t="shared" si="16"/>
        <v>1394.3825977273689</v>
      </c>
      <c r="Q182" s="124">
        <f t="shared" si="12"/>
        <v>419.5002567426418</v>
      </c>
      <c r="R182" s="124">
        <f t="shared" si="13"/>
        <v>185023.30537090925</v>
      </c>
      <c r="Z182" s="2"/>
    </row>
    <row r="183" spans="13:26" x14ac:dyDescent="0.2">
      <c r="M183" s="2"/>
      <c r="N183" s="1">
        <f t="shared" si="14"/>
        <v>117</v>
      </c>
      <c r="O183" s="124">
        <f t="shared" si="15"/>
        <v>185023.30537090925</v>
      </c>
      <c r="P183" s="124">
        <f t="shared" si="16"/>
        <v>1394.3825977273689</v>
      </c>
      <c r="Q183" s="124">
        <f t="shared" si="12"/>
        <v>423.65356017376291</v>
      </c>
      <c r="R183" s="124">
        <f t="shared" si="13"/>
        <v>186841.34152881039</v>
      </c>
      <c r="Z183" s="2"/>
    </row>
    <row r="184" spans="13:26" x14ac:dyDescent="0.2">
      <c r="M184" s="2"/>
      <c r="N184" s="1">
        <f t="shared" si="14"/>
        <v>118</v>
      </c>
      <c r="O184" s="124">
        <f t="shared" si="15"/>
        <v>186841.34152881039</v>
      </c>
      <c r="P184" s="124">
        <f t="shared" si="16"/>
        <v>1394.3825977273689</v>
      </c>
      <c r="Q184" s="124">
        <f t="shared" si="12"/>
        <v>427.81637355165293</v>
      </c>
      <c r="R184" s="124">
        <f t="shared" si="13"/>
        <v>188663.54050008941</v>
      </c>
      <c r="Z184" s="2"/>
    </row>
    <row r="185" spans="13:26" x14ac:dyDescent="0.2">
      <c r="M185" s="2"/>
      <c r="N185" s="1">
        <f t="shared" si="14"/>
        <v>119</v>
      </c>
      <c r="O185" s="124">
        <f t="shared" si="15"/>
        <v>188663.54050008941</v>
      </c>
      <c r="P185" s="124">
        <f t="shared" si="16"/>
        <v>1394.3825977273689</v>
      </c>
      <c r="Q185" s="124">
        <f t="shared" si="12"/>
        <v>431.98871865152972</v>
      </c>
      <c r="R185" s="124">
        <f t="shared" si="13"/>
        <v>190489.91181646832</v>
      </c>
      <c r="Z185" s="2"/>
    </row>
    <row r="186" spans="13:26" x14ac:dyDescent="0.2">
      <c r="M186" s="2"/>
      <c r="N186" s="1">
        <f t="shared" si="14"/>
        <v>120</v>
      </c>
      <c r="O186" s="124">
        <f t="shared" si="15"/>
        <v>190489.91181646832</v>
      </c>
      <c r="P186" s="124">
        <f t="shared" si="16"/>
        <v>1394.3825977273689</v>
      </c>
      <c r="Q186" s="124">
        <f t="shared" si="12"/>
        <v>436.1706172984708</v>
      </c>
      <c r="R186" s="124">
        <f t="shared" si="13"/>
        <v>192320.46503149418</v>
      </c>
      <c r="Z186" s="2"/>
    </row>
    <row r="187" spans="13:26" x14ac:dyDescent="0.2">
      <c r="M187" s="2"/>
      <c r="N187" s="1">
        <f t="shared" si="14"/>
        <v>121</v>
      </c>
      <c r="O187" s="124">
        <f t="shared" si="15"/>
        <v>192320.46503149418</v>
      </c>
      <c r="P187" s="124">
        <f t="shared" si="16"/>
        <v>1394.3825977273689</v>
      </c>
      <c r="Q187" s="124">
        <f t="shared" si="12"/>
        <v>440.362091367527</v>
      </c>
      <c r="R187" s="124">
        <f t="shared" si="13"/>
        <v>194155.2097205891</v>
      </c>
      <c r="Z187" s="2"/>
    </row>
    <row r="188" spans="13:26" x14ac:dyDescent="0.2">
      <c r="M188" s="2"/>
      <c r="N188" s="1">
        <f t="shared" si="14"/>
        <v>122</v>
      </c>
      <c r="O188" s="124">
        <f t="shared" si="15"/>
        <v>194155.2097205891</v>
      </c>
      <c r="P188" s="124">
        <f t="shared" si="16"/>
        <v>1394.3825977273689</v>
      </c>
      <c r="Q188" s="124">
        <f t="shared" si="12"/>
        <v>444.56316278383724</v>
      </c>
      <c r="R188" s="124">
        <f t="shared" si="13"/>
        <v>195994.15548110032</v>
      </c>
      <c r="Z188" s="2"/>
    </row>
    <row r="189" spans="13:26" x14ac:dyDescent="0.2">
      <c r="M189" s="2"/>
      <c r="N189" s="1">
        <f t="shared" si="14"/>
        <v>123</v>
      </c>
      <c r="O189" s="124">
        <f t="shared" si="15"/>
        <v>195994.15548110032</v>
      </c>
      <c r="P189" s="124">
        <f t="shared" si="16"/>
        <v>1394.3825977273689</v>
      </c>
      <c r="Q189" s="124">
        <f t="shared" si="12"/>
        <v>448.77385352274302</v>
      </c>
      <c r="R189" s="124">
        <f t="shared" si="13"/>
        <v>197837.31193235045</v>
      </c>
      <c r="Z189" s="2"/>
    </row>
    <row r="190" spans="13:26" x14ac:dyDescent="0.2">
      <c r="M190" s="2"/>
      <c r="N190" s="1">
        <f t="shared" si="14"/>
        <v>124</v>
      </c>
      <c r="O190" s="124">
        <f t="shared" si="15"/>
        <v>197837.31193235045</v>
      </c>
      <c r="P190" s="124">
        <f t="shared" si="16"/>
        <v>1394.3825977273689</v>
      </c>
      <c r="Q190" s="124">
        <f t="shared" si="12"/>
        <v>452.99418560990358</v>
      </c>
      <c r="R190" s="124">
        <f t="shared" si="13"/>
        <v>199684.68871568775</v>
      </c>
      <c r="Z190" s="2"/>
    </row>
    <row r="191" spans="13:26" x14ac:dyDescent="0.2">
      <c r="M191" s="2"/>
      <c r="N191" s="1">
        <f t="shared" si="14"/>
        <v>125</v>
      </c>
      <c r="O191" s="124">
        <f t="shared" si="15"/>
        <v>199684.68871568775</v>
      </c>
      <c r="P191" s="124">
        <f t="shared" si="16"/>
        <v>1394.3825977273689</v>
      </c>
      <c r="Q191" s="124">
        <f t="shared" si="12"/>
        <v>457.22418112141094</v>
      </c>
      <c r="R191" s="124">
        <f t="shared" si="13"/>
        <v>201536.29549453655</v>
      </c>
      <c r="Z191" s="2"/>
    </row>
    <row r="192" spans="13:26" x14ac:dyDescent="0.2">
      <c r="M192" s="2"/>
      <c r="N192" s="1">
        <f t="shared" si="14"/>
        <v>126</v>
      </c>
      <c r="O192" s="124">
        <f t="shared" si="15"/>
        <v>201536.29549453655</v>
      </c>
      <c r="P192" s="124">
        <f t="shared" si="16"/>
        <v>1394.3825977273689</v>
      </c>
      <c r="Q192" s="124">
        <f t="shared" si="12"/>
        <v>461.46386218390541</v>
      </c>
      <c r="R192" s="124">
        <f t="shared" si="13"/>
        <v>203392.14195444784</v>
      </c>
      <c r="Z192" s="2"/>
    </row>
    <row r="193" spans="13:26" x14ac:dyDescent="0.2">
      <c r="M193" s="2"/>
      <c r="N193" s="1">
        <f t="shared" si="14"/>
        <v>127</v>
      </c>
      <c r="O193" s="124">
        <f t="shared" si="15"/>
        <v>203392.14195444784</v>
      </c>
      <c r="P193" s="124">
        <f t="shared" si="16"/>
        <v>1394.3825977273689</v>
      </c>
      <c r="Q193" s="124">
        <f t="shared" si="12"/>
        <v>465.71325097469128</v>
      </c>
      <c r="R193" s="124">
        <f t="shared" si="13"/>
        <v>205252.23780314991</v>
      </c>
      <c r="Z193" s="2"/>
    </row>
    <row r="194" spans="13:26" x14ac:dyDescent="0.2">
      <c r="M194" s="2"/>
      <c r="N194" s="1">
        <f t="shared" si="14"/>
        <v>128</v>
      </c>
      <c r="O194" s="124">
        <f t="shared" si="15"/>
        <v>205252.23780314991</v>
      </c>
      <c r="P194" s="124">
        <f t="shared" si="16"/>
        <v>1394.3825977273689</v>
      </c>
      <c r="Q194" s="124">
        <f t="shared" si="12"/>
        <v>469.972369721853</v>
      </c>
      <c r="R194" s="124">
        <f t="shared" si="13"/>
        <v>207116.59277059915</v>
      </c>
      <c r="Z194" s="2"/>
    </row>
    <row r="195" spans="13:26" x14ac:dyDescent="0.2">
      <c r="M195" s="2"/>
      <c r="N195" s="1">
        <f t="shared" si="14"/>
        <v>129</v>
      </c>
      <c r="O195" s="124">
        <f t="shared" si="15"/>
        <v>207116.59277059915</v>
      </c>
      <c r="P195" s="124">
        <f t="shared" si="16"/>
        <v>1394.3825977273689</v>
      </c>
      <c r="Q195" s="124">
        <f t="shared" ref="Q195:Q258" si="17">O195*$P$61</f>
        <v>474.24124070437136</v>
      </c>
      <c r="R195" s="124">
        <f t="shared" ref="R195:R258" si="18">O195+P195+Q195</f>
        <v>208985.2166090309</v>
      </c>
      <c r="Z195" s="2"/>
    </row>
    <row r="196" spans="13:26" x14ac:dyDescent="0.2">
      <c r="M196" s="2"/>
      <c r="N196" s="1">
        <f t="shared" ref="N196:N259" si="19">N195+1</f>
        <v>130</v>
      </c>
      <c r="O196" s="124">
        <f t="shared" ref="O196:O259" si="20">R195</f>
        <v>208985.2166090309</v>
      </c>
      <c r="P196" s="124">
        <f t="shared" ref="P196:P259" si="21">P195</f>
        <v>1394.3825977273689</v>
      </c>
      <c r="Q196" s="124">
        <f t="shared" si="17"/>
        <v>478.51988625223998</v>
      </c>
      <c r="R196" s="124">
        <f t="shared" si="18"/>
        <v>210858.11909301052</v>
      </c>
      <c r="Z196" s="2"/>
    </row>
    <row r="197" spans="13:26" x14ac:dyDescent="0.2">
      <c r="M197" s="2"/>
      <c r="N197" s="1">
        <f t="shared" si="19"/>
        <v>131</v>
      </c>
      <c r="O197" s="124">
        <f t="shared" si="20"/>
        <v>210858.11909301052</v>
      </c>
      <c r="P197" s="124">
        <f t="shared" si="21"/>
        <v>1394.3825977273689</v>
      </c>
      <c r="Q197" s="124">
        <f t="shared" si="17"/>
        <v>482.80832874658211</v>
      </c>
      <c r="R197" s="124">
        <f t="shared" si="18"/>
        <v>212735.31001948449</v>
      </c>
      <c r="Z197" s="2"/>
    </row>
    <row r="198" spans="13:26" x14ac:dyDescent="0.2">
      <c r="M198" s="2"/>
      <c r="N198" s="1">
        <f t="shared" si="19"/>
        <v>132</v>
      </c>
      <c r="O198" s="124">
        <f t="shared" si="20"/>
        <v>212735.31001948449</v>
      </c>
      <c r="P198" s="124">
        <f t="shared" si="21"/>
        <v>1394.3825977273689</v>
      </c>
      <c r="Q198" s="124">
        <f t="shared" si="17"/>
        <v>487.10659061976781</v>
      </c>
      <c r="R198" s="124">
        <f t="shared" si="18"/>
        <v>214616.79920783165</v>
      </c>
      <c r="Z198" s="2"/>
    </row>
    <row r="199" spans="13:26" x14ac:dyDescent="0.2">
      <c r="M199" s="2"/>
      <c r="N199" s="1">
        <f t="shared" si="19"/>
        <v>133</v>
      </c>
      <c r="O199" s="124">
        <f t="shared" si="20"/>
        <v>214616.79920783165</v>
      </c>
      <c r="P199" s="124">
        <f t="shared" si="21"/>
        <v>1394.3825977273689</v>
      </c>
      <c r="Q199" s="124">
        <f t="shared" si="17"/>
        <v>491.41469435553131</v>
      </c>
      <c r="R199" s="124">
        <f t="shared" si="18"/>
        <v>216502.59649991457</v>
      </c>
      <c r="Z199" s="2"/>
    </row>
    <row r="200" spans="13:26" x14ac:dyDescent="0.2">
      <c r="M200" s="2"/>
      <c r="N200" s="1">
        <f t="shared" si="19"/>
        <v>134</v>
      </c>
      <c r="O200" s="124">
        <f t="shared" si="20"/>
        <v>216502.59649991457</v>
      </c>
      <c r="P200" s="124">
        <f t="shared" si="21"/>
        <v>1394.3825977273689</v>
      </c>
      <c r="Q200" s="124">
        <f t="shared" si="17"/>
        <v>495.73266248908828</v>
      </c>
      <c r="R200" s="124">
        <f t="shared" si="18"/>
        <v>218392.71176013103</v>
      </c>
      <c r="Z200" s="2"/>
    </row>
    <row r="201" spans="13:26" x14ac:dyDescent="0.2">
      <c r="M201" s="2"/>
      <c r="N201" s="1">
        <f t="shared" si="19"/>
        <v>135</v>
      </c>
      <c r="O201" s="124">
        <f t="shared" si="20"/>
        <v>218392.71176013103</v>
      </c>
      <c r="P201" s="124">
        <f t="shared" si="21"/>
        <v>1394.3825977273689</v>
      </c>
      <c r="Q201" s="124">
        <f t="shared" si="17"/>
        <v>500.06051760725421</v>
      </c>
      <c r="R201" s="124">
        <f t="shared" si="18"/>
        <v>220287.15487546567</v>
      </c>
      <c r="Z201" s="2"/>
    </row>
    <row r="202" spans="13:26" x14ac:dyDescent="0.2">
      <c r="M202" s="2"/>
      <c r="N202" s="1">
        <f t="shared" si="19"/>
        <v>136</v>
      </c>
      <c r="O202" s="124">
        <f t="shared" si="20"/>
        <v>220287.15487546567</v>
      </c>
      <c r="P202" s="124">
        <f t="shared" si="21"/>
        <v>1394.3825977273689</v>
      </c>
      <c r="Q202" s="124">
        <f t="shared" si="17"/>
        <v>504.39828234856219</v>
      </c>
      <c r="R202" s="124">
        <f t="shared" si="18"/>
        <v>222185.93575554161</v>
      </c>
      <c r="Z202" s="2"/>
    </row>
    <row r="203" spans="13:26" x14ac:dyDescent="0.2">
      <c r="M203" s="2"/>
      <c r="N203" s="1">
        <f t="shared" si="19"/>
        <v>137</v>
      </c>
      <c r="O203" s="124">
        <f t="shared" si="20"/>
        <v>222185.93575554161</v>
      </c>
      <c r="P203" s="124">
        <f t="shared" si="21"/>
        <v>1394.3825977273689</v>
      </c>
      <c r="Q203" s="124">
        <f t="shared" si="17"/>
        <v>508.74597940338151</v>
      </c>
      <c r="R203" s="124">
        <f t="shared" si="18"/>
        <v>224089.06433267237</v>
      </c>
      <c r="Z203" s="2"/>
    </row>
    <row r="204" spans="13:26" x14ac:dyDescent="0.2">
      <c r="M204" s="2"/>
      <c r="N204" s="1">
        <f t="shared" si="19"/>
        <v>138</v>
      </c>
      <c r="O204" s="124">
        <f t="shared" si="20"/>
        <v>224089.06433267237</v>
      </c>
      <c r="P204" s="124">
        <f t="shared" si="21"/>
        <v>1394.3825977273689</v>
      </c>
      <c r="Q204" s="124">
        <f t="shared" si="17"/>
        <v>513.10363151403635</v>
      </c>
      <c r="R204" s="124">
        <f t="shared" si="18"/>
        <v>225996.55056191378</v>
      </c>
      <c r="Z204" s="2"/>
    </row>
    <row r="205" spans="13:26" x14ac:dyDescent="0.2">
      <c r="M205" s="2"/>
      <c r="N205" s="1">
        <f t="shared" si="19"/>
        <v>139</v>
      </c>
      <c r="O205" s="124">
        <f t="shared" si="20"/>
        <v>225996.55056191378</v>
      </c>
      <c r="P205" s="124">
        <f t="shared" si="21"/>
        <v>1394.3825977273689</v>
      </c>
      <c r="Q205" s="124">
        <f t="shared" si="17"/>
        <v>517.47126147492463</v>
      </c>
      <c r="R205" s="124">
        <f t="shared" si="18"/>
        <v>227908.40442111608</v>
      </c>
      <c r="Z205" s="2"/>
    </row>
    <row r="206" spans="13:26" x14ac:dyDescent="0.2">
      <c r="M206" s="2"/>
      <c r="N206" s="1">
        <f t="shared" si="19"/>
        <v>140</v>
      </c>
      <c r="O206" s="124">
        <f t="shared" si="20"/>
        <v>227908.40442111608</v>
      </c>
      <c r="P206" s="124">
        <f t="shared" si="21"/>
        <v>1394.3825977273689</v>
      </c>
      <c r="Q206" s="124">
        <f t="shared" si="17"/>
        <v>521.84889213263716</v>
      </c>
      <c r="R206" s="124">
        <f t="shared" si="18"/>
        <v>229824.6359109761</v>
      </c>
      <c r="Z206" s="2"/>
    </row>
    <row r="207" spans="13:26" x14ac:dyDescent="0.2">
      <c r="M207" s="2"/>
      <c r="N207" s="1">
        <f t="shared" si="19"/>
        <v>141</v>
      </c>
      <c r="O207" s="124">
        <f t="shared" si="20"/>
        <v>229824.6359109761</v>
      </c>
      <c r="P207" s="124">
        <f t="shared" si="21"/>
        <v>1394.3825977273689</v>
      </c>
      <c r="Q207" s="124">
        <f t="shared" si="17"/>
        <v>526.23654638607752</v>
      </c>
      <c r="R207" s="124">
        <f t="shared" si="18"/>
        <v>231745.25505508957</v>
      </c>
      <c r="Z207" s="2"/>
    </row>
    <row r="208" spans="13:26" x14ac:dyDescent="0.2">
      <c r="M208" s="2"/>
      <c r="N208" s="1">
        <f t="shared" si="19"/>
        <v>142</v>
      </c>
      <c r="O208" s="124">
        <f t="shared" si="20"/>
        <v>231745.25505508957</v>
      </c>
      <c r="P208" s="124">
        <f t="shared" si="21"/>
        <v>1394.3825977273689</v>
      </c>
      <c r="Q208" s="124">
        <f t="shared" si="17"/>
        <v>530.63424718658155</v>
      </c>
      <c r="R208" s="124">
        <f t="shared" si="18"/>
        <v>233670.27190000354</v>
      </c>
      <c r="Z208" s="2"/>
    </row>
    <row r="209" spans="13:26" x14ac:dyDescent="0.2">
      <c r="M209" s="2"/>
      <c r="N209" s="1">
        <f t="shared" si="19"/>
        <v>143</v>
      </c>
      <c r="O209" s="124">
        <f t="shared" si="20"/>
        <v>233670.27190000354</v>
      </c>
      <c r="P209" s="124">
        <f t="shared" si="21"/>
        <v>1394.3825977273689</v>
      </c>
      <c r="Q209" s="124">
        <f t="shared" si="17"/>
        <v>535.0420175380375</v>
      </c>
      <c r="R209" s="124">
        <f t="shared" si="18"/>
        <v>235599.69651526897</v>
      </c>
      <c r="Z209" s="2"/>
    </row>
    <row r="210" spans="13:26" x14ac:dyDescent="0.2">
      <c r="M210" s="2"/>
      <c r="N210" s="1">
        <f t="shared" si="19"/>
        <v>144</v>
      </c>
      <c r="O210" s="124">
        <f t="shared" si="20"/>
        <v>235599.69651526897</v>
      </c>
      <c r="P210" s="124">
        <f t="shared" si="21"/>
        <v>1394.3825977273689</v>
      </c>
      <c r="Q210" s="124">
        <f t="shared" si="17"/>
        <v>539.45988049700622</v>
      </c>
      <c r="R210" s="124">
        <f t="shared" si="18"/>
        <v>237533.53899349336</v>
      </c>
      <c r="Z210" s="2"/>
    </row>
    <row r="211" spans="13:26" x14ac:dyDescent="0.2">
      <c r="M211" s="2"/>
      <c r="N211" s="1">
        <f t="shared" si="19"/>
        <v>145</v>
      </c>
      <c r="O211" s="124">
        <f t="shared" si="20"/>
        <v>237533.53899349336</v>
      </c>
      <c r="P211" s="124">
        <f t="shared" si="21"/>
        <v>1394.3825977273689</v>
      </c>
      <c r="Q211" s="124">
        <f t="shared" si="17"/>
        <v>543.8878591728419</v>
      </c>
      <c r="R211" s="124">
        <f t="shared" si="18"/>
        <v>239471.80945039357</v>
      </c>
      <c r="Z211" s="2"/>
    </row>
    <row r="212" spans="13:26" x14ac:dyDescent="0.2">
      <c r="M212" s="2"/>
      <c r="N212" s="1">
        <f t="shared" si="19"/>
        <v>146</v>
      </c>
      <c r="O212" s="124">
        <f t="shared" si="20"/>
        <v>239471.80945039357</v>
      </c>
      <c r="P212" s="124">
        <f t="shared" si="21"/>
        <v>1394.3825977273689</v>
      </c>
      <c r="Q212" s="124">
        <f t="shared" si="17"/>
        <v>548.32597672781287</v>
      </c>
      <c r="R212" s="124">
        <f t="shared" si="18"/>
        <v>241414.51802484877</v>
      </c>
      <c r="Z212" s="2"/>
    </row>
    <row r="213" spans="13:26" x14ac:dyDescent="0.2">
      <c r="M213" s="2"/>
      <c r="N213" s="1">
        <f t="shared" si="19"/>
        <v>147</v>
      </c>
      <c r="O213" s="124">
        <f t="shared" si="20"/>
        <v>241414.51802484877</v>
      </c>
      <c r="P213" s="124">
        <f t="shared" si="21"/>
        <v>1394.3825977273689</v>
      </c>
      <c r="Q213" s="124">
        <f t="shared" si="17"/>
        <v>552.7742563772232</v>
      </c>
      <c r="R213" s="124">
        <f t="shared" si="18"/>
        <v>243361.67487895337</v>
      </c>
      <c r="Z213" s="2"/>
    </row>
    <row r="214" spans="13:26" x14ac:dyDescent="0.2">
      <c r="M214" s="2"/>
      <c r="N214" s="1">
        <f t="shared" si="19"/>
        <v>148</v>
      </c>
      <c r="O214" s="124">
        <f t="shared" si="20"/>
        <v>243361.67487895337</v>
      </c>
      <c r="P214" s="124">
        <f t="shared" si="21"/>
        <v>1394.3825977273689</v>
      </c>
      <c r="Q214" s="124">
        <f t="shared" si="17"/>
        <v>557.23272138953325</v>
      </c>
      <c r="R214" s="124">
        <f t="shared" si="18"/>
        <v>245313.29019807029</v>
      </c>
      <c r="Z214" s="2"/>
    </row>
    <row r="215" spans="13:26" x14ac:dyDescent="0.2">
      <c r="M215" s="2"/>
      <c r="N215" s="1">
        <f t="shared" si="19"/>
        <v>149</v>
      </c>
      <c r="O215" s="124">
        <f t="shared" si="20"/>
        <v>245313.29019807029</v>
      </c>
      <c r="P215" s="124">
        <f t="shared" si="21"/>
        <v>1394.3825977273689</v>
      </c>
      <c r="Q215" s="124">
        <f t="shared" si="17"/>
        <v>561.70139508648219</v>
      </c>
      <c r="R215" s="124">
        <f t="shared" si="18"/>
        <v>247269.37419088415</v>
      </c>
      <c r="Z215" s="2"/>
    </row>
    <row r="216" spans="13:26" x14ac:dyDescent="0.2">
      <c r="M216" s="2"/>
      <c r="N216" s="1">
        <f t="shared" si="19"/>
        <v>150</v>
      </c>
      <c r="O216" s="124">
        <f t="shared" si="20"/>
        <v>247269.37419088415</v>
      </c>
      <c r="P216" s="124">
        <f t="shared" si="21"/>
        <v>1394.3825977273689</v>
      </c>
      <c r="Q216" s="124">
        <f t="shared" si="17"/>
        <v>566.18030084320958</v>
      </c>
      <c r="R216" s="124">
        <f t="shared" si="18"/>
        <v>249229.93708945473</v>
      </c>
      <c r="Z216" s="2"/>
    </row>
    <row r="217" spans="13:26" x14ac:dyDescent="0.2">
      <c r="M217" s="2"/>
      <c r="N217" s="1">
        <f t="shared" si="19"/>
        <v>151</v>
      </c>
      <c r="O217" s="124">
        <f t="shared" si="20"/>
        <v>249229.93708945473</v>
      </c>
      <c r="P217" s="124">
        <f t="shared" si="21"/>
        <v>1394.3825977273689</v>
      </c>
      <c r="Q217" s="124">
        <f t="shared" si="17"/>
        <v>570.66946208837783</v>
      </c>
      <c r="R217" s="124">
        <f t="shared" si="18"/>
        <v>251194.98914927049</v>
      </c>
      <c r="Z217" s="2"/>
    </row>
    <row r="218" spans="13:26" x14ac:dyDescent="0.2">
      <c r="M218" s="2"/>
      <c r="N218" s="1">
        <f t="shared" si="19"/>
        <v>152</v>
      </c>
      <c r="O218" s="124">
        <f t="shared" si="20"/>
        <v>251194.98914927049</v>
      </c>
      <c r="P218" s="124">
        <f t="shared" si="21"/>
        <v>1394.3825977273689</v>
      </c>
      <c r="Q218" s="124">
        <f t="shared" si="17"/>
        <v>575.16890230429476</v>
      </c>
      <c r="R218" s="124">
        <f t="shared" si="18"/>
        <v>253164.54064930216</v>
      </c>
      <c r="Z218" s="2"/>
    </row>
    <row r="219" spans="13:26" x14ac:dyDescent="0.2">
      <c r="M219" s="2"/>
      <c r="N219" s="1">
        <f t="shared" si="19"/>
        <v>153</v>
      </c>
      <c r="O219" s="124">
        <f t="shared" si="20"/>
        <v>253164.54064930216</v>
      </c>
      <c r="P219" s="124">
        <f t="shared" si="21"/>
        <v>1394.3825977273689</v>
      </c>
      <c r="Q219" s="124">
        <f t="shared" si="17"/>
        <v>579.67864502703594</v>
      </c>
      <c r="R219" s="124">
        <f t="shared" si="18"/>
        <v>255138.60189205658</v>
      </c>
      <c r="Z219" s="2"/>
    </row>
    <row r="220" spans="13:26" x14ac:dyDescent="0.2">
      <c r="M220" s="2"/>
      <c r="N220" s="1">
        <f t="shared" si="19"/>
        <v>154</v>
      </c>
      <c r="O220" s="124">
        <f t="shared" si="20"/>
        <v>255138.60189205658</v>
      </c>
      <c r="P220" s="124">
        <f t="shared" si="21"/>
        <v>1394.3825977273689</v>
      </c>
      <c r="Q220" s="124">
        <f t="shared" si="17"/>
        <v>584.19871384656881</v>
      </c>
      <c r="R220" s="124">
        <f t="shared" si="18"/>
        <v>257117.18320363053</v>
      </c>
      <c r="Z220" s="2"/>
    </row>
    <row r="221" spans="13:26" x14ac:dyDescent="0.2">
      <c r="M221" s="2"/>
      <c r="N221" s="1">
        <f t="shared" si="19"/>
        <v>155</v>
      </c>
      <c r="O221" s="124">
        <f t="shared" si="20"/>
        <v>257117.18320363053</v>
      </c>
      <c r="P221" s="124">
        <f t="shared" si="21"/>
        <v>1394.3825977273689</v>
      </c>
      <c r="Q221" s="124">
        <f t="shared" si="17"/>
        <v>588.72913240687512</v>
      </c>
      <c r="R221" s="124">
        <f t="shared" si="18"/>
        <v>259100.29493376479</v>
      </c>
      <c r="Z221" s="2"/>
    </row>
    <row r="222" spans="13:26" x14ac:dyDescent="0.2">
      <c r="M222" s="2"/>
      <c r="N222" s="1">
        <f t="shared" si="19"/>
        <v>156</v>
      </c>
      <c r="O222" s="124">
        <f t="shared" si="20"/>
        <v>259100.29493376479</v>
      </c>
      <c r="P222" s="124">
        <f t="shared" si="21"/>
        <v>1394.3825977273689</v>
      </c>
      <c r="Q222" s="124">
        <f t="shared" si="17"/>
        <v>593.26992440607489</v>
      </c>
      <c r="R222" s="124">
        <f t="shared" si="18"/>
        <v>261087.94745589825</v>
      </c>
      <c r="Z222" s="2"/>
    </row>
    <row r="223" spans="13:26" x14ac:dyDescent="0.2">
      <c r="M223" s="2"/>
      <c r="N223" s="1">
        <f t="shared" si="19"/>
        <v>157</v>
      </c>
      <c r="O223" s="124">
        <f t="shared" si="20"/>
        <v>261087.94745589825</v>
      </c>
      <c r="P223" s="124">
        <f t="shared" si="21"/>
        <v>1394.3825977273689</v>
      </c>
      <c r="Q223" s="124">
        <f t="shared" si="17"/>
        <v>597.82111359655073</v>
      </c>
      <c r="R223" s="124">
        <f t="shared" si="18"/>
        <v>263080.15116722218</v>
      </c>
      <c r="Z223" s="2"/>
    </row>
    <row r="224" spans="13:26" x14ac:dyDescent="0.2">
      <c r="M224" s="2"/>
      <c r="N224" s="1">
        <f t="shared" si="19"/>
        <v>158</v>
      </c>
      <c r="O224" s="124">
        <f t="shared" si="20"/>
        <v>263080.15116722218</v>
      </c>
      <c r="P224" s="124">
        <f t="shared" si="21"/>
        <v>1394.3825977273689</v>
      </c>
      <c r="Q224" s="124">
        <f t="shared" si="17"/>
        <v>602.38272378507179</v>
      </c>
      <c r="R224" s="124">
        <f t="shared" si="18"/>
        <v>265076.9164887346</v>
      </c>
      <c r="Z224" s="2"/>
    </row>
    <row r="225" spans="13:26" x14ac:dyDescent="0.2">
      <c r="M225" s="2"/>
      <c r="N225" s="1">
        <f t="shared" si="19"/>
        <v>159</v>
      </c>
      <c r="O225" s="124">
        <f t="shared" si="20"/>
        <v>265076.9164887346</v>
      </c>
      <c r="P225" s="124">
        <f t="shared" si="21"/>
        <v>1394.3825977273689</v>
      </c>
      <c r="Q225" s="124">
        <f t="shared" si="17"/>
        <v>606.9547788329179</v>
      </c>
      <c r="R225" s="124">
        <f t="shared" si="18"/>
        <v>267078.25386529486</v>
      </c>
      <c r="Z225" s="2"/>
    </row>
    <row r="226" spans="13:26" x14ac:dyDescent="0.2">
      <c r="M226" s="2"/>
      <c r="N226" s="1">
        <f t="shared" si="19"/>
        <v>160</v>
      </c>
      <c r="O226" s="124">
        <f t="shared" si="20"/>
        <v>267078.25386529486</v>
      </c>
      <c r="P226" s="124">
        <f t="shared" si="21"/>
        <v>1394.3825977273689</v>
      </c>
      <c r="Q226" s="124">
        <f t="shared" si="17"/>
        <v>611.53730265600529</v>
      </c>
      <c r="R226" s="124">
        <f t="shared" si="18"/>
        <v>269084.17376567819</v>
      </c>
      <c r="Z226" s="2"/>
    </row>
    <row r="227" spans="13:26" x14ac:dyDescent="0.2">
      <c r="M227" s="2"/>
      <c r="N227" s="1">
        <f t="shared" si="19"/>
        <v>161</v>
      </c>
      <c r="O227" s="124">
        <f t="shared" si="20"/>
        <v>269084.17376567819</v>
      </c>
      <c r="P227" s="124">
        <f t="shared" si="21"/>
        <v>1394.3825977273689</v>
      </c>
      <c r="Q227" s="124">
        <f t="shared" si="17"/>
        <v>616.13031922501114</v>
      </c>
      <c r="R227" s="124">
        <f t="shared" si="18"/>
        <v>271094.68668263056</v>
      </c>
      <c r="Z227" s="2"/>
    </row>
    <row r="228" spans="13:26" x14ac:dyDescent="0.2">
      <c r="M228" s="2"/>
      <c r="N228" s="1">
        <f t="shared" si="19"/>
        <v>162</v>
      </c>
      <c r="O228" s="124">
        <f t="shared" si="20"/>
        <v>271094.68668263056</v>
      </c>
      <c r="P228" s="124">
        <f t="shared" si="21"/>
        <v>1394.3825977273689</v>
      </c>
      <c r="Q228" s="124">
        <f t="shared" si="17"/>
        <v>620.73385256549875</v>
      </c>
      <c r="R228" s="124">
        <f t="shared" si="18"/>
        <v>273109.80313292344</v>
      </c>
      <c r="Z228" s="2"/>
    </row>
    <row r="229" spans="13:26" x14ac:dyDescent="0.2">
      <c r="M229" s="2"/>
      <c r="N229" s="1">
        <f t="shared" si="19"/>
        <v>163</v>
      </c>
      <c r="O229" s="124">
        <f t="shared" si="20"/>
        <v>273109.80313292344</v>
      </c>
      <c r="P229" s="124">
        <f t="shared" si="21"/>
        <v>1394.3825977273689</v>
      </c>
      <c r="Q229" s="124">
        <f t="shared" si="17"/>
        <v>625.34792675804374</v>
      </c>
      <c r="R229" s="124">
        <f t="shared" si="18"/>
        <v>275129.53365740884</v>
      </c>
      <c r="Z229" s="2"/>
    </row>
    <row r="230" spans="13:26" x14ac:dyDescent="0.2">
      <c r="M230" s="2"/>
      <c r="N230" s="1">
        <f t="shared" si="19"/>
        <v>164</v>
      </c>
      <c r="O230" s="124">
        <f t="shared" si="20"/>
        <v>275129.53365740884</v>
      </c>
      <c r="P230" s="124">
        <f t="shared" si="21"/>
        <v>1394.3825977273689</v>
      </c>
      <c r="Q230" s="124">
        <f t="shared" si="17"/>
        <v>629.97256593835971</v>
      </c>
      <c r="R230" s="124">
        <f t="shared" si="18"/>
        <v>277153.88882107456</v>
      </c>
      <c r="Z230" s="2"/>
    </row>
    <row r="231" spans="13:26" x14ac:dyDescent="0.2">
      <c r="M231" s="2"/>
      <c r="N231" s="1">
        <f t="shared" si="19"/>
        <v>165</v>
      </c>
      <c r="O231" s="124">
        <f t="shared" si="20"/>
        <v>277153.88882107456</v>
      </c>
      <c r="P231" s="124">
        <f t="shared" si="21"/>
        <v>1394.3825977273689</v>
      </c>
      <c r="Q231" s="124">
        <f t="shared" si="17"/>
        <v>634.60779429742433</v>
      </c>
      <c r="R231" s="124">
        <f t="shared" si="18"/>
        <v>279182.87921309937</v>
      </c>
      <c r="Z231" s="2"/>
    </row>
    <row r="232" spans="13:26" x14ac:dyDescent="0.2">
      <c r="M232" s="2"/>
      <c r="N232" s="1">
        <f t="shared" si="19"/>
        <v>166</v>
      </c>
      <c r="O232" s="124">
        <f t="shared" si="20"/>
        <v>279182.87921309937</v>
      </c>
      <c r="P232" s="124">
        <f t="shared" si="21"/>
        <v>1394.3825977273689</v>
      </c>
      <c r="Q232" s="124">
        <f t="shared" si="17"/>
        <v>639.2536360816066</v>
      </c>
      <c r="R232" s="124">
        <f t="shared" si="18"/>
        <v>281216.51544690831</v>
      </c>
      <c r="Z232" s="2"/>
    </row>
    <row r="233" spans="13:26" x14ac:dyDescent="0.2">
      <c r="M233" s="2"/>
      <c r="N233" s="1">
        <f t="shared" si="19"/>
        <v>167</v>
      </c>
      <c r="O233" s="124">
        <f t="shared" si="20"/>
        <v>281216.51544690831</v>
      </c>
      <c r="P233" s="124">
        <f t="shared" si="21"/>
        <v>1394.3825977273689</v>
      </c>
      <c r="Q233" s="124">
        <f t="shared" si="17"/>
        <v>643.91011559279241</v>
      </c>
      <c r="R233" s="124">
        <f t="shared" si="18"/>
        <v>283254.80816022842</v>
      </c>
      <c r="Z233" s="2"/>
    </row>
    <row r="234" spans="13:26" x14ac:dyDescent="0.2">
      <c r="M234" s="2"/>
      <c r="N234" s="1">
        <f t="shared" si="19"/>
        <v>168</v>
      </c>
      <c r="O234" s="124">
        <f t="shared" si="20"/>
        <v>283254.80816022842</v>
      </c>
      <c r="P234" s="124">
        <f t="shared" si="21"/>
        <v>1394.3825977273689</v>
      </c>
      <c r="Q234" s="124">
        <f t="shared" si="17"/>
        <v>648.57725718851316</v>
      </c>
      <c r="R234" s="124">
        <f t="shared" si="18"/>
        <v>285297.76801514428</v>
      </c>
      <c r="Z234" s="2"/>
    </row>
    <row r="235" spans="13:26" x14ac:dyDescent="0.2">
      <c r="M235" s="2"/>
      <c r="N235" s="1">
        <f t="shared" si="19"/>
        <v>169</v>
      </c>
      <c r="O235" s="124">
        <f t="shared" si="20"/>
        <v>285297.76801514428</v>
      </c>
      <c r="P235" s="124">
        <f t="shared" si="21"/>
        <v>1394.3825977273689</v>
      </c>
      <c r="Q235" s="124">
        <f t="shared" si="17"/>
        <v>653.25508528207206</v>
      </c>
      <c r="R235" s="124">
        <f t="shared" si="18"/>
        <v>287345.40569815371</v>
      </c>
      <c r="Z235" s="2"/>
    </row>
    <row r="236" spans="13:26" x14ac:dyDescent="0.2">
      <c r="M236" s="2"/>
      <c r="N236" s="1">
        <f t="shared" si="19"/>
        <v>170</v>
      </c>
      <c r="O236" s="124">
        <f t="shared" si="20"/>
        <v>287345.40569815371</v>
      </c>
      <c r="P236" s="124">
        <f t="shared" si="21"/>
        <v>1394.3825977273689</v>
      </c>
      <c r="Q236" s="124">
        <f t="shared" si="17"/>
        <v>657.94362434267248</v>
      </c>
      <c r="R236" s="124">
        <f t="shared" si="18"/>
        <v>289397.73192022374</v>
      </c>
      <c r="Z236" s="2"/>
    </row>
    <row r="237" spans="13:26" x14ac:dyDescent="0.2">
      <c r="M237" s="2"/>
      <c r="N237" s="1">
        <f t="shared" si="19"/>
        <v>171</v>
      </c>
      <c r="O237" s="124">
        <f t="shared" si="20"/>
        <v>289397.73192022374</v>
      </c>
      <c r="P237" s="124">
        <f t="shared" si="21"/>
        <v>1394.3825977273689</v>
      </c>
      <c r="Q237" s="124">
        <f t="shared" si="17"/>
        <v>662.64289889554527</v>
      </c>
      <c r="R237" s="124">
        <f t="shared" si="18"/>
        <v>291454.75741684664</v>
      </c>
      <c r="Z237" s="2"/>
    </row>
    <row r="238" spans="13:26" x14ac:dyDescent="0.2">
      <c r="M238" s="2"/>
      <c r="N238" s="1">
        <f t="shared" si="19"/>
        <v>172</v>
      </c>
      <c r="O238" s="124">
        <f t="shared" si="20"/>
        <v>291454.75741684664</v>
      </c>
      <c r="P238" s="124">
        <f t="shared" si="21"/>
        <v>1394.3825977273689</v>
      </c>
      <c r="Q238" s="124">
        <f t="shared" si="17"/>
        <v>667.35293352207782</v>
      </c>
      <c r="R238" s="124">
        <f t="shared" si="18"/>
        <v>293516.49294809607</v>
      </c>
      <c r="Z238" s="2"/>
    </row>
    <row r="239" spans="13:26" x14ac:dyDescent="0.2">
      <c r="M239" s="2"/>
      <c r="N239" s="1">
        <f t="shared" si="19"/>
        <v>173</v>
      </c>
      <c r="O239" s="124">
        <f t="shared" si="20"/>
        <v>293516.49294809607</v>
      </c>
      <c r="P239" s="124">
        <f t="shared" si="21"/>
        <v>1394.3825977273689</v>
      </c>
      <c r="Q239" s="124">
        <f t="shared" si="17"/>
        <v>672.07375285994226</v>
      </c>
      <c r="R239" s="124">
        <f t="shared" si="18"/>
        <v>295582.94929868338</v>
      </c>
      <c r="Z239" s="2"/>
    </row>
    <row r="240" spans="13:26" x14ac:dyDescent="0.2">
      <c r="M240" s="2"/>
      <c r="N240" s="1">
        <f t="shared" si="19"/>
        <v>174</v>
      </c>
      <c r="O240" s="124">
        <f t="shared" si="20"/>
        <v>295582.94929868338</v>
      </c>
      <c r="P240" s="124">
        <f t="shared" si="21"/>
        <v>1394.3825977273689</v>
      </c>
      <c r="Q240" s="124">
        <f t="shared" si="17"/>
        <v>676.80538160322396</v>
      </c>
      <c r="R240" s="124">
        <f t="shared" si="18"/>
        <v>297654.13727801398</v>
      </c>
      <c r="Z240" s="2"/>
    </row>
    <row r="241" spans="13:26" x14ac:dyDescent="0.2">
      <c r="M241" s="2"/>
      <c r="N241" s="1">
        <f t="shared" si="19"/>
        <v>175</v>
      </c>
      <c r="O241" s="124">
        <f t="shared" si="20"/>
        <v>297654.13727801398</v>
      </c>
      <c r="P241" s="124">
        <f t="shared" si="21"/>
        <v>1394.3825977273689</v>
      </c>
      <c r="Q241" s="124">
        <f t="shared" si="17"/>
        <v>681.5478445025517</v>
      </c>
      <c r="R241" s="124">
        <f t="shared" si="18"/>
        <v>299730.06772024388</v>
      </c>
      <c r="Z241" s="2"/>
    </row>
    <row r="242" spans="13:26" x14ac:dyDescent="0.2">
      <c r="M242" s="2"/>
      <c r="N242" s="1">
        <f t="shared" si="19"/>
        <v>176</v>
      </c>
      <c r="O242" s="124">
        <f t="shared" si="20"/>
        <v>299730.06772024388</v>
      </c>
      <c r="P242" s="124">
        <f t="shared" si="21"/>
        <v>1394.3825977273689</v>
      </c>
      <c r="Q242" s="124">
        <f t="shared" si="17"/>
        <v>686.30116636522587</v>
      </c>
      <c r="R242" s="124">
        <f t="shared" si="18"/>
        <v>301810.75148433645</v>
      </c>
      <c r="Z242" s="2"/>
    </row>
    <row r="243" spans="13:26" x14ac:dyDescent="0.2">
      <c r="M243" s="2"/>
      <c r="N243" s="1">
        <f t="shared" si="19"/>
        <v>177</v>
      </c>
      <c r="O243" s="124">
        <f t="shared" si="20"/>
        <v>301810.75148433645</v>
      </c>
      <c r="P243" s="124">
        <f t="shared" si="21"/>
        <v>1394.3825977273689</v>
      </c>
      <c r="Q243" s="124">
        <f t="shared" si="17"/>
        <v>691.06537205534948</v>
      </c>
      <c r="R243" s="124">
        <f t="shared" si="18"/>
        <v>303896.19945411914</v>
      </c>
      <c r="Z243" s="2"/>
    </row>
    <row r="244" spans="13:26" x14ac:dyDescent="0.2">
      <c r="M244" s="2"/>
      <c r="N244" s="1">
        <f t="shared" si="19"/>
        <v>178</v>
      </c>
      <c r="O244" s="124">
        <f t="shared" si="20"/>
        <v>303896.19945411914</v>
      </c>
      <c r="P244" s="124">
        <f t="shared" si="21"/>
        <v>1394.3825977273689</v>
      </c>
      <c r="Q244" s="124">
        <f t="shared" si="17"/>
        <v>695.84048649395731</v>
      </c>
      <c r="R244" s="124">
        <f t="shared" si="18"/>
        <v>305986.42253834044</v>
      </c>
      <c r="Z244" s="2"/>
    </row>
    <row r="245" spans="13:26" x14ac:dyDescent="0.2">
      <c r="M245" s="2"/>
      <c r="N245" s="1">
        <f t="shared" si="19"/>
        <v>179</v>
      </c>
      <c r="O245" s="124">
        <f t="shared" si="20"/>
        <v>305986.42253834044</v>
      </c>
      <c r="P245" s="124">
        <f t="shared" si="21"/>
        <v>1394.3825977273689</v>
      </c>
      <c r="Q245" s="124">
        <f t="shared" si="17"/>
        <v>700.62653465914684</v>
      </c>
      <c r="R245" s="124">
        <f t="shared" si="18"/>
        <v>308081.43167072692</v>
      </c>
      <c r="Z245" s="2"/>
    </row>
    <row r="246" spans="13:26" x14ac:dyDescent="0.2">
      <c r="M246" s="2"/>
      <c r="N246" s="1">
        <f t="shared" si="19"/>
        <v>180</v>
      </c>
      <c r="O246" s="124">
        <f t="shared" si="20"/>
        <v>308081.43167072692</v>
      </c>
      <c r="P246" s="124">
        <f t="shared" si="21"/>
        <v>1394.3825977273689</v>
      </c>
      <c r="Q246" s="124">
        <f t="shared" si="17"/>
        <v>705.42354158620844</v>
      </c>
      <c r="R246" s="124">
        <f t="shared" si="18"/>
        <v>310181.23781004047</v>
      </c>
      <c r="Z246" s="2"/>
    </row>
    <row r="247" spans="13:26" x14ac:dyDescent="0.2">
      <c r="M247" s="2"/>
      <c r="N247" s="1">
        <f t="shared" si="19"/>
        <v>181</v>
      </c>
      <c r="O247" s="124">
        <f t="shared" si="20"/>
        <v>310181.23781004047</v>
      </c>
      <c r="P247" s="124">
        <f t="shared" si="21"/>
        <v>1394.3825977273689</v>
      </c>
      <c r="Q247" s="124">
        <f t="shared" si="17"/>
        <v>710.23153236775659</v>
      </c>
      <c r="R247" s="124">
        <f t="shared" si="18"/>
        <v>312285.85194013559</v>
      </c>
      <c r="Z247" s="2"/>
    </row>
    <row r="248" spans="13:26" x14ac:dyDescent="0.2">
      <c r="M248" s="2"/>
      <c r="N248" s="1">
        <f t="shared" si="19"/>
        <v>182</v>
      </c>
      <c r="O248" s="124">
        <f t="shared" si="20"/>
        <v>312285.85194013559</v>
      </c>
      <c r="P248" s="124">
        <f t="shared" si="21"/>
        <v>1394.3825977273689</v>
      </c>
      <c r="Q248" s="124">
        <f t="shared" si="17"/>
        <v>715.05053215386135</v>
      </c>
      <c r="R248" s="124">
        <f t="shared" si="18"/>
        <v>314395.28507001681</v>
      </c>
      <c r="Z248" s="2"/>
    </row>
    <row r="249" spans="13:26" x14ac:dyDescent="0.2">
      <c r="M249" s="2"/>
      <c r="N249" s="1">
        <f t="shared" si="19"/>
        <v>183</v>
      </c>
      <c r="O249" s="124">
        <f t="shared" si="20"/>
        <v>314395.28507001681</v>
      </c>
      <c r="P249" s="124">
        <f t="shared" si="21"/>
        <v>1394.3825977273689</v>
      </c>
      <c r="Q249" s="124">
        <f t="shared" si="17"/>
        <v>719.88056615217931</v>
      </c>
      <c r="R249" s="124">
        <f t="shared" si="18"/>
        <v>316509.54823389632</v>
      </c>
      <c r="Z249" s="2"/>
    </row>
    <row r="250" spans="13:26" x14ac:dyDescent="0.2">
      <c r="M250" s="2"/>
      <c r="N250" s="1">
        <f t="shared" si="19"/>
        <v>184</v>
      </c>
      <c r="O250" s="124">
        <f t="shared" si="20"/>
        <v>316509.54823389632</v>
      </c>
      <c r="P250" s="124">
        <f t="shared" si="21"/>
        <v>1394.3825977273689</v>
      </c>
      <c r="Q250" s="124">
        <f t="shared" si="17"/>
        <v>724.72165962808606</v>
      </c>
      <c r="R250" s="124">
        <f t="shared" si="18"/>
        <v>318628.65249125176</v>
      </c>
      <c r="Z250" s="2"/>
    </row>
    <row r="251" spans="13:26" x14ac:dyDescent="0.2">
      <c r="M251" s="2"/>
      <c r="N251" s="1">
        <f t="shared" si="19"/>
        <v>185</v>
      </c>
      <c r="O251" s="124">
        <f t="shared" si="20"/>
        <v>318628.65249125176</v>
      </c>
      <c r="P251" s="124">
        <f t="shared" si="21"/>
        <v>1394.3825977273689</v>
      </c>
      <c r="Q251" s="124">
        <f t="shared" si="17"/>
        <v>729.57383790480799</v>
      </c>
      <c r="R251" s="124">
        <f t="shared" si="18"/>
        <v>320752.6089268839</v>
      </c>
      <c r="Z251" s="2"/>
    </row>
    <row r="252" spans="13:26" x14ac:dyDescent="0.2">
      <c r="M252" s="2"/>
      <c r="N252" s="1">
        <f t="shared" si="19"/>
        <v>186</v>
      </c>
      <c r="O252" s="124">
        <f t="shared" si="20"/>
        <v>320752.6089268839</v>
      </c>
      <c r="P252" s="124">
        <f t="shared" si="21"/>
        <v>1394.3825977273689</v>
      </c>
      <c r="Q252" s="124">
        <f t="shared" si="17"/>
        <v>734.43712636355474</v>
      </c>
      <c r="R252" s="124">
        <f t="shared" si="18"/>
        <v>322881.42865097482</v>
      </c>
      <c r="Z252" s="2"/>
    </row>
    <row r="253" spans="13:26" x14ac:dyDescent="0.2">
      <c r="M253" s="2"/>
      <c r="N253" s="1">
        <f t="shared" si="19"/>
        <v>187</v>
      </c>
      <c r="O253" s="124">
        <f t="shared" si="20"/>
        <v>322881.42865097482</v>
      </c>
      <c r="P253" s="124">
        <f t="shared" si="21"/>
        <v>1394.3825977273689</v>
      </c>
      <c r="Q253" s="124">
        <f t="shared" si="17"/>
        <v>739.31155044365255</v>
      </c>
      <c r="R253" s="124">
        <f t="shared" si="18"/>
        <v>325015.12279914581</v>
      </c>
      <c r="Z253" s="2"/>
    </row>
    <row r="254" spans="13:26" x14ac:dyDescent="0.2">
      <c r="M254" s="2"/>
      <c r="N254" s="1">
        <f t="shared" si="19"/>
        <v>188</v>
      </c>
      <c r="O254" s="124">
        <f t="shared" si="20"/>
        <v>325015.12279914581</v>
      </c>
      <c r="P254" s="124">
        <f t="shared" si="21"/>
        <v>1394.3825977273689</v>
      </c>
      <c r="Q254" s="124">
        <f t="shared" si="17"/>
        <v>744.19713564267624</v>
      </c>
      <c r="R254" s="124">
        <f t="shared" si="18"/>
        <v>327153.70253251586</v>
      </c>
      <c r="Z254" s="2"/>
    </row>
    <row r="255" spans="13:26" x14ac:dyDescent="0.2">
      <c r="M255" s="2"/>
      <c r="N255" s="1">
        <f t="shared" si="19"/>
        <v>189</v>
      </c>
      <c r="O255" s="124">
        <f t="shared" si="20"/>
        <v>327153.70253251586</v>
      </c>
      <c r="P255" s="124">
        <f t="shared" si="21"/>
        <v>1394.3825977273689</v>
      </c>
      <c r="Q255" s="124">
        <f t="shared" si="17"/>
        <v>749.09390751658384</v>
      </c>
      <c r="R255" s="124">
        <f t="shared" si="18"/>
        <v>329297.17903775978</v>
      </c>
      <c r="Z255" s="2"/>
    </row>
    <row r="256" spans="13:26" x14ac:dyDescent="0.2">
      <c r="M256" s="2"/>
      <c r="N256" s="1">
        <f t="shared" si="19"/>
        <v>190</v>
      </c>
      <c r="O256" s="124">
        <f t="shared" si="20"/>
        <v>329297.17903775978</v>
      </c>
      <c r="P256" s="124">
        <f t="shared" si="21"/>
        <v>1394.3825977273689</v>
      </c>
      <c r="Q256" s="124">
        <f t="shared" si="17"/>
        <v>754.001891679849</v>
      </c>
      <c r="R256" s="124">
        <f t="shared" si="18"/>
        <v>331445.56352716696</v>
      </c>
      <c r="Z256" s="2"/>
    </row>
    <row r="257" spans="13:26" x14ac:dyDescent="0.2">
      <c r="M257" s="2"/>
      <c r="N257" s="1">
        <f t="shared" si="19"/>
        <v>191</v>
      </c>
      <c r="O257" s="124">
        <f t="shared" si="20"/>
        <v>331445.56352716696</v>
      </c>
      <c r="P257" s="124">
        <f t="shared" si="21"/>
        <v>1394.3825977273689</v>
      </c>
      <c r="Q257" s="124">
        <f t="shared" si="17"/>
        <v>758.92111380559618</v>
      </c>
      <c r="R257" s="124">
        <f t="shared" si="18"/>
        <v>333598.86723869992</v>
      </c>
      <c r="Z257" s="2"/>
    </row>
    <row r="258" spans="13:26" x14ac:dyDescent="0.2">
      <c r="M258" s="2"/>
      <c r="N258" s="1">
        <f t="shared" si="19"/>
        <v>192</v>
      </c>
      <c r="O258" s="124">
        <f t="shared" si="20"/>
        <v>333598.86723869992</v>
      </c>
      <c r="P258" s="124">
        <f t="shared" si="21"/>
        <v>1394.3825977273689</v>
      </c>
      <c r="Q258" s="124">
        <f t="shared" si="17"/>
        <v>763.85159962573414</v>
      </c>
      <c r="R258" s="124">
        <f t="shared" si="18"/>
        <v>335757.101436053</v>
      </c>
      <c r="Z258" s="2"/>
    </row>
    <row r="259" spans="13:26" x14ac:dyDescent="0.2">
      <c r="M259" s="2"/>
      <c r="N259" s="1">
        <f t="shared" si="19"/>
        <v>193</v>
      </c>
      <c r="O259" s="124">
        <f t="shared" si="20"/>
        <v>335757.101436053</v>
      </c>
      <c r="P259" s="124">
        <f t="shared" si="21"/>
        <v>1394.3825977273689</v>
      </c>
      <c r="Q259" s="124">
        <f t="shared" ref="Q259:Q322" si="22">O259*$P$61</f>
        <v>768.79337493109063</v>
      </c>
      <c r="R259" s="124">
        <f t="shared" ref="R259:R322" si="23">O259+P259+Q259</f>
        <v>337920.27740871144</v>
      </c>
      <c r="Z259" s="2"/>
    </row>
    <row r="260" spans="13:26" x14ac:dyDescent="0.2">
      <c r="M260" s="2"/>
      <c r="N260" s="1">
        <f t="shared" ref="N260:N323" si="24">N259+1</f>
        <v>194</v>
      </c>
      <c r="O260" s="124">
        <f t="shared" ref="O260:O323" si="25">R259</f>
        <v>337920.27740871144</v>
      </c>
      <c r="P260" s="124">
        <f t="shared" ref="P260:P323" si="26">P259</f>
        <v>1394.3825977273689</v>
      </c>
      <c r="Q260" s="124">
        <f t="shared" si="22"/>
        <v>773.74646557154767</v>
      </c>
      <c r="R260" s="124">
        <f t="shared" si="23"/>
        <v>340088.40647201036</v>
      </c>
      <c r="Z260" s="2"/>
    </row>
    <row r="261" spans="13:26" x14ac:dyDescent="0.2">
      <c r="M261" s="2"/>
      <c r="N261" s="1">
        <f t="shared" si="24"/>
        <v>195</v>
      </c>
      <c r="O261" s="124">
        <f t="shared" si="25"/>
        <v>340088.40647201036</v>
      </c>
      <c r="P261" s="124">
        <f t="shared" si="26"/>
        <v>1394.3825977273689</v>
      </c>
      <c r="Q261" s="124">
        <f t="shared" si="22"/>
        <v>778.71089745617678</v>
      </c>
      <c r="R261" s="124">
        <f t="shared" si="23"/>
        <v>342261.49996719387</v>
      </c>
      <c r="Z261" s="2"/>
    </row>
    <row r="262" spans="13:26" x14ac:dyDescent="0.2">
      <c r="M262" s="2"/>
      <c r="N262" s="1">
        <f t="shared" si="24"/>
        <v>196</v>
      </c>
      <c r="O262" s="124">
        <f t="shared" si="25"/>
        <v>342261.49996719387</v>
      </c>
      <c r="P262" s="124">
        <f t="shared" si="26"/>
        <v>1394.3825977273689</v>
      </c>
      <c r="Q262" s="124">
        <f t="shared" si="22"/>
        <v>783.68669655337351</v>
      </c>
      <c r="R262" s="124">
        <f t="shared" si="23"/>
        <v>344439.56926147459</v>
      </c>
      <c r="Z262" s="2"/>
    </row>
    <row r="263" spans="13:26" x14ac:dyDescent="0.2">
      <c r="M263" s="2"/>
      <c r="N263" s="1">
        <f t="shared" si="24"/>
        <v>197</v>
      </c>
      <c r="O263" s="124">
        <f t="shared" si="25"/>
        <v>344439.56926147459</v>
      </c>
      <c r="P263" s="124">
        <f t="shared" si="26"/>
        <v>1394.3825977273689</v>
      </c>
      <c r="Q263" s="124">
        <f t="shared" si="22"/>
        <v>788.67388889099493</v>
      </c>
      <c r="R263" s="124">
        <f t="shared" si="23"/>
        <v>346622.62574809295</v>
      </c>
      <c r="Z263" s="2"/>
    </row>
    <row r="264" spans="13:26" x14ac:dyDescent="0.2">
      <c r="M264" s="2"/>
      <c r="N264" s="1">
        <f t="shared" si="24"/>
        <v>198</v>
      </c>
      <c r="O264" s="124">
        <f t="shared" si="25"/>
        <v>346622.62574809295</v>
      </c>
      <c r="P264" s="124">
        <f t="shared" si="26"/>
        <v>1394.3825977273689</v>
      </c>
      <c r="Q264" s="124">
        <f t="shared" si="22"/>
        <v>793.67250055649436</v>
      </c>
      <c r="R264" s="124">
        <f t="shared" si="23"/>
        <v>348810.68084637681</v>
      </c>
      <c r="Z264" s="2"/>
    </row>
    <row r="265" spans="13:26" x14ac:dyDescent="0.2">
      <c r="M265" s="2"/>
      <c r="N265" s="1">
        <f t="shared" si="24"/>
        <v>199</v>
      </c>
      <c r="O265" s="124">
        <f t="shared" si="25"/>
        <v>348810.68084637681</v>
      </c>
      <c r="P265" s="124">
        <f t="shared" si="26"/>
        <v>1394.3825977273689</v>
      </c>
      <c r="Q265" s="124">
        <f t="shared" si="22"/>
        <v>798.68255769705854</v>
      </c>
      <c r="R265" s="124">
        <f t="shared" si="23"/>
        <v>351003.74600180122</v>
      </c>
      <c r="Z265" s="2"/>
    </row>
    <row r="266" spans="13:26" x14ac:dyDescent="0.2">
      <c r="M266" s="2"/>
      <c r="N266" s="1">
        <f t="shared" si="24"/>
        <v>200</v>
      </c>
      <c r="O266" s="124">
        <f t="shared" si="25"/>
        <v>351003.74600180122</v>
      </c>
      <c r="P266" s="124">
        <f t="shared" si="26"/>
        <v>1394.3825977273689</v>
      </c>
      <c r="Q266" s="124">
        <f t="shared" si="22"/>
        <v>803.70408651974412</v>
      </c>
      <c r="R266" s="124">
        <f t="shared" si="23"/>
        <v>353201.83268604829</v>
      </c>
      <c r="Z266" s="2"/>
    </row>
    <row r="267" spans="13:26" x14ac:dyDescent="0.2">
      <c r="M267" s="2"/>
      <c r="N267" s="1">
        <f t="shared" si="24"/>
        <v>201</v>
      </c>
      <c r="O267" s="124">
        <f t="shared" si="25"/>
        <v>353201.83268604829</v>
      </c>
      <c r="P267" s="124">
        <f t="shared" si="26"/>
        <v>1394.3825977273689</v>
      </c>
      <c r="Q267" s="124">
        <f t="shared" si="22"/>
        <v>808.73711329161495</v>
      </c>
      <c r="R267" s="124">
        <f t="shared" si="23"/>
        <v>355404.95239706727</v>
      </c>
      <c r="Z267" s="2"/>
    </row>
    <row r="268" spans="13:26" x14ac:dyDescent="0.2">
      <c r="M268" s="2"/>
      <c r="N268" s="1">
        <f t="shared" si="24"/>
        <v>202</v>
      </c>
      <c r="O268" s="124">
        <f t="shared" si="25"/>
        <v>355404.95239706727</v>
      </c>
      <c r="P268" s="124">
        <f t="shared" si="26"/>
        <v>1394.3825977273689</v>
      </c>
      <c r="Q268" s="124">
        <f t="shared" si="22"/>
        <v>813.78166433987951</v>
      </c>
      <c r="R268" s="124">
        <f t="shared" si="23"/>
        <v>357613.11665913451</v>
      </c>
      <c r="Z268" s="2"/>
    </row>
    <row r="269" spans="13:26" x14ac:dyDescent="0.2">
      <c r="M269" s="2"/>
      <c r="N269" s="1">
        <f t="shared" si="24"/>
        <v>203</v>
      </c>
      <c r="O269" s="124">
        <f t="shared" si="25"/>
        <v>357613.11665913451</v>
      </c>
      <c r="P269" s="124">
        <f t="shared" si="26"/>
        <v>1394.3825977273689</v>
      </c>
      <c r="Q269" s="124">
        <f t="shared" si="22"/>
        <v>818.83776605202809</v>
      </c>
      <c r="R269" s="124">
        <f t="shared" si="23"/>
        <v>359826.33702291391</v>
      </c>
      <c r="Z269" s="2"/>
    </row>
    <row r="270" spans="13:26" x14ac:dyDescent="0.2">
      <c r="M270" s="2"/>
      <c r="N270" s="1">
        <f t="shared" si="24"/>
        <v>204</v>
      </c>
      <c r="O270" s="124">
        <f t="shared" si="25"/>
        <v>359826.33702291391</v>
      </c>
      <c r="P270" s="124">
        <f t="shared" si="26"/>
        <v>1394.3825977273689</v>
      </c>
      <c r="Q270" s="124">
        <f t="shared" si="22"/>
        <v>823.90544487597174</v>
      </c>
      <c r="R270" s="124">
        <f t="shared" si="23"/>
        <v>362044.62506551726</v>
      </c>
      <c r="Z270" s="2"/>
    </row>
    <row r="271" spans="13:26" x14ac:dyDescent="0.2">
      <c r="M271" s="2"/>
      <c r="N271" s="1">
        <f t="shared" si="24"/>
        <v>205</v>
      </c>
      <c r="O271" s="124">
        <f t="shared" si="25"/>
        <v>362044.62506551726</v>
      </c>
      <c r="P271" s="124">
        <f t="shared" si="26"/>
        <v>1394.3825977273689</v>
      </c>
      <c r="Q271" s="124">
        <f t="shared" si="22"/>
        <v>828.98472732017979</v>
      </c>
      <c r="R271" s="124">
        <f t="shared" si="23"/>
        <v>364267.99239056482</v>
      </c>
      <c r="Z271" s="2"/>
    </row>
    <row r="272" spans="13:26" x14ac:dyDescent="0.2">
      <c r="M272" s="2"/>
      <c r="N272" s="1">
        <f t="shared" si="24"/>
        <v>206</v>
      </c>
      <c r="O272" s="124">
        <f t="shared" si="25"/>
        <v>364267.99239056482</v>
      </c>
      <c r="P272" s="124">
        <f t="shared" si="26"/>
        <v>1394.3825977273689</v>
      </c>
      <c r="Q272" s="124">
        <f t="shared" si="22"/>
        <v>834.07563995381884</v>
      </c>
      <c r="R272" s="124">
        <f t="shared" si="23"/>
        <v>366496.45062824601</v>
      </c>
      <c r="Z272" s="2"/>
    </row>
    <row r="273" spans="13:26" x14ac:dyDescent="0.2">
      <c r="M273" s="2"/>
      <c r="N273" s="1">
        <f t="shared" si="24"/>
        <v>207</v>
      </c>
      <c r="O273" s="124">
        <f t="shared" si="25"/>
        <v>366496.45062824601</v>
      </c>
      <c r="P273" s="124">
        <f t="shared" si="26"/>
        <v>1394.3825977273689</v>
      </c>
      <c r="Q273" s="124">
        <f t="shared" si="22"/>
        <v>839.17820940689171</v>
      </c>
      <c r="R273" s="124">
        <f t="shared" si="23"/>
        <v>368730.01143538026</v>
      </c>
      <c r="Z273" s="2"/>
    </row>
    <row r="274" spans="13:26" x14ac:dyDescent="0.2">
      <c r="M274" s="2"/>
      <c r="N274" s="1">
        <f t="shared" si="24"/>
        <v>208</v>
      </c>
      <c r="O274" s="124">
        <f t="shared" si="25"/>
        <v>368730.01143538026</v>
      </c>
      <c r="P274" s="124">
        <f t="shared" si="26"/>
        <v>1394.3825977273689</v>
      </c>
      <c r="Q274" s="124">
        <f t="shared" si="22"/>
        <v>844.29246237037694</v>
      </c>
      <c r="R274" s="124">
        <f t="shared" si="23"/>
        <v>370968.68649547797</v>
      </c>
      <c r="Z274" s="2"/>
    </row>
    <row r="275" spans="13:26" x14ac:dyDescent="0.2">
      <c r="M275" s="2"/>
      <c r="N275" s="1">
        <f t="shared" si="24"/>
        <v>209</v>
      </c>
      <c r="O275" s="124">
        <f t="shared" si="25"/>
        <v>370968.68649547797</v>
      </c>
      <c r="P275" s="124">
        <f t="shared" si="26"/>
        <v>1394.3825977273689</v>
      </c>
      <c r="Q275" s="124">
        <f t="shared" si="22"/>
        <v>849.41842559636814</v>
      </c>
      <c r="R275" s="124">
        <f t="shared" si="23"/>
        <v>373212.4875188017</v>
      </c>
      <c r="Z275" s="2"/>
    </row>
    <row r="276" spans="13:26" x14ac:dyDescent="0.2">
      <c r="M276" s="2"/>
      <c r="N276" s="1">
        <f t="shared" si="24"/>
        <v>210</v>
      </c>
      <c r="O276" s="124">
        <f t="shared" si="25"/>
        <v>373212.4875188017</v>
      </c>
      <c r="P276" s="124">
        <f t="shared" si="26"/>
        <v>1394.3825977273689</v>
      </c>
      <c r="Q276" s="124">
        <f t="shared" si="22"/>
        <v>854.55612589821396</v>
      </c>
      <c r="R276" s="124">
        <f t="shared" si="23"/>
        <v>375461.42624242726</v>
      </c>
      <c r="Z276" s="2"/>
    </row>
    <row r="277" spans="13:26" x14ac:dyDescent="0.2">
      <c r="M277" s="2"/>
      <c r="N277" s="1">
        <f t="shared" si="24"/>
        <v>211</v>
      </c>
      <c r="O277" s="124">
        <f t="shared" si="25"/>
        <v>375461.42624242726</v>
      </c>
      <c r="P277" s="124">
        <f t="shared" si="26"/>
        <v>1394.3825977273689</v>
      </c>
      <c r="Q277" s="124">
        <f t="shared" si="22"/>
        <v>859.70559015065828</v>
      </c>
      <c r="R277" s="124">
        <f t="shared" si="23"/>
        <v>377715.51443030528</v>
      </c>
      <c r="Z277" s="2"/>
    </row>
    <row r="278" spans="13:26" x14ac:dyDescent="0.2">
      <c r="M278" s="2"/>
      <c r="N278" s="1">
        <f t="shared" si="24"/>
        <v>212</v>
      </c>
      <c r="O278" s="124">
        <f t="shared" si="25"/>
        <v>377715.51443030528</v>
      </c>
      <c r="P278" s="124">
        <f t="shared" si="26"/>
        <v>1394.3825977273689</v>
      </c>
      <c r="Q278" s="124">
        <f t="shared" si="22"/>
        <v>864.86684528998137</v>
      </c>
      <c r="R278" s="124">
        <f t="shared" si="23"/>
        <v>379974.76387332263</v>
      </c>
      <c r="Z278" s="2"/>
    </row>
    <row r="279" spans="13:26" x14ac:dyDescent="0.2">
      <c r="M279" s="2"/>
      <c r="N279" s="1">
        <f t="shared" si="24"/>
        <v>213</v>
      </c>
      <c r="O279" s="124">
        <f t="shared" si="25"/>
        <v>379974.76387332263</v>
      </c>
      <c r="P279" s="124">
        <f t="shared" si="26"/>
        <v>1394.3825977273689</v>
      </c>
      <c r="Q279" s="124">
        <f t="shared" si="22"/>
        <v>870.03991831413998</v>
      </c>
      <c r="R279" s="124">
        <f t="shared" si="23"/>
        <v>382239.18638936413</v>
      </c>
      <c r="Z279" s="2"/>
    </row>
    <row r="280" spans="13:26" x14ac:dyDescent="0.2">
      <c r="M280" s="2"/>
      <c r="N280" s="1">
        <f t="shared" si="24"/>
        <v>214</v>
      </c>
      <c r="O280" s="124">
        <f t="shared" si="25"/>
        <v>382239.18638936413</v>
      </c>
      <c r="P280" s="124">
        <f t="shared" si="26"/>
        <v>1394.3825977273689</v>
      </c>
      <c r="Q280" s="124">
        <f t="shared" si="22"/>
        <v>875.22483628290865</v>
      </c>
      <c r="R280" s="124">
        <f t="shared" si="23"/>
        <v>384508.79382337438</v>
      </c>
      <c r="Z280" s="2"/>
    </row>
    <row r="281" spans="13:26" x14ac:dyDescent="0.2">
      <c r="M281" s="2"/>
      <c r="N281" s="1">
        <f t="shared" si="24"/>
        <v>215</v>
      </c>
      <c r="O281" s="124">
        <f t="shared" si="25"/>
        <v>384508.79382337438</v>
      </c>
      <c r="P281" s="124">
        <f t="shared" si="26"/>
        <v>1394.3825977273689</v>
      </c>
      <c r="Q281" s="124">
        <f t="shared" si="22"/>
        <v>880.42162631802205</v>
      </c>
      <c r="R281" s="124">
        <f t="shared" si="23"/>
        <v>386783.59804741974</v>
      </c>
      <c r="Z281" s="2"/>
    </row>
    <row r="282" spans="13:26" x14ac:dyDescent="0.2">
      <c r="M282" s="2"/>
      <c r="N282" s="1">
        <f t="shared" si="24"/>
        <v>216</v>
      </c>
      <c r="O282" s="124">
        <f t="shared" si="25"/>
        <v>386783.59804741974</v>
      </c>
      <c r="P282" s="124">
        <f t="shared" si="26"/>
        <v>1394.3825977273689</v>
      </c>
      <c r="Q282" s="124">
        <f t="shared" si="22"/>
        <v>885.63031560331603</v>
      </c>
      <c r="R282" s="124">
        <f t="shared" si="23"/>
        <v>389063.61096075043</v>
      </c>
      <c r="Z282" s="2"/>
    </row>
    <row r="283" spans="13:26" x14ac:dyDescent="0.2">
      <c r="M283" s="2"/>
      <c r="N283" s="1">
        <f t="shared" si="24"/>
        <v>217</v>
      </c>
      <c r="O283" s="124">
        <f t="shared" si="25"/>
        <v>389063.61096075043</v>
      </c>
      <c r="P283" s="124">
        <f t="shared" si="26"/>
        <v>1394.3825977273689</v>
      </c>
      <c r="Q283" s="124">
        <f t="shared" si="22"/>
        <v>890.85093138487025</v>
      </c>
      <c r="R283" s="124">
        <f t="shared" si="23"/>
        <v>391348.84448986268</v>
      </c>
      <c r="Z283" s="2"/>
    </row>
    <row r="284" spans="13:26" x14ac:dyDescent="0.2">
      <c r="M284" s="2"/>
      <c r="N284" s="1">
        <f t="shared" si="24"/>
        <v>218</v>
      </c>
      <c r="O284" s="124">
        <f t="shared" si="25"/>
        <v>391348.84448986268</v>
      </c>
      <c r="P284" s="124">
        <f t="shared" si="26"/>
        <v>1394.3825977273689</v>
      </c>
      <c r="Q284" s="124">
        <f t="shared" si="22"/>
        <v>896.08350097115044</v>
      </c>
      <c r="R284" s="124">
        <f t="shared" si="23"/>
        <v>393639.31058856117</v>
      </c>
      <c r="Z284" s="2"/>
    </row>
    <row r="285" spans="13:26" x14ac:dyDescent="0.2">
      <c r="M285" s="2"/>
      <c r="N285" s="1">
        <f t="shared" si="24"/>
        <v>219</v>
      </c>
      <c r="O285" s="124">
        <f t="shared" si="25"/>
        <v>393639.31058856117</v>
      </c>
      <c r="P285" s="124">
        <f t="shared" si="26"/>
        <v>1394.3825977273689</v>
      </c>
      <c r="Q285" s="124">
        <f t="shared" si="22"/>
        <v>901.32805173315137</v>
      </c>
      <c r="R285" s="124">
        <f t="shared" si="23"/>
        <v>395935.02123802167</v>
      </c>
      <c r="Z285" s="2"/>
    </row>
    <row r="286" spans="13:26" x14ac:dyDescent="0.2">
      <c r="M286" s="2"/>
      <c r="N286" s="1">
        <f t="shared" si="24"/>
        <v>220</v>
      </c>
      <c r="O286" s="124">
        <f t="shared" si="25"/>
        <v>395935.02123802167</v>
      </c>
      <c r="P286" s="124">
        <f t="shared" si="26"/>
        <v>1394.3825977273689</v>
      </c>
      <c r="Q286" s="124">
        <f t="shared" si="22"/>
        <v>906.58461110454004</v>
      </c>
      <c r="R286" s="124">
        <f t="shared" si="23"/>
        <v>398235.98844685359</v>
      </c>
      <c r="Z286" s="2"/>
    </row>
    <row r="287" spans="13:26" x14ac:dyDescent="0.2">
      <c r="M287" s="2"/>
      <c r="N287" s="1">
        <f t="shared" si="24"/>
        <v>221</v>
      </c>
      <c r="O287" s="124">
        <f t="shared" si="25"/>
        <v>398235.98844685359</v>
      </c>
      <c r="P287" s="124">
        <f t="shared" si="26"/>
        <v>1394.3825977273689</v>
      </c>
      <c r="Q287" s="124">
        <f t="shared" si="22"/>
        <v>911.85320658179933</v>
      </c>
      <c r="R287" s="124">
        <f t="shared" si="23"/>
        <v>400542.22425116273</v>
      </c>
      <c r="Z287" s="2"/>
    </row>
    <row r="288" spans="13:26" x14ac:dyDescent="0.2">
      <c r="M288" s="2"/>
      <c r="N288" s="1">
        <f t="shared" si="24"/>
        <v>222</v>
      </c>
      <c r="O288" s="124">
        <f t="shared" si="25"/>
        <v>400542.22425116273</v>
      </c>
      <c r="P288" s="124">
        <f t="shared" si="26"/>
        <v>1394.3825977273689</v>
      </c>
      <c r="Q288" s="124">
        <f t="shared" si="22"/>
        <v>917.13386572437116</v>
      </c>
      <c r="R288" s="124">
        <f t="shared" si="23"/>
        <v>402853.74071461445</v>
      </c>
      <c r="Z288" s="2"/>
    </row>
    <row r="289" spans="13:26" x14ac:dyDescent="0.2">
      <c r="M289" s="2"/>
      <c r="N289" s="1">
        <f t="shared" si="24"/>
        <v>223</v>
      </c>
      <c r="O289" s="124">
        <f t="shared" si="25"/>
        <v>402853.74071461445</v>
      </c>
      <c r="P289" s="124">
        <f t="shared" si="26"/>
        <v>1394.3825977273689</v>
      </c>
      <c r="Q289" s="124">
        <f t="shared" si="22"/>
        <v>922.42661615480188</v>
      </c>
      <c r="R289" s="124">
        <f t="shared" si="23"/>
        <v>405170.54992849659</v>
      </c>
      <c r="Z289" s="2"/>
    </row>
    <row r="290" spans="13:26" x14ac:dyDescent="0.2">
      <c r="M290" s="2"/>
      <c r="N290" s="1">
        <f t="shared" si="24"/>
        <v>224</v>
      </c>
      <c r="O290" s="124">
        <f t="shared" si="25"/>
        <v>405170.54992849659</v>
      </c>
      <c r="P290" s="124">
        <f t="shared" si="26"/>
        <v>1394.3825977273689</v>
      </c>
      <c r="Q290" s="124">
        <f t="shared" si="22"/>
        <v>927.73148555888542</v>
      </c>
      <c r="R290" s="124">
        <f t="shared" si="23"/>
        <v>407492.66401178285</v>
      </c>
      <c r="Z290" s="2"/>
    </row>
    <row r="291" spans="13:26" x14ac:dyDescent="0.2">
      <c r="M291" s="2"/>
      <c r="N291" s="1">
        <f t="shared" si="24"/>
        <v>225</v>
      </c>
      <c r="O291" s="124">
        <f t="shared" si="25"/>
        <v>407492.66401178285</v>
      </c>
      <c r="P291" s="124">
        <f t="shared" si="26"/>
        <v>1394.3825977273689</v>
      </c>
      <c r="Q291" s="124">
        <f t="shared" si="22"/>
        <v>933.04850168580913</v>
      </c>
      <c r="R291" s="124">
        <f t="shared" si="23"/>
        <v>409820.09511119599</v>
      </c>
      <c r="Z291" s="2"/>
    </row>
    <row r="292" spans="13:26" x14ac:dyDescent="0.2">
      <c r="M292" s="2"/>
      <c r="N292" s="1">
        <f t="shared" si="24"/>
        <v>226</v>
      </c>
      <c r="O292" s="124">
        <f t="shared" si="25"/>
        <v>409820.09511119599</v>
      </c>
      <c r="P292" s="124">
        <f t="shared" si="26"/>
        <v>1394.3825977273689</v>
      </c>
      <c r="Q292" s="124">
        <f t="shared" si="22"/>
        <v>938.37769234829818</v>
      </c>
      <c r="R292" s="124">
        <f t="shared" si="23"/>
        <v>412152.85540127166</v>
      </c>
      <c r="Z292" s="2"/>
    </row>
    <row r="293" spans="13:26" x14ac:dyDescent="0.2">
      <c r="M293" s="2"/>
      <c r="N293" s="1">
        <f t="shared" si="24"/>
        <v>227</v>
      </c>
      <c r="O293" s="124">
        <f t="shared" si="25"/>
        <v>412152.85540127166</v>
      </c>
      <c r="P293" s="124">
        <f t="shared" si="26"/>
        <v>1394.3825977273689</v>
      </c>
      <c r="Q293" s="124">
        <f t="shared" si="22"/>
        <v>943.71908542276185</v>
      </c>
      <c r="R293" s="124">
        <f t="shared" si="23"/>
        <v>414490.95708442177</v>
      </c>
      <c r="Z293" s="2"/>
    </row>
    <row r="294" spans="13:26" x14ac:dyDescent="0.2">
      <c r="M294" s="2"/>
      <c r="N294" s="1">
        <f t="shared" si="24"/>
        <v>228</v>
      </c>
      <c r="O294" s="124">
        <f t="shared" si="25"/>
        <v>414490.95708442177</v>
      </c>
      <c r="P294" s="124">
        <f t="shared" si="26"/>
        <v>1394.3825977273689</v>
      </c>
      <c r="Q294" s="124">
        <f t="shared" si="22"/>
        <v>949.0727088494383</v>
      </c>
      <c r="R294" s="124">
        <f t="shared" si="23"/>
        <v>416834.41239099856</v>
      </c>
      <c r="Z294" s="2"/>
    </row>
    <row r="295" spans="13:26" x14ac:dyDescent="0.2">
      <c r="M295" s="2"/>
      <c r="N295" s="1">
        <f t="shared" si="24"/>
        <v>229</v>
      </c>
      <c r="O295" s="124">
        <f t="shared" si="25"/>
        <v>416834.41239099856</v>
      </c>
      <c r="P295" s="124">
        <f t="shared" si="26"/>
        <v>1394.3825977273689</v>
      </c>
      <c r="Q295" s="124">
        <f t="shared" si="22"/>
        <v>954.43859063254183</v>
      </c>
      <c r="R295" s="124">
        <f t="shared" si="23"/>
        <v>419183.23357935844</v>
      </c>
      <c r="Z295" s="2"/>
    </row>
    <row r="296" spans="13:26" x14ac:dyDescent="0.2">
      <c r="M296" s="2"/>
      <c r="N296" s="1">
        <f t="shared" si="24"/>
        <v>230</v>
      </c>
      <c r="O296" s="124">
        <f t="shared" si="25"/>
        <v>419183.23357935844</v>
      </c>
      <c r="P296" s="124">
        <f t="shared" si="26"/>
        <v>1394.3825977273689</v>
      </c>
      <c r="Q296" s="124">
        <f t="shared" si="22"/>
        <v>959.8167588404084</v>
      </c>
      <c r="R296" s="124">
        <f t="shared" si="23"/>
        <v>421537.43293592619</v>
      </c>
      <c r="Z296" s="2"/>
    </row>
    <row r="297" spans="13:26" x14ac:dyDescent="0.2">
      <c r="M297" s="2"/>
      <c r="N297" s="1">
        <f t="shared" si="24"/>
        <v>231</v>
      </c>
      <c r="O297" s="124">
        <f t="shared" si="25"/>
        <v>421537.43293592619</v>
      </c>
      <c r="P297" s="124">
        <f t="shared" si="26"/>
        <v>1394.3825977273689</v>
      </c>
      <c r="Q297" s="124">
        <f t="shared" si="22"/>
        <v>965.2072416056435</v>
      </c>
      <c r="R297" s="124">
        <f t="shared" si="23"/>
        <v>423897.02277525916</v>
      </c>
      <c r="Z297" s="2"/>
    </row>
    <row r="298" spans="13:26" x14ac:dyDescent="0.2">
      <c r="M298" s="2"/>
      <c r="N298" s="1">
        <f t="shared" si="24"/>
        <v>232</v>
      </c>
      <c r="O298" s="124">
        <f t="shared" si="25"/>
        <v>423897.02277525916</v>
      </c>
      <c r="P298" s="124">
        <f t="shared" si="26"/>
        <v>1394.3825977273689</v>
      </c>
      <c r="Q298" s="124">
        <f t="shared" si="22"/>
        <v>970.61006712526819</v>
      </c>
      <c r="R298" s="124">
        <f t="shared" si="23"/>
        <v>426262.01544011181</v>
      </c>
      <c r="Z298" s="2"/>
    </row>
    <row r="299" spans="13:26" x14ac:dyDescent="0.2">
      <c r="M299" s="2"/>
      <c r="N299" s="1">
        <f t="shared" si="24"/>
        <v>233</v>
      </c>
      <c r="O299" s="124">
        <f t="shared" si="25"/>
        <v>426262.01544011181</v>
      </c>
      <c r="P299" s="124">
        <f t="shared" si="26"/>
        <v>1394.3825977273689</v>
      </c>
      <c r="Q299" s="124">
        <f t="shared" si="22"/>
        <v>976.02526366086727</v>
      </c>
      <c r="R299" s="124">
        <f t="shared" si="23"/>
        <v>428632.42330150004</v>
      </c>
      <c r="Z299" s="2"/>
    </row>
    <row r="300" spans="13:26" x14ac:dyDescent="0.2">
      <c r="M300" s="2"/>
      <c r="N300" s="1">
        <f t="shared" si="24"/>
        <v>234</v>
      </c>
      <c r="O300" s="124">
        <f t="shared" si="25"/>
        <v>428632.42330150004</v>
      </c>
      <c r="P300" s="124">
        <f t="shared" si="26"/>
        <v>1394.3825977273689</v>
      </c>
      <c r="Q300" s="124">
        <f t="shared" si="22"/>
        <v>981.45285953873713</v>
      </c>
      <c r="R300" s="124">
        <f t="shared" si="23"/>
        <v>431008.25875876611</v>
      </c>
      <c r="Z300" s="2"/>
    </row>
    <row r="301" spans="13:26" x14ac:dyDescent="0.2">
      <c r="M301" s="2"/>
      <c r="N301" s="1">
        <f t="shared" si="24"/>
        <v>235</v>
      </c>
      <c r="O301" s="124">
        <f t="shared" si="25"/>
        <v>431008.25875876611</v>
      </c>
      <c r="P301" s="124">
        <f t="shared" si="26"/>
        <v>1394.3825977273689</v>
      </c>
      <c r="Q301" s="124">
        <f t="shared" si="22"/>
        <v>986.89288315003341</v>
      </c>
      <c r="R301" s="124">
        <f t="shared" si="23"/>
        <v>433389.53423964349</v>
      </c>
      <c r="Z301" s="2"/>
    </row>
    <row r="302" spans="13:26" x14ac:dyDescent="0.2">
      <c r="M302" s="2"/>
      <c r="N302" s="1">
        <f t="shared" si="24"/>
        <v>236</v>
      </c>
      <c r="O302" s="124">
        <f t="shared" si="25"/>
        <v>433389.53423964349</v>
      </c>
      <c r="P302" s="124">
        <f t="shared" si="26"/>
        <v>1394.3825977273689</v>
      </c>
      <c r="Q302" s="124">
        <f t="shared" si="22"/>
        <v>992.34536295092028</v>
      </c>
      <c r="R302" s="124">
        <f t="shared" si="23"/>
        <v>435776.26220032177</v>
      </c>
      <c r="Z302" s="2"/>
    </row>
    <row r="303" spans="13:26" x14ac:dyDescent="0.2">
      <c r="M303" s="2"/>
      <c r="N303" s="1">
        <f t="shared" si="24"/>
        <v>237</v>
      </c>
      <c r="O303" s="124">
        <f t="shared" si="25"/>
        <v>435776.26220032177</v>
      </c>
      <c r="P303" s="124">
        <f t="shared" si="26"/>
        <v>1394.3825977273689</v>
      </c>
      <c r="Q303" s="124">
        <f t="shared" si="22"/>
        <v>997.81032746271842</v>
      </c>
      <c r="R303" s="124">
        <f t="shared" si="23"/>
        <v>438168.45512551186</v>
      </c>
      <c r="Z303" s="2"/>
    </row>
    <row r="304" spans="13:26" x14ac:dyDescent="0.2">
      <c r="M304" s="2"/>
      <c r="N304" s="1">
        <f t="shared" si="24"/>
        <v>238</v>
      </c>
      <c r="O304" s="124">
        <f t="shared" si="25"/>
        <v>438168.45512551186</v>
      </c>
      <c r="P304" s="124">
        <f t="shared" si="26"/>
        <v>1394.3825977273689</v>
      </c>
      <c r="Q304" s="124">
        <f t="shared" si="22"/>
        <v>1003.287805272055</v>
      </c>
      <c r="R304" s="124">
        <f t="shared" si="23"/>
        <v>440566.12552851124</v>
      </c>
      <c r="Z304" s="2"/>
    </row>
    <row r="305" spans="13:26" x14ac:dyDescent="0.2">
      <c r="M305" s="2"/>
      <c r="N305" s="1">
        <f t="shared" si="24"/>
        <v>239</v>
      </c>
      <c r="O305" s="124">
        <f t="shared" si="25"/>
        <v>440566.12552851124</v>
      </c>
      <c r="P305" s="124">
        <f t="shared" si="26"/>
        <v>1394.3825977273689</v>
      </c>
      <c r="Q305" s="124">
        <f t="shared" si="22"/>
        <v>1008.7778250310128</v>
      </c>
      <c r="R305" s="124">
        <f t="shared" si="23"/>
        <v>442969.28595126962</v>
      </c>
      <c r="Z305" s="2"/>
    </row>
    <row r="306" spans="13:26" x14ac:dyDescent="0.2">
      <c r="M306" s="2"/>
      <c r="N306" s="1">
        <f t="shared" si="24"/>
        <v>240</v>
      </c>
      <c r="O306" s="124">
        <f t="shared" si="25"/>
        <v>442969.28595126962</v>
      </c>
      <c r="P306" s="124">
        <f t="shared" si="26"/>
        <v>1394.3825977273689</v>
      </c>
      <c r="Q306" s="124">
        <f t="shared" si="22"/>
        <v>1014.2804154572799</v>
      </c>
      <c r="R306" s="124">
        <f t="shared" si="23"/>
        <v>445377.94896445423</v>
      </c>
      <c r="Z306" s="2"/>
    </row>
    <row r="307" spans="13:26" x14ac:dyDescent="0.2">
      <c r="M307" s="2"/>
      <c r="N307" s="1">
        <f t="shared" si="24"/>
        <v>241</v>
      </c>
      <c r="O307" s="124">
        <f t="shared" si="25"/>
        <v>445377.94896445423</v>
      </c>
      <c r="P307" s="124">
        <f t="shared" si="26"/>
        <v>1394.3825977273689</v>
      </c>
      <c r="Q307" s="124">
        <f t="shared" si="22"/>
        <v>1019.7956053343005</v>
      </c>
      <c r="R307" s="124">
        <f t="shared" si="23"/>
        <v>447792.12716751586</v>
      </c>
      <c r="Z307" s="2"/>
    </row>
    <row r="308" spans="13:26" x14ac:dyDescent="0.2">
      <c r="M308" s="2"/>
      <c r="N308" s="1">
        <f t="shared" si="24"/>
        <v>242</v>
      </c>
      <c r="O308" s="124">
        <f t="shared" si="25"/>
        <v>447792.12716751586</v>
      </c>
      <c r="P308" s="124">
        <f t="shared" si="26"/>
        <v>1394.3825977273689</v>
      </c>
      <c r="Q308" s="124">
        <f t="shared" si="22"/>
        <v>1025.3234235114248</v>
      </c>
      <c r="R308" s="124">
        <f t="shared" si="23"/>
        <v>450211.83318875462</v>
      </c>
      <c r="Z308" s="2"/>
    </row>
    <row r="309" spans="13:26" x14ac:dyDescent="0.2">
      <c r="M309" s="2"/>
      <c r="N309" s="1">
        <f t="shared" si="24"/>
        <v>243</v>
      </c>
      <c r="O309" s="124">
        <f t="shared" si="25"/>
        <v>450211.83318875462</v>
      </c>
      <c r="P309" s="124">
        <f t="shared" si="26"/>
        <v>1394.3825977273689</v>
      </c>
      <c r="Q309" s="124">
        <f t="shared" si="22"/>
        <v>1030.8638989040608</v>
      </c>
      <c r="R309" s="124">
        <f t="shared" si="23"/>
        <v>452637.07968538604</v>
      </c>
      <c r="Z309" s="2"/>
    </row>
    <row r="310" spans="13:26" x14ac:dyDescent="0.2">
      <c r="M310" s="2"/>
      <c r="N310" s="1">
        <f t="shared" si="24"/>
        <v>244</v>
      </c>
      <c r="O310" s="124">
        <f t="shared" si="25"/>
        <v>452637.07968538604</v>
      </c>
      <c r="P310" s="124">
        <f t="shared" si="26"/>
        <v>1394.3825977273689</v>
      </c>
      <c r="Q310" s="124">
        <f t="shared" si="22"/>
        <v>1036.4170604938245</v>
      </c>
      <c r="R310" s="124">
        <f t="shared" si="23"/>
        <v>455067.87934360723</v>
      </c>
      <c r="Z310" s="2"/>
    </row>
    <row r="311" spans="13:26" x14ac:dyDescent="0.2">
      <c r="M311" s="2"/>
      <c r="N311" s="1">
        <f t="shared" si="24"/>
        <v>245</v>
      </c>
      <c r="O311" s="124">
        <f t="shared" si="25"/>
        <v>455067.87934360723</v>
      </c>
      <c r="P311" s="124">
        <f t="shared" si="26"/>
        <v>1394.3825977273689</v>
      </c>
      <c r="Q311" s="124">
        <f t="shared" si="22"/>
        <v>1041.9829373286921</v>
      </c>
      <c r="R311" s="124">
        <f t="shared" si="23"/>
        <v>457504.24487866327</v>
      </c>
      <c r="Z311" s="2"/>
    </row>
    <row r="312" spans="13:26" x14ac:dyDescent="0.2">
      <c r="M312" s="2"/>
      <c r="N312" s="1">
        <f t="shared" si="24"/>
        <v>246</v>
      </c>
      <c r="O312" s="124">
        <f t="shared" si="25"/>
        <v>457504.24487866327</v>
      </c>
      <c r="P312" s="124">
        <f t="shared" si="26"/>
        <v>1394.3825977273689</v>
      </c>
      <c r="Q312" s="124">
        <f t="shared" si="22"/>
        <v>1047.5615585231519</v>
      </c>
      <c r="R312" s="124">
        <f t="shared" si="23"/>
        <v>459946.18903491378</v>
      </c>
      <c r="Z312" s="2"/>
    </row>
    <row r="313" spans="13:26" x14ac:dyDescent="0.2">
      <c r="M313" s="2"/>
      <c r="N313" s="1">
        <f t="shared" si="24"/>
        <v>247</v>
      </c>
      <c r="O313" s="124">
        <f t="shared" si="25"/>
        <v>459946.18903491378</v>
      </c>
      <c r="P313" s="124">
        <f t="shared" si="26"/>
        <v>1394.3825977273689</v>
      </c>
      <c r="Q313" s="124">
        <f t="shared" si="22"/>
        <v>1053.1529532583563</v>
      </c>
      <c r="R313" s="124">
        <f t="shared" si="23"/>
        <v>462393.7245858995</v>
      </c>
      <c r="Z313" s="2"/>
    </row>
    <row r="314" spans="13:26" x14ac:dyDescent="0.2">
      <c r="M314" s="2"/>
      <c r="N314" s="1">
        <f t="shared" si="24"/>
        <v>248</v>
      </c>
      <c r="O314" s="124">
        <f t="shared" si="25"/>
        <v>462393.7245858995</v>
      </c>
      <c r="P314" s="124">
        <f t="shared" si="26"/>
        <v>1394.3825977273689</v>
      </c>
      <c r="Q314" s="124">
        <f t="shared" si="22"/>
        <v>1058.7571507822754</v>
      </c>
      <c r="R314" s="124">
        <f t="shared" si="23"/>
        <v>464846.86433440913</v>
      </c>
      <c r="Z314" s="2"/>
    </row>
    <row r="315" spans="13:26" x14ac:dyDescent="0.2">
      <c r="M315" s="2"/>
      <c r="N315" s="1">
        <f t="shared" si="24"/>
        <v>249</v>
      </c>
      <c r="O315" s="124">
        <f t="shared" si="25"/>
        <v>464846.86433440913</v>
      </c>
      <c r="P315" s="124">
        <f t="shared" si="26"/>
        <v>1394.3825977273689</v>
      </c>
      <c r="Q315" s="124">
        <f t="shared" si="22"/>
        <v>1064.3741804098483</v>
      </c>
      <c r="R315" s="124">
        <f t="shared" si="23"/>
        <v>467305.6211125463</v>
      </c>
      <c r="Z315" s="2"/>
    </row>
    <row r="316" spans="13:26" x14ac:dyDescent="0.2">
      <c r="M316" s="2"/>
      <c r="N316" s="1">
        <f t="shared" si="24"/>
        <v>250</v>
      </c>
      <c r="O316" s="124">
        <f t="shared" si="25"/>
        <v>467305.6211125463</v>
      </c>
      <c r="P316" s="124">
        <f t="shared" si="26"/>
        <v>1394.3825977273689</v>
      </c>
      <c r="Q316" s="124">
        <f t="shared" si="22"/>
        <v>1070.004071523138</v>
      </c>
      <c r="R316" s="124">
        <f t="shared" si="23"/>
        <v>469770.0077817968</v>
      </c>
      <c r="Z316" s="2"/>
    </row>
    <row r="317" spans="13:26" x14ac:dyDescent="0.2">
      <c r="M317" s="2"/>
      <c r="N317" s="1">
        <f t="shared" si="24"/>
        <v>251</v>
      </c>
      <c r="O317" s="124">
        <f t="shared" si="25"/>
        <v>469770.0077817968</v>
      </c>
      <c r="P317" s="124">
        <f t="shared" si="26"/>
        <v>1394.3825977273689</v>
      </c>
      <c r="Q317" s="124">
        <f t="shared" si="22"/>
        <v>1075.6468535714848</v>
      </c>
      <c r="R317" s="124">
        <f t="shared" si="23"/>
        <v>472240.03723309562</v>
      </c>
      <c r="Z317" s="2"/>
    </row>
    <row r="318" spans="13:26" x14ac:dyDescent="0.2">
      <c r="M318" s="2"/>
      <c r="N318" s="1">
        <f t="shared" si="24"/>
        <v>252</v>
      </c>
      <c r="O318" s="124">
        <f t="shared" si="25"/>
        <v>472240.03723309562</v>
      </c>
      <c r="P318" s="124">
        <f t="shared" si="26"/>
        <v>1394.3825977273689</v>
      </c>
      <c r="Q318" s="124">
        <f t="shared" si="22"/>
        <v>1081.3025560716592</v>
      </c>
      <c r="R318" s="124">
        <f t="shared" si="23"/>
        <v>474715.72238689463</v>
      </c>
      <c r="Z318" s="2"/>
    </row>
    <row r="319" spans="13:26" x14ac:dyDescent="0.2">
      <c r="M319" s="2"/>
      <c r="N319" s="1">
        <f t="shared" si="24"/>
        <v>253</v>
      </c>
      <c r="O319" s="124">
        <f t="shared" si="25"/>
        <v>474715.72238689463</v>
      </c>
      <c r="P319" s="124">
        <f t="shared" si="26"/>
        <v>1394.3825977273689</v>
      </c>
      <c r="Q319" s="124">
        <f t="shared" si="22"/>
        <v>1086.9712086080178</v>
      </c>
      <c r="R319" s="124">
        <f t="shared" si="23"/>
        <v>477197.07619322999</v>
      </c>
      <c r="Z319" s="2"/>
    </row>
    <row r="320" spans="13:26" x14ac:dyDescent="0.2">
      <c r="M320" s="2"/>
      <c r="N320" s="1">
        <f t="shared" si="24"/>
        <v>254</v>
      </c>
      <c r="O320" s="124">
        <f t="shared" si="25"/>
        <v>477197.07619322999</v>
      </c>
      <c r="P320" s="124">
        <f t="shared" si="26"/>
        <v>1394.3825977273689</v>
      </c>
      <c r="Q320" s="124">
        <f t="shared" si="22"/>
        <v>1092.6528408326576</v>
      </c>
      <c r="R320" s="124">
        <f t="shared" si="23"/>
        <v>479684.11163179</v>
      </c>
      <c r="Z320" s="2"/>
    </row>
    <row r="321" spans="13:26" x14ac:dyDescent="0.2">
      <c r="M321" s="2"/>
      <c r="N321" s="1">
        <f t="shared" si="24"/>
        <v>255</v>
      </c>
      <c r="O321" s="124">
        <f t="shared" si="25"/>
        <v>479684.11163179</v>
      </c>
      <c r="P321" s="124">
        <f t="shared" si="26"/>
        <v>1394.3825977273689</v>
      </c>
      <c r="Q321" s="124">
        <f t="shared" si="22"/>
        <v>1098.34748246557</v>
      </c>
      <c r="R321" s="124">
        <f t="shared" si="23"/>
        <v>482176.84171198291</v>
      </c>
      <c r="Z321" s="2"/>
    </row>
    <row r="322" spans="13:26" x14ac:dyDescent="0.2">
      <c r="M322" s="2"/>
      <c r="N322" s="1">
        <f t="shared" si="24"/>
        <v>256</v>
      </c>
      <c r="O322" s="124">
        <f t="shared" si="25"/>
        <v>482176.84171198291</v>
      </c>
      <c r="P322" s="124">
        <f t="shared" si="26"/>
        <v>1394.3825977273689</v>
      </c>
      <c r="Q322" s="124">
        <f t="shared" si="22"/>
        <v>1104.0551632947981</v>
      </c>
      <c r="R322" s="124">
        <f t="shared" si="23"/>
        <v>484675.27947300504</v>
      </c>
      <c r="Z322" s="2"/>
    </row>
    <row r="323" spans="13:26" x14ac:dyDescent="0.2">
      <c r="M323" s="2"/>
      <c r="N323" s="1">
        <f t="shared" si="24"/>
        <v>257</v>
      </c>
      <c r="O323" s="124">
        <f t="shared" si="25"/>
        <v>484675.27947300504</v>
      </c>
      <c r="P323" s="124">
        <f t="shared" si="26"/>
        <v>1394.3825977273689</v>
      </c>
      <c r="Q323" s="124">
        <f t="shared" ref="Q323:Q386" si="27">O323*$P$61</f>
        <v>1109.7759131765913</v>
      </c>
      <c r="R323" s="124">
        <f t="shared" ref="R323:R386" si="28">O323+P323+Q323</f>
        <v>487179.43798390898</v>
      </c>
      <c r="Z323" s="2"/>
    </row>
    <row r="324" spans="13:26" x14ac:dyDescent="0.2">
      <c r="M324" s="2"/>
      <c r="N324" s="1">
        <f t="shared" ref="N324:N387" si="29">N323+1</f>
        <v>258</v>
      </c>
      <c r="O324" s="124">
        <f t="shared" ref="O324:O387" si="30">R323</f>
        <v>487179.43798390898</v>
      </c>
      <c r="P324" s="124">
        <f t="shared" ref="P324:P387" si="31">P323</f>
        <v>1394.3825977273689</v>
      </c>
      <c r="Q324" s="124">
        <f t="shared" si="27"/>
        <v>1115.5097620355614</v>
      </c>
      <c r="R324" s="124">
        <f t="shared" si="28"/>
        <v>489689.3303436719</v>
      </c>
      <c r="Z324" s="2"/>
    </row>
    <row r="325" spans="13:26" x14ac:dyDescent="0.2">
      <c r="M325" s="2"/>
      <c r="N325" s="1">
        <f t="shared" si="29"/>
        <v>259</v>
      </c>
      <c r="O325" s="124">
        <f t="shared" si="30"/>
        <v>489689.3303436719</v>
      </c>
      <c r="P325" s="124">
        <f t="shared" si="31"/>
        <v>1394.3825977273689</v>
      </c>
      <c r="Q325" s="124">
        <f t="shared" si="27"/>
        <v>1121.2567398648403</v>
      </c>
      <c r="R325" s="124">
        <f t="shared" si="28"/>
        <v>492204.96968126408</v>
      </c>
      <c r="Z325" s="2"/>
    </row>
    <row r="326" spans="13:26" x14ac:dyDescent="0.2">
      <c r="M326" s="2"/>
      <c r="N326" s="1">
        <f t="shared" si="29"/>
        <v>260</v>
      </c>
      <c r="O326" s="124">
        <f t="shared" si="30"/>
        <v>492204.96968126408</v>
      </c>
      <c r="P326" s="124">
        <f t="shared" si="31"/>
        <v>1394.3825977273689</v>
      </c>
      <c r="Q326" s="124">
        <f t="shared" si="27"/>
        <v>1127.0168767262351</v>
      </c>
      <c r="R326" s="124">
        <f t="shared" si="28"/>
        <v>494726.36915571766</v>
      </c>
      <c r="Z326" s="2"/>
    </row>
    <row r="327" spans="13:26" x14ac:dyDescent="0.2">
      <c r="M327" s="2"/>
      <c r="N327" s="1">
        <f t="shared" si="29"/>
        <v>261</v>
      </c>
      <c r="O327" s="124">
        <f t="shared" si="30"/>
        <v>494726.36915571766</v>
      </c>
      <c r="P327" s="124">
        <f t="shared" si="31"/>
        <v>1394.3825977273689</v>
      </c>
      <c r="Q327" s="124">
        <f t="shared" si="27"/>
        <v>1132.7902027503872</v>
      </c>
      <c r="R327" s="124">
        <f t="shared" si="28"/>
        <v>497253.54195619537</v>
      </c>
      <c r="Z327" s="2"/>
    </row>
    <row r="328" spans="13:26" x14ac:dyDescent="0.2">
      <c r="M328" s="2"/>
      <c r="N328" s="1">
        <f t="shared" si="29"/>
        <v>262</v>
      </c>
      <c r="O328" s="124">
        <f t="shared" si="30"/>
        <v>497253.54195619537</v>
      </c>
      <c r="P328" s="124">
        <f t="shared" si="31"/>
        <v>1394.3825977273689</v>
      </c>
      <c r="Q328" s="124">
        <f t="shared" si="27"/>
        <v>1138.5767481369285</v>
      </c>
      <c r="R328" s="124">
        <f t="shared" si="28"/>
        <v>499786.50130205968</v>
      </c>
      <c r="Z328" s="2"/>
    </row>
    <row r="329" spans="13:26" x14ac:dyDescent="0.2">
      <c r="M329" s="2"/>
      <c r="N329" s="1">
        <f t="shared" si="29"/>
        <v>263</v>
      </c>
      <c r="O329" s="124">
        <f t="shared" si="30"/>
        <v>499786.50130205968</v>
      </c>
      <c r="P329" s="124">
        <f t="shared" si="31"/>
        <v>1394.3825977273689</v>
      </c>
      <c r="Q329" s="124">
        <f t="shared" si="27"/>
        <v>1144.3765431546406</v>
      </c>
      <c r="R329" s="124">
        <f t="shared" si="28"/>
        <v>502325.26044294168</v>
      </c>
      <c r="Z329" s="2"/>
    </row>
    <row r="330" spans="13:26" x14ac:dyDescent="0.2">
      <c r="M330" s="2"/>
      <c r="N330" s="1">
        <f t="shared" si="29"/>
        <v>264</v>
      </c>
      <c r="O330" s="124">
        <f t="shared" si="30"/>
        <v>502325.26044294168</v>
      </c>
      <c r="P330" s="124">
        <f t="shared" si="31"/>
        <v>1394.3825977273689</v>
      </c>
      <c r="Q330" s="124">
        <f t="shared" si="27"/>
        <v>1150.1896181416116</v>
      </c>
      <c r="R330" s="124">
        <f t="shared" si="28"/>
        <v>504869.83265881066</v>
      </c>
      <c r="Z330" s="2"/>
    </row>
    <row r="331" spans="13:26" x14ac:dyDescent="0.2">
      <c r="M331" s="2"/>
      <c r="N331" s="1">
        <f t="shared" si="29"/>
        <v>265</v>
      </c>
      <c r="O331" s="124">
        <f t="shared" si="30"/>
        <v>504869.83265881066</v>
      </c>
      <c r="P331" s="124">
        <f t="shared" si="31"/>
        <v>1394.3825977273689</v>
      </c>
      <c r="Q331" s="124">
        <f t="shared" si="27"/>
        <v>1156.0160035053964</v>
      </c>
      <c r="R331" s="124">
        <f t="shared" si="28"/>
        <v>507420.23126004339</v>
      </c>
      <c r="Z331" s="2"/>
    </row>
    <row r="332" spans="13:26" x14ac:dyDescent="0.2">
      <c r="M332" s="2"/>
      <c r="N332" s="1">
        <f t="shared" si="29"/>
        <v>266</v>
      </c>
      <c r="O332" s="124">
        <f t="shared" si="30"/>
        <v>507420.23126004339</v>
      </c>
      <c r="P332" s="124">
        <f t="shared" si="31"/>
        <v>1394.3825977273689</v>
      </c>
      <c r="Q332" s="124">
        <f t="shared" si="27"/>
        <v>1161.8557297231744</v>
      </c>
      <c r="R332" s="124">
        <f t="shared" si="28"/>
        <v>509976.46958749392</v>
      </c>
      <c r="Z332" s="2"/>
    </row>
    <row r="333" spans="13:26" x14ac:dyDescent="0.2">
      <c r="M333" s="2"/>
      <c r="N333" s="1">
        <f t="shared" si="29"/>
        <v>267</v>
      </c>
      <c r="O333" s="124">
        <f t="shared" si="30"/>
        <v>509976.46958749392</v>
      </c>
      <c r="P333" s="124">
        <f t="shared" si="31"/>
        <v>1394.3825977273689</v>
      </c>
      <c r="Q333" s="124">
        <f t="shared" si="27"/>
        <v>1167.7088273419099</v>
      </c>
      <c r="R333" s="124">
        <f t="shared" si="28"/>
        <v>512538.56101256318</v>
      </c>
      <c r="Z333" s="2"/>
    </row>
    <row r="334" spans="13:26" x14ac:dyDescent="0.2">
      <c r="M334" s="2"/>
      <c r="N334" s="1">
        <f t="shared" si="29"/>
        <v>268</v>
      </c>
      <c r="O334" s="124">
        <f t="shared" si="30"/>
        <v>512538.56101256318</v>
      </c>
      <c r="P334" s="124">
        <f t="shared" si="31"/>
        <v>1394.3825977273689</v>
      </c>
      <c r="Q334" s="124">
        <f t="shared" si="27"/>
        <v>1173.5753269785114</v>
      </c>
      <c r="R334" s="124">
        <f t="shared" si="28"/>
        <v>515106.51893726905</v>
      </c>
      <c r="Z334" s="2"/>
    </row>
    <row r="335" spans="13:26" x14ac:dyDescent="0.2">
      <c r="M335" s="2"/>
      <c r="N335" s="1">
        <f t="shared" si="29"/>
        <v>269</v>
      </c>
      <c r="O335" s="124">
        <f t="shared" si="30"/>
        <v>515106.51893726905</v>
      </c>
      <c r="P335" s="124">
        <f t="shared" si="31"/>
        <v>1394.3825977273689</v>
      </c>
      <c r="Q335" s="124">
        <f t="shared" si="27"/>
        <v>1179.4552593199921</v>
      </c>
      <c r="R335" s="124">
        <f t="shared" si="28"/>
        <v>517680.35679431638</v>
      </c>
      <c r="Z335" s="2"/>
    </row>
    <row r="336" spans="13:26" x14ac:dyDescent="0.2">
      <c r="M336" s="2"/>
      <c r="N336" s="1">
        <f t="shared" si="29"/>
        <v>270</v>
      </c>
      <c r="O336" s="124">
        <f t="shared" si="30"/>
        <v>517680.35679431638</v>
      </c>
      <c r="P336" s="124">
        <f t="shared" si="31"/>
        <v>1394.3825977273689</v>
      </c>
      <c r="Q336" s="124">
        <f t="shared" si="27"/>
        <v>1185.3486551236299</v>
      </c>
      <c r="R336" s="124">
        <f t="shared" si="28"/>
        <v>520260.08804716734</v>
      </c>
      <c r="Z336" s="2"/>
    </row>
    <row r="337" spans="13:26" x14ac:dyDescent="0.2">
      <c r="M337" s="2"/>
      <c r="N337" s="1">
        <f t="shared" si="29"/>
        <v>271</v>
      </c>
      <c r="O337" s="124">
        <f t="shared" si="30"/>
        <v>520260.08804716734</v>
      </c>
      <c r="P337" s="124">
        <f t="shared" si="31"/>
        <v>1394.3825977273689</v>
      </c>
      <c r="Q337" s="124">
        <f t="shared" si="27"/>
        <v>1191.2555452171289</v>
      </c>
      <c r="R337" s="124">
        <f t="shared" si="28"/>
        <v>522845.72619011183</v>
      </c>
      <c r="Z337" s="2"/>
    </row>
    <row r="338" spans="13:26" x14ac:dyDescent="0.2">
      <c r="M338" s="2"/>
      <c r="N338" s="1">
        <f t="shared" si="29"/>
        <v>272</v>
      </c>
      <c r="O338" s="124">
        <f t="shared" si="30"/>
        <v>522845.72619011183</v>
      </c>
      <c r="P338" s="124">
        <f t="shared" si="31"/>
        <v>1394.3825977273689</v>
      </c>
      <c r="Q338" s="124">
        <f t="shared" si="27"/>
        <v>1197.1759604987797</v>
      </c>
      <c r="R338" s="124">
        <f t="shared" si="28"/>
        <v>525437.28474833793</v>
      </c>
      <c r="Z338" s="2"/>
    </row>
    <row r="339" spans="13:26" x14ac:dyDescent="0.2">
      <c r="M339" s="2"/>
      <c r="N339" s="1">
        <f t="shared" si="29"/>
        <v>273</v>
      </c>
      <c r="O339" s="124">
        <f t="shared" si="30"/>
        <v>525437.28474833793</v>
      </c>
      <c r="P339" s="124">
        <f t="shared" si="31"/>
        <v>1394.3825977273689</v>
      </c>
      <c r="Q339" s="124">
        <f t="shared" si="27"/>
        <v>1203.1099319376226</v>
      </c>
      <c r="R339" s="124">
        <f t="shared" si="28"/>
        <v>528034.77727800293</v>
      </c>
      <c r="Z339" s="2"/>
    </row>
    <row r="340" spans="13:26" x14ac:dyDescent="0.2">
      <c r="M340" s="2"/>
      <c r="N340" s="1">
        <f t="shared" si="29"/>
        <v>274</v>
      </c>
      <c r="O340" s="124">
        <f t="shared" si="30"/>
        <v>528034.77727800293</v>
      </c>
      <c r="P340" s="124">
        <f t="shared" si="31"/>
        <v>1394.3825977273689</v>
      </c>
      <c r="Q340" s="124">
        <f t="shared" si="27"/>
        <v>1209.057490573608</v>
      </c>
      <c r="R340" s="124">
        <f t="shared" si="28"/>
        <v>530638.2173663039</v>
      </c>
      <c r="Z340" s="2"/>
    </row>
    <row r="341" spans="13:26" x14ac:dyDescent="0.2">
      <c r="M341" s="2"/>
      <c r="N341" s="1">
        <f t="shared" si="29"/>
        <v>275</v>
      </c>
      <c r="O341" s="124">
        <f t="shared" si="30"/>
        <v>530638.2173663039</v>
      </c>
      <c r="P341" s="124">
        <f t="shared" si="31"/>
        <v>1394.3825977273689</v>
      </c>
      <c r="Q341" s="124">
        <f t="shared" si="27"/>
        <v>1215.0186675177597</v>
      </c>
      <c r="R341" s="124">
        <f t="shared" si="28"/>
        <v>533247.61863154906</v>
      </c>
      <c r="Z341" s="2"/>
    </row>
    <row r="342" spans="13:26" x14ac:dyDescent="0.2">
      <c r="M342" s="2"/>
      <c r="N342" s="1">
        <f t="shared" si="29"/>
        <v>276</v>
      </c>
      <c r="O342" s="124">
        <f t="shared" si="30"/>
        <v>533247.61863154906</v>
      </c>
      <c r="P342" s="124">
        <f t="shared" si="31"/>
        <v>1394.3825977273689</v>
      </c>
      <c r="Q342" s="124">
        <f t="shared" si="27"/>
        <v>1220.9934939523373</v>
      </c>
      <c r="R342" s="124">
        <f t="shared" si="28"/>
        <v>535862.99472322874</v>
      </c>
      <c r="Z342" s="2"/>
    </row>
    <row r="343" spans="13:26" x14ac:dyDescent="0.2">
      <c r="M343" s="2"/>
      <c r="N343" s="1">
        <f t="shared" si="29"/>
        <v>277</v>
      </c>
      <c r="O343" s="124">
        <f t="shared" si="30"/>
        <v>535862.99472322874</v>
      </c>
      <c r="P343" s="124">
        <f t="shared" si="31"/>
        <v>1394.3825977273689</v>
      </c>
      <c r="Q343" s="124">
        <f t="shared" si="27"/>
        <v>1226.9820011309992</v>
      </c>
      <c r="R343" s="124">
        <f t="shared" si="28"/>
        <v>538484.35932208714</v>
      </c>
      <c r="Z343" s="2"/>
    </row>
    <row r="344" spans="13:26" x14ac:dyDescent="0.2">
      <c r="M344" s="2"/>
      <c r="N344" s="1">
        <f t="shared" si="29"/>
        <v>278</v>
      </c>
      <c r="O344" s="124">
        <f t="shared" si="30"/>
        <v>538484.35932208714</v>
      </c>
      <c r="P344" s="124">
        <f t="shared" si="31"/>
        <v>1394.3825977273689</v>
      </c>
      <c r="Q344" s="124">
        <f t="shared" si="27"/>
        <v>1232.9842203789667</v>
      </c>
      <c r="R344" s="124">
        <f t="shared" si="28"/>
        <v>541111.72614019341</v>
      </c>
      <c r="Z344" s="2"/>
    </row>
    <row r="345" spans="13:26" x14ac:dyDescent="0.2">
      <c r="M345" s="2"/>
      <c r="N345" s="1">
        <f t="shared" si="29"/>
        <v>279</v>
      </c>
      <c r="O345" s="124">
        <f t="shared" si="30"/>
        <v>541111.72614019341</v>
      </c>
      <c r="P345" s="124">
        <f t="shared" si="31"/>
        <v>1394.3825977273689</v>
      </c>
      <c r="Q345" s="124">
        <f t="shared" si="27"/>
        <v>1239.0001830931867</v>
      </c>
      <c r="R345" s="124">
        <f t="shared" si="28"/>
        <v>543745.10892101389</v>
      </c>
      <c r="Z345" s="2"/>
    </row>
    <row r="346" spans="13:26" x14ac:dyDescent="0.2">
      <c r="M346" s="2"/>
      <c r="N346" s="1">
        <f t="shared" si="29"/>
        <v>280</v>
      </c>
      <c r="O346" s="124">
        <f t="shared" si="30"/>
        <v>543745.10892101389</v>
      </c>
      <c r="P346" s="124">
        <f t="shared" si="31"/>
        <v>1394.3825977273689</v>
      </c>
      <c r="Q346" s="124">
        <f t="shared" si="27"/>
        <v>1245.0299207424973</v>
      </c>
      <c r="R346" s="124">
        <f t="shared" si="28"/>
        <v>546384.52143948374</v>
      </c>
      <c r="Z346" s="2"/>
    </row>
    <row r="347" spans="13:26" x14ac:dyDescent="0.2">
      <c r="M347" s="2"/>
      <c r="N347" s="1">
        <f t="shared" si="29"/>
        <v>281</v>
      </c>
      <c r="O347" s="124">
        <f t="shared" si="30"/>
        <v>546384.52143948374</v>
      </c>
      <c r="P347" s="124">
        <f t="shared" si="31"/>
        <v>1394.3825977273689</v>
      </c>
      <c r="Q347" s="124">
        <f t="shared" si="27"/>
        <v>1251.0734648677919</v>
      </c>
      <c r="R347" s="124">
        <f t="shared" si="28"/>
        <v>549029.97750207887</v>
      </c>
      <c r="Z347" s="2"/>
    </row>
    <row r="348" spans="13:26" x14ac:dyDescent="0.2">
      <c r="M348" s="2"/>
      <c r="N348" s="1">
        <f t="shared" si="29"/>
        <v>282</v>
      </c>
      <c r="O348" s="124">
        <f t="shared" si="30"/>
        <v>549029.97750207887</v>
      </c>
      <c r="P348" s="124">
        <f t="shared" si="31"/>
        <v>1394.3825977273689</v>
      </c>
      <c r="Q348" s="124">
        <f t="shared" si="27"/>
        <v>1257.1308470821837</v>
      </c>
      <c r="R348" s="124">
        <f t="shared" si="28"/>
        <v>551681.49094688846</v>
      </c>
      <c r="Z348" s="2"/>
    </row>
    <row r="349" spans="13:26" x14ac:dyDescent="0.2">
      <c r="M349" s="2"/>
      <c r="N349" s="1">
        <f t="shared" si="29"/>
        <v>283</v>
      </c>
      <c r="O349" s="124">
        <f t="shared" si="30"/>
        <v>551681.49094688846</v>
      </c>
      <c r="P349" s="124">
        <f t="shared" si="31"/>
        <v>1394.3825977273689</v>
      </c>
      <c r="Q349" s="124">
        <f t="shared" si="27"/>
        <v>1263.2020990711712</v>
      </c>
      <c r="R349" s="124">
        <f t="shared" si="28"/>
        <v>554339.07564368693</v>
      </c>
      <c r="Z349" s="2"/>
    </row>
    <row r="350" spans="13:26" x14ac:dyDescent="0.2">
      <c r="M350" s="2"/>
      <c r="N350" s="1">
        <f t="shared" si="29"/>
        <v>284</v>
      </c>
      <c r="O350" s="124">
        <f t="shared" si="30"/>
        <v>554339.07564368693</v>
      </c>
      <c r="P350" s="124">
        <f t="shared" si="31"/>
        <v>1394.3825977273689</v>
      </c>
      <c r="Q350" s="124">
        <f t="shared" si="27"/>
        <v>1269.2872525928042</v>
      </c>
      <c r="R350" s="124">
        <f t="shared" si="28"/>
        <v>557002.74549400713</v>
      </c>
      <c r="Z350" s="2"/>
    </row>
    <row r="351" spans="13:26" x14ac:dyDescent="0.2">
      <c r="M351" s="2"/>
      <c r="N351" s="1">
        <f t="shared" si="29"/>
        <v>285</v>
      </c>
      <c r="O351" s="124">
        <f t="shared" si="30"/>
        <v>557002.74549400713</v>
      </c>
      <c r="P351" s="124">
        <f t="shared" si="31"/>
        <v>1394.3825977273689</v>
      </c>
      <c r="Q351" s="124">
        <f t="shared" si="27"/>
        <v>1275.3863394778507</v>
      </c>
      <c r="R351" s="124">
        <f t="shared" si="28"/>
        <v>559672.51443121233</v>
      </c>
      <c r="Z351" s="2"/>
    </row>
    <row r="352" spans="13:26" x14ac:dyDescent="0.2">
      <c r="M352" s="2"/>
      <c r="N352" s="1">
        <f t="shared" si="29"/>
        <v>286</v>
      </c>
      <c r="O352" s="124">
        <f t="shared" si="30"/>
        <v>559672.51443121233</v>
      </c>
      <c r="P352" s="124">
        <f t="shared" si="31"/>
        <v>1394.3825977273689</v>
      </c>
      <c r="Q352" s="124">
        <f t="shared" si="27"/>
        <v>1281.4993916299616</v>
      </c>
      <c r="R352" s="124">
        <f t="shared" si="28"/>
        <v>562348.39642056962</v>
      </c>
      <c r="Z352" s="2"/>
    </row>
    <row r="353" spans="13:26" x14ac:dyDescent="0.2">
      <c r="M353" s="2"/>
      <c r="N353" s="1">
        <f t="shared" si="29"/>
        <v>287</v>
      </c>
      <c r="O353" s="124">
        <f t="shared" si="30"/>
        <v>562348.39642056962</v>
      </c>
      <c r="P353" s="124">
        <f t="shared" si="31"/>
        <v>1394.3825977273689</v>
      </c>
      <c r="Q353" s="124">
        <f t="shared" si="27"/>
        <v>1287.6264410258391</v>
      </c>
      <c r="R353" s="124">
        <f t="shared" si="28"/>
        <v>565030.40545932285</v>
      </c>
      <c r="Z353" s="2"/>
    </row>
    <row r="354" spans="13:26" x14ac:dyDescent="0.2">
      <c r="M354" s="2"/>
      <c r="N354" s="1">
        <f t="shared" si="29"/>
        <v>288</v>
      </c>
      <c r="O354" s="124">
        <f t="shared" si="30"/>
        <v>565030.40545932285</v>
      </c>
      <c r="P354" s="124">
        <f t="shared" si="31"/>
        <v>1394.3825977273689</v>
      </c>
      <c r="Q354" s="124">
        <f t="shared" si="27"/>
        <v>1293.7675197154033</v>
      </c>
      <c r="R354" s="124">
        <f t="shared" si="28"/>
        <v>567718.55557676556</v>
      </c>
      <c r="Z354" s="2"/>
    </row>
    <row r="355" spans="13:26" x14ac:dyDescent="0.2">
      <c r="M355" s="2"/>
      <c r="N355" s="1">
        <f t="shared" si="29"/>
        <v>289</v>
      </c>
      <c r="O355" s="124">
        <f t="shared" si="30"/>
        <v>567718.55557676556</v>
      </c>
      <c r="P355" s="124">
        <f t="shared" si="31"/>
        <v>1394.3825977273689</v>
      </c>
      <c r="Q355" s="124">
        <f t="shared" si="27"/>
        <v>1299.9226598219595</v>
      </c>
      <c r="R355" s="124">
        <f t="shared" si="28"/>
        <v>570412.86083431484</v>
      </c>
      <c r="Z355" s="2"/>
    </row>
    <row r="356" spans="13:26" x14ac:dyDescent="0.2">
      <c r="M356" s="2"/>
      <c r="N356" s="1">
        <f t="shared" si="29"/>
        <v>290</v>
      </c>
      <c r="O356" s="124">
        <f t="shared" si="30"/>
        <v>570412.86083431484</v>
      </c>
      <c r="P356" s="124">
        <f t="shared" si="31"/>
        <v>1394.3825977273689</v>
      </c>
      <c r="Q356" s="124">
        <f t="shared" si="27"/>
        <v>1306.0918935423681</v>
      </c>
      <c r="R356" s="124">
        <f t="shared" si="28"/>
        <v>573113.33532558451</v>
      </c>
      <c r="Z356" s="2"/>
    </row>
    <row r="357" spans="13:26" x14ac:dyDescent="0.2">
      <c r="M357" s="2"/>
      <c r="N357" s="1">
        <f t="shared" si="29"/>
        <v>291</v>
      </c>
      <c r="O357" s="124">
        <f t="shared" si="30"/>
        <v>573113.33532558451</v>
      </c>
      <c r="P357" s="124">
        <f t="shared" si="31"/>
        <v>1394.3825977273689</v>
      </c>
      <c r="Q357" s="124">
        <f t="shared" si="27"/>
        <v>1312.2752531472102</v>
      </c>
      <c r="R357" s="124">
        <f t="shared" si="28"/>
        <v>575819.9931764591</v>
      </c>
      <c r="Z357" s="2"/>
    </row>
    <row r="358" spans="13:26" x14ac:dyDescent="0.2">
      <c r="M358" s="2"/>
      <c r="N358" s="1">
        <f t="shared" si="29"/>
        <v>292</v>
      </c>
      <c r="O358" s="124">
        <f t="shared" si="30"/>
        <v>575819.9931764591</v>
      </c>
      <c r="P358" s="124">
        <f t="shared" si="31"/>
        <v>1394.3825977273689</v>
      </c>
      <c r="Q358" s="124">
        <f t="shared" si="27"/>
        <v>1318.4727709809586</v>
      </c>
      <c r="R358" s="124">
        <f t="shared" si="28"/>
        <v>578532.84854516736</v>
      </c>
      <c r="Z358" s="2"/>
    </row>
    <row r="359" spans="13:26" x14ac:dyDescent="0.2">
      <c r="M359" s="2"/>
      <c r="N359" s="1">
        <f t="shared" si="29"/>
        <v>293</v>
      </c>
      <c r="O359" s="124">
        <f t="shared" si="30"/>
        <v>578532.84854516736</v>
      </c>
      <c r="P359" s="124">
        <f t="shared" si="31"/>
        <v>1394.3825977273689</v>
      </c>
      <c r="Q359" s="124">
        <f t="shared" si="27"/>
        <v>1324.6844794621456</v>
      </c>
      <c r="R359" s="124">
        <f t="shared" si="28"/>
        <v>581251.91562235681</v>
      </c>
      <c r="Z359" s="2"/>
    </row>
    <row r="360" spans="13:26" x14ac:dyDescent="0.2">
      <c r="M360" s="2"/>
      <c r="N360" s="1">
        <f t="shared" si="29"/>
        <v>294</v>
      </c>
      <c r="O360" s="124">
        <f t="shared" si="30"/>
        <v>581251.91562235681</v>
      </c>
      <c r="P360" s="124">
        <f t="shared" si="31"/>
        <v>1394.3825977273689</v>
      </c>
      <c r="Q360" s="124">
        <f t="shared" si="27"/>
        <v>1330.9104110835342</v>
      </c>
      <c r="R360" s="124">
        <f t="shared" si="28"/>
        <v>583977.20863116765</v>
      </c>
      <c r="Z360" s="2"/>
    </row>
    <row r="361" spans="13:26" x14ac:dyDescent="0.2">
      <c r="M361" s="2"/>
      <c r="N361" s="1">
        <f t="shared" si="29"/>
        <v>295</v>
      </c>
      <c r="O361" s="124">
        <f t="shared" si="30"/>
        <v>583977.20863116765</v>
      </c>
      <c r="P361" s="124">
        <f t="shared" si="31"/>
        <v>1394.3825977273689</v>
      </c>
      <c r="Q361" s="124">
        <f t="shared" si="27"/>
        <v>1337.1505984122864</v>
      </c>
      <c r="R361" s="124">
        <f t="shared" si="28"/>
        <v>586708.74182730727</v>
      </c>
      <c r="Z361" s="2"/>
    </row>
    <row r="362" spans="13:26" x14ac:dyDescent="0.2">
      <c r="M362" s="2"/>
      <c r="N362" s="1">
        <f t="shared" si="29"/>
        <v>296</v>
      </c>
      <c r="O362" s="124">
        <f t="shared" si="30"/>
        <v>586708.74182730727</v>
      </c>
      <c r="P362" s="124">
        <f t="shared" si="31"/>
        <v>1394.3825977273689</v>
      </c>
      <c r="Q362" s="124">
        <f t="shared" si="27"/>
        <v>1343.4050740901341</v>
      </c>
      <c r="R362" s="124">
        <f t="shared" si="28"/>
        <v>589446.52949912474</v>
      </c>
      <c r="Z362" s="2"/>
    </row>
    <row r="363" spans="13:26" x14ac:dyDescent="0.2">
      <c r="M363" s="2"/>
      <c r="N363" s="1">
        <f t="shared" si="29"/>
        <v>297</v>
      </c>
      <c r="O363" s="124">
        <f t="shared" si="30"/>
        <v>589446.52949912474</v>
      </c>
      <c r="P363" s="124">
        <f t="shared" si="31"/>
        <v>1394.3825977273689</v>
      </c>
      <c r="Q363" s="124">
        <f t="shared" si="27"/>
        <v>1349.6738708335506</v>
      </c>
      <c r="R363" s="124">
        <f t="shared" si="28"/>
        <v>592190.58596768568</v>
      </c>
      <c r="Z363" s="2"/>
    </row>
    <row r="364" spans="13:26" x14ac:dyDescent="0.2">
      <c r="M364" s="2"/>
      <c r="N364" s="1">
        <f t="shared" si="29"/>
        <v>298</v>
      </c>
      <c r="O364" s="124">
        <f t="shared" si="30"/>
        <v>592190.58596768568</v>
      </c>
      <c r="P364" s="124">
        <f t="shared" si="31"/>
        <v>1394.3825977273689</v>
      </c>
      <c r="Q364" s="124">
        <f t="shared" si="27"/>
        <v>1355.9570214339208</v>
      </c>
      <c r="R364" s="124">
        <f t="shared" si="28"/>
        <v>594940.92558684701</v>
      </c>
      <c r="Z364" s="2"/>
    </row>
    <row r="365" spans="13:26" x14ac:dyDescent="0.2">
      <c r="M365" s="2"/>
      <c r="N365" s="1">
        <f t="shared" si="29"/>
        <v>299</v>
      </c>
      <c r="O365" s="124">
        <f t="shared" si="30"/>
        <v>594940.92558684701</v>
      </c>
      <c r="P365" s="124">
        <f t="shared" si="31"/>
        <v>1394.3825977273689</v>
      </c>
      <c r="Q365" s="124">
        <f t="shared" si="27"/>
        <v>1362.2545587577126</v>
      </c>
      <c r="R365" s="124">
        <f t="shared" si="28"/>
        <v>597697.56274333212</v>
      </c>
      <c r="Z365" s="2"/>
    </row>
    <row r="366" spans="13:26" x14ac:dyDescent="0.2">
      <c r="M366" s="2"/>
      <c r="N366" s="1">
        <f t="shared" si="29"/>
        <v>300</v>
      </c>
      <c r="O366" s="124">
        <f t="shared" si="30"/>
        <v>597697.56274333212</v>
      </c>
      <c r="P366" s="124">
        <f t="shared" si="31"/>
        <v>1394.3825977273689</v>
      </c>
      <c r="Q366" s="124">
        <f t="shared" si="27"/>
        <v>1368.5665157466499</v>
      </c>
      <c r="R366" s="124">
        <f t="shared" si="28"/>
        <v>600460.51185680612</v>
      </c>
      <c r="Z366" s="2"/>
    </row>
    <row r="367" spans="13:26" x14ac:dyDescent="0.2">
      <c r="M367" s="2"/>
      <c r="N367" s="1">
        <f t="shared" si="29"/>
        <v>301</v>
      </c>
      <c r="O367" s="124">
        <f t="shared" si="30"/>
        <v>600460.51185680612</v>
      </c>
      <c r="P367" s="124">
        <f t="shared" si="31"/>
        <v>1394.3825977273689</v>
      </c>
      <c r="Q367" s="124">
        <f t="shared" si="27"/>
        <v>1374.892925417884</v>
      </c>
      <c r="R367" s="124">
        <f t="shared" si="28"/>
        <v>603229.78737995133</v>
      </c>
      <c r="Z367" s="2"/>
    </row>
    <row r="368" spans="13:26" x14ac:dyDescent="0.2">
      <c r="M368" s="2"/>
      <c r="N368" s="1">
        <f t="shared" si="29"/>
        <v>302</v>
      </c>
      <c r="O368" s="124">
        <f t="shared" si="30"/>
        <v>603229.78737995133</v>
      </c>
      <c r="P368" s="124">
        <f t="shared" si="31"/>
        <v>1394.3825977273689</v>
      </c>
      <c r="Q368" s="124">
        <f t="shared" si="27"/>
        <v>1381.2338208641663</v>
      </c>
      <c r="R368" s="124">
        <f t="shared" si="28"/>
        <v>606005.4037985428</v>
      </c>
      <c r="Z368" s="2"/>
    </row>
    <row r="369" spans="13:26" x14ac:dyDescent="0.2">
      <c r="M369" s="2"/>
      <c r="N369" s="1">
        <f t="shared" si="29"/>
        <v>303</v>
      </c>
      <c r="O369" s="124">
        <f t="shared" si="30"/>
        <v>606005.4037985428</v>
      </c>
      <c r="P369" s="124">
        <f t="shared" si="31"/>
        <v>1394.3825977273689</v>
      </c>
      <c r="Q369" s="124">
        <f t="shared" si="27"/>
        <v>1387.5892352540225</v>
      </c>
      <c r="R369" s="124">
        <f t="shared" si="28"/>
        <v>608787.37563152413</v>
      </c>
      <c r="Z369" s="2"/>
    </row>
    <row r="370" spans="13:26" x14ac:dyDescent="0.2">
      <c r="M370" s="2"/>
      <c r="N370" s="1">
        <f t="shared" si="29"/>
        <v>304</v>
      </c>
      <c r="O370" s="124">
        <f t="shared" si="30"/>
        <v>608787.37563152413</v>
      </c>
      <c r="P370" s="124">
        <f t="shared" si="31"/>
        <v>1394.3825977273689</v>
      </c>
      <c r="Q370" s="124">
        <f t="shared" si="27"/>
        <v>1393.9592018319247</v>
      </c>
      <c r="R370" s="124">
        <f t="shared" si="28"/>
        <v>611575.71743108344</v>
      </c>
      <c r="Z370" s="2"/>
    </row>
    <row r="371" spans="13:26" x14ac:dyDescent="0.2">
      <c r="M371" s="2"/>
      <c r="N371" s="1">
        <f t="shared" si="29"/>
        <v>305</v>
      </c>
      <c r="O371" s="124">
        <f t="shared" si="30"/>
        <v>611575.71743108344</v>
      </c>
      <c r="P371" s="124">
        <f t="shared" si="31"/>
        <v>1394.3825977273689</v>
      </c>
      <c r="Q371" s="124">
        <f t="shared" si="27"/>
        <v>1400.3437539184661</v>
      </c>
      <c r="R371" s="124">
        <f t="shared" si="28"/>
        <v>614370.44378272921</v>
      </c>
      <c r="Z371" s="2"/>
    </row>
    <row r="372" spans="13:26" x14ac:dyDescent="0.2">
      <c r="M372" s="2"/>
      <c r="N372" s="1">
        <f t="shared" si="29"/>
        <v>306</v>
      </c>
      <c r="O372" s="124">
        <f t="shared" si="30"/>
        <v>614370.44378272921</v>
      </c>
      <c r="P372" s="124">
        <f t="shared" si="31"/>
        <v>1394.3825977273689</v>
      </c>
      <c r="Q372" s="124">
        <f t="shared" si="27"/>
        <v>1406.7429249105346</v>
      </c>
      <c r="R372" s="124">
        <f t="shared" si="28"/>
        <v>617171.56930536707</v>
      </c>
      <c r="Z372" s="2"/>
    </row>
    <row r="373" spans="13:26" x14ac:dyDescent="0.2">
      <c r="M373" s="2"/>
      <c r="N373" s="1">
        <f t="shared" si="29"/>
        <v>307</v>
      </c>
      <c r="O373" s="124">
        <f t="shared" si="30"/>
        <v>617171.56930536707</v>
      </c>
      <c r="P373" s="124">
        <f t="shared" si="31"/>
        <v>1394.3825977273689</v>
      </c>
      <c r="Q373" s="124">
        <f t="shared" si="27"/>
        <v>1413.1567482814887</v>
      </c>
      <c r="R373" s="124">
        <f t="shared" si="28"/>
        <v>619979.10865137586</v>
      </c>
      <c r="Z373" s="2"/>
    </row>
    <row r="374" spans="13:26" x14ac:dyDescent="0.2">
      <c r="M374" s="2"/>
      <c r="N374" s="1">
        <f t="shared" si="29"/>
        <v>308</v>
      </c>
      <c r="O374" s="124">
        <f t="shared" si="30"/>
        <v>619979.10865137586</v>
      </c>
      <c r="P374" s="124">
        <f t="shared" si="31"/>
        <v>1394.3825977273689</v>
      </c>
      <c r="Q374" s="124">
        <f t="shared" si="27"/>
        <v>1419.5852575813315</v>
      </c>
      <c r="R374" s="124">
        <f t="shared" si="28"/>
        <v>622793.07650668453</v>
      </c>
      <c r="Z374" s="2"/>
    </row>
    <row r="375" spans="13:26" x14ac:dyDescent="0.2">
      <c r="M375" s="2"/>
      <c r="N375" s="1">
        <f t="shared" si="29"/>
        <v>309</v>
      </c>
      <c r="O375" s="124">
        <f t="shared" si="30"/>
        <v>622793.07650668453</v>
      </c>
      <c r="P375" s="124">
        <f t="shared" si="31"/>
        <v>1394.3825977273689</v>
      </c>
      <c r="Q375" s="124">
        <f t="shared" si="27"/>
        <v>1426.0284864368869</v>
      </c>
      <c r="R375" s="124">
        <f t="shared" si="28"/>
        <v>625613.48759084882</v>
      </c>
      <c r="Z375" s="2"/>
    </row>
    <row r="376" spans="13:26" x14ac:dyDescent="0.2">
      <c r="M376" s="2"/>
      <c r="N376" s="1">
        <f t="shared" si="29"/>
        <v>310</v>
      </c>
      <c r="O376" s="124">
        <f t="shared" si="30"/>
        <v>625613.48759084882</v>
      </c>
      <c r="P376" s="124">
        <f t="shared" si="31"/>
        <v>1394.3825977273689</v>
      </c>
      <c r="Q376" s="124">
        <f t="shared" si="27"/>
        <v>1432.4864685519744</v>
      </c>
      <c r="R376" s="124">
        <f t="shared" si="28"/>
        <v>628440.3566571282</v>
      </c>
      <c r="Z376" s="2"/>
    </row>
    <row r="377" spans="13:26" x14ac:dyDescent="0.2">
      <c r="M377" s="2"/>
      <c r="N377" s="1">
        <f t="shared" si="29"/>
        <v>311</v>
      </c>
      <c r="O377" s="124">
        <f t="shared" si="30"/>
        <v>628440.3566571282</v>
      </c>
      <c r="P377" s="124">
        <f t="shared" si="31"/>
        <v>1394.3825977273689</v>
      </c>
      <c r="Q377" s="124">
        <f t="shared" si="27"/>
        <v>1438.9592377075871</v>
      </c>
      <c r="R377" s="124">
        <f t="shared" si="28"/>
        <v>631273.6984925631</v>
      </c>
      <c r="Z377" s="2"/>
    </row>
    <row r="378" spans="13:26" x14ac:dyDescent="0.2">
      <c r="M378" s="2"/>
      <c r="N378" s="1">
        <f t="shared" si="29"/>
        <v>312</v>
      </c>
      <c r="O378" s="124">
        <f t="shared" si="30"/>
        <v>631273.6984925631</v>
      </c>
      <c r="P378" s="124">
        <f t="shared" si="31"/>
        <v>1394.3825977273689</v>
      </c>
      <c r="Q378" s="124">
        <f t="shared" si="27"/>
        <v>1445.4468277620667</v>
      </c>
      <c r="R378" s="124">
        <f t="shared" si="28"/>
        <v>634113.52791805251</v>
      </c>
      <c r="Z378" s="2"/>
    </row>
    <row r="379" spans="13:26" x14ac:dyDescent="0.2">
      <c r="M379" s="2"/>
      <c r="N379" s="1">
        <f t="shared" si="29"/>
        <v>313</v>
      </c>
      <c r="O379" s="124">
        <f t="shared" si="30"/>
        <v>634113.52791805251</v>
      </c>
      <c r="P379" s="124">
        <f t="shared" si="31"/>
        <v>1394.3825977273689</v>
      </c>
      <c r="Q379" s="124">
        <f t="shared" si="27"/>
        <v>1451.9492726512822</v>
      </c>
      <c r="R379" s="124">
        <f t="shared" si="28"/>
        <v>636959.85978843109</v>
      </c>
      <c r="Z379" s="2"/>
    </row>
    <row r="380" spans="13:26" x14ac:dyDescent="0.2">
      <c r="M380" s="2"/>
      <c r="N380" s="1">
        <f t="shared" si="29"/>
        <v>314</v>
      </c>
      <c r="O380" s="124">
        <f t="shared" si="30"/>
        <v>636959.85978843109</v>
      </c>
      <c r="P380" s="124">
        <f t="shared" si="31"/>
        <v>1394.3825977273689</v>
      </c>
      <c r="Q380" s="124">
        <f t="shared" si="27"/>
        <v>1458.4666063888055</v>
      </c>
      <c r="R380" s="124">
        <f t="shared" si="28"/>
        <v>639812.70899254724</v>
      </c>
      <c r="Z380" s="2"/>
    </row>
    <row r="381" spans="13:26" x14ac:dyDescent="0.2">
      <c r="M381" s="2"/>
      <c r="N381" s="1">
        <f t="shared" si="29"/>
        <v>315</v>
      </c>
      <c r="O381" s="124">
        <f t="shared" si="30"/>
        <v>639812.70899254724</v>
      </c>
      <c r="P381" s="124">
        <f t="shared" si="31"/>
        <v>1394.3825977273689</v>
      </c>
      <c r="Q381" s="124">
        <f t="shared" si="27"/>
        <v>1464.9988630660919</v>
      </c>
      <c r="R381" s="124">
        <f t="shared" si="28"/>
        <v>642672.09045334067</v>
      </c>
      <c r="Z381" s="2"/>
    </row>
    <row r="382" spans="13:26" x14ac:dyDescent="0.2">
      <c r="M382" s="2"/>
      <c r="N382" s="1">
        <f t="shared" si="29"/>
        <v>316</v>
      </c>
      <c r="O382" s="124">
        <f t="shared" si="30"/>
        <v>642672.09045334067</v>
      </c>
      <c r="P382" s="124">
        <f t="shared" si="31"/>
        <v>1394.3825977273689</v>
      </c>
      <c r="Q382" s="124">
        <f t="shared" si="27"/>
        <v>1471.5460768526555</v>
      </c>
      <c r="R382" s="124">
        <f t="shared" si="28"/>
        <v>645538.01912792074</v>
      </c>
      <c r="Z382" s="2"/>
    </row>
    <row r="383" spans="13:26" x14ac:dyDescent="0.2">
      <c r="M383" s="2"/>
      <c r="N383" s="1">
        <f t="shared" si="29"/>
        <v>317</v>
      </c>
      <c r="O383" s="124">
        <f t="shared" si="30"/>
        <v>645538.01912792074</v>
      </c>
      <c r="P383" s="124">
        <f t="shared" si="31"/>
        <v>1394.3825977273689</v>
      </c>
      <c r="Q383" s="124">
        <f t="shared" si="27"/>
        <v>1478.1082819962505</v>
      </c>
      <c r="R383" s="124">
        <f t="shared" si="28"/>
        <v>648410.51000764431</v>
      </c>
      <c r="Z383" s="2"/>
    </row>
    <row r="384" spans="13:26" x14ac:dyDescent="0.2">
      <c r="M384" s="2"/>
      <c r="N384" s="1">
        <f t="shared" si="29"/>
        <v>318</v>
      </c>
      <c r="O384" s="124">
        <f t="shared" si="30"/>
        <v>648410.51000764431</v>
      </c>
      <c r="P384" s="124">
        <f t="shared" si="31"/>
        <v>1394.3825977273689</v>
      </c>
      <c r="Q384" s="124">
        <f t="shared" si="27"/>
        <v>1484.6855128230482</v>
      </c>
      <c r="R384" s="124">
        <f t="shared" si="28"/>
        <v>651289.57811819471</v>
      </c>
      <c r="Z384" s="2"/>
    </row>
    <row r="385" spans="13:26" x14ac:dyDescent="0.2">
      <c r="M385" s="2"/>
      <c r="N385" s="1">
        <f t="shared" si="29"/>
        <v>319</v>
      </c>
      <c r="O385" s="124">
        <f t="shared" si="30"/>
        <v>651289.57811819471</v>
      </c>
      <c r="P385" s="124">
        <f t="shared" si="31"/>
        <v>1394.3825977273689</v>
      </c>
      <c r="Q385" s="124">
        <f t="shared" si="27"/>
        <v>1491.2778037378187</v>
      </c>
      <c r="R385" s="124">
        <f t="shared" si="28"/>
        <v>654175.23851965985</v>
      </c>
      <c r="Z385" s="2"/>
    </row>
    <row r="386" spans="13:26" x14ac:dyDescent="0.2">
      <c r="M386" s="2"/>
      <c r="N386" s="1">
        <f t="shared" si="29"/>
        <v>320</v>
      </c>
      <c r="O386" s="124">
        <f t="shared" si="30"/>
        <v>654175.23851965985</v>
      </c>
      <c r="P386" s="124">
        <f t="shared" si="31"/>
        <v>1394.3825977273689</v>
      </c>
      <c r="Q386" s="124">
        <f t="shared" si="27"/>
        <v>1497.8851892241087</v>
      </c>
      <c r="R386" s="124">
        <f t="shared" si="28"/>
        <v>657067.50630661135</v>
      </c>
      <c r="Z386" s="2"/>
    </row>
    <row r="387" spans="13:26" x14ac:dyDescent="0.2">
      <c r="M387" s="2"/>
      <c r="N387" s="1">
        <f t="shared" si="29"/>
        <v>321</v>
      </c>
      <c r="O387" s="124">
        <f t="shared" si="30"/>
        <v>657067.50630661135</v>
      </c>
      <c r="P387" s="124">
        <f t="shared" si="31"/>
        <v>1394.3825977273689</v>
      </c>
      <c r="Q387" s="124">
        <f t="shared" ref="Q387:Q426" si="32">O387*$P$61</f>
        <v>1504.5077038444238</v>
      </c>
      <c r="R387" s="124">
        <f t="shared" ref="R387:R426" si="33">O387+P387+Q387</f>
        <v>659966.39660818316</v>
      </c>
      <c r="Z387" s="2"/>
    </row>
    <row r="388" spans="13:26" x14ac:dyDescent="0.2">
      <c r="M388" s="2"/>
      <c r="N388" s="1">
        <f t="shared" ref="N388:N426" si="34">N387+1</f>
        <v>322</v>
      </c>
      <c r="O388" s="124">
        <f t="shared" ref="O388:O426" si="35">R387</f>
        <v>659966.39660818316</v>
      </c>
      <c r="P388" s="124">
        <f t="shared" ref="P388:P426" si="36">P387</f>
        <v>1394.3825977273689</v>
      </c>
      <c r="Q388" s="124">
        <f t="shared" si="32"/>
        <v>1511.145382240408</v>
      </c>
      <c r="R388" s="124">
        <f t="shared" si="33"/>
        <v>662871.92458815093</v>
      </c>
      <c r="Z388" s="2"/>
    </row>
    <row r="389" spans="13:26" x14ac:dyDescent="0.2">
      <c r="M389" s="2"/>
      <c r="N389" s="1">
        <f t="shared" si="34"/>
        <v>323</v>
      </c>
      <c r="O389" s="124">
        <f t="shared" si="35"/>
        <v>662871.92458815093</v>
      </c>
      <c r="P389" s="124">
        <f t="shared" si="36"/>
        <v>1394.3825977273689</v>
      </c>
      <c r="Q389" s="124">
        <f t="shared" si="32"/>
        <v>1517.7982591330256</v>
      </c>
      <c r="R389" s="124">
        <f t="shared" si="33"/>
        <v>665784.10544501129</v>
      </c>
      <c r="Z389" s="2"/>
    </row>
    <row r="390" spans="13:26" x14ac:dyDescent="0.2">
      <c r="M390" s="2"/>
      <c r="N390" s="1">
        <f t="shared" si="34"/>
        <v>324</v>
      </c>
      <c r="O390" s="124">
        <f t="shared" si="35"/>
        <v>665784.10544501129</v>
      </c>
      <c r="P390" s="124">
        <f t="shared" si="36"/>
        <v>1394.3825977273689</v>
      </c>
      <c r="Q390" s="124">
        <f t="shared" si="32"/>
        <v>1524.4663693227419</v>
      </c>
      <c r="R390" s="124">
        <f t="shared" si="33"/>
        <v>668702.95441206137</v>
      </c>
      <c r="Z390" s="2"/>
    </row>
    <row r="391" spans="13:26" x14ac:dyDescent="0.2">
      <c r="M391" s="2"/>
      <c r="N391" s="1">
        <f t="shared" si="34"/>
        <v>325</v>
      </c>
      <c r="O391" s="124">
        <f t="shared" si="35"/>
        <v>668702.95441206137</v>
      </c>
      <c r="P391" s="124">
        <f t="shared" si="36"/>
        <v>1394.3825977273689</v>
      </c>
      <c r="Q391" s="124">
        <f t="shared" si="32"/>
        <v>1531.1497476897068</v>
      </c>
      <c r="R391" s="124">
        <f t="shared" si="33"/>
        <v>671628.48675747844</v>
      </c>
      <c r="Z391" s="2"/>
    </row>
    <row r="392" spans="13:26" x14ac:dyDescent="0.2">
      <c r="M392" s="2"/>
      <c r="N392" s="1">
        <f t="shared" si="34"/>
        <v>326</v>
      </c>
      <c r="O392" s="124">
        <f t="shared" si="35"/>
        <v>671628.48675747844</v>
      </c>
      <c r="P392" s="124">
        <f t="shared" si="36"/>
        <v>1394.3825977273689</v>
      </c>
      <c r="Q392" s="124">
        <f t="shared" si="32"/>
        <v>1537.848429193936</v>
      </c>
      <c r="R392" s="124">
        <f t="shared" si="33"/>
        <v>674560.71778439975</v>
      </c>
      <c r="Z392" s="2"/>
    </row>
    <row r="393" spans="13:26" x14ac:dyDescent="0.2">
      <c r="M393" s="2"/>
      <c r="N393" s="1">
        <f t="shared" si="34"/>
        <v>327</v>
      </c>
      <c r="O393" s="124">
        <f t="shared" si="35"/>
        <v>674560.71778439975</v>
      </c>
      <c r="P393" s="124">
        <f t="shared" si="36"/>
        <v>1394.3825977273689</v>
      </c>
      <c r="Q393" s="124">
        <f t="shared" si="32"/>
        <v>1544.5624488754938</v>
      </c>
      <c r="R393" s="124">
        <f t="shared" si="33"/>
        <v>677499.66283100261</v>
      </c>
      <c r="Z393" s="2"/>
    </row>
    <row r="394" spans="13:26" x14ac:dyDescent="0.2">
      <c r="M394" s="2"/>
      <c r="N394" s="1">
        <f t="shared" si="34"/>
        <v>328</v>
      </c>
      <c r="O394" s="124">
        <f t="shared" si="35"/>
        <v>677499.66283100261</v>
      </c>
      <c r="P394" s="124">
        <f t="shared" si="36"/>
        <v>1394.3825977273689</v>
      </c>
      <c r="Q394" s="124">
        <f t="shared" si="32"/>
        <v>1551.2918418546776</v>
      </c>
      <c r="R394" s="124">
        <f t="shared" si="33"/>
        <v>680445.33727058466</v>
      </c>
      <c r="Z394" s="2"/>
    </row>
    <row r="395" spans="13:26" x14ac:dyDescent="0.2">
      <c r="M395" s="2"/>
      <c r="N395" s="1">
        <f t="shared" si="34"/>
        <v>329</v>
      </c>
      <c r="O395" s="124">
        <f t="shared" si="35"/>
        <v>680445.33727058466</v>
      </c>
      <c r="P395" s="124">
        <f t="shared" si="36"/>
        <v>1394.3825977273689</v>
      </c>
      <c r="Q395" s="124">
        <f t="shared" si="32"/>
        <v>1558.0366433321999</v>
      </c>
      <c r="R395" s="124">
        <f t="shared" si="33"/>
        <v>683397.75651164423</v>
      </c>
      <c r="Z395" s="2"/>
    </row>
    <row r="396" spans="13:26" x14ac:dyDescent="0.2">
      <c r="M396" s="2"/>
      <c r="N396" s="1">
        <f t="shared" si="34"/>
        <v>330</v>
      </c>
      <c r="O396" s="124">
        <f t="shared" si="35"/>
        <v>683397.75651164423</v>
      </c>
      <c r="P396" s="124">
        <f t="shared" si="36"/>
        <v>1394.3825977273689</v>
      </c>
      <c r="Q396" s="124">
        <f t="shared" si="32"/>
        <v>1564.7968885893742</v>
      </c>
      <c r="R396" s="124">
        <f t="shared" si="33"/>
        <v>686356.93599796097</v>
      </c>
      <c r="Z396" s="2"/>
    </row>
    <row r="397" spans="13:26" x14ac:dyDescent="0.2">
      <c r="M397" s="2"/>
      <c r="N397" s="1">
        <f t="shared" si="34"/>
        <v>331</v>
      </c>
      <c r="O397" s="124">
        <f t="shared" si="35"/>
        <v>686356.93599796097</v>
      </c>
      <c r="P397" s="124">
        <f t="shared" si="36"/>
        <v>1394.3825977273689</v>
      </c>
      <c r="Q397" s="124">
        <f t="shared" si="32"/>
        <v>1571.5726129882983</v>
      </c>
      <c r="R397" s="124">
        <f t="shared" si="33"/>
        <v>689322.89120867662</v>
      </c>
      <c r="Z397" s="2"/>
    </row>
    <row r="398" spans="13:26" x14ac:dyDescent="0.2">
      <c r="M398" s="2"/>
      <c r="N398" s="1">
        <f t="shared" si="34"/>
        <v>332</v>
      </c>
      <c r="O398" s="124">
        <f t="shared" si="35"/>
        <v>689322.89120867662</v>
      </c>
      <c r="P398" s="124">
        <f t="shared" si="36"/>
        <v>1394.3825977273689</v>
      </c>
      <c r="Q398" s="124">
        <f t="shared" si="32"/>
        <v>1578.3638519720398</v>
      </c>
      <c r="R398" s="124">
        <f t="shared" si="33"/>
        <v>692295.63765837601</v>
      </c>
      <c r="Z398" s="2"/>
    </row>
    <row r="399" spans="13:26" x14ac:dyDescent="0.2">
      <c r="M399" s="2"/>
      <c r="N399" s="1">
        <f t="shared" si="34"/>
        <v>333</v>
      </c>
      <c r="O399" s="124">
        <f t="shared" si="35"/>
        <v>692295.63765837601</v>
      </c>
      <c r="P399" s="124">
        <f t="shared" si="36"/>
        <v>1394.3825977273689</v>
      </c>
      <c r="Q399" s="124">
        <f t="shared" si="32"/>
        <v>1585.1706410648212</v>
      </c>
      <c r="R399" s="124">
        <f t="shared" si="33"/>
        <v>695275.19089716824</v>
      </c>
      <c r="Z399" s="2"/>
    </row>
    <row r="400" spans="13:26" x14ac:dyDescent="0.2">
      <c r="M400" s="2"/>
      <c r="N400" s="1">
        <f t="shared" si="34"/>
        <v>334</v>
      </c>
      <c r="O400" s="124">
        <f t="shared" si="35"/>
        <v>695275.19089716824</v>
      </c>
      <c r="P400" s="124">
        <f t="shared" si="36"/>
        <v>1394.3825977273689</v>
      </c>
      <c r="Q400" s="124">
        <f t="shared" si="32"/>
        <v>1591.9930158722061</v>
      </c>
      <c r="R400" s="124">
        <f t="shared" si="33"/>
        <v>698261.56651076779</v>
      </c>
      <c r="Z400" s="2"/>
    </row>
    <row r="401" spans="13:26" x14ac:dyDescent="0.2">
      <c r="M401" s="2"/>
      <c r="N401" s="1">
        <f t="shared" si="34"/>
        <v>335</v>
      </c>
      <c r="O401" s="124">
        <f t="shared" si="35"/>
        <v>698261.56651076779</v>
      </c>
      <c r="P401" s="124">
        <f t="shared" si="36"/>
        <v>1394.3825977273689</v>
      </c>
      <c r="Q401" s="124">
        <f t="shared" si="32"/>
        <v>1598.8310120812853</v>
      </c>
      <c r="R401" s="124">
        <f t="shared" si="33"/>
        <v>701254.78012057638</v>
      </c>
      <c r="Z401" s="2"/>
    </row>
    <row r="402" spans="13:26" x14ac:dyDescent="0.2">
      <c r="M402" s="2"/>
      <c r="N402" s="1">
        <f t="shared" si="34"/>
        <v>336</v>
      </c>
      <c r="O402" s="124">
        <f t="shared" si="35"/>
        <v>701254.78012057638</v>
      </c>
      <c r="P402" s="124">
        <f t="shared" si="36"/>
        <v>1394.3825977273689</v>
      </c>
      <c r="Q402" s="124">
        <f t="shared" si="32"/>
        <v>1605.684665460863</v>
      </c>
      <c r="R402" s="124">
        <f t="shared" si="33"/>
        <v>704254.84738376457</v>
      </c>
      <c r="Z402" s="2"/>
    </row>
    <row r="403" spans="13:26" x14ac:dyDescent="0.2">
      <c r="M403" s="2"/>
      <c r="N403" s="1">
        <f t="shared" si="34"/>
        <v>337</v>
      </c>
      <c r="O403" s="124">
        <f t="shared" si="35"/>
        <v>704254.84738376457</v>
      </c>
      <c r="P403" s="124">
        <f t="shared" si="36"/>
        <v>1394.3825977273689</v>
      </c>
      <c r="Q403" s="124">
        <f t="shared" si="32"/>
        <v>1612.5540118616448</v>
      </c>
      <c r="R403" s="124">
        <f t="shared" si="33"/>
        <v>707261.7839933536</v>
      </c>
      <c r="Z403" s="2"/>
    </row>
    <row r="404" spans="13:26" x14ac:dyDescent="0.2">
      <c r="M404" s="2"/>
      <c r="N404" s="1">
        <f t="shared" si="34"/>
        <v>338</v>
      </c>
      <c r="O404" s="124">
        <f t="shared" si="35"/>
        <v>707261.7839933536</v>
      </c>
      <c r="P404" s="124">
        <f t="shared" si="36"/>
        <v>1394.3825977273689</v>
      </c>
      <c r="Q404" s="124">
        <f t="shared" si="32"/>
        <v>1619.4390872164252</v>
      </c>
      <c r="R404" s="124">
        <f t="shared" si="33"/>
        <v>710275.60567829735</v>
      </c>
      <c r="Z404" s="2"/>
    </row>
    <row r="405" spans="13:26" x14ac:dyDescent="0.2">
      <c r="M405" s="2"/>
      <c r="N405" s="1">
        <f t="shared" si="34"/>
        <v>339</v>
      </c>
      <c r="O405" s="124">
        <f t="shared" si="35"/>
        <v>710275.60567829735</v>
      </c>
      <c r="P405" s="124">
        <f t="shared" si="36"/>
        <v>1394.3825977273689</v>
      </c>
      <c r="Q405" s="124">
        <f t="shared" si="32"/>
        <v>1626.3399275402735</v>
      </c>
      <c r="R405" s="124">
        <f t="shared" si="33"/>
        <v>713296.32820356498</v>
      </c>
      <c r="Z405" s="2"/>
    </row>
    <row r="406" spans="13:26" x14ac:dyDescent="0.2">
      <c r="M406" s="2"/>
      <c r="N406" s="1">
        <f t="shared" si="34"/>
        <v>340</v>
      </c>
      <c r="O406" s="124">
        <f t="shared" si="35"/>
        <v>713296.32820356498</v>
      </c>
      <c r="P406" s="124">
        <f t="shared" si="36"/>
        <v>1394.3825977273689</v>
      </c>
      <c r="Q406" s="124">
        <f t="shared" si="32"/>
        <v>1633.2565689307257</v>
      </c>
      <c r="R406" s="124">
        <f t="shared" si="33"/>
        <v>716323.96737022302</v>
      </c>
      <c r="Z406" s="2"/>
    </row>
    <row r="407" spans="13:26" x14ac:dyDescent="0.2">
      <c r="M407" s="2"/>
      <c r="N407" s="1">
        <f t="shared" si="34"/>
        <v>341</v>
      </c>
      <c r="O407" s="124">
        <f t="shared" si="35"/>
        <v>716323.96737022302</v>
      </c>
      <c r="P407" s="124">
        <f t="shared" si="36"/>
        <v>1394.3825977273689</v>
      </c>
      <c r="Q407" s="124">
        <f t="shared" si="32"/>
        <v>1640.1890475679704</v>
      </c>
      <c r="R407" s="124">
        <f t="shared" si="33"/>
        <v>719358.53901551838</v>
      </c>
      <c r="Z407" s="2"/>
    </row>
    <row r="408" spans="13:26" x14ac:dyDescent="0.2">
      <c r="M408" s="2"/>
      <c r="N408" s="1">
        <f t="shared" si="34"/>
        <v>342</v>
      </c>
      <c r="O408" s="124">
        <f t="shared" si="35"/>
        <v>719358.53901551838</v>
      </c>
      <c r="P408" s="124">
        <f t="shared" si="36"/>
        <v>1394.3825977273689</v>
      </c>
      <c r="Q408" s="124">
        <f t="shared" si="32"/>
        <v>1647.1373997150392</v>
      </c>
      <c r="R408" s="124">
        <f t="shared" si="33"/>
        <v>722400.05901296076</v>
      </c>
      <c r="Z408" s="2"/>
    </row>
    <row r="409" spans="13:26" x14ac:dyDescent="0.2">
      <c r="M409" s="2"/>
      <c r="N409" s="1">
        <f t="shared" si="34"/>
        <v>343</v>
      </c>
      <c r="O409" s="124">
        <f t="shared" si="35"/>
        <v>722400.05901296076</v>
      </c>
      <c r="P409" s="124">
        <f t="shared" si="36"/>
        <v>1394.3825977273689</v>
      </c>
      <c r="Q409" s="124">
        <f t="shared" si="32"/>
        <v>1654.1016617179964</v>
      </c>
      <c r="R409" s="124">
        <f t="shared" si="33"/>
        <v>725448.5432724061</v>
      </c>
      <c r="Z409" s="2"/>
    </row>
    <row r="410" spans="13:26" x14ac:dyDescent="0.2">
      <c r="M410" s="2"/>
      <c r="N410" s="1">
        <f t="shared" si="34"/>
        <v>344</v>
      </c>
      <c r="O410" s="124">
        <f t="shared" si="35"/>
        <v>725448.5432724061</v>
      </c>
      <c r="P410" s="124">
        <f t="shared" si="36"/>
        <v>1394.3825977273689</v>
      </c>
      <c r="Q410" s="124">
        <f t="shared" si="32"/>
        <v>1661.0818700061288</v>
      </c>
      <c r="R410" s="124">
        <f t="shared" si="33"/>
        <v>728504.00774013961</v>
      </c>
      <c r="Z410" s="2"/>
    </row>
    <row r="411" spans="13:26" x14ac:dyDescent="0.2">
      <c r="M411" s="2"/>
      <c r="N411" s="1">
        <f t="shared" si="34"/>
        <v>345</v>
      </c>
      <c r="O411" s="124">
        <f t="shared" si="35"/>
        <v>728504.00774013961</v>
      </c>
      <c r="P411" s="124">
        <f t="shared" si="36"/>
        <v>1394.3825977273689</v>
      </c>
      <c r="Q411" s="124">
        <f t="shared" si="32"/>
        <v>1668.078061092137</v>
      </c>
      <c r="R411" s="124">
        <f t="shared" si="33"/>
        <v>731566.46839895914</v>
      </c>
      <c r="Z411" s="2"/>
    </row>
    <row r="412" spans="13:26" x14ac:dyDescent="0.2">
      <c r="M412" s="2"/>
      <c r="N412" s="1">
        <f t="shared" si="34"/>
        <v>346</v>
      </c>
      <c r="O412" s="124">
        <f t="shared" si="35"/>
        <v>731566.46839895914</v>
      </c>
      <c r="P412" s="124">
        <f t="shared" si="36"/>
        <v>1394.3825977273689</v>
      </c>
      <c r="Q412" s="124">
        <f t="shared" si="32"/>
        <v>1675.0902715723255</v>
      </c>
      <c r="R412" s="124">
        <f t="shared" si="33"/>
        <v>734635.94126825884</v>
      </c>
      <c r="Z412" s="2"/>
    </row>
    <row r="413" spans="13:26" x14ac:dyDescent="0.2">
      <c r="M413" s="2"/>
      <c r="N413" s="1">
        <f t="shared" si="34"/>
        <v>347</v>
      </c>
      <c r="O413" s="124">
        <f t="shared" si="35"/>
        <v>734635.94126825884</v>
      </c>
      <c r="P413" s="124">
        <f t="shared" si="36"/>
        <v>1394.3825977273689</v>
      </c>
      <c r="Q413" s="124">
        <f t="shared" si="32"/>
        <v>1682.118538126794</v>
      </c>
      <c r="R413" s="124">
        <f t="shared" si="33"/>
        <v>737712.44240411301</v>
      </c>
      <c r="Z413" s="2"/>
    </row>
    <row r="414" spans="13:26" x14ac:dyDescent="0.2">
      <c r="M414" s="2"/>
      <c r="N414" s="1">
        <f t="shared" si="34"/>
        <v>348</v>
      </c>
      <c r="O414" s="124">
        <f t="shared" si="35"/>
        <v>737712.44240411301</v>
      </c>
      <c r="P414" s="124">
        <f t="shared" si="36"/>
        <v>1394.3825977273689</v>
      </c>
      <c r="Q414" s="124">
        <f t="shared" si="32"/>
        <v>1689.1628975196306</v>
      </c>
      <c r="R414" s="124">
        <f t="shared" si="33"/>
        <v>740795.98789936001</v>
      </c>
      <c r="Z414" s="2"/>
    </row>
    <row r="415" spans="13:26" x14ac:dyDescent="0.2">
      <c r="M415" s="2"/>
      <c r="N415" s="1">
        <f t="shared" si="34"/>
        <v>349</v>
      </c>
      <c r="O415" s="124">
        <f t="shared" si="35"/>
        <v>740795.98789936001</v>
      </c>
      <c r="P415" s="124">
        <f t="shared" si="36"/>
        <v>1394.3825977273689</v>
      </c>
      <c r="Q415" s="124">
        <f t="shared" si="32"/>
        <v>1696.2233865991029</v>
      </c>
      <c r="R415" s="124">
        <f t="shared" si="33"/>
        <v>743886.59388368647</v>
      </c>
      <c r="Z415" s="2"/>
    </row>
    <row r="416" spans="13:26" x14ac:dyDescent="0.2">
      <c r="M416" s="2"/>
      <c r="N416" s="1">
        <f t="shared" si="34"/>
        <v>350</v>
      </c>
      <c r="O416" s="124">
        <f t="shared" si="35"/>
        <v>743886.59388368647</v>
      </c>
      <c r="P416" s="124">
        <f t="shared" si="36"/>
        <v>1394.3825977273689</v>
      </c>
      <c r="Q416" s="124">
        <f t="shared" si="32"/>
        <v>1703.300042297851</v>
      </c>
      <c r="R416" s="124">
        <f t="shared" si="33"/>
        <v>746984.27652371163</v>
      </c>
      <c r="Z416" s="2"/>
    </row>
    <row r="417" spans="13:26" x14ac:dyDescent="0.2">
      <c r="M417" s="2"/>
      <c r="N417" s="1">
        <f t="shared" si="34"/>
        <v>351</v>
      </c>
      <c r="O417" s="124">
        <f t="shared" si="35"/>
        <v>746984.27652371163</v>
      </c>
      <c r="P417" s="124">
        <f t="shared" si="36"/>
        <v>1394.3825977273689</v>
      </c>
      <c r="Q417" s="124">
        <f t="shared" si="32"/>
        <v>1710.3929016330806</v>
      </c>
      <c r="R417" s="124">
        <f t="shared" si="33"/>
        <v>750089.05202307203</v>
      </c>
      <c r="Z417" s="2"/>
    </row>
    <row r="418" spans="13:26" x14ac:dyDescent="0.2">
      <c r="M418" s="2"/>
      <c r="N418" s="1">
        <f t="shared" si="34"/>
        <v>352</v>
      </c>
      <c r="O418" s="124">
        <f t="shared" si="35"/>
        <v>750089.05202307203</v>
      </c>
      <c r="P418" s="124">
        <f t="shared" si="36"/>
        <v>1394.3825977273689</v>
      </c>
      <c r="Q418" s="124">
        <f t="shared" si="32"/>
        <v>1717.5020017067577</v>
      </c>
      <c r="R418" s="124">
        <f t="shared" si="33"/>
        <v>753200.93662250612</v>
      </c>
      <c r="Z418" s="2"/>
    </row>
    <row r="419" spans="13:26" x14ac:dyDescent="0.2">
      <c r="M419" s="2"/>
      <c r="N419" s="1">
        <f t="shared" si="34"/>
        <v>353</v>
      </c>
      <c r="O419" s="124">
        <f t="shared" si="35"/>
        <v>753200.93662250612</v>
      </c>
      <c r="P419" s="124">
        <f t="shared" si="36"/>
        <v>1394.3825977273689</v>
      </c>
      <c r="Q419" s="124">
        <f t="shared" si="32"/>
        <v>1724.6273797058011</v>
      </c>
      <c r="R419" s="124">
        <f t="shared" si="33"/>
        <v>756319.94659993926</v>
      </c>
      <c r="Z419" s="2"/>
    </row>
    <row r="420" spans="13:26" x14ac:dyDescent="0.2">
      <c r="M420" s="2"/>
      <c r="N420" s="1">
        <f t="shared" si="34"/>
        <v>354</v>
      </c>
      <c r="O420" s="124">
        <f t="shared" si="35"/>
        <v>756319.94659993926</v>
      </c>
      <c r="P420" s="124">
        <f t="shared" si="36"/>
        <v>1394.3825977273689</v>
      </c>
      <c r="Q420" s="124">
        <f t="shared" si="32"/>
        <v>1731.7690729022777</v>
      </c>
      <c r="R420" s="124">
        <f t="shared" si="33"/>
        <v>759446.09827056888</v>
      </c>
      <c r="Z420" s="2"/>
    </row>
    <row r="421" spans="13:26" x14ac:dyDescent="0.2">
      <c r="M421" s="2"/>
      <c r="N421" s="1">
        <f t="shared" si="34"/>
        <v>355</v>
      </c>
      <c r="O421" s="124">
        <f t="shared" si="35"/>
        <v>759446.09827056888</v>
      </c>
      <c r="P421" s="124">
        <f t="shared" si="36"/>
        <v>1394.3825977273689</v>
      </c>
      <c r="Q421" s="124">
        <f t="shared" si="32"/>
        <v>1738.9271186535975</v>
      </c>
      <c r="R421" s="124">
        <f t="shared" si="33"/>
        <v>762579.40798694978</v>
      </c>
      <c r="Z421" s="2"/>
    </row>
    <row r="422" spans="13:26" x14ac:dyDescent="0.2">
      <c r="M422" s="2"/>
      <c r="N422" s="1">
        <f t="shared" si="34"/>
        <v>356</v>
      </c>
      <c r="O422" s="124">
        <f t="shared" si="35"/>
        <v>762579.40798694978</v>
      </c>
      <c r="P422" s="124">
        <f t="shared" si="36"/>
        <v>1394.3825977273689</v>
      </c>
      <c r="Q422" s="124">
        <f t="shared" si="32"/>
        <v>1746.1015544027091</v>
      </c>
      <c r="R422" s="124">
        <f t="shared" si="33"/>
        <v>765719.89213907986</v>
      </c>
      <c r="Z422" s="2"/>
    </row>
    <row r="423" spans="13:26" x14ac:dyDescent="0.2">
      <c r="M423" s="2"/>
      <c r="N423" s="1">
        <f t="shared" si="34"/>
        <v>357</v>
      </c>
      <c r="O423" s="124">
        <f t="shared" si="35"/>
        <v>765719.89213907986</v>
      </c>
      <c r="P423" s="124">
        <f t="shared" si="36"/>
        <v>1394.3825977273689</v>
      </c>
      <c r="Q423" s="124">
        <f t="shared" si="32"/>
        <v>1753.2924176782949</v>
      </c>
      <c r="R423" s="124">
        <f t="shared" si="33"/>
        <v>768867.5671544855</v>
      </c>
      <c r="Z423" s="2"/>
    </row>
    <row r="424" spans="13:26" x14ac:dyDescent="0.2">
      <c r="M424" s="2"/>
      <c r="N424" s="1">
        <f t="shared" si="34"/>
        <v>358</v>
      </c>
      <c r="O424" s="124">
        <f t="shared" si="35"/>
        <v>768867.5671544855</v>
      </c>
      <c r="P424" s="124">
        <f t="shared" si="36"/>
        <v>1394.3825977273689</v>
      </c>
      <c r="Q424" s="124">
        <f t="shared" si="32"/>
        <v>1760.4997460949683</v>
      </c>
      <c r="R424" s="124">
        <f t="shared" si="33"/>
        <v>772022.44949830777</v>
      </c>
      <c r="Z424" s="2"/>
    </row>
    <row r="425" spans="13:26" x14ac:dyDescent="0.2">
      <c r="M425" s="2"/>
      <c r="N425" s="1">
        <f t="shared" si="34"/>
        <v>359</v>
      </c>
      <c r="O425" s="124">
        <f t="shared" si="35"/>
        <v>772022.44949830777</v>
      </c>
      <c r="P425" s="124">
        <f t="shared" si="36"/>
        <v>1394.3825977273689</v>
      </c>
      <c r="Q425" s="124">
        <f t="shared" si="32"/>
        <v>1767.7235773534699</v>
      </c>
      <c r="R425" s="124">
        <f t="shared" si="33"/>
        <v>775184.55567338865</v>
      </c>
      <c r="Z425" s="2"/>
    </row>
    <row r="426" spans="13:26" x14ac:dyDescent="0.2">
      <c r="M426" s="2"/>
      <c r="N426" s="1">
        <f t="shared" si="34"/>
        <v>360</v>
      </c>
      <c r="O426" s="124">
        <f t="shared" si="35"/>
        <v>775184.55567338865</v>
      </c>
      <c r="P426" s="124">
        <f t="shared" si="36"/>
        <v>1394.3825977273689</v>
      </c>
      <c r="Q426" s="124">
        <f t="shared" si="32"/>
        <v>1774.9639492408651</v>
      </c>
      <c r="R426" s="124">
        <f t="shared" si="33"/>
        <v>778353.90222035686</v>
      </c>
      <c r="Z426" s="2"/>
    </row>
    <row r="427" spans="13:26" x14ac:dyDescent="0.2">
      <c r="M427" s="2"/>
      <c r="N427" s="163" t="s">
        <v>216</v>
      </c>
      <c r="O427" s="163" t="s">
        <v>216</v>
      </c>
      <c r="P427" s="163" t="s">
        <v>216</v>
      </c>
      <c r="Q427" s="163" t="s">
        <v>216</v>
      </c>
      <c r="R427" s="163" t="s">
        <v>216</v>
      </c>
      <c r="Z427" s="2"/>
    </row>
    <row r="428" spans="13:26" x14ac:dyDescent="0.2">
      <c r="M428" s="2"/>
      <c r="N428" s="134"/>
      <c r="O428" s="134" t="s">
        <v>231</v>
      </c>
      <c r="P428" s="196">
        <f>SUM(P67:P426)</f>
        <v>501977.73518185085</v>
      </c>
      <c r="Q428" s="196">
        <f>SUM(Q67:Q426)</f>
        <v>276376.16703850694</v>
      </c>
      <c r="R428" s="196">
        <f>P428+Q428</f>
        <v>778353.90222035779</v>
      </c>
      <c r="S428" s="124">
        <f>R428-P62</f>
        <v>5.2386894822120667E-9</v>
      </c>
      <c r="Z428" s="2"/>
    </row>
    <row r="429" spans="13:26" x14ac:dyDescent="0.2"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3:26" x14ac:dyDescent="0.2">
      <c r="S430" s="124"/>
    </row>
  </sheetData>
  <mergeCells count="1">
    <mergeCell ref="AF7:AF8"/>
  </mergeCells>
  <printOptions horizontalCentered="1"/>
  <pageMargins left="0.75" right="0.75" top="0.75" bottom="0.75" header="0.3" footer="0.3"/>
  <pageSetup scale="70" orientation="portrait" blackAndWhite="1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9C37C-5E81-4D2B-BBC0-7EC6D94F003B}">
  <sheetPr>
    <tabColor theme="0" tint="-0.14999847407452621"/>
    <pageSetUpPr fitToPage="1"/>
  </sheetPr>
  <dimension ref="A1:AH430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RowHeight="12.75" x14ac:dyDescent="0.2"/>
  <cols>
    <col min="1" max="1" width="20.42578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MacDill Unit 3 and 4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2055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341661.50639570353</v>
      </c>
      <c r="Q8" s="184">
        <f>G10</f>
        <v>232836.16909131635</v>
      </c>
      <c r="R8" s="184">
        <f>G11</f>
        <v>360255.52390931355</v>
      </c>
      <c r="S8" s="184">
        <f>G12</f>
        <v>39531.781488426626</v>
      </c>
      <c r="T8" s="184">
        <f>G13</f>
        <v>-290961.96809335297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778353.90222035255</v>
      </c>
      <c r="Q9" s="184">
        <f>L10</f>
        <v>540788.95884418662</v>
      </c>
      <c r="R9" s="184">
        <f>L11</f>
        <v>847870.32743137807</v>
      </c>
      <c r="S9" s="184">
        <f>L12</f>
        <v>74480.83790287278</v>
      </c>
      <c r="T9" s="184">
        <f>L13</f>
        <v>-684786.22195808496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57</v>
      </c>
      <c r="B10" s="170">
        <f>'Escalation Factors'!$A$10</f>
        <v>2023</v>
      </c>
      <c r="C10" s="201">
        <v>2055</v>
      </c>
      <c r="D10" s="10" t="s">
        <v>155</v>
      </c>
      <c r="E10" s="184">
        <f>VLOOKUP($A$10,'Cost Estimates in 2023'!$A:$F,2,FALSE)</f>
        <v>220800</v>
      </c>
      <c r="F10" s="164">
        <f>VLOOKUP(G$7,Multiplier_Labor,3,FALSE)</f>
        <v>1.0545116353773385</v>
      </c>
      <c r="G10" s="185">
        <f>E10*F10</f>
        <v>232836.16909131635</v>
      </c>
      <c r="H10" s="137"/>
      <c r="J10" s="165">
        <f>C10+1</f>
        <v>2056</v>
      </c>
      <c r="K10" s="164">
        <f>VLOOKUP(J$10,Multiplier_Labor,4,FALSE)</f>
        <v>2.3226157729476036</v>
      </c>
      <c r="L10" s="185">
        <f>G10*K10</f>
        <v>540788.95884418662</v>
      </c>
      <c r="M10" s="2"/>
      <c r="O10" s="134" t="s">
        <v>235</v>
      </c>
      <c r="P10" s="184">
        <f>SUM(Q10:T10)</f>
        <v>778353.90222035255</v>
      </c>
      <c r="Q10" s="184">
        <f>Q9-Q16</f>
        <v>540788.95884418662</v>
      </c>
      <c r="R10" s="184">
        <f>R9-R16</f>
        <v>847870.32743137807</v>
      </c>
      <c r="S10" s="184">
        <f>S9-S16</f>
        <v>74480.83790287278</v>
      </c>
      <c r="T10" s="184">
        <f>T9-T16</f>
        <v>-684786.22195808496</v>
      </c>
      <c r="Z10" s="2"/>
      <c r="AA10" s="186" t="str">
        <f>A10</f>
        <v>MacDill Unit 3 and 4</v>
      </c>
      <c r="AB10" s="182">
        <f>P12</f>
        <v>30</v>
      </c>
      <c r="AC10" s="187">
        <f>G7</f>
        <v>2025</v>
      </c>
      <c r="AD10" s="187">
        <f>C10</f>
        <v>2055</v>
      </c>
      <c r="AE10" s="182">
        <f>G15</f>
        <v>341661.50639570353</v>
      </c>
      <c r="AF10" s="182">
        <f>P16</f>
        <v>0</v>
      </c>
      <c r="AG10" s="182">
        <f>L15</f>
        <v>778353.90222035255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355350</v>
      </c>
      <c r="F11" s="164">
        <f>VLOOKUP(G$7,Multiplier_Materials,3,FALSE)</f>
        <v>1.0138047668757943</v>
      </c>
      <c r="G11" s="185">
        <f>E11*F11</f>
        <v>360255.52390931355</v>
      </c>
      <c r="H11" s="137"/>
      <c r="K11" s="164">
        <f>VLOOKUP(J$10,Multiplier_Materials,4,FALSE)</f>
        <v>2.3535248487815301</v>
      </c>
      <c r="L11" s="185">
        <f>G11*K11</f>
        <v>847870.32743137807</v>
      </c>
      <c r="M11" s="2"/>
      <c r="O11" s="134" t="s">
        <v>234</v>
      </c>
      <c r="P11" s="184">
        <f>SUM(Q11:T11)</f>
        <v>341661.50639570324</v>
      </c>
      <c r="Q11" s="184">
        <f>Q10/((1+Q13)^(P12))</f>
        <v>232836.1690913162</v>
      </c>
      <c r="R11" s="184">
        <f>R10/((1+R13)^(P12))</f>
        <v>360255.52390931302</v>
      </c>
      <c r="S11" s="184">
        <f>S10/((1+S13)^(P12))</f>
        <v>39531.781488426626</v>
      </c>
      <c r="T11" s="184">
        <f>T10/((1+T13)^(P12))</f>
        <v>-290961.96809335257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37950</v>
      </c>
      <c r="F12" s="164">
        <f>VLOOKUP(G$7,Multiplier_GDP,3,FALSE)</f>
        <v>1.0416806716317952</v>
      </c>
      <c r="G12" s="185">
        <f>E12*F12</f>
        <v>39531.781488426626</v>
      </c>
      <c r="H12" s="137"/>
      <c r="K12" s="164">
        <f>VLOOKUP(J$10,Multiplier_GDP,4,FALSE)</f>
        <v>1.8840749163980348</v>
      </c>
      <c r="L12" s="185">
        <f>G12*K12</f>
        <v>74480.83790287278</v>
      </c>
      <c r="M12" s="2"/>
      <c r="O12" s="134" t="s">
        <v>244</v>
      </c>
      <c r="P12" s="184">
        <f>(P7-P6)</f>
        <v>30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-287000</v>
      </c>
      <c r="F13" s="164">
        <f>F11</f>
        <v>1.0138047668757943</v>
      </c>
      <c r="G13" s="185">
        <f>E13*F13</f>
        <v>-290961.96809335297</v>
      </c>
      <c r="H13" s="137"/>
      <c r="K13" s="164">
        <f>K11</f>
        <v>2.3535248487815301</v>
      </c>
      <c r="L13" s="185">
        <f>G13*K13</f>
        <v>-684786.22195808496</v>
      </c>
      <c r="M13" s="2"/>
      <c r="O13" s="180" t="s">
        <v>237</v>
      </c>
      <c r="P13" s="189">
        <f>IF(P8=0,0,((P9/P8)^(1/($P7-$P6))-1))</f>
        <v>2.7825453476684858E-2</v>
      </c>
      <c r="Q13" s="189">
        <f>IF(Q8=0,0,((Q9/Q8)^(1/($P7-$P6))-1))</f>
        <v>2.8488039833445722E-2</v>
      </c>
      <c r="R13" s="189">
        <f>IF(R8=0,0,((R9/R8)^(1/($P7-$P6))-1))</f>
        <v>2.8941363573068202E-2</v>
      </c>
      <c r="S13" s="189">
        <f>IF(S8=0,0,((S9/S8)^(1/($P7-$P6))-1))</f>
        <v>2.1339054300326898E-2</v>
      </c>
      <c r="T13" s="189">
        <f>IF(T8=0,0,((T9/T8)^(1/($P7-$P6))-1))</f>
        <v>2.8941363573068202E-2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16932.998338645571</v>
      </c>
      <c r="Q14" s="185">
        <f>PMT(Q13,$P12,-Q11)</f>
        <v>11648.142806210975</v>
      </c>
      <c r="R14" s="185">
        <f>PMT(R13,$P12,-R11)</f>
        <v>18129.348294638196</v>
      </c>
      <c r="S14" s="185">
        <f>PMT(S13,$P12,-S11)</f>
        <v>1797.7556142172889</v>
      </c>
      <c r="T14" s="185">
        <f>PMT(T13,$P12,-T11)</f>
        <v>-14642.248376420886</v>
      </c>
      <c r="U14" s="190"/>
      <c r="Z14" s="2"/>
    </row>
    <row r="15" spans="1:34" x14ac:dyDescent="0.2">
      <c r="E15" s="185">
        <f>SUM(E10:E13)</f>
        <v>327100</v>
      </c>
      <c r="F15" s="124"/>
      <c r="G15" s="185">
        <f>SUM(G10:G13)</f>
        <v>341661.50639570353</v>
      </c>
      <c r="H15" s="137"/>
      <c r="L15" s="185">
        <f>SUM(L10:L13)</f>
        <v>778353.90222035255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56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">
      <c r="E17" s="184">
        <f>VLOOKUP($A$10,'Cost Estimates in 2023'!$A:$F,6,FALSE)-E15</f>
        <v>0</v>
      </c>
      <c r="M17" s="2"/>
      <c r="N17" s="1">
        <f t="shared" ref="N17:N56" si="1">N16+1</f>
        <v>1</v>
      </c>
      <c r="O17" s="195">
        <f>P6</f>
        <v>2025</v>
      </c>
      <c r="P17" s="124">
        <f t="shared" si="0"/>
        <v>16932.998338645571</v>
      </c>
      <c r="Q17" s="124">
        <f>IF($N17&lt;=TRUNC($P$12),Q14*(1+0),0)</f>
        <v>11648.142806210975</v>
      </c>
      <c r="R17" s="124">
        <f>IF($N17&lt;=TRUNC($P$12),R14*(1+0),0)</f>
        <v>18129.348294638196</v>
      </c>
      <c r="S17" s="124">
        <f>IF($N17&lt;=TRUNC($P$12),S14*(1+0),0)</f>
        <v>1797.7556142172889</v>
      </c>
      <c r="T17" s="124">
        <f>IF($N17&lt;=TRUNC($P$12),T14*(1+0),0)</f>
        <v>-14642.248376420886</v>
      </c>
      <c r="Z17" s="2"/>
    </row>
    <row r="18" spans="5:26" x14ac:dyDescent="0.2">
      <c r="M18" s="2"/>
      <c r="N18" s="1">
        <f t="shared" si="1"/>
        <v>2</v>
      </c>
      <c r="O18" s="195">
        <f t="shared" ref="O18:O56" si="2">O17+1</f>
        <v>2026</v>
      </c>
      <c r="P18" s="124">
        <f t="shared" si="0"/>
        <v>17404.11492611382</v>
      </c>
      <c r="Q18" s="124">
        <f t="shared" ref="Q18:Q56" si="3">IF($N18&lt;=TRUNC($P$12),Q17*(1+Q$13),0)</f>
        <v>11979.975562459978</v>
      </c>
      <c r="R18" s="124">
        <f t="shared" ref="R18:R56" si="4">IF($N18&lt;=TRUNC($P$12),R17*(1+R$13),0)</f>
        <v>18654.036354976102</v>
      </c>
      <c r="S18" s="124">
        <f t="shared" ref="S18:S56" si="5">IF($N18&lt;=TRUNC($P$12),S17*(1+S$13),0)</f>
        <v>1836.118018887789</v>
      </c>
      <c r="T18" s="124">
        <f t="shared" ref="T18:T56" si="6">IF($N18&lt;=TRUNC($P$12),T17*(1+T$13),0)</f>
        <v>-15066.015010210051</v>
      </c>
      <c r="Z18" s="2"/>
    </row>
    <row r="19" spans="5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17888.424199494544</v>
      </c>
      <c r="Q19" s="124">
        <f t="shared" si="3"/>
        <v>12321.261583487045</v>
      </c>
      <c r="R19" s="124">
        <f t="shared" si="4"/>
        <v>19193.909603230699</v>
      </c>
      <c r="S19" s="124">
        <f t="shared" si="5"/>
        <v>1875.2990409946442</v>
      </c>
      <c r="T19" s="124">
        <f t="shared" si="6"/>
        <v>-15502.046028217843</v>
      </c>
      <c r="Z19" s="124"/>
    </row>
    <row r="20" spans="5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18386.297464334973</v>
      </c>
      <c r="Q20" s="124">
        <f t="shared" si="3"/>
        <v>12672.270174275729</v>
      </c>
      <c r="R20" s="124">
        <f t="shared" si="4"/>
        <v>19749.407519446402</v>
      </c>
      <c r="S20" s="124">
        <f t="shared" si="5"/>
        <v>1915.3161490597799</v>
      </c>
      <c r="T20" s="124">
        <f t="shared" si="6"/>
        <v>-15950.696378446934</v>
      </c>
      <c r="U20" s="196">
        <f>SUM(Q17:T20)/4</f>
        <v>17652.958732147235</v>
      </c>
      <c r="V20" s="124">
        <f>SUM(Q17:Q20)/4</f>
        <v>12155.412531608432</v>
      </c>
      <c r="W20" s="124">
        <f>SUM(R17:R20)/4</f>
        <v>18931.675443072847</v>
      </c>
      <c r="X20" s="124">
        <f>SUM(S17:S20)/4</f>
        <v>1856.1222057898754</v>
      </c>
      <c r="Y20" s="124">
        <f>SUM(T17:T20)/4</f>
        <v>-15290.251448323928</v>
      </c>
      <c r="Z20" s="188">
        <f>SUM(Q20:T20)-P20</f>
        <v>0</v>
      </c>
    </row>
    <row r="21" spans="5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18898.116517387738</v>
      </c>
      <c r="Q21" s="124">
        <f t="shared" si="3"/>
        <v>13033.278311780683</v>
      </c>
      <c r="R21" s="124">
        <f t="shared" si="4"/>
        <v>20320.982302819386</v>
      </c>
      <c r="S21" s="124">
        <f t="shared" si="5"/>
        <v>1956.1871843668596</v>
      </c>
      <c r="T21" s="124">
        <f t="shared" si="6"/>
        <v>-16412.331281579187</v>
      </c>
      <c r="Z21" s="2"/>
    </row>
    <row r="22" spans="5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19424.273943928893</v>
      </c>
      <c r="Q22" s="124">
        <f t="shared" si="3"/>
        <v>13404.570863487075</v>
      </c>
      <c r="R22" s="124">
        <f t="shared" si="4"/>
        <v>20909.099239807165</v>
      </c>
      <c r="S22" s="124">
        <f t="shared" si="5"/>
        <v>1997.9303689156675</v>
      </c>
      <c r="T22" s="124">
        <f t="shared" si="6"/>
        <v>-16887.32652828101</v>
      </c>
      <c r="Z22" s="2"/>
    </row>
    <row r="23" spans="5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19965.173423521246</v>
      </c>
      <c r="Q23" s="124">
        <f t="shared" si="3"/>
        <v>13786.440812196341</v>
      </c>
      <c r="R23" s="124">
        <f t="shared" si="4"/>
        <v>21514.237082891788</v>
      </c>
      <c r="S23" s="124">
        <f t="shared" si="5"/>
        <v>2040.564313546231</v>
      </c>
      <c r="T23" s="124">
        <f t="shared" si="6"/>
        <v>-17376.068785113112</v>
      </c>
      <c r="Z23" s="124"/>
    </row>
    <row r="24" spans="5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20521.230044463169</v>
      </c>
      <c r="Q24" s="124">
        <f t="shared" si="3"/>
        <v>14179.189487215632</v>
      </c>
      <c r="R24" s="124">
        <f t="shared" si="4"/>
        <v>22136.888440304945</v>
      </c>
      <c r="S24" s="124">
        <f t="shared" si="5"/>
        <v>2084.1080262363034</v>
      </c>
      <c r="T24" s="124">
        <f t="shared" si="6"/>
        <v>-17878.955909293712</v>
      </c>
      <c r="U24" s="196">
        <f>SUM(Q21:T24)/4</f>
        <v>19702.198482325264</v>
      </c>
      <c r="V24" s="124">
        <f>SUM(Q21:Q24)/4</f>
        <v>13600.869868669934</v>
      </c>
      <c r="W24" s="124">
        <f>SUM(R21:R24)/4</f>
        <v>21220.301766455821</v>
      </c>
      <c r="X24" s="124">
        <f>SUM(S21:S24)/4</f>
        <v>2019.6974732662652</v>
      </c>
      <c r="Y24" s="124">
        <f>SUM(T21:T24)/4</f>
        <v>-17138.670626066756</v>
      </c>
      <c r="Z24" s="188">
        <f>SUM(Q24:T24)-P24</f>
        <v>0</v>
      </c>
    </row>
    <row r="25" spans="5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21092.870627170134</v>
      </c>
      <c r="Q25" s="124">
        <f t="shared" si="3"/>
        <v>14583.126802133405</v>
      </c>
      <c r="R25" s="124">
        <f t="shared" si="4"/>
        <v>22777.560177032261</v>
      </c>
      <c r="S25" s="124">
        <f t="shared" si="5"/>
        <v>2128.5809205759069</v>
      </c>
      <c r="T25" s="124">
        <f t="shared" si="6"/>
        <v>-18396.397272571437</v>
      </c>
      <c r="Z25" s="2"/>
    </row>
    <row r="26" spans="5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21680.534056743156</v>
      </c>
      <c r="Q26" s="124">
        <f t="shared" si="3"/>
        <v>14998.571499368772</v>
      </c>
      <c r="R26" s="124">
        <f t="shared" si="4"/>
        <v>23436.773827423192</v>
      </c>
      <c r="S26" s="124">
        <f t="shared" si="5"/>
        <v>2174.002824422716</v>
      </c>
      <c r="T26" s="124">
        <f t="shared" si="6"/>
        <v>-18928.814094471527</v>
      </c>
      <c r="Z26" s="2"/>
    </row>
    <row r="27" spans="5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22284.671624985476</v>
      </c>
      <c r="Q27" s="124">
        <f t="shared" si="3"/>
        <v>15425.851401687574</v>
      </c>
      <c r="R27" s="124">
        <f t="shared" si="4"/>
        <v>24115.066019742415</v>
      </c>
      <c r="S27" s="124">
        <f t="shared" si="5"/>
        <v>2220.3939887421366</v>
      </c>
      <c r="T27" s="124">
        <f t="shared" si="6"/>
        <v>-19476.639785186646</v>
      </c>
      <c r="Z27" s="124"/>
    </row>
    <row r="28" spans="5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22905.747382136593</v>
      </c>
      <c r="Q28" s="124">
        <f t="shared" si="3"/>
        <v>15865.303670883664</v>
      </c>
      <c r="R28" s="124">
        <f t="shared" si="4"/>
        <v>24812.988913008321</v>
      </c>
      <c r="S28" s="124">
        <f t="shared" si="5"/>
        <v>2267.7750966360245</v>
      </c>
      <c r="T28" s="124">
        <f t="shared" si="6"/>
        <v>-20040.320298391416</v>
      </c>
      <c r="U28" s="196">
        <f>SUM(Q25:T28)/4</f>
        <v>21990.95592275884</v>
      </c>
      <c r="V28" s="124">
        <f>SUM(Q25:Q28)/4</f>
        <v>15218.213343518355</v>
      </c>
      <c r="W28" s="124">
        <f>SUM(R25:R28)/4</f>
        <v>23785.597234301546</v>
      </c>
      <c r="X28" s="124">
        <f>SUM(S25:S28)/4</f>
        <v>2197.6882075941958</v>
      </c>
      <c r="Y28" s="124">
        <f>SUM(T25:T28)/4</f>
        <v>-19210.54286265526</v>
      </c>
      <c r="Z28" s="188">
        <f>SUM(Q28:T28)-P28</f>
        <v>0</v>
      </c>
    </row>
    <row r="29" spans="5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23544.238498599887</v>
      </c>
      <c r="Q29" s="124">
        <f t="shared" si="3"/>
        <v>16317.275073829511</v>
      </c>
      <c r="R29" s="124">
        <f t="shared" si="4"/>
        <v>25531.110646474204</v>
      </c>
      <c r="S29" s="124">
        <f t="shared" si="5"/>
        <v>2316.1672725640697</v>
      </c>
      <c r="T29" s="124">
        <f t="shared" si="6"/>
        <v>-20620.314494267899</v>
      </c>
      <c r="Z29" s="2"/>
    </row>
    <row r="30" spans="5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24200.63563694854</v>
      </c>
      <c r="Q30" s="124">
        <f t="shared" si="3"/>
        <v>16782.122256106057</v>
      </c>
      <c r="R30" s="124">
        <f t="shared" si="4"/>
        <v>26270.015802118047</v>
      </c>
      <c r="S30" s="124">
        <f t="shared" si="5"/>
        <v>2365.5920917619542</v>
      </c>
      <c r="T30" s="124">
        <f t="shared" si="6"/>
        <v>-21217.094513037515</v>
      </c>
      <c r="Z30" s="2"/>
    </row>
    <row r="31" spans="5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24875.443334502153</v>
      </c>
      <c r="Q31" s="124">
        <f t="shared" si="3"/>
        <v>17260.212023427761</v>
      </c>
      <c r="R31" s="124">
        <f t="shared" si="4"/>
        <v>27030.305880517393</v>
      </c>
      <c r="S31" s="124">
        <f t="shared" si="5"/>
        <v>2416.0715898604863</v>
      </c>
      <c r="T31" s="124">
        <f t="shared" si="6"/>
        <v>-21831.146159303484</v>
      </c>
      <c r="Z31" s="124"/>
    </row>
    <row r="32" spans="5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25569.1803967749</v>
      </c>
      <c r="Q32" s="124">
        <f t="shared" si="3"/>
        <v>17751.92163108489</v>
      </c>
      <c r="R32" s="124">
        <f t="shared" si="4"/>
        <v>27812.59979049669</v>
      </c>
      <c r="S32" s="124">
        <f t="shared" si="5"/>
        <v>2467.6282727099965</v>
      </c>
      <c r="T32" s="124">
        <f t="shared" si="6"/>
        <v>-22462.969297516676</v>
      </c>
      <c r="U32" s="196">
        <f>SUM(Q29:T32)/4</f>
        <v>24547.374466706366</v>
      </c>
      <c r="V32" s="124">
        <f>SUM(Q29:Q32)/4</f>
        <v>17027.882746112056</v>
      </c>
      <c r="W32" s="124">
        <f>SUM(R29:R32)/4</f>
        <v>26661.008029901583</v>
      </c>
      <c r="X32" s="124">
        <f>SUM(S29:S32)/4</f>
        <v>2391.364806724127</v>
      </c>
      <c r="Y32" s="124">
        <f>SUM(T29:T32)/4</f>
        <v>-21532.881116031393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26282.380302104742</v>
      </c>
      <c r="Q33" s="124">
        <f t="shared" si="3"/>
        <v>18257.639081631442</v>
      </c>
      <c r="R33" s="124">
        <f t="shared" si="4"/>
        <v>28617.534352945695</v>
      </c>
      <c r="S33" s="124">
        <f t="shared" si="5"/>
        <v>2520.2851264143769</v>
      </c>
      <c r="T33" s="124">
        <f t="shared" si="6"/>
        <v>-23113.078258886773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27015.591617781949</v>
      </c>
      <c r="Q34" s="124">
        <f t="shared" si="3"/>
        <v>18777.763431053634</v>
      </c>
      <c r="R34" s="124">
        <f t="shared" si="4"/>
        <v>29445.764819219065</v>
      </c>
      <c r="S34" s="124">
        <f t="shared" si="5"/>
        <v>2574.0656275792394</v>
      </c>
      <c r="T34" s="124">
        <f t="shared" si="6"/>
        <v>-23782.002260069992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27769.378428004202</v>
      </c>
      <c r="Q35" s="124">
        <f t="shared" si="3"/>
        <v>19312.705103660512</v>
      </c>
      <c r="R35" s="124">
        <f t="shared" si="4"/>
        <v>30297.965404539143</v>
      </c>
      <c r="S35" s="124">
        <f t="shared" si="5"/>
        <v>2628.9937537787578</v>
      </c>
      <c r="T35" s="124">
        <f t="shared" si="6"/>
        <v>-24470.285833974209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28544.320773995049</v>
      </c>
      <c r="Q36" s="124">
        <f t="shared" si="3"/>
        <v>19862.886215945182</v>
      </c>
      <c r="R36" s="124">
        <f t="shared" si="4"/>
        <v>31174.829836836154</v>
      </c>
      <c r="S36" s="124">
        <f t="shared" si="5"/>
        <v>2685.0939942458631</v>
      </c>
      <c r="T36" s="124">
        <f t="shared" si="6"/>
        <v>-25178.489273032155</v>
      </c>
      <c r="U36" s="196">
        <f>SUM(Q33:T36)/4</f>
        <v>27402.917780471482</v>
      </c>
      <c r="V36" s="124">
        <f>SUM(Q33:Q36)/4</f>
        <v>19052.748458072692</v>
      </c>
      <c r="W36" s="124">
        <f>SUM(R33:R36)/4</f>
        <v>29884.023603385012</v>
      </c>
      <c r="X36" s="124">
        <f>SUM(S33:S36)/4</f>
        <v>2602.1096255045591</v>
      </c>
      <c r="Y36" s="124">
        <f>SUM(T33:T36)/4</f>
        <v>-24135.963906490782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29341.015106631774</v>
      </c>
      <c r="Q37" s="124">
        <f t="shared" si="3"/>
        <v>20428.740909672229</v>
      </c>
      <c r="R37" s="124">
        <f t="shared" si="4"/>
        <v>32077.071921472565</v>
      </c>
      <c r="S37" s="124">
        <f t="shared" si="5"/>
        <v>2742.391360790557</v>
      </c>
      <c r="T37" s="124">
        <f t="shared" si="6"/>
        <v>-25907.189085303577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30160.074751939112</v>
      </c>
      <c r="Q38" s="124">
        <f t="shared" si="3"/>
        <v>21010.715694454113</v>
      </c>
      <c r="R38" s="124">
        <f t="shared" si="4"/>
        <v>33005.426122311357</v>
      </c>
      <c r="S38" s="124">
        <f t="shared" si="5"/>
        <v>2800.9113989512139</v>
      </c>
      <c r="T38" s="124">
        <f t="shared" si="6"/>
        <v>-26656.97846377757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31002.130389814778</v>
      </c>
      <c r="Q39" s="124">
        <f t="shared" si="3"/>
        <v>21609.269800086924</v>
      </c>
      <c r="R39" s="124">
        <f t="shared" si="4"/>
        <v>33960.648159601216</v>
      </c>
      <c r="S39" s="124">
        <f t="shared" si="5"/>
        <v>2860.6801993838385</v>
      </c>
      <c r="T39" s="124">
        <f t="shared" si="6"/>
        <v>-27428.467769257204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31867.830546363668</v>
      </c>
      <c r="Q40" s="124">
        <f t="shared" si="3"/>
        <v>22224.875538923476</v>
      </c>
      <c r="R40" s="124">
        <f t="shared" si="4"/>
        <v>34943.515625165288</v>
      </c>
      <c r="S40" s="124">
        <f t="shared" si="5"/>
        <v>2921.7244094943603</v>
      </c>
      <c r="T40" s="124">
        <f t="shared" si="6"/>
        <v>-28222.285027219459</v>
      </c>
      <c r="U40" s="196">
        <f>SUM(Q37:T40)/4</f>
        <v>30592.762698687333</v>
      </c>
      <c r="V40" s="124">
        <f>SUM(Q37:Q40)/4</f>
        <v>21318.400485784186</v>
      </c>
      <c r="W40" s="124">
        <f>SUM(R37:R40)/4</f>
        <v>33496.665457137606</v>
      </c>
      <c r="X40" s="124">
        <f>SUM(S37:S40)/4</f>
        <v>2831.4268421549923</v>
      </c>
      <c r="Y40" s="124">
        <f>SUM(T37:T40)/4</f>
        <v>-27053.730086389452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32757.842100228259</v>
      </c>
      <c r="Q41" s="124">
        <f t="shared" si="3"/>
        <v>22858.018678569701</v>
      </c>
      <c r="R41" s="124">
        <f t="shared" si="4"/>
        <v>35954.828615394385</v>
      </c>
      <c r="S41" s="124">
        <f t="shared" si="5"/>
        <v>2984.0712453191509</v>
      </c>
      <c r="T41" s="124">
        <f t="shared" si="6"/>
        <v>-29039.076439054978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33672.850803313588</v>
      </c>
      <c r="Q42" s="124">
        <f t="shared" si="3"/>
        <v>23509.19882519844</v>
      </c>
      <c r="R42" s="124">
        <f t="shared" si="4"/>
        <v>36995.410382559872</v>
      </c>
      <c r="S42" s="124">
        <f t="shared" si="5"/>
        <v>3047.7485036590601</v>
      </c>
      <c r="T42" s="124">
        <f t="shared" si="6"/>
        <v>-29879.506908103787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34613.561816316651</v>
      </c>
      <c r="Q43" s="124">
        <f t="shared" si="3"/>
        <v>24178.92981778309</v>
      </c>
      <c r="R43" s="124">
        <f t="shared" si="4"/>
        <v>38066.108004976399</v>
      </c>
      <c r="S43" s="124">
        <f t="shared" si="5"/>
        <v>3112.7845744723809</v>
      </c>
      <c r="T43" s="124">
        <f t="shared" si="6"/>
        <v>-30744.260580915223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35580.700259481913</v>
      </c>
      <c r="Q44" s="124">
        <f t="shared" si="3"/>
        <v>24867.740133562183</v>
      </c>
      <c r="R44" s="124">
        <f t="shared" si="4"/>
        <v>39167.793076560105</v>
      </c>
      <c r="S44" s="124">
        <f t="shared" si="5"/>
        <v>3179.208453532267</v>
      </c>
      <c r="T44" s="124">
        <f t="shared" si="6"/>
        <v>-31634.04140417264</v>
      </c>
      <c r="U44" s="196">
        <f>SUM(Q41:T44)/4</f>
        <v>34156.238744835107</v>
      </c>
      <c r="V44" s="124">
        <f>SUM(Q41:Q44)/4</f>
        <v>23853.471863778355</v>
      </c>
      <c r="W44" s="124">
        <f>SUM(R41:R44)/4</f>
        <v>37546.035019872696</v>
      </c>
      <c r="X44" s="124">
        <f>SUM(S41:S44)/4</f>
        <v>3080.9531942457147</v>
      </c>
      <c r="Y44" s="124">
        <f>SUM(T41:T44)/4</f>
        <v>-30324.221333061658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36575.011779016379</v>
      </c>
      <c r="Q45" s="124">
        <f t="shared" si="3"/>
        <v>25576.173305054879</v>
      </c>
      <c r="R45" s="124">
        <f t="shared" si="4"/>
        <v>40301.362416343538</v>
      </c>
      <c r="S45" s="124">
        <f t="shared" si="5"/>
        <v>3247.0497553542505</v>
      </c>
      <c r="T45" s="124">
        <f t="shared" si="6"/>
        <v>-32549.573697736294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37597.263129610074</v>
      </c>
      <c r="Q46" s="124">
        <f t="shared" si="3"/>
        <v>26304.788348956394</v>
      </c>
      <c r="R46" s="124">
        <f t="shared" si="4"/>
        <v>41467.738798524922</v>
      </c>
      <c r="S46" s="124">
        <f t="shared" si="5"/>
        <v>3316.3387263996178</v>
      </c>
      <c r="T46" s="124">
        <f t="shared" si="6"/>
        <v>-33491.602744270858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18543.068727156613</v>
      </c>
      <c r="V48" s="124">
        <f>SUM(Q45:Q48)/4</f>
        <v>12970.240413502819</v>
      </c>
      <c r="W48" s="124">
        <f>SUM(R45:R48)/4</f>
        <v>20442.275303717113</v>
      </c>
      <c r="X48" s="124">
        <f>SUM(S45:S48)/4</f>
        <v>1640.8471204384671</v>
      </c>
      <c r="Y48" s="124">
        <f>SUM(T45:T48)/4</f>
        <v>-16510.294110501789</v>
      </c>
      <c r="Z48" s="188">
        <f>SUM(Q48:T48)-P48</f>
        <v>0</v>
      </c>
    </row>
    <row r="49" spans="13:26" x14ac:dyDescent="0.2">
      <c r="M49" s="2"/>
      <c r="N49" s="1">
        <f t="shared" si="1"/>
        <v>33</v>
      </c>
      <c r="O49" s="195">
        <f t="shared" si="2"/>
        <v>2057</v>
      </c>
      <c r="P49" s="124">
        <f t="shared" si="0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">
      <c r="M50" s="2"/>
      <c r="N50" s="1">
        <f t="shared" si="1"/>
        <v>34</v>
      </c>
      <c r="O50" s="195">
        <f t="shared" si="2"/>
        <v>2058</v>
      </c>
      <c r="P50" s="124">
        <f t="shared" si="0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U50" s="124"/>
      <c r="Z50" s="2"/>
    </row>
    <row r="51" spans="13:26" x14ac:dyDescent="0.2">
      <c r="M51" s="2"/>
      <c r="N51" s="1">
        <f t="shared" si="1"/>
        <v>35</v>
      </c>
      <c r="O51" s="195">
        <f t="shared" si="2"/>
        <v>2059</v>
      </c>
      <c r="P51" s="124">
        <f t="shared" si="0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">
      <c r="M52" s="2"/>
      <c r="N52" s="1">
        <f t="shared" si="1"/>
        <v>36</v>
      </c>
      <c r="O52" s="195">
        <f t="shared" si="2"/>
        <v>2060</v>
      </c>
      <c r="P52" s="124">
        <f t="shared" si="0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">
      <c r="M53" s="2"/>
      <c r="N53" s="1">
        <f t="shared" si="1"/>
        <v>37</v>
      </c>
      <c r="O53" s="195">
        <f t="shared" si="2"/>
        <v>2061</v>
      </c>
      <c r="P53" s="124">
        <f t="shared" si="0"/>
        <v>0</v>
      </c>
      <c r="Q53" s="124">
        <f t="shared" si="3"/>
        <v>0</v>
      </c>
      <c r="R53" s="124">
        <f t="shared" si="4"/>
        <v>0</v>
      </c>
      <c r="S53" s="124">
        <f t="shared" si="5"/>
        <v>0</v>
      </c>
      <c r="T53" s="124">
        <f t="shared" si="6"/>
        <v>0</v>
      </c>
      <c r="Z53" s="2"/>
    </row>
    <row r="54" spans="13:26" x14ac:dyDescent="0.2">
      <c r="M54" s="2"/>
      <c r="N54" s="1">
        <f t="shared" si="1"/>
        <v>38</v>
      </c>
      <c r="O54" s="195">
        <f t="shared" si="2"/>
        <v>2062</v>
      </c>
      <c r="P54" s="124">
        <f t="shared" si="0"/>
        <v>0</v>
      </c>
      <c r="Q54" s="124">
        <f t="shared" si="3"/>
        <v>0</v>
      </c>
      <c r="R54" s="124">
        <f t="shared" si="4"/>
        <v>0</v>
      </c>
      <c r="S54" s="124">
        <f t="shared" si="5"/>
        <v>0</v>
      </c>
      <c r="T54" s="124">
        <f t="shared" si="6"/>
        <v>0</v>
      </c>
      <c r="Z54" s="2"/>
    </row>
    <row r="55" spans="13:26" x14ac:dyDescent="0.2">
      <c r="M55" s="2"/>
      <c r="N55" s="1">
        <f t="shared" si="1"/>
        <v>39</v>
      </c>
      <c r="O55" s="195">
        <f t="shared" si="2"/>
        <v>2063</v>
      </c>
      <c r="P55" s="124">
        <f t="shared" si="0"/>
        <v>0</v>
      </c>
      <c r="Q55" s="124">
        <f t="shared" si="3"/>
        <v>0</v>
      </c>
      <c r="R55" s="124">
        <f t="shared" si="4"/>
        <v>0</v>
      </c>
      <c r="S55" s="124">
        <f t="shared" si="5"/>
        <v>0</v>
      </c>
      <c r="T55" s="124">
        <f t="shared" si="6"/>
        <v>0</v>
      </c>
      <c r="Z55" s="124"/>
    </row>
    <row r="56" spans="13:26" x14ac:dyDescent="0.2">
      <c r="M56" s="2"/>
      <c r="N56" s="1">
        <f t="shared" si="1"/>
        <v>40</v>
      </c>
      <c r="O56" s="195">
        <f t="shared" si="2"/>
        <v>2064</v>
      </c>
      <c r="P56" s="124">
        <f t="shared" si="0"/>
        <v>0</v>
      </c>
      <c r="Q56" s="124">
        <f t="shared" si="3"/>
        <v>0</v>
      </c>
      <c r="R56" s="124">
        <f t="shared" si="4"/>
        <v>0</v>
      </c>
      <c r="S56" s="124">
        <f t="shared" si="5"/>
        <v>0</v>
      </c>
      <c r="T56" s="124">
        <f t="shared" si="6"/>
        <v>0</v>
      </c>
      <c r="U56" s="196">
        <f>SUM(Q53:T56)/4</f>
        <v>0</v>
      </c>
      <c r="V56" s="124">
        <f>SUM(Q53:Q56)/4</f>
        <v>0</v>
      </c>
      <c r="W56" s="124">
        <f>SUM(R53:R56)/4</f>
        <v>0</v>
      </c>
      <c r="X56" s="124">
        <f>SUM(S53:S56)/4</f>
        <v>0</v>
      </c>
      <c r="Y56" s="124">
        <f>SUM(T53:T56)/4</f>
        <v>0</v>
      </c>
      <c r="Z56" s="188">
        <f>SUM(Q56:T56)-P56</f>
        <v>0</v>
      </c>
    </row>
    <row r="57" spans="13:26" x14ac:dyDescent="0.2">
      <c r="M57" s="2"/>
      <c r="O57" s="163" t="s">
        <v>216</v>
      </c>
      <c r="P57" s="163" t="s">
        <v>216</v>
      </c>
      <c r="Q57" s="163" t="s">
        <v>216</v>
      </c>
      <c r="R57" s="163" t="s">
        <v>216</v>
      </c>
      <c r="S57" s="163" t="s">
        <v>216</v>
      </c>
      <c r="T57" s="163" t="s">
        <v>216</v>
      </c>
      <c r="U57" s="196"/>
      <c r="V57" s="196"/>
      <c r="W57" s="196"/>
      <c r="X57" s="196"/>
      <c r="Y57" s="196"/>
      <c r="Z57" s="2"/>
    </row>
    <row r="58" spans="13:26" x14ac:dyDescent="0.2">
      <c r="M58" s="2"/>
      <c r="O58" s="134" t="s">
        <v>231</v>
      </c>
      <c r="P58" s="196">
        <f>SUM(Q58:T58)</f>
        <v>778353.90222035302</v>
      </c>
      <c r="Q58" s="196">
        <f>SUM(Q$17:Q$56)</f>
        <v>540788.95884418732</v>
      </c>
      <c r="R58" s="196">
        <f>SUM(R$17:R$56)</f>
        <v>847870.32743137702</v>
      </c>
      <c r="S58" s="196">
        <f>SUM(S$17:S$56)</f>
        <v>74480.83790287278</v>
      </c>
      <c r="T58" s="196">
        <f>SUM(T$17:T$56)</f>
        <v>-684786.22195808403</v>
      </c>
      <c r="U58" s="124"/>
      <c r="V58" s="196"/>
      <c r="W58" s="196"/>
      <c r="X58" s="196"/>
      <c r="Y58" s="196"/>
      <c r="Z58" s="2"/>
    </row>
    <row r="59" spans="13:26" x14ac:dyDescent="0.2">
      <c r="M59" s="2"/>
      <c r="N59" s="2"/>
      <c r="O59" s="2"/>
      <c r="P59" s="188">
        <f>P58-P$10</f>
        <v>0</v>
      </c>
      <c r="Q59" s="188">
        <f>Q58-Q$10</f>
        <v>0</v>
      </c>
      <c r="R59" s="188">
        <f>R58-R$10</f>
        <v>-1.0477378964424133E-9</v>
      </c>
      <c r="S59" s="188">
        <f>S58-S$10</f>
        <v>0</v>
      </c>
      <c r="T59" s="188">
        <f>T58-T$10</f>
        <v>9.3132257461547852E-10</v>
      </c>
      <c r="U59" s="188">
        <f>SUM(Q58:T58)-P$10</f>
        <v>0</v>
      </c>
      <c r="V59" s="2"/>
      <c r="W59" s="2"/>
      <c r="X59" s="2"/>
      <c r="Y59" s="2"/>
      <c r="Z59" s="2"/>
    </row>
    <row r="60" spans="13:26" x14ac:dyDescent="0.2">
      <c r="M60" s="2"/>
      <c r="O60" s="180" t="s">
        <v>279</v>
      </c>
      <c r="P60" s="197">
        <f>$P$13</f>
        <v>2.7825453476684858E-2</v>
      </c>
      <c r="Z60" s="2"/>
    </row>
    <row r="61" spans="13:26" x14ac:dyDescent="0.2">
      <c r="M61" s="2"/>
      <c r="O61" s="134" t="s">
        <v>236</v>
      </c>
      <c r="P61" s="197">
        <f>((1+P60)^(1/12))-1</f>
        <v>2.2897307953961832E-3</v>
      </c>
      <c r="Z61" s="2"/>
    </row>
    <row r="62" spans="13:26" x14ac:dyDescent="0.2">
      <c r="M62" s="2"/>
      <c r="O62" s="134" t="s">
        <v>235</v>
      </c>
      <c r="P62" s="196">
        <f>P10</f>
        <v>778353.90222035255</v>
      </c>
      <c r="Z62" s="2"/>
    </row>
    <row r="63" spans="13:26" x14ac:dyDescent="0.2">
      <c r="M63" s="2"/>
      <c r="O63" s="134" t="s">
        <v>234</v>
      </c>
      <c r="P63" s="196">
        <f>P62/(1+P61)^P64</f>
        <v>341661.50639571162</v>
      </c>
      <c r="Z63" s="2"/>
    </row>
    <row r="64" spans="13:26" x14ac:dyDescent="0.2">
      <c r="M64" s="2"/>
      <c r="O64" s="134" t="s">
        <v>233</v>
      </c>
      <c r="P64" s="124">
        <f>$P$12*12</f>
        <v>360</v>
      </c>
      <c r="Q64" s="198"/>
      <c r="Z64" s="2"/>
    </row>
    <row r="65" spans="13:26" x14ac:dyDescent="0.2">
      <c r="M65" s="2"/>
      <c r="O65" s="134" t="s">
        <v>232</v>
      </c>
      <c r="P65" s="196">
        <f>PMT(P61,P64,-P63)</f>
        <v>1394.3825977273689</v>
      </c>
      <c r="Z65" s="2"/>
    </row>
    <row r="66" spans="13:26" x14ac:dyDescent="0.2">
      <c r="M66" s="2"/>
      <c r="N66" s="163"/>
      <c r="O66" s="163" t="s">
        <v>216</v>
      </c>
      <c r="P66" s="163" t="s">
        <v>216</v>
      </c>
      <c r="Q66" s="163" t="s">
        <v>216</v>
      </c>
      <c r="R66" s="163" t="s">
        <v>216</v>
      </c>
      <c r="Z66" s="2"/>
    </row>
    <row r="67" spans="13:26" x14ac:dyDescent="0.2">
      <c r="M67" s="2"/>
      <c r="N67" s="1">
        <v>1</v>
      </c>
      <c r="O67" s="124">
        <v>0</v>
      </c>
      <c r="P67" s="124">
        <f>P65</f>
        <v>1394.3825977273689</v>
      </c>
      <c r="Q67" s="124">
        <f t="shared" ref="Q67:Q130" si="7">O67*$P$61</f>
        <v>0</v>
      </c>
      <c r="R67" s="124">
        <f t="shared" ref="R67:R130" si="8">O67+P67+Q67</f>
        <v>1394.3825977273689</v>
      </c>
      <c r="Z67" s="2"/>
    </row>
    <row r="68" spans="13:26" x14ac:dyDescent="0.2">
      <c r="M68" s="2"/>
      <c r="N68" s="1">
        <f t="shared" ref="N68:N131" si="9">N67+1</f>
        <v>2</v>
      </c>
      <c r="O68" s="124">
        <f t="shared" ref="O68:O131" si="10">R67</f>
        <v>1394.3825977273689</v>
      </c>
      <c r="P68" s="124">
        <f t="shared" ref="P68:P131" si="11">P67</f>
        <v>1394.3825977273689</v>
      </c>
      <c r="Q68" s="124">
        <f t="shared" si="7"/>
        <v>3.1927607745808846</v>
      </c>
      <c r="R68" s="124">
        <f t="shared" si="8"/>
        <v>2791.9579562293188</v>
      </c>
      <c r="Z68" s="2"/>
    </row>
    <row r="69" spans="13:26" x14ac:dyDescent="0.2">
      <c r="M69" s="2"/>
      <c r="N69" s="1">
        <f t="shared" si="9"/>
        <v>3</v>
      </c>
      <c r="O69" s="124">
        <f t="shared" si="10"/>
        <v>2791.9579562293188</v>
      </c>
      <c r="P69" s="124">
        <f t="shared" si="11"/>
        <v>1394.3825977273689</v>
      </c>
      <c r="Q69" s="124">
        <f t="shared" si="7"/>
        <v>6.3928321118296605</v>
      </c>
      <c r="R69" s="124">
        <f t="shared" si="8"/>
        <v>4192.7333860685176</v>
      </c>
      <c r="Z69" s="2"/>
    </row>
    <row r="70" spans="13:26" x14ac:dyDescent="0.2">
      <c r="M70" s="2"/>
      <c r="N70" s="1">
        <f t="shared" si="9"/>
        <v>4</v>
      </c>
      <c r="O70" s="124">
        <f t="shared" si="10"/>
        <v>4192.7333860685176</v>
      </c>
      <c r="P70" s="124">
        <f t="shared" si="11"/>
        <v>1394.3825977273689</v>
      </c>
      <c r="Q70" s="124">
        <f t="shared" si="7"/>
        <v>9.6002307509667997</v>
      </c>
      <c r="R70" s="124">
        <f t="shared" si="8"/>
        <v>5596.7162145468537</v>
      </c>
      <c r="Z70" s="2"/>
    </row>
    <row r="71" spans="13:26" x14ac:dyDescent="0.2">
      <c r="M71" s="2"/>
      <c r="N71" s="1">
        <f t="shared" si="9"/>
        <v>5</v>
      </c>
      <c r="O71" s="124">
        <f t="shared" si="10"/>
        <v>5596.7162145468537</v>
      </c>
      <c r="P71" s="124">
        <f t="shared" si="11"/>
        <v>1394.3825977273689</v>
      </c>
      <c r="Q71" s="124">
        <f t="shared" si="7"/>
        <v>12.814973469541084</v>
      </c>
      <c r="R71" s="124">
        <f t="shared" si="8"/>
        <v>7003.9137857437636</v>
      </c>
      <c r="Z71" s="2"/>
    </row>
    <row r="72" spans="13:26" x14ac:dyDescent="0.2">
      <c r="M72" s="2"/>
      <c r="N72" s="1">
        <f t="shared" si="9"/>
        <v>6</v>
      </c>
      <c r="O72" s="124">
        <f t="shared" si="10"/>
        <v>7003.9137857437636</v>
      </c>
      <c r="P72" s="124">
        <f t="shared" si="11"/>
        <v>1394.3825977273689</v>
      </c>
      <c r="Q72" s="124">
        <f t="shared" si="7"/>
        <v>16.03707708351736</v>
      </c>
      <c r="R72" s="124">
        <f t="shared" si="8"/>
        <v>8414.3334605546497</v>
      </c>
      <c r="Z72" s="2"/>
    </row>
    <row r="73" spans="13:26" x14ac:dyDescent="0.2">
      <c r="M73" s="2"/>
      <c r="N73" s="1">
        <f t="shared" si="9"/>
        <v>7</v>
      </c>
      <c r="O73" s="124">
        <f t="shared" si="10"/>
        <v>8414.3334605546497</v>
      </c>
      <c r="P73" s="124">
        <f t="shared" si="11"/>
        <v>1394.3825977273689</v>
      </c>
      <c r="Q73" s="124">
        <f t="shared" si="7"/>
        <v>19.266558447364517</v>
      </c>
      <c r="R73" s="124">
        <f t="shared" si="8"/>
        <v>9827.9826167293832</v>
      </c>
      <c r="Z73" s="2"/>
    </row>
    <row r="74" spans="13:26" x14ac:dyDescent="0.2">
      <c r="M74" s="2"/>
      <c r="N74" s="1">
        <f t="shared" si="9"/>
        <v>8</v>
      </c>
      <c r="O74" s="124">
        <f t="shared" si="10"/>
        <v>9827.9826167293832</v>
      </c>
      <c r="P74" s="124">
        <f t="shared" si="11"/>
        <v>1394.3825977273689</v>
      </c>
      <c r="Q74" s="124">
        <f t="shared" si="7"/>
        <v>22.503434454143633</v>
      </c>
      <c r="R74" s="124">
        <f t="shared" si="8"/>
        <v>11244.868648910895</v>
      </c>
      <c r="Z74" s="2"/>
    </row>
    <row r="75" spans="13:26" x14ac:dyDescent="0.2">
      <c r="M75" s="2"/>
      <c r="N75" s="1">
        <f t="shared" si="9"/>
        <v>9</v>
      </c>
      <c r="O75" s="124">
        <f t="shared" si="10"/>
        <v>11244.868648910895</v>
      </c>
      <c r="P75" s="124">
        <f t="shared" si="11"/>
        <v>1394.3825977273689</v>
      </c>
      <c r="Q75" s="124">
        <f t="shared" si="7"/>
        <v>25.747722035596347</v>
      </c>
      <c r="R75" s="124">
        <f t="shared" si="8"/>
        <v>12664.998968673859</v>
      </c>
      <c r="Z75" s="2"/>
    </row>
    <row r="76" spans="13:26" x14ac:dyDescent="0.2">
      <c r="M76" s="2"/>
      <c r="N76" s="1">
        <f t="shared" si="9"/>
        <v>10</v>
      </c>
      <c r="O76" s="124">
        <f t="shared" si="10"/>
        <v>12664.998968673859</v>
      </c>
      <c r="P76" s="124">
        <f t="shared" si="11"/>
        <v>1394.3825977273689</v>
      </c>
      <c r="Q76" s="124">
        <f t="shared" si="7"/>
        <v>28.999438162233435</v>
      </c>
      <c r="R76" s="124">
        <f t="shared" si="8"/>
        <v>14088.38100456346</v>
      </c>
      <c r="Z76" s="2"/>
    </row>
    <row r="77" spans="13:26" x14ac:dyDescent="0.2">
      <c r="M77" s="2"/>
      <c r="N77" s="1">
        <f t="shared" si="9"/>
        <v>11</v>
      </c>
      <c r="O77" s="124">
        <f t="shared" si="10"/>
        <v>14088.38100456346</v>
      </c>
      <c r="P77" s="124">
        <f t="shared" si="11"/>
        <v>1394.3825977273689</v>
      </c>
      <c r="Q77" s="124">
        <f t="shared" si="7"/>
        <v>32.258599843423568</v>
      </c>
      <c r="R77" s="124">
        <f t="shared" si="8"/>
        <v>15515.022202134252</v>
      </c>
      <c r="Z77" s="2"/>
    </row>
    <row r="78" spans="13:26" x14ac:dyDescent="0.2">
      <c r="M78" s="2"/>
      <c r="N78" s="1">
        <f t="shared" si="9"/>
        <v>12</v>
      </c>
      <c r="O78" s="124">
        <f t="shared" si="10"/>
        <v>15515.022202134252</v>
      </c>
      <c r="P78" s="124">
        <f t="shared" si="11"/>
        <v>1394.3825977273689</v>
      </c>
      <c r="Q78" s="124">
        <f t="shared" si="7"/>
        <v>35.525224127482304</v>
      </c>
      <c r="R78" s="124">
        <f t="shared" si="8"/>
        <v>16944.930023989105</v>
      </c>
      <c r="Z78" s="2"/>
    </row>
    <row r="79" spans="13:26" x14ac:dyDescent="0.2">
      <c r="M79" s="2"/>
      <c r="N79" s="1">
        <f t="shared" si="9"/>
        <v>13</v>
      </c>
      <c r="O79" s="124">
        <f t="shared" si="10"/>
        <v>16944.930023989105</v>
      </c>
      <c r="P79" s="124">
        <f t="shared" si="11"/>
        <v>1394.3825977273689</v>
      </c>
      <c r="Q79" s="124">
        <f t="shared" si="7"/>
        <v>38.79932810176124</v>
      </c>
      <c r="R79" s="124">
        <f t="shared" si="8"/>
        <v>18378.111949818238</v>
      </c>
      <c r="Z79" s="2"/>
    </row>
    <row r="80" spans="13:26" x14ac:dyDescent="0.2">
      <c r="M80" s="2"/>
      <c r="N80" s="1">
        <f t="shared" si="9"/>
        <v>14</v>
      </c>
      <c r="O80" s="124">
        <f t="shared" si="10"/>
        <v>18378.111949818238</v>
      </c>
      <c r="P80" s="124">
        <f t="shared" si="11"/>
        <v>1394.3825977273689</v>
      </c>
      <c r="Q80" s="124">
        <f t="shared" si="7"/>
        <v>42.080928892737411</v>
      </c>
      <c r="R80" s="124">
        <f t="shared" si="8"/>
        <v>19814.575476438346</v>
      </c>
      <c r="Z80" s="2"/>
    </row>
    <row r="81" spans="13:26" x14ac:dyDescent="0.2">
      <c r="M81" s="2"/>
      <c r="N81" s="1">
        <f t="shared" si="9"/>
        <v>15</v>
      </c>
      <c r="O81" s="124">
        <f t="shared" si="10"/>
        <v>19814.575476438346</v>
      </c>
      <c r="P81" s="124">
        <f t="shared" si="11"/>
        <v>1394.3825977273689</v>
      </c>
      <c r="Q81" s="124">
        <f t="shared" si="7"/>
        <v>45.37004366610288</v>
      </c>
      <c r="R81" s="124">
        <f t="shared" si="8"/>
        <v>21254.328117831818</v>
      </c>
      <c r="Z81" s="2"/>
    </row>
    <row r="82" spans="13:26" x14ac:dyDescent="0.2">
      <c r="M82" s="2"/>
      <c r="N82" s="1">
        <f t="shared" si="9"/>
        <v>16</v>
      </c>
      <c r="O82" s="124">
        <f t="shared" si="10"/>
        <v>21254.328117831818</v>
      </c>
      <c r="P82" s="124">
        <f t="shared" si="11"/>
        <v>1394.3825977273689</v>
      </c>
      <c r="Q82" s="124">
        <f t="shared" si="7"/>
        <v>48.666689626854506</v>
      </c>
      <c r="R82" s="124">
        <f t="shared" si="8"/>
        <v>22697.377405186042</v>
      </c>
      <c r="Z82" s="2"/>
    </row>
    <row r="83" spans="13:26" x14ac:dyDescent="0.2">
      <c r="M83" s="2"/>
      <c r="N83" s="1">
        <f t="shared" si="9"/>
        <v>17</v>
      </c>
      <c r="O83" s="124">
        <f t="shared" si="10"/>
        <v>22697.377405186042</v>
      </c>
      <c r="P83" s="124">
        <f t="shared" si="11"/>
        <v>1394.3825977273689</v>
      </c>
      <c r="Q83" s="124">
        <f t="shared" si="7"/>
        <v>51.970884019383995</v>
      </c>
      <c r="R83" s="124">
        <f t="shared" si="8"/>
        <v>24143.730886932797</v>
      </c>
      <c r="Z83" s="2"/>
    </row>
    <row r="84" spans="13:26" x14ac:dyDescent="0.2">
      <c r="M84" s="2"/>
      <c r="N84" s="1">
        <f t="shared" si="9"/>
        <v>18</v>
      </c>
      <c r="O84" s="124">
        <f t="shared" si="10"/>
        <v>24143.730886932797</v>
      </c>
      <c r="P84" s="124">
        <f t="shared" si="11"/>
        <v>1394.3825977273689</v>
      </c>
      <c r="Q84" s="124">
        <f t="shared" si="7"/>
        <v>55.282644127568027</v>
      </c>
      <c r="R84" s="124">
        <f t="shared" si="8"/>
        <v>25593.396128787736</v>
      </c>
      <c r="Z84" s="2"/>
    </row>
    <row r="85" spans="13:26" x14ac:dyDescent="0.2">
      <c r="M85" s="2"/>
      <c r="N85" s="1">
        <f t="shared" si="9"/>
        <v>19</v>
      </c>
      <c r="O85" s="124">
        <f t="shared" si="10"/>
        <v>25593.396128787736</v>
      </c>
      <c r="P85" s="124">
        <f t="shared" si="11"/>
        <v>1394.3825977273689</v>
      </c>
      <c r="Q85" s="124">
        <f t="shared" si="7"/>
        <v>58.601987274858736</v>
      </c>
      <c r="R85" s="124">
        <f t="shared" si="8"/>
        <v>27046.380713789964</v>
      </c>
      <c r="Z85" s="2"/>
    </row>
    <row r="86" spans="13:26" x14ac:dyDescent="0.2">
      <c r="M86" s="2"/>
      <c r="N86" s="1">
        <f t="shared" si="9"/>
        <v>20</v>
      </c>
      <c r="O86" s="124">
        <f t="shared" si="10"/>
        <v>27046.380713789964</v>
      </c>
      <c r="P86" s="124">
        <f t="shared" si="11"/>
        <v>1394.3825977273689</v>
      </c>
      <c r="Q86" s="124">
        <f t="shared" si="7"/>
        <v>61.928930824374284</v>
      </c>
      <c r="R86" s="124">
        <f t="shared" si="8"/>
        <v>28502.692242341709</v>
      </c>
      <c r="Z86" s="2"/>
    </row>
    <row r="87" spans="13:26" x14ac:dyDescent="0.2">
      <c r="M87" s="2"/>
      <c r="N87" s="1">
        <f t="shared" si="9"/>
        <v>21</v>
      </c>
      <c r="O87" s="124">
        <f t="shared" si="10"/>
        <v>28502.692242341709</v>
      </c>
      <c r="P87" s="124">
        <f t="shared" si="11"/>
        <v>1394.3825977273689</v>
      </c>
      <c r="Q87" s="124">
        <f t="shared" si="7"/>
        <v>65.263492178989708</v>
      </c>
      <c r="R87" s="124">
        <f t="shared" si="8"/>
        <v>29962.338332248069</v>
      </c>
      <c r="Z87" s="2"/>
    </row>
    <row r="88" spans="13:26" x14ac:dyDescent="0.2">
      <c r="M88" s="2"/>
      <c r="N88" s="1">
        <f t="shared" si="9"/>
        <v>22</v>
      </c>
      <c r="O88" s="124">
        <f t="shared" si="10"/>
        <v>29962.338332248069</v>
      </c>
      <c r="P88" s="124">
        <f t="shared" si="11"/>
        <v>1394.3825977273689</v>
      </c>
      <c r="Q88" s="124">
        <f t="shared" si="7"/>
        <v>68.605688781427915</v>
      </c>
      <c r="R88" s="124">
        <f t="shared" si="8"/>
        <v>31425.326618756866</v>
      </c>
      <c r="Z88" s="2"/>
    </row>
    <row r="89" spans="13:26" x14ac:dyDescent="0.2">
      <c r="M89" s="2"/>
      <c r="N89" s="1">
        <f t="shared" si="9"/>
        <v>23</v>
      </c>
      <c r="O89" s="124">
        <f t="shared" si="10"/>
        <v>31425.326618756866</v>
      </c>
      <c r="P89" s="124">
        <f t="shared" si="11"/>
        <v>1394.3825977273689</v>
      </c>
      <c r="Q89" s="124">
        <f t="shared" si="7"/>
        <v>71.955538114351</v>
      </c>
      <c r="R89" s="124">
        <f t="shared" si="8"/>
        <v>32891.664754598583</v>
      </c>
      <c r="Z89" s="2"/>
    </row>
    <row r="90" spans="13:26" x14ac:dyDescent="0.2">
      <c r="M90" s="2"/>
      <c r="N90" s="1">
        <f t="shared" si="9"/>
        <v>24</v>
      </c>
      <c r="O90" s="124">
        <f t="shared" si="10"/>
        <v>32891.664754598583</v>
      </c>
      <c r="P90" s="124">
        <f t="shared" si="11"/>
        <v>1394.3825977273689</v>
      </c>
      <c r="Q90" s="124">
        <f t="shared" si="7"/>
        <v>75.313057700451623</v>
      </c>
      <c r="R90" s="124">
        <f t="shared" si="8"/>
        <v>34361.360410026398</v>
      </c>
      <c r="Z90" s="2"/>
    </row>
    <row r="91" spans="13:26" x14ac:dyDescent="0.2">
      <c r="M91" s="2"/>
      <c r="N91" s="1">
        <f t="shared" si="9"/>
        <v>25</v>
      </c>
      <c r="O91" s="124">
        <f t="shared" si="10"/>
        <v>34361.360410026398</v>
      </c>
      <c r="P91" s="124">
        <f t="shared" si="11"/>
        <v>1394.3825977273689</v>
      </c>
      <c r="Q91" s="124">
        <f t="shared" si="7"/>
        <v>78.678265102544671</v>
      </c>
      <c r="R91" s="124">
        <f t="shared" si="8"/>
        <v>35834.421272856307</v>
      </c>
      <c r="Z91" s="2"/>
    </row>
    <row r="92" spans="13:26" x14ac:dyDescent="0.2">
      <c r="M92" s="2"/>
      <c r="N92" s="1">
        <f t="shared" si="9"/>
        <v>26</v>
      </c>
      <c r="O92" s="124">
        <f t="shared" si="10"/>
        <v>35834.421272856307</v>
      </c>
      <c r="P92" s="124">
        <f t="shared" si="11"/>
        <v>1394.3825977273689</v>
      </c>
      <c r="Q92" s="124">
        <f t="shared" si="7"/>
        <v>82.051177923659182</v>
      </c>
      <c r="R92" s="124">
        <f t="shared" si="8"/>
        <v>37310.855048507336</v>
      </c>
      <c r="Z92" s="2"/>
    </row>
    <row r="93" spans="13:26" x14ac:dyDescent="0.2">
      <c r="M93" s="2"/>
      <c r="N93" s="1">
        <f t="shared" si="9"/>
        <v>27</v>
      </c>
      <c r="O93" s="124">
        <f t="shared" si="10"/>
        <v>37310.855048507336</v>
      </c>
      <c r="P93" s="124">
        <f t="shared" si="11"/>
        <v>1394.3825977273689</v>
      </c>
      <c r="Q93" s="124">
        <f t="shared" si="7"/>
        <v>85.431813807130396</v>
      </c>
      <c r="R93" s="124">
        <f t="shared" si="8"/>
        <v>38790.669460041834</v>
      </c>
      <c r="Z93" s="2"/>
    </row>
    <row r="94" spans="13:26" x14ac:dyDescent="0.2">
      <c r="M94" s="2"/>
      <c r="N94" s="1">
        <f t="shared" si="9"/>
        <v>28</v>
      </c>
      <c r="O94" s="124">
        <f t="shared" si="10"/>
        <v>38790.669460041834</v>
      </c>
      <c r="P94" s="124">
        <f t="shared" si="11"/>
        <v>1394.3825977273689</v>
      </c>
      <c r="Q94" s="124">
        <f t="shared" si="7"/>
        <v>88.820190436692016</v>
      </c>
      <c r="R94" s="124">
        <f t="shared" si="8"/>
        <v>40273.872248205895</v>
      </c>
      <c r="Z94" s="2"/>
    </row>
    <row r="95" spans="13:26" x14ac:dyDescent="0.2">
      <c r="M95" s="2"/>
      <c r="N95" s="1">
        <f t="shared" si="9"/>
        <v>29</v>
      </c>
      <c r="O95" s="124">
        <f t="shared" si="10"/>
        <v>40273.872248205895</v>
      </c>
      <c r="P95" s="124">
        <f t="shared" si="11"/>
        <v>1394.3825977273689</v>
      </c>
      <c r="Q95" s="124">
        <f t="shared" si="7"/>
        <v>92.216325536568746</v>
      </c>
      <c r="R95" s="124">
        <f t="shared" si="8"/>
        <v>41760.471171469828</v>
      </c>
      <c r="Z95" s="2"/>
    </row>
    <row r="96" spans="13:26" x14ac:dyDescent="0.2">
      <c r="M96" s="2"/>
      <c r="N96" s="1">
        <f t="shared" si="9"/>
        <v>30</v>
      </c>
      <c r="O96" s="124">
        <f t="shared" si="10"/>
        <v>41760.471171469828</v>
      </c>
      <c r="P96" s="124">
        <f t="shared" si="11"/>
        <v>1394.3825977273689</v>
      </c>
      <c r="Q96" s="124">
        <f t="shared" si="7"/>
        <v>95.620236871568991</v>
      </c>
      <c r="R96" s="124">
        <f t="shared" si="8"/>
        <v>43250.474006068762</v>
      </c>
      <c r="Z96" s="2"/>
    </row>
    <row r="97" spans="13:26" x14ac:dyDescent="0.2">
      <c r="M97" s="2"/>
      <c r="N97" s="1">
        <f t="shared" si="9"/>
        <v>31</v>
      </c>
      <c r="O97" s="124">
        <f t="shared" si="10"/>
        <v>43250.474006068762</v>
      </c>
      <c r="P97" s="124">
        <f t="shared" si="11"/>
        <v>1394.3825977273689</v>
      </c>
      <c r="Q97" s="124">
        <f t="shared" si="7"/>
        <v>99.031942247177767</v>
      </c>
      <c r="R97" s="124">
        <f t="shared" si="8"/>
        <v>44743.888546043308</v>
      </c>
      <c r="Z97" s="2"/>
    </row>
    <row r="98" spans="13:26" x14ac:dyDescent="0.2">
      <c r="M98" s="2"/>
      <c r="N98" s="1">
        <f t="shared" si="9"/>
        <v>32</v>
      </c>
      <c r="O98" s="124">
        <f t="shared" si="10"/>
        <v>44743.888546043308</v>
      </c>
      <c r="P98" s="124">
        <f t="shared" si="11"/>
        <v>1394.3825977273689</v>
      </c>
      <c r="Q98" s="124">
        <f t="shared" si="7"/>
        <v>102.45145950964991</v>
      </c>
      <c r="R98" s="124">
        <f t="shared" si="8"/>
        <v>46240.722603280323</v>
      </c>
      <c r="Z98" s="2"/>
    </row>
    <row r="99" spans="13:26" x14ac:dyDescent="0.2">
      <c r="M99" s="2"/>
      <c r="N99" s="1">
        <f t="shared" si="9"/>
        <v>33</v>
      </c>
      <c r="O99" s="124">
        <f t="shared" si="10"/>
        <v>46240.722603280323</v>
      </c>
      <c r="P99" s="124">
        <f t="shared" si="11"/>
        <v>1394.3825977273689</v>
      </c>
      <c r="Q99" s="124">
        <f t="shared" si="7"/>
        <v>105.87880654610332</v>
      </c>
      <c r="R99" s="124">
        <f t="shared" si="8"/>
        <v>47740.984007553794</v>
      </c>
      <c r="Z99" s="2"/>
    </row>
    <row r="100" spans="13:26" x14ac:dyDescent="0.2">
      <c r="M100" s="2"/>
      <c r="N100" s="1">
        <f t="shared" si="9"/>
        <v>34</v>
      </c>
      <c r="O100" s="124">
        <f t="shared" si="10"/>
        <v>47740.984007553794</v>
      </c>
      <c r="P100" s="124">
        <f t="shared" si="11"/>
        <v>1394.3825977273689</v>
      </c>
      <c r="Q100" s="124">
        <f t="shared" si="7"/>
        <v>109.31400128461262</v>
      </c>
      <c r="R100" s="124">
        <f t="shared" si="8"/>
        <v>49244.680606565773</v>
      </c>
      <c r="Z100" s="2"/>
    </row>
    <row r="101" spans="13:26" x14ac:dyDescent="0.2">
      <c r="M101" s="2"/>
      <c r="N101" s="1">
        <f t="shared" si="9"/>
        <v>35</v>
      </c>
      <c r="O101" s="124">
        <f t="shared" si="10"/>
        <v>49244.680606565773</v>
      </c>
      <c r="P101" s="124">
        <f t="shared" si="11"/>
        <v>1394.3825977273689</v>
      </c>
      <c r="Q101" s="124">
        <f t="shared" si="7"/>
        <v>112.75706169430285</v>
      </c>
      <c r="R101" s="124">
        <f t="shared" si="8"/>
        <v>50751.820265987444</v>
      </c>
      <c r="Z101" s="2"/>
    </row>
    <row r="102" spans="13:26" x14ac:dyDescent="0.2">
      <c r="M102" s="2"/>
      <c r="N102" s="1">
        <f t="shared" si="9"/>
        <v>36</v>
      </c>
      <c r="O102" s="124">
        <f t="shared" si="10"/>
        <v>50751.820265987444</v>
      </c>
      <c r="P102" s="124">
        <f t="shared" si="11"/>
        <v>1394.3825977273689</v>
      </c>
      <c r="Q102" s="124">
        <f t="shared" si="7"/>
        <v>116.20800578544356</v>
      </c>
      <c r="R102" s="124">
        <f t="shared" si="8"/>
        <v>52262.410869500251</v>
      </c>
      <c r="Z102" s="2"/>
    </row>
    <row r="103" spans="13:26" x14ac:dyDescent="0.2">
      <c r="M103" s="2"/>
      <c r="N103" s="1">
        <f t="shared" si="9"/>
        <v>37</v>
      </c>
      <c r="O103" s="124">
        <f t="shared" si="10"/>
        <v>52262.410869500251</v>
      </c>
      <c r="P103" s="124">
        <f t="shared" si="11"/>
        <v>1394.3825977273689</v>
      </c>
      <c r="Q103" s="124">
        <f t="shared" si="7"/>
        <v>119.66685160954295</v>
      </c>
      <c r="R103" s="124">
        <f t="shared" si="8"/>
        <v>53776.460318837162</v>
      </c>
      <c r="Z103" s="2"/>
    </row>
    <row r="104" spans="13:26" x14ac:dyDescent="0.2">
      <c r="M104" s="2"/>
      <c r="N104" s="1">
        <f t="shared" si="9"/>
        <v>38</v>
      </c>
      <c r="O104" s="124">
        <f t="shared" si="10"/>
        <v>53776.460318837162</v>
      </c>
      <c r="P104" s="124">
        <f t="shared" si="11"/>
        <v>1394.3825977273689</v>
      </c>
      <c r="Q104" s="124">
        <f t="shared" si="7"/>
        <v>123.1336172594423</v>
      </c>
      <c r="R104" s="124">
        <f t="shared" si="8"/>
        <v>55293.976533823974</v>
      </c>
      <c r="Z104" s="2"/>
    </row>
    <row r="105" spans="13:26" x14ac:dyDescent="0.2">
      <c r="M105" s="2"/>
      <c r="N105" s="1">
        <f t="shared" si="9"/>
        <v>39</v>
      </c>
      <c r="O105" s="124">
        <f t="shared" si="10"/>
        <v>55293.976533823974</v>
      </c>
      <c r="P105" s="124">
        <f t="shared" si="11"/>
        <v>1394.3825977273689</v>
      </c>
      <c r="Q105" s="124">
        <f t="shared" si="7"/>
        <v>126.60832086941066</v>
      </c>
      <c r="R105" s="124">
        <f t="shared" si="8"/>
        <v>56814.967452420751</v>
      </c>
      <c r="Z105" s="2"/>
    </row>
    <row r="106" spans="13:26" x14ac:dyDescent="0.2">
      <c r="M106" s="2"/>
      <c r="N106" s="1">
        <f t="shared" si="9"/>
        <v>40</v>
      </c>
      <c r="O106" s="124">
        <f t="shared" si="10"/>
        <v>56814.967452420751</v>
      </c>
      <c r="P106" s="124">
        <f t="shared" si="11"/>
        <v>1394.3825977273689</v>
      </c>
      <c r="Q106" s="124">
        <f t="shared" si="7"/>
        <v>130.09098061523963</v>
      </c>
      <c r="R106" s="124">
        <f t="shared" si="8"/>
        <v>58339.441030763359</v>
      </c>
      <c r="Z106" s="2"/>
    </row>
    <row r="107" spans="13:26" x14ac:dyDescent="0.2">
      <c r="M107" s="2"/>
      <c r="N107" s="1">
        <f t="shared" si="9"/>
        <v>41</v>
      </c>
      <c r="O107" s="124">
        <f t="shared" si="10"/>
        <v>58339.441030763359</v>
      </c>
      <c r="P107" s="124">
        <f t="shared" si="11"/>
        <v>1394.3825977273689</v>
      </c>
      <c r="Q107" s="124">
        <f t="shared" si="7"/>
        <v>133.58161471433851</v>
      </c>
      <c r="R107" s="124">
        <f t="shared" si="8"/>
        <v>59867.405243205067</v>
      </c>
      <c r="Z107" s="2"/>
    </row>
    <row r="108" spans="13:26" x14ac:dyDescent="0.2">
      <c r="M108" s="2"/>
      <c r="N108" s="1">
        <f t="shared" si="9"/>
        <v>42</v>
      </c>
      <c r="O108" s="124">
        <f t="shared" si="10"/>
        <v>59867.405243205067</v>
      </c>
      <c r="P108" s="124">
        <f t="shared" si="11"/>
        <v>1394.3825977273689</v>
      </c>
      <c r="Q108" s="124">
        <f t="shared" si="7"/>
        <v>137.08024142582957</v>
      </c>
      <c r="R108" s="124">
        <f t="shared" si="8"/>
        <v>61398.868082358262</v>
      </c>
      <c r="Z108" s="2"/>
    </row>
    <row r="109" spans="13:26" x14ac:dyDescent="0.2">
      <c r="M109" s="2"/>
      <c r="N109" s="1">
        <f t="shared" si="9"/>
        <v>43</v>
      </c>
      <c r="O109" s="124">
        <f t="shared" si="10"/>
        <v>61398.868082358262</v>
      </c>
      <c r="P109" s="124">
        <f t="shared" si="11"/>
        <v>1394.3825977273689</v>
      </c>
      <c r="Q109" s="124">
        <f t="shared" si="7"/>
        <v>140.58687905064352</v>
      </c>
      <c r="R109" s="124">
        <f t="shared" si="8"/>
        <v>62933.837559136271</v>
      </c>
      <c r="Z109" s="2"/>
    </row>
    <row r="110" spans="13:26" x14ac:dyDescent="0.2">
      <c r="M110" s="2"/>
      <c r="N110" s="1">
        <f t="shared" si="9"/>
        <v>44</v>
      </c>
      <c r="O110" s="124">
        <f t="shared" si="10"/>
        <v>62933.837559136271</v>
      </c>
      <c r="P110" s="124">
        <f t="shared" si="11"/>
        <v>1394.3825977273689</v>
      </c>
      <c r="Q110" s="124">
        <f t="shared" si="7"/>
        <v>144.10154593161528</v>
      </c>
      <c r="R110" s="124">
        <f t="shared" si="8"/>
        <v>64472.321702795256</v>
      </c>
      <c r="Z110" s="2"/>
    </row>
    <row r="111" spans="13:26" x14ac:dyDescent="0.2">
      <c r="M111" s="2"/>
      <c r="N111" s="1">
        <f t="shared" si="9"/>
        <v>45</v>
      </c>
      <c r="O111" s="124">
        <f t="shared" si="10"/>
        <v>64472.321702795256</v>
      </c>
      <c r="P111" s="124">
        <f t="shared" si="11"/>
        <v>1394.3825977273689</v>
      </c>
      <c r="Q111" s="124">
        <f t="shared" si="7"/>
        <v>147.62426045357998</v>
      </c>
      <c r="R111" s="124">
        <f t="shared" si="8"/>
        <v>66014.32856097621</v>
      </c>
      <c r="Z111" s="2"/>
    </row>
    <row r="112" spans="13:26" x14ac:dyDescent="0.2">
      <c r="M112" s="2"/>
      <c r="N112" s="1">
        <f t="shared" si="9"/>
        <v>46</v>
      </c>
      <c r="O112" s="124">
        <f t="shared" si="10"/>
        <v>66014.32856097621</v>
      </c>
      <c r="P112" s="124">
        <f t="shared" si="11"/>
        <v>1394.3825977273689</v>
      </c>
      <c r="Q112" s="124">
        <f t="shared" si="7"/>
        <v>151.15504104346903</v>
      </c>
      <c r="R112" s="124">
        <f t="shared" si="8"/>
        <v>67559.866199747048</v>
      </c>
      <c r="Z112" s="2"/>
    </row>
    <row r="113" spans="13:26" x14ac:dyDescent="0.2">
      <c r="M113" s="2"/>
      <c r="N113" s="1">
        <f t="shared" si="9"/>
        <v>47</v>
      </c>
      <c r="O113" s="124">
        <f t="shared" si="10"/>
        <v>67559.866199747048</v>
      </c>
      <c r="P113" s="124">
        <f t="shared" si="11"/>
        <v>1394.3825977273689</v>
      </c>
      <c r="Q113" s="124">
        <f t="shared" si="7"/>
        <v>154.69390617040651</v>
      </c>
      <c r="R113" s="124">
        <f t="shared" si="8"/>
        <v>69108.942703644818</v>
      </c>
      <c r="Z113" s="2"/>
    </row>
    <row r="114" spans="13:26" x14ac:dyDescent="0.2">
      <c r="M114" s="2"/>
      <c r="N114" s="1">
        <f t="shared" si="9"/>
        <v>48</v>
      </c>
      <c r="O114" s="124">
        <f t="shared" si="10"/>
        <v>69108.942703644818</v>
      </c>
      <c r="P114" s="124">
        <f t="shared" si="11"/>
        <v>1394.3825977273689</v>
      </c>
      <c r="Q114" s="124">
        <f t="shared" si="7"/>
        <v>158.24087434580591</v>
      </c>
      <c r="R114" s="124">
        <f t="shared" si="8"/>
        <v>70661.566175717991</v>
      </c>
      <c r="Z114" s="2"/>
    </row>
    <row r="115" spans="13:26" x14ac:dyDescent="0.2">
      <c r="M115" s="2"/>
      <c r="N115" s="1">
        <f t="shared" si="9"/>
        <v>49</v>
      </c>
      <c r="O115" s="124">
        <f t="shared" si="10"/>
        <v>70661.566175717991</v>
      </c>
      <c r="P115" s="124">
        <f t="shared" si="11"/>
        <v>1394.3825977273689</v>
      </c>
      <c r="Q115" s="124">
        <f t="shared" si="7"/>
        <v>161.7959641234668</v>
      </c>
      <c r="R115" s="124">
        <f t="shared" si="8"/>
        <v>72217.744737568821</v>
      </c>
      <c r="Z115" s="2"/>
    </row>
    <row r="116" spans="13:26" x14ac:dyDescent="0.2">
      <c r="M116" s="2"/>
      <c r="N116" s="1">
        <f t="shared" si="9"/>
        <v>50</v>
      </c>
      <c r="O116" s="124">
        <f t="shared" si="10"/>
        <v>72217.744737568821</v>
      </c>
      <c r="P116" s="124">
        <f t="shared" si="11"/>
        <v>1394.3825977273689</v>
      </c>
      <c r="Q116" s="124">
        <f t="shared" si="7"/>
        <v>165.35919409967198</v>
      </c>
      <c r="R116" s="124">
        <f t="shared" si="8"/>
        <v>73777.486529395857</v>
      </c>
      <c r="Z116" s="2"/>
    </row>
    <row r="117" spans="13:26" x14ac:dyDescent="0.2">
      <c r="M117" s="2"/>
      <c r="N117" s="1">
        <f t="shared" si="9"/>
        <v>51</v>
      </c>
      <c r="O117" s="124">
        <f t="shared" si="10"/>
        <v>73777.486529395857</v>
      </c>
      <c r="P117" s="124">
        <f t="shared" si="11"/>
        <v>1394.3825977273689</v>
      </c>
      <c r="Q117" s="124">
        <f t="shared" si="7"/>
        <v>168.93058291328478</v>
      </c>
      <c r="R117" s="124">
        <f t="shared" si="8"/>
        <v>75340.799710036503</v>
      </c>
      <c r="Z117" s="2"/>
    </row>
    <row r="118" spans="13:26" x14ac:dyDescent="0.2">
      <c r="M118" s="2"/>
      <c r="N118" s="1">
        <f t="shared" si="9"/>
        <v>52</v>
      </c>
      <c r="O118" s="124">
        <f t="shared" si="10"/>
        <v>75340.799710036503</v>
      </c>
      <c r="P118" s="124">
        <f t="shared" si="11"/>
        <v>1394.3825977273689</v>
      </c>
      <c r="Q118" s="124">
        <f t="shared" si="7"/>
        <v>172.51014924584641</v>
      </c>
      <c r="R118" s="124">
        <f t="shared" si="8"/>
        <v>76907.692457009718</v>
      </c>
      <c r="Z118" s="2"/>
    </row>
    <row r="119" spans="13:26" x14ac:dyDescent="0.2">
      <c r="M119" s="2"/>
      <c r="N119" s="1">
        <f t="shared" si="9"/>
        <v>53</v>
      </c>
      <c r="O119" s="124">
        <f t="shared" si="10"/>
        <v>76907.692457009718</v>
      </c>
      <c r="P119" s="124">
        <f t="shared" si="11"/>
        <v>1394.3825977273689</v>
      </c>
      <c r="Q119" s="124">
        <f t="shared" si="7"/>
        <v>176.0979118216739</v>
      </c>
      <c r="R119" s="124">
        <f t="shared" si="8"/>
        <v>78478.172966558763</v>
      </c>
      <c r="Z119" s="2"/>
    </row>
    <row r="120" spans="13:26" x14ac:dyDescent="0.2">
      <c r="M120" s="2"/>
      <c r="N120" s="1">
        <f t="shared" si="9"/>
        <v>54</v>
      </c>
      <c r="O120" s="124">
        <f t="shared" si="10"/>
        <v>78478.172966558763</v>
      </c>
      <c r="P120" s="124">
        <f t="shared" si="11"/>
        <v>1394.3825977273689</v>
      </c>
      <c r="Q120" s="124">
        <f t="shared" si="7"/>
        <v>179.69388940795784</v>
      </c>
      <c r="R120" s="124">
        <f t="shared" si="8"/>
        <v>80052.249453694094</v>
      </c>
      <c r="Z120" s="2"/>
    </row>
    <row r="121" spans="13:26" x14ac:dyDescent="0.2">
      <c r="M121" s="2"/>
      <c r="N121" s="1">
        <f t="shared" si="9"/>
        <v>55</v>
      </c>
      <c r="O121" s="124">
        <f t="shared" si="10"/>
        <v>80052.249453694094</v>
      </c>
      <c r="P121" s="124">
        <f t="shared" si="11"/>
        <v>1394.3825977273689</v>
      </c>
      <c r="Q121" s="124">
        <f t="shared" si="7"/>
        <v>183.29810081486065</v>
      </c>
      <c r="R121" s="124">
        <f t="shared" si="8"/>
        <v>81629.930152236324</v>
      </c>
      <c r="Z121" s="2"/>
    </row>
    <row r="122" spans="13:26" x14ac:dyDescent="0.2">
      <c r="M122" s="2"/>
      <c r="N122" s="1">
        <f t="shared" si="9"/>
        <v>56</v>
      </c>
      <c r="O122" s="124">
        <f t="shared" si="10"/>
        <v>81629.930152236324</v>
      </c>
      <c r="P122" s="124">
        <f t="shared" si="11"/>
        <v>1394.3825977273689</v>
      </c>
      <c r="Q122" s="124">
        <f t="shared" si="7"/>
        <v>186.91056489561495</v>
      </c>
      <c r="R122" s="124">
        <f t="shared" si="8"/>
        <v>83211.223314859308</v>
      </c>
      <c r="Z122" s="2"/>
    </row>
    <row r="123" spans="13:26" x14ac:dyDescent="0.2">
      <c r="M123" s="2"/>
      <c r="N123" s="1">
        <f t="shared" si="9"/>
        <v>57</v>
      </c>
      <c r="O123" s="124">
        <f t="shared" si="10"/>
        <v>83211.223314859308</v>
      </c>
      <c r="P123" s="124">
        <f t="shared" si="11"/>
        <v>1394.3825977273689</v>
      </c>
      <c r="Q123" s="124">
        <f t="shared" si="7"/>
        <v>190.53130054662222</v>
      </c>
      <c r="R123" s="124">
        <f t="shared" si="8"/>
        <v>84796.13721313329</v>
      </c>
      <c r="Z123" s="2"/>
    </row>
    <row r="124" spans="13:26" x14ac:dyDescent="0.2">
      <c r="M124" s="2"/>
      <c r="N124" s="1">
        <f t="shared" si="9"/>
        <v>58</v>
      </c>
      <c r="O124" s="124">
        <f t="shared" si="10"/>
        <v>84796.13721313329</v>
      </c>
      <c r="P124" s="124">
        <f t="shared" si="11"/>
        <v>1394.3825977273689</v>
      </c>
      <c r="Q124" s="124">
        <f t="shared" si="7"/>
        <v>194.16032670755158</v>
      </c>
      <c r="R124" s="124">
        <f t="shared" si="8"/>
        <v>86384.680137568212</v>
      </c>
      <c r="Z124" s="2"/>
    </row>
    <row r="125" spans="13:26" x14ac:dyDescent="0.2">
      <c r="M125" s="2"/>
      <c r="N125" s="1">
        <f t="shared" si="9"/>
        <v>59</v>
      </c>
      <c r="O125" s="124">
        <f t="shared" si="10"/>
        <v>86384.680137568212</v>
      </c>
      <c r="P125" s="124">
        <f t="shared" si="11"/>
        <v>1394.3825977273689</v>
      </c>
      <c r="Q125" s="124">
        <f t="shared" si="7"/>
        <v>197.79766236143894</v>
      </c>
      <c r="R125" s="124">
        <f t="shared" si="8"/>
        <v>87976.860397657016</v>
      </c>
      <c r="Z125" s="2"/>
    </row>
    <row r="126" spans="13:26" x14ac:dyDescent="0.2">
      <c r="M126" s="2"/>
      <c r="N126" s="1">
        <f t="shared" si="9"/>
        <v>60</v>
      </c>
      <c r="O126" s="124">
        <f t="shared" si="10"/>
        <v>87976.860397657016</v>
      </c>
      <c r="P126" s="124">
        <f t="shared" si="11"/>
        <v>1394.3825977273689</v>
      </c>
      <c r="Q126" s="124">
        <f t="shared" si="7"/>
        <v>201.44332653478617</v>
      </c>
      <c r="R126" s="124">
        <f t="shared" si="8"/>
        <v>89572.686321919173</v>
      </c>
      <c r="Z126" s="2"/>
    </row>
    <row r="127" spans="13:26" x14ac:dyDescent="0.2">
      <c r="M127" s="2"/>
      <c r="N127" s="1">
        <f t="shared" si="9"/>
        <v>61</v>
      </c>
      <c r="O127" s="124">
        <f t="shared" si="10"/>
        <v>89572.686321919173</v>
      </c>
      <c r="P127" s="124">
        <f t="shared" si="11"/>
        <v>1394.3825977273689</v>
      </c>
      <c r="Q127" s="124">
        <f t="shared" si="7"/>
        <v>205.0973382976608</v>
      </c>
      <c r="R127" s="124">
        <f t="shared" si="8"/>
        <v>91172.166257944205</v>
      </c>
      <c r="Z127" s="2"/>
    </row>
    <row r="128" spans="13:26" x14ac:dyDescent="0.2">
      <c r="M128" s="2"/>
      <c r="N128" s="1">
        <f t="shared" si="9"/>
        <v>62</v>
      </c>
      <c r="O128" s="124">
        <f t="shared" si="10"/>
        <v>91172.166257944205</v>
      </c>
      <c r="P128" s="124">
        <f t="shared" si="11"/>
        <v>1394.3825977273689</v>
      </c>
      <c r="Q128" s="124">
        <f t="shared" si="7"/>
        <v>208.75971676379564</v>
      </c>
      <c r="R128" s="124">
        <f t="shared" si="8"/>
        <v>92775.308572435373</v>
      </c>
      <c r="Z128" s="2"/>
    </row>
    <row r="129" spans="13:26" x14ac:dyDescent="0.2">
      <c r="M129" s="2"/>
      <c r="N129" s="1">
        <f t="shared" si="9"/>
        <v>63</v>
      </c>
      <c r="O129" s="124">
        <f t="shared" si="10"/>
        <v>92775.308572435373</v>
      </c>
      <c r="P129" s="124">
        <f t="shared" si="11"/>
        <v>1394.3825977273689</v>
      </c>
      <c r="Q129" s="124">
        <f t="shared" si="7"/>
        <v>212.43048109068877</v>
      </c>
      <c r="R129" s="124">
        <f t="shared" si="8"/>
        <v>94382.12165125343</v>
      </c>
      <c r="Z129" s="2"/>
    </row>
    <row r="130" spans="13:26" x14ac:dyDescent="0.2">
      <c r="M130" s="2"/>
      <c r="N130" s="1">
        <f t="shared" si="9"/>
        <v>64</v>
      </c>
      <c r="O130" s="124">
        <f t="shared" si="10"/>
        <v>94382.12165125343</v>
      </c>
      <c r="P130" s="124">
        <f t="shared" si="11"/>
        <v>1394.3825977273689</v>
      </c>
      <c r="Q130" s="124">
        <f t="shared" si="7"/>
        <v>216.10965047970384</v>
      </c>
      <c r="R130" s="124">
        <f t="shared" si="8"/>
        <v>95992.613899460499</v>
      </c>
      <c r="Z130" s="2"/>
    </row>
    <row r="131" spans="13:26" x14ac:dyDescent="0.2">
      <c r="M131" s="2"/>
      <c r="N131" s="1">
        <f t="shared" si="9"/>
        <v>65</v>
      </c>
      <c r="O131" s="124">
        <f t="shared" si="10"/>
        <v>95992.613899460499</v>
      </c>
      <c r="P131" s="124">
        <f t="shared" si="11"/>
        <v>1394.3825977273689</v>
      </c>
      <c r="Q131" s="124">
        <f t="shared" ref="Q131:Q194" si="12">O131*$P$61</f>
        <v>219.79724417617041</v>
      </c>
      <c r="R131" s="124">
        <f t="shared" ref="R131:R194" si="13">O131+P131+Q131</f>
        <v>97606.793741364032</v>
      </c>
      <c r="Z131" s="2"/>
    </row>
    <row r="132" spans="13:26" x14ac:dyDescent="0.2">
      <c r="M132" s="2"/>
      <c r="N132" s="1">
        <f t="shared" ref="N132:N195" si="14">N131+1</f>
        <v>66</v>
      </c>
      <c r="O132" s="124">
        <f t="shared" ref="O132:O195" si="15">R131</f>
        <v>97606.793741364032</v>
      </c>
      <c r="P132" s="124">
        <f t="shared" ref="P132:P195" si="16">P131</f>
        <v>1394.3825977273689</v>
      </c>
      <c r="Q132" s="124">
        <f t="shared" si="12"/>
        <v>223.49328146948466</v>
      </c>
      <c r="R132" s="124">
        <f t="shared" si="13"/>
        <v>99224.66962056089</v>
      </c>
      <c r="Z132" s="2"/>
    </row>
    <row r="133" spans="13:26" x14ac:dyDescent="0.2">
      <c r="M133" s="2"/>
      <c r="N133" s="1">
        <f t="shared" si="14"/>
        <v>67</v>
      </c>
      <c r="O133" s="124">
        <f t="shared" si="15"/>
        <v>99224.66962056089</v>
      </c>
      <c r="P133" s="124">
        <f t="shared" si="16"/>
        <v>1394.3825977273689</v>
      </c>
      <c r="Q133" s="124">
        <f t="shared" si="12"/>
        <v>227.19778169321037</v>
      </c>
      <c r="R133" s="124">
        <f t="shared" si="13"/>
        <v>100846.24999998146</v>
      </c>
      <c r="Z133" s="2"/>
    </row>
    <row r="134" spans="13:26" x14ac:dyDescent="0.2">
      <c r="M134" s="2"/>
      <c r="N134" s="1">
        <f t="shared" si="14"/>
        <v>68</v>
      </c>
      <c r="O134" s="124">
        <f t="shared" si="15"/>
        <v>100846.24999998146</v>
      </c>
      <c r="P134" s="124">
        <f t="shared" si="16"/>
        <v>1394.3825977273689</v>
      </c>
      <c r="Q134" s="124">
        <f t="shared" si="12"/>
        <v>230.91076422517989</v>
      </c>
      <c r="R134" s="124">
        <f t="shared" si="13"/>
        <v>102471.543361934</v>
      </c>
      <c r="Z134" s="2"/>
    </row>
    <row r="135" spans="13:26" x14ac:dyDescent="0.2">
      <c r="M135" s="2"/>
      <c r="N135" s="1">
        <f t="shared" si="14"/>
        <v>69</v>
      </c>
      <c r="O135" s="124">
        <f t="shared" si="15"/>
        <v>102471.543361934</v>
      </c>
      <c r="P135" s="124">
        <f t="shared" si="16"/>
        <v>1394.3825977273689</v>
      </c>
      <c r="Q135" s="124">
        <f t="shared" si="12"/>
        <v>234.63224848759563</v>
      </c>
      <c r="R135" s="124">
        <f t="shared" si="13"/>
        <v>104100.55820814897</v>
      </c>
      <c r="Z135" s="2"/>
    </row>
    <row r="136" spans="13:26" x14ac:dyDescent="0.2">
      <c r="M136" s="2"/>
      <c r="N136" s="1">
        <f t="shared" si="14"/>
        <v>70</v>
      </c>
      <c r="O136" s="124">
        <f t="shared" si="15"/>
        <v>104100.55820814897</v>
      </c>
      <c r="P136" s="124">
        <f t="shared" si="16"/>
        <v>1394.3825977273689</v>
      </c>
      <c r="Q136" s="124">
        <f t="shared" si="12"/>
        <v>238.36225394713162</v>
      </c>
      <c r="R136" s="124">
        <f t="shared" si="13"/>
        <v>105733.30305982346</v>
      </c>
      <c r="Z136" s="2"/>
    </row>
    <row r="137" spans="13:26" x14ac:dyDescent="0.2">
      <c r="M137" s="2"/>
      <c r="N137" s="1">
        <f t="shared" si="14"/>
        <v>71</v>
      </c>
      <c r="O137" s="124">
        <f t="shared" si="15"/>
        <v>105733.30305982346</v>
      </c>
      <c r="P137" s="124">
        <f t="shared" si="16"/>
        <v>1394.3825977273689</v>
      </c>
      <c r="Q137" s="124">
        <f t="shared" si="12"/>
        <v>242.10080011503527</v>
      </c>
      <c r="R137" s="124">
        <f t="shared" si="13"/>
        <v>107369.78645766586</v>
      </c>
      <c r="Z137" s="2"/>
    </row>
    <row r="138" spans="13:26" x14ac:dyDescent="0.2">
      <c r="M138" s="2"/>
      <c r="N138" s="1">
        <f t="shared" si="14"/>
        <v>72</v>
      </c>
      <c r="O138" s="124">
        <f t="shared" si="15"/>
        <v>107369.78645766586</v>
      </c>
      <c r="P138" s="124">
        <f t="shared" si="16"/>
        <v>1394.3825977273689</v>
      </c>
      <c r="Q138" s="124">
        <f t="shared" si="12"/>
        <v>245.8479065472296</v>
      </c>
      <c r="R138" s="124">
        <f t="shared" si="13"/>
        <v>109010.01696194046</v>
      </c>
      <c r="Z138" s="2"/>
    </row>
    <row r="139" spans="13:26" x14ac:dyDescent="0.2">
      <c r="M139" s="2"/>
      <c r="N139" s="1">
        <f t="shared" si="14"/>
        <v>73</v>
      </c>
      <c r="O139" s="124">
        <f t="shared" si="15"/>
        <v>109010.01696194046</v>
      </c>
      <c r="P139" s="124">
        <f t="shared" si="16"/>
        <v>1394.3825977273689</v>
      </c>
      <c r="Q139" s="124">
        <f t="shared" si="12"/>
        <v>249.60359284441535</v>
      </c>
      <c r="R139" s="124">
        <f t="shared" si="13"/>
        <v>110654.00315251225</v>
      </c>
      <c r="Z139" s="2"/>
    </row>
    <row r="140" spans="13:26" x14ac:dyDescent="0.2">
      <c r="M140" s="2"/>
      <c r="N140" s="1">
        <f t="shared" si="14"/>
        <v>74</v>
      </c>
      <c r="O140" s="124">
        <f t="shared" si="15"/>
        <v>110654.00315251225</v>
      </c>
      <c r="P140" s="124">
        <f t="shared" si="16"/>
        <v>1394.3825977273689</v>
      </c>
      <c r="Q140" s="124">
        <f t="shared" si="12"/>
        <v>253.36787865217363</v>
      </c>
      <c r="R140" s="124">
        <f t="shared" si="13"/>
        <v>112301.75362889179</v>
      </c>
      <c r="Z140" s="2"/>
    </row>
    <row r="141" spans="13:26" x14ac:dyDescent="0.2">
      <c r="M141" s="2"/>
      <c r="N141" s="1">
        <f t="shared" si="14"/>
        <v>75</v>
      </c>
      <c r="O141" s="124">
        <f t="shared" si="15"/>
        <v>112301.75362889179</v>
      </c>
      <c r="P141" s="124">
        <f t="shared" si="16"/>
        <v>1394.3825977273689</v>
      </c>
      <c r="Q141" s="124">
        <f t="shared" si="12"/>
        <v>257.14078366106861</v>
      </c>
      <c r="R141" s="124">
        <f t="shared" si="13"/>
        <v>113953.27701028023</v>
      </c>
      <c r="Z141" s="2"/>
    </row>
    <row r="142" spans="13:26" x14ac:dyDescent="0.2">
      <c r="M142" s="2"/>
      <c r="N142" s="1">
        <f t="shared" si="14"/>
        <v>76</v>
      </c>
      <c r="O142" s="124">
        <f t="shared" si="15"/>
        <v>113953.27701028023</v>
      </c>
      <c r="P142" s="124">
        <f t="shared" si="16"/>
        <v>1394.3825977273689</v>
      </c>
      <c r="Q142" s="124">
        <f t="shared" si="12"/>
        <v>260.92232760675057</v>
      </c>
      <c r="R142" s="124">
        <f t="shared" si="13"/>
        <v>115608.58193561435</v>
      </c>
      <c r="Z142" s="2"/>
    </row>
    <row r="143" spans="13:26" x14ac:dyDescent="0.2">
      <c r="M143" s="2"/>
      <c r="N143" s="1">
        <f t="shared" si="14"/>
        <v>77</v>
      </c>
      <c r="O143" s="124">
        <f t="shared" si="15"/>
        <v>115608.58193561435</v>
      </c>
      <c r="P143" s="124">
        <f t="shared" si="16"/>
        <v>1394.3825977273689</v>
      </c>
      <c r="Q143" s="124">
        <f t="shared" si="12"/>
        <v>264.71253027005906</v>
      </c>
      <c r="R143" s="124">
        <f t="shared" si="13"/>
        <v>117267.67706361177</v>
      </c>
      <c r="Z143" s="2"/>
    </row>
    <row r="144" spans="13:26" x14ac:dyDescent="0.2">
      <c r="M144" s="2"/>
      <c r="N144" s="1">
        <f t="shared" si="14"/>
        <v>78</v>
      </c>
      <c r="O144" s="124">
        <f t="shared" si="15"/>
        <v>117267.67706361177</v>
      </c>
      <c r="P144" s="124">
        <f t="shared" si="16"/>
        <v>1394.3825977273689</v>
      </c>
      <c r="Q144" s="124">
        <f t="shared" si="12"/>
        <v>268.51141147712656</v>
      </c>
      <c r="R144" s="124">
        <f t="shared" si="13"/>
        <v>118930.57107281627</v>
      </c>
      <c r="Z144" s="2"/>
    </row>
    <row r="145" spans="13:26" x14ac:dyDescent="0.2">
      <c r="M145" s="2"/>
      <c r="N145" s="1">
        <f t="shared" si="14"/>
        <v>79</v>
      </c>
      <c r="O145" s="124">
        <f t="shared" si="15"/>
        <v>118930.57107281627</v>
      </c>
      <c r="P145" s="124">
        <f t="shared" si="16"/>
        <v>1394.3825977273689</v>
      </c>
      <c r="Q145" s="124">
        <f t="shared" si="12"/>
        <v>272.31899109948188</v>
      </c>
      <c r="R145" s="124">
        <f t="shared" si="13"/>
        <v>120597.27266164312</v>
      </c>
      <c r="Z145" s="2"/>
    </row>
    <row r="146" spans="13:26" x14ac:dyDescent="0.2">
      <c r="M146" s="2"/>
      <c r="N146" s="1">
        <f t="shared" si="14"/>
        <v>80</v>
      </c>
      <c r="O146" s="124">
        <f t="shared" si="15"/>
        <v>120597.27266164312</v>
      </c>
      <c r="P146" s="124">
        <f t="shared" si="16"/>
        <v>1394.3825977273689</v>
      </c>
      <c r="Q146" s="124">
        <f t="shared" si="12"/>
        <v>276.1352890541545</v>
      </c>
      <c r="R146" s="124">
        <f t="shared" si="13"/>
        <v>122267.79054842464</v>
      </c>
      <c r="Z146" s="2"/>
    </row>
    <row r="147" spans="13:26" x14ac:dyDescent="0.2">
      <c r="M147" s="2"/>
      <c r="N147" s="1">
        <f t="shared" si="14"/>
        <v>81</v>
      </c>
      <c r="O147" s="124">
        <f t="shared" si="15"/>
        <v>122267.79054842464</v>
      </c>
      <c r="P147" s="124">
        <f t="shared" si="16"/>
        <v>1394.3825977273689</v>
      </c>
      <c r="Q147" s="124">
        <f t="shared" si="12"/>
        <v>279.96032530377829</v>
      </c>
      <c r="R147" s="124">
        <f t="shared" si="13"/>
        <v>123942.13347145579</v>
      </c>
      <c r="Z147" s="2"/>
    </row>
    <row r="148" spans="13:26" x14ac:dyDescent="0.2">
      <c r="M148" s="2"/>
      <c r="N148" s="1">
        <f t="shared" si="14"/>
        <v>82</v>
      </c>
      <c r="O148" s="124">
        <f t="shared" si="15"/>
        <v>123942.13347145579</v>
      </c>
      <c r="P148" s="124">
        <f t="shared" si="16"/>
        <v>1394.3825977273689</v>
      </c>
      <c r="Q148" s="124">
        <f t="shared" si="12"/>
        <v>283.79411985669634</v>
      </c>
      <c r="R148" s="124">
        <f t="shared" si="13"/>
        <v>125620.31018903985</v>
      </c>
      <c r="Z148" s="2"/>
    </row>
    <row r="149" spans="13:26" x14ac:dyDescent="0.2">
      <c r="M149" s="2"/>
      <c r="N149" s="1">
        <f t="shared" si="14"/>
        <v>83</v>
      </c>
      <c r="O149" s="124">
        <f t="shared" si="15"/>
        <v>125620.31018903985</v>
      </c>
      <c r="P149" s="124">
        <f t="shared" si="16"/>
        <v>1394.3825977273689</v>
      </c>
      <c r="Q149" s="124">
        <f t="shared" si="12"/>
        <v>287.63669276706548</v>
      </c>
      <c r="R149" s="124">
        <f t="shared" si="13"/>
        <v>127302.32947953428</v>
      </c>
      <c r="Z149" s="2"/>
    </row>
    <row r="150" spans="13:26" x14ac:dyDescent="0.2">
      <c r="M150" s="2"/>
      <c r="N150" s="1">
        <f t="shared" si="14"/>
        <v>84</v>
      </c>
      <c r="O150" s="124">
        <f t="shared" si="15"/>
        <v>127302.32947953428</v>
      </c>
      <c r="P150" s="124">
        <f t="shared" si="16"/>
        <v>1394.3825977273689</v>
      </c>
      <c r="Q150" s="124">
        <f t="shared" si="12"/>
        <v>291.48806413496101</v>
      </c>
      <c r="R150" s="124">
        <f t="shared" si="13"/>
        <v>128988.20014139661</v>
      </c>
      <c r="Z150" s="2"/>
    </row>
    <row r="151" spans="13:26" x14ac:dyDescent="0.2">
      <c r="M151" s="2"/>
      <c r="N151" s="1">
        <f t="shared" si="14"/>
        <v>85</v>
      </c>
      <c r="O151" s="124">
        <f t="shared" si="15"/>
        <v>128988.20014139661</v>
      </c>
      <c r="P151" s="124">
        <f t="shared" si="16"/>
        <v>1394.3825977273689</v>
      </c>
      <c r="Q151" s="124">
        <f t="shared" si="12"/>
        <v>295.3482541064821</v>
      </c>
      <c r="R151" s="124">
        <f t="shared" si="13"/>
        <v>130677.93099323046</v>
      </c>
      <c r="Z151" s="2"/>
    </row>
    <row r="152" spans="13:26" x14ac:dyDescent="0.2">
      <c r="M152" s="2"/>
      <c r="N152" s="1">
        <f t="shared" si="14"/>
        <v>86</v>
      </c>
      <c r="O152" s="124">
        <f t="shared" si="15"/>
        <v>130677.93099323046</v>
      </c>
      <c r="P152" s="124">
        <f t="shared" si="16"/>
        <v>1394.3825977273689</v>
      </c>
      <c r="Q152" s="124">
        <f t="shared" si="12"/>
        <v>299.21728287385713</v>
      </c>
      <c r="R152" s="124">
        <f t="shared" si="13"/>
        <v>132371.53087383171</v>
      </c>
      <c r="Z152" s="2"/>
    </row>
    <row r="153" spans="13:26" x14ac:dyDescent="0.2">
      <c r="M153" s="2"/>
      <c r="N153" s="1">
        <f t="shared" si="14"/>
        <v>87</v>
      </c>
      <c r="O153" s="124">
        <f t="shared" si="15"/>
        <v>132371.53087383171</v>
      </c>
      <c r="P153" s="124">
        <f t="shared" si="16"/>
        <v>1394.3825977273689</v>
      </c>
      <c r="Q153" s="124">
        <f t="shared" si="12"/>
        <v>303.09517067554913</v>
      </c>
      <c r="R153" s="124">
        <f t="shared" si="13"/>
        <v>134069.00864223464</v>
      </c>
      <c r="Z153" s="2"/>
    </row>
    <row r="154" spans="13:26" x14ac:dyDescent="0.2">
      <c r="M154" s="2"/>
      <c r="N154" s="1">
        <f t="shared" si="14"/>
        <v>88</v>
      </c>
      <c r="O154" s="124">
        <f t="shared" si="15"/>
        <v>134069.00864223464</v>
      </c>
      <c r="P154" s="124">
        <f t="shared" si="16"/>
        <v>1394.3825977273689</v>
      </c>
      <c r="Q154" s="124">
        <f t="shared" si="12"/>
        <v>306.98193779636165</v>
      </c>
      <c r="R154" s="124">
        <f t="shared" si="13"/>
        <v>135770.37317775839</v>
      </c>
      <c r="Z154" s="2"/>
    </row>
    <row r="155" spans="13:26" x14ac:dyDescent="0.2">
      <c r="M155" s="2"/>
      <c r="N155" s="1">
        <f t="shared" si="14"/>
        <v>89</v>
      </c>
      <c r="O155" s="124">
        <f t="shared" si="15"/>
        <v>135770.37317775839</v>
      </c>
      <c r="P155" s="124">
        <f t="shared" si="16"/>
        <v>1394.3825977273689</v>
      </c>
      <c r="Q155" s="124">
        <f t="shared" si="12"/>
        <v>310.87760456754535</v>
      </c>
      <c r="R155" s="124">
        <f t="shared" si="13"/>
        <v>137475.6333800533</v>
      </c>
      <c r="Z155" s="2"/>
    </row>
    <row r="156" spans="13:26" x14ac:dyDescent="0.2">
      <c r="M156" s="2"/>
      <c r="N156" s="1">
        <f t="shared" si="14"/>
        <v>90</v>
      </c>
      <c r="O156" s="124">
        <f t="shared" si="15"/>
        <v>137475.6333800533</v>
      </c>
      <c r="P156" s="124">
        <f t="shared" si="16"/>
        <v>1394.3825977273689</v>
      </c>
      <c r="Q156" s="124">
        <f t="shared" si="12"/>
        <v>314.78219136690353</v>
      </c>
      <c r="R156" s="124">
        <f t="shared" si="13"/>
        <v>139184.7981691476</v>
      </c>
      <c r="Z156" s="2"/>
    </row>
    <row r="157" spans="13:26" x14ac:dyDescent="0.2">
      <c r="M157" s="2"/>
      <c r="N157" s="1">
        <f t="shared" si="14"/>
        <v>91</v>
      </c>
      <c r="O157" s="124">
        <f t="shared" si="15"/>
        <v>139184.7981691476</v>
      </c>
      <c r="P157" s="124">
        <f t="shared" si="16"/>
        <v>1394.3825977273689</v>
      </c>
      <c r="Q157" s="124">
        <f t="shared" si="12"/>
        <v>318.69571861889955</v>
      </c>
      <c r="R157" s="124">
        <f t="shared" si="13"/>
        <v>140897.87648549388</v>
      </c>
      <c r="Z157" s="2"/>
    </row>
    <row r="158" spans="13:26" x14ac:dyDescent="0.2">
      <c r="M158" s="2"/>
      <c r="N158" s="1">
        <f t="shared" si="14"/>
        <v>92</v>
      </c>
      <c r="O158" s="124">
        <f t="shared" si="15"/>
        <v>140897.87648549388</v>
      </c>
      <c r="P158" s="124">
        <f t="shared" si="16"/>
        <v>1394.3825977273689</v>
      </c>
      <c r="Q158" s="124">
        <f t="shared" si="12"/>
        <v>322.61820679476307</v>
      </c>
      <c r="R158" s="124">
        <f t="shared" si="13"/>
        <v>142614.87729001601</v>
      </c>
      <c r="Z158" s="2"/>
    </row>
    <row r="159" spans="13:26" x14ac:dyDescent="0.2">
      <c r="M159" s="2"/>
      <c r="N159" s="1">
        <f t="shared" si="14"/>
        <v>93</v>
      </c>
      <c r="O159" s="124">
        <f t="shared" si="15"/>
        <v>142614.87729001601</v>
      </c>
      <c r="P159" s="124">
        <f t="shared" si="16"/>
        <v>1394.3825977273689</v>
      </c>
      <c r="Q159" s="124">
        <f t="shared" si="12"/>
        <v>326.54967641259742</v>
      </c>
      <c r="R159" s="124">
        <f t="shared" si="13"/>
        <v>144335.80956415599</v>
      </c>
      <c r="Z159" s="2"/>
    </row>
    <row r="160" spans="13:26" x14ac:dyDescent="0.2">
      <c r="M160" s="2"/>
      <c r="N160" s="1">
        <f t="shared" si="14"/>
        <v>94</v>
      </c>
      <c r="O160" s="124">
        <f t="shared" si="15"/>
        <v>144335.80956415599</v>
      </c>
      <c r="P160" s="124">
        <f t="shared" si="16"/>
        <v>1394.3825977273689</v>
      </c>
      <c r="Q160" s="124">
        <f t="shared" si="12"/>
        <v>330.4901480374869</v>
      </c>
      <c r="R160" s="124">
        <f t="shared" si="13"/>
        <v>146060.68230992087</v>
      </c>
      <c r="Z160" s="2"/>
    </row>
    <row r="161" spans="13:26" x14ac:dyDescent="0.2">
      <c r="M161" s="2"/>
      <c r="N161" s="1">
        <f t="shared" si="14"/>
        <v>95</v>
      </c>
      <c r="O161" s="124">
        <f t="shared" si="15"/>
        <v>146060.68230992087</v>
      </c>
      <c r="P161" s="124">
        <f t="shared" si="16"/>
        <v>1394.3825977273689</v>
      </c>
      <c r="Q161" s="124">
        <f t="shared" si="12"/>
        <v>334.43964228160434</v>
      </c>
      <c r="R161" s="124">
        <f t="shared" si="13"/>
        <v>147789.50454992984</v>
      </c>
      <c r="Z161" s="2"/>
    </row>
    <row r="162" spans="13:26" x14ac:dyDescent="0.2">
      <c r="M162" s="2"/>
      <c r="N162" s="1">
        <f t="shared" si="14"/>
        <v>96</v>
      </c>
      <c r="O162" s="124">
        <f t="shared" si="15"/>
        <v>147789.50454992984</v>
      </c>
      <c r="P162" s="124">
        <f t="shared" si="16"/>
        <v>1394.3825977273689</v>
      </c>
      <c r="Q162" s="124">
        <f t="shared" si="12"/>
        <v>338.39817980431872</v>
      </c>
      <c r="R162" s="124">
        <f t="shared" si="13"/>
        <v>149522.28532746155</v>
      </c>
      <c r="Z162" s="2"/>
    </row>
    <row r="163" spans="13:26" x14ac:dyDescent="0.2">
      <c r="M163" s="2"/>
      <c r="N163" s="1">
        <f t="shared" si="14"/>
        <v>97</v>
      </c>
      <c r="O163" s="124">
        <f t="shared" si="15"/>
        <v>149522.28532746155</v>
      </c>
      <c r="P163" s="124">
        <f t="shared" si="16"/>
        <v>1394.3825977273689</v>
      </c>
      <c r="Q163" s="124">
        <f t="shared" si="12"/>
        <v>342.36578131230357</v>
      </c>
      <c r="R163" s="124">
        <f t="shared" si="13"/>
        <v>151259.03370650124</v>
      </c>
      <c r="Z163" s="2"/>
    </row>
    <row r="164" spans="13:26" x14ac:dyDescent="0.2">
      <c r="M164" s="2"/>
      <c r="N164" s="1">
        <f t="shared" si="14"/>
        <v>98</v>
      </c>
      <c r="O164" s="124">
        <f t="shared" si="15"/>
        <v>151259.03370650124</v>
      </c>
      <c r="P164" s="124">
        <f t="shared" si="16"/>
        <v>1394.3825977273689</v>
      </c>
      <c r="Q164" s="124">
        <f t="shared" si="12"/>
        <v>346.34246755964517</v>
      </c>
      <c r="R164" s="124">
        <f t="shared" si="13"/>
        <v>152999.75877178827</v>
      </c>
      <c r="Z164" s="2"/>
    </row>
    <row r="165" spans="13:26" x14ac:dyDescent="0.2">
      <c r="M165" s="2"/>
      <c r="N165" s="1">
        <f t="shared" si="14"/>
        <v>99</v>
      </c>
      <c r="O165" s="124">
        <f t="shared" si="15"/>
        <v>152999.75877178827</v>
      </c>
      <c r="P165" s="124">
        <f t="shared" si="16"/>
        <v>1394.3825977273689</v>
      </c>
      <c r="Q165" s="124">
        <f t="shared" si="12"/>
        <v>350.3282593479509</v>
      </c>
      <c r="R165" s="124">
        <f t="shared" si="13"/>
        <v>154744.46962886359</v>
      </c>
      <c r="Z165" s="2"/>
    </row>
    <row r="166" spans="13:26" x14ac:dyDescent="0.2">
      <c r="M166" s="2"/>
      <c r="N166" s="1">
        <f t="shared" si="14"/>
        <v>100</v>
      </c>
      <c r="O166" s="124">
        <f t="shared" si="15"/>
        <v>154744.46962886359</v>
      </c>
      <c r="P166" s="124">
        <f t="shared" si="16"/>
        <v>1394.3825977273689</v>
      </c>
      <c r="Q166" s="124">
        <f t="shared" si="12"/>
        <v>354.32317752645832</v>
      </c>
      <c r="R166" s="124">
        <f t="shared" si="13"/>
        <v>156493.17540411744</v>
      </c>
      <c r="Z166" s="2"/>
    </row>
    <row r="167" spans="13:26" x14ac:dyDescent="0.2">
      <c r="M167" s="2"/>
      <c r="N167" s="1">
        <f t="shared" si="14"/>
        <v>101</v>
      </c>
      <c r="O167" s="124">
        <f t="shared" si="15"/>
        <v>156493.17540411744</v>
      </c>
      <c r="P167" s="124">
        <f t="shared" si="16"/>
        <v>1394.3825977273689</v>
      </c>
      <c r="Q167" s="124">
        <f t="shared" si="12"/>
        <v>358.32724299214425</v>
      </c>
      <c r="R167" s="124">
        <f t="shared" si="13"/>
        <v>158245.88524483697</v>
      </c>
      <c r="Z167" s="2"/>
    </row>
    <row r="168" spans="13:26" x14ac:dyDescent="0.2">
      <c r="M168" s="2"/>
      <c r="N168" s="1">
        <f t="shared" si="14"/>
        <v>102</v>
      </c>
      <c r="O168" s="124">
        <f t="shared" si="15"/>
        <v>158245.88524483697</v>
      </c>
      <c r="P168" s="124">
        <f t="shared" si="16"/>
        <v>1394.3825977273689</v>
      </c>
      <c r="Q168" s="124">
        <f t="shared" si="12"/>
        <v>362.34047668983368</v>
      </c>
      <c r="R168" s="124">
        <f t="shared" si="13"/>
        <v>160002.60831925418</v>
      </c>
      <c r="Z168" s="2"/>
    </row>
    <row r="169" spans="13:26" x14ac:dyDescent="0.2">
      <c r="M169" s="2"/>
      <c r="N169" s="1">
        <f t="shared" si="14"/>
        <v>103</v>
      </c>
      <c r="O169" s="124">
        <f t="shared" si="15"/>
        <v>160002.60831925418</v>
      </c>
      <c r="P169" s="124">
        <f t="shared" si="16"/>
        <v>1394.3825977273689</v>
      </c>
      <c r="Q169" s="124">
        <f t="shared" si="12"/>
        <v>366.36289961230983</v>
      </c>
      <c r="R169" s="124">
        <f t="shared" si="13"/>
        <v>161763.35381659388</v>
      </c>
      <c r="Z169" s="2"/>
    </row>
    <row r="170" spans="13:26" x14ac:dyDescent="0.2">
      <c r="M170" s="2"/>
      <c r="N170" s="1">
        <f t="shared" si="14"/>
        <v>104</v>
      </c>
      <c r="O170" s="124">
        <f t="shared" si="15"/>
        <v>161763.35381659388</v>
      </c>
      <c r="P170" s="124">
        <f t="shared" si="16"/>
        <v>1394.3825977273689</v>
      </c>
      <c r="Q170" s="124">
        <f t="shared" si="12"/>
        <v>370.39453280042369</v>
      </c>
      <c r="R170" s="124">
        <f t="shared" si="13"/>
        <v>163528.13094712168</v>
      </c>
      <c r="Z170" s="2"/>
    </row>
    <row r="171" spans="13:26" x14ac:dyDescent="0.2">
      <c r="M171" s="2"/>
      <c r="N171" s="1">
        <f t="shared" si="14"/>
        <v>105</v>
      </c>
      <c r="O171" s="124">
        <f t="shared" si="15"/>
        <v>163528.13094712168</v>
      </c>
      <c r="P171" s="124">
        <f t="shared" si="16"/>
        <v>1394.3825977273689</v>
      </c>
      <c r="Q171" s="124">
        <f t="shared" si="12"/>
        <v>374.4353973432041</v>
      </c>
      <c r="R171" s="124">
        <f t="shared" si="13"/>
        <v>165296.94894219228</v>
      </c>
      <c r="Z171" s="2"/>
    </row>
    <row r="172" spans="13:26" x14ac:dyDescent="0.2">
      <c r="M172" s="2"/>
      <c r="N172" s="1">
        <f t="shared" si="14"/>
        <v>106</v>
      </c>
      <c r="O172" s="124">
        <f t="shared" si="15"/>
        <v>165296.94894219228</v>
      </c>
      <c r="P172" s="124">
        <f t="shared" si="16"/>
        <v>1394.3825977273689</v>
      </c>
      <c r="Q172" s="124">
        <f t="shared" si="12"/>
        <v>378.48551437796823</v>
      </c>
      <c r="R172" s="124">
        <f t="shared" si="13"/>
        <v>167069.81705429763</v>
      </c>
      <c r="Z172" s="2"/>
    </row>
    <row r="173" spans="13:26" x14ac:dyDescent="0.2">
      <c r="M173" s="2"/>
      <c r="N173" s="1">
        <f t="shared" si="14"/>
        <v>107</v>
      </c>
      <c r="O173" s="124">
        <f t="shared" si="15"/>
        <v>167069.81705429763</v>
      </c>
      <c r="P173" s="124">
        <f t="shared" si="16"/>
        <v>1394.3825977273689</v>
      </c>
      <c r="Q173" s="124">
        <f t="shared" si="12"/>
        <v>382.54490509043171</v>
      </c>
      <c r="R173" s="124">
        <f t="shared" si="13"/>
        <v>168846.74455711545</v>
      </c>
      <c r="Z173" s="2"/>
    </row>
    <row r="174" spans="13:26" x14ac:dyDescent="0.2">
      <c r="M174" s="2"/>
      <c r="N174" s="1">
        <f t="shared" si="14"/>
        <v>108</v>
      </c>
      <c r="O174" s="124">
        <f t="shared" si="15"/>
        <v>168846.74455711545</v>
      </c>
      <c r="P174" s="124">
        <f t="shared" si="16"/>
        <v>1394.3825977273689</v>
      </c>
      <c r="Q174" s="124">
        <f t="shared" si="12"/>
        <v>386.61359071482013</v>
      </c>
      <c r="R174" s="124">
        <f t="shared" si="13"/>
        <v>170627.74074555765</v>
      </c>
      <c r="Z174" s="2"/>
    </row>
    <row r="175" spans="13:26" x14ac:dyDescent="0.2">
      <c r="M175" s="2"/>
      <c r="N175" s="1">
        <f t="shared" si="14"/>
        <v>109</v>
      </c>
      <c r="O175" s="124">
        <f t="shared" si="15"/>
        <v>170627.74074555765</v>
      </c>
      <c r="P175" s="124">
        <f t="shared" si="16"/>
        <v>1394.3825977273689</v>
      </c>
      <c r="Q175" s="124">
        <f t="shared" si="12"/>
        <v>390.69159253397942</v>
      </c>
      <c r="R175" s="124">
        <f t="shared" si="13"/>
        <v>172412.81493581901</v>
      </c>
      <c r="Z175" s="2"/>
    </row>
    <row r="176" spans="13:26" x14ac:dyDescent="0.2">
      <c r="M176" s="2"/>
      <c r="N176" s="1">
        <f t="shared" si="14"/>
        <v>110</v>
      </c>
      <c r="O176" s="124">
        <f t="shared" si="15"/>
        <v>172412.81493581901</v>
      </c>
      <c r="P176" s="124">
        <f t="shared" si="16"/>
        <v>1394.3825977273689</v>
      </c>
      <c r="Q176" s="124">
        <f t="shared" si="12"/>
        <v>394.7789318794878</v>
      </c>
      <c r="R176" s="124">
        <f t="shared" si="13"/>
        <v>174201.97646542589</v>
      </c>
      <c r="Z176" s="2"/>
    </row>
    <row r="177" spans="13:26" x14ac:dyDescent="0.2">
      <c r="M177" s="2"/>
      <c r="N177" s="1">
        <f t="shared" si="14"/>
        <v>111</v>
      </c>
      <c r="O177" s="124">
        <f t="shared" si="15"/>
        <v>174201.97646542589</v>
      </c>
      <c r="P177" s="124">
        <f t="shared" si="16"/>
        <v>1394.3825977273689</v>
      </c>
      <c r="Q177" s="124">
        <f t="shared" si="12"/>
        <v>398.8756301317668</v>
      </c>
      <c r="R177" s="124">
        <f t="shared" si="13"/>
        <v>175995.23469328505</v>
      </c>
      <c r="Z177" s="2"/>
    </row>
    <row r="178" spans="13:26" x14ac:dyDescent="0.2">
      <c r="M178" s="2"/>
      <c r="N178" s="1">
        <f t="shared" si="14"/>
        <v>112</v>
      </c>
      <c r="O178" s="124">
        <f t="shared" si="15"/>
        <v>175995.23469328505</v>
      </c>
      <c r="P178" s="124">
        <f t="shared" si="16"/>
        <v>1394.3825977273689</v>
      </c>
      <c r="Q178" s="124">
        <f t="shared" si="12"/>
        <v>402.98170872019352</v>
      </c>
      <c r="R178" s="124">
        <f t="shared" si="13"/>
        <v>177792.59899973261</v>
      </c>
      <c r="Z178" s="2"/>
    </row>
    <row r="179" spans="13:26" x14ac:dyDescent="0.2">
      <c r="M179" s="2"/>
      <c r="N179" s="1">
        <f t="shared" si="14"/>
        <v>113</v>
      </c>
      <c r="O179" s="124">
        <f t="shared" si="15"/>
        <v>177792.59899973261</v>
      </c>
      <c r="P179" s="124">
        <f t="shared" si="16"/>
        <v>1394.3825977273689</v>
      </c>
      <c r="Q179" s="124">
        <f t="shared" si="12"/>
        <v>407.09718912321239</v>
      </c>
      <c r="R179" s="124">
        <f t="shared" si="13"/>
        <v>179594.07878658321</v>
      </c>
      <c r="Z179" s="2"/>
    </row>
    <row r="180" spans="13:26" x14ac:dyDescent="0.2">
      <c r="M180" s="2"/>
      <c r="N180" s="1">
        <f t="shared" si="14"/>
        <v>114</v>
      </c>
      <c r="O180" s="124">
        <f t="shared" si="15"/>
        <v>179594.07878658321</v>
      </c>
      <c r="P180" s="124">
        <f t="shared" si="16"/>
        <v>1394.3825977273689</v>
      </c>
      <c r="Q180" s="124">
        <f t="shared" si="12"/>
        <v>411.22209286844799</v>
      </c>
      <c r="R180" s="124">
        <f t="shared" si="13"/>
        <v>181399.68347717903</v>
      </c>
      <c r="Z180" s="2"/>
    </row>
    <row r="181" spans="13:26" x14ac:dyDescent="0.2">
      <c r="M181" s="2"/>
      <c r="N181" s="1">
        <f t="shared" si="14"/>
        <v>115</v>
      </c>
      <c r="O181" s="124">
        <f t="shared" si="15"/>
        <v>181399.68347717903</v>
      </c>
      <c r="P181" s="124">
        <f t="shared" si="16"/>
        <v>1394.3825977273689</v>
      </c>
      <c r="Q181" s="124">
        <f t="shared" si="12"/>
        <v>415.35644153281703</v>
      </c>
      <c r="R181" s="124">
        <f t="shared" si="13"/>
        <v>183209.42251643923</v>
      </c>
      <c r="Z181" s="2"/>
    </row>
    <row r="182" spans="13:26" x14ac:dyDescent="0.2">
      <c r="M182" s="2"/>
      <c r="N182" s="1">
        <f t="shared" si="14"/>
        <v>116</v>
      </c>
      <c r="O182" s="124">
        <f t="shared" si="15"/>
        <v>183209.42251643923</v>
      </c>
      <c r="P182" s="124">
        <f t="shared" si="16"/>
        <v>1394.3825977273689</v>
      </c>
      <c r="Q182" s="124">
        <f t="shared" si="12"/>
        <v>419.5002567426418</v>
      </c>
      <c r="R182" s="124">
        <f t="shared" si="13"/>
        <v>185023.30537090925</v>
      </c>
      <c r="Z182" s="2"/>
    </row>
    <row r="183" spans="13:26" x14ac:dyDescent="0.2">
      <c r="M183" s="2"/>
      <c r="N183" s="1">
        <f t="shared" si="14"/>
        <v>117</v>
      </c>
      <c r="O183" s="124">
        <f t="shared" si="15"/>
        <v>185023.30537090925</v>
      </c>
      <c r="P183" s="124">
        <f t="shared" si="16"/>
        <v>1394.3825977273689</v>
      </c>
      <c r="Q183" s="124">
        <f t="shared" si="12"/>
        <v>423.65356017376291</v>
      </c>
      <c r="R183" s="124">
        <f t="shared" si="13"/>
        <v>186841.34152881039</v>
      </c>
      <c r="Z183" s="2"/>
    </row>
    <row r="184" spans="13:26" x14ac:dyDescent="0.2">
      <c r="M184" s="2"/>
      <c r="N184" s="1">
        <f t="shared" si="14"/>
        <v>118</v>
      </c>
      <c r="O184" s="124">
        <f t="shared" si="15"/>
        <v>186841.34152881039</v>
      </c>
      <c r="P184" s="124">
        <f t="shared" si="16"/>
        <v>1394.3825977273689</v>
      </c>
      <c r="Q184" s="124">
        <f t="shared" si="12"/>
        <v>427.81637355165293</v>
      </c>
      <c r="R184" s="124">
        <f t="shared" si="13"/>
        <v>188663.54050008941</v>
      </c>
      <c r="Z184" s="2"/>
    </row>
    <row r="185" spans="13:26" x14ac:dyDescent="0.2">
      <c r="M185" s="2"/>
      <c r="N185" s="1">
        <f t="shared" si="14"/>
        <v>119</v>
      </c>
      <c r="O185" s="124">
        <f t="shared" si="15"/>
        <v>188663.54050008941</v>
      </c>
      <c r="P185" s="124">
        <f t="shared" si="16"/>
        <v>1394.3825977273689</v>
      </c>
      <c r="Q185" s="124">
        <f t="shared" si="12"/>
        <v>431.98871865152972</v>
      </c>
      <c r="R185" s="124">
        <f t="shared" si="13"/>
        <v>190489.91181646832</v>
      </c>
      <c r="Z185" s="2"/>
    </row>
    <row r="186" spans="13:26" x14ac:dyDescent="0.2">
      <c r="M186" s="2"/>
      <c r="N186" s="1">
        <f t="shared" si="14"/>
        <v>120</v>
      </c>
      <c r="O186" s="124">
        <f t="shared" si="15"/>
        <v>190489.91181646832</v>
      </c>
      <c r="P186" s="124">
        <f t="shared" si="16"/>
        <v>1394.3825977273689</v>
      </c>
      <c r="Q186" s="124">
        <f t="shared" si="12"/>
        <v>436.1706172984708</v>
      </c>
      <c r="R186" s="124">
        <f t="shared" si="13"/>
        <v>192320.46503149418</v>
      </c>
      <c r="Z186" s="2"/>
    </row>
    <row r="187" spans="13:26" x14ac:dyDescent="0.2">
      <c r="M187" s="2"/>
      <c r="N187" s="1">
        <f t="shared" si="14"/>
        <v>121</v>
      </c>
      <c r="O187" s="124">
        <f t="shared" si="15"/>
        <v>192320.46503149418</v>
      </c>
      <c r="P187" s="124">
        <f t="shared" si="16"/>
        <v>1394.3825977273689</v>
      </c>
      <c r="Q187" s="124">
        <f t="shared" si="12"/>
        <v>440.362091367527</v>
      </c>
      <c r="R187" s="124">
        <f t="shared" si="13"/>
        <v>194155.2097205891</v>
      </c>
      <c r="Z187" s="2"/>
    </row>
    <row r="188" spans="13:26" x14ac:dyDescent="0.2">
      <c r="M188" s="2"/>
      <c r="N188" s="1">
        <f t="shared" si="14"/>
        <v>122</v>
      </c>
      <c r="O188" s="124">
        <f t="shared" si="15"/>
        <v>194155.2097205891</v>
      </c>
      <c r="P188" s="124">
        <f t="shared" si="16"/>
        <v>1394.3825977273689</v>
      </c>
      <c r="Q188" s="124">
        <f t="shared" si="12"/>
        <v>444.56316278383724</v>
      </c>
      <c r="R188" s="124">
        <f t="shared" si="13"/>
        <v>195994.15548110032</v>
      </c>
      <c r="Z188" s="2"/>
    </row>
    <row r="189" spans="13:26" x14ac:dyDescent="0.2">
      <c r="M189" s="2"/>
      <c r="N189" s="1">
        <f t="shared" si="14"/>
        <v>123</v>
      </c>
      <c r="O189" s="124">
        <f t="shared" si="15"/>
        <v>195994.15548110032</v>
      </c>
      <c r="P189" s="124">
        <f t="shared" si="16"/>
        <v>1394.3825977273689</v>
      </c>
      <c r="Q189" s="124">
        <f t="shared" si="12"/>
        <v>448.77385352274302</v>
      </c>
      <c r="R189" s="124">
        <f t="shared" si="13"/>
        <v>197837.31193235045</v>
      </c>
      <c r="Z189" s="2"/>
    </row>
    <row r="190" spans="13:26" x14ac:dyDescent="0.2">
      <c r="M190" s="2"/>
      <c r="N190" s="1">
        <f t="shared" si="14"/>
        <v>124</v>
      </c>
      <c r="O190" s="124">
        <f t="shared" si="15"/>
        <v>197837.31193235045</v>
      </c>
      <c r="P190" s="124">
        <f t="shared" si="16"/>
        <v>1394.3825977273689</v>
      </c>
      <c r="Q190" s="124">
        <f t="shared" si="12"/>
        <v>452.99418560990358</v>
      </c>
      <c r="R190" s="124">
        <f t="shared" si="13"/>
        <v>199684.68871568775</v>
      </c>
      <c r="Z190" s="2"/>
    </row>
    <row r="191" spans="13:26" x14ac:dyDescent="0.2">
      <c r="M191" s="2"/>
      <c r="N191" s="1">
        <f t="shared" si="14"/>
        <v>125</v>
      </c>
      <c r="O191" s="124">
        <f t="shared" si="15"/>
        <v>199684.68871568775</v>
      </c>
      <c r="P191" s="124">
        <f t="shared" si="16"/>
        <v>1394.3825977273689</v>
      </c>
      <c r="Q191" s="124">
        <f t="shared" si="12"/>
        <v>457.22418112141094</v>
      </c>
      <c r="R191" s="124">
        <f t="shared" si="13"/>
        <v>201536.29549453655</v>
      </c>
      <c r="Z191" s="2"/>
    </row>
    <row r="192" spans="13:26" x14ac:dyDescent="0.2">
      <c r="M192" s="2"/>
      <c r="N192" s="1">
        <f t="shared" si="14"/>
        <v>126</v>
      </c>
      <c r="O192" s="124">
        <f t="shared" si="15"/>
        <v>201536.29549453655</v>
      </c>
      <c r="P192" s="124">
        <f t="shared" si="16"/>
        <v>1394.3825977273689</v>
      </c>
      <c r="Q192" s="124">
        <f t="shared" si="12"/>
        <v>461.46386218390541</v>
      </c>
      <c r="R192" s="124">
        <f t="shared" si="13"/>
        <v>203392.14195444784</v>
      </c>
      <c r="Z192" s="2"/>
    </row>
    <row r="193" spans="13:26" x14ac:dyDescent="0.2">
      <c r="M193" s="2"/>
      <c r="N193" s="1">
        <f t="shared" si="14"/>
        <v>127</v>
      </c>
      <c r="O193" s="124">
        <f t="shared" si="15"/>
        <v>203392.14195444784</v>
      </c>
      <c r="P193" s="124">
        <f t="shared" si="16"/>
        <v>1394.3825977273689</v>
      </c>
      <c r="Q193" s="124">
        <f t="shared" si="12"/>
        <v>465.71325097469128</v>
      </c>
      <c r="R193" s="124">
        <f t="shared" si="13"/>
        <v>205252.23780314991</v>
      </c>
      <c r="Z193" s="2"/>
    </row>
    <row r="194" spans="13:26" x14ac:dyDescent="0.2">
      <c r="M194" s="2"/>
      <c r="N194" s="1">
        <f t="shared" si="14"/>
        <v>128</v>
      </c>
      <c r="O194" s="124">
        <f t="shared" si="15"/>
        <v>205252.23780314991</v>
      </c>
      <c r="P194" s="124">
        <f t="shared" si="16"/>
        <v>1394.3825977273689</v>
      </c>
      <c r="Q194" s="124">
        <f t="shared" si="12"/>
        <v>469.972369721853</v>
      </c>
      <c r="R194" s="124">
        <f t="shared" si="13"/>
        <v>207116.59277059915</v>
      </c>
      <c r="Z194" s="2"/>
    </row>
    <row r="195" spans="13:26" x14ac:dyDescent="0.2">
      <c r="M195" s="2"/>
      <c r="N195" s="1">
        <f t="shared" si="14"/>
        <v>129</v>
      </c>
      <c r="O195" s="124">
        <f t="shared" si="15"/>
        <v>207116.59277059915</v>
      </c>
      <c r="P195" s="124">
        <f t="shared" si="16"/>
        <v>1394.3825977273689</v>
      </c>
      <c r="Q195" s="124">
        <f t="shared" ref="Q195:Q258" si="17">O195*$P$61</f>
        <v>474.24124070437136</v>
      </c>
      <c r="R195" s="124">
        <f t="shared" ref="R195:R258" si="18">O195+P195+Q195</f>
        <v>208985.2166090309</v>
      </c>
      <c r="Z195" s="2"/>
    </row>
    <row r="196" spans="13:26" x14ac:dyDescent="0.2">
      <c r="M196" s="2"/>
      <c r="N196" s="1">
        <f t="shared" ref="N196:N259" si="19">N195+1</f>
        <v>130</v>
      </c>
      <c r="O196" s="124">
        <f t="shared" ref="O196:O259" si="20">R195</f>
        <v>208985.2166090309</v>
      </c>
      <c r="P196" s="124">
        <f t="shared" ref="P196:P259" si="21">P195</f>
        <v>1394.3825977273689</v>
      </c>
      <c r="Q196" s="124">
        <f t="shared" si="17"/>
        <v>478.51988625223998</v>
      </c>
      <c r="R196" s="124">
        <f t="shared" si="18"/>
        <v>210858.11909301052</v>
      </c>
      <c r="Z196" s="2"/>
    </row>
    <row r="197" spans="13:26" x14ac:dyDescent="0.2">
      <c r="M197" s="2"/>
      <c r="N197" s="1">
        <f t="shared" si="19"/>
        <v>131</v>
      </c>
      <c r="O197" s="124">
        <f t="shared" si="20"/>
        <v>210858.11909301052</v>
      </c>
      <c r="P197" s="124">
        <f t="shared" si="21"/>
        <v>1394.3825977273689</v>
      </c>
      <c r="Q197" s="124">
        <f t="shared" si="17"/>
        <v>482.80832874658211</v>
      </c>
      <c r="R197" s="124">
        <f t="shared" si="18"/>
        <v>212735.31001948449</v>
      </c>
      <c r="Z197" s="2"/>
    </row>
    <row r="198" spans="13:26" x14ac:dyDescent="0.2">
      <c r="M198" s="2"/>
      <c r="N198" s="1">
        <f t="shared" si="19"/>
        <v>132</v>
      </c>
      <c r="O198" s="124">
        <f t="shared" si="20"/>
        <v>212735.31001948449</v>
      </c>
      <c r="P198" s="124">
        <f t="shared" si="21"/>
        <v>1394.3825977273689</v>
      </c>
      <c r="Q198" s="124">
        <f t="shared" si="17"/>
        <v>487.10659061976781</v>
      </c>
      <c r="R198" s="124">
        <f t="shared" si="18"/>
        <v>214616.79920783165</v>
      </c>
      <c r="Z198" s="2"/>
    </row>
    <row r="199" spans="13:26" x14ac:dyDescent="0.2">
      <c r="M199" s="2"/>
      <c r="N199" s="1">
        <f t="shared" si="19"/>
        <v>133</v>
      </c>
      <c r="O199" s="124">
        <f t="shared" si="20"/>
        <v>214616.79920783165</v>
      </c>
      <c r="P199" s="124">
        <f t="shared" si="21"/>
        <v>1394.3825977273689</v>
      </c>
      <c r="Q199" s="124">
        <f t="shared" si="17"/>
        <v>491.41469435553131</v>
      </c>
      <c r="R199" s="124">
        <f t="shared" si="18"/>
        <v>216502.59649991457</v>
      </c>
      <c r="Z199" s="2"/>
    </row>
    <row r="200" spans="13:26" x14ac:dyDescent="0.2">
      <c r="M200" s="2"/>
      <c r="N200" s="1">
        <f t="shared" si="19"/>
        <v>134</v>
      </c>
      <c r="O200" s="124">
        <f t="shared" si="20"/>
        <v>216502.59649991457</v>
      </c>
      <c r="P200" s="124">
        <f t="shared" si="21"/>
        <v>1394.3825977273689</v>
      </c>
      <c r="Q200" s="124">
        <f t="shared" si="17"/>
        <v>495.73266248908828</v>
      </c>
      <c r="R200" s="124">
        <f t="shared" si="18"/>
        <v>218392.71176013103</v>
      </c>
      <c r="Z200" s="2"/>
    </row>
    <row r="201" spans="13:26" x14ac:dyDescent="0.2">
      <c r="M201" s="2"/>
      <c r="N201" s="1">
        <f t="shared" si="19"/>
        <v>135</v>
      </c>
      <c r="O201" s="124">
        <f t="shared" si="20"/>
        <v>218392.71176013103</v>
      </c>
      <c r="P201" s="124">
        <f t="shared" si="21"/>
        <v>1394.3825977273689</v>
      </c>
      <c r="Q201" s="124">
        <f t="shared" si="17"/>
        <v>500.06051760725421</v>
      </c>
      <c r="R201" s="124">
        <f t="shared" si="18"/>
        <v>220287.15487546567</v>
      </c>
      <c r="Z201" s="2"/>
    </row>
    <row r="202" spans="13:26" x14ac:dyDescent="0.2">
      <c r="M202" s="2"/>
      <c r="N202" s="1">
        <f t="shared" si="19"/>
        <v>136</v>
      </c>
      <c r="O202" s="124">
        <f t="shared" si="20"/>
        <v>220287.15487546567</v>
      </c>
      <c r="P202" s="124">
        <f t="shared" si="21"/>
        <v>1394.3825977273689</v>
      </c>
      <c r="Q202" s="124">
        <f t="shared" si="17"/>
        <v>504.39828234856219</v>
      </c>
      <c r="R202" s="124">
        <f t="shared" si="18"/>
        <v>222185.93575554161</v>
      </c>
      <c r="Z202" s="2"/>
    </row>
    <row r="203" spans="13:26" x14ac:dyDescent="0.2">
      <c r="M203" s="2"/>
      <c r="N203" s="1">
        <f t="shared" si="19"/>
        <v>137</v>
      </c>
      <c r="O203" s="124">
        <f t="shared" si="20"/>
        <v>222185.93575554161</v>
      </c>
      <c r="P203" s="124">
        <f t="shared" si="21"/>
        <v>1394.3825977273689</v>
      </c>
      <c r="Q203" s="124">
        <f t="shared" si="17"/>
        <v>508.74597940338151</v>
      </c>
      <c r="R203" s="124">
        <f t="shared" si="18"/>
        <v>224089.06433267237</v>
      </c>
      <c r="Z203" s="2"/>
    </row>
    <row r="204" spans="13:26" x14ac:dyDescent="0.2">
      <c r="M204" s="2"/>
      <c r="N204" s="1">
        <f t="shared" si="19"/>
        <v>138</v>
      </c>
      <c r="O204" s="124">
        <f t="shared" si="20"/>
        <v>224089.06433267237</v>
      </c>
      <c r="P204" s="124">
        <f t="shared" si="21"/>
        <v>1394.3825977273689</v>
      </c>
      <c r="Q204" s="124">
        <f t="shared" si="17"/>
        <v>513.10363151403635</v>
      </c>
      <c r="R204" s="124">
        <f t="shared" si="18"/>
        <v>225996.55056191378</v>
      </c>
      <c r="Z204" s="2"/>
    </row>
    <row r="205" spans="13:26" x14ac:dyDescent="0.2">
      <c r="M205" s="2"/>
      <c r="N205" s="1">
        <f t="shared" si="19"/>
        <v>139</v>
      </c>
      <c r="O205" s="124">
        <f t="shared" si="20"/>
        <v>225996.55056191378</v>
      </c>
      <c r="P205" s="124">
        <f t="shared" si="21"/>
        <v>1394.3825977273689</v>
      </c>
      <c r="Q205" s="124">
        <f t="shared" si="17"/>
        <v>517.47126147492463</v>
      </c>
      <c r="R205" s="124">
        <f t="shared" si="18"/>
        <v>227908.40442111608</v>
      </c>
      <c r="Z205" s="2"/>
    </row>
    <row r="206" spans="13:26" x14ac:dyDescent="0.2">
      <c r="M206" s="2"/>
      <c r="N206" s="1">
        <f t="shared" si="19"/>
        <v>140</v>
      </c>
      <c r="O206" s="124">
        <f t="shared" si="20"/>
        <v>227908.40442111608</v>
      </c>
      <c r="P206" s="124">
        <f t="shared" si="21"/>
        <v>1394.3825977273689</v>
      </c>
      <c r="Q206" s="124">
        <f t="shared" si="17"/>
        <v>521.84889213263716</v>
      </c>
      <c r="R206" s="124">
        <f t="shared" si="18"/>
        <v>229824.6359109761</v>
      </c>
      <c r="Z206" s="2"/>
    </row>
    <row r="207" spans="13:26" x14ac:dyDescent="0.2">
      <c r="M207" s="2"/>
      <c r="N207" s="1">
        <f t="shared" si="19"/>
        <v>141</v>
      </c>
      <c r="O207" s="124">
        <f t="shared" si="20"/>
        <v>229824.6359109761</v>
      </c>
      <c r="P207" s="124">
        <f t="shared" si="21"/>
        <v>1394.3825977273689</v>
      </c>
      <c r="Q207" s="124">
        <f t="shared" si="17"/>
        <v>526.23654638607752</v>
      </c>
      <c r="R207" s="124">
        <f t="shared" si="18"/>
        <v>231745.25505508957</v>
      </c>
      <c r="Z207" s="2"/>
    </row>
    <row r="208" spans="13:26" x14ac:dyDescent="0.2">
      <c r="M208" s="2"/>
      <c r="N208" s="1">
        <f t="shared" si="19"/>
        <v>142</v>
      </c>
      <c r="O208" s="124">
        <f t="shared" si="20"/>
        <v>231745.25505508957</v>
      </c>
      <c r="P208" s="124">
        <f t="shared" si="21"/>
        <v>1394.3825977273689</v>
      </c>
      <c r="Q208" s="124">
        <f t="shared" si="17"/>
        <v>530.63424718658155</v>
      </c>
      <c r="R208" s="124">
        <f t="shared" si="18"/>
        <v>233670.27190000354</v>
      </c>
      <c r="Z208" s="2"/>
    </row>
    <row r="209" spans="13:26" x14ac:dyDescent="0.2">
      <c r="M209" s="2"/>
      <c r="N209" s="1">
        <f t="shared" si="19"/>
        <v>143</v>
      </c>
      <c r="O209" s="124">
        <f t="shared" si="20"/>
        <v>233670.27190000354</v>
      </c>
      <c r="P209" s="124">
        <f t="shared" si="21"/>
        <v>1394.3825977273689</v>
      </c>
      <c r="Q209" s="124">
        <f t="shared" si="17"/>
        <v>535.0420175380375</v>
      </c>
      <c r="R209" s="124">
        <f t="shared" si="18"/>
        <v>235599.69651526897</v>
      </c>
      <c r="Z209" s="2"/>
    </row>
    <row r="210" spans="13:26" x14ac:dyDescent="0.2">
      <c r="M210" s="2"/>
      <c r="N210" s="1">
        <f t="shared" si="19"/>
        <v>144</v>
      </c>
      <c r="O210" s="124">
        <f t="shared" si="20"/>
        <v>235599.69651526897</v>
      </c>
      <c r="P210" s="124">
        <f t="shared" si="21"/>
        <v>1394.3825977273689</v>
      </c>
      <c r="Q210" s="124">
        <f t="shared" si="17"/>
        <v>539.45988049700622</v>
      </c>
      <c r="R210" s="124">
        <f t="shared" si="18"/>
        <v>237533.53899349336</v>
      </c>
      <c r="Z210" s="2"/>
    </row>
    <row r="211" spans="13:26" x14ac:dyDescent="0.2">
      <c r="M211" s="2"/>
      <c r="N211" s="1">
        <f t="shared" si="19"/>
        <v>145</v>
      </c>
      <c r="O211" s="124">
        <f t="shared" si="20"/>
        <v>237533.53899349336</v>
      </c>
      <c r="P211" s="124">
        <f t="shared" si="21"/>
        <v>1394.3825977273689</v>
      </c>
      <c r="Q211" s="124">
        <f t="shared" si="17"/>
        <v>543.8878591728419</v>
      </c>
      <c r="R211" s="124">
        <f t="shared" si="18"/>
        <v>239471.80945039357</v>
      </c>
      <c r="Z211" s="2"/>
    </row>
    <row r="212" spans="13:26" x14ac:dyDescent="0.2">
      <c r="M212" s="2"/>
      <c r="N212" s="1">
        <f t="shared" si="19"/>
        <v>146</v>
      </c>
      <c r="O212" s="124">
        <f t="shared" si="20"/>
        <v>239471.80945039357</v>
      </c>
      <c r="P212" s="124">
        <f t="shared" si="21"/>
        <v>1394.3825977273689</v>
      </c>
      <c r="Q212" s="124">
        <f t="shared" si="17"/>
        <v>548.32597672781287</v>
      </c>
      <c r="R212" s="124">
        <f t="shared" si="18"/>
        <v>241414.51802484877</v>
      </c>
      <c r="Z212" s="2"/>
    </row>
    <row r="213" spans="13:26" x14ac:dyDescent="0.2">
      <c r="M213" s="2"/>
      <c r="N213" s="1">
        <f t="shared" si="19"/>
        <v>147</v>
      </c>
      <c r="O213" s="124">
        <f t="shared" si="20"/>
        <v>241414.51802484877</v>
      </c>
      <c r="P213" s="124">
        <f t="shared" si="21"/>
        <v>1394.3825977273689</v>
      </c>
      <c r="Q213" s="124">
        <f t="shared" si="17"/>
        <v>552.7742563772232</v>
      </c>
      <c r="R213" s="124">
        <f t="shared" si="18"/>
        <v>243361.67487895337</v>
      </c>
      <c r="Z213" s="2"/>
    </row>
    <row r="214" spans="13:26" x14ac:dyDescent="0.2">
      <c r="M214" s="2"/>
      <c r="N214" s="1">
        <f t="shared" si="19"/>
        <v>148</v>
      </c>
      <c r="O214" s="124">
        <f t="shared" si="20"/>
        <v>243361.67487895337</v>
      </c>
      <c r="P214" s="124">
        <f t="shared" si="21"/>
        <v>1394.3825977273689</v>
      </c>
      <c r="Q214" s="124">
        <f t="shared" si="17"/>
        <v>557.23272138953325</v>
      </c>
      <c r="R214" s="124">
        <f t="shared" si="18"/>
        <v>245313.29019807029</v>
      </c>
      <c r="Z214" s="2"/>
    </row>
    <row r="215" spans="13:26" x14ac:dyDescent="0.2">
      <c r="M215" s="2"/>
      <c r="N215" s="1">
        <f t="shared" si="19"/>
        <v>149</v>
      </c>
      <c r="O215" s="124">
        <f t="shared" si="20"/>
        <v>245313.29019807029</v>
      </c>
      <c r="P215" s="124">
        <f t="shared" si="21"/>
        <v>1394.3825977273689</v>
      </c>
      <c r="Q215" s="124">
        <f t="shared" si="17"/>
        <v>561.70139508648219</v>
      </c>
      <c r="R215" s="124">
        <f t="shared" si="18"/>
        <v>247269.37419088415</v>
      </c>
      <c r="Z215" s="2"/>
    </row>
    <row r="216" spans="13:26" x14ac:dyDescent="0.2">
      <c r="M216" s="2"/>
      <c r="N216" s="1">
        <f t="shared" si="19"/>
        <v>150</v>
      </c>
      <c r="O216" s="124">
        <f t="shared" si="20"/>
        <v>247269.37419088415</v>
      </c>
      <c r="P216" s="124">
        <f t="shared" si="21"/>
        <v>1394.3825977273689</v>
      </c>
      <c r="Q216" s="124">
        <f t="shared" si="17"/>
        <v>566.18030084320958</v>
      </c>
      <c r="R216" s="124">
        <f t="shared" si="18"/>
        <v>249229.93708945473</v>
      </c>
      <c r="Z216" s="2"/>
    </row>
    <row r="217" spans="13:26" x14ac:dyDescent="0.2">
      <c r="M217" s="2"/>
      <c r="N217" s="1">
        <f t="shared" si="19"/>
        <v>151</v>
      </c>
      <c r="O217" s="124">
        <f t="shared" si="20"/>
        <v>249229.93708945473</v>
      </c>
      <c r="P217" s="124">
        <f t="shared" si="21"/>
        <v>1394.3825977273689</v>
      </c>
      <c r="Q217" s="124">
        <f t="shared" si="17"/>
        <v>570.66946208837783</v>
      </c>
      <c r="R217" s="124">
        <f t="shared" si="18"/>
        <v>251194.98914927049</v>
      </c>
      <c r="Z217" s="2"/>
    </row>
    <row r="218" spans="13:26" x14ac:dyDescent="0.2">
      <c r="M218" s="2"/>
      <c r="N218" s="1">
        <f t="shared" si="19"/>
        <v>152</v>
      </c>
      <c r="O218" s="124">
        <f t="shared" si="20"/>
        <v>251194.98914927049</v>
      </c>
      <c r="P218" s="124">
        <f t="shared" si="21"/>
        <v>1394.3825977273689</v>
      </c>
      <c r="Q218" s="124">
        <f t="shared" si="17"/>
        <v>575.16890230429476</v>
      </c>
      <c r="R218" s="124">
        <f t="shared" si="18"/>
        <v>253164.54064930216</v>
      </c>
      <c r="Z218" s="2"/>
    </row>
    <row r="219" spans="13:26" x14ac:dyDescent="0.2">
      <c r="M219" s="2"/>
      <c r="N219" s="1">
        <f t="shared" si="19"/>
        <v>153</v>
      </c>
      <c r="O219" s="124">
        <f t="shared" si="20"/>
        <v>253164.54064930216</v>
      </c>
      <c r="P219" s="124">
        <f t="shared" si="21"/>
        <v>1394.3825977273689</v>
      </c>
      <c r="Q219" s="124">
        <f t="shared" si="17"/>
        <v>579.67864502703594</v>
      </c>
      <c r="R219" s="124">
        <f t="shared" si="18"/>
        <v>255138.60189205658</v>
      </c>
      <c r="Z219" s="2"/>
    </row>
    <row r="220" spans="13:26" x14ac:dyDescent="0.2">
      <c r="M220" s="2"/>
      <c r="N220" s="1">
        <f t="shared" si="19"/>
        <v>154</v>
      </c>
      <c r="O220" s="124">
        <f t="shared" si="20"/>
        <v>255138.60189205658</v>
      </c>
      <c r="P220" s="124">
        <f t="shared" si="21"/>
        <v>1394.3825977273689</v>
      </c>
      <c r="Q220" s="124">
        <f t="shared" si="17"/>
        <v>584.19871384656881</v>
      </c>
      <c r="R220" s="124">
        <f t="shared" si="18"/>
        <v>257117.18320363053</v>
      </c>
      <c r="Z220" s="2"/>
    </row>
    <row r="221" spans="13:26" x14ac:dyDescent="0.2">
      <c r="M221" s="2"/>
      <c r="N221" s="1">
        <f t="shared" si="19"/>
        <v>155</v>
      </c>
      <c r="O221" s="124">
        <f t="shared" si="20"/>
        <v>257117.18320363053</v>
      </c>
      <c r="P221" s="124">
        <f t="shared" si="21"/>
        <v>1394.3825977273689</v>
      </c>
      <c r="Q221" s="124">
        <f t="shared" si="17"/>
        <v>588.72913240687512</v>
      </c>
      <c r="R221" s="124">
        <f t="shared" si="18"/>
        <v>259100.29493376479</v>
      </c>
      <c r="Z221" s="2"/>
    </row>
    <row r="222" spans="13:26" x14ac:dyDescent="0.2">
      <c r="M222" s="2"/>
      <c r="N222" s="1">
        <f t="shared" si="19"/>
        <v>156</v>
      </c>
      <c r="O222" s="124">
        <f t="shared" si="20"/>
        <v>259100.29493376479</v>
      </c>
      <c r="P222" s="124">
        <f t="shared" si="21"/>
        <v>1394.3825977273689</v>
      </c>
      <c r="Q222" s="124">
        <f t="shared" si="17"/>
        <v>593.26992440607489</v>
      </c>
      <c r="R222" s="124">
        <f t="shared" si="18"/>
        <v>261087.94745589825</v>
      </c>
      <c r="Z222" s="2"/>
    </row>
    <row r="223" spans="13:26" x14ac:dyDescent="0.2">
      <c r="M223" s="2"/>
      <c r="N223" s="1">
        <f t="shared" si="19"/>
        <v>157</v>
      </c>
      <c r="O223" s="124">
        <f t="shared" si="20"/>
        <v>261087.94745589825</v>
      </c>
      <c r="P223" s="124">
        <f t="shared" si="21"/>
        <v>1394.3825977273689</v>
      </c>
      <c r="Q223" s="124">
        <f t="shared" si="17"/>
        <v>597.82111359655073</v>
      </c>
      <c r="R223" s="124">
        <f t="shared" si="18"/>
        <v>263080.15116722218</v>
      </c>
      <c r="Z223" s="2"/>
    </row>
    <row r="224" spans="13:26" x14ac:dyDescent="0.2">
      <c r="M224" s="2"/>
      <c r="N224" s="1">
        <f t="shared" si="19"/>
        <v>158</v>
      </c>
      <c r="O224" s="124">
        <f t="shared" si="20"/>
        <v>263080.15116722218</v>
      </c>
      <c r="P224" s="124">
        <f t="shared" si="21"/>
        <v>1394.3825977273689</v>
      </c>
      <c r="Q224" s="124">
        <f t="shared" si="17"/>
        <v>602.38272378507179</v>
      </c>
      <c r="R224" s="124">
        <f t="shared" si="18"/>
        <v>265076.9164887346</v>
      </c>
      <c r="Z224" s="2"/>
    </row>
    <row r="225" spans="13:26" x14ac:dyDescent="0.2">
      <c r="M225" s="2"/>
      <c r="N225" s="1">
        <f t="shared" si="19"/>
        <v>159</v>
      </c>
      <c r="O225" s="124">
        <f t="shared" si="20"/>
        <v>265076.9164887346</v>
      </c>
      <c r="P225" s="124">
        <f t="shared" si="21"/>
        <v>1394.3825977273689</v>
      </c>
      <c r="Q225" s="124">
        <f t="shared" si="17"/>
        <v>606.9547788329179</v>
      </c>
      <c r="R225" s="124">
        <f t="shared" si="18"/>
        <v>267078.25386529486</v>
      </c>
      <c r="Z225" s="2"/>
    </row>
    <row r="226" spans="13:26" x14ac:dyDescent="0.2">
      <c r="M226" s="2"/>
      <c r="N226" s="1">
        <f t="shared" si="19"/>
        <v>160</v>
      </c>
      <c r="O226" s="124">
        <f t="shared" si="20"/>
        <v>267078.25386529486</v>
      </c>
      <c r="P226" s="124">
        <f t="shared" si="21"/>
        <v>1394.3825977273689</v>
      </c>
      <c r="Q226" s="124">
        <f t="shared" si="17"/>
        <v>611.53730265600529</v>
      </c>
      <c r="R226" s="124">
        <f t="shared" si="18"/>
        <v>269084.17376567819</v>
      </c>
      <c r="Z226" s="2"/>
    </row>
    <row r="227" spans="13:26" x14ac:dyDescent="0.2">
      <c r="M227" s="2"/>
      <c r="N227" s="1">
        <f t="shared" si="19"/>
        <v>161</v>
      </c>
      <c r="O227" s="124">
        <f t="shared" si="20"/>
        <v>269084.17376567819</v>
      </c>
      <c r="P227" s="124">
        <f t="shared" si="21"/>
        <v>1394.3825977273689</v>
      </c>
      <c r="Q227" s="124">
        <f t="shared" si="17"/>
        <v>616.13031922501114</v>
      </c>
      <c r="R227" s="124">
        <f t="shared" si="18"/>
        <v>271094.68668263056</v>
      </c>
      <c r="Z227" s="2"/>
    </row>
    <row r="228" spans="13:26" x14ac:dyDescent="0.2">
      <c r="M228" s="2"/>
      <c r="N228" s="1">
        <f t="shared" si="19"/>
        <v>162</v>
      </c>
      <c r="O228" s="124">
        <f t="shared" si="20"/>
        <v>271094.68668263056</v>
      </c>
      <c r="P228" s="124">
        <f t="shared" si="21"/>
        <v>1394.3825977273689</v>
      </c>
      <c r="Q228" s="124">
        <f t="shared" si="17"/>
        <v>620.73385256549875</v>
      </c>
      <c r="R228" s="124">
        <f t="shared" si="18"/>
        <v>273109.80313292344</v>
      </c>
      <c r="Z228" s="2"/>
    </row>
    <row r="229" spans="13:26" x14ac:dyDescent="0.2">
      <c r="M229" s="2"/>
      <c r="N229" s="1">
        <f t="shared" si="19"/>
        <v>163</v>
      </c>
      <c r="O229" s="124">
        <f t="shared" si="20"/>
        <v>273109.80313292344</v>
      </c>
      <c r="P229" s="124">
        <f t="shared" si="21"/>
        <v>1394.3825977273689</v>
      </c>
      <c r="Q229" s="124">
        <f t="shared" si="17"/>
        <v>625.34792675804374</v>
      </c>
      <c r="R229" s="124">
        <f t="shared" si="18"/>
        <v>275129.53365740884</v>
      </c>
      <c r="Z229" s="2"/>
    </row>
    <row r="230" spans="13:26" x14ac:dyDescent="0.2">
      <c r="M230" s="2"/>
      <c r="N230" s="1">
        <f t="shared" si="19"/>
        <v>164</v>
      </c>
      <c r="O230" s="124">
        <f t="shared" si="20"/>
        <v>275129.53365740884</v>
      </c>
      <c r="P230" s="124">
        <f t="shared" si="21"/>
        <v>1394.3825977273689</v>
      </c>
      <c r="Q230" s="124">
        <f t="shared" si="17"/>
        <v>629.97256593835971</v>
      </c>
      <c r="R230" s="124">
        <f t="shared" si="18"/>
        <v>277153.88882107456</v>
      </c>
      <c r="Z230" s="2"/>
    </row>
    <row r="231" spans="13:26" x14ac:dyDescent="0.2">
      <c r="M231" s="2"/>
      <c r="N231" s="1">
        <f t="shared" si="19"/>
        <v>165</v>
      </c>
      <c r="O231" s="124">
        <f t="shared" si="20"/>
        <v>277153.88882107456</v>
      </c>
      <c r="P231" s="124">
        <f t="shared" si="21"/>
        <v>1394.3825977273689</v>
      </c>
      <c r="Q231" s="124">
        <f t="shared" si="17"/>
        <v>634.60779429742433</v>
      </c>
      <c r="R231" s="124">
        <f t="shared" si="18"/>
        <v>279182.87921309937</v>
      </c>
      <c r="Z231" s="2"/>
    </row>
    <row r="232" spans="13:26" x14ac:dyDescent="0.2">
      <c r="M232" s="2"/>
      <c r="N232" s="1">
        <f t="shared" si="19"/>
        <v>166</v>
      </c>
      <c r="O232" s="124">
        <f t="shared" si="20"/>
        <v>279182.87921309937</v>
      </c>
      <c r="P232" s="124">
        <f t="shared" si="21"/>
        <v>1394.3825977273689</v>
      </c>
      <c r="Q232" s="124">
        <f t="shared" si="17"/>
        <v>639.2536360816066</v>
      </c>
      <c r="R232" s="124">
        <f t="shared" si="18"/>
        <v>281216.51544690831</v>
      </c>
      <c r="Z232" s="2"/>
    </row>
    <row r="233" spans="13:26" x14ac:dyDescent="0.2">
      <c r="M233" s="2"/>
      <c r="N233" s="1">
        <f t="shared" si="19"/>
        <v>167</v>
      </c>
      <c r="O233" s="124">
        <f t="shared" si="20"/>
        <v>281216.51544690831</v>
      </c>
      <c r="P233" s="124">
        <f t="shared" si="21"/>
        <v>1394.3825977273689</v>
      </c>
      <c r="Q233" s="124">
        <f t="shared" si="17"/>
        <v>643.91011559279241</v>
      </c>
      <c r="R233" s="124">
        <f t="shared" si="18"/>
        <v>283254.80816022842</v>
      </c>
      <c r="Z233" s="2"/>
    </row>
    <row r="234" spans="13:26" x14ac:dyDescent="0.2">
      <c r="M234" s="2"/>
      <c r="N234" s="1">
        <f t="shared" si="19"/>
        <v>168</v>
      </c>
      <c r="O234" s="124">
        <f t="shared" si="20"/>
        <v>283254.80816022842</v>
      </c>
      <c r="P234" s="124">
        <f t="shared" si="21"/>
        <v>1394.3825977273689</v>
      </c>
      <c r="Q234" s="124">
        <f t="shared" si="17"/>
        <v>648.57725718851316</v>
      </c>
      <c r="R234" s="124">
        <f t="shared" si="18"/>
        <v>285297.76801514428</v>
      </c>
      <c r="Z234" s="2"/>
    </row>
    <row r="235" spans="13:26" x14ac:dyDescent="0.2">
      <c r="M235" s="2"/>
      <c r="N235" s="1">
        <f t="shared" si="19"/>
        <v>169</v>
      </c>
      <c r="O235" s="124">
        <f t="shared" si="20"/>
        <v>285297.76801514428</v>
      </c>
      <c r="P235" s="124">
        <f t="shared" si="21"/>
        <v>1394.3825977273689</v>
      </c>
      <c r="Q235" s="124">
        <f t="shared" si="17"/>
        <v>653.25508528207206</v>
      </c>
      <c r="R235" s="124">
        <f t="shared" si="18"/>
        <v>287345.40569815371</v>
      </c>
      <c r="Z235" s="2"/>
    </row>
    <row r="236" spans="13:26" x14ac:dyDescent="0.2">
      <c r="M236" s="2"/>
      <c r="N236" s="1">
        <f t="shared" si="19"/>
        <v>170</v>
      </c>
      <c r="O236" s="124">
        <f t="shared" si="20"/>
        <v>287345.40569815371</v>
      </c>
      <c r="P236" s="124">
        <f t="shared" si="21"/>
        <v>1394.3825977273689</v>
      </c>
      <c r="Q236" s="124">
        <f t="shared" si="17"/>
        <v>657.94362434267248</v>
      </c>
      <c r="R236" s="124">
        <f t="shared" si="18"/>
        <v>289397.73192022374</v>
      </c>
      <c r="Z236" s="2"/>
    </row>
    <row r="237" spans="13:26" x14ac:dyDescent="0.2">
      <c r="M237" s="2"/>
      <c r="N237" s="1">
        <f t="shared" si="19"/>
        <v>171</v>
      </c>
      <c r="O237" s="124">
        <f t="shared" si="20"/>
        <v>289397.73192022374</v>
      </c>
      <c r="P237" s="124">
        <f t="shared" si="21"/>
        <v>1394.3825977273689</v>
      </c>
      <c r="Q237" s="124">
        <f t="shared" si="17"/>
        <v>662.64289889554527</v>
      </c>
      <c r="R237" s="124">
        <f t="shared" si="18"/>
        <v>291454.75741684664</v>
      </c>
      <c r="Z237" s="2"/>
    </row>
    <row r="238" spans="13:26" x14ac:dyDescent="0.2">
      <c r="M238" s="2"/>
      <c r="N238" s="1">
        <f t="shared" si="19"/>
        <v>172</v>
      </c>
      <c r="O238" s="124">
        <f t="shared" si="20"/>
        <v>291454.75741684664</v>
      </c>
      <c r="P238" s="124">
        <f t="shared" si="21"/>
        <v>1394.3825977273689</v>
      </c>
      <c r="Q238" s="124">
        <f t="shared" si="17"/>
        <v>667.35293352207782</v>
      </c>
      <c r="R238" s="124">
        <f t="shared" si="18"/>
        <v>293516.49294809607</v>
      </c>
      <c r="Z238" s="2"/>
    </row>
    <row r="239" spans="13:26" x14ac:dyDescent="0.2">
      <c r="M239" s="2"/>
      <c r="N239" s="1">
        <f t="shared" si="19"/>
        <v>173</v>
      </c>
      <c r="O239" s="124">
        <f t="shared" si="20"/>
        <v>293516.49294809607</v>
      </c>
      <c r="P239" s="124">
        <f t="shared" si="21"/>
        <v>1394.3825977273689</v>
      </c>
      <c r="Q239" s="124">
        <f t="shared" si="17"/>
        <v>672.07375285994226</v>
      </c>
      <c r="R239" s="124">
        <f t="shared" si="18"/>
        <v>295582.94929868338</v>
      </c>
      <c r="Z239" s="2"/>
    </row>
    <row r="240" spans="13:26" x14ac:dyDescent="0.2">
      <c r="M240" s="2"/>
      <c r="N240" s="1">
        <f t="shared" si="19"/>
        <v>174</v>
      </c>
      <c r="O240" s="124">
        <f t="shared" si="20"/>
        <v>295582.94929868338</v>
      </c>
      <c r="P240" s="124">
        <f t="shared" si="21"/>
        <v>1394.3825977273689</v>
      </c>
      <c r="Q240" s="124">
        <f t="shared" si="17"/>
        <v>676.80538160322396</v>
      </c>
      <c r="R240" s="124">
        <f t="shared" si="18"/>
        <v>297654.13727801398</v>
      </c>
      <c r="Z240" s="2"/>
    </row>
    <row r="241" spans="13:26" x14ac:dyDescent="0.2">
      <c r="M241" s="2"/>
      <c r="N241" s="1">
        <f t="shared" si="19"/>
        <v>175</v>
      </c>
      <c r="O241" s="124">
        <f t="shared" si="20"/>
        <v>297654.13727801398</v>
      </c>
      <c r="P241" s="124">
        <f t="shared" si="21"/>
        <v>1394.3825977273689</v>
      </c>
      <c r="Q241" s="124">
        <f t="shared" si="17"/>
        <v>681.5478445025517</v>
      </c>
      <c r="R241" s="124">
        <f t="shared" si="18"/>
        <v>299730.06772024388</v>
      </c>
      <c r="Z241" s="2"/>
    </row>
    <row r="242" spans="13:26" x14ac:dyDescent="0.2">
      <c r="M242" s="2"/>
      <c r="N242" s="1">
        <f t="shared" si="19"/>
        <v>176</v>
      </c>
      <c r="O242" s="124">
        <f t="shared" si="20"/>
        <v>299730.06772024388</v>
      </c>
      <c r="P242" s="124">
        <f t="shared" si="21"/>
        <v>1394.3825977273689</v>
      </c>
      <c r="Q242" s="124">
        <f t="shared" si="17"/>
        <v>686.30116636522587</v>
      </c>
      <c r="R242" s="124">
        <f t="shared" si="18"/>
        <v>301810.75148433645</v>
      </c>
      <c r="Z242" s="2"/>
    </row>
    <row r="243" spans="13:26" x14ac:dyDescent="0.2">
      <c r="M243" s="2"/>
      <c r="N243" s="1">
        <f t="shared" si="19"/>
        <v>177</v>
      </c>
      <c r="O243" s="124">
        <f t="shared" si="20"/>
        <v>301810.75148433645</v>
      </c>
      <c r="P243" s="124">
        <f t="shared" si="21"/>
        <v>1394.3825977273689</v>
      </c>
      <c r="Q243" s="124">
        <f t="shared" si="17"/>
        <v>691.06537205534948</v>
      </c>
      <c r="R243" s="124">
        <f t="shared" si="18"/>
        <v>303896.19945411914</v>
      </c>
      <c r="Z243" s="2"/>
    </row>
    <row r="244" spans="13:26" x14ac:dyDescent="0.2">
      <c r="M244" s="2"/>
      <c r="N244" s="1">
        <f t="shared" si="19"/>
        <v>178</v>
      </c>
      <c r="O244" s="124">
        <f t="shared" si="20"/>
        <v>303896.19945411914</v>
      </c>
      <c r="P244" s="124">
        <f t="shared" si="21"/>
        <v>1394.3825977273689</v>
      </c>
      <c r="Q244" s="124">
        <f t="shared" si="17"/>
        <v>695.84048649395731</v>
      </c>
      <c r="R244" s="124">
        <f t="shared" si="18"/>
        <v>305986.42253834044</v>
      </c>
      <c r="Z244" s="2"/>
    </row>
    <row r="245" spans="13:26" x14ac:dyDescent="0.2">
      <c r="M245" s="2"/>
      <c r="N245" s="1">
        <f t="shared" si="19"/>
        <v>179</v>
      </c>
      <c r="O245" s="124">
        <f t="shared" si="20"/>
        <v>305986.42253834044</v>
      </c>
      <c r="P245" s="124">
        <f t="shared" si="21"/>
        <v>1394.3825977273689</v>
      </c>
      <c r="Q245" s="124">
        <f t="shared" si="17"/>
        <v>700.62653465914684</v>
      </c>
      <c r="R245" s="124">
        <f t="shared" si="18"/>
        <v>308081.43167072692</v>
      </c>
      <c r="Z245" s="2"/>
    </row>
    <row r="246" spans="13:26" x14ac:dyDescent="0.2">
      <c r="M246" s="2"/>
      <c r="N246" s="1">
        <f t="shared" si="19"/>
        <v>180</v>
      </c>
      <c r="O246" s="124">
        <f t="shared" si="20"/>
        <v>308081.43167072692</v>
      </c>
      <c r="P246" s="124">
        <f t="shared" si="21"/>
        <v>1394.3825977273689</v>
      </c>
      <c r="Q246" s="124">
        <f t="shared" si="17"/>
        <v>705.42354158620844</v>
      </c>
      <c r="R246" s="124">
        <f t="shared" si="18"/>
        <v>310181.23781004047</v>
      </c>
      <c r="Z246" s="2"/>
    </row>
    <row r="247" spans="13:26" x14ac:dyDescent="0.2">
      <c r="M247" s="2"/>
      <c r="N247" s="1">
        <f t="shared" si="19"/>
        <v>181</v>
      </c>
      <c r="O247" s="124">
        <f t="shared" si="20"/>
        <v>310181.23781004047</v>
      </c>
      <c r="P247" s="124">
        <f t="shared" si="21"/>
        <v>1394.3825977273689</v>
      </c>
      <c r="Q247" s="124">
        <f t="shared" si="17"/>
        <v>710.23153236775659</v>
      </c>
      <c r="R247" s="124">
        <f t="shared" si="18"/>
        <v>312285.85194013559</v>
      </c>
      <c r="Z247" s="2"/>
    </row>
    <row r="248" spans="13:26" x14ac:dyDescent="0.2">
      <c r="M248" s="2"/>
      <c r="N248" s="1">
        <f t="shared" si="19"/>
        <v>182</v>
      </c>
      <c r="O248" s="124">
        <f t="shared" si="20"/>
        <v>312285.85194013559</v>
      </c>
      <c r="P248" s="124">
        <f t="shared" si="21"/>
        <v>1394.3825977273689</v>
      </c>
      <c r="Q248" s="124">
        <f t="shared" si="17"/>
        <v>715.05053215386135</v>
      </c>
      <c r="R248" s="124">
        <f t="shared" si="18"/>
        <v>314395.28507001681</v>
      </c>
      <c r="Z248" s="2"/>
    </row>
    <row r="249" spans="13:26" x14ac:dyDescent="0.2">
      <c r="M249" s="2"/>
      <c r="N249" s="1">
        <f t="shared" si="19"/>
        <v>183</v>
      </c>
      <c r="O249" s="124">
        <f t="shared" si="20"/>
        <v>314395.28507001681</v>
      </c>
      <c r="P249" s="124">
        <f t="shared" si="21"/>
        <v>1394.3825977273689</v>
      </c>
      <c r="Q249" s="124">
        <f t="shared" si="17"/>
        <v>719.88056615217931</v>
      </c>
      <c r="R249" s="124">
        <f t="shared" si="18"/>
        <v>316509.54823389632</v>
      </c>
      <c r="Z249" s="2"/>
    </row>
    <row r="250" spans="13:26" x14ac:dyDescent="0.2">
      <c r="M250" s="2"/>
      <c r="N250" s="1">
        <f t="shared" si="19"/>
        <v>184</v>
      </c>
      <c r="O250" s="124">
        <f t="shared" si="20"/>
        <v>316509.54823389632</v>
      </c>
      <c r="P250" s="124">
        <f t="shared" si="21"/>
        <v>1394.3825977273689</v>
      </c>
      <c r="Q250" s="124">
        <f t="shared" si="17"/>
        <v>724.72165962808606</v>
      </c>
      <c r="R250" s="124">
        <f t="shared" si="18"/>
        <v>318628.65249125176</v>
      </c>
      <c r="Z250" s="2"/>
    </row>
    <row r="251" spans="13:26" x14ac:dyDescent="0.2">
      <c r="M251" s="2"/>
      <c r="N251" s="1">
        <f t="shared" si="19"/>
        <v>185</v>
      </c>
      <c r="O251" s="124">
        <f t="shared" si="20"/>
        <v>318628.65249125176</v>
      </c>
      <c r="P251" s="124">
        <f t="shared" si="21"/>
        <v>1394.3825977273689</v>
      </c>
      <c r="Q251" s="124">
        <f t="shared" si="17"/>
        <v>729.57383790480799</v>
      </c>
      <c r="R251" s="124">
        <f t="shared" si="18"/>
        <v>320752.6089268839</v>
      </c>
      <c r="Z251" s="2"/>
    </row>
    <row r="252" spans="13:26" x14ac:dyDescent="0.2">
      <c r="M252" s="2"/>
      <c r="N252" s="1">
        <f t="shared" si="19"/>
        <v>186</v>
      </c>
      <c r="O252" s="124">
        <f t="shared" si="20"/>
        <v>320752.6089268839</v>
      </c>
      <c r="P252" s="124">
        <f t="shared" si="21"/>
        <v>1394.3825977273689</v>
      </c>
      <c r="Q252" s="124">
        <f t="shared" si="17"/>
        <v>734.43712636355474</v>
      </c>
      <c r="R252" s="124">
        <f t="shared" si="18"/>
        <v>322881.42865097482</v>
      </c>
      <c r="Z252" s="2"/>
    </row>
    <row r="253" spans="13:26" x14ac:dyDescent="0.2">
      <c r="M253" s="2"/>
      <c r="N253" s="1">
        <f t="shared" si="19"/>
        <v>187</v>
      </c>
      <c r="O253" s="124">
        <f t="shared" si="20"/>
        <v>322881.42865097482</v>
      </c>
      <c r="P253" s="124">
        <f t="shared" si="21"/>
        <v>1394.3825977273689</v>
      </c>
      <c r="Q253" s="124">
        <f t="shared" si="17"/>
        <v>739.31155044365255</v>
      </c>
      <c r="R253" s="124">
        <f t="shared" si="18"/>
        <v>325015.12279914581</v>
      </c>
      <c r="Z253" s="2"/>
    </row>
    <row r="254" spans="13:26" x14ac:dyDescent="0.2">
      <c r="M254" s="2"/>
      <c r="N254" s="1">
        <f t="shared" si="19"/>
        <v>188</v>
      </c>
      <c r="O254" s="124">
        <f t="shared" si="20"/>
        <v>325015.12279914581</v>
      </c>
      <c r="P254" s="124">
        <f t="shared" si="21"/>
        <v>1394.3825977273689</v>
      </c>
      <c r="Q254" s="124">
        <f t="shared" si="17"/>
        <v>744.19713564267624</v>
      </c>
      <c r="R254" s="124">
        <f t="shared" si="18"/>
        <v>327153.70253251586</v>
      </c>
      <c r="Z254" s="2"/>
    </row>
    <row r="255" spans="13:26" x14ac:dyDescent="0.2">
      <c r="M255" s="2"/>
      <c r="N255" s="1">
        <f t="shared" si="19"/>
        <v>189</v>
      </c>
      <c r="O255" s="124">
        <f t="shared" si="20"/>
        <v>327153.70253251586</v>
      </c>
      <c r="P255" s="124">
        <f t="shared" si="21"/>
        <v>1394.3825977273689</v>
      </c>
      <c r="Q255" s="124">
        <f t="shared" si="17"/>
        <v>749.09390751658384</v>
      </c>
      <c r="R255" s="124">
        <f t="shared" si="18"/>
        <v>329297.17903775978</v>
      </c>
      <c r="Z255" s="2"/>
    </row>
    <row r="256" spans="13:26" x14ac:dyDescent="0.2">
      <c r="M256" s="2"/>
      <c r="N256" s="1">
        <f t="shared" si="19"/>
        <v>190</v>
      </c>
      <c r="O256" s="124">
        <f t="shared" si="20"/>
        <v>329297.17903775978</v>
      </c>
      <c r="P256" s="124">
        <f t="shared" si="21"/>
        <v>1394.3825977273689</v>
      </c>
      <c r="Q256" s="124">
        <f t="shared" si="17"/>
        <v>754.001891679849</v>
      </c>
      <c r="R256" s="124">
        <f t="shared" si="18"/>
        <v>331445.56352716696</v>
      </c>
      <c r="Z256" s="2"/>
    </row>
    <row r="257" spans="13:26" x14ac:dyDescent="0.2">
      <c r="M257" s="2"/>
      <c r="N257" s="1">
        <f t="shared" si="19"/>
        <v>191</v>
      </c>
      <c r="O257" s="124">
        <f t="shared" si="20"/>
        <v>331445.56352716696</v>
      </c>
      <c r="P257" s="124">
        <f t="shared" si="21"/>
        <v>1394.3825977273689</v>
      </c>
      <c r="Q257" s="124">
        <f t="shared" si="17"/>
        <v>758.92111380559618</v>
      </c>
      <c r="R257" s="124">
        <f t="shared" si="18"/>
        <v>333598.86723869992</v>
      </c>
      <c r="Z257" s="2"/>
    </row>
    <row r="258" spans="13:26" x14ac:dyDescent="0.2">
      <c r="M258" s="2"/>
      <c r="N258" s="1">
        <f t="shared" si="19"/>
        <v>192</v>
      </c>
      <c r="O258" s="124">
        <f t="shared" si="20"/>
        <v>333598.86723869992</v>
      </c>
      <c r="P258" s="124">
        <f t="shared" si="21"/>
        <v>1394.3825977273689</v>
      </c>
      <c r="Q258" s="124">
        <f t="shared" si="17"/>
        <v>763.85159962573414</v>
      </c>
      <c r="R258" s="124">
        <f t="shared" si="18"/>
        <v>335757.101436053</v>
      </c>
      <c r="Z258" s="2"/>
    </row>
    <row r="259" spans="13:26" x14ac:dyDescent="0.2">
      <c r="M259" s="2"/>
      <c r="N259" s="1">
        <f t="shared" si="19"/>
        <v>193</v>
      </c>
      <c r="O259" s="124">
        <f t="shared" si="20"/>
        <v>335757.101436053</v>
      </c>
      <c r="P259" s="124">
        <f t="shared" si="21"/>
        <v>1394.3825977273689</v>
      </c>
      <c r="Q259" s="124">
        <f t="shared" ref="Q259:Q322" si="22">O259*$P$61</f>
        <v>768.79337493109063</v>
      </c>
      <c r="R259" s="124">
        <f t="shared" ref="R259:R322" si="23">O259+P259+Q259</f>
        <v>337920.27740871144</v>
      </c>
      <c r="Z259" s="2"/>
    </row>
    <row r="260" spans="13:26" x14ac:dyDescent="0.2">
      <c r="M260" s="2"/>
      <c r="N260" s="1">
        <f t="shared" ref="N260:N323" si="24">N259+1</f>
        <v>194</v>
      </c>
      <c r="O260" s="124">
        <f t="shared" ref="O260:O323" si="25">R259</f>
        <v>337920.27740871144</v>
      </c>
      <c r="P260" s="124">
        <f t="shared" ref="P260:P323" si="26">P259</f>
        <v>1394.3825977273689</v>
      </c>
      <c r="Q260" s="124">
        <f t="shared" si="22"/>
        <v>773.74646557154767</v>
      </c>
      <c r="R260" s="124">
        <f t="shared" si="23"/>
        <v>340088.40647201036</v>
      </c>
      <c r="Z260" s="2"/>
    </row>
    <row r="261" spans="13:26" x14ac:dyDescent="0.2">
      <c r="M261" s="2"/>
      <c r="N261" s="1">
        <f t="shared" si="24"/>
        <v>195</v>
      </c>
      <c r="O261" s="124">
        <f t="shared" si="25"/>
        <v>340088.40647201036</v>
      </c>
      <c r="P261" s="124">
        <f t="shared" si="26"/>
        <v>1394.3825977273689</v>
      </c>
      <c r="Q261" s="124">
        <f t="shared" si="22"/>
        <v>778.71089745617678</v>
      </c>
      <c r="R261" s="124">
        <f t="shared" si="23"/>
        <v>342261.49996719387</v>
      </c>
      <c r="Z261" s="2"/>
    </row>
    <row r="262" spans="13:26" x14ac:dyDescent="0.2">
      <c r="M262" s="2"/>
      <c r="N262" s="1">
        <f t="shared" si="24"/>
        <v>196</v>
      </c>
      <c r="O262" s="124">
        <f t="shared" si="25"/>
        <v>342261.49996719387</v>
      </c>
      <c r="P262" s="124">
        <f t="shared" si="26"/>
        <v>1394.3825977273689</v>
      </c>
      <c r="Q262" s="124">
        <f t="shared" si="22"/>
        <v>783.68669655337351</v>
      </c>
      <c r="R262" s="124">
        <f t="shared" si="23"/>
        <v>344439.56926147459</v>
      </c>
      <c r="Z262" s="2"/>
    </row>
    <row r="263" spans="13:26" x14ac:dyDescent="0.2">
      <c r="M263" s="2"/>
      <c r="N263" s="1">
        <f t="shared" si="24"/>
        <v>197</v>
      </c>
      <c r="O263" s="124">
        <f t="shared" si="25"/>
        <v>344439.56926147459</v>
      </c>
      <c r="P263" s="124">
        <f t="shared" si="26"/>
        <v>1394.3825977273689</v>
      </c>
      <c r="Q263" s="124">
        <f t="shared" si="22"/>
        <v>788.67388889099493</v>
      </c>
      <c r="R263" s="124">
        <f t="shared" si="23"/>
        <v>346622.62574809295</v>
      </c>
      <c r="Z263" s="2"/>
    </row>
    <row r="264" spans="13:26" x14ac:dyDescent="0.2">
      <c r="M264" s="2"/>
      <c r="N264" s="1">
        <f t="shared" si="24"/>
        <v>198</v>
      </c>
      <c r="O264" s="124">
        <f t="shared" si="25"/>
        <v>346622.62574809295</v>
      </c>
      <c r="P264" s="124">
        <f t="shared" si="26"/>
        <v>1394.3825977273689</v>
      </c>
      <c r="Q264" s="124">
        <f t="shared" si="22"/>
        <v>793.67250055649436</v>
      </c>
      <c r="R264" s="124">
        <f t="shared" si="23"/>
        <v>348810.68084637681</v>
      </c>
      <c r="Z264" s="2"/>
    </row>
    <row r="265" spans="13:26" x14ac:dyDescent="0.2">
      <c r="M265" s="2"/>
      <c r="N265" s="1">
        <f t="shared" si="24"/>
        <v>199</v>
      </c>
      <c r="O265" s="124">
        <f t="shared" si="25"/>
        <v>348810.68084637681</v>
      </c>
      <c r="P265" s="124">
        <f t="shared" si="26"/>
        <v>1394.3825977273689</v>
      </c>
      <c r="Q265" s="124">
        <f t="shared" si="22"/>
        <v>798.68255769705854</v>
      </c>
      <c r="R265" s="124">
        <f t="shared" si="23"/>
        <v>351003.74600180122</v>
      </c>
      <c r="Z265" s="2"/>
    </row>
    <row r="266" spans="13:26" x14ac:dyDescent="0.2">
      <c r="M266" s="2"/>
      <c r="N266" s="1">
        <f t="shared" si="24"/>
        <v>200</v>
      </c>
      <c r="O266" s="124">
        <f t="shared" si="25"/>
        <v>351003.74600180122</v>
      </c>
      <c r="P266" s="124">
        <f t="shared" si="26"/>
        <v>1394.3825977273689</v>
      </c>
      <c r="Q266" s="124">
        <f t="shared" si="22"/>
        <v>803.70408651974412</v>
      </c>
      <c r="R266" s="124">
        <f t="shared" si="23"/>
        <v>353201.83268604829</v>
      </c>
      <c r="Z266" s="2"/>
    </row>
    <row r="267" spans="13:26" x14ac:dyDescent="0.2">
      <c r="M267" s="2"/>
      <c r="N267" s="1">
        <f t="shared" si="24"/>
        <v>201</v>
      </c>
      <c r="O267" s="124">
        <f t="shared" si="25"/>
        <v>353201.83268604829</v>
      </c>
      <c r="P267" s="124">
        <f t="shared" si="26"/>
        <v>1394.3825977273689</v>
      </c>
      <c r="Q267" s="124">
        <f t="shared" si="22"/>
        <v>808.73711329161495</v>
      </c>
      <c r="R267" s="124">
        <f t="shared" si="23"/>
        <v>355404.95239706727</v>
      </c>
      <c r="Z267" s="2"/>
    </row>
    <row r="268" spans="13:26" x14ac:dyDescent="0.2">
      <c r="M268" s="2"/>
      <c r="N268" s="1">
        <f t="shared" si="24"/>
        <v>202</v>
      </c>
      <c r="O268" s="124">
        <f t="shared" si="25"/>
        <v>355404.95239706727</v>
      </c>
      <c r="P268" s="124">
        <f t="shared" si="26"/>
        <v>1394.3825977273689</v>
      </c>
      <c r="Q268" s="124">
        <f t="shared" si="22"/>
        <v>813.78166433987951</v>
      </c>
      <c r="R268" s="124">
        <f t="shared" si="23"/>
        <v>357613.11665913451</v>
      </c>
      <c r="Z268" s="2"/>
    </row>
    <row r="269" spans="13:26" x14ac:dyDescent="0.2">
      <c r="M269" s="2"/>
      <c r="N269" s="1">
        <f t="shared" si="24"/>
        <v>203</v>
      </c>
      <c r="O269" s="124">
        <f t="shared" si="25"/>
        <v>357613.11665913451</v>
      </c>
      <c r="P269" s="124">
        <f t="shared" si="26"/>
        <v>1394.3825977273689</v>
      </c>
      <c r="Q269" s="124">
        <f t="shared" si="22"/>
        <v>818.83776605202809</v>
      </c>
      <c r="R269" s="124">
        <f t="shared" si="23"/>
        <v>359826.33702291391</v>
      </c>
      <c r="Z269" s="2"/>
    </row>
    <row r="270" spans="13:26" x14ac:dyDescent="0.2">
      <c r="M270" s="2"/>
      <c r="N270" s="1">
        <f t="shared" si="24"/>
        <v>204</v>
      </c>
      <c r="O270" s="124">
        <f t="shared" si="25"/>
        <v>359826.33702291391</v>
      </c>
      <c r="P270" s="124">
        <f t="shared" si="26"/>
        <v>1394.3825977273689</v>
      </c>
      <c r="Q270" s="124">
        <f t="shared" si="22"/>
        <v>823.90544487597174</v>
      </c>
      <c r="R270" s="124">
        <f t="shared" si="23"/>
        <v>362044.62506551726</v>
      </c>
      <c r="Z270" s="2"/>
    </row>
    <row r="271" spans="13:26" x14ac:dyDescent="0.2">
      <c r="M271" s="2"/>
      <c r="N271" s="1">
        <f t="shared" si="24"/>
        <v>205</v>
      </c>
      <c r="O271" s="124">
        <f t="shared" si="25"/>
        <v>362044.62506551726</v>
      </c>
      <c r="P271" s="124">
        <f t="shared" si="26"/>
        <v>1394.3825977273689</v>
      </c>
      <c r="Q271" s="124">
        <f t="shared" si="22"/>
        <v>828.98472732017979</v>
      </c>
      <c r="R271" s="124">
        <f t="shared" si="23"/>
        <v>364267.99239056482</v>
      </c>
      <c r="Z271" s="2"/>
    </row>
    <row r="272" spans="13:26" x14ac:dyDescent="0.2">
      <c r="M272" s="2"/>
      <c r="N272" s="1">
        <f t="shared" si="24"/>
        <v>206</v>
      </c>
      <c r="O272" s="124">
        <f t="shared" si="25"/>
        <v>364267.99239056482</v>
      </c>
      <c r="P272" s="124">
        <f t="shared" si="26"/>
        <v>1394.3825977273689</v>
      </c>
      <c r="Q272" s="124">
        <f t="shared" si="22"/>
        <v>834.07563995381884</v>
      </c>
      <c r="R272" s="124">
        <f t="shared" si="23"/>
        <v>366496.45062824601</v>
      </c>
      <c r="Z272" s="2"/>
    </row>
    <row r="273" spans="13:26" x14ac:dyDescent="0.2">
      <c r="M273" s="2"/>
      <c r="N273" s="1">
        <f t="shared" si="24"/>
        <v>207</v>
      </c>
      <c r="O273" s="124">
        <f t="shared" si="25"/>
        <v>366496.45062824601</v>
      </c>
      <c r="P273" s="124">
        <f t="shared" si="26"/>
        <v>1394.3825977273689</v>
      </c>
      <c r="Q273" s="124">
        <f t="shared" si="22"/>
        <v>839.17820940689171</v>
      </c>
      <c r="R273" s="124">
        <f t="shared" si="23"/>
        <v>368730.01143538026</v>
      </c>
      <c r="Z273" s="2"/>
    </row>
    <row r="274" spans="13:26" x14ac:dyDescent="0.2">
      <c r="M274" s="2"/>
      <c r="N274" s="1">
        <f t="shared" si="24"/>
        <v>208</v>
      </c>
      <c r="O274" s="124">
        <f t="shared" si="25"/>
        <v>368730.01143538026</v>
      </c>
      <c r="P274" s="124">
        <f t="shared" si="26"/>
        <v>1394.3825977273689</v>
      </c>
      <c r="Q274" s="124">
        <f t="shared" si="22"/>
        <v>844.29246237037694</v>
      </c>
      <c r="R274" s="124">
        <f t="shared" si="23"/>
        <v>370968.68649547797</v>
      </c>
      <c r="Z274" s="2"/>
    </row>
    <row r="275" spans="13:26" x14ac:dyDescent="0.2">
      <c r="M275" s="2"/>
      <c r="N275" s="1">
        <f t="shared" si="24"/>
        <v>209</v>
      </c>
      <c r="O275" s="124">
        <f t="shared" si="25"/>
        <v>370968.68649547797</v>
      </c>
      <c r="P275" s="124">
        <f t="shared" si="26"/>
        <v>1394.3825977273689</v>
      </c>
      <c r="Q275" s="124">
        <f t="shared" si="22"/>
        <v>849.41842559636814</v>
      </c>
      <c r="R275" s="124">
        <f t="shared" si="23"/>
        <v>373212.4875188017</v>
      </c>
      <c r="Z275" s="2"/>
    </row>
    <row r="276" spans="13:26" x14ac:dyDescent="0.2">
      <c r="M276" s="2"/>
      <c r="N276" s="1">
        <f t="shared" si="24"/>
        <v>210</v>
      </c>
      <c r="O276" s="124">
        <f t="shared" si="25"/>
        <v>373212.4875188017</v>
      </c>
      <c r="P276" s="124">
        <f t="shared" si="26"/>
        <v>1394.3825977273689</v>
      </c>
      <c r="Q276" s="124">
        <f t="shared" si="22"/>
        <v>854.55612589821396</v>
      </c>
      <c r="R276" s="124">
        <f t="shared" si="23"/>
        <v>375461.42624242726</v>
      </c>
      <c r="Z276" s="2"/>
    </row>
    <row r="277" spans="13:26" x14ac:dyDescent="0.2">
      <c r="M277" s="2"/>
      <c r="N277" s="1">
        <f t="shared" si="24"/>
        <v>211</v>
      </c>
      <c r="O277" s="124">
        <f t="shared" si="25"/>
        <v>375461.42624242726</v>
      </c>
      <c r="P277" s="124">
        <f t="shared" si="26"/>
        <v>1394.3825977273689</v>
      </c>
      <c r="Q277" s="124">
        <f t="shared" si="22"/>
        <v>859.70559015065828</v>
      </c>
      <c r="R277" s="124">
        <f t="shared" si="23"/>
        <v>377715.51443030528</v>
      </c>
      <c r="Z277" s="2"/>
    </row>
    <row r="278" spans="13:26" x14ac:dyDescent="0.2">
      <c r="M278" s="2"/>
      <c r="N278" s="1">
        <f t="shared" si="24"/>
        <v>212</v>
      </c>
      <c r="O278" s="124">
        <f t="shared" si="25"/>
        <v>377715.51443030528</v>
      </c>
      <c r="P278" s="124">
        <f t="shared" si="26"/>
        <v>1394.3825977273689</v>
      </c>
      <c r="Q278" s="124">
        <f t="shared" si="22"/>
        <v>864.86684528998137</v>
      </c>
      <c r="R278" s="124">
        <f t="shared" si="23"/>
        <v>379974.76387332263</v>
      </c>
      <c r="Z278" s="2"/>
    </row>
    <row r="279" spans="13:26" x14ac:dyDescent="0.2">
      <c r="M279" s="2"/>
      <c r="N279" s="1">
        <f t="shared" si="24"/>
        <v>213</v>
      </c>
      <c r="O279" s="124">
        <f t="shared" si="25"/>
        <v>379974.76387332263</v>
      </c>
      <c r="P279" s="124">
        <f t="shared" si="26"/>
        <v>1394.3825977273689</v>
      </c>
      <c r="Q279" s="124">
        <f t="shared" si="22"/>
        <v>870.03991831413998</v>
      </c>
      <c r="R279" s="124">
        <f t="shared" si="23"/>
        <v>382239.18638936413</v>
      </c>
      <c r="Z279" s="2"/>
    </row>
    <row r="280" spans="13:26" x14ac:dyDescent="0.2">
      <c r="M280" s="2"/>
      <c r="N280" s="1">
        <f t="shared" si="24"/>
        <v>214</v>
      </c>
      <c r="O280" s="124">
        <f t="shared" si="25"/>
        <v>382239.18638936413</v>
      </c>
      <c r="P280" s="124">
        <f t="shared" si="26"/>
        <v>1394.3825977273689</v>
      </c>
      <c r="Q280" s="124">
        <f t="shared" si="22"/>
        <v>875.22483628290865</v>
      </c>
      <c r="R280" s="124">
        <f t="shared" si="23"/>
        <v>384508.79382337438</v>
      </c>
      <c r="Z280" s="2"/>
    </row>
    <row r="281" spans="13:26" x14ac:dyDescent="0.2">
      <c r="M281" s="2"/>
      <c r="N281" s="1">
        <f t="shared" si="24"/>
        <v>215</v>
      </c>
      <c r="O281" s="124">
        <f t="shared" si="25"/>
        <v>384508.79382337438</v>
      </c>
      <c r="P281" s="124">
        <f t="shared" si="26"/>
        <v>1394.3825977273689</v>
      </c>
      <c r="Q281" s="124">
        <f t="shared" si="22"/>
        <v>880.42162631802205</v>
      </c>
      <c r="R281" s="124">
        <f t="shared" si="23"/>
        <v>386783.59804741974</v>
      </c>
      <c r="Z281" s="2"/>
    </row>
    <row r="282" spans="13:26" x14ac:dyDescent="0.2">
      <c r="M282" s="2"/>
      <c r="N282" s="1">
        <f t="shared" si="24"/>
        <v>216</v>
      </c>
      <c r="O282" s="124">
        <f t="shared" si="25"/>
        <v>386783.59804741974</v>
      </c>
      <c r="P282" s="124">
        <f t="shared" si="26"/>
        <v>1394.3825977273689</v>
      </c>
      <c r="Q282" s="124">
        <f t="shared" si="22"/>
        <v>885.63031560331603</v>
      </c>
      <c r="R282" s="124">
        <f t="shared" si="23"/>
        <v>389063.61096075043</v>
      </c>
      <c r="Z282" s="2"/>
    </row>
    <row r="283" spans="13:26" x14ac:dyDescent="0.2">
      <c r="M283" s="2"/>
      <c r="N283" s="1">
        <f t="shared" si="24"/>
        <v>217</v>
      </c>
      <c r="O283" s="124">
        <f t="shared" si="25"/>
        <v>389063.61096075043</v>
      </c>
      <c r="P283" s="124">
        <f t="shared" si="26"/>
        <v>1394.3825977273689</v>
      </c>
      <c r="Q283" s="124">
        <f t="shared" si="22"/>
        <v>890.85093138487025</v>
      </c>
      <c r="R283" s="124">
        <f t="shared" si="23"/>
        <v>391348.84448986268</v>
      </c>
      <c r="Z283" s="2"/>
    </row>
    <row r="284" spans="13:26" x14ac:dyDescent="0.2">
      <c r="M284" s="2"/>
      <c r="N284" s="1">
        <f t="shared" si="24"/>
        <v>218</v>
      </c>
      <c r="O284" s="124">
        <f t="shared" si="25"/>
        <v>391348.84448986268</v>
      </c>
      <c r="P284" s="124">
        <f t="shared" si="26"/>
        <v>1394.3825977273689</v>
      </c>
      <c r="Q284" s="124">
        <f t="shared" si="22"/>
        <v>896.08350097115044</v>
      </c>
      <c r="R284" s="124">
        <f t="shared" si="23"/>
        <v>393639.31058856117</v>
      </c>
      <c r="Z284" s="2"/>
    </row>
    <row r="285" spans="13:26" x14ac:dyDescent="0.2">
      <c r="M285" s="2"/>
      <c r="N285" s="1">
        <f t="shared" si="24"/>
        <v>219</v>
      </c>
      <c r="O285" s="124">
        <f t="shared" si="25"/>
        <v>393639.31058856117</v>
      </c>
      <c r="P285" s="124">
        <f t="shared" si="26"/>
        <v>1394.3825977273689</v>
      </c>
      <c r="Q285" s="124">
        <f t="shared" si="22"/>
        <v>901.32805173315137</v>
      </c>
      <c r="R285" s="124">
        <f t="shared" si="23"/>
        <v>395935.02123802167</v>
      </c>
      <c r="Z285" s="2"/>
    </row>
    <row r="286" spans="13:26" x14ac:dyDescent="0.2">
      <c r="M286" s="2"/>
      <c r="N286" s="1">
        <f t="shared" si="24"/>
        <v>220</v>
      </c>
      <c r="O286" s="124">
        <f t="shared" si="25"/>
        <v>395935.02123802167</v>
      </c>
      <c r="P286" s="124">
        <f t="shared" si="26"/>
        <v>1394.3825977273689</v>
      </c>
      <c r="Q286" s="124">
        <f t="shared" si="22"/>
        <v>906.58461110454004</v>
      </c>
      <c r="R286" s="124">
        <f t="shared" si="23"/>
        <v>398235.98844685359</v>
      </c>
      <c r="Z286" s="2"/>
    </row>
    <row r="287" spans="13:26" x14ac:dyDescent="0.2">
      <c r="M287" s="2"/>
      <c r="N287" s="1">
        <f t="shared" si="24"/>
        <v>221</v>
      </c>
      <c r="O287" s="124">
        <f t="shared" si="25"/>
        <v>398235.98844685359</v>
      </c>
      <c r="P287" s="124">
        <f t="shared" si="26"/>
        <v>1394.3825977273689</v>
      </c>
      <c r="Q287" s="124">
        <f t="shared" si="22"/>
        <v>911.85320658179933</v>
      </c>
      <c r="R287" s="124">
        <f t="shared" si="23"/>
        <v>400542.22425116273</v>
      </c>
      <c r="Z287" s="2"/>
    </row>
    <row r="288" spans="13:26" x14ac:dyDescent="0.2">
      <c r="M288" s="2"/>
      <c r="N288" s="1">
        <f t="shared" si="24"/>
        <v>222</v>
      </c>
      <c r="O288" s="124">
        <f t="shared" si="25"/>
        <v>400542.22425116273</v>
      </c>
      <c r="P288" s="124">
        <f t="shared" si="26"/>
        <v>1394.3825977273689</v>
      </c>
      <c r="Q288" s="124">
        <f t="shared" si="22"/>
        <v>917.13386572437116</v>
      </c>
      <c r="R288" s="124">
        <f t="shared" si="23"/>
        <v>402853.74071461445</v>
      </c>
      <c r="Z288" s="2"/>
    </row>
    <row r="289" spans="13:26" x14ac:dyDescent="0.2">
      <c r="M289" s="2"/>
      <c r="N289" s="1">
        <f t="shared" si="24"/>
        <v>223</v>
      </c>
      <c r="O289" s="124">
        <f t="shared" si="25"/>
        <v>402853.74071461445</v>
      </c>
      <c r="P289" s="124">
        <f t="shared" si="26"/>
        <v>1394.3825977273689</v>
      </c>
      <c r="Q289" s="124">
        <f t="shared" si="22"/>
        <v>922.42661615480188</v>
      </c>
      <c r="R289" s="124">
        <f t="shared" si="23"/>
        <v>405170.54992849659</v>
      </c>
      <c r="Z289" s="2"/>
    </row>
    <row r="290" spans="13:26" x14ac:dyDescent="0.2">
      <c r="M290" s="2"/>
      <c r="N290" s="1">
        <f t="shared" si="24"/>
        <v>224</v>
      </c>
      <c r="O290" s="124">
        <f t="shared" si="25"/>
        <v>405170.54992849659</v>
      </c>
      <c r="P290" s="124">
        <f t="shared" si="26"/>
        <v>1394.3825977273689</v>
      </c>
      <c r="Q290" s="124">
        <f t="shared" si="22"/>
        <v>927.73148555888542</v>
      </c>
      <c r="R290" s="124">
        <f t="shared" si="23"/>
        <v>407492.66401178285</v>
      </c>
      <c r="Z290" s="2"/>
    </row>
    <row r="291" spans="13:26" x14ac:dyDescent="0.2">
      <c r="M291" s="2"/>
      <c r="N291" s="1">
        <f t="shared" si="24"/>
        <v>225</v>
      </c>
      <c r="O291" s="124">
        <f t="shared" si="25"/>
        <v>407492.66401178285</v>
      </c>
      <c r="P291" s="124">
        <f t="shared" si="26"/>
        <v>1394.3825977273689</v>
      </c>
      <c r="Q291" s="124">
        <f t="shared" si="22"/>
        <v>933.04850168580913</v>
      </c>
      <c r="R291" s="124">
        <f t="shared" si="23"/>
        <v>409820.09511119599</v>
      </c>
      <c r="Z291" s="2"/>
    </row>
    <row r="292" spans="13:26" x14ac:dyDescent="0.2">
      <c r="M292" s="2"/>
      <c r="N292" s="1">
        <f t="shared" si="24"/>
        <v>226</v>
      </c>
      <c r="O292" s="124">
        <f t="shared" si="25"/>
        <v>409820.09511119599</v>
      </c>
      <c r="P292" s="124">
        <f t="shared" si="26"/>
        <v>1394.3825977273689</v>
      </c>
      <c r="Q292" s="124">
        <f t="shared" si="22"/>
        <v>938.37769234829818</v>
      </c>
      <c r="R292" s="124">
        <f t="shared" si="23"/>
        <v>412152.85540127166</v>
      </c>
      <c r="Z292" s="2"/>
    </row>
    <row r="293" spans="13:26" x14ac:dyDescent="0.2">
      <c r="M293" s="2"/>
      <c r="N293" s="1">
        <f t="shared" si="24"/>
        <v>227</v>
      </c>
      <c r="O293" s="124">
        <f t="shared" si="25"/>
        <v>412152.85540127166</v>
      </c>
      <c r="P293" s="124">
        <f t="shared" si="26"/>
        <v>1394.3825977273689</v>
      </c>
      <c r="Q293" s="124">
        <f t="shared" si="22"/>
        <v>943.71908542276185</v>
      </c>
      <c r="R293" s="124">
        <f t="shared" si="23"/>
        <v>414490.95708442177</v>
      </c>
      <c r="Z293" s="2"/>
    </row>
    <row r="294" spans="13:26" x14ac:dyDescent="0.2">
      <c r="M294" s="2"/>
      <c r="N294" s="1">
        <f t="shared" si="24"/>
        <v>228</v>
      </c>
      <c r="O294" s="124">
        <f t="shared" si="25"/>
        <v>414490.95708442177</v>
      </c>
      <c r="P294" s="124">
        <f t="shared" si="26"/>
        <v>1394.3825977273689</v>
      </c>
      <c r="Q294" s="124">
        <f t="shared" si="22"/>
        <v>949.0727088494383</v>
      </c>
      <c r="R294" s="124">
        <f t="shared" si="23"/>
        <v>416834.41239099856</v>
      </c>
      <c r="Z294" s="2"/>
    </row>
    <row r="295" spans="13:26" x14ac:dyDescent="0.2">
      <c r="M295" s="2"/>
      <c r="N295" s="1">
        <f t="shared" si="24"/>
        <v>229</v>
      </c>
      <c r="O295" s="124">
        <f t="shared" si="25"/>
        <v>416834.41239099856</v>
      </c>
      <c r="P295" s="124">
        <f t="shared" si="26"/>
        <v>1394.3825977273689</v>
      </c>
      <c r="Q295" s="124">
        <f t="shared" si="22"/>
        <v>954.43859063254183</v>
      </c>
      <c r="R295" s="124">
        <f t="shared" si="23"/>
        <v>419183.23357935844</v>
      </c>
      <c r="Z295" s="2"/>
    </row>
    <row r="296" spans="13:26" x14ac:dyDescent="0.2">
      <c r="M296" s="2"/>
      <c r="N296" s="1">
        <f t="shared" si="24"/>
        <v>230</v>
      </c>
      <c r="O296" s="124">
        <f t="shared" si="25"/>
        <v>419183.23357935844</v>
      </c>
      <c r="P296" s="124">
        <f t="shared" si="26"/>
        <v>1394.3825977273689</v>
      </c>
      <c r="Q296" s="124">
        <f t="shared" si="22"/>
        <v>959.8167588404084</v>
      </c>
      <c r="R296" s="124">
        <f t="shared" si="23"/>
        <v>421537.43293592619</v>
      </c>
      <c r="Z296" s="2"/>
    </row>
    <row r="297" spans="13:26" x14ac:dyDescent="0.2">
      <c r="M297" s="2"/>
      <c r="N297" s="1">
        <f t="shared" si="24"/>
        <v>231</v>
      </c>
      <c r="O297" s="124">
        <f t="shared" si="25"/>
        <v>421537.43293592619</v>
      </c>
      <c r="P297" s="124">
        <f t="shared" si="26"/>
        <v>1394.3825977273689</v>
      </c>
      <c r="Q297" s="124">
        <f t="shared" si="22"/>
        <v>965.2072416056435</v>
      </c>
      <c r="R297" s="124">
        <f t="shared" si="23"/>
        <v>423897.02277525916</v>
      </c>
      <c r="Z297" s="2"/>
    </row>
    <row r="298" spans="13:26" x14ac:dyDescent="0.2">
      <c r="M298" s="2"/>
      <c r="N298" s="1">
        <f t="shared" si="24"/>
        <v>232</v>
      </c>
      <c r="O298" s="124">
        <f t="shared" si="25"/>
        <v>423897.02277525916</v>
      </c>
      <c r="P298" s="124">
        <f t="shared" si="26"/>
        <v>1394.3825977273689</v>
      </c>
      <c r="Q298" s="124">
        <f t="shared" si="22"/>
        <v>970.61006712526819</v>
      </c>
      <c r="R298" s="124">
        <f t="shared" si="23"/>
        <v>426262.01544011181</v>
      </c>
      <c r="Z298" s="2"/>
    </row>
    <row r="299" spans="13:26" x14ac:dyDescent="0.2">
      <c r="M299" s="2"/>
      <c r="N299" s="1">
        <f t="shared" si="24"/>
        <v>233</v>
      </c>
      <c r="O299" s="124">
        <f t="shared" si="25"/>
        <v>426262.01544011181</v>
      </c>
      <c r="P299" s="124">
        <f t="shared" si="26"/>
        <v>1394.3825977273689</v>
      </c>
      <c r="Q299" s="124">
        <f t="shared" si="22"/>
        <v>976.02526366086727</v>
      </c>
      <c r="R299" s="124">
        <f t="shared" si="23"/>
        <v>428632.42330150004</v>
      </c>
      <c r="Z299" s="2"/>
    </row>
    <row r="300" spans="13:26" x14ac:dyDescent="0.2">
      <c r="M300" s="2"/>
      <c r="N300" s="1">
        <f t="shared" si="24"/>
        <v>234</v>
      </c>
      <c r="O300" s="124">
        <f t="shared" si="25"/>
        <v>428632.42330150004</v>
      </c>
      <c r="P300" s="124">
        <f t="shared" si="26"/>
        <v>1394.3825977273689</v>
      </c>
      <c r="Q300" s="124">
        <f t="shared" si="22"/>
        <v>981.45285953873713</v>
      </c>
      <c r="R300" s="124">
        <f t="shared" si="23"/>
        <v>431008.25875876611</v>
      </c>
      <c r="Z300" s="2"/>
    </row>
    <row r="301" spans="13:26" x14ac:dyDescent="0.2">
      <c r="M301" s="2"/>
      <c r="N301" s="1">
        <f t="shared" si="24"/>
        <v>235</v>
      </c>
      <c r="O301" s="124">
        <f t="shared" si="25"/>
        <v>431008.25875876611</v>
      </c>
      <c r="P301" s="124">
        <f t="shared" si="26"/>
        <v>1394.3825977273689</v>
      </c>
      <c r="Q301" s="124">
        <f t="shared" si="22"/>
        <v>986.89288315003341</v>
      </c>
      <c r="R301" s="124">
        <f t="shared" si="23"/>
        <v>433389.53423964349</v>
      </c>
      <c r="Z301" s="2"/>
    </row>
    <row r="302" spans="13:26" x14ac:dyDescent="0.2">
      <c r="M302" s="2"/>
      <c r="N302" s="1">
        <f t="shared" si="24"/>
        <v>236</v>
      </c>
      <c r="O302" s="124">
        <f t="shared" si="25"/>
        <v>433389.53423964349</v>
      </c>
      <c r="P302" s="124">
        <f t="shared" si="26"/>
        <v>1394.3825977273689</v>
      </c>
      <c r="Q302" s="124">
        <f t="shared" si="22"/>
        <v>992.34536295092028</v>
      </c>
      <c r="R302" s="124">
        <f t="shared" si="23"/>
        <v>435776.26220032177</v>
      </c>
      <c r="Z302" s="2"/>
    </row>
    <row r="303" spans="13:26" x14ac:dyDescent="0.2">
      <c r="M303" s="2"/>
      <c r="N303" s="1">
        <f t="shared" si="24"/>
        <v>237</v>
      </c>
      <c r="O303" s="124">
        <f t="shared" si="25"/>
        <v>435776.26220032177</v>
      </c>
      <c r="P303" s="124">
        <f t="shared" si="26"/>
        <v>1394.3825977273689</v>
      </c>
      <c r="Q303" s="124">
        <f t="shared" si="22"/>
        <v>997.81032746271842</v>
      </c>
      <c r="R303" s="124">
        <f t="shared" si="23"/>
        <v>438168.45512551186</v>
      </c>
      <c r="Z303" s="2"/>
    </row>
    <row r="304" spans="13:26" x14ac:dyDescent="0.2">
      <c r="M304" s="2"/>
      <c r="N304" s="1">
        <f t="shared" si="24"/>
        <v>238</v>
      </c>
      <c r="O304" s="124">
        <f t="shared" si="25"/>
        <v>438168.45512551186</v>
      </c>
      <c r="P304" s="124">
        <f t="shared" si="26"/>
        <v>1394.3825977273689</v>
      </c>
      <c r="Q304" s="124">
        <f t="shared" si="22"/>
        <v>1003.287805272055</v>
      </c>
      <c r="R304" s="124">
        <f t="shared" si="23"/>
        <v>440566.12552851124</v>
      </c>
      <c r="Z304" s="2"/>
    </row>
    <row r="305" spans="13:26" x14ac:dyDescent="0.2">
      <c r="M305" s="2"/>
      <c r="N305" s="1">
        <f t="shared" si="24"/>
        <v>239</v>
      </c>
      <c r="O305" s="124">
        <f t="shared" si="25"/>
        <v>440566.12552851124</v>
      </c>
      <c r="P305" s="124">
        <f t="shared" si="26"/>
        <v>1394.3825977273689</v>
      </c>
      <c r="Q305" s="124">
        <f t="shared" si="22"/>
        <v>1008.7778250310128</v>
      </c>
      <c r="R305" s="124">
        <f t="shared" si="23"/>
        <v>442969.28595126962</v>
      </c>
      <c r="Z305" s="2"/>
    </row>
    <row r="306" spans="13:26" x14ac:dyDescent="0.2">
      <c r="M306" s="2"/>
      <c r="N306" s="1">
        <f t="shared" si="24"/>
        <v>240</v>
      </c>
      <c r="O306" s="124">
        <f t="shared" si="25"/>
        <v>442969.28595126962</v>
      </c>
      <c r="P306" s="124">
        <f t="shared" si="26"/>
        <v>1394.3825977273689</v>
      </c>
      <c r="Q306" s="124">
        <f t="shared" si="22"/>
        <v>1014.2804154572799</v>
      </c>
      <c r="R306" s="124">
        <f t="shared" si="23"/>
        <v>445377.94896445423</v>
      </c>
      <c r="Z306" s="2"/>
    </row>
    <row r="307" spans="13:26" x14ac:dyDescent="0.2">
      <c r="M307" s="2"/>
      <c r="N307" s="1">
        <f t="shared" si="24"/>
        <v>241</v>
      </c>
      <c r="O307" s="124">
        <f t="shared" si="25"/>
        <v>445377.94896445423</v>
      </c>
      <c r="P307" s="124">
        <f t="shared" si="26"/>
        <v>1394.3825977273689</v>
      </c>
      <c r="Q307" s="124">
        <f t="shared" si="22"/>
        <v>1019.7956053343005</v>
      </c>
      <c r="R307" s="124">
        <f t="shared" si="23"/>
        <v>447792.12716751586</v>
      </c>
      <c r="Z307" s="2"/>
    </row>
    <row r="308" spans="13:26" x14ac:dyDescent="0.2">
      <c r="M308" s="2"/>
      <c r="N308" s="1">
        <f t="shared" si="24"/>
        <v>242</v>
      </c>
      <c r="O308" s="124">
        <f t="shared" si="25"/>
        <v>447792.12716751586</v>
      </c>
      <c r="P308" s="124">
        <f t="shared" si="26"/>
        <v>1394.3825977273689</v>
      </c>
      <c r="Q308" s="124">
        <f t="shared" si="22"/>
        <v>1025.3234235114248</v>
      </c>
      <c r="R308" s="124">
        <f t="shared" si="23"/>
        <v>450211.83318875462</v>
      </c>
      <c r="Z308" s="2"/>
    </row>
    <row r="309" spans="13:26" x14ac:dyDescent="0.2">
      <c r="M309" s="2"/>
      <c r="N309" s="1">
        <f t="shared" si="24"/>
        <v>243</v>
      </c>
      <c r="O309" s="124">
        <f t="shared" si="25"/>
        <v>450211.83318875462</v>
      </c>
      <c r="P309" s="124">
        <f t="shared" si="26"/>
        <v>1394.3825977273689</v>
      </c>
      <c r="Q309" s="124">
        <f t="shared" si="22"/>
        <v>1030.8638989040608</v>
      </c>
      <c r="R309" s="124">
        <f t="shared" si="23"/>
        <v>452637.07968538604</v>
      </c>
      <c r="Z309" s="2"/>
    </row>
    <row r="310" spans="13:26" x14ac:dyDescent="0.2">
      <c r="M310" s="2"/>
      <c r="N310" s="1">
        <f t="shared" si="24"/>
        <v>244</v>
      </c>
      <c r="O310" s="124">
        <f t="shared" si="25"/>
        <v>452637.07968538604</v>
      </c>
      <c r="P310" s="124">
        <f t="shared" si="26"/>
        <v>1394.3825977273689</v>
      </c>
      <c r="Q310" s="124">
        <f t="shared" si="22"/>
        <v>1036.4170604938245</v>
      </c>
      <c r="R310" s="124">
        <f t="shared" si="23"/>
        <v>455067.87934360723</v>
      </c>
      <c r="Z310" s="2"/>
    </row>
    <row r="311" spans="13:26" x14ac:dyDescent="0.2">
      <c r="M311" s="2"/>
      <c r="N311" s="1">
        <f t="shared" si="24"/>
        <v>245</v>
      </c>
      <c r="O311" s="124">
        <f t="shared" si="25"/>
        <v>455067.87934360723</v>
      </c>
      <c r="P311" s="124">
        <f t="shared" si="26"/>
        <v>1394.3825977273689</v>
      </c>
      <c r="Q311" s="124">
        <f t="shared" si="22"/>
        <v>1041.9829373286921</v>
      </c>
      <c r="R311" s="124">
        <f t="shared" si="23"/>
        <v>457504.24487866327</v>
      </c>
      <c r="Z311" s="2"/>
    </row>
    <row r="312" spans="13:26" x14ac:dyDescent="0.2">
      <c r="M312" s="2"/>
      <c r="N312" s="1">
        <f t="shared" si="24"/>
        <v>246</v>
      </c>
      <c r="O312" s="124">
        <f t="shared" si="25"/>
        <v>457504.24487866327</v>
      </c>
      <c r="P312" s="124">
        <f t="shared" si="26"/>
        <v>1394.3825977273689</v>
      </c>
      <c r="Q312" s="124">
        <f t="shared" si="22"/>
        <v>1047.5615585231519</v>
      </c>
      <c r="R312" s="124">
        <f t="shared" si="23"/>
        <v>459946.18903491378</v>
      </c>
      <c r="Z312" s="2"/>
    </row>
    <row r="313" spans="13:26" x14ac:dyDescent="0.2">
      <c r="M313" s="2"/>
      <c r="N313" s="1">
        <f t="shared" si="24"/>
        <v>247</v>
      </c>
      <c r="O313" s="124">
        <f t="shared" si="25"/>
        <v>459946.18903491378</v>
      </c>
      <c r="P313" s="124">
        <f t="shared" si="26"/>
        <v>1394.3825977273689</v>
      </c>
      <c r="Q313" s="124">
        <f t="shared" si="22"/>
        <v>1053.1529532583563</v>
      </c>
      <c r="R313" s="124">
        <f t="shared" si="23"/>
        <v>462393.7245858995</v>
      </c>
      <c r="Z313" s="2"/>
    </row>
    <row r="314" spans="13:26" x14ac:dyDescent="0.2">
      <c r="M314" s="2"/>
      <c r="N314" s="1">
        <f t="shared" si="24"/>
        <v>248</v>
      </c>
      <c r="O314" s="124">
        <f t="shared" si="25"/>
        <v>462393.7245858995</v>
      </c>
      <c r="P314" s="124">
        <f t="shared" si="26"/>
        <v>1394.3825977273689</v>
      </c>
      <c r="Q314" s="124">
        <f t="shared" si="22"/>
        <v>1058.7571507822754</v>
      </c>
      <c r="R314" s="124">
        <f t="shared" si="23"/>
        <v>464846.86433440913</v>
      </c>
      <c r="Z314" s="2"/>
    </row>
    <row r="315" spans="13:26" x14ac:dyDescent="0.2">
      <c r="M315" s="2"/>
      <c r="N315" s="1">
        <f t="shared" si="24"/>
        <v>249</v>
      </c>
      <c r="O315" s="124">
        <f t="shared" si="25"/>
        <v>464846.86433440913</v>
      </c>
      <c r="P315" s="124">
        <f t="shared" si="26"/>
        <v>1394.3825977273689</v>
      </c>
      <c r="Q315" s="124">
        <f t="shared" si="22"/>
        <v>1064.3741804098483</v>
      </c>
      <c r="R315" s="124">
        <f t="shared" si="23"/>
        <v>467305.6211125463</v>
      </c>
      <c r="Z315" s="2"/>
    </row>
    <row r="316" spans="13:26" x14ac:dyDescent="0.2">
      <c r="M316" s="2"/>
      <c r="N316" s="1">
        <f t="shared" si="24"/>
        <v>250</v>
      </c>
      <c r="O316" s="124">
        <f t="shared" si="25"/>
        <v>467305.6211125463</v>
      </c>
      <c r="P316" s="124">
        <f t="shared" si="26"/>
        <v>1394.3825977273689</v>
      </c>
      <c r="Q316" s="124">
        <f t="shared" si="22"/>
        <v>1070.004071523138</v>
      </c>
      <c r="R316" s="124">
        <f t="shared" si="23"/>
        <v>469770.0077817968</v>
      </c>
      <c r="Z316" s="2"/>
    </row>
    <row r="317" spans="13:26" x14ac:dyDescent="0.2">
      <c r="M317" s="2"/>
      <c r="N317" s="1">
        <f t="shared" si="24"/>
        <v>251</v>
      </c>
      <c r="O317" s="124">
        <f t="shared" si="25"/>
        <v>469770.0077817968</v>
      </c>
      <c r="P317" s="124">
        <f t="shared" si="26"/>
        <v>1394.3825977273689</v>
      </c>
      <c r="Q317" s="124">
        <f t="shared" si="22"/>
        <v>1075.6468535714848</v>
      </c>
      <c r="R317" s="124">
        <f t="shared" si="23"/>
        <v>472240.03723309562</v>
      </c>
      <c r="Z317" s="2"/>
    </row>
    <row r="318" spans="13:26" x14ac:dyDescent="0.2">
      <c r="M318" s="2"/>
      <c r="N318" s="1">
        <f t="shared" si="24"/>
        <v>252</v>
      </c>
      <c r="O318" s="124">
        <f t="shared" si="25"/>
        <v>472240.03723309562</v>
      </c>
      <c r="P318" s="124">
        <f t="shared" si="26"/>
        <v>1394.3825977273689</v>
      </c>
      <c r="Q318" s="124">
        <f t="shared" si="22"/>
        <v>1081.3025560716592</v>
      </c>
      <c r="R318" s="124">
        <f t="shared" si="23"/>
        <v>474715.72238689463</v>
      </c>
      <c r="Z318" s="2"/>
    </row>
    <row r="319" spans="13:26" x14ac:dyDescent="0.2">
      <c r="M319" s="2"/>
      <c r="N319" s="1">
        <f t="shared" si="24"/>
        <v>253</v>
      </c>
      <c r="O319" s="124">
        <f t="shared" si="25"/>
        <v>474715.72238689463</v>
      </c>
      <c r="P319" s="124">
        <f t="shared" si="26"/>
        <v>1394.3825977273689</v>
      </c>
      <c r="Q319" s="124">
        <f t="shared" si="22"/>
        <v>1086.9712086080178</v>
      </c>
      <c r="R319" s="124">
        <f t="shared" si="23"/>
        <v>477197.07619322999</v>
      </c>
      <c r="Z319" s="2"/>
    </row>
    <row r="320" spans="13:26" x14ac:dyDescent="0.2">
      <c r="M320" s="2"/>
      <c r="N320" s="1">
        <f t="shared" si="24"/>
        <v>254</v>
      </c>
      <c r="O320" s="124">
        <f t="shared" si="25"/>
        <v>477197.07619322999</v>
      </c>
      <c r="P320" s="124">
        <f t="shared" si="26"/>
        <v>1394.3825977273689</v>
      </c>
      <c r="Q320" s="124">
        <f t="shared" si="22"/>
        <v>1092.6528408326576</v>
      </c>
      <c r="R320" s="124">
        <f t="shared" si="23"/>
        <v>479684.11163179</v>
      </c>
      <c r="Z320" s="2"/>
    </row>
    <row r="321" spans="13:26" x14ac:dyDescent="0.2">
      <c r="M321" s="2"/>
      <c r="N321" s="1">
        <f t="shared" si="24"/>
        <v>255</v>
      </c>
      <c r="O321" s="124">
        <f t="shared" si="25"/>
        <v>479684.11163179</v>
      </c>
      <c r="P321" s="124">
        <f t="shared" si="26"/>
        <v>1394.3825977273689</v>
      </c>
      <c r="Q321" s="124">
        <f t="shared" si="22"/>
        <v>1098.34748246557</v>
      </c>
      <c r="R321" s="124">
        <f t="shared" si="23"/>
        <v>482176.84171198291</v>
      </c>
      <c r="Z321" s="2"/>
    </row>
    <row r="322" spans="13:26" x14ac:dyDescent="0.2">
      <c r="M322" s="2"/>
      <c r="N322" s="1">
        <f t="shared" si="24"/>
        <v>256</v>
      </c>
      <c r="O322" s="124">
        <f t="shared" si="25"/>
        <v>482176.84171198291</v>
      </c>
      <c r="P322" s="124">
        <f t="shared" si="26"/>
        <v>1394.3825977273689</v>
      </c>
      <c r="Q322" s="124">
        <f t="shared" si="22"/>
        <v>1104.0551632947981</v>
      </c>
      <c r="R322" s="124">
        <f t="shared" si="23"/>
        <v>484675.27947300504</v>
      </c>
      <c r="Z322" s="2"/>
    </row>
    <row r="323" spans="13:26" x14ac:dyDescent="0.2">
      <c r="M323" s="2"/>
      <c r="N323" s="1">
        <f t="shared" si="24"/>
        <v>257</v>
      </c>
      <c r="O323" s="124">
        <f t="shared" si="25"/>
        <v>484675.27947300504</v>
      </c>
      <c r="P323" s="124">
        <f t="shared" si="26"/>
        <v>1394.3825977273689</v>
      </c>
      <c r="Q323" s="124">
        <f t="shared" ref="Q323:Q386" si="27">O323*$P$61</f>
        <v>1109.7759131765913</v>
      </c>
      <c r="R323" s="124">
        <f t="shared" ref="R323:R386" si="28">O323+P323+Q323</f>
        <v>487179.43798390898</v>
      </c>
      <c r="Z323" s="2"/>
    </row>
    <row r="324" spans="13:26" x14ac:dyDescent="0.2">
      <c r="M324" s="2"/>
      <c r="N324" s="1">
        <f t="shared" ref="N324:N387" si="29">N323+1</f>
        <v>258</v>
      </c>
      <c r="O324" s="124">
        <f t="shared" ref="O324:O387" si="30">R323</f>
        <v>487179.43798390898</v>
      </c>
      <c r="P324" s="124">
        <f t="shared" ref="P324:P387" si="31">P323</f>
        <v>1394.3825977273689</v>
      </c>
      <c r="Q324" s="124">
        <f t="shared" si="27"/>
        <v>1115.5097620355614</v>
      </c>
      <c r="R324" s="124">
        <f t="shared" si="28"/>
        <v>489689.3303436719</v>
      </c>
      <c r="Z324" s="2"/>
    </row>
    <row r="325" spans="13:26" x14ac:dyDescent="0.2">
      <c r="M325" s="2"/>
      <c r="N325" s="1">
        <f t="shared" si="29"/>
        <v>259</v>
      </c>
      <c r="O325" s="124">
        <f t="shared" si="30"/>
        <v>489689.3303436719</v>
      </c>
      <c r="P325" s="124">
        <f t="shared" si="31"/>
        <v>1394.3825977273689</v>
      </c>
      <c r="Q325" s="124">
        <f t="shared" si="27"/>
        <v>1121.2567398648403</v>
      </c>
      <c r="R325" s="124">
        <f t="shared" si="28"/>
        <v>492204.96968126408</v>
      </c>
      <c r="Z325" s="2"/>
    </row>
    <row r="326" spans="13:26" x14ac:dyDescent="0.2">
      <c r="M326" s="2"/>
      <c r="N326" s="1">
        <f t="shared" si="29"/>
        <v>260</v>
      </c>
      <c r="O326" s="124">
        <f t="shared" si="30"/>
        <v>492204.96968126408</v>
      </c>
      <c r="P326" s="124">
        <f t="shared" si="31"/>
        <v>1394.3825977273689</v>
      </c>
      <c r="Q326" s="124">
        <f t="shared" si="27"/>
        <v>1127.0168767262351</v>
      </c>
      <c r="R326" s="124">
        <f t="shared" si="28"/>
        <v>494726.36915571766</v>
      </c>
      <c r="Z326" s="2"/>
    </row>
    <row r="327" spans="13:26" x14ac:dyDescent="0.2">
      <c r="M327" s="2"/>
      <c r="N327" s="1">
        <f t="shared" si="29"/>
        <v>261</v>
      </c>
      <c r="O327" s="124">
        <f t="shared" si="30"/>
        <v>494726.36915571766</v>
      </c>
      <c r="P327" s="124">
        <f t="shared" si="31"/>
        <v>1394.3825977273689</v>
      </c>
      <c r="Q327" s="124">
        <f t="shared" si="27"/>
        <v>1132.7902027503872</v>
      </c>
      <c r="R327" s="124">
        <f t="shared" si="28"/>
        <v>497253.54195619537</v>
      </c>
      <c r="Z327" s="2"/>
    </row>
    <row r="328" spans="13:26" x14ac:dyDescent="0.2">
      <c r="M328" s="2"/>
      <c r="N328" s="1">
        <f t="shared" si="29"/>
        <v>262</v>
      </c>
      <c r="O328" s="124">
        <f t="shared" si="30"/>
        <v>497253.54195619537</v>
      </c>
      <c r="P328" s="124">
        <f t="shared" si="31"/>
        <v>1394.3825977273689</v>
      </c>
      <c r="Q328" s="124">
        <f t="shared" si="27"/>
        <v>1138.5767481369285</v>
      </c>
      <c r="R328" s="124">
        <f t="shared" si="28"/>
        <v>499786.50130205968</v>
      </c>
      <c r="Z328" s="2"/>
    </row>
    <row r="329" spans="13:26" x14ac:dyDescent="0.2">
      <c r="M329" s="2"/>
      <c r="N329" s="1">
        <f t="shared" si="29"/>
        <v>263</v>
      </c>
      <c r="O329" s="124">
        <f t="shared" si="30"/>
        <v>499786.50130205968</v>
      </c>
      <c r="P329" s="124">
        <f t="shared" si="31"/>
        <v>1394.3825977273689</v>
      </c>
      <c r="Q329" s="124">
        <f t="shared" si="27"/>
        <v>1144.3765431546406</v>
      </c>
      <c r="R329" s="124">
        <f t="shared" si="28"/>
        <v>502325.26044294168</v>
      </c>
      <c r="Z329" s="2"/>
    </row>
    <row r="330" spans="13:26" x14ac:dyDescent="0.2">
      <c r="M330" s="2"/>
      <c r="N330" s="1">
        <f t="shared" si="29"/>
        <v>264</v>
      </c>
      <c r="O330" s="124">
        <f t="shared" si="30"/>
        <v>502325.26044294168</v>
      </c>
      <c r="P330" s="124">
        <f t="shared" si="31"/>
        <v>1394.3825977273689</v>
      </c>
      <c r="Q330" s="124">
        <f t="shared" si="27"/>
        <v>1150.1896181416116</v>
      </c>
      <c r="R330" s="124">
        <f t="shared" si="28"/>
        <v>504869.83265881066</v>
      </c>
      <c r="Z330" s="2"/>
    </row>
    <row r="331" spans="13:26" x14ac:dyDescent="0.2">
      <c r="M331" s="2"/>
      <c r="N331" s="1">
        <f t="shared" si="29"/>
        <v>265</v>
      </c>
      <c r="O331" s="124">
        <f t="shared" si="30"/>
        <v>504869.83265881066</v>
      </c>
      <c r="P331" s="124">
        <f t="shared" si="31"/>
        <v>1394.3825977273689</v>
      </c>
      <c r="Q331" s="124">
        <f t="shared" si="27"/>
        <v>1156.0160035053964</v>
      </c>
      <c r="R331" s="124">
        <f t="shared" si="28"/>
        <v>507420.23126004339</v>
      </c>
      <c r="Z331" s="2"/>
    </row>
    <row r="332" spans="13:26" x14ac:dyDescent="0.2">
      <c r="M332" s="2"/>
      <c r="N332" s="1">
        <f t="shared" si="29"/>
        <v>266</v>
      </c>
      <c r="O332" s="124">
        <f t="shared" si="30"/>
        <v>507420.23126004339</v>
      </c>
      <c r="P332" s="124">
        <f t="shared" si="31"/>
        <v>1394.3825977273689</v>
      </c>
      <c r="Q332" s="124">
        <f t="shared" si="27"/>
        <v>1161.8557297231744</v>
      </c>
      <c r="R332" s="124">
        <f t="shared" si="28"/>
        <v>509976.46958749392</v>
      </c>
      <c r="Z332" s="2"/>
    </row>
    <row r="333" spans="13:26" x14ac:dyDescent="0.2">
      <c r="M333" s="2"/>
      <c r="N333" s="1">
        <f t="shared" si="29"/>
        <v>267</v>
      </c>
      <c r="O333" s="124">
        <f t="shared" si="30"/>
        <v>509976.46958749392</v>
      </c>
      <c r="P333" s="124">
        <f t="shared" si="31"/>
        <v>1394.3825977273689</v>
      </c>
      <c r="Q333" s="124">
        <f t="shared" si="27"/>
        <v>1167.7088273419099</v>
      </c>
      <c r="R333" s="124">
        <f t="shared" si="28"/>
        <v>512538.56101256318</v>
      </c>
      <c r="Z333" s="2"/>
    </row>
    <row r="334" spans="13:26" x14ac:dyDescent="0.2">
      <c r="M334" s="2"/>
      <c r="N334" s="1">
        <f t="shared" si="29"/>
        <v>268</v>
      </c>
      <c r="O334" s="124">
        <f t="shared" si="30"/>
        <v>512538.56101256318</v>
      </c>
      <c r="P334" s="124">
        <f t="shared" si="31"/>
        <v>1394.3825977273689</v>
      </c>
      <c r="Q334" s="124">
        <f t="shared" si="27"/>
        <v>1173.5753269785114</v>
      </c>
      <c r="R334" s="124">
        <f t="shared" si="28"/>
        <v>515106.51893726905</v>
      </c>
      <c r="Z334" s="2"/>
    </row>
    <row r="335" spans="13:26" x14ac:dyDescent="0.2">
      <c r="M335" s="2"/>
      <c r="N335" s="1">
        <f t="shared" si="29"/>
        <v>269</v>
      </c>
      <c r="O335" s="124">
        <f t="shared" si="30"/>
        <v>515106.51893726905</v>
      </c>
      <c r="P335" s="124">
        <f t="shared" si="31"/>
        <v>1394.3825977273689</v>
      </c>
      <c r="Q335" s="124">
        <f t="shared" si="27"/>
        <v>1179.4552593199921</v>
      </c>
      <c r="R335" s="124">
        <f t="shared" si="28"/>
        <v>517680.35679431638</v>
      </c>
      <c r="Z335" s="2"/>
    </row>
    <row r="336" spans="13:26" x14ac:dyDescent="0.2">
      <c r="M336" s="2"/>
      <c r="N336" s="1">
        <f t="shared" si="29"/>
        <v>270</v>
      </c>
      <c r="O336" s="124">
        <f t="shared" si="30"/>
        <v>517680.35679431638</v>
      </c>
      <c r="P336" s="124">
        <f t="shared" si="31"/>
        <v>1394.3825977273689</v>
      </c>
      <c r="Q336" s="124">
        <f t="shared" si="27"/>
        <v>1185.3486551236299</v>
      </c>
      <c r="R336" s="124">
        <f t="shared" si="28"/>
        <v>520260.08804716734</v>
      </c>
      <c r="Z336" s="2"/>
    </row>
    <row r="337" spans="13:26" x14ac:dyDescent="0.2">
      <c r="M337" s="2"/>
      <c r="N337" s="1">
        <f t="shared" si="29"/>
        <v>271</v>
      </c>
      <c r="O337" s="124">
        <f t="shared" si="30"/>
        <v>520260.08804716734</v>
      </c>
      <c r="P337" s="124">
        <f t="shared" si="31"/>
        <v>1394.3825977273689</v>
      </c>
      <c r="Q337" s="124">
        <f t="shared" si="27"/>
        <v>1191.2555452171289</v>
      </c>
      <c r="R337" s="124">
        <f t="shared" si="28"/>
        <v>522845.72619011183</v>
      </c>
      <c r="Z337" s="2"/>
    </row>
    <row r="338" spans="13:26" x14ac:dyDescent="0.2">
      <c r="M338" s="2"/>
      <c r="N338" s="1">
        <f t="shared" si="29"/>
        <v>272</v>
      </c>
      <c r="O338" s="124">
        <f t="shared" si="30"/>
        <v>522845.72619011183</v>
      </c>
      <c r="P338" s="124">
        <f t="shared" si="31"/>
        <v>1394.3825977273689</v>
      </c>
      <c r="Q338" s="124">
        <f t="shared" si="27"/>
        <v>1197.1759604987797</v>
      </c>
      <c r="R338" s="124">
        <f t="shared" si="28"/>
        <v>525437.28474833793</v>
      </c>
      <c r="Z338" s="2"/>
    </row>
    <row r="339" spans="13:26" x14ac:dyDescent="0.2">
      <c r="M339" s="2"/>
      <c r="N339" s="1">
        <f t="shared" si="29"/>
        <v>273</v>
      </c>
      <c r="O339" s="124">
        <f t="shared" si="30"/>
        <v>525437.28474833793</v>
      </c>
      <c r="P339" s="124">
        <f t="shared" si="31"/>
        <v>1394.3825977273689</v>
      </c>
      <c r="Q339" s="124">
        <f t="shared" si="27"/>
        <v>1203.1099319376226</v>
      </c>
      <c r="R339" s="124">
        <f t="shared" si="28"/>
        <v>528034.77727800293</v>
      </c>
      <c r="Z339" s="2"/>
    </row>
    <row r="340" spans="13:26" x14ac:dyDescent="0.2">
      <c r="M340" s="2"/>
      <c r="N340" s="1">
        <f t="shared" si="29"/>
        <v>274</v>
      </c>
      <c r="O340" s="124">
        <f t="shared" si="30"/>
        <v>528034.77727800293</v>
      </c>
      <c r="P340" s="124">
        <f t="shared" si="31"/>
        <v>1394.3825977273689</v>
      </c>
      <c r="Q340" s="124">
        <f t="shared" si="27"/>
        <v>1209.057490573608</v>
      </c>
      <c r="R340" s="124">
        <f t="shared" si="28"/>
        <v>530638.2173663039</v>
      </c>
      <c r="Z340" s="2"/>
    </row>
    <row r="341" spans="13:26" x14ac:dyDescent="0.2">
      <c r="M341" s="2"/>
      <c r="N341" s="1">
        <f t="shared" si="29"/>
        <v>275</v>
      </c>
      <c r="O341" s="124">
        <f t="shared" si="30"/>
        <v>530638.2173663039</v>
      </c>
      <c r="P341" s="124">
        <f t="shared" si="31"/>
        <v>1394.3825977273689</v>
      </c>
      <c r="Q341" s="124">
        <f t="shared" si="27"/>
        <v>1215.0186675177597</v>
      </c>
      <c r="R341" s="124">
        <f t="shared" si="28"/>
        <v>533247.61863154906</v>
      </c>
      <c r="Z341" s="2"/>
    </row>
    <row r="342" spans="13:26" x14ac:dyDescent="0.2">
      <c r="M342" s="2"/>
      <c r="N342" s="1">
        <f t="shared" si="29"/>
        <v>276</v>
      </c>
      <c r="O342" s="124">
        <f t="shared" si="30"/>
        <v>533247.61863154906</v>
      </c>
      <c r="P342" s="124">
        <f t="shared" si="31"/>
        <v>1394.3825977273689</v>
      </c>
      <c r="Q342" s="124">
        <f t="shared" si="27"/>
        <v>1220.9934939523373</v>
      </c>
      <c r="R342" s="124">
        <f t="shared" si="28"/>
        <v>535862.99472322874</v>
      </c>
      <c r="Z342" s="2"/>
    </row>
    <row r="343" spans="13:26" x14ac:dyDescent="0.2">
      <c r="M343" s="2"/>
      <c r="N343" s="1">
        <f t="shared" si="29"/>
        <v>277</v>
      </c>
      <c r="O343" s="124">
        <f t="shared" si="30"/>
        <v>535862.99472322874</v>
      </c>
      <c r="P343" s="124">
        <f t="shared" si="31"/>
        <v>1394.3825977273689</v>
      </c>
      <c r="Q343" s="124">
        <f t="shared" si="27"/>
        <v>1226.9820011309992</v>
      </c>
      <c r="R343" s="124">
        <f t="shared" si="28"/>
        <v>538484.35932208714</v>
      </c>
      <c r="Z343" s="2"/>
    </row>
    <row r="344" spans="13:26" x14ac:dyDescent="0.2">
      <c r="M344" s="2"/>
      <c r="N344" s="1">
        <f t="shared" si="29"/>
        <v>278</v>
      </c>
      <c r="O344" s="124">
        <f t="shared" si="30"/>
        <v>538484.35932208714</v>
      </c>
      <c r="P344" s="124">
        <f t="shared" si="31"/>
        <v>1394.3825977273689</v>
      </c>
      <c r="Q344" s="124">
        <f t="shared" si="27"/>
        <v>1232.9842203789667</v>
      </c>
      <c r="R344" s="124">
        <f t="shared" si="28"/>
        <v>541111.72614019341</v>
      </c>
      <c r="Z344" s="2"/>
    </row>
    <row r="345" spans="13:26" x14ac:dyDescent="0.2">
      <c r="M345" s="2"/>
      <c r="N345" s="1">
        <f t="shared" si="29"/>
        <v>279</v>
      </c>
      <c r="O345" s="124">
        <f t="shared" si="30"/>
        <v>541111.72614019341</v>
      </c>
      <c r="P345" s="124">
        <f t="shared" si="31"/>
        <v>1394.3825977273689</v>
      </c>
      <c r="Q345" s="124">
        <f t="shared" si="27"/>
        <v>1239.0001830931867</v>
      </c>
      <c r="R345" s="124">
        <f t="shared" si="28"/>
        <v>543745.10892101389</v>
      </c>
      <c r="Z345" s="2"/>
    </row>
    <row r="346" spans="13:26" x14ac:dyDescent="0.2">
      <c r="M346" s="2"/>
      <c r="N346" s="1">
        <f t="shared" si="29"/>
        <v>280</v>
      </c>
      <c r="O346" s="124">
        <f t="shared" si="30"/>
        <v>543745.10892101389</v>
      </c>
      <c r="P346" s="124">
        <f t="shared" si="31"/>
        <v>1394.3825977273689</v>
      </c>
      <c r="Q346" s="124">
        <f t="shared" si="27"/>
        <v>1245.0299207424973</v>
      </c>
      <c r="R346" s="124">
        <f t="shared" si="28"/>
        <v>546384.52143948374</v>
      </c>
      <c r="Z346" s="2"/>
    </row>
    <row r="347" spans="13:26" x14ac:dyDescent="0.2">
      <c r="M347" s="2"/>
      <c r="N347" s="1">
        <f t="shared" si="29"/>
        <v>281</v>
      </c>
      <c r="O347" s="124">
        <f t="shared" si="30"/>
        <v>546384.52143948374</v>
      </c>
      <c r="P347" s="124">
        <f t="shared" si="31"/>
        <v>1394.3825977273689</v>
      </c>
      <c r="Q347" s="124">
        <f t="shared" si="27"/>
        <v>1251.0734648677919</v>
      </c>
      <c r="R347" s="124">
        <f t="shared" si="28"/>
        <v>549029.97750207887</v>
      </c>
      <c r="Z347" s="2"/>
    </row>
    <row r="348" spans="13:26" x14ac:dyDescent="0.2">
      <c r="M348" s="2"/>
      <c r="N348" s="1">
        <f t="shared" si="29"/>
        <v>282</v>
      </c>
      <c r="O348" s="124">
        <f t="shared" si="30"/>
        <v>549029.97750207887</v>
      </c>
      <c r="P348" s="124">
        <f t="shared" si="31"/>
        <v>1394.3825977273689</v>
      </c>
      <c r="Q348" s="124">
        <f t="shared" si="27"/>
        <v>1257.1308470821837</v>
      </c>
      <c r="R348" s="124">
        <f t="shared" si="28"/>
        <v>551681.49094688846</v>
      </c>
      <c r="Z348" s="2"/>
    </row>
    <row r="349" spans="13:26" x14ac:dyDescent="0.2">
      <c r="M349" s="2"/>
      <c r="N349" s="1">
        <f t="shared" si="29"/>
        <v>283</v>
      </c>
      <c r="O349" s="124">
        <f t="shared" si="30"/>
        <v>551681.49094688846</v>
      </c>
      <c r="P349" s="124">
        <f t="shared" si="31"/>
        <v>1394.3825977273689</v>
      </c>
      <c r="Q349" s="124">
        <f t="shared" si="27"/>
        <v>1263.2020990711712</v>
      </c>
      <c r="R349" s="124">
        <f t="shared" si="28"/>
        <v>554339.07564368693</v>
      </c>
      <c r="Z349" s="2"/>
    </row>
    <row r="350" spans="13:26" x14ac:dyDescent="0.2">
      <c r="M350" s="2"/>
      <c r="N350" s="1">
        <f t="shared" si="29"/>
        <v>284</v>
      </c>
      <c r="O350" s="124">
        <f t="shared" si="30"/>
        <v>554339.07564368693</v>
      </c>
      <c r="P350" s="124">
        <f t="shared" si="31"/>
        <v>1394.3825977273689</v>
      </c>
      <c r="Q350" s="124">
        <f t="shared" si="27"/>
        <v>1269.2872525928042</v>
      </c>
      <c r="R350" s="124">
        <f t="shared" si="28"/>
        <v>557002.74549400713</v>
      </c>
      <c r="Z350" s="2"/>
    </row>
    <row r="351" spans="13:26" x14ac:dyDescent="0.2">
      <c r="M351" s="2"/>
      <c r="N351" s="1">
        <f t="shared" si="29"/>
        <v>285</v>
      </c>
      <c r="O351" s="124">
        <f t="shared" si="30"/>
        <v>557002.74549400713</v>
      </c>
      <c r="P351" s="124">
        <f t="shared" si="31"/>
        <v>1394.3825977273689</v>
      </c>
      <c r="Q351" s="124">
        <f t="shared" si="27"/>
        <v>1275.3863394778507</v>
      </c>
      <c r="R351" s="124">
        <f t="shared" si="28"/>
        <v>559672.51443121233</v>
      </c>
      <c r="Z351" s="2"/>
    </row>
    <row r="352" spans="13:26" x14ac:dyDescent="0.2">
      <c r="M352" s="2"/>
      <c r="N352" s="1">
        <f t="shared" si="29"/>
        <v>286</v>
      </c>
      <c r="O352" s="124">
        <f t="shared" si="30"/>
        <v>559672.51443121233</v>
      </c>
      <c r="P352" s="124">
        <f t="shared" si="31"/>
        <v>1394.3825977273689</v>
      </c>
      <c r="Q352" s="124">
        <f t="shared" si="27"/>
        <v>1281.4993916299616</v>
      </c>
      <c r="R352" s="124">
        <f t="shared" si="28"/>
        <v>562348.39642056962</v>
      </c>
      <c r="Z352" s="2"/>
    </row>
    <row r="353" spans="13:26" x14ac:dyDescent="0.2">
      <c r="M353" s="2"/>
      <c r="N353" s="1">
        <f t="shared" si="29"/>
        <v>287</v>
      </c>
      <c r="O353" s="124">
        <f t="shared" si="30"/>
        <v>562348.39642056962</v>
      </c>
      <c r="P353" s="124">
        <f t="shared" si="31"/>
        <v>1394.3825977273689</v>
      </c>
      <c r="Q353" s="124">
        <f t="shared" si="27"/>
        <v>1287.6264410258391</v>
      </c>
      <c r="R353" s="124">
        <f t="shared" si="28"/>
        <v>565030.40545932285</v>
      </c>
      <c r="Z353" s="2"/>
    </row>
    <row r="354" spans="13:26" x14ac:dyDescent="0.2">
      <c r="M354" s="2"/>
      <c r="N354" s="1">
        <f t="shared" si="29"/>
        <v>288</v>
      </c>
      <c r="O354" s="124">
        <f t="shared" si="30"/>
        <v>565030.40545932285</v>
      </c>
      <c r="P354" s="124">
        <f t="shared" si="31"/>
        <v>1394.3825977273689</v>
      </c>
      <c r="Q354" s="124">
        <f t="shared" si="27"/>
        <v>1293.7675197154033</v>
      </c>
      <c r="R354" s="124">
        <f t="shared" si="28"/>
        <v>567718.55557676556</v>
      </c>
      <c r="Z354" s="2"/>
    </row>
    <row r="355" spans="13:26" x14ac:dyDescent="0.2">
      <c r="M355" s="2"/>
      <c r="N355" s="1">
        <f t="shared" si="29"/>
        <v>289</v>
      </c>
      <c r="O355" s="124">
        <f t="shared" si="30"/>
        <v>567718.55557676556</v>
      </c>
      <c r="P355" s="124">
        <f t="shared" si="31"/>
        <v>1394.3825977273689</v>
      </c>
      <c r="Q355" s="124">
        <f t="shared" si="27"/>
        <v>1299.9226598219595</v>
      </c>
      <c r="R355" s="124">
        <f t="shared" si="28"/>
        <v>570412.86083431484</v>
      </c>
      <c r="Z355" s="2"/>
    </row>
    <row r="356" spans="13:26" x14ac:dyDescent="0.2">
      <c r="M356" s="2"/>
      <c r="N356" s="1">
        <f t="shared" si="29"/>
        <v>290</v>
      </c>
      <c r="O356" s="124">
        <f t="shared" si="30"/>
        <v>570412.86083431484</v>
      </c>
      <c r="P356" s="124">
        <f t="shared" si="31"/>
        <v>1394.3825977273689</v>
      </c>
      <c r="Q356" s="124">
        <f t="shared" si="27"/>
        <v>1306.0918935423681</v>
      </c>
      <c r="R356" s="124">
        <f t="shared" si="28"/>
        <v>573113.33532558451</v>
      </c>
      <c r="Z356" s="2"/>
    </row>
    <row r="357" spans="13:26" x14ac:dyDescent="0.2">
      <c r="M357" s="2"/>
      <c r="N357" s="1">
        <f t="shared" si="29"/>
        <v>291</v>
      </c>
      <c r="O357" s="124">
        <f t="shared" si="30"/>
        <v>573113.33532558451</v>
      </c>
      <c r="P357" s="124">
        <f t="shared" si="31"/>
        <v>1394.3825977273689</v>
      </c>
      <c r="Q357" s="124">
        <f t="shared" si="27"/>
        <v>1312.2752531472102</v>
      </c>
      <c r="R357" s="124">
        <f t="shared" si="28"/>
        <v>575819.9931764591</v>
      </c>
      <c r="Z357" s="2"/>
    </row>
    <row r="358" spans="13:26" x14ac:dyDescent="0.2">
      <c r="M358" s="2"/>
      <c r="N358" s="1">
        <f t="shared" si="29"/>
        <v>292</v>
      </c>
      <c r="O358" s="124">
        <f t="shared" si="30"/>
        <v>575819.9931764591</v>
      </c>
      <c r="P358" s="124">
        <f t="shared" si="31"/>
        <v>1394.3825977273689</v>
      </c>
      <c r="Q358" s="124">
        <f t="shared" si="27"/>
        <v>1318.4727709809586</v>
      </c>
      <c r="R358" s="124">
        <f t="shared" si="28"/>
        <v>578532.84854516736</v>
      </c>
      <c r="Z358" s="2"/>
    </row>
    <row r="359" spans="13:26" x14ac:dyDescent="0.2">
      <c r="M359" s="2"/>
      <c r="N359" s="1">
        <f t="shared" si="29"/>
        <v>293</v>
      </c>
      <c r="O359" s="124">
        <f t="shared" si="30"/>
        <v>578532.84854516736</v>
      </c>
      <c r="P359" s="124">
        <f t="shared" si="31"/>
        <v>1394.3825977273689</v>
      </c>
      <c r="Q359" s="124">
        <f t="shared" si="27"/>
        <v>1324.6844794621456</v>
      </c>
      <c r="R359" s="124">
        <f t="shared" si="28"/>
        <v>581251.91562235681</v>
      </c>
      <c r="Z359" s="2"/>
    </row>
    <row r="360" spans="13:26" x14ac:dyDescent="0.2">
      <c r="M360" s="2"/>
      <c r="N360" s="1">
        <f t="shared" si="29"/>
        <v>294</v>
      </c>
      <c r="O360" s="124">
        <f t="shared" si="30"/>
        <v>581251.91562235681</v>
      </c>
      <c r="P360" s="124">
        <f t="shared" si="31"/>
        <v>1394.3825977273689</v>
      </c>
      <c r="Q360" s="124">
        <f t="shared" si="27"/>
        <v>1330.9104110835342</v>
      </c>
      <c r="R360" s="124">
        <f t="shared" si="28"/>
        <v>583977.20863116765</v>
      </c>
      <c r="Z360" s="2"/>
    </row>
    <row r="361" spans="13:26" x14ac:dyDescent="0.2">
      <c r="M361" s="2"/>
      <c r="N361" s="1">
        <f t="shared" si="29"/>
        <v>295</v>
      </c>
      <c r="O361" s="124">
        <f t="shared" si="30"/>
        <v>583977.20863116765</v>
      </c>
      <c r="P361" s="124">
        <f t="shared" si="31"/>
        <v>1394.3825977273689</v>
      </c>
      <c r="Q361" s="124">
        <f t="shared" si="27"/>
        <v>1337.1505984122864</v>
      </c>
      <c r="R361" s="124">
        <f t="shared" si="28"/>
        <v>586708.74182730727</v>
      </c>
      <c r="Z361" s="2"/>
    </row>
    <row r="362" spans="13:26" x14ac:dyDescent="0.2">
      <c r="M362" s="2"/>
      <c r="N362" s="1">
        <f t="shared" si="29"/>
        <v>296</v>
      </c>
      <c r="O362" s="124">
        <f t="shared" si="30"/>
        <v>586708.74182730727</v>
      </c>
      <c r="P362" s="124">
        <f t="shared" si="31"/>
        <v>1394.3825977273689</v>
      </c>
      <c r="Q362" s="124">
        <f t="shared" si="27"/>
        <v>1343.4050740901341</v>
      </c>
      <c r="R362" s="124">
        <f t="shared" si="28"/>
        <v>589446.52949912474</v>
      </c>
      <c r="Z362" s="2"/>
    </row>
    <row r="363" spans="13:26" x14ac:dyDescent="0.2">
      <c r="M363" s="2"/>
      <c r="N363" s="1">
        <f t="shared" si="29"/>
        <v>297</v>
      </c>
      <c r="O363" s="124">
        <f t="shared" si="30"/>
        <v>589446.52949912474</v>
      </c>
      <c r="P363" s="124">
        <f t="shared" si="31"/>
        <v>1394.3825977273689</v>
      </c>
      <c r="Q363" s="124">
        <f t="shared" si="27"/>
        <v>1349.6738708335506</v>
      </c>
      <c r="R363" s="124">
        <f t="shared" si="28"/>
        <v>592190.58596768568</v>
      </c>
      <c r="Z363" s="2"/>
    </row>
    <row r="364" spans="13:26" x14ac:dyDescent="0.2">
      <c r="M364" s="2"/>
      <c r="N364" s="1">
        <f t="shared" si="29"/>
        <v>298</v>
      </c>
      <c r="O364" s="124">
        <f t="shared" si="30"/>
        <v>592190.58596768568</v>
      </c>
      <c r="P364" s="124">
        <f t="shared" si="31"/>
        <v>1394.3825977273689</v>
      </c>
      <c r="Q364" s="124">
        <f t="shared" si="27"/>
        <v>1355.9570214339208</v>
      </c>
      <c r="R364" s="124">
        <f t="shared" si="28"/>
        <v>594940.92558684701</v>
      </c>
      <c r="Z364" s="2"/>
    </row>
    <row r="365" spans="13:26" x14ac:dyDescent="0.2">
      <c r="M365" s="2"/>
      <c r="N365" s="1">
        <f t="shared" si="29"/>
        <v>299</v>
      </c>
      <c r="O365" s="124">
        <f t="shared" si="30"/>
        <v>594940.92558684701</v>
      </c>
      <c r="P365" s="124">
        <f t="shared" si="31"/>
        <v>1394.3825977273689</v>
      </c>
      <c r="Q365" s="124">
        <f t="shared" si="27"/>
        <v>1362.2545587577126</v>
      </c>
      <c r="R365" s="124">
        <f t="shared" si="28"/>
        <v>597697.56274333212</v>
      </c>
      <c r="Z365" s="2"/>
    </row>
    <row r="366" spans="13:26" x14ac:dyDescent="0.2">
      <c r="M366" s="2"/>
      <c r="N366" s="1">
        <f t="shared" si="29"/>
        <v>300</v>
      </c>
      <c r="O366" s="124">
        <f t="shared" si="30"/>
        <v>597697.56274333212</v>
      </c>
      <c r="P366" s="124">
        <f t="shared" si="31"/>
        <v>1394.3825977273689</v>
      </c>
      <c r="Q366" s="124">
        <f t="shared" si="27"/>
        <v>1368.5665157466499</v>
      </c>
      <c r="R366" s="124">
        <f t="shared" si="28"/>
        <v>600460.51185680612</v>
      </c>
      <c r="Z366" s="2"/>
    </row>
    <row r="367" spans="13:26" x14ac:dyDescent="0.2">
      <c r="M367" s="2"/>
      <c r="N367" s="1">
        <f t="shared" si="29"/>
        <v>301</v>
      </c>
      <c r="O367" s="124">
        <f t="shared" si="30"/>
        <v>600460.51185680612</v>
      </c>
      <c r="P367" s="124">
        <f t="shared" si="31"/>
        <v>1394.3825977273689</v>
      </c>
      <c r="Q367" s="124">
        <f t="shared" si="27"/>
        <v>1374.892925417884</v>
      </c>
      <c r="R367" s="124">
        <f t="shared" si="28"/>
        <v>603229.78737995133</v>
      </c>
      <c r="Z367" s="2"/>
    </row>
    <row r="368" spans="13:26" x14ac:dyDescent="0.2">
      <c r="M368" s="2"/>
      <c r="N368" s="1">
        <f t="shared" si="29"/>
        <v>302</v>
      </c>
      <c r="O368" s="124">
        <f t="shared" si="30"/>
        <v>603229.78737995133</v>
      </c>
      <c r="P368" s="124">
        <f t="shared" si="31"/>
        <v>1394.3825977273689</v>
      </c>
      <c r="Q368" s="124">
        <f t="shared" si="27"/>
        <v>1381.2338208641663</v>
      </c>
      <c r="R368" s="124">
        <f t="shared" si="28"/>
        <v>606005.4037985428</v>
      </c>
      <c r="Z368" s="2"/>
    </row>
    <row r="369" spans="13:26" x14ac:dyDescent="0.2">
      <c r="M369" s="2"/>
      <c r="N369" s="1">
        <f t="shared" si="29"/>
        <v>303</v>
      </c>
      <c r="O369" s="124">
        <f t="shared" si="30"/>
        <v>606005.4037985428</v>
      </c>
      <c r="P369" s="124">
        <f t="shared" si="31"/>
        <v>1394.3825977273689</v>
      </c>
      <c r="Q369" s="124">
        <f t="shared" si="27"/>
        <v>1387.5892352540225</v>
      </c>
      <c r="R369" s="124">
        <f t="shared" si="28"/>
        <v>608787.37563152413</v>
      </c>
      <c r="Z369" s="2"/>
    </row>
    <row r="370" spans="13:26" x14ac:dyDescent="0.2">
      <c r="M370" s="2"/>
      <c r="N370" s="1">
        <f t="shared" si="29"/>
        <v>304</v>
      </c>
      <c r="O370" s="124">
        <f t="shared" si="30"/>
        <v>608787.37563152413</v>
      </c>
      <c r="P370" s="124">
        <f t="shared" si="31"/>
        <v>1394.3825977273689</v>
      </c>
      <c r="Q370" s="124">
        <f t="shared" si="27"/>
        <v>1393.9592018319247</v>
      </c>
      <c r="R370" s="124">
        <f t="shared" si="28"/>
        <v>611575.71743108344</v>
      </c>
      <c r="Z370" s="2"/>
    </row>
    <row r="371" spans="13:26" x14ac:dyDescent="0.2">
      <c r="M371" s="2"/>
      <c r="N371" s="1">
        <f t="shared" si="29"/>
        <v>305</v>
      </c>
      <c r="O371" s="124">
        <f t="shared" si="30"/>
        <v>611575.71743108344</v>
      </c>
      <c r="P371" s="124">
        <f t="shared" si="31"/>
        <v>1394.3825977273689</v>
      </c>
      <c r="Q371" s="124">
        <f t="shared" si="27"/>
        <v>1400.3437539184661</v>
      </c>
      <c r="R371" s="124">
        <f t="shared" si="28"/>
        <v>614370.44378272921</v>
      </c>
      <c r="Z371" s="2"/>
    </row>
    <row r="372" spans="13:26" x14ac:dyDescent="0.2">
      <c r="M372" s="2"/>
      <c r="N372" s="1">
        <f t="shared" si="29"/>
        <v>306</v>
      </c>
      <c r="O372" s="124">
        <f t="shared" si="30"/>
        <v>614370.44378272921</v>
      </c>
      <c r="P372" s="124">
        <f t="shared" si="31"/>
        <v>1394.3825977273689</v>
      </c>
      <c r="Q372" s="124">
        <f t="shared" si="27"/>
        <v>1406.7429249105346</v>
      </c>
      <c r="R372" s="124">
        <f t="shared" si="28"/>
        <v>617171.56930536707</v>
      </c>
      <c r="Z372" s="2"/>
    </row>
    <row r="373" spans="13:26" x14ac:dyDescent="0.2">
      <c r="M373" s="2"/>
      <c r="N373" s="1">
        <f t="shared" si="29"/>
        <v>307</v>
      </c>
      <c r="O373" s="124">
        <f t="shared" si="30"/>
        <v>617171.56930536707</v>
      </c>
      <c r="P373" s="124">
        <f t="shared" si="31"/>
        <v>1394.3825977273689</v>
      </c>
      <c r="Q373" s="124">
        <f t="shared" si="27"/>
        <v>1413.1567482814887</v>
      </c>
      <c r="R373" s="124">
        <f t="shared" si="28"/>
        <v>619979.10865137586</v>
      </c>
      <c r="Z373" s="2"/>
    </row>
    <row r="374" spans="13:26" x14ac:dyDescent="0.2">
      <c r="M374" s="2"/>
      <c r="N374" s="1">
        <f t="shared" si="29"/>
        <v>308</v>
      </c>
      <c r="O374" s="124">
        <f t="shared" si="30"/>
        <v>619979.10865137586</v>
      </c>
      <c r="P374" s="124">
        <f t="shared" si="31"/>
        <v>1394.3825977273689</v>
      </c>
      <c r="Q374" s="124">
        <f t="shared" si="27"/>
        <v>1419.5852575813315</v>
      </c>
      <c r="R374" s="124">
        <f t="shared" si="28"/>
        <v>622793.07650668453</v>
      </c>
      <c r="Z374" s="2"/>
    </row>
    <row r="375" spans="13:26" x14ac:dyDescent="0.2">
      <c r="M375" s="2"/>
      <c r="N375" s="1">
        <f t="shared" si="29"/>
        <v>309</v>
      </c>
      <c r="O375" s="124">
        <f t="shared" si="30"/>
        <v>622793.07650668453</v>
      </c>
      <c r="P375" s="124">
        <f t="shared" si="31"/>
        <v>1394.3825977273689</v>
      </c>
      <c r="Q375" s="124">
        <f t="shared" si="27"/>
        <v>1426.0284864368869</v>
      </c>
      <c r="R375" s="124">
        <f t="shared" si="28"/>
        <v>625613.48759084882</v>
      </c>
      <c r="Z375" s="2"/>
    </row>
    <row r="376" spans="13:26" x14ac:dyDescent="0.2">
      <c r="M376" s="2"/>
      <c r="N376" s="1">
        <f t="shared" si="29"/>
        <v>310</v>
      </c>
      <c r="O376" s="124">
        <f t="shared" si="30"/>
        <v>625613.48759084882</v>
      </c>
      <c r="P376" s="124">
        <f t="shared" si="31"/>
        <v>1394.3825977273689</v>
      </c>
      <c r="Q376" s="124">
        <f t="shared" si="27"/>
        <v>1432.4864685519744</v>
      </c>
      <c r="R376" s="124">
        <f t="shared" si="28"/>
        <v>628440.3566571282</v>
      </c>
      <c r="Z376" s="2"/>
    </row>
    <row r="377" spans="13:26" x14ac:dyDescent="0.2">
      <c r="M377" s="2"/>
      <c r="N377" s="1">
        <f t="shared" si="29"/>
        <v>311</v>
      </c>
      <c r="O377" s="124">
        <f t="shared" si="30"/>
        <v>628440.3566571282</v>
      </c>
      <c r="P377" s="124">
        <f t="shared" si="31"/>
        <v>1394.3825977273689</v>
      </c>
      <c r="Q377" s="124">
        <f t="shared" si="27"/>
        <v>1438.9592377075871</v>
      </c>
      <c r="R377" s="124">
        <f t="shared" si="28"/>
        <v>631273.6984925631</v>
      </c>
      <c r="Z377" s="2"/>
    </row>
    <row r="378" spans="13:26" x14ac:dyDescent="0.2">
      <c r="M378" s="2"/>
      <c r="N378" s="1">
        <f t="shared" si="29"/>
        <v>312</v>
      </c>
      <c r="O378" s="124">
        <f t="shared" si="30"/>
        <v>631273.6984925631</v>
      </c>
      <c r="P378" s="124">
        <f t="shared" si="31"/>
        <v>1394.3825977273689</v>
      </c>
      <c r="Q378" s="124">
        <f t="shared" si="27"/>
        <v>1445.4468277620667</v>
      </c>
      <c r="R378" s="124">
        <f t="shared" si="28"/>
        <v>634113.52791805251</v>
      </c>
      <c r="Z378" s="2"/>
    </row>
    <row r="379" spans="13:26" x14ac:dyDescent="0.2">
      <c r="M379" s="2"/>
      <c r="N379" s="1">
        <f t="shared" si="29"/>
        <v>313</v>
      </c>
      <c r="O379" s="124">
        <f t="shared" si="30"/>
        <v>634113.52791805251</v>
      </c>
      <c r="P379" s="124">
        <f t="shared" si="31"/>
        <v>1394.3825977273689</v>
      </c>
      <c r="Q379" s="124">
        <f t="shared" si="27"/>
        <v>1451.9492726512822</v>
      </c>
      <c r="R379" s="124">
        <f t="shared" si="28"/>
        <v>636959.85978843109</v>
      </c>
      <c r="Z379" s="2"/>
    </row>
    <row r="380" spans="13:26" x14ac:dyDescent="0.2">
      <c r="M380" s="2"/>
      <c r="N380" s="1">
        <f t="shared" si="29"/>
        <v>314</v>
      </c>
      <c r="O380" s="124">
        <f t="shared" si="30"/>
        <v>636959.85978843109</v>
      </c>
      <c r="P380" s="124">
        <f t="shared" si="31"/>
        <v>1394.3825977273689</v>
      </c>
      <c r="Q380" s="124">
        <f t="shared" si="27"/>
        <v>1458.4666063888055</v>
      </c>
      <c r="R380" s="124">
        <f t="shared" si="28"/>
        <v>639812.70899254724</v>
      </c>
      <c r="Z380" s="2"/>
    </row>
    <row r="381" spans="13:26" x14ac:dyDescent="0.2">
      <c r="M381" s="2"/>
      <c r="N381" s="1">
        <f t="shared" si="29"/>
        <v>315</v>
      </c>
      <c r="O381" s="124">
        <f t="shared" si="30"/>
        <v>639812.70899254724</v>
      </c>
      <c r="P381" s="124">
        <f t="shared" si="31"/>
        <v>1394.3825977273689</v>
      </c>
      <c r="Q381" s="124">
        <f t="shared" si="27"/>
        <v>1464.9988630660919</v>
      </c>
      <c r="R381" s="124">
        <f t="shared" si="28"/>
        <v>642672.09045334067</v>
      </c>
      <c r="Z381" s="2"/>
    </row>
    <row r="382" spans="13:26" x14ac:dyDescent="0.2">
      <c r="M382" s="2"/>
      <c r="N382" s="1">
        <f t="shared" si="29"/>
        <v>316</v>
      </c>
      <c r="O382" s="124">
        <f t="shared" si="30"/>
        <v>642672.09045334067</v>
      </c>
      <c r="P382" s="124">
        <f t="shared" si="31"/>
        <v>1394.3825977273689</v>
      </c>
      <c r="Q382" s="124">
        <f t="shared" si="27"/>
        <v>1471.5460768526555</v>
      </c>
      <c r="R382" s="124">
        <f t="shared" si="28"/>
        <v>645538.01912792074</v>
      </c>
      <c r="Z382" s="2"/>
    </row>
    <row r="383" spans="13:26" x14ac:dyDescent="0.2">
      <c r="M383" s="2"/>
      <c r="N383" s="1">
        <f t="shared" si="29"/>
        <v>317</v>
      </c>
      <c r="O383" s="124">
        <f t="shared" si="30"/>
        <v>645538.01912792074</v>
      </c>
      <c r="P383" s="124">
        <f t="shared" si="31"/>
        <v>1394.3825977273689</v>
      </c>
      <c r="Q383" s="124">
        <f t="shared" si="27"/>
        <v>1478.1082819962505</v>
      </c>
      <c r="R383" s="124">
        <f t="shared" si="28"/>
        <v>648410.51000764431</v>
      </c>
      <c r="Z383" s="2"/>
    </row>
    <row r="384" spans="13:26" x14ac:dyDescent="0.2">
      <c r="M384" s="2"/>
      <c r="N384" s="1">
        <f t="shared" si="29"/>
        <v>318</v>
      </c>
      <c r="O384" s="124">
        <f t="shared" si="30"/>
        <v>648410.51000764431</v>
      </c>
      <c r="P384" s="124">
        <f t="shared" si="31"/>
        <v>1394.3825977273689</v>
      </c>
      <c r="Q384" s="124">
        <f t="shared" si="27"/>
        <v>1484.6855128230482</v>
      </c>
      <c r="R384" s="124">
        <f t="shared" si="28"/>
        <v>651289.57811819471</v>
      </c>
      <c r="Z384" s="2"/>
    </row>
    <row r="385" spans="13:26" x14ac:dyDescent="0.2">
      <c r="M385" s="2"/>
      <c r="N385" s="1">
        <f t="shared" si="29"/>
        <v>319</v>
      </c>
      <c r="O385" s="124">
        <f t="shared" si="30"/>
        <v>651289.57811819471</v>
      </c>
      <c r="P385" s="124">
        <f t="shared" si="31"/>
        <v>1394.3825977273689</v>
      </c>
      <c r="Q385" s="124">
        <f t="shared" si="27"/>
        <v>1491.2778037378187</v>
      </c>
      <c r="R385" s="124">
        <f t="shared" si="28"/>
        <v>654175.23851965985</v>
      </c>
      <c r="Z385" s="2"/>
    </row>
    <row r="386" spans="13:26" x14ac:dyDescent="0.2">
      <c r="M386" s="2"/>
      <c r="N386" s="1">
        <f t="shared" si="29"/>
        <v>320</v>
      </c>
      <c r="O386" s="124">
        <f t="shared" si="30"/>
        <v>654175.23851965985</v>
      </c>
      <c r="P386" s="124">
        <f t="shared" si="31"/>
        <v>1394.3825977273689</v>
      </c>
      <c r="Q386" s="124">
        <f t="shared" si="27"/>
        <v>1497.8851892241087</v>
      </c>
      <c r="R386" s="124">
        <f t="shared" si="28"/>
        <v>657067.50630661135</v>
      </c>
      <c r="Z386" s="2"/>
    </row>
    <row r="387" spans="13:26" x14ac:dyDescent="0.2">
      <c r="M387" s="2"/>
      <c r="N387" s="1">
        <f t="shared" si="29"/>
        <v>321</v>
      </c>
      <c r="O387" s="124">
        <f t="shared" si="30"/>
        <v>657067.50630661135</v>
      </c>
      <c r="P387" s="124">
        <f t="shared" si="31"/>
        <v>1394.3825977273689</v>
      </c>
      <c r="Q387" s="124">
        <f t="shared" ref="Q387:Q426" si="32">O387*$P$61</f>
        <v>1504.5077038444238</v>
      </c>
      <c r="R387" s="124">
        <f t="shared" ref="R387:R426" si="33">O387+P387+Q387</f>
        <v>659966.39660818316</v>
      </c>
      <c r="Z387" s="2"/>
    </row>
    <row r="388" spans="13:26" x14ac:dyDescent="0.2">
      <c r="M388" s="2"/>
      <c r="N388" s="1">
        <f t="shared" ref="N388:N426" si="34">N387+1</f>
        <v>322</v>
      </c>
      <c r="O388" s="124">
        <f t="shared" ref="O388:O426" si="35">R387</f>
        <v>659966.39660818316</v>
      </c>
      <c r="P388" s="124">
        <f t="shared" ref="P388:P426" si="36">P387</f>
        <v>1394.3825977273689</v>
      </c>
      <c r="Q388" s="124">
        <f t="shared" si="32"/>
        <v>1511.145382240408</v>
      </c>
      <c r="R388" s="124">
        <f t="shared" si="33"/>
        <v>662871.92458815093</v>
      </c>
      <c r="Z388" s="2"/>
    </row>
    <row r="389" spans="13:26" x14ac:dyDescent="0.2">
      <c r="M389" s="2"/>
      <c r="N389" s="1">
        <f t="shared" si="34"/>
        <v>323</v>
      </c>
      <c r="O389" s="124">
        <f t="shared" si="35"/>
        <v>662871.92458815093</v>
      </c>
      <c r="P389" s="124">
        <f t="shared" si="36"/>
        <v>1394.3825977273689</v>
      </c>
      <c r="Q389" s="124">
        <f t="shared" si="32"/>
        <v>1517.7982591330256</v>
      </c>
      <c r="R389" s="124">
        <f t="shared" si="33"/>
        <v>665784.10544501129</v>
      </c>
      <c r="Z389" s="2"/>
    </row>
    <row r="390" spans="13:26" x14ac:dyDescent="0.2">
      <c r="M390" s="2"/>
      <c r="N390" s="1">
        <f t="shared" si="34"/>
        <v>324</v>
      </c>
      <c r="O390" s="124">
        <f t="shared" si="35"/>
        <v>665784.10544501129</v>
      </c>
      <c r="P390" s="124">
        <f t="shared" si="36"/>
        <v>1394.3825977273689</v>
      </c>
      <c r="Q390" s="124">
        <f t="shared" si="32"/>
        <v>1524.4663693227419</v>
      </c>
      <c r="R390" s="124">
        <f t="shared" si="33"/>
        <v>668702.95441206137</v>
      </c>
      <c r="Z390" s="2"/>
    </row>
    <row r="391" spans="13:26" x14ac:dyDescent="0.2">
      <c r="M391" s="2"/>
      <c r="N391" s="1">
        <f t="shared" si="34"/>
        <v>325</v>
      </c>
      <c r="O391" s="124">
        <f t="shared" si="35"/>
        <v>668702.95441206137</v>
      </c>
      <c r="P391" s="124">
        <f t="shared" si="36"/>
        <v>1394.3825977273689</v>
      </c>
      <c r="Q391" s="124">
        <f t="shared" si="32"/>
        <v>1531.1497476897068</v>
      </c>
      <c r="R391" s="124">
        <f t="shared" si="33"/>
        <v>671628.48675747844</v>
      </c>
      <c r="Z391" s="2"/>
    </row>
    <row r="392" spans="13:26" x14ac:dyDescent="0.2">
      <c r="M392" s="2"/>
      <c r="N392" s="1">
        <f t="shared" si="34"/>
        <v>326</v>
      </c>
      <c r="O392" s="124">
        <f t="shared" si="35"/>
        <v>671628.48675747844</v>
      </c>
      <c r="P392" s="124">
        <f t="shared" si="36"/>
        <v>1394.3825977273689</v>
      </c>
      <c r="Q392" s="124">
        <f t="shared" si="32"/>
        <v>1537.848429193936</v>
      </c>
      <c r="R392" s="124">
        <f t="shared" si="33"/>
        <v>674560.71778439975</v>
      </c>
      <c r="Z392" s="2"/>
    </row>
    <row r="393" spans="13:26" x14ac:dyDescent="0.2">
      <c r="M393" s="2"/>
      <c r="N393" s="1">
        <f t="shared" si="34"/>
        <v>327</v>
      </c>
      <c r="O393" s="124">
        <f t="shared" si="35"/>
        <v>674560.71778439975</v>
      </c>
      <c r="P393" s="124">
        <f t="shared" si="36"/>
        <v>1394.3825977273689</v>
      </c>
      <c r="Q393" s="124">
        <f t="shared" si="32"/>
        <v>1544.5624488754938</v>
      </c>
      <c r="R393" s="124">
        <f t="shared" si="33"/>
        <v>677499.66283100261</v>
      </c>
      <c r="Z393" s="2"/>
    </row>
    <row r="394" spans="13:26" x14ac:dyDescent="0.2">
      <c r="M394" s="2"/>
      <c r="N394" s="1">
        <f t="shared" si="34"/>
        <v>328</v>
      </c>
      <c r="O394" s="124">
        <f t="shared" si="35"/>
        <v>677499.66283100261</v>
      </c>
      <c r="P394" s="124">
        <f t="shared" si="36"/>
        <v>1394.3825977273689</v>
      </c>
      <c r="Q394" s="124">
        <f t="shared" si="32"/>
        <v>1551.2918418546776</v>
      </c>
      <c r="R394" s="124">
        <f t="shared" si="33"/>
        <v>680445.33727058466</v>
      </c>
      <c r="Z394" s="2"/>
    </row>
    <row r="395" spans="13:26" x14ac:dyDescent="0.2">
      <c r="M395" s="2"/>
      <c r="N395" s="1">
        <f t="shared" si="34"/>
        <v>329</v>
      </c>
      <c r="O395" s="124">
        <f t="shared" si="35"/>
        <v>680445.33727058466</v>
      </c>
      <c r="P395" s="124">
        <f t="shared" si="36"/>
        <v>1394.3825977273689</v>
      </c>
      <c r="Q395" s="124">
        <f t="shared" si="32"/>
        <v>1558.0366433321999</v>
      </c>
      <c r="R395" s="124">
        <f t="shared" si="33"/>
        <v>683397.75651164423</v>
      </c>
      <c r="Z395" s="2"/>
    </row>
    <row r="396" spans="13:26" x14ac:dyDescent="0.2">
      <c r="M396" s="2"/>
      <c r="N396" s="1">
        <f t="shared" si="34"/>
        <v>330</v>
      </c>
      <c r="O396" s="124">
        <f t="shared" si="35"/>
        <v>683397.75651164423</v>
      </c>
      <c r="P396" s="124">
        <f t="shared" si="36"/>
        <v>1394.3825977273689</v>
      </c>
      <c r="Q396" s="124">
        <f t="shared" si="32"/>
        <v>1564.7968885893742</v>
      </c>
      <c r="R396" s="124">
        <f t="shared" si="33"/>
        <v>686356.93599796097</v>
      </c>
      <c r="Z396" s="2"/>
    </row>
    <row r="397" spans="13:26" x14ac:dyDescent="0.2">
      <c r="M397" s="2"/>
      <c r="N397" s="1">
        <f t="shared" si="34"/>
        <v>331</v>
      </c>
      <c r="O397" s="124">
        <f t="shared" si="35"/>
        <v>686356.93599796097</v>
      </c>
      <c r="P397" s="124">
        <f t="shared" si="36"/>
        <v>1394.3825977273689</v>
      </c>
      <c r="Q397" s="124">
        <f t="shared" si="32"/>
        <v>1571.5726129882983</v>
      </c>
      <c r="R397" s="124">
        <f t="shared" si="33"/>
        <v>689322.89120867662</v>
      </c>
      <c r="Z397" s="2"/>
    </row>
    <row r="398" spans="13:26" x14ac:dyDescent="0.2">
      <c r="M398" s="2"/>
      <c r="N398" s="1">
        <f t="shared" si="34"/>
        <v>332</v>
      </c>
      <c r="O398" s="124">
        <f t="shared" si="35"/>
        <v>689322.89120867662</v>
      </c>
      <c r="P398" s="124">
        <f t="shared" si="36"/>
        <v>1394.3825977273689</v>
      </c>
      <c r="Q398" s="124">
        <f t="shared" si="32"/>
        <v>1578.3638519720398</v>
      </c>
      <c r="R398" s="124">
        <f t="shared" si="33"/>
        <v>692295.63765837601</v>
      </c>
      <c r="Z398" s="2"/>
    </row>
    <row r="399" spans="13:26" x14ac:dyDescent="0.2">
      <c r="M399" s="2"/>
      <c r="N399" s="1">
        <f t="shared" si="34"/>
        <v>333</v>
      </c>
      <c r="O399" s="124">
        <f t="shared" si="35"/>
        <v>692295.63765837601</v>
      </c>
      <c r="P399" s="124">
        <f t="shared" si="36"/>
        <v>1394.3825977273689</v>
      </c>
      <c r="Q399" s="124">
        <f t="shared" si="32"/>
        <v>1585.1706410648212</v>
      </c>
      <c r="R399" s="124">
        <f t="shared" si="33"/>
        <v>695275.19089716824</v>
      </c>
      <c r="Z399" s="2"/>
    </row>
    <row r="400" spans="13:26" x14ac:dyDescent="0.2">
      <c r="M400" s="2"/>
      <c r="N400" s="1">
        <f t="shared" si="34"/>
        <v>334</v>
      </c>
      <c r="O400" s="124">
        <f t="shared" si="35"/>
        <v>695275.19089716824</v>
      </c>
      <c r="P400" s="124">
        <f t="shared" si="36"/>
        <v>1394.3825977273689</v>
      </c>
      <c r="Q400" s="124">
        <f t="shared" si="32"/>
        <v>1591.9930158722061</v>
      </c>
      <c r="R400" s="124">
        <f t="shared" si="33"/>
        <v>698261.56651076779</v>
      </c>
      <c r="Z400" s="2"/>
    </row>
    <row r="401" spans="13:26" x14ac:dyDescent="0.2">
      <c r="M401" s="2"/>
      <c r="N401" s="1">
        <f t="shared" si="34"/>
        <v>335</v>
      </c>
      <c r="O401" s="124">
        <f t="shared" si="35"/>
        <v>698261.56651076779</v>
      </c>
      <c r="P401" s="124">
        <f t="shared" si="36"/>
        <v>1394.3825977273689</v>
      </c>
      <c r="Q401" s="124">
        <f t="shared" si="32"/>
        <v>1598.8310120812853</v>
      </c>
      <c r="R401" s="124">
        <f t="shared" si="33"/>
        <v>701254.78012057638</v>
      </c>
      <c r="Z401" s="2"/>
    </row>
    <row r="402" spans="13:26" x14ac:dyDescent="0.2">
      <c r="M402" s="2"/>
      <c r="N402" s="1">
        <f t="shared" si="34"/>
        <v>336</v>
      </c>
      <c r="O402" s="124">
        <f t="shared" si="35"/>
        <v>701254.78012057638</v>
      </c>
      <c r="P402" s="124">
        <f t="shared" si="36"/>
        <v>1394.3825977273689</v>
      </c>
      <c r="Q402" s="124">
        <f t="shared" si="32"/>
        <v>1605.684665460863</v>
      </c>
      <c r="R402" s="124">
        <f t="shared" si="33"/>
        <v>704254.84738376457</v>
      </c>
      <c r="Z402" s="2"/>
    </row>
    <row r="403" spans="13:26" x14ac:dyDescent="0.2">
      <c r="M403" s="2"/>
      <c r="N403" s="1">
        <f t="shared" si="34"/>
        <v>337</v>
      </c>
      <c r="O403" s="124">
        <f t="shared" si="35"/>
        <v>704254.84738376457</v>
      </c>
      <c r="P403" s="124">
        <f t="shared" si="36"/>
        <v>1394.3825977273689</v>
      </c>
      <c r="Q403" s="124">
        <f t="shared" si="32"/>
        <v>1612.5540118616448</v>
      </c>
      <c r="R403" s="124">
        <f t="shared" si="33"/>
        <v>707261.7839933536</v>
      </c>
      <c r="Z403" s="2"/>
    </row>
    <row r="404" spans="13:26" x14ac:dyDescent="0.2">
      <c r="M404" s="2"/>
      <c r="N404" s="1">
        <f t="shared" si="34"/>
        <v>338</v>
      </c>
      <c r="O404" s="124">
        <f t="shared" si="35"/>
        <v>707261.7839933536</v>
      </c>
      <c r="P404" s="124">
        <f t="shared" si="36"/>
        <v>1394.3825977273689</v>
      </c>
      <c r="Q404" s="124">
        <f t="shared" si="32"/>
        <v>1619.4390872164252</v>
      </c>
      <c r="R404" s="124">
        <f t="shared" si="33"/>
        <v>710275.60567829735</v>
      </c>
      <c r="Z404" s="2"/>
    </row>
    <row r="405" spans="13:26" x14ac:dyDescent="0.2">
      <c r="M405" s="2"/>
      <c r="N405" s="1">
        <f t="shared" si="34"/>
        <v>339</v>
      </c>
      <c r="O405" s="124">
        <f t="shared" si="35"/>
        <v>710275.60567829735</v>
      </c>
      <c r="P405" s="124">
        <f t="shared" si="36"/>
        <v>1394.3825977273689</v>
      </c>
      <c r="Q405" s="124">
        <f t="shared" si="32"/>
        <v>1626.3399275402735</v>
      </c>
      <c r="R405" s="124">
        <f t="shared" si="33"/>
        <v>713296.32820356498</v>
      </c>
      <c r="Z405" s="2"/>
    </row>
    <row r="406" spans="13:26" x14ac:dyDescent="0.2">
      <c r="M406" s="2"/>
      <c r="N406" s="1">
        <f t="shared" si="34"/>
        <v>340</v>
      </c>
      <c r="O406" s="124">
        <f t="shared" si="35"/>
        <v>713296.32820356498</v>
      </c>
      <c r="P406" s="124">
        <f t="shared" si="36"/>
        <v>1394.3825977273689</v>
      </c>
      <c r="Q406" s="124">
        <f t="shared" si="32"/>
        <v>1633.2565689307257</v>
      </c>
      <c r="R406" s="124">
        <f t="shared" si="33"/>
        <v>716323.96737022302</v>
      </c>
      <c r="Z406" s="2"/>
    </row>
    <row r="407" spans="13:26" x14ac:dyDescent="0.2">
      <c r="M407" s="2"/>
      <c r="N407" s="1">
        <f t="shared" si="34"/>
        <v>341</v>
      </c>
      <c r="O407" s="124">
        <f t="shared" si="35"/>
        <v>716323.96737022302</v>
      </c>
      <c r="P407" s="124">
        <f t="shared" si="36"/>
        <v>1394.3825977273689</v>
      </c>
      <c r="Q407" s="124">
        <f t="shared" si="32"/>
        <v>1640.1890475679704</v>
      </c>
      <c r="R407" s="124">
        <f t="shared" si="33"/>
        <v>719358.53901551838</v>
      </c>
      <c r="Z407" s="2"/>
    </row>
    <row r="408" spans="13:26" x14ac:dyDescent="0.2">
      <c r="M408" s="2"/>
      <c r="N408" s="1">
        <f t="shared" si="34"/>
        <v>342</v>
      </c>
      <c r="O408" s="124">
        <f t="shared" si="35"/>
        <v>719358.53901551838</v>
      </c>
      <c r="P408" s="124">
        <f t="shared" si="36"/>
        <v>1394.3825977273689</v>
      </c>
      <c r="Q408" s="124">
        <f t="shared" si="32"/>
        <v>1647.1373997150392</v>
      </c>
      <c r="R408" s="124">
        <f t="shared" si="33"/>
        <v>722400.05901296076</v>
      </c>
      <c r="Z408" s="2"/>
    </row>
    <row r="409" spans="13:26" x14ac:dyDescent="0.2">
      <c r="M409" s="2"/>
      <c r="N409" s="1">
        <f t="shared" si="34"/>
        <v>343</v>
      </c>
      <c r="O409" s="124">
        <f t="shared" si="35"/>
        <v>722400.05901296076</v>
      </c>
      <c r="P409" s="124">
        <f t="shared" si="36"/>
        <v>1394.3825977273689</v>
      </c>
      <c r="Q409" s="124">
        <f t="shared" si="32"/>
        <v>1654.1016617179964</v>
      </c>
      <c r="R409" s="124">
        <f t="shared" si="33"/>
        <v>725448.5432724061</v>
      </c>
      <c r="Z409" s="2"/>
    </row>
    <row r="410" spans="13:26" x14ac:dyDescent="0.2">
      <c r="M410" s="2"/>
      <c r="N410" s="1">
        <f t="shared" si="34"/>
        <v>344</v>
      </c>
      <c r="O410" s="124">
        <f t="shared" si="35"/>
        <v>725448.5432724061</v>
      </c>
      <c r="P410" s="124">
        <f t="shared" si="36"/>
        <v>1394.3825977273689</v>
      </c>
      <c r="Q410" s="124">
        <f t="shared" si="32"/>
        <v>1661.0818700061288</v>
      </c>
      <c r="R410" s="124">
        <f t="shared" si="33"/>
        <v>728504.00774013961</v>
      </c>
      <c r="Z410" s="2"/>
    </row>
    <row r="411" spans="13:26" x14ac:dyDescent="0.2">
      <c r="M411" s="2"/>
      <c r="N411" s="1">
        <f t="shared" si="34"/>
        <v>345</v>
      </c>
      <c r="O411" s="124">
        <f t="shared" si="35"/>
        <v>728504.00774013961</v>
      </c>
      <c r="P411" s="124">
        <f t="shared" si="36"/>
        <v>1394.3825977273689</v>
      </c>
      <c r="Q411" s="124">
        <f t="shared" si="32"/>
        <v>1668.078061092137</v>
      </c>
      <c r="R411" s="124">
        <f t="shared" si="33"/>
        <v>731566.46839895914</v>
      </c>
      <c r="Z411" s="2"/>
    </row>
    <row r="412" spans="13:26" x14ac:dyDescent="0.2">
      <c r="M412" s="2"/>
      <c r="N412" s="1">
        <f t="shared" si="34"/>
        <v>346</v>
      </c>
      <c r="O412" s="124">
        <f t="shared" si="35"/>
        <v>731566.46839895914</v>
      </c>
      <c r="P412" s="124">
        <f t="shared" si="36"/>
        <v>1394.3825977273689</v>
      </c>
      <c r="Q412" s="124">
        <f t="shared" si="32"/>
        <v>1675.0902715723255</v>
      </c>
      <c r="R412" s="124">
        <f t="shared" si="33"/>
        <v>734635.94126825884</v>
      </c>
      <c r="Z412" s="2"/>
    </row>
    <row r="413" spans="13:26" x14ac:dyDescent="0.2">
      <c r="M413" s="2"/>
      <c r="N413" s="1">
        <f t="shared" si="34"/>
        <v>347</v>
      </c>
      <c r="O413" s="124">
        <f t="shared" si="35"/>
        <v>734635.94126825884</v>
      </c>
      <c r="P413" s="124">
        <f t="shared" si="36"/>
        <v>1394.3825977273689</v>
      </c>
      <c r="Q413" s="124">
        <f t="shared" si="32"/>
        <v>1682.118538126794</v>
      </c>
      <c r="R413" s="124">
        <f t="shared" si="33"/>
        <v>737712.44240411301</v>
      </c>
      <c r="Z413" s="2"/>
    </row>
    <row r="414" spans="13:26" x14ac:dyDescent="0.2">
      <c r="M414" s="2"/>
      <c r="N414" s="1">
        <f t="shared" si="34"/>
        <v>348</v>
      </c>
      <c r="O414" s="124">
        <f t="shared" si="35"/>
        <v>737712.44240411301</v>
      </c>
      <c r="P414" s="124">
        <f t="shared" si="36"/>
        <v>1394.3825977273689</v>
      </c>
      <c r="Q414" s="124">
        <f t="shared" si="32"/>
        <v>1689.1628975196306</v>
      </c>
      <c r="R414" s="124">
        <f t="shared" si="33"/>
        <v>740795.98789936001</v>
      </c>
      <c r="Z414" s="2"/>
    </row>
    <row r="415" spans="13:26" x14ac:dyDescent="0.2">
      <c r="M415" s="2"/>
      <c r="N415" s="1">
        <f t="shared" si="34"/>
        <v>349</v>
      </c>
      <c r="O415" s="124">
        <f t="shared" si="35"/>
        <v>740795.98789936001</v>
      </c>
      <c r="P415" s="124">
        <f t="shared" si="36"/>
        <v>1394.3825977273689</v>
      </c>
      <c r="Q415" s="124">
        <f t="shared" si="32"/>
        <v>1696.2233865991029</v>
      </c>
      <c r="R415" s="124">
        <f t="shared" si="33"/>
        <v>743886.59388368647</v>
      </c>
      <c r="Z415" s="2"/>
    </row>
    <row r="416" spans="13:26" x14ac:dyDescent="0.2">
      <c r="M416" s="2"/>
      <c r="N416" s="1">
        <f t="shared" si="34"/>
        <v>350</v>
      </c>
      <c r="O416" s="124">
        <f t="shared" si="35"/>
        <v>743886.59388368647</v>
      </c>
      <c r="P416" s="124">
        <f t="shared" si="36"/>
        <v>1394.3825977273689</v>
      </c>
      <c r="Q416" s="124">
        <f t="shared" si="32"/>
        <v>1703.300042297851</v>
      </c>
      <c r="R416" s="124">
        <f t="shared" si="33"/>
        <v>746984.27652371163</v>
      </c>
      <c r="Z416" s="2"/>
    </row>
    <row r="417" spans="13:26" x14ac:dyDescent="0.2">
      <c r="M417" s="2"/>
      <c r="N417" s="1">
        <f t="shared" si="34"/>
        <v>351</v>
      </c>
      <c r="O417" s="124">
        <f t="shared" si="35"/>
        <v>746984.27652371163</v>
      </c>
      <c r="P417" s="124">
        <f t="shared" si="36"/>
        <v>1394.3825977273689</v>
      </c>
      <c r="Q417" s="124">
        <f t="shared" si="32"/>
        <v>1710.3929016330806</v>
      </c>
      <c r="R417" s="124">
        <f t="shared" si="33"/>
        <v>750089.05202307203</v>
      </c>
      <c r="Z417" s="2"/>
    </row>
    <row r="418" spans="13:26" x14ac:dyDescent="0.2">
      <c r="M418" s="2"/>
      <c r="N418" s="1">
        <f t="shared" si="34"/>
        <v>352</v>
      </c>
      <c r="O418" s="124">
        <f t="shared" si="35"/>
        <v>750089.05202307203</v>
      </c>
      <c r="P418" s="124">
        <f t="shared" si="36"/>
        <v>1394.3825977273689</v>
      </c>
      <c r="Q418" s="124">
        <f t="shared" si="32"/>
        <v>1717.5020017067577</v>
      </c>
      <c r="R418" s="124">
        <f t="shared" si="33"/>
        <v>753200.93662250612</v>
      </c>
      <c r="Z418" s="2"/>
    </row>
    <row r="419" spans="13:26" x14ac:dyDescent="0.2">
      <c r="M419" s="2"/>
      <c r="N419" s="1">
        <f t="shared" si="34"/>
        <v>353</v>
      </c>
      <c r="O419" s="124">
        <f t="shared" si="35"/>
        <v>753200.93662250612</v>
      </c>
      <c r="P419" s="124">
        <f t="shared" si="36"/>
        <v>1394.3825977273689</v>
      </c>
      <c r="Q419" s="124">
        <f t="shared" si="32"/>
        <v>1724.6273797058011</v>
      </c>
      <c r="R419" s="124">
        <f t="shared" si="33"/>
        <v>756319.94659993926</v>
      </c>
      <c r="Z419" s="2"/>
    </row>
    <row r="420" spans="13:26" x14ac:dyDescent="0.2">
      <c r="M420" s="2"/>
      <c r="N420" s="1">
        <f t="shared" si="34"/>
        <v>354</v>
      </c>
      <c r="O420" s="124">
        <f t="shared" si="35"/>
        <v>756319.94659993926</v>
      </c>
      <c r="P420" s="124">
        <f t="shared" si="36"/>
        <v>1394.3825977273689</v>
      </c>
      <c r="Q420" s="124">
        <f t="shared" si="32"/>
        <v>1731.7690729022777</v>
      </c>
      <c r="R420" s="124">
        <f t="shared" si="33"/>
        <v>759446.09827056888</v>
      </c>
      <c r="Z420" s="2"/>
    </row>
    <row r="421" spans="13:26" x14ac:dyDescent="0.2">
      <c r="M421" s="2"/>
      <c r="N421" s="1">
        <f t="shared" si="34"/>
        <v>355</v>
      </c>
      <c r="O421" s="124">
        <f t="shared" si="35"/>
        <v>759446.09827056888</v>
      </c>
      <c r="P421" s="124">
        <f t="shared" si="36"/>
        <v>1394.3825977273689</v>
      </c>
      <c r="Q421" s="124">
        <f t="shared" si="32"/>
        <v>1738.9271186535975</v>
      </c>
      <c r="R421" s="124">
        <f t="shared" si="33"/>
        <v>762579.40798694978</v>
      </c>
      <c r="Z421" s="2"/>
    </row>
    <row r="422" spans="13:26" x14ac:dyDescent="0.2">
      <c r="M422" s="2"/>
      <c r="N422" s="1">
        <f t="shared" si="34"/>
        <v>356</v>
      </c>
      <c r="O422" s="124">
        <f t="shared" si="35"/>
        <v>762579.40798694978</v>
      </c>
      <c r="P422" s="124">
        <f t="shared" si="36"/>
        <v>1394.3825977273689</v>
      </c>
      <c r="Q422" s="124">
        <f t="shared" si="32"/>
        <v>1746.1015544027091</v>
      </c>
      <c r="R422" s="124">
        <f t="shared" si="33"/>
        <v>765719.89213907986</v>
      </c>
      <c r="Z422" s="2"/>
    </row>
    <row r="423" spans="13:26" x14ac:dyDescent="0.2">
      <c r="M423" s="2"/>
      <c r="N423" s="1">
        <f t="shared" si="34"/>
        <v>357</v>
      </c>
      <c r="O423" s="124">
        <f t="shared" si="35"/>
        <v>765719.89213907986</v>
      </c>
      <c r="P423" s="124">
        <f t="shared" si="36"/>
        <v>1394.3825977273689</v>
      </c>
      <c r="Q423" s="124">
        <f t="shared" si="32"/>
        <v>1753.2924176782949</v>
      </c>
      <c r="R423" s="124">
        <f t="shared" si="33"/>
        <v>768867.5671544855</v>
      </c>
      <c r="Z423" s="2"/>
    </row>
    <row r="424" spans="13:26" x14ac:dyDescent="0.2">
      <c r="M424" s="2"/>
      <c r="N424" s="1">
        <f t="shared" si="34"/>
        <v>358</v>
      </c>
      <c r="O424" s="124">
        <f t="shared" si="35"/>
        <v>768867.5671544855</v>
      </c>
      <c r="P424" s="124">
        <f t="shared" si="36"/>
        <v>1394.3825977273689</v>
      </c>
      <c r="Q424" s="124">
        <f t="shared" si="32"/>
        <v>1760.4997460949683</v>
      </c>
      <c r="R424" s="124">
        <f t="shared" si="33"/>
        <v>772022.44949830777</v>
      </c>
      <c r="Z424" s="2"/>
    </row>
    <row r="425" spans="13:26" x14ac:dyDescent="0.2">
      <c r="M425" s="2"/>
      <c r="N425" s="1">
        <f t="shared" si="34"/>
        <v>359</v>
      </c>
      <c r="O425" s="124">
        <f t="shared" si="35"/>
        <v>772022.44949830777</v>
      </c>
      <c r="P425" s="124">
        <f t="shared" si="36"/>
        <v>1394.3825977273689</v>
      </c>
      <c r="Q425" s="124">
        <f t="shared" si="32"/>
        <v>1767.7235773534699</v>
      </c>
      <c r="R425" s="124">
        <f t="shared" si="33"/>
        <v>775184.55567338865</v>
      </c>
      <c r="Z425" s="2"/>
    </row>
    <row r="426" spans="13:26" x14ac:dyDescent="0.2">
      <c r="M426" s="2"/>
      <c r="N426" s="1">
        <f t="shared" si="34"/>
        <v>360</v>
      </c>
      <c r="O426" s="124">
        <f t="shared" si="35"/>
        <v>775184.55567338865</v>
      </c>
      <c r="P426" s="124">
        <f t="shared" si="36"/>
        <v>1394.3825977273689</v>
      </c>
      <c r="Q426" s="124">
        <f t="shared" si="32"/>
        <v>1774.9639492408651</v>
      </c>
      <c r="R426" s="124">
        <f t="shared" si="33"/>
        <v>778353.90222035686</v>
      </c>
      <c r="Z426" s="2"/>
    </row>
    <row r="427" spans="13:26" x14ac:dyDescent="0.2">
      <c r="M427" s="2"/>
      <c r="N427" s="163" t="s">
        <v>216</v>
      </c>
      <c r="O427" s="163" t="s">
        <v>216</v>
      </c>
      <c r="P427" s="163" t="s">
        <v>216</v>
      </c>
      <c r="Q427" s="163" t="s">
        <v>216</v>
      </c>
      <c r="R427" s="163" t="s">
        <v>216</v>
      </c>
      <c r="Z427" s="2"/>
    </row>
    <row r="428" spans="13:26" x14ac:dyDescent="0.2">
      <c r="M428" s="2"/>
      <c r="N428" s="134"/>
      <c r="O428" s="134" t="s">
        <v>231</v>
      </c>
      <c r="P428" s="196">
        <f>SUM(P67:P426)</f>
        <v>501977.73518185085</v>
      </c>
      <c r="Q428" s="196">
        <f>SUM(Q67:Q426)</f>
        <v>276376.16703850694</v>
      </c>
      <c r="R428" s="196">
        <f>P428+Q428</f>
        <v>778353.90222035779</v>
      </c>
      <c r="S428" s="124">
        <f>R428-P62</f>
        <v>5.2386894822120667E-9</v>
      </c>
      <c r="Z428" s="2"/>
    </row>
    <row r="429" spans="13:26" x14ac:dyDescent="0.2"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3:26" x14ac:dyDescent="0.2">
      <c r="S430" s="124"/>
    </row>
  </sheetData>
  <mergeCells count="1">
    <mergeCell ref="AF7:AF8"/>
  </mergeCells>
  <printOptions horizontalCentered="1"/>
  <pageMargins left="0.75" right="0.75" top="0.75" bottom="0.75" header="0.3" footer="0.3"/>
  <pageSetup scale="70" orientation="portrait" blackAndWhite="1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5837A-7D02-4F1C-A702-EDA87F7267AF}">
  <sheetPr>
    <tabColor theme="0" tint="-0.14999847407452621"/>
    <pageSetUpPr fitToPage="1"/>
  </sheetPr>
  <dimension ref="A1:AH430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RowHeight="12.75" x14ac:dyDescent="0.2"/>
  <cols>
    <col min="1" max="1" width="14.5703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MacDill BESS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2055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355757.11897034029</v>
      </c>
      <c r="Q8" s="184">
        <f>G10</f>
        <v>365019.20258586574</v>
      </c>
      <c r="R8" s="184">
        <f>G11</f>
        <v>287971.24403106939</v>
      </c>
      <c r="S8" s="184">
        <f>G12</f>
        <v>25156.588219907855</v>
      </c>
      <c r="T8" s="184">
        <f>G13</f>
        <v>-322389.91586650262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814191.05477522209</v>
      </c>
      <c r="Q9" s="184">
        <f>L10</f>
        <v>847799.35735468846</v>
      </c>
      <c r="R9" s="184">
        <f>L11</f>
        <v>677747.47856165166</v>
      </c>
      <c r="S9" s="184">
        <f>L12</f>
        <v>47396.896847282682</v>
      </c>
      <c r="T9" s="184">
        <f>L13</f>
        <v>-758752.6779884008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56</v>
      </c>
      <c r="B10" s="170">
        <f>'Escalation Factors'!$A$10</f>
        <v>2023</v>
      </c>
      <c r="C10" s="201">
        <v>2055</v>
      </c>
      <c r="D10" s="10" t="s">
        <v>155</v>
      </c>
      <c r="E10" s="184">
        <f>VLOOKUP($A$10,'Cost Estimates in 2023'!$A:$F,2,FALSE)</f>
        <v>346150</v>
      </c>
      <c r="F10" s="164">
        <f>VLOOKUP(G$7,Multiplier_Labor,3,FALSE)</f>
        <v>1.0545116353773385</v>
      </c>
      <c r="G10" s="185">
        <f>E10*F10</f>
        <v>365019.20258586574</v>
      </c>
      <c r="H10" s="137"/>
      <c r="J10" s="165">
        <f>C10+1</f>
        <v>2056</v>
      </c>
      <c r="K10" s="164">
        <f>VLOOKUP(J$10,Multiplier_Labor,4,FALSE)</f>
        <v>2.3226157729476036</v>
      </c>
      <c r="L10" s="185">
        <f>G10*K10</f>
        <v>847799.35735468846</v>
      </c>
      <c r="M10" s="2"/>
      <c r="O10" s="134" t="s">
        <v>235</v>
      </c>
      <c r="P10" s="184">
        <f>SUM(Q10:T10)</f>
        <v>814191.05477522209</v>
      </c>
      <c r="Q10" s="184">
        <f>Q9-Q16</f>
        <v>847799.35735468846</v>
      </c>
      <c r="R10" s="184">
        <f>R9-R16</f>
        <v>677747.47856165166</v>
      </c>
      <c r="S10" s="184">
        <f>S9-S16</f>
        <v>47396.896847282682</v>
      </c>
      <c r="T10" s="184">
        <f>T9-T16</f>
        <v>-758752.6779884008</v>
      </c>
      <c r="Z10" s="2"/>
      <c r="AA10" s="186" t="str">
        <f>A10</f>
        <v>MacDill BESS</v>
      </c>
      <c r="AB10" s="182">
        <f>P12</f>
        <v>30</v>
      </c>
      <c r="AC10" s="187">
        <f>G7</f>
        <v>2025</v>
      </c>
      <c r="AD10" s="187">
        <f>C10</f>
        <v>2055</v>
      </c>
      <c r="AE10" s="182">
        <f>G15</f>
        <v>355757.11897034029</v>
      </c>
      <c r="AF10" s="182">
        <f>P16</f>
        <v>0</v>
      </c>
      <c r="AG10" s="182">
        <f>L15</f>
        <v>814191.05477522209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284050</v>
      </c>
      <c r="F11" s="164">
        <f>VLOOKUP(G$7,Multiplier_Materials,3,FALSE)</f>
        <v>1.0138047668757943</v>
      </c>
      <c r="G11" s="185">
        <f>E11*F11</f>
        <v>287971.24403106939</v>
      </c>
      <c r="H11" s="137"/>
      <c r="K11" s="164">
        <f>VLOOKUP(J$10,Multiplier_Materials,4,FALSE)</f>
        <v>2.3535248487815301</v>
      </c>
      <c r="L11" s="185">
        <f>G11*K11</f>
        <v>677747.47856165166</v>
      </c>
      <c r="M11" s="2"/>
      <c r="O11" s="134" t="s">
        <v>234</v>
      </c>
      <c r="P11" s="184">
        <f>SUM(Q11:T11)</f>
        <v>355757.11897034006</v>
      </c>
      <c r="Q11" s="184">
        <f>Q10/((1+Q13)^(P12))</f>
        <v>365019.20258586551</v>
      </c>
      <c r="R11" s="184">
        <f>R10/((1+R13)^(P12))</f>
        <v>287971.24403106893</v>
      </c>
      <c r="S11" s="184">
        <f>S10/((1+S13)^(P12))</f>
        <v>25156.588219907855</v>
      </c>
      <c r="T11" s="184">
        <f>T10/((1+T13)^(P12))</f>
        <v>-322389.91586650215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24150</v>
      </c>
      <c r="F12" s="164">
        <f>VLOOKUP(G$7,Multiplier_GDP,3,FALSE)</f>
        <v>1.0416806716317952</v>
      </c>
      <c r="G12" s="185">
        <f>E12*F12</f>
        <v>25156.588219907855</v>
      </c>
      <c r="H12" s="137"/>
      <c r="K12" s="164">
        <f>VLOOKUP(J$10,Multiplier_GDP,4,FALSE)</f>
        <v>1.8840749163980348</v>
      </c>
      <c r="L12" s="185">
        <f>G12*K12</f>
        <v>47396.896847282682</v>
      </c>
      <c r="M12" s="2"/>
      <c r="O12" s="134" t="s">
        <v>244</v>
      </c>
      <c r="P12" s="184">
        <f>(P7-P6)</f>
        <v>30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-318000</v>
      </c>
      <c r="F13" s="164">
        <f>F11</f>
        <v>1.0138047668757943</v>
      </c>
      <c r="G13" s="185">
        <f>E13*F13</f>
        <v>-322389.91586650262</v>
      </c>
      <c r="H13" s="137"/>
      <c r="K13" s="164">
        <f>K11</f>
        <v>2.3535248487815301</v>
      </c>
      <c r="L13" s="185">
        <f>G13*K13</f>
        <v>-758752.6779884008</v>
      </c>
      <c r="M13" s="2"/>
      <c r="O13" s="180" t="s">
        <v>237</v>
      </c>
      <c r="P13" s="189">
        <f>IF(P8=0,0,((P9/P8)^(1/($P7-$P6))-1))</f>
        <v>2.7982585504330526E-2</v>
      </c>
      <c r="Q13" s="189">
        <f>IF(Q8=0,0,((Q9/Q8)^(1/($P7-$P6))-1))</f>
        <v>2.8488039833445722E-2</v>
      </c>
      <c r="R13" s="189">
        <f>IF(R8=0,0,((R9/R8)^(1/($P7-$P6))-1))</f>
        <v>2.8941363573068202E-2</v>
      </c>
      <c r="S13" s="189">
        <f>IF(S8=0,0,((S9/S8)^(1/($P7-$P6))-1))</f>
        <v>2.1339054300326898E-2</v>
      </c>
      <c r="T13" s="189">
        <f>IF(T8=0,0,((T9/T8)^(1/($P7-$P6))-1))</f>
        <v>2.8941363573068202E-2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17672.846000582282</v>
      </c>
      <c r="Q14" s="185">
        <f>PMT(Q13,$P12,-Q11)</f>
        <v>18260.890545153663</v>
      </c>
      <c r="R14" s="185">
        <f>PMT(R13,$P12,-R11)</f>
        <v>14491.744429694607</v>
      </c>
      <c r="S14" s="185">
        <f>PMT(S13,$P12,-S11)</f>
        <v>1144.0262999564568</v>
      </c>
      <c r="T14" s="185">
        <f>PMT(T13,$P12,-T11)</f>
        <v>-16223.815274222445</v>
      </c>
      <c r="U14" s="190"/>
      <c r="Z14" s="2"/>
    </row>
    <row r="15" spans="1:34" x14ac:dyDescent="0.2">
      <c r="E15" s="185">
        <f>SUM(E10:E13)</f>
        <v>336350</v>
      </c>
      <c r="F15" s="124"/>
      <c r="G15" s="185">
        <f>SUM(G10:G13)</f>
        <v>355757.11897034029</v>
      </c>
      <c r="H15" s="137"/>
      <c r="L15" s="185">
        <f>SUM(L10:L13)</f>
        <v>814191.05477522209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56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5:26" x14ac:dyDescent="0.2">
      <c r="E17" s="184">
        <f>VLOOKUP($A$10,'Cost Estimates in 2023'!$A:$F,6,FALSE)-E15</f>
        <v>0</v>
      </c>
      <c r="M17" s="2"/>
      <c r="N17" s="1">
        <f t="shared" ref="N17:N56" si="1">N16+1</f>
        <v>1</v>
      </c>
      <c r="O17" s="195">
        <f>P6</f>
        <v>2025</v>
      </c>
      <c r="P17" s="124">
        <f t="shared" si="0"/>
        <v>17672.846000582282</v>
      </c>
      <c r="Q17" s="124">
        <f>IF($N17&lt;=TRUNC($P$12),Q14*(1+0),0)</f>
        <v>18260.890545153663</v>
      </c>
      <c r="R17" s="124">
        <f>IF($N17&lt;=TRUNC($P$12),R14*(1+0),0)</f>
        <v>14491.744429694607</v>
      </c>
      <c r="S17" s="124">
        <f>IF($N17&lt;=TRUNC($P$12),S14*(1+0),0)</f>
        <v>1144.0262999564568</v>
      </c>
      <c r="T17" s="124">
        <f>IF($N17&lt;=TRUNC($P$12),T14*(1+0),0)</f>
        <v>-16223.815274222445</v>
      </c>
      <c r="Z17" s="2"/>
    </row>
    <row r="18" spans="5:26" x14ac:dyDescent="0.2">
      <c r="M18" s="2"/>
      <c r="N18" s="1">
        <f t="shared" si="1"/>
        <v>2</v>
      </c>
      <c r="O18" s="195">
        <f t="shared" ref="O18:O56" si="2">O17+1</f>
        <v>2026</v>
      </c>
      <c r="P18" s="124">
        <f t="shared" si="0"/>
        <v>18167.346925116792</v>
      </c>
      <c r="Q18" s="124">
        <f t="shared" ref="Q18:Q56" si="3">IF($N18&lt;=TRUNC($P$12),Q17*(1+Q$13),0)</f>
        <v>18781.107522398193</v>
      </c>
      <c r="R18" s="124">
        <f t="shared" ref="R18:R56" si="4">IF($N18&lt;=TRUNC($P$12),R17*(1+R$13),0)</f>
        <v>14911.155274042385</v>
      </c>
      <c r="S18" s="124">
        <f t="shared" ref="S18:S56" si="5">IF($N18&lt;=TRUNC($P$12),S17*(1+S$13),0)</f>
        <v>1168.4387392922297</v>
      </c>
      <c r="T18" s="124">
        <f t="shared" ref="T18:T56" si="6">IF($N18&lt;=TRUNC($P$12),T17*(1+T$13),0)</f>
        <v>-16693.354610616014</v>
      </c>
      <c r="Z18" s="2"/>
    </row>
    <row r="19" spans="5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18675.737963076012</v>
      </c>
      <c r="Q19" s="124">
        <f t="shared" si="3"/>
        <v>19316.144461612501</v>
      </c>
      <c r="R19" s="124">
        <f t="shared" si="4"/>
        <v>15342.70444012292</v>
      </c>
      <c r="S19" s="124">
        <f t="shared" si="5"/>
        <v>1193.372116996592</v>
      </c>
      <c r="T19" s="124">
        <f t="shared" si="6"/>
        <v>-17176.483055656005</v>
      </c>
      <c r="Z19" s="124"/>
    </row>
    <row r="20" spans="5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19198.410434707443</v>
      </c>
      <c r="Q20" s="124">
        <f t="shared" si="3"/>
        <v>19866.423554463508</v>
      </c>
      <c r="R20" s="124">
        <f t="shared" si="4"/>
        <v>15786.743227518646</v>
      </c>
      <c r="S20" s="124">
        <f t="shared" si="5"/>
        <v>1218.8375494016784</v>
      </c>
      <c r="T20" s="124">
        <f t="shared" si="6"/>
        <v>-17673.59389667639</v>
      </c>
      <c r="U20" s="196">
        <f>SUM(Q17:T20)/4</f>
        <v>18428.585330870628</v>
      </c>
      <c r="V20" s="124">
        <f>SUM(Q17:Q20)/4</f>
        <v>19056.141520906967</v>
      </c>
      <c r="W20" s="124">
        <f>SUM(R17:R20)/4</f>
        <v>15133.086842844639</v>
      </c>
      <c r="X20" s="124">
        <f>SUM(S17:S20)/4</f>
        <v>1181.1686764117392</v>
      </c>
      <c r="Y20" s="124">
        <f>SUM(T17:T20)/4</f>
        <v>-16941.811709292713</v>
      </c>
      <c r="Z20" s="188">
        <f>SUM(Q20:T20)-P20</f>
        <v>0</v>
      </c>
    </row>
    <row r="21" spans="5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19735.766709700885</v>
      </c>
      <c r="Q21" s="124">
        <f t="shared" si="3"/>
        <v>20432.379020031171</v>
      </c>
      <c r="R21" s="124">
        <f t="shared" si="4"/>
        <v>16243.633102900934</v>
      </c>
      <c r="S21" s="124">
        <f t="shared" si="5"/>
        <v>1244.8463900516383</v>
      </c>
      <c r="T21" s="124">
        <f t="shared" si="6"/>
        <v>-18185.091803282859</v>
      </c>
      <c r="Z21" s="2"/>
    </row>
    <row r="22" spans="5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20288.220519718623</v>
      </c>
      <c r="Q22" s="124">
        <f t="shared" si="3"/>
        <v>21014.457447445879</v>
      </c>
      <c r="R22" s="124">
        <f t="shared" si="4"/>
        <v>16713.745994279518</v>
      </c>
      <c r="S22" s="124">
        <f t="shared" si="5"/>
        <v>1271.4102347645162</v>
      </c>
      <c r="T22" s="124">
        <f t="shared" si="6"/>
        <v>-18711.39315677129</v>
      </c>
      <c r="Z22" s="2"/>
    </row>
    <row r="23" spans="5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20856.197279776956</v>
      </c>
      <c r="Q23" s="124">
        <f t="shared" si="3"/>
        <v>21613.118148286965</v>
      </c>
      <c r="R23" s="124">
        <f t="shared" si="4"/>
        <v>17197.464593767872</v>
      </c>
      <c r="S23" s="124">
        <f t="shared" si="5"/>
        <v>1298.5409268021476</v>
      </c>
      <c r="T23" s="124">
        <f t="shared" si="6"/>
        <v>-19252.926389080028</v>
      </c>
      <c r="Z23" s="124"/>
    </row>
    <row r="24" spans="5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21440.134418729875</v>
      </c>
      <c r="Q24" s="124">
        <f t="shared" si="3"/>
        <v>22228.833519020332</v>
      </c>
      <c r="R24" s="124">
        <f t="shared" si="4"/>
        <v>17695.182669111076</v>
      </c>
      <c r="S24" s="124">
        <f t="shared" si="5"/>
        <v>1326.2505621503756</v>
      </c>
      <c r="T24" s="124">
        <f t="shared" si="6"/>
        <v>-19810.132331551911</v>
      </c>
      <c r="U24" s="196">
        <f>SUM(Q21:T24)/4</f>
        <v>20580.079731981587</v>
      </c>
      <c r="V24" s="124">
        <f>SUM(Q21:Q24)/4</f>
        <v>21322.197033696088</v>
      </c>
      <c r="W24" s="124">
        <f>SUM(R21:R24)/4</f>
        <v>16962.506590014851</v>
      </c>
      <c r="X24" s="124">
        <f>SUM(S21:S24)/4</f>
        <v>1285.2620284421696</v>
      </c>
      <c r="Y24" s="124">
        <f>SUM(T21:T24)/4</f>
        <v>-18989.885920171524</v>
      </c>
      <c r="Z24" s="188">
        <f>SUM(Q24:T24)-P24</f>
        <v>0</v>
      </c>
    </row>
    <row r="25" spans="5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22040.481719112882</v>
      </c>
      <c r="Q25" s="124">
        <f t="shared" si="3"/>
        <v>22862.089413761216</v>
      </c>
      <c r="R25" s="124">
        <f t="shared" si="4"/>
        <v>18207.305384229676</v>
      </c>
      <c r="S25" s="124">
        <f t="shared" si="5"/>
        <v>1354.5514949119415</v>
      </c>
      <c r="T25" s="124">
        <f t="shared" si="6"/>
        <v>-20383.464573789948</v>
      </c>
      <c r="Z25" s="2"/>
    </row>
    <row r="26" spans="5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22657.701666612487</v>
      </c>
      <c r="Q26" s="124">
        <f t="shared" si="3"/>
        <v>23513.385527656243</v>
      </c>
      <c r="R26" s="124">
        <f t="shared" si="4"/>
        <v>18734.249629040551</v>
      </c>
      <c r="S26" s="124">
        <f t="shared" si="5"/>
        <v>1383.4563428144563</v>
      </c>
      <c r="T26" s="124">
        <f t="shared" si="6"/>
        <v>-20973.38983289876</v>
      </c>
      <c r="Z26" s="2"/>
    </row>
    <row r="27" spans="5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23292.269809434038</v>
      </c>
      <c r="Q27" s="124">
        <f t="shared" si="3"/>
        <v>24183.235791187279</v>
      </c>
      <c r="R27" s="124">
        <f t="shared" si="4"/>
        <v>19276.444358823232</v>
      </c>
      <c r="S27" s="124">
        <f t="shared" si="5"/>
        <v>1412.9779928359058</v>
      </c>
      <c r="T27" s="124">
        <f t="shared" si="6"/>
        <v>-21580.388333412375</v>
      </c>
      <c r="Z27" s="124"/>
    </row>
    <row r="28" spans="5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23944.675127848717</v>
      </c>
      <c r="Q28" s="124">
        <f t="shared" si="3"/>
        <v>24872.168775708233</v>
      </c>
      <c r="R28" s="124">
        <f t="shared" si="4"/>
        <v>19834.330943407953</v>
      </c>
      <c r="S28" s="124">
        <f t="shared" si="5"/>
        <v>1443.129606950198</v>
      </c>
      <c r="T28" s="124">
        <f t="shared" si="6"/>
        <v>-22204.954198217663</v>
      </c>
      <c r="U28" s="196">
        <f>SUM(Q25:T28)/4</f>
        <v>22983.782080752044</v>
      </c>
      <c r="V28" s="124">
        <f>SUM(Q25:Q28)/4</f>
        <v>23857.719877078242</v>
      </c>
      <c r="W28" s="124">
        <f>SUM(R25:R28)/4</f>
        <v>19013.082578875354</v>
      </c>
      <c r="X28" s="124">
        <f>SUM(S25:S28)/4</f>
        <v>1398.5288593781254</v>
      </c>
      <c r="Y28" s="124">
        <f>SUM(T25:T28)/4</f>
        <v>-21285.549234579688</v>
      </c>
      <c r="Z28" s="188">
        <f>SUM(Q28:T28)-P28</f>
        <v>0</v>
      </c>
    </row>
    <row r="29" spans="5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24615.42041420818</v>
      </c>
      <c r="Q29" s="124">
        <f t="shared" si="3"/>
        <v>25580.728110534794</v>
      </c>
      <c r="R29" s="124">
        <f t="shared" si="4"/>
        <v>20408.363526469679</v>
      </c>
      <c r="S29" s="124">
        <f t="shared" si="5"/>
        <v>1473.9246279953177</v>
      </c>
      <c r="T29" s="124">
        <f t="shared" si="6"/>
        <v>-22847.595850791608</v>
      </c>
      <c r="Z29" s="2"/>
    </row>
    <row r="30" spans="5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25305.022663723641</v>
      </c>
      <c r="Q30" s="124">
        <f t="shared" si="3"/>
        <v>26309.472911916255</v>
      </c>
      <c r="R30" s="124">
        <f t="shared" si="4"/>
        <v>20999.009395220583</v>
      </c>
      <c r="S30" s="124">
        <f t="shared" si="5"/>
        <v>1505.3767856666989</v>
      </c>
      <c r="T30" s="124">
        <f t="shared" si="6"/>
        <v>-23508.836429079893</v>
      </c>
      <c r="Z30" s="2"/>
    </row>
    <row r="31" spans="5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26014.013476314627</v>
      </c>
      <c r="Q31" s="124">
        <f t="shared" si="3"/>
        <v>27058.978224227885</v>
      </c>
      <c r="R31" s="124">
        <f t="shared" si="4"/>
        <v>21606.749360801936</v>
      </c>
      <c r="S31" s="124">
        <f t="shared" si="5"/>
        <v>1537.5001026384921</v>
      </c>
      <c r="T31" s="124">
        <f t="shared" si="6"/>
        <v>-24189.214211353683</v>
      </c>
      <c r="Z31" s="124"/>
    </row>
    <row r="32" spans="5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26742.939469841254</v>
      </c>
      <c r="Q32" s="124">
        <f t="shared" si="3"/>
        <v>27829.83547373203</v>
      </c>
      <c r="R32" s="124">
        <f t="shared" si="4"/>
        <v>22232.078149685065</v>
      </c>
      <c r="S32" s="124">
        <f t="shared" si="5"/>
        <v>1570.3089008154529</v>
      </c>
      <c r="T32" s="124">
        <f t="shared" si="6"/>
        <v>-24889.283054391297</v>
      </c>
      <c r="U32" s="196">
        <f>SUM(Q29:T32)/4</f>
        <v>25669.349006021923</v>
      </c>
      <c r="V32" s="124">
        <f>SUM(Q29:Q32)/4</f>
        <v>26694.753680102742</v>
      </c>
      <c r="W32" s="124">
        <f>SUM(R29:R32)/4</f>
        <v>21311.550108044314</v>
      </c>
      <c r="X32" s="124">
        <f>SUM(S29:S32)/4</f>
        <v>1521.7776042789906</v>
      </c>
      <c r="Y32" s="124">
        <f>SUM(T29:T32)/4</f>
        <v>-23858.732386404121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27492.362705042709</v>
      </c>
      <c r="Q33" s="124">
        <f t="shared" si="3"/>
        <v>28622.652935265949</v>
      </c>
      <c r="R33" s="124">
        <f t="shared" si="4"/>
        <v>22875.504806399967</v>
      </c>
      <c r="S33" s="124">
        <f t="shared" si="5"/>
        <v>1603.8178077182406</v>
      </c>
      <c r="T33" s="124">
        <f t="shared" si="6"/>
        <v>-25609.612844341442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28262.861122514081</v>
      </c>
      <c r="Q34" s="124">
        <f t="shared" si="3"/>
        <v>29438.056212224699</v>
      </c>
      <c r="R34" s="124">
        <f t="shared" si="4"/>
        <v>23537.553107919459</v>
      </c>
      <c r="S34" s="124">
        <f t="shared" si="5"/>
        <v>1638.0417630049715</v>
      </c>
      <c r="T34" s="124">
        <f t="shared" si="6"/>
        <v>-26350.789960635044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29055.028992062522</v>
      </c>
      <c r="Q35" s="124">
        <f t="shared" si="3"/>
        <v>30276.688730217771</v>
      </c>
      <c r="R35" s="124">
        <f t="shared" si="4"/>
        <v>24218.761990036157</v>
      </c>
      <c r="S35" s="124">
        <f t="shared" si="5"/>
        <v>1672.9960251319378</v>
      </c>
      <c r="T35" s="124">
        <f t="shared" si="6"/>
        <v>-27113.417753323338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29869.477374794158</v>
      </c>
      <c r="Q36" s="124">
        <f t="shared" si="3"/>
        <v>31139.212244789051</v>
      </c>
      <c r="R36" s="124">
        <f t="shared" si="4"/>
        <v>24919.685986079399</v>
      </c>
      <c r="S36" s="124">
        <f t="shared" si="5"/>
        <v>1708.6961781564594</v>
      </c>
      <c r="T36" s="124">
        <f t="shared" si="6"/>
        <v>-27898.117034230752</v>
      </c>
      <c r="U36" s="196">
        <f>SUM(Q33:T36)/4</f>
        <v>28669.93254860337</v>
      </c>
      <c r="V36" s="124">
        <f>SUM(Q33:Q36)/4</f>
        <v>29869.152530624371</v>
      </c>
      <c r="W36" s="124">
        <f>SUM(R33:R36)/4</f>
        <v>23887.876472608747</v>
      </c>
      <c r="X36" s="124">
        <f>SUM(S33:S36)/4</f>
        <v>1655.8879435029023</v>
      </c>
      <c r="Y36" s="124">
        <f>SUM(T33:T36)/4</f>
        <v>-26742.984398132648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30706.834598292407</v>
      </c>
      <c r="Q37" s="124">
        <f t="shared" si="3"/>
        <v>32026.307363600721</v>
      </c>
      <c r="R37" s="124">
        <f t="shared" si="4"/>
        <v>25640.895678329216</v>
      </c>
      <c r="S37" s="124">
        <f t="shared" si="5"/>
        <v>1745.1581386849011</v>
      </c>
      <c r="T37" s="124">
        <f t="shared" si="6"/>
        <v>-28705.526582322433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31567.746745259166</v>
      </c>
      <c r="Q38" s="124">
        <f t="shared" si="3"/>
        <v>32938.674083493155</v>
      </c>
      <c r="R38" s="124">
        <f t="shared" si="4"/>
        <v>26382.978162494855</v>
      </c>
      <c r="S38" s="124">
        <f t="shared" si="5"/>
        <v>1782.3981629689556</v>
      </c>
      <c r="T38" s="124">
        <f t="shared" si="6"/>
        <v>-29536.303663697799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32452.878156000454</v>
      </c>
      <c r="Q39" s="124">
        <f t="shared" si="3"/>
        <v>33877.032342844592</v>
      </c>
      <c r="R39" s="124">
        <f t="shared" si="4"/>
        <v>27146.537525635937</v>
      </c>
      <c r="S39" s="124">
        <f t="shared" si="5"/>
        <v>1820.432854153353</v>
      </c>
      <c r="T39" s="124">
        <f t="shared" si="6"/>
        <v>-30391.124566633425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33362.911945149244</v>
      </c>
      <c r="Q40" s="124">
        <f t="shared" si="3"/>
        <v>34842.122589666476</v>
      </c>
      <c r="R40" s="124">
        <f t="shared" si="4"/>
        <v>27932.195337915306</v>
      </c>
      <c r="S40" s="124">
        <f t="shared" si="5"/>
        <v>1859.2791696782306</v>
      </c>
      <c r="T40" s="124">
        <f t="shared" si="6"/>
        <v>-31270.685152110767</v>
      </c>
      <c r="U40" s="196">
        <f>SUM(Q37:T40)/4</f>
        <v>32022.592861175312</v>
      </c>
      <c r="V40" s="124">
        <f>SUM(Q37:Q40)/4</f>
        <v>33421.034094901239</v>
      </c>
      <c r="W40" s="124">
        <f>SUM(R37:R40)/4</f>
        <v>26775.651676093832</v>
      </c>
      <c r="X40" s="124">
        <f>SUM(S37:S40)/4</f>
        <v>1801.81708137136</v>
      </c>
      <c r="Y40" s="124">
        <f>SUM(T37:T40)/4</f>
        <v>-29975.909991191103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34298.550533029091</v>
      </c>
      <c r="Q41" s="124">
        <f t="shared" si="3"/>
        <v>35834.706365882696</v>
      </c>
      <c r="R41" s="124">
        <f t="shared" si="4"/>
        <v>28740.591158583873</v>
      </c>
      <c r="S41" s="124">
        <f t="shared" si="5"/>
        <v>1898.9544288394611</v>
      </c>
      <c r="T41" s="124">
        <f t="shared" si="6"/>
        <v>-32175.70142027695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35260.516192073781</v>
      </c>
      <c r="Q42" s="124">
        <f t="shared" si="3"/>
        <v>36855.566908253793</v>
      </c>
      <c r="R42" s="124">
        <f t="shared" si="4"/>
        <v>29572.383056609357</v>
      </c>
      <c r="S42" s="124">
        <f t="shared" si="5"/>
        <v>1939.4763205103127</v>
      </c>
      <c r="T42" s="124">
        <f t="shared" si="6"/>
        <v>-33106.910093299673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36249.551608730224</v>
      </c>
      <c r="Q43" s="124">
        <f t="shared" si="3"/>
        <v>37905.509766420349</v>
      </c>
      <c r="R43" s="124">
        <f t="shared" si="4"/>
        <v>30428.248146372731</v>
      </c>
      <c r="S43" s="124">
        <f t="shared" si="5"/>
        <v>1980.8629110278805</v>
      </c>
      <c r="T43" s="124">
        <f t="shared" si="6"/>
        <v>-34065.069215090742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37266.420461283029</v>
      </c>
      <c r="Q44" s="124">
        <f t="shared" si="3"/>
        <v>38985.363438553199</v>
      </c>
      <c r="R44" s="124">
        <f t="shared" si="4"/>
        <v>31308.883138868441</v>
      </c>
      <c r="S44" s="124">
        <f t="shared" si="5"/>
        <v>2023.132652247808</v>
      </c>
      <c r="T44" s="124">
        <f t="shared" si="6"/>
        <v>-35050.958768386416</v>
      </c>
      <c r="U44" s="196">
        <f>SUM(Q41:T44)/4</f>
        <v>35768.759698779031</v>
      </c>
      <c r="V44" s="124">
        <f>SUM(Q41:Q44)/4</f>
        <v>37395.286619777507</v>
      </c>
      <c r="W44" s="124">
        <f>SUM(R41:R44)/4</f>
        <v>30012.526375108602</v>
      </c>
      <c r="X44" s="124">
        <f>SUM(S41:S44)/4</f>
        <v>1960.6065781563657</v>
      </c>
      <c r="Y44" s="124">
        <f>SUM(T41:T44)/4</f>
        <v>-33599.659874263445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38311.908014053173</v>
      </c>
      <c r="Q45" s="124">
        <f t="shared" si="3"/>
        <v>40095.980025112061</v>
      </c>
      <c r="R45" s="124">
        <f t="shared" si="4"/>
        <v>32215.004908857136</v>
      </c>
      <c r="S45" s="124">
        <f t="shared" si="5"/>
        <v>2066.3043897708885</v>
      </c>
      <c r="T45" s="124">
        <f t="shared" si="6"/>
        <v>-36065.381309686913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39386.821728434363</v>
      </c>
      <c r="Q46" s="124">
        <f t="shared" si="3"/>
        <v>41238.235901228494</v>
      </c>
      <c r="R46" s="124">
        <f t="shared" si="4"/>
        <v>33147.351078432548</v>
      </c>
      <c r="S46" s="124">
        <f t="shared" si="5"/>
        <v>2110.3973713452133</v>
      </c>
      <c r="T46" s="124">
        <f t="shared" si="6"/>
        <v>-37109.162622571901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19424.682435621879</v>
      </c>
      <c r="V48" s="124">
        <f>SUM(Q45:Q48)/4</f>
        <v>20333.553981585137</v>
      </c>
      <c r="W48" s="124">
        <f>SUM(R45:R48)/4</f>
        <v>16340.588996822422</v>
      </c>
      <c r="X48" s="124">
        <f>SUM(S45:S48)/4</f>
        <v>1044.1754402790255</v>
      </c>
      <c r="Y48" s="124">
        <f>SUM(T45:T48)/4</f>
        <v>-18293.635983064705</v>
      </c>
      <c r="Z48" s="188">
        <f>SUM(Q48:T48)-P48</f>
        <v>0</v>
      </c>
    </row>
    <row r="49" spans="13:26" x14ac:dyDescent="0.2">
      <c r="M49" s="2"/>
      <c r="N49" s="1">
        <f t="shared" si="1"/>
        <v>33</v>
      </c>
      <c r="O49" s="195">
        <f t="shared" si="2"/>
        <v>2057</v>
      </c>
      <c r="P49" s="124">
        <f t="shared" si="0"/>
        <v>0</v>
      </c>
      <c r="Q49" s="124">
        <f t="shared" si="3"/>
        <v>0</v>
      </c>
      <c r="R49" s="124">
        <f t="shared" si="4"/>
        <v>0</v>
      </c>
      <c r="S49" s="124">
        <f t="shared" si="5"/>
        <v>0</v>
      </c>
      <c r="T49" s="124">
        <f t="shared" si="6"/>
        <v>0</v>
      </c>
      <c r="Z49" s="2"/>
    </row>
    <row r="50" spans="13:26" x14ac:dyDescent="0.2">
      <c r="M50" s="2"/>
      <c r="N50" s="1">
        <f t="shared" si="1"/>
        <v>34</v>
      </c>
      <c r="O50" s="195">
        <f t="shared" si="2"/>
        <v>2058</v>
      </c>
      <c r="P50" s="124">
        <f t="shared" si="0"/>
        <v>0</v>
      </c>
      <c r="Q50" s="124">
        <f t="shared" si="3"/>
        <v>0</v>
      </c>
      <c r="R50" s="124">
        <f t="shared" si="4"/>
        <v>0</v>
      </c>
      <c r="S50" s="124">
        <f t="shared" si="5"/>
        <v>0</v>
      </c>
      <c r="T50" s="124">
        <f t="shared" si="6"/>
        <v>0</v>
      </c>
      <c r="U50" s="124"/>
      <c r="Z50" s="2"/>
    </row>
    <row r="51" spans="13:26" x14ac:dyDescent="0.2">
      <c r="M51" s="2"/>
      <c r="N51" s="1">
        <f t="shared" si="1"/>
        <v>35</v>
      </c>
      <c r="O51" s="195">
        <f t="shared" si="2"/>
        <v>2059</v>
      </c>
      <c r="P51" s="124">
        <f t="shared" si="0"/>
        <v>0</v>
      </c>
      <c r="Q51" s="124">
        <f t="shared" si="3"/>
        <v>0</v>
      </c>
      <c r="R51" s="124">
        <f t="shared" si="4"/>
        <v>0</v>
      </c>
      <c r="S51" s="124">
        <f t="shared" si="5"/>
        <v>0</v>
      </c>
      <c r="T51" s="124">
        <f t="shared" si="6"/>
        <v>0</v>
      </c>
      <c r="Z51" s="124"/>
    </row>
    <row r="52" spans="13:26" x14ac:dyDescent="0.2">
      <c r="M52" s="2"/>
      <c r="N52" s="1">
        <f t="shared" si="1"/>
        <v>36</v>
      </c>
      <c r="O52" s="195">
        <f t="shared" si="2"/>
        <v>2060</v>
      </c>
      <c r="P52" s="124">
        <f t="shared" si="0"/>
        <v>0</v>
      </c>
      <c r="Q52" s="124">
        <f t="shared" si="3"/>
        <v>0</v>
      </c>
      <c r="R52" s="124">
        <f t="shared" si="4"/>
        <v>0</v>
      </c>
      <c r="S52" s="124">
        <f t="shared" si="5"/>
        <v>0</v>
      </c>
      <c r="T52" s="124">
        <f t="shared" si="6"/>
        <v>0</v>
      </c>
      <c r="U52" s="196">
        <f>SUM(Q49:T52)/4</f>
        <v>0</v>
      </c>
      <c r="V52" s="124">
        <f>SUM(Q49:Q52)/4</f>
        <v>0</v>
      </c>
      <c r="W52" s="124">
        <f>SUM(R49:R52)/4</f>
        <v>0</v>
      </c>
      <c r="X52" s="124">
        <f>SUM(S49:S52)/4</f>
        <v>0</v>
      </c>
      <c r="Y52" s="124">
        <f>SUM(T49:T52)/4</f>
        <v>0</v>
      </c>
      <c r="Z52" s="188">
        <f>SUM(Q52:T52)-P52</f>
        <v>0</v>
      </c>
    </row>
    <row r="53" spans="13:26" x14ac:dyDescent="0.2">
      <c r="M53" s="2"/>
      <c r="N53" s="1">
        <f t="shared" si="1"/>
        <v>37</v>
      </c>
      <c r="O53" s="195">
        <f t="shared" si="2"/>
        <v>2061</v>
      </c>
      <c r="P53" s="124">
        <f t="shared" si="0"/>
        <v>0</v>
      </c>
      <c r="Q53" s="124">
        <f t="shared" si="3"/>
        <v>0</v>
      </c>
      <c r="R53" s="124">
        <f t="shared" si="4"/>
        <v>0</v>
      </c>
      <c r="S53" s="124">
        <f t="shared" si="5"/>
        <v>0</v>
      </c>
      <c r="T53" s="124">
        <f t="shared" si="6"/>
        <v>0</v>
      </c>
      <c r="Z53" s="2"/>
    </row>
    <row r="54" spans="13:26" x14ac:dyDescent="0.2">
      <c r="M54" s="2"/>
      <c r="N54" s="1">
        <f t="shared" si="1"/>
        <v>38</v>
      </c>
      <c r="O54" s="195">
        <f t="shared" si="2"/>
        <v>2062</v>
      </c>
      <c r="P54" s="124">
        <f t="shared" si="0"/>
        <v>0</v>
      </c>
      <c r="Q54" s="124">
        <f t="shared" si="3"/>
        <v>0</v>
      </c>
      <c r="R54" s="124">
        <f t="shared" si="4"/>
        <v>0</v>
      </c>
      <c r="S54" s="124">
        <f t="shared" si="5"/>
        <v>0</v>
      </c>
      <c r="T54" s="124">
        <f t="shared" si="6"/>
        <v>0</v>
      </c>
      <c r="Z54" s="2"/>
    </row>
    <row r="55" spans="13:26" x14ac:dyDescent="0.2">
      <c r="M55" s="2"/>
      <c r="N55" s="1">
        <f t="shared" si="1"/>
        <v>39</v>
      </c>
      <c r="O55" s="195">
        <f t="shared" si="2"/>
        <v>2063</v>
      </c>
      <c r="P55" s="124">
        <f t="shared" si="0"/>
        <v>0</v>
      </c>
      <c r="Q55" s="124">
        <f t="shared" si="3"/>
        <v>0</v>
      </c>
      <c r="R55" s="124">
        <f t="shared" si="4"/>
        <v>0</v>
      </c>
      <c r="S55" s="124">
        <f t="shared" si="5"/>
        <v>0</v>
      </c>
      <c r="T55" s="124">
        <f t="shared" si="6"/>
        <v>0</v>
      </c>
      <c r="Z55" s="124"/>
    </row>
    <row r="56" spans="13:26" x14ac:dyDescent="0.2">
      <c r="M56" s="2"/>
      <c r="N56" s="1">
        <f t="shared" si="1"/>
        <v>40</v>
      </c>
      <c r="O56" s="195">
        <f t="shared" si="2"/>
        <v>2064</v>
      </c>
      <c r="P56" s="124">
        <f t="shared" si="0"/>
        <v>0</v>
      </c>
      <c r="Q56" s="124">
        <f t="shared" si="3"/>
        <v>0</v>
      </c>
      <c r="R56" s="124">
        <f t="shared" si="4"/>
        <v>0</v>
      </c>
      <c r="S56" s="124">
        <f t="shared" si="5"/>
        <v>0</v>
      </c>
      <c r="T56" s="124">
        <f t="shared" si="6"/>
        <v>0</v>
      </c>
      <c r="U56" s="196">
        <f>SUM(Q53:T56)/4</f>
        <v>0</v>
      </c>
      <c r="V56" s="124">
        <f>SUM(Q53:Q56)/4</f>
        <v>0</v>
      </c>
      <c r="W56" s="124">
        <f>SUM(R53:R56)/4</f>
        <v>0</v>
      </c>
      <c r="X56" s="124">
        <f>SUM(S53:S56)/4</f>
        <v>0</v>
      </c>
      <c r="Y56" s="124">
        <f>SUM(T53:T56)/4</f>
        <v>0</v>
      </c>
      <c r="Z56" s="188">
        <f>SUM(Q56:T56)-P56</f>
        <v>0</v>
      </c>
    </row>
    <row r="57" spans="13:26" x14ac:dyDescent="0.2">
      <c r="M57" s="2"/>
      <c r="O57" s="163" t="s">
        <v>216</v>
      </c>
      <c r="P57" s="163" t="s">
        <v>216</v>
      </c>
      <c r="Q57" s="163" t="s">
        <v>216</v>
      </c>
      <c r="R57" s="163" t="s">
        <v>216</v>
      </c>
      <c r="S57" s="163" t="s">
        <v>216</v>
      </c>
      <c r="T57" s="163" t="s">
        <v>216</v>
      </c>
      <c r="U57" s="196"/>
      <c r="V57" s="196"/>
      <c r="W57" s="196"/>
      <c r="X57" s="196"/>
      <c r="Y57" s="196"/>
      <c r="Z57" s="2"/>
    </row>
    <row r="58" spans="13:26" x14ac:dyDescent="0.2">
      <c r="M58" s="2"/>
      <c r="O58" s="134" t="s">
        <v>231</v>
      </c>
      <c r="P58" s="196">
        <f>SUM(Q58:T58)</f>
        <v>814191.05477522325</v>
      </c>
      <c r="Q58" s="196">
        <f>SUM(Q$17:Q$56)</f>
        <v>847799.35735468916</v>
      </c>
      <c r="R58" s="196">
        <f>SUM(R$17:R$56)</f>
        <v>677747.47856165108</v>
      </c>
      <c r="S58" s="196">
        <f>SUM(S$17:S$56)</f>
        <v>47396.896847282711</v>
      </c>
      <c r="T58" s="196">
        <f>SUM(T$17:T$56)</f>
        <v>-758752.67798839987</v>
      </c>
      <c r="U58" s="124"/>
      <c r="V58" s="196"/>
      <c r="W58" s="196"/>
      <c r="X58" s="196"/>
      <c r="Y58" s="196"/>
      <c r="Z58" s="2"/>
    </row>
    <row r="59" spans="13:26" x14ac:dyDescent="0.2">
      <c r="M59" s="2"/>
      <c r="N59" s="2"/>
      <c r="O59" s="2"/>
      <c r="P59" s="188">
        <f>P58-P$10</f>
        <v>1.1641532182693481E-9</v>
      </c>
      <c r="Q59" s="188">
        <f>Q58-Q$10</f>
        <v>0</v>
      </c>
      <c r="R59" s="188">
        <f>R58-R$10</f>
        <v>0</v>
      </c>
      <c r="S59" s="188">
        <f>S58-S$10</f>
        <v>0</v>
      </c>
      <c r="T59" s="188">
        <f>T58-T$10</f>
        <v>9.3132257461547852E-10</v>
      </c>
      <c r="U59" s="188">
        <f>SUM(Q58:T58)-P$10</f>
        <v>1.1641532182693481E-9</v>
      </c>
      <c r="V59" s="2"/>
      <c r="W59" s="2"/>
      <c r="X59" s="2"/>
      <c r="Y59" s="2"/>
      <c r="Z59" s="2"/>
    </row>
    <row r="60" spans="13:26" x14ac:dyDescent="0.2">
      <c r="M60" s="2"/>
      <c r="O60" s="180" t="s">
        <v>279</v>
      </c>
      <c r="P60" s="197">
        <f>$P$13</f>
        <v>2.7982585504330526E-2</v>
      </c>
      <c r="Z60" s="2"/>
    </row>
    <row r="61" spans="13:26" x14ac:dyDescent="0.2">
      <c r="M61" s="2"/>
      <c r="O61" s="134" t="s">
        <v>236</v>
      </c>
      <c r="P61" s="197">
        <f>((1+P60)^(1/12))-1</f>
        <v>2.3024989152908848E-3</v>
      </c>
      <c r="Z61" s="2"/>
    </row>
    <row r="62" spans="13:26" x14ac:dyDescent="0.2">
      <c r="M62" s="2"/>
      <c r="O62" s="134" t="s">
        <v>235</v>
      </c>
      <c r="P62" s="196">
        <f>P10</f>
        <v>814191.05477522209</v>
      </c>
      <c r="Z62" s="2"/>
    </row>
    <row r="63" spans="13:26" x14ac:dyDescent="0.2">
      <c r="M63" s="2"/>
      <c r="O63" s="134" t="s">
        <v>234</v>
      </c>
      <c r="P63" s="196">
        <f>P62/(1+P61)^P64</f>
        <v>355757.11897034431</v>
      </c>
      <c r="Z63" s="2"/>
    </row>
    <row r="64" spans="13:26" x14ac:dyDescent="0.2">
      <c r="M64" s="2"/>
      <c r="O64" s="134" t="s">
        <v>233</v>
      </c>
      <c r="P64" s="124">
        <f>$P$12*12</f>
        <v>360</v>
      </c>
      <c r="Q64" s="198"/>
      <c r="Z64" s="2"/>
    </row>
    <row r="65" spans="13:26" x14ac:dyDescent="0.2">
      <c r="M65" s="2"/>
      <c r="O65" s="134" t="s">
        <v>232</v>
      </c>
      <c r="P65" s="196">
        <f>PMT(P61,P64,-P63)</f>
        <v>1454.7976849843919</v>
      </c>
      <c r="Z65" s="2"/>
    </row>
    <row r="66" spans="13:26" x14ac:dyDescent="0.2">
      <c r="M66" s="2"/>
      <c r="N66" s="163"/>
      <c r="O66" s="163" t="s">
        <v>216</v>
      </c>
      <c r="P66" s="163" t="s">
        <v>216</v>
      </c>
      <c r="Q66" s="163" t="s">
        <v>216</v>
      </c>
      <c r="R66" s="163" t="s">
        <v>216</v>
      </c>
      <c r="Z66" s="2"/>
    </row>
    <row r="67" spans="13:26" x14ac:dyDescent="0.2">
      <c r="M67" s="2"/>
      <c r="N67" s="1">
        <v>1</v>
      </c>
      <c r="O67" s="124">
        <v>0</v>
      </c>
      <c r="P67" s="124">
        <f>P65</f>
        <v>1454.7976849843919</v>
      </c>
      <c r="Q67" s="124">
        <f t="shared" ref="Q67:Q130" si="7">O67*$P$61</f>
        <v>0</v>
      </c>
      <c r="R67" s="124">
        <f t="shared" ref="R67:R130" si="8">O67+P67+Q67</f>
        <v>1454.7976849843919</v>
      </c>
      <c r="Z67" s="2"/>
    </row>
    <row r="68" spans="13:26" x14ac:dyDescent="0.2">
      <c r="M68" s="2"/>
      <c r="N68" s="1">
        <f t="shared" ref="N68:N131" si="9">N67+1</f>
        <v>2</v>
      </c>
      <c r="O68" s="124">
        <f t="shared" ref="O68:O131" si="10">R67</f>
        <v>1454.7976849843919</v>
      </c>
      <c r="P68" s="124">
        <f t="shared" ref="P68:P131" si="11">P67</f>
        <v>1454.7976849843919</v>
      </c>
      <c r="Q68" s="124">
        <f t="shared" si="7"/>
        <v>3.3496700916442528</v>
      </c>
      <c r="R68" s="124">
        <f t="shared" si="8"/>
        <v>2912.9450400604283</v>
      </c>
      <c r="Z68" s="2"/>
    </row>
    <row r="69" spans="13:26" x14ac:dyDescent="0.2">
      <c r="M69" s="2"/>
      <c r="N69" s="1">
        <f t="shared" si="9"/>
        <v>3</v>
      </c>
      <c r="O69" s="124">
        <f t="shared" si="10"/>
        <v>2912.9450400604283</v>
      </c>
      <c r="P69" s="124">
        <f t="shared" si="11"/>
        <v>1454.7976849843919</v>
      </c>
      <c r="Q69" s="124">
        <f t="shared" si="7"/>
        <v>6.7070527950410987</v>
      </c>
      <c r="R69" s="124">
        <f t="shared" si="8"/>
        <v>4374.4497778398609</v>
      </c>
      <c r="Z69" s="2"/>
    </row>
    <row r="70" spans="13:26" x14ac:dyDescent="0.2">
      <c r="M70" s="2"/>
      <c r="N70" s="1">
        <f t="shared" si="9"/>
        <v>4</v>
      </c>
      <c r="O70" s="124">
        <f t="shared" si="10"/>
        <v>4374.4497778398609</v>
      </c>
      <c r="P70" s="124">
        <f t="shared" si="11"/>
        <v>1454.7976849843919</v>
      </c>
      <c r="Q70" s="124">
        <f t="shared" si="7"/>
        <v>10.072165868470732</v>
      </c>
      <c r="R70" s="124">
        <f t="shared" si="8"/>
        <v>5839.3196286927232</v>
      </c>
      <c r="Z70" s="2"/>
    </row>
    <row r="71" spans="13:26" x14ac:dyDescent="0.2">
      <c r="M71" s="2"/>
      <c r="N71" s="1">
        <f t="shared" si="9"/>
        <v>5</v>
      </c>
      <c r="O71" s="124">
        <f t="shared" si="10"/>
        <v>5839.3196286927232</v>
      </c>
      <c r="P71" s="124">
        <f t="shared" si="11"/>
        <v>1454.7976849843919</v>
      </c>
      <c r="Q71" s="124">
        <f t="shared" si="7"/>
        <v>13.445027111101767</v>
      </c>
      <c r="R71" s="124">
        <f t="shared" si="8"/>
        <v>7307.5623407882167</v>
      </c>
      <c r="Z71" s="2"/>
    </row>
    <row r="72" spans="13:26" x14ac:dyDescent="0.2">
      <c r="M72" s="2"/>
      <c r="N72" s="1">
        <f t="shared" si="9"/>
        <v>6</v>
      </c>
      <c r="O72" s="124">
        <f t="shared" si="10"/>
        <v>7307.5623407882167</v>
      </c>
      <c r="P72" s="124">
        <f t="shared" si="11"/>
        <v>1454.7976849843919</v>
      </c>
      <c r="Q72" s="124">
        <f t="shared" si="7"/>
        <v>16.825654363085388</v>
      </c>
      <c r="R72" s="124">
        <f t="shared" si="8"/>
        <v>8779.1856801356935</v>
      </c>
      <c r="Z72" s="2"/>
    </row>
    <row r="73" spans="13:26" x14ac:dyDescent="0.2">
      <c r="M73" s="2"/>
      <c r="N73" s="1">
        <f t="shared" si="9"/>
        <v>7</v>
      </c>
      <c r="O73" s="124">
        <f t="shared" si="10"/>
        <v>8779.1856801356935</v>
      </c>
      <c r="P73" s="124">
        <f t="shared" si="11"/>
        <v>1454.7976849843919</v>
      </c>
      <c r="Q73" s="124">
        <f t="shared" si="7"/>
        <v>20.214065505649703</v>
      </c>
      <c r="R73" s="124">
        <f t="shared" si="8"/>
        <v>10254.197430625736</v>
      </c>
      <c r="Z73" s="2"/>
    </row>
    <row r="74" spans="13:26" x14ac:dyDescent="0.2">
      <c r="M74" s="2"/>
      <c r="N74" s="1">
        <f t="shared" si="9"/>
        <v>8</v>
      </c>
      <c r="O74" s="124">
        <f t="shared" si="10"/>
        <v>10254.197430625736</v>
      </c>
      <c r="P74" s="124">
        <f t="shared" si="11"/>
        <v>1454.7976849843919</v>
      </c>
      <c r="Q74" s="124">
        <f t="shared" si="7"/>
        <v>23.610278461194337</v>
      </c>
      <c r="R74" s="124">
        <f t="shared" si="8"/>
        <v>11732.605394071323</v>
      </c>
      <c r="Z74" s="2"/>
    </row>
    <row r="75" spans="13:26" x14ac:dyDescent="0.2">
      <c r="M75" s="2"/>
      <c r="N75" s="1">
        <f t="shared" si="9"/>
        <v>9</v>
      </c>
      <c r="O75" s="124">
        <f t="shared" si="10"/>
        <v>11732.605394071323</v>
      </c>
      <c r="P75" s="124">
        <f t="shared" si="11"/>
        <v>1454.7976849843919</v>
      </c>
      <c r="Q75" s="124">
        <f t="shared" si="7"/>
        <v>27.014311193385204</v>
      </c>
      <c r="R75" s="124">
        <f t="shared" si="8"/>
        <v>13214.4173902491</v>
      </c>
      <c r="Z75" s="2"/>
    </row>
    <row r="76" spans="13:26" x14ac:dyDescent="0.2">
      <c r="M76" s="2"/>
      <c r="N76" s="1">
        <f t="shared" si="9"/>
        <v>10</v>
      </c>
      <c r="O76" s="124">
        <f t="shared" si="10"/>
        <v>13214.4173902491</v>
      </c>
      <c r="P76" s="124">
        <f t="shared" si="11"/>
        <v>1454.7976849843919</v>
      </c>
      <c r="Q76" s="124">
        <f t="shared" si="7"/>
        <v>30.426181707249558</v>
      </c>
      <c r="R76" s="124">
        <f t="shared" si="8"/>
        <v>14699.641256940742</v>
      </c>
      <c r="Z76" s="2"/>
    </row>
    <row r="77" spans="13:26" x14ac:dyDescent="0.2">
      <c r="M77" s="2"/>
      <c r="N77" s="1">
        <f t="shared" si="9"/>
        <v>11</v>
      </c>
      <c r="O77" s="124">
        <f t="shared" si="10"/>
        <v>14699.641256940742</v>
      </c>
      <c r="P77" s="124">
        <f t="shared" si="11"/>
        <v>1454.7976849843919</v>
      </c>
      <c r="Q77" s="124">
        <f t="shared" si="7"/>
        <v>33.845908049271195</v>
      </c>
      <c r="R77" s="124">
        <f t="shared" si="8"/>
        <v>16188.284849974405</v>
      </c>
      <c r="Z77" s="2"/>
    </row>
    <row r="78" spans="13:26" x14ac:dyDescent="0.2">
      <c r="M78" s="2"/>
      <c r="N78" s="1">
        <f t="shared" si="9"/>
        <v>12</v>
      </c>
      <c r="O78" s="124">
        <f t="shared" si="10"/>
        <v>16188.284849974405</v>
      </c>
      <c r="P78" s="124">
        <f t="shared" si="11"/>
        <v>1454.7976849843919</v>
      </c>
      <c r="Q78" s="124">
        <f t="shared" si="7"/>
        <v>37.273508307485933</v>
      </c>
      <c r="R78" s="124">
        <f t="shared" si="8"/>
        <v>17680.356043266285</v>
      </c>
      <c r="Z78" s="2"/>
    </row>
    <row r="79" spans="13:26" x14ac:dyDescent="0.2">
      <c r="M79" s="2"/>
      <c r="N79" s="1">
        <f t="shared" si="9"/>
        <v>13</v>
      </c>
      <c r="O79" s="124">
        <f t="shared" si="10"/>
        <v>17680.356043266285</v>
      </c>
      <c r="P79" s="124">
        <f t="shared" si="11"/>
        <v>1454.7976849843919</v>
      </c>
      <c r="Q79" s="124">
        <f t="shared" si="7"/>
        <v>40.70900061157726</v>
      </c>
      <c r="R79" s="124">
        <f t="shared" si="8"/>
        <v>19175.862728862252</v>
      </c>
      <c r="Z79" s="2"/>
    </row>
    <row r="80" spans="13:26" x14ac:dyDescent="0.2">
      <c r="M80" s="2"/>
      <c r="N80" s="1">
        <f t="shared" si="9"/>
        <v>14</v>
      </c>
      <c r="O80" s="124">
        <f t="shared" si="10"/>
        <v>19175.862728862252</v>
      </c>
      <c r="P80" s="124">
        <f t="shared" si="11"/>
        <v>1454.7976849843919</v>
      </c>
      <c r="Q80" s="124">
        <f t="shared" si="7"/>
        <v>44.152403132972239</v>
      </c>
      <c r="R80" s="124">
        <f t="shared" si="8"/>
        <v>20674.812816979615</v>
      </c>
      <c r="Z80" s="2"/>
    </row>
    <row r="81" spans="13:26" x14ac:dyDescent="0.2">
      <c r="M81" s="2"/>
      <c r="N81" s="1">
        <f t="shared" si="9"/>
        <v>15</v>
      </c>
      <c r="O81" s="124">
        <f t="shared" si="10"/>
        <v>20674.812816979615</v>
      </c>
      <c r="P81" s="124">
        <f t="shared" si="11"/>
        <v>1454.7976849843919</v>
      </c>
      <c r="Q81" s="124">
        <f t="shared" si="7"/>
        <v>47.603734084937642</v>
      </c>
      <c r="R81" s="124">
        <f t="shared" si="8"/>
        <v>22177.214236048942</v>
      </c>
      <c r="Z81" s="2"/>
    </row>
    <row r="82" spans="13:26" x14ac:dyDescent="0.2">
      <c r="M82" s="2"/>
      <c r="N82" s="1">
        <f t="shared" si="9"/>
        <v>16</v>
      </c>
      <c r="O82" s="124">
        <f t="shared" si="10"/>
        <v>22177.214236048942</v>
      </c>
      <c r="P82" s="124">
        <f t="shared" si="11"/>
        <v>1454.7976849843919</v>
      </c>
      <c r="Q82" s="124">
        <f t="shared" si="7"/>
        <v>51.063011722676258</v>
      </c>
      <c r="R82" s="124">
        <f t="shared" si="8"/>
        <v>23683.074932756008</v>
      </c>
      <c r="Z82" s="2"/>
    </row>
    <row r="83" spans="13:26" x14ac:dyDescent="0.2">
      <c r="M83" s="2"/>
      <c r="N83" s="1">
        <f t="shared" si="9"/>
        <v>17</v>
      </c>
      <c r="O83" s="124">
        <f t="shared" si="10"/>
        <v>23683.074932756008</v>
      </c>
      <c r="P83" s="124">
        <f t="shared" si="11"/>
        <v>1454.7976849843919</v>
      </c>
      <c r="Q83" s="124">
        <f t="shared" si="7"/>
        <v>54.530254343423451</v>
      </c>
      <c r="R83" s="124">
        <f t="shared" si="8"/>
        <v>25192.402872083821</v>
      </c>
      <c r="Z83" s="2"/>
    </row>
    <row r="84" spans="13:26" x14ac:dyDescent="0.2">
      <c r="M84" s="2"/>
      <c r="N84" s="1">
        <f t="shared" si="9"/>
        <v>18</v>
      </c>
      <c r="O84" s="124">
        <f t="shared" si="10"/>
        <v>25192.402872083821</v>
      </c>
      <c r="P84" s="124">
        <f t="shared" si="11"/>
        <v>1454.7976849843919</v>
      </c>
      <c r="Q84" s="124">
        <f t="shared" si="7"/>
        <v>58.005480286543971</v>
      </c>
      <c r="R84" s="124">
        <f t="shared" si="8"/>
        <v>26705.206037354757</v>
      </c>
      <c r="Z84" s="2"/>
    </row>
    <row r="85" spans="13:26" x14ac:dyDescent="0.2">
      <c r="M85" s="2"/>
      <c r="N85" s="1">
        <f t="shared" si="9"/>
        <v>19</v>
      </c>
      <c r="O85" s="124">
        <f t="shared" si="10"/>
        <v>26705.206037354757</v>
      </c>
      <c r="P85" s="124">
        <f t="shared" si="11"/>
        <v>1454.7976849843919</v>
      </c>
      <c r="Q85" s="124">
        <f t="shared" si="7"/>
        <v>61.488707933628916</v>
      </c>
      <c r="R85" s="124">
        <f t="shared" si="8"/>
        <v>28221.492430272778</v>
      </c>
      <c r="Z85" s="2"/>
    </row>
    <row r="86" spans="13:26" x14ac:dyDescent="0.2">
      <c r="M86" s="2"/>
      <c r="N86" s="1">
        <f t="shared" si="9"/>
        <v>20</v>
      </c>
      <c r="O86" s="124">
        <f t="shared" si="10"/>
        <v>28221.492430272778</v>
      </c>
      <c r="P86" s="124">
        <f t="shared" si="11"/>
        <v>1454.7976849843919</v>
      </c>
      <c r="Q86" s="124">
        <f t="shared" si="7"/>
        <v>64.979955708592982</v>
      </c>
      <c r="R86" s="124">
        <f t="shared" si="8"/>
        <v>29741.270070965762</v>
      </c>
      <c r="Z86" s="2"/>
    </row>
    <row r="87" spans="13:26" x14ac:dyDescent="0.2">
      <c r="M87" s="2"/>
      <c r="N87" s="1">
        <f t="shared" si="9"/>
        <v>21</v>
      </c>
      <c r="O87" s="124">
        <f t="shared" si="10"/>
        <v>29741.270070965762</v>
      </c>
      <c r="P87" s="124">
        <f t="shared" si="11"/>
        <v>1454.7976849843919</v>
      </c>
      <c r="Q87" s="124">
        <f t="shared" si="7"/>
        <v>68.479242077771929</v>
      </c>
      <c r="R87" s="124">
        <f t="shared" si="8"/>
        <v>31264.546998027923</v>
      </c>
      <c r="Z87" s="2"/>
    </row>
    <row r="88" spans="13:26" x14ac:dyDescent="0.2">
      <c r="M88" s="2"/>
      <c r="N88" s="1">
        <f t="shared" si="9"/>
        <v>22</v>
      </c>
      <c r="O88" s="124">
        <f t="shared" si="10"/>
        <v>31264.546998027923</v>
      </c>
      <c r="P88" s="124">
        <f t="shared" si="11"/>
        <v>1454.7976849843919</v>
      </c>
      <c r="Q88" s="124">
        <f t="shared" si="7"/>
        <v>71.98658555002018</v>
      </c>
      <c r="R88" s="124">
        <f t="shared" si="8"/>
        <v>32791.331268562331</v>
      </c>
      <c r="Z88" s="2"/>
    </row>
    <row r="89" spans="13:26" x14ac:dyDescent="0.2">
      <c r="M89" s="2"/>
      <c r="N89" s="1">
        <f t="shared" si="9"/>
        <v>23</v>
      </c>
      <c r="O89" s="124">
        <f t="shared" si="10"/>
        <v>32791.331268562331</v>
      </c>
      <c r="P89" s="124">
        <f t="shared" si="11"/>
        <v>1454.7976849843919</v>
      </c>
      <c r="Q89" s="124">
        <f t="shared" si="7"/>
        <v>75.502004676808838</v>
      </c>
      <c r="R89" s="124">
        <f t="shared" si="8"/>
        <v>34321.630958223534</v>
      </c>
      <c r="Z89" s="2"/>
    </row>
    <row r="90" spans="13:26" x14ac:dyDescent="0.2">
      <c r="M90" s="2"/>
      <c r="N90" s="1">
        <f t="shared" si="9"/>
        <v>24</v>
      </c>
      <c r="O90" s="124">
        <f t="shared" si="10"/>
        <v>34321.630958223534</v>
      </c>
      <c r="P90" s="124">
        <f t="shared" si="11"/>
        <v>1454.7976849843919</v>
      </c>
      <c r="Q90" s="124">
        <f t="shared" si="7"/>
        <v>79.025518052323733</v>
      </c>
      <c r="R90" s="124">
        <f t="shared" si="8"/>
        <v>35855.454161260248</v>
      </c>
      <c r="Z90" s="2"/>
    </row>
    <row r="91" spans="13:26" x14ac:dyDescent="0.2">
      <c r="M91" s="2"/>
      <c r="N91" s="1">
        <f t="shared" si="9"/>
        <v>25</v>
      </c>
      <c r="O91" s="124">
        <f t="shared" si="10"/>
        <v>35855.454161260248</v>
      </c>
      <c r="P91" s="124">
        <f t="shared" si="11"/>
        <v>1454.7976849843919</v>
      </c>
      <c r="Q91" s="124">
        <f t="shared" si="7"/>
        <v>82.557144313563768</v>
      </c>
      <c r="R91" s="124">
        <f t="shared" si="8"/>
        <v>37392.808990558202</v>
      </c>
      <c r="Z91" s="2"/>
    </row>
    <row r="92" spans="13:26" x14ac:dyDescent="0.2">
      <c r="M92" s="2"/>
      <c r="N92" s="1">
        <f t="shared" si="9"/>
        <v>26</v>
      </c>
      <c r="O92" s="124">
        <f t="shared" si="10"/>
        <v>37392.808990558202</v>
      </c>
      <c r="P92" s="124">
        <f t="shared" si="11"/>
        <v>1454.7976849843919</v>
      </c>
      <c r="Q92" s="124">
        <f t="shared" si="7"/>
        <v>86.096902140439511</v>
      </c>
      <c r="R92" s="124">
        <f t="shared" si="8"/>
        <v>38933.703577683031</v>
      </c>
      <c r="Z92" s="2"/>
    </row>
    <row r="93" spans="13:26" x14ac:dyDescent="0.2">
      <c r="M93" s="2"/>
      <c r="N93" s="1">
        <f t="shared" si="9"/>
        <v>27</v>
      </c>
      <c r="O93" s="124">
        <f t="shared" si="10"/>
        <v>38933.703577683031</v>
      </c>
      <c r="P93" s="124">
        <f t="shared" si="11"/>
        <v>1454.7976849843919</v>
      </c>
      <c r="Q93" s="124">
        <f t="shared" si="7"/>
        <v>89.644810255872017</v>
      </c>
      <c r="R93" s="124">
        <f t="shared" si="8"/>
        <v>40478.146072923293</v>
      </c>
      <c r="Z93" s="2"/>
    </row>
    <row r="94" spans="13:26" x14ac:dyDescent="0.2">
      <c r="M94" s="2"/>
      <c r="N94" s="1">
        <f t="shared" si="9"/>
        <v>28</v>
      </c>
      <c r="O94" s="124">
        <f t="shared" si="10"/>
        <v>40478.146072923293</v>
      </c>
      <c r="P94" s="124">
        <f t="shared" si="11"/>
        <v>1454.7976849843919</v>
      </c>
      <c r="Q94" s="124">
        <f t="shared" si="7"/>
        <v>93.200887425891864</v>
      </c>
      <c r="R94" s="124">
        <f t="shared" si="8"/>
        <v>42026.144645333574</v>
      </c>
      <c r="Z94" s="2"/>
    </row>
    <row r="95" spans="13:26" x14ac:dyDescent="0.2">
      <c r="M95" s="2"/>
      <c r="N95" s="1">
        <f t="shared" si="9"/>
        <v>29</v>
      </c>
      <c r="O95" s="124">
        <f t="shared" si="10"/>
        <v>42026.144645333574</v>
      </c>
      <c r="P95" s="124">
        <f t="shared" si="11"/>
        <v>1454.7976849843919</v>
      </c>
      <c r="Q95" s="124">
        <f t="shared" si="7"/>
        <v>96.765152459738374</v>
      </c>
      <c r="R95" s="124">
        <f t="shared" si="8"/>
        <v>43577.707482777703</v>
      </c>
      <c r="Z95" s="2"/>
    </row>
    <row r="96" spans="13:26" x14ac:dyDescent="0.2">
      <c r="M96" s="2"/>
      <c r="N96" s="1">
        <f t="shared" si="9"/>
        <v>30</v>
      </c>
      <c r="O96" s="124">
        <f t="shared" si="10"/>
        <v>43577.707482777703</v>
      </c>
      <c r="P96" s="124">
        <f t="shared" si="11"/>
        <v>1454.7976849843919</v>
      </c>
      <c r="Q96" s="124">
        <f t="shared" si="7"/>
        <v>100.33762420995913</v>
      </c>
      <c r="R96" s="124">
        <f t="shared" si="8"/>
        <v>45132.842791972056</v>
      </c>
      <c r="Z96" s="2"/>
    </row>
    <row r="97" spans="13:26" x14ac:dyDescent="0.2">
      <c r="M97" s="2"/>
      <c r="N97" s="1">
        <f t="shared" si="9"/>
        <v>31</v>
      </c>
      <c r="O97" s="124">
        <f t="shared" si="10"/>
        <v>45132.842791972056</v>
      </c>
      <c r="P97" s="124">
        <f t="shared" si="11"/>
        <v>1454.7976849843919</v>
      </c>
      <c r="Q97" s="124">
        <f t="shared" si="7"/>
        <v>103.91832157250968</v>
      </c>
      <c r="R97" s="124">
        <f t="shared" si="8"/>
        <v>46691.558798528953</v>
      </c>
      <c r="Z97" s="2"/>
    </row>
    <row r="98" spans="13:26" x14ac:dyDescent="0.2">
      <c r="M98" s="2"/>
      <c r="N98" s="1">
        <f t="shared" si="9"/>
        <v>32</v>
      </c>
      <c r="O98" s="124">
        <f t="shared" si="10"/>
        <v>46691.558798528953</v>
      </c>
      <c r="P98" s="124">
        <f t="shared" si="11"/>
        <v>1454.7976849843919</v>
      </c>
      <c r="Q98" s="124">
        <f t="shared" si="7"/>
        <v>107.50726348685349</v>
      </c>
      <c r="R98" s="124">
        <f t="shared" si="8"/>
        <v>48253.8637470002</v>
      </c>
      <c r="Z98" s="2"/>
    </row>
    <row r="99" spans="13:26" x14ac:dyDescent="0.2">
      <c r="M99" s="2"/>
      <c r="N99" s="1">
        <f t="shared" si="9"/>
        <v>33</v>
      </c>
      <c r="O99" s="124">
        <f t="shared" si="10"/>
        <v>48253.8637470002</v>
      </c>
      <c r="P99" s="124">
        <f t="shared" si="11"/>
        <v>1454.7976849843919</v>
      </c>
      <c r="Q99" s="124">
        <f t="shared" si="7"/>
        <v>111.1044689360621</v>
      </c>
      <c r="R99" s="124">
        <f t="shared" si="8"/>
        <v>49819.765900920655</v>
      </c>
      <c r="Z99" s="2"/>
    </row>
    <row r="100" spans="13:26" x14ac:dyDescent="0.2">
      <c r="M100" s="2"/>
      <c r="N100" s="1">
        <f t="shared" si="9"/>
        <v>34</v>
      </c>
      <c r="O100" s="124">
        <f t="shared" si="10"/>
        <v>49819.765900920655</v>
      </c>
      <c r="P100" s="124">
        <f t="shared" si="11"/>
        <v>1454.7976849843919</v>
      </c>
      <c r="Q100" s="124">
        <f t="shared" si="7"/>
        <v>114.70995694691561</v>
      </c>
      <c r="R100" s="124">
        <f t="shared" si="8"/>
        <v>51389.273542851959</v>
      </c>
      <c r="Z100" s="2"/>
    </row>
    <row r="101" spans="13:26" x14ac:dyDescent="0.2">
      <c r="M101" s="2"/>
      <c r="N101" s="1">
        <f t="shared" si="9"/>
        <v>35</v>
      </c>
      <c r="O101" s="124">
        <f t="shared" si="10"/>
        <v>51389.273542851959</v>
      </c>
      <c r="P101" s="124">
        <f t="shared" si="11"/>
        <v>1454.7976849843919</v>
      </c>
      <c r="Q101" s="124">
        <f t="shared" si="7"/>
        <v>118.3237465900032</v>
      </c>
      <c r="R101" s="124">
        <f t="shared" si="8"/>
        <v>52962.394974426352</v>
      </c>
      <c r="Z101" s="2"/>
    </row>
    <row r="102" spans="13:26" x14ac:dyDescent="0.2">
      <c r="M102" s="2"/>
      <c r="N102" s="1">
        <f t="shared" si="9"/>
        <v>36</v>
      </c>
      <c r="O102" s="124">
        <f t="shared" si="10"/>
        <v>52962.394974426352</v>
      </c>
      <c r="P102" s="124">
        <f t="shared" si="11"/>
        <v>1454.7976849843919</v>
      </c>
      <c r="Q102" s="124">
        <f t="shared" si="7"/>
        <v>121.94585697982409</v>
      </c>
      <c r="R102" s="124">
        <f t="shared" si="8"/>
        <v>54539.138516390565</v>
      </c>
      <c r="Z102" s="2"/>
    </row>
    <row r="103" spans="13:26" x14ac:dyDescent="0.2">
      <c r="M103" s="2"/>
      <c r="N103" s="1">
        <f t="shared" si="9"/>
        <v>37</v>
      </c>
      <c r="O103" s="124">
        <f t="shared" si="10"/>
        <v>54539.138516390565</v>
      </c>
      <c r="P103" s="124">
        <f t="shared" si="11"/>
        <v>1454.7976849843919</v>
      </c>
      <c r="Q103" s="124">
        <f t="shared" si="7"/>
        <v>125.57630727488859</v>
      </c>
      <c r="R103" s="124">
        <f t="shared" si="8"/>
        <v>56119.512508649845</v>
      </c>
      <c r="Z103" s="2"/>
    </row>
    <row r="104" spans="13:26" x14ac:dyDescent="0.2">
      <c r="M104" s="2"/>
      <c r="N104" s="1">
        <f t="shared" si="9"/>
        <v>38</v>
      </c>
      <c r="O104" s="124">
        <f t="shared" si="10"/>
        <v>56119.512508649845</v>
      </c>
      <c r="P104" s="124">
        <f t="shared" si="11"/>
        <v>1454.7976849843919</v>
      </c>
      <c r="Q104" s="124">
        <f t="shared" si="7"/>
        <v>129.21511667781951</v>
      </c>
      <c r="R104" s="124">
        <f t="shared" si="8"/>
        <v>57703.525310312056</v>
      </c>
      <c r="Z104" s="2"/>
    </row>
    <row r="105" spans="13:26" x14ac:dyDescent="0.2">
      <c r="M105" s="2"/>
      <c r="N105" s="1">
        <f t="shared" si="9"/>
        <v>39</v>
      </c>
      <c r="O105" s="124">
        <f t="shared" si="10"/>
        <v>57703.525310312056</v>
      </c>
      <c r="P105" s="124">
        <f t="shared" si="11"/>
        <v>1454.7976849843919</v>
      </c>
      <c r="Q105" s="124">
        <f t="shared" si="7"/>
        <v>132.86230443545364</v>
      </c>
      <c r="R105" s="124">
        <f t="shared" si="8"/>
        <v>59291.1852997319</v>
      </c>
      <c r="Z105" s="2"/>
    </row>
    <row r="106" spans="13:26" x14ac:dyDescent="0.2">
      <c r="M106" s="2"/>
      <c r="N106" s="1">
        <f t="shared" si="9"/>
        <v>40</v>
      </c>
      <c r="O106" s="124">
        <f t="shared" si="10"/>
        <v>59291.1852997319</v>
      </c>
      <c r="P106" s="124">
        <f t="shared" si="11"/>
        <v>1454.7976849843919</v>
      </c>
      <c r="Q106" s="124">
        <f t="shared" si="7"/>
        <v>136.51788983894355</v>
      </c>
      <c r="R106" s="124">
        <f t="shared" si="8"/>
        <v>60882.500874555233</v>
      </c>
      <c r="Z106" s="2"/>
    </row>
    <row r="107" spans="13:26" x14ac:dyDescent="0.2">
      <c r="M107" s="2"/>
      <c r="N107" s="1">
        <f t="shared" si="9"/>
        <v>41</v>
      </c>
      <c r="O107" s="124">
        <f t="shared" si="10"/>
        <v>60882.500874555233</v>
      </c>
      <c r="P107" s="124">
        <f t="shared" si="11"/>
        <v>1454.7976849843919</v>
      </c>
      <c r="Q107" s="124">
        <f t="shared" si="7"/>
        <v>140.18189222385976</v>
      </c>
      <c r="R107" s="124">
        <f t="shared" si="8"/>
        <v>62477.480451763484</v>
      </c>
      <c r="Z107" s="2"/>
    </row>
    <row r="108" spans="13:26" x14ac:dyDescent="0.2">
      <c r="M108" s="2"/>
      <c r="N108" s="1">
        <f t="shared" si="9"/>
        <v>42</v>
      </c>
      <c r="O108" s="124">
        <f t="shared" si="10"/>
        <v>62477.480451763484</v>
      </c>
      <c r="P108" s="124">
        <f t="shared" si="11"/>
        <v>1454.7976849843919</v>
      </c>
      <c r="Q108" s="124">
        <f t="shared" si="7"/>
        <v>143.85433097029289</v>
      </c>
      <c r="R108" s="124">
        <f t="shared" si="8"/>
        <v>64076.132467718169</v>
      </c>
      <c r="Z108" s="2"/>
    </row>
    <row r="109" spans="13:26" x14ac:dyDescent="0.2">
      <c r="M109" s="2"/>
      <c r="N109" s="1">
        <f t="shared" si="9"/>
        <v>43</v>
      </c>
      <c r="O109" s="124">
        <f t="shared" si="10"/>
        <v>64076.132467718169</v>
      </c>
      <c r="P109" s="124">
        <f t="shared" si="11"/>
        <v>1454.7976849843919</v>
      </c>
      <c r="Q109" s="124">
        <f t="shared" si="7"/>
        <v>147.53522550295614</v>
      </c>
      <c r="R109" s="124">
        <f t="shared" si="8"/>
        <v>65678.46537820551</v>
      </c>
      <c r="Z109" s="2"/>
    </row>
    <row r="110" spans="13:26" x14ac:dyDescent="0.2">
      <c r="M110" s="2"/>
      <c r="N110" s="1">
        <f t="shared" si="9"/>
        <v>44</v>
      </c>
      <c r="O110" s="124">
        <f t="shared" si="10"/>
        <v>65678.46537820551</v>
      </c>
      <c r="P110" s="124">
        <f t="shared" si="11"/>
        <v>1454.7976849843919</v>
      </c>
      <c r="Q110" s="124">
        <f t="shared" si="7"/>
        <v>151.22459529128813</v>
      </c>
      <c r="R110" s="124">
        <f t="shared" si="8"/>
        <v>67284.487658481201</v>
      </c>
      <c r="Z110" s="2"/>
    </row>
    <row r="111" spans="13:26" x14ac:dyDescent="0.2">
      <c r="M111" s="2"/>
      <c r="N111" s="1">
        <f t="shared" si="9"/>
        <v>45</v>
      </c>
      <c r="O111" s="124">
        <f t="shared" si="10"/>
        <v>67284.487658481201</v>
      </c>
      <c r="P111" s="124">
        <f t="shared" si="11"/>
        <v>1454.7976849843919</v>
      </c>
      <c r="Q111" s="124">
        <f t="shared" si="7"/>
        <v>154.92245984955588</v>
      </c>
      <c r="R111" s="124">
        <f t="shared" si="8"/>
        <v>68894.207803315148</v>
      </c>
      <c r="Z111" s="2"/>
    </row>
    <row r="112" spans="13:26" x14ac:dyDescent="0.2">
      <c r="M112" s="2"/>
      <c r="N112" s="1">
        <f t="shared" si="9"/>
        <v>46</v>
      </c>
      <c r="O112" s="124">
        <f t="shared" si="10"/>
        <v>68894.207803315148</v>
      </c>
      <c r="P112" s="124">
        <f t="shared" si="11"/>
        <v>1454.7976849843919</v>
      </c>
      <c r="Q112" s="124">
        <f t="shared" si="7"/>
        <v>158.62883873695793</v>
      </c>
      <c r="R112" s="124">
        <f t="shared" si="8"/>
        <v>70507.634327036503</v>
      </c>
      <c r="Z112" s="2"/>
    </row>
    <row r="113" spans="13:26" x14ac:dyDescent="0.2">
      <c r="M113" s="2"/>
      <c r="N113" s="1">
        <f t="shared" si="9"/>
        <v>47</v>
      </c>
      <c r="O113" s="124">
        <f t="shared" si="10"/>
        <v>70507.634327036503</v>
      </c>
      <c r="P113" s="124">
        <f t="shared" si="11"/>
        <v>1454.7976849843919</v>
      </c>
      <c r="Q113" s="124">
        <f t="shared" si="7"/>
        <v>162.3437515577279</v>
      </c>
      <c r="R113" s="124">
        <f t="shared" si="8"/>
        <v>72124.775763578626</v>
      </c>
      <c r="Z113" s="2"/>
    </row>
    <row r="114" spans="13:26" x14ac:dyDescent="0.2">
      <c r="M114" s="2"/>
      <c r="N114" s="1">
        <f t="shared" si="9"/>
        <v>48</v>
      </c>
      <c r="O114" s="124">
        <f t="shared" si="10"/>
        <v>72124.775763578626</v>
      </c>
      <c r="P114" s="124">
        <f t="shared" si="11"/>
        <v>1454.7976849843919</v>
      </c>
      <c r="Q114" s="124">
        <f t="shared" si="7"/>
        <v>166.06721796123807</v>
      </c>
      <c r="R114" s="124">
        <f t="shared" si="8"/>
        <v>73745.640666524268</v>
      </c>
      <c r="Z114" s="2"/>
    </row>
    <row r="115" spans="13:26" x14ac:dyDescent="0.2">
      <c r="M115" s="2"/>
      <c r="N115" s="1">
        <f t="shared" si="9"/>
        <v>49</v>
      </c>
      <c r="O115" s="124">
        <f t="shared" si="10"/>
        <v>73745.640666524268</v>
      </c>
      <c r="P115" s="124">
        <f t="shared" si="11"/>
        <v>1454.7976849843919</v>
      </c>
      <c r="Q115" s="124">
        <f t="shared" si="7"/>
        <v>169.7992576421035</v>
      </c>
      <c r="R115" s="124">
        <f t="shared" si="8"/>
        <v>75370.237609150776</v>
      </c>
      <c r="Z115" s="2"/>
    </row>
    <row r="116" spans="13:26" x14ac:dyDescent="0.2">
      <c r="M116" s="2"/>
      <c r="N116" s="1">
        <f t="shared" si="9"/>
        <v>50</v>
      </c>
      <c r="O116" s="124">
        <f t="shared" si="10"/>
        <v>75370.237609150776</v>
      </c>
      <c r="P116" s="124">
        <f t="shared" si="11"/>
        <v>1454.7976849843919</v>
      </c>
      <c r="Q116" s="124">
        <f t="shared" si="7"/>
        <v>173.53989034028592</v>
      </c>
      <c r="R116" s="124">
        <f t="shared" si="8"/>
        <v>76998.575184475456</v>
      </c>
      <c r="Z116" s="2"/>
    </row>
    <row r="117" spans="13:26" x14ac:dyDescent="0.2">
      <c r="M117" s="2"/>
      <c r="N117" s="1">
        <f t="shared" si="9"/>
        <v>51</v>
      </c>
      <c r="O117" s="124">
        <f t="shared" si="10"/>
        <v>76998.575184475456</v>
      </c>
      <c r="P117" s="124">
        <f t="shared" si="11"/>
        <v>1454.7976849843919</v>
      </c>
      <c r="Q117" s="124">
        <f t="shared" si="7"/>
        <v>177.28913584119837</v>
      </c>
      <c r="R117" s="124">
        <f t="shared" si="8"/>
        <v>78630.662005301056</v>
      </c>
      <c r="Z117" s="2"/>
    </row>
    <row r="118" spans="13:26" x14ac:dyDescent="0.2">
      <c r="M118" s="2"/>
      <c r="N118" s="1">
        <f t="shared" si="9"/>
        <v>52</v>
      </c>
      <c r="O118" s="124">
        <f t="shared" si="10"/>
        <v>78630.662005301056</v>
      </c>
      <c r="P118" s="124">
        <f t="shared" si="11"/>
        <v>1454.7976849843919</v>
      </c>
      <c r="Q118" s="124">
        <f t="shared" si="7"/>
        <v>181.04701397580988</v>
      </c>
      <c r="R118" s="124">
        <f t="shared" si="8"/>
        <v>80266.506704261265</v>
      </c>
      <c r="Z118" s="2"/>
    </row>
    <row r="119" spans="13:26" x14ac:dyDescent="0.2">
      <c r="M119" s="2"/>
      <c r="N119" s="1">
        <f t="shared" si="9"/>
        <v>53</v>
      </c>
      <c r="O119" s="124">
        <f t="shared" si="10"/>
        <v>80266.506704261265</v>
      </c>
      <c r="P119" s="124">
        <f t="shared" si="11"/>
        <v>1454.7976849843919</v>
      </c>
      <c r="Q119" s="124">
        <f t="shared" si="7"/>
        <v>184.81354462075009</v>
      </c>
      <c r="R119" s="124">
        <f t="shared" si="8"/>
        <v>81906.117933866408</v>
      </c>
      <c r="Z119" s="2"/>
    </row>
    <row r="120" spans="13:26" x14ac:dyDescent="0.2">
      <c r="M120" s="2"/>
      <c r="N120" s="1">
        <f t="shared" si="9"/>
        <v>54</v>
      </c>
      <c r="O120" s="124">
        <f t="shared" si="10"/>
        <v>81906.117933866408</v>
      </c>
      <c r="P120" s="124">
        <f t="shared" si="11"/>
        <v>1454.7976849843919</v>
      </c>
      <c r="Q120" s="124">
        <f t="shared" si="7"/>
        <v>188.58874769841469</v>
      </c>
      <c r="R120" s="124">
        <f t="shared" si="8"/>
        <v>83549.504366549227</v>
      </c>
      <c r="Z120" s="2"/>
    </row>
    <row r="121" spans="13:26" x14ac:dyDescent="0.2">
      <c r="M121" s="2"/>
      <c r="N121" s="1">
        <f t="shared" si="9"/>
        <v>55</v>
      </c>
      <c r="O121" s="124">
        <f t="shared" si="10"/>
        <v>83549.504366549227</v>
      </c>
      <c r="P121" s="124">
        <f t="shared" si="11"/>
        <v>1454.7976849843919</v>
      </c>
      <c r="Q121" s="124">
        <f t="shared" si="7"/>
        <v>192.37264317707064</v>
      </c>
      <c r="R121" s="124">
        <f t="shared" si="8"/>
        <v>85196.674694710702</v>
      </c>
      <c r="Z121" s="2"/>
    </row>
    <row r="122" spans="13:26" x14ac:dyDescent="0.2">
      <c r="M122" s="2"/>
      <c r="N122" s="1">
        <f t="shared" si="9"/>
        <v>56</v>
      </c>
      <c r="O122" s="124">
        <f t="shared" si="10"/>
        <v>85196.674694710702</v>
      </c>
      <c r="P122" s="124">
        <f t="shared" si="11"/>
        <v>1454.7976849843919</v>
      </c>
      <c r="Q122" s="124">
        <f t="shared" si="7"/>
        <v>196.16525107096177</v>
      </c>
      <c r="R122" s="124">
        <f t="shared" si="8"/>
        <v>86847.637630766068</v>
      </c>
      <c r="Z122" s="2"/>
    </row>
    <row r="123" spans="13:26" x14ac:dyDescent="0.2">
      <c r="M123" s="2"/>
      <c r="N123" s="1">
        <f t="shared" si="9"/>
        <v>57</v>
      </c>
      <c r="O123" s="124">
        <f t="shared" si="10"/>
        <v>86847.637630766068</v>
      </c>
      <c r="P123" s="124">
        <f t="shared" si="11"/>
        <v>1454.7976849843919</v>
      </c>
      <c r="Q123" s="124">
        <f t="shared" si="7"/>
        <v>199.9665914404147</v>
      </c>
      <c r="R123" s="124">
        <f t="shared" si="8"/>
        <v>88502.401907190884</v>
      </c>
      <c r="Z123" s="2"/>
    </row>
    <row r="124" spans="13:26" x14ac:dyDescent="0.2">
      <c r="M124" s="2"/>
      <c r="N124" s="1">
        <f t="shared" si="9"/>
        <v>58</v>
      </c>
      <c r="O124" s="124">
        <f t="shared" si="10"/>
        <v>88502.401907190884</v>
      </c>
      <c r="P124" s="124">
        <f t="shared" si="11"/>
        <v>1454.7976849843919</v>
      </c>
      <c r="Q124" s="124">
        <f t="shared" si="7"/>
        <v>203.77668439194494</v>
      </c>
      <c r="R124" s="124">
        <f t="shared" si="8"/>
        <v>90160.97627656722</v>
      </c>
      <c r="Z124" s="2"/>
    </row>
    <row r="125" spans="13:26" x14ac:dyDescent="0.2">
      <c r="M125" s="2"/>
      <c r="N125" s="1">
        <f t="shared" si="9"/>
        <v>59</v>
      </c>
      <c r="O125" s="124">
        <f t="shared" si="10"/>
        <v>90160.97627656722</v>
      </c>
      <c r="P125" s="124">
        <f t="shared" si="11"/>
        <v>1454.7976849843919</v>
      </c>
      <c r="Q125" s="124">
        <f t="shared" si="7"/>
        <v>207.59555007836323</v>
      </c>
      <c r="R125" s="124">
        <f t="shared" si="8"/>
        <v>91823.369511629979</v>
      </c>
      <c r="Z125" s="2"/>
    </row>
    <row r="126" spans="13:26" x14ac:dyDescent="0.2">
      <c r="M126" s="2"/>
      <c r="N126" s="1">
        <f t="shared" si="9"/>
        <v>60</v>
      </c>
      <c r="O126" s="124">
        <f t="shared" si="10"/>
        <v>91823.369511629979</v>
      </c>
      <c r="P126" s="124">
        <f t="shared" si="11"/>
        <v>1454.7976849843919</v>
      </c>
      <c r="Q126" s="124">
        <f t="shared" si="7"/>
        <v>211.42320869888212</v>
      </c>
      <c r="R126" s="124">
        <f t="shared" si="8"/>
        <v>93489.590405313254</v>
      </c>
      <c r="Z126" s="2"/>
    </row>
    <row r="127" spans="13:26" x14ac:dyDescent="0.2">
      <c r="M127" s="2"/>
      <c r="N127" s="1">
        <f t="shared" si="9"/>
        <v>61</v>
      </c>
      <c r="O127" s="124">
        <f t="shared" si="10"/>
        <v>93489.590405313254</v>
      </c>
      <c r="P127" s="124">
        <f t="shared" si="11"/>
        <v>1454.7976849843919</v>
      </c>
      <c r="Q127" s="124">
        <f t="shared" si="7"/>
        <v>215.25968049922287</v>
      </c>
      <c r="R127" s="124">
        <f t="shared" si="8"/>
        <v>95159.647770796873</v>
      </c>
      <c r="Z127" s="2"/>
    </row>
    <row r="128" spans="13:26" x14ac:dyDescent="0.2">
      <c r="M128" s="2"/>
      <c r="N128" s="1">
        <f t="shared" si="9"/>
        <v>62</v>
      </c>
      <c r="O128" s="124">
        <f t="shared" si="10"/>
        <v>95159.647770796873</v>
      </c>
      <c r="P128" s="124">
        <f t="shared" si="11"/>
        <v>1454.7976849843919</v>
      </c>
      <c r="Q128" s="124">
        <f t="shared" si="7"/>
        <v>219.10498577172245</v>
      </c>
      <c r="R128" s="124">
        <f t="shared" si="8"/>
        <v>96833.550441552987</v>
      </c>
      <c r="Z128" s="2"/>
    </row>
    <row r="129" spans="13:26" x14ac:dyDescent="0.2">
      <c r="M129" s="2"/>
      <c r="N129" s="1">
        <f t="shared" si="9"/>
        <v>63</v>
      </c>
      <c r="O129" s="124">
        <f t="shared" si="10"/>
        <v>96833.550441552987</v>
      </c>
      <c r="P129" s="124">
        <f t="shared" si="11"/>
        <v>1454.7976849843919</v>
      </c>
      <c r="Q129" s="124">
        <f t="shared" si="7"/>
        <v>222.95914485544094</v>
      </c>
      <c r="R129" s="124">
        <f t="shared" si="8"/>
        <v>98511.307271392827</v>
      </c>
      <c r="Z129" s="2"/>
    </row>
    <row r="130" spans="13:26" x14ac:dyDescent="0.2">
      <c r="M130" s="2"/>
      <c r="N130" s="1">
        <f t="shared" si="9"/>
        <v>64</v>
      </c>
      <c r="O130" s="124">
        <f t="shared" si="10"/>
        <v>98511.307271392827</v>
      </c>
      <c r="P130" s="124">
        <f t="shared" si="11"/>
        <v>1454.7976849843919</v>
      </c>
      <c r="Q130" s="124">
        <f t="shared" si="7"/>
        <v>226.82217813626903</v>
      </c>
      <c r="R130" s="124">
        <f t="shared" si="8"/>
        <v>100192.92713451349</v>
      </c>
      <c r="Z130" s="2"/>
    </row>
    <row r="131" spans="13:26" x14ac:dyDescent="0.2">
      <c r="M131" s="2"/>
      <c r="N131" s="1">
        <f t="shared" si="9"/>
        <v>65</v>
      </c>
      <c r="O131" s="124">
        <f t="shared" si="10"/>
        <v>100192.92713451349</v>
      </c>
      <c r="P131" s="124">
        <f t="shared" si="11"/>
        <v>1454.7976849843919</v>
      </c>
      <c r="Q131" s="124">
        <f t="shared" ref="Q131:Q194" si="12">O131*$P$61</f>
        <v>230.69410604703597</v>
      </c>
      <c r="R131" s="124">
        <f t="shared" ref="R131:R194" si="13">O131+P131+Q131</f>
        <v>101878.41892554493</v>
      </c>
      <c r="Z131" s="2"/>
    </row>
    <row r="132" spans="13:26" x14ac:dyDescent="0.2">
      <c r="M132" s="2"/>
      <c r="N132" s="1">
        <f t="shared" ref="N132:N195" si="14">N131+1</f>
        <v>66</v>
      </c>
      <c r="O132" s="124">
        <f t="shared" ref="O132:O195" si="15">R131</f>
        <v>101878.41892554493</v>
      </c>
      <c r="P132" s="124">
        <f t="shared" ref="P132:P195" si="16">P131</f>
        <v>1454.7976849843919</v>
      </c>
      <c r="Q132" s="124">
        <f t="shared" si="12"/>
        <v>234.57494906761755</v>
      </c>
      <c r="R132" s="124">
        <f t="shared" si="13"/>
        <v>103567.79155959695</v>
      </c>
      <c r="Z132" s="2"/>
    </row>
    <row r="133" spans="13:26" x14ac:dyDescent="0.2">
      <c r="M133" s="2"/>
      <c r="N133" s="1">
        <f t="shared" si="14"/>
        <v>67</v>
      </c>
      <c r="O133" s="124">
        <f t="shared" si="15"/>
        <v>103567.79155959695</v>
      </c>
      <c r="P133" s="124">
        <f t="shared" si="16"/>
        <v>1454.7976849843919</v>
      </c>
      <c r="Q133" s="124">
        <f t="shared" si="12"/>
        <v>238.46472772504444</v>
      </c>
      <c r="R133" s="124">
        <f t="shared" si="13"/>
        <v>105261.0539723064</v>
      </c>
      <c r="Z133" s="2"/>
    </row>
    <row r="134" spans="13:26" x14ac:dyDescent="0.2">
      <c r="M134" s="2"/>
      <c r="N134" s="1">
        <f t="shared" si="14"/>
        <v>68</v>
      </c>
      <c r="O134" s="124">
        <f t="shared" si="15"/>
        <v>105261.0539723064</v>
      </c>
      <c r="P134" s="124">
        <f t="shared" si="16"/>
        <v>1454.7976849843919</v>
      </c>
      <c r="Q134" s="124">
        <f t="shared" si="12"/>
        <v>242.36346259361076</v>
      </c>
      <c r="R134" s="124">
        <f t="shared" si="13"/>
        <v>106958.21511988441</v>
      </c>
      <c r="Z134" s="2"/>
    </row>
    <row r="135" spans="13:26" x14ac:dyDescent="0.2">
      <c r="M135" s="2"/>
      <c r="N135" s="1">
        <f t="shared" si="14"/>
        <v>69</v>
      </c>
      <c r="O135" s="124">
        <f t="shared" si="15"/>
        <v>106958.21511988441</v>
      </c>
      <c r="P135" s="124">
        <f t="shared" si="16"/>
        <v>1454.7976849843919</v>
      </c>
      <c r="Q135" s="124">
        <f t="shared" si="12"/>
        <v>246.27117429498296</v>
      </c>
      <c r="R135" s="124">
        <f t="shared" si="13"/>
        <v>108659.28397916378</v>
      </c>
      <c r="Z135" s="2"/>
    </row>
    <row r="136" spans="13:26" x14ac:dyDescent="0.2">
      <c r="M136" s="2"/>
      <c r="N136" s="1">
        <f t="shared" si="14"/>
        <v>70</v>
      </c>
      <c r="O136" s="124">
        <f t="shared" si="15"/>
        <v>108659.28397916378</v>
      </c>
      <c r="P136" s="124">
        <f t="shared" si="16"/>
        <v>1454.7976849843919</v>
      </c>
      <c r="Q136" s="124">
        <f t="shared" si="12"/>
        <v>250.18788349830882</v>
      </c>
      <c r="R136" s="124">
        <f t="shared" si="13"/>
        <v>110364.26954764649</v>
      </c>
      <c r="Z136" s="2"/>
    </row>
    <row r="137" spans="13:26" x14ac:dyDescent="0.2">
      <c r="M137" s="2"/>
      <c r="N137" s="1">
        <f t="shared" si="14"/>
        <v>71</v>
      </c>
      <c r="O137" s="124">
        <f t="shared" si="15"/>
        <v>110364.26954764649</v>
      </c>
      <c r="P137" s="124">
        <f t="shared" si="16"/>
        <v>1454.7976849843919</v>
      </c>
      <c r="Q137" s="124">
        <f t="shared" si="12"/>
        <v>254.11361092032686</v>
      </c>
      <c r="R137" s="124">
        <f t="shared" si="13"/>
        <v>112073.18084355121</v>
      </c>
      <c r="Z137" s="2"/>
    </row>
    <row r="138" spans="13:26" x14ac:dyDescent="0.2">
      <c r="M138" s="2"/>
      <c r="N138" s="1">
        <f t="shared" si="14"/>
        <v>72</v>
      </c>
      <c r="O138" s="124">
        <f t="shared" si="15"/>
        <v>112073.18084355121</v>
      </c>
      <c r="P138" s="124">
        <f t="shared" si="16"/>
        <v>1454.7976849843919</v>
      </c>
      <c r="Q138" s="124">
        <f t="shared" si="12"/>
        <v>258.04837732547583</v>
      </c>
      <c r="R138" s="124">
        <f t="shared" si="13"/>
        <v>113786.02690586109</v>
      </c>
      <c r="Z138" s="2"/>
    </row>
    <row r="139" spans="13:26" x14ac:dyDescent="0.2">
      <c r="M139" s="2"/>
      <c r="N139" s="1">
        <f t="shared" si="14"/>
        <v>73</v>
      </c>
      <c r="O139" s="124">
        <f t="shared" si="15"/>
        <v>113786.02690586109</v>
      </c>
      <c r="P139" s="124">
        <f t="shared" si="16"/>
        <v>1454.7976849843919</v>
      </c>
      <c r="Q139" s="124">
        <f t="shared" si="12"/>
        <v>261.99220352600457</v>
      </c>
      <c r="R139" s="124">
        <f t="shared" si="13"/>
        <v>115502.81679437149</v>
      </c>
      <c r="Z139" s="2"/>
    </row>
    <row r="140" spans="13:26" x14ac:dyDescent="0.2">
      <c r="M140" s="2"/>
      <c r="N140" s="1">
        <f t="shared" si="14"/>
        <v>74</v>
      </c>
      <c r="O140" s="124">
        <f t="shared" si="15"/>
        <v>115502.81679437149</v>
      </c>
      <c r="P140" s="124">
        <f t="shared" si="16"/>
        <v>1454.7976849843919</v>
      </c>
      <c r="Q140" s="124">
        <f t="shared" si="12"/>
        <v>265.94511038208213</v>
      </c>
      <c r="R140" s="124">
        <f t="shared" si="13"/>
        <v>117223.55958973797</v>
      </c>
      <c r="Z140" s="2"/>
    </row>
    <row r="141" spans="13:26" x14ac:dyDescent="0.2">
      <c r="M141" s="2"/>
      <c r="N141" s="1">
        <f t="shared" si="14"/>
        <v>75</v>
      </c>
      <c r="O141" s="124">
        <f t="shared" si="15"/>
        <v>117223.55958973797</v>
      </c>
      <c r="P141" s="124">
        <f t="shared" si="16"/>
        <v>1454.7976849843919</v>
      </c>
      <c r="Q141" s="124">
        <f t="shared" si="12"/>
        <v>269.90711880190804</v>
      </c>
      <c r="R141" s="124">
        <f t="shared" si="13"/>
        <v>118948.26439352428</v>
      </c>
      <c r="Z141" s="2"/>
    </row>
    <row r="142" spans="13:26" x14ac:dyDescent="0.2">
      <c r="M142" s="2"/>
      <c r="N142" s="1">
        <f t="shared" si="14"/>
        <v>76</v>
      </c>
      <c r="O142" s="124">
        <f t="shared" si="15"/>
        <v>118948.26439352428</v>
      </c>
      <c r="P142" s="124">
        <f t="shared" si="16"/>
        <v>1454.7976849843919</v>
      </c>
      <c r="Q142" s="124">
        <f t="shared" si="12"/>
        <v>273.87824974182303</v>
      </c>
      <c r="R142" s="124">
        <f t="shared" si="13"/>
        <v>120676.94032825051</v>
      </c>
      <c r="Z142" s="2"/>
    </row>
    <row r="143" spans="13:26" x14ac:dyDescent="0.2">
      <c r="M143" s="2"/>
      <c r="N143" s="1">
        <f t="shared" si="14"/>
        <v>77</v>
      </c>
      <c r="O143" s="124">
        <f t="shared" si="15"/>
        <v>120676.94032825051</v>
      </c>
      <c r="P143" s="124">
        <f t="shared" si="16"/>
        <v>1454.7976849843919</v>
      </c>
      <c r="Q143" s="124">
        <f t="shared" si="12"/>
        <v>277.85852420641964</v>
      </c>
      <c r="R143" s="124">
        <f t="shared" si="13"/>
        <v>122409.59653744132</v>
      </c>
      <c r="Z143" s="2"/>
    </row>
    <row r="144" spans="13:26" x14ac:dyDescent="0.2">
      <c r="M144" s="2"/>
      <c r="N144" s="1">
        <f t="shared" si="14"/>
        <v>78</v>
      </c>
      <c r="O144" s="124">
        <f t="shared" si="15"/>
        <v>122409.59653744132</v>
      </c>
      <c r="P144" s="124">
        <f t="shared" si="16"/>
        <v>1454.7976849843919</v>
      </c>
      <c r="Q144" s="124">
        <f t="shared" si="12"/>
        <v>281.84796324865351</v>
      </c>
      <c r="R144" s="124">
        <f t="shared" si="13"/>
        <v>124146.24218567437</v>
      </c>
      <c r="Z144" s="2"/>
    </row>
    <row r="145" spans="13:26" x14ac:dyDescent="0.2">
      <c r="M145" s="2"/>
      <c r="N145" s="1">
        <f t="shared" si="14"/>
        <v>79</v>
      </c>
      <c r="O145" s="124">
        <f t="shared" si="15"/>
        <v>124146.24218567437</v>
      </c>
      <c r="P145" s="124">
        <f t="shared" si="16"/>
        <v>1454.7976849843919</v>
      </c>
      <c r="Q145" s="124">
        <f t="shared" si="12"/>
        <v>285.84658796995473</v>
      </c>
      <c r="R145" s="124">
        <f t="shared" si="13"/>
        <v>125886.88645862872</v>
      </c>
      <c r="Z145" s="2"/>
    </row>
    <row r="146" spans="13:26" x14ac:dyDescent="0.2">
      <c r="M146" s="2"/>
      <c r="N146" s="1">
        <f t="shared" si="14"/>
        <v>80</v>
      </c>
      <c r="O146" s="124">
        <f t="shared" si="15"/>
        <v>125886.88645862872</v>
      </c>
      <c r="P146" s="124">
        <f t="shared" si="16"/>
        <v>1454.7976849843919</v>
      </c>
      <c r="Q146" s="124">
        <f t="shared" si="12"/>
        <v>289.85441952033943</v>
      </c>
      <c r="R146" s="124">
        <f t="shared" si="13"/>
        <v>127631.53856313346</v>
      </c>
      <c r="Z146" s="2"/>
    </row>
    <row r="147" spans="13:26" x14ac:dyDescent="0.2">
      <c r="M147" s="2"/>
      <c r="N147" s="1">
        <f t="shared" si="14"/>
        <v>81</v>
      </c>
      <c r="O147" s="124">
        <f t="shared" si="15"/>
        <v>127631.53856313346</v>
      </c>
      <c r="P147" s="124">
        <f t="shared" si="16"/>
        <v>1454.7976849843919</v>
      </c>
      <c r="Q147" s="124">
        <f t="shared" si="12"/>
        <v>293.87147909852155</v>
      </c>
      <c r="R147" s="124">
        <f t="shared" si="13"/>
        <v>129380.20772721639</v>
      </c>
      <c r="Z147" s="2"/>
    </row>
    <row r="148" spans="13:26" x14ac:dyDescent="0.2">
      <c r="M148" s="2"/>
      <c r="N148" s="1">
        <f t="shared" si="14"/>
        <v>82</v>
      </c>
      <c r="O148" s="124">
        <f t="shared" si="15"/>
        <v>129380.20772721639</v>
      </c>
      <c r="P148" s="124">
        <f t="shared" si="16"/>
        <v>1454.7976849843919</v>
      </c>
      <c r="Q148" s="124">
        <f t="shared" si="12"/>
        <v>297.89778795202511</v>
      </c>
      <c r="R148" s="124">
        <f t="shared" si="13"/>
        <v>131132.90320015282</v>
      </c>
      <c r="Z148" s="2"/>
    </row>
    <row r="149" spans="13:26" x14ac:dyDescent="0.2">
      <c r="M149" s="2"/>
      <c r="N149" s="1">
        <f t="shared" si="14"/>
        <v>83</v>
      </c>
      <c r="O149" s="124">
        <f t="shared" si="15"/>
        <v>131132.90320015282</v>
      </c>
      <c r="P149" s="124">
        <f t="shared" si="16"/>
        <v>1454.7976849843919</v>
      </c>
      <c r="Q149" s="124">
        <f t="shared" si="12"/>
        <v>301.93336737729646</v>
      </c>
      <c r="R149" s="124">
        <f t="shared" si="13"/>
        <v>132889.63425251452</v>
      </c>
      <c r="Z149" s="2"/>
    </row>
    <row r="150" spans="13:26" x14ac:dyDescent="0.2">
      <c r="M150" s="2"/>
      <c r="N150" s="1">
        <f t="shared" si="14"/>
        <v>84</v>
      </c>
      <c r="O150" s="124">
        <f t="shared" si="15"/>
        <v>132889.63425251452</v>
      </c>
      <c r="P150" s="124">
        <f t="shared" si="16"/>
        <v>1454.7976849843919</v>
      </c>
      <c r="Q150" s="124">
        <f t="shared" si="12"/>
        <v>305.97823871981706</v>
      </c>
      <c r="R150" s="124">
        <f t="shared" si="13"/>
        <v>134650.41017621872</v>
      </c>
      <c r="Z150" s="2"/>
    </row>
    <row r="151" spans="13:26" x14ac:dyDescent="0.2">
      <c r="M151" s="2"/>
      <c r="N151" s="1">
        <f t="shared" si="14"/>
        <v>85</v>
      </c>
      <c r="O151" s="124">
        <f t="shared" si="15"/>
        <v>134650.41017621872</v>
      </c>
      <c r="P151" s="124">
        <f t="shared" si="16"/>
        <v>1454.7976849843919</v>
      </c>
      <c r="Q151" s="124">
        <f t="shared" si="12"/>
        <v>310.03242337421631</v>
      </c>
      <c r="R151" s="124">
        <f t="shared" si="13"/>
        <v>136415.24028457733</v>
      </c>
      <c r="Z151" s="2"/>
    </row>
    <row r="152" spans="13:26" x14ac:dyDescent="0.2">
      <c r="M152" s="2"/>
      <c r="N152" s="1">
        <f t="shared" si="14"/>
        <v>86</v>
      </c>
      <c r="O152" s="124">
        <f t="shared" si="15"/>
        <v>136415.24028457733</v>
      </c>
      <c r="P152" s="124">
        <f t="shared" si="16"/>
        <v>1454.7976849843919</v>
      </c>
      <c r="Q152" s="124">
        <f t="shared" si="12"/>
        <v>314.0959427843847</v>
      </c>
      <c r="R152" s="124">
        <f t="shared" si="13"/>
        <v>138184.13391234612</v>
      </c>
      <c r="Z152" s="2"/>
    </row>
    <row r="153" spans="13:26" x14ac:dyDescent="0.2">
      <c r="M153" s="2"/>
      <c r="N153" s="1">
        <f t="shared" si="14"/>
        <v>87</v>
      </c>
      <c r="O153" s="124">
        <f t="shared" si="15"/>
        <v>138184.13391234612</v>
      </c>
      <c r="P153" s="124">
        <f t="shared" si="16"/>
        <v>1454.7976849843919</v>
      </c>
      <c r="Q153" s="124">
        <f t="shared" si="12"/>
        <v>318.16881844358733</v>
      </c>
      <c r="R153" s="124">
        <f t="shared" si="13"/>
        <v>139957.1004157741</v>
      </c>
      <c r="Z153" s="2"/>
    </row>
    <row r="154" spans="13:26" x14ac:dyDescent="0.2">
      <c r="M154" s="2"/>
      <c r="N154" s="1">
        <f t="shared" si="14"/>
        <v>88</v>
      </c>
      <c r="O154" s="124">
        <f t="shared" si="15"/>
        <v>139957.1004157741</v>
      </c>
      <c r="P154" s="124">
        <f t="shared" si="16"/>
        <v>1454.7976849843919</v>
      </c>
      <c r="Q154" s="124">
        <f t="shared" si="12"/>
        <v>322.25107189457731</v>
      </c>
      <c r="R154" s="124">
        <f t="shared" si="13"/>
        <v>141734.14917265307</v>
      </c>
      <c r="Z154" s="2"/>
    </row>
    <row r="155" spans="13:26" x14ac:dyDescent="0.2">
      <c r="M155" s="2"/>
      <c r="N155" s="1">
        <f t="shared" si="14"/>
        <v>89</v>
      </c>
      <c r="O155" s="124">
        <f t="shared" si="15"/>
        <v>141734.14917265307</v>
      </c>
      <c r="P155" s="124">
        <f t="shared" si="16"/>
        <v>1454.7976849843919</v>
      </c>
      <c r="Q155" s="124">
        <f t="shared" si="12"/>
        <v>326.34272472971014</v>
      </c>
      <c r="R155" s="124">
        <f t="shared" si="13"/>
        <v>143515.28958236717</v>
      </c>
      <c r="Z155" s="2"/>
    </row>
    <row r="156" spans="13:26" x14ac:dyDescent="0.2">
      <c r="M156" s="2"/>
      <c r="N156" s="1">
        <f t="shared" si="14"/>
        <v>90</v>
      </c>
      <c r="O156" s="124">
        <f t="shared" si="15"/>
        <v>143515.28958236717</v>
      </c>
      <c r="P156" s="124">
        <f t="shared" si="16"/>
        <v>1454.7976849843919</v>
      </c>
      <c r="Q156" s="124">
        <f t="shared" si="12"/>
        <v>330.44379859105766</v>
      </c>
      <c r="R156" s="124">
        <f t="shared" si="13"/>
        <v>145300.53106594263</v>
      </c>
      <c r="Z156" s="2"/>
    </row>
    <row r="157" spans="13:26" x14ac:dyDescent="0.2">
      <c r="M157" s="2"/>
      <c r="N157" s="1">
        <f t="shared" si="14"/>
        <v>91</v>
      </c>
      <c r="O157" s="124">
        <f t="shared" si="15"/>
        <v>145300.53106594263</v>
      </c>
      <c r="P157" s="124">
        <f t="shared" si="16"/>
        <v>1454.7976849843919</v>
      </c>
      <c r="Q157" s="124">
        <f t="shared" si="12"/>
        <v>334.55431517052244</v>
      </c>
      <c r="R157" s="124">
        <f t="shared" si="13"/>
        <v>147089.88306609757</v>
      </c>
      <c r="Z157" s="2"/>
    </row>
    <row r="158" spans="13:26" x14ac:dyDescent="0.2">
      <c r="M158" s="2"/>
      <c r="N158" s="1">
        <f t="shared" si="14"/>
        <v>92</v>
      </c>
      <c r="O158" s="124">
        <f t="shared" si="15"/>
        <v>147089.88306609757</v>
      </c>
      <c r="P158" s="124">
        <f t="shared" si="16"/>
        <v>1454.7976849843919</v>
      </c>
      <c r="Q158" s="124">
        <f t="shared" si="12"/>
        <v>338.67429620995273</v>
      </c>
      <c r="R158" s="124">
        <f t="shared" si="13"/>
        <v>148883.35504729193</v>
      </c>
      <c r="Z158" s="2"/>
    </row>
    <row r="159" spans="13:26" x14ac:dyDescent="0.2">
      <c r="M159" s="2"/>
      <c r="N159" s="1">
        <f t="shared" si="14"/>
        <v>93</v>
      </c>
      <c r="O159" s="124">
        <f t="shared" si="15"/>
        <v>148883.35504729193</v>
      </c>
      <c r="P159" s="124">
        <f t="shared" si="16"/>
        <v>1454.7976849843919</v>
      </c>
      <c r="Q159" s="124">
        <f t="shared" si="12"/>
        <v>342.80376350125732</v>
      </c>
      <c r="R159" s="124">
        <f t="shared" si="13"/>
        <v>150680.95649577759</v>
      </c>
      <c r="Z159" s="2"/>
    </row>
    <row r="160" spans="13:26" x14ac:dyDescent="0.2">
      <c r="M160" s="2"/>
      <c r="N160" s="1">
        <f t="shared" si="14"/>
        <v>94</v>
      </c>
      <c r="O160" s="124">
        <f t="shared" si="15"/>
        <v>150680.95649577759</v>
      </c>
      <c r="P160" s="124">
        <f t="shared" si="16"/>
        <v>1454.7976849843919</v>
      </c>
      <c r="Q160" s="124">
        <f t="shared" si="12"/>
        <v>346.94273888652089</v>
      </c>
      <c r="R160" s="124">
        <f t="shared" si="13"/>
        <v>152482.6969196485</v>
      </c>
      <c r="Z160" s="2"/>
    </row>
    <row r="161" spans="13:26" x14ac:dyDescent="0.2">
      <c r="M161" s="2"/>
      <c r="N161" s="1">
        <f t="shared" si="14"/>
        <v>95</v>
      </c>
      <c r="O161" s="124">
        <f t="shared" si="15"/>
        <v>152482.6969196485</v>
      </c>
      <c r="P161" s="124">
        <f t="shared" si="16"/>
        <v>1454.7976849843919</v>
      </c>
      <c r="Q161" s="124">
        <f t="shared" si="12"/>
        <v>351.09124425811939</v>
      </c>
      <c r="R161" s="124">
        <f t="shared" si="13"/>
        <v>154288.58584889103</v>
      </c>
      <c r="Z161" s="2"/>
    </row>
    <row r="162" spans="13:26" x14ac:dyDescent="0.2">
      <c r="M162" s="2"/>
      <c r="N162" s="1">
        <f t="shared" si="14"/>
        <v>96</v>
      </c>
      <c r="O162" s="124">
        <f t="shared" si="15"/>
        <v>154288.58584889103</v>
      </c>
      <c r="P162" s="124">
        <f t="shared" si="16"/>
        <v>1454.7976849843919</v>
      </c>
      <c r="Q162" s="124">
        <f t="shared" si="12"/>
        <v>355.24930155883618</v>
      </c>
      <c r="R162" s="124">
        <f t="shared" si="13"/>
        <v>156098.63283543425</v>
      </c>
      <c r="Z162" s="2"/>
    </row>
    <row r="163" spans="13:26" x14ac:dyDescent="0.2">
      <c r="M163" s="2"/>
      <c r="N163" s="1">
        <f t="shared" si="14"/>
        <v>97</v>
      </c>
      <c r="O163" s="124">
        <f t="shared" si="15"/>
        <v>156098.63283543425</v>
      </c>
      <c r="P163" s="124">
        <f t="shared" si="16"/>
        <v>1454.7976849843919</v>
      </c>
      <c r="Q163" s="124">
        <f t="shared" si="12"/>
        <v>359.41693278197744</v>
      </c>
      <c r="R163" s="124">
        <f t="shared" si="13"/>
        <v>157912.84745320064</v>
      </c>
      <c r="Z163" s="2"/>
    </row>
    <row r="164" spans="13:26" x14ac:dyDescent="0.2">
      <c r="M164" s="2"/>
      <c r="N164" s="1">
        <f t="shared" si="14"/>
        <v>98</v>
      </c>
      <c r="O164" s="124">
        <f t="shared" si="15"/>
        <v>157912.84745320064</v>
      </c>
      <c r="P164" s="124">
        <f t="shared" si="16"/>
        <v>1454.7976849843919</v>
      </c>
      <c r="Q164" s="124">
        <f t="shared" si="12"/>
        <v>363.59415997148943</v>
      </c>
      <c r="R164" s="124">
        <f t="shared" si="13"/>
        <v>159731.23929815652</v>
      </c>
      <c r="Z164" s="2"/>
    </row>
    <row r="165" spans="13:26" x14ac:dyDescent="0.2">
      <c r="M165" s="2"/>
      <c r="N165" s="1">
        <f t="shared" si="14"/>
        <v>99</v>
      </c>
      <c r="O165" s="124">
        <f t="shared" si="15"/>
        <v>159731.23929815652</v>
      </c>
      <c r="P165" s="124">
        <f t="shared" si="16"/>
        <v>1454.7976849843919</v>
      </c>
      <c r="Q165" s="124">
        <f t="shared" si="12"/>
        <v>367.78100522207416</v>
      </c>
      <c r="R165" s="124">
        <f t="shared" si="13"/>
        <v>161553.81798836301</v>
      </c>
      <c r="Z165" s="2"/>
    </row>
    <row r="166" spans="13:26" x14ac:dyDescent="0.2">
      <c r="M166" s="2"/>
      <c r="N166" s="1">
        <f t="shared" si="14"/>
        <v>100</v>
      </c>
      <c r="O166" s="124">
        <f t="shared" si="15"/>
        <v>161553.81798836301</v>
      </c>
      <c r="P166" s="124">
        <f t="shared" si="16"/>
        <v>1454.7976849843919</v>
      </c>
      <c r="Q166" s="124">
        <f t="shared" si="12"/>
        <v>371.97749067930687</v>
      </c>
      <c r="R166" s="124">
        <f t="shared" si="13"/>
        <v>163380.59316402671</v>
      </c>
      <c r="Z166" s="2"/>
    </row>
    <row r="167" spans="13:26" x14ac:dyDescent="0.2">
      <c r="M167" s="2"/>
      <c r="N167" s="1">
        <f t="shared" si="14"/>
        <v>101</v>
      </c>
      <c r="O167" s="124">
        <f t="shared" si="15"/>
        <v>163380.59316402671</v>
      </c>
      <c r="P167" s="124">
        <f t="shared" si="16"/>
        <v>1454.7976849843919</v>
      </c>
      <c r="Q167" s="124">
        <f t="shared" si="12"/>
        <v>376.18363853975285</v>
      </c>
      <c r="R167" s="124">
        <f t="shared" si="13"/>
        <v>165211.57448755085</v>
      </c>
      <c r="Z167" s="2"/>
    </row>
    <row r="168" spans="13:26" x14ac:dyDescent="0.2">
      <c r="M168" s="2"/>
      <c r="N168" s="1">
        <f t="shared" si="14"/>
        <v>102</v>
      </c>
      <c r="O168" s="124">
        <f t="shared" si="15"/>
        <v>165211.57448755085</v>
      </c>
      <c r="P168" s="124">
        <f t="shared" si="16"/>
        <v>1454.7976849843919</v>
      </c>
      <c r="Q168" s="124">
        <f t="shared" si="12"/>
        <v>380.39947105108507</v>
      </c>
      <c r="R168" s="124">
        <f t="shared" si="13"/>
        <v>167046.77164358634</v>
      </c>
      <c r="Z168" s="2"/>
    </row>
    <row r="169" spans="13:26" x14ac:dyDescent="0.2">
      <c r="M169" s="2"/>
      <c r="N169" s="1">
        <f t="shared" si="14"/>
        <v>103</v>
      </c>
      <c r="O169" s="124">
        <f t="shared" si="15"/>
        <v>167046.77164358634</v>
      </c>
      <c r="P169" s="124">
        <f t="shared" si="16"/>
        <v>1454.7976849843919</v>
      </c>
      <c r="Q169" s="124">
        <f t="shared" si="12"/>
        <v>384.6250105122017</v>
      </c>
      <c r="R169" s="124">
        <f t="shared" si="13"/>
        <v>168886.19433908293</v>
      </c>
      <c r="Z169" s="2"/>
    </row>
    <row r="170" spans="13:26" x14ac:dyDescent="0.2">
      <c r="M170" s="2"/>
      <c r="N170" s="1">
        <f t="shared" si="14"/>
        <v>104</v>
      </c>
      <c r="O170" s="124">
        <f t="shared" si="15"/>
        <v>168886.19433908293</v>
      </c>
      <c r="P170" s="124">
        <f t="shared" si="16"/>
        <v>1454.7976849843919</v>
      </c>
      <c r="Q170" s="124">
        <f t="shared" si="12"/>
        <v>388.86027927334402</v>
      </c>
      <c r="R170" s="124">
        <f t="shared" si="13"/>
        <v>170729.85230334068</v>
      </c>
      <c r="Z170" s="2"/>
    </row>
    <row r="171" spans="13:26" x14ac:dyDescent="0.2">
      <c r="M171" s="2"/>
      <c r="N171" s="1">
        <f t="shared" si="14"/>
        <v>105</v>
      </c>
      <c r="O171" s="124">
        <f t="shared" si="15"/>
        <v>170729.85230334068</v>
      </c>
      <c r="P171" s="124">
        <f t="shared" si="16"/>
        <v>1454.7976849843919</v>
      </c>
      <c r="Q171" s="124">
        <f t="shared" si="12"/>
        <v>393.10529973621487</v>
      </c>
      <c r="R171" s="124">
        <f t="shared" si="13"/>
        <v>172577.75528806131</v>
      </c>
      <c r="Z171" s="2"/>
    </row>
    <row r="172" spans="13:26" x14ac:dyDescent="0.2">
      <c r="M172" s="2"/>
      <c r="N172" s="1">
        <f t="shared" si="14"/>
        <v>106</v>
      </c>
      <c r="O172" s="124">
        <f t="shared" si="15"/>
        <v>172577.75528806131</v>
      </c>
      <c r="P172" s="124">
        <f t="shared" si="16"/>
        <v>1454.7976849843919</v>
      </c>
      <c r="Q172" s="124">
        <f t="shared" si="12"/>
        <v>397.36009435409693</v>
      </c>
      <c r="R172" s="124">
        <f t="shared" si="13"/>
        <v>174429.91306739982</v>
      </c>
      <c r="Z172" s="2"/>
    </row>
    <row r="173" spans="13:26" x14ac:dyDescent="0.2">
      <c r="M173" s="2"/>
      <c r="N173" s="1">
        <f t="shared" si="14"/>
        <v>107</v>
      </c>
      <c r="O173" s="124">
        <f t="shared" si="15"/>
        <v>174429.91306739982</v>
      </c>
      <c r="P173" s="124">
        <f t="shared" si="16"/>
        <v>1454.7976849843919</v>
      </c>
      <c r="Q173" s="124">
        <f t="shared" si="12"/>
        <v>401.62468563197143</v>
      </c>
      <c r="R173" s="124">
        <f t="shared" si="13"/>
        <v>176286.33543801619</v>
      </c>
      <c r="Z173" s="2"/>
    </row>
    <row r="174" spans="13:26" x14ac:dyDescent="0.2">
      <c r="M174" s="2"/>
      <c r="N174" s="1">
        <f t="shared" si="14"/>
        <v>108</v>
      </c>
      <c r="O174" s="124">
        <f t="shared" si="15"/>
        <v>176286.33543801619</v>
      </c>
      <c r="P174" s="124">
        <f t="shared" si="16"/>
        <v>1454.7976849843919</v>
      </c>
      <c r="Q174" s="124">
        <f t="shared" si="12"/>
        <v>405.89909612663735</v>
      </c>
      <c r="R174" s="124">
        <f t="shared" si="13"/>
        <v>178147.03221912723</v>
      </c>
      <c r="Z174" s="2"/>
    </row>
    <row r="175" spans="13:26" x14ac:dyDescent="0.2">
      <c r="M175" s="2"/>
      <c r="N175" s="1">
        <f t="shared" si="14"/>
        <v>109</v>
      </c>
      <c r="O175" s="124">
        <f t="shared" si="15"/>
        <v>178147.03221912723</v>
      </c>
      <c r="P175" s="124">
        <f t="shared" si="16"/>
        <v>1454.7976849843919</v>
      </c>
      <c r="Q175" s="124">
        <f t="shared" si="12"/>
        <v>410.18334844683073</v>
      </c>
      <c r="R175" s="124">
        <f t="shared" si="13"/>
        <v>180012.01325255845</v>
      </c>
      <c r="Z175" s="2"/>
    </row>
    <row r="176" spans="13:26" x14ac:dyDescent="0.2">
      <c r="M176" s="2"/>
      <c r="N176" s="1">
        <f t="shared" si="14"/>
        <v>110</v>
      </c>
      <c r="O176" s="124">
        <f t="shared" si="15"/>
        <v>180012.01325255845</v>
      </c>
      <c r="P176" s="124">
        <f t="shared" si="16"/>
        <v>1454.7976849843919</v>
      </c>
      <c r="Q176" s="124">
        <f t="shared" si="12"/>
        <v>414.47746525334423</v>
      </c>
      <c r="R176" s="124">
        <f t="shared" si="13"/>
        <v>181881.2884027962</v>
      </c>
      <c r="Z176" s="2"/>
    </row>
    <row r="177" spans="13:26" x14ac:dyDescent="0.2">
      <c r="M177" s="2"/>
      <c r="N177" s="1">
        <f t="shared" si="14"/>
        <v>111</v>
      </c>
      <c r="O177" s="124">
        <f t="shared" si="15"/>
        <v>181881.2884027962</v>
      </c>
      <c r="P177" s="124">
        <f t="shared" si="16"/>
        <v>1454.7976849843919</v>
      </c>
      <c r="Q177" s="124">
        <f t="shared" si="12"/>
        <v>418.78146925914683</v>
      </c>
      <c r="R177" s="124">
        <f t="shared" si="13"/>
        <v>183754.86755703975</v>
      </c>
      <c r="Z177" s="2"/>
    </row>
    <row r="178" spans="13:26" x14ac:dyDescent="0.2">
      <c r="M178" s="2"/>
      <c r="N178" s="1">
        <f t="shared" si="14"/>
        <v>112</v>
      </c>
      <c r="O178" s="124">
        <f t="shared" si="15"/>
        <v>183754.86755703975</v>
      </c>
      <c r="P178" s="124">
        <f t="shared" si="16"/>
        <v>1454.7976849843919</v>
      </c>
      <c r="Q178" s="124">
        <f t="shared" si="12"/>
        <v>423.09538322950419</v>
      </c>
      <c r="R178" s="124">
        <f t="shared" si="13"/>
        <v>185632.76062525364</v>
      </c>
      <c r="Z178" s="2"/>
    </row>
    <row r="179" spans="13:26" x14ac:dyDescent="0.2">
      <c r="M179" s="2"/>
      <c r="N179" s="1">
        <f t="shared" si="14"/>
        <v>113</v>
      </c>
      <c r="O179" s="124">
        <f t="shared" si="15"/>
        <v>185632.76062525364</v>
      </c>
      <c r="P179" s="124">
        <f t="shared" si="16"/>
        <v>1454.7976849843919</v>
      </c>
      <c r="Q179" s="124">
        <f t="shared" si="12"/>
        <v>427.41922998209895</v>
      </c>
      <c r="R179" s="124">
        <f t="shared" si="13"/>
        <v>187514.97754022013</v>
      </c>
      <c r="Z179" s="2"/>
    </row>
    <row r="180" spans="13:26" x14ac:dyDescent="0.2">
      <c r="M180" s="2"/>
      <c r="N180" s="1">
        <f t="shared" si="14"/>
        <v>114</v>
      </c>
      <c r="O180" s="124">
        <f t="shared" si="15"/>
        <v>187514.97754022013</v>
      </c>
      <c r="P180" s="124">
        <f t="shared" si="16"/>
        <v>1454.7976849843919</v>
      </c>
      <c r="Q180" s="124">
        <f t="shared" si="12"/>
        <v>431.75303238715151</v>
      </c>
      <c r="R180" s="124">
        <f t="shared" si="13"/>
        <v>189401.52825759168</v>
      </c>
      <c r="Z180" s="2"/>
    </row>
    <row r="181" spans="13:26" x14ac:dyDescent="0.2">
      <c r="M181" s="2"/>
      <c r="N181" s="1">
        <f t="shared" si="14"/>
        <v>115</v>
      </c>
      <c r="O181" s="124">
        <f t="shared" si="15"/>
        <v>189401.52825759168</v>
      </c>
      <c r="P181" s="124">
        <f t="shared" si="16"/>
        <v>1454.7976849843919</v>
      </c>
      <c r="Q181" s="124">
        <f t="shared" si="12"/>
        <v>436.09681336754073</v>
      </c>
      <c r="R181" s="124">
        <f t="shared" si="13"/>
        <v>191292.42275594361</v>
      </c>
      <c r="Z181" s="2"/>
    </row>
    <row r="182" spans="13:26" x14ac:dyDescent="0.2">
      <c r="M182" s="2"/>
      <c r="N182" s="1">
        <f t="shared" si="14"/>
        <v>116</v>
      </c>
      <c r="O182" s="124">
        <f t="shared" si="15"/>
        <v>191292.42275594361</v>
      </c>
      <c r="P182" s="124">
        <f t="shared" si="16"/>
        <v>1454.7976849843919</v>
      </c>
      <c r="Q182" s="124">
        <f t="shared" si="12"/>
        <v>440.45059589892554</v>
      </c>
      <c r="R182" s="124">
        <f t="shared" si="13"/>
        <v>193187.67103682694</v>
      </c>
      <c r="Z182" s="2"/>
    </row>
    <row r="183" spans="13:26" x14ac:dyDescent="0.2">
      <c r="M183" s="2"/>
      <c r="N183" s="1">
        <f t="shared" si="14"/>
        <v>117</v>
      </c>
      <c r="O183" s="124">
        <f t="shared" si="15"/>
        <v>193187.67103682694</v>
      </c>
      <c r="P183" s="124">
        <f t="shared" si="16"/>
        <v>1454.7976849843919</v>
      </c>
      <c r="Q183" s="124">
        <f t="shared" si="12"/>
        <v>444.81440300986634</v>
      </c>
      <c r="R183" s="124">
        <f t="shared" si="13"/>
        <v>195087.2831248212</v>
      </c>
      <c r="Z183" s="2"/>
    </row>
    <row r="184" spans="13:26" x14ac:dyDescent="0.2">
      <c r="M184" s="2"/>
      <c r="N184" s="1">
        <f t="shared" si="14"/>
        <v>118</v>
      </c>
      <c r="O184" s="124">
        <f t="shared" si="15"/>
        <v>195087.2831248212</v>
      </c>
      <c r="P184" s="124">
        <f t="shared" si="16"/>
        <v>1454.7976849843919</v>
      </c>
      <c r="Q184" s="124">
        <f t="shared" si="12"/>
        <v>449.18825778194656</v>
      </c>
      <c r="R184" s="124">
        <f t="shared" si="13"/>
        <v>196991.26906758753</v>
      </c>
      <c r="Z184" s="2"/>
    </row>
    <row r="185" spans="13:26" x14ac:dyDescent="0.2">
      <c r="M185" s="2"/>
      <c r="N185" s="1">
        <f t="shared" si="14"/>
        <v>119</v>
      </c>
      <c r="O185" s="124">
        <f t="shared" si="15"/>
        <v>196991.26906758753</v>
      </c>
      <c r="P185" s="124">
        <f t="shared" si="16"/>
        <v>1454.7976849843919</v>
      </c>
      <c r="Q185" s="124">
        <f t="shared" si="12"/>
        <v>453.57218334989511</v>
      </c>
      <c r="R185" s="124">
        <f t="shared" si="13"/>
        <v>198899.63893592183</v>
      </c>
      <c r="Z185" s="2"/>
    </row>
    <row r="186" spans="13:26" x14ac:dyDescent="0.2">
      <c r="M186" s="2"/>
      <c r="N186" s="1">
        <f t="shared" si="14"/>
        <v>120</v>
      </c>
      <c r="O186" s="124">
        <f t="shared" si="15"/>
        <v>198899.63893592183</v>
      </c>
      <c r="P186" s="124">
        <f t="shared" si="16"/>
        <v>1454.7976849843919</v>
      </c>
      <c r="Q186" s="124">
        <f t="shared" si="12"/>
        <v>457.96620290170864</v>
      </c>
      <c r="R186" s="124">
        <f t="shared" si="13"/>
        <v>200812.40282380793</v>
      </c>
      <c r="Z186" s="2"/>
    </row>
    <row r="187" spans="13:26" x14ac:dyDescent="0.2">
      <c r="M187" s="2"/>
      <c r="N187" s="1">
        <f t="shared" si="14"/>
        <v>121</v>
      </c>
      <c r="O187" s="124">
        <f t="shared" si="15"/>
        <v>200812.40282380793</v>
      </c>
      <c r="P187" s="124">
        <f t="shared" si="16"/>
        <v>1454.7976849843919</v>
      </c>
      <c r="Q187" s="124">
        <f t="shared" si="12"/>
        <v>462.37033967877397</v>
      </c>
      <c r="R187" s="124">
        <f t="shared" si="13"/>
        <v>202729.57084847111</v>
      </c>
      <c r="Z187" s="2"/>
    </row>
    <row r="188" spans="13:26" x14ac:dyDescent="0.2">
      <c r="M188" s="2"/>
      <c r="N188" s="1">
        <f t="shared" si="14"/>
        <v>122</v>
      </c>
      <c r="O188" s="124">
        <f t="shared" si="15"/>
        <v>202729.57084847111</v>
      </c>
      <c r="P188" s="124">
        <f t="shared" si="16"/>
        <v>1454.7976849843919</v>
      </c>
      <c r="Q188" s="124">
        <f t="shared" si="12"/>
        <v>466.7846169759913</v>
      </c>
      <c r="R188" s="124">
        <f t="shared" si="13"/>
        <v>204651.15315043149</v>
      </c>
      <c r="Z188" s="2"/>
    </row>
    <row r="189" spans="13:26" x14ac:dyDescent="0.2">
      <c r="M189" s="2"/>
      <c r="N189" s="1">
        <f t="shared" si="14"/>
        <v>123</v>
      </c>
      <c r="O189" s="124">
        <f t="shared" si="15"/>
        <v>204651.15315043149</v>
      </c>
      <c r="P189" s="124">
        <f t="shared" si="16"/>
        <v>1454.7976849843919</v>
      </c>
      <c r="Q189" s="124">
        <f t="shared" si="12"/>
        <v>471.20905814189723</v>
      </c>
      <c r="R189" s="124">
        <f t="shared" si="13"/>
        <v>206577.15989355778</v>
      </c>
      <c r="Z189" s="2"/>
    </row>
    <row r="190" spans="13:26" x14ac:dyDescent="0.2">
      <c r="M190" s="2"/>
      <c r="N190" s="1">
        <f t="shared" si="14"/>
        <v>124</v>
      </c>
      <c r="O190" s="124">
        <f t="shared" si="15"/>
        <v>206577.15989355778</v>
      </c>
      <c r="P190" s="124">
        <f t="shared" si="16"/>
        <v>1454.7976849843919</v>
      </c>
      <c r="Q190" s="124">
        <f t="shared" si="12"/>
        <v>475.64368657878845</v>
      </c>
      <c r="R190" s="124">
        <f t="shared" si="13"/>
        <v>208507.60126512096</v>
      </c>
      <c r="Z190" s="2"/>
    </row>
    <row r="191" spans="13:26" x14ac:dyDescent="0.2">
      <c r="M191" s="2"/>
      <c r="N191" s="1">
        <f t="shared" si="14"/>
        <v>125</v>
      </c>
      <c r="O191" s="124">
        <f t="shared" si="15"/>
        <v>208507.60126512096</v>
      </c>
      <c r="P191" s="124">
        <f t="shared" si="16"/>
        <v>1454.7976849843919</v>
      </c>
      <c r="Q191" s="124">
        <f t="shared" si="12"/>
        <v>480.08852574284532</v>
      </c>
      <c r="R191" s="124">
        <f t="shared" si="13"/>
        <v>210442.4874758482</v>
      </c>
      <c r="Z191" s="2"/>
    </row>
    <row r="192" spans="13:26" x14ac:dyDescent="0.2">
      <c r="M192" s="2"/>
      <c r="N192" s="1">
        <f t="shared" si="14"/>
        <v>126</v>
      </c>
      <c r="O192" s="124">
        <f t="shared" si="15"/>
        <v>210442.4874758482</v>
      </c>
      <c r="P192" s="124">
        <f t="shared" si="16"/>
        <v>1454.7976849843919</v>
      </c>
      <c r="Q192" s="124">
        <f t="shared" si="12"/>
        <v>484.54359914425612</v>
      </c>
      <c r="R192" s="124">
        <f t="shared" si="13"/>
        <v>212381.82875997687</v>
      </c>
      <c r="Z192" s="2"/>
    </row>
    <row r="193" spans="13:26" x14ac:dyDescent="0.2">
      <c r="M193" s="2"/>
      <c r="N193" s="1">
        <f t="shared" si="14"/>
        <v>127</v>
      </c>
      <c r="O193" s="124">
        <f t="shared" si="15"/>
        <v>212381.82875997687</v>
      </c>
      <c r="P193" s="124">
        <f t="shared" si="16"/>
        <v>1454.7976849843919</v>
      </c>
      <c r="Q193" s="124">
        <f t="shared" si="12"/>
        <v>489.00893034734116</v>
      </c>
      <c r="R193" s="124">
        <f t="shared" si="13"/>
        <v>214325.6353753086</v>
      </c>
      <c r="Z193" s="2"/>
    </row>
    <row r="194" spans="13:26" x14ac:dyDescent="0.2">
      <c r="M194" s="2"/>
      <c r="N194" s="1">
        <f t="shared" si="14"/>
        <v>128</v>
      </c>
      <c r="O194" s="124">
        <f t="shared" si="15"/>
        <v>214325.6353753086</v>
      </c>
      <c r="P194" s="124">
        <f t="shared" si="16"/>
        <v>1454.7976849843919</v>
      </c>
      <c r="Q194" s="124">
        <f t="shared" si="12"/>
        <v>493.48454297067775</v>
      </c>
      <c r="R194" s="124">
        <f t="shared" si="13"/>
        <v>216273.91760326369</v>
      </c>
      <c r="Z194" s="2"/>
    </row>
    <row r="195" spans="13:26" x14ac:dyDescent="0.2">
      <c r="M195" s="2"/>
      <c r="N195" s="1">
        <f t="shared" si="14"/>
        <v>129</v>
      </c>
      <c r="O195" s="124">
        <f t="shared" si="15"/>
        <v>216273.91760326369</v>
      </c>
      <c r="P195" s="124">
        <f t="shared" si="16"/>
        <v>1454.7976849843919</v>
      </c>
      <c r="Q195" s="124">
        <f t="shared" ref="Q195:Q258" si="17">O195*$P$61</f>
        <v>497.97046068722483</v>
      </c>
      <c r="R195" s="124">
        <f t="shared" ref="R195:R258" si="18">O195+P195+Q195</f>
        <v>218226.6857489353</v>
      </c>
      <c r="Z195" s="2"/>
    </row>
    <row r="196" spans="13:26" x14ac:dyDescent="0.2">
      <c r="M196" s="2"/>
      <c r="N196" s="1">
        <f t="shared" ref="N196:N259" si="19">N195+1</f>
        <v>130</v>
      </c>
      <c r="O196" s="124">
        <f t="shared" ref="O196:O259" si="20">R195</f>
        <v>218226.6857489353</v>
      </c>
      <c r="P196" s="124">
        <f t="shared" ref="P196:P259" si="21">P195</f>
        <v>1454.7976849843919</v>
      </c>
      <c r="Q196" s="124">
        <f t="shared" si="17"/>
        <v>502.46670722444833</v>
      </c>
      <c r="R196" s="124">
        <f t="shared" si="18"/>
        <v>220183.95014114416</v>
      </c>
      <c r="Z196" s="2"/>
    </row>
    <row r="197" spans="13:26" x14ac:dyDescent="0.2">
      <c r="M197" s="2"/>
      <c r="N197" s="1">
        <f t="shared" si="19"/>
        <v>131</v>
      </c>
      <c r="O197" s="124">
        <f t="shared" si="20"/>
        <v>220183.95014114416</v>
      </c>
      <c r="P197" s="124">
        <f t="shared" si="21"/>
        <v>1454.7976849843919</v>
      </c>
      <c r="Q197" s="124">
        <f t="shared" si="17"/>
        <v>506.97330636444667</v>
      </c>
      <c r="R197" s="124">
        <f t="shared" si="18"/>
        <v>222145.721132493</v>
      </c>
      <c r="Z197" s="2"/>
    </row>
    <row r="198" spans="13:26" x14ac:dyDescent="0.2">
      <c r="M198" s="2"/>
      <c r="N198" s="1">
        <f t="shared" si="19"/>
        <v>132</v>
      </c>
      <c r="O198" s="124">
        <f t="shared" si="20"/>
        <v>222145.721132493</v>
      </c>
      <c r="P198" s="124">
        <f t="shared" si="21"/>
        <v>1454.7976849843919</v>
      </c>
      <c r="Q198" s="124">
        <f t="shared" si="17"/>
        <v>511.49028194407651</v>
      </c>
      <c r="R198" s="124">
        <f t="shared" si="18"/>
        <v>224112.00909942147</v>
      </c>
      <c r="Z198" s="2"/>
    </row>
    <row r="199" spans="13:26" x14ac:dyDescent="0.2">
      <c r="M199" s="2"/>
      <c r="N199" s="1">
        <f t="shared" si="19"/>
        <v>133</v>
      </c>
      <c r="O199" s="124">
        <f t="shared" si="20"/>
        <v>224112.00909942147</v>
      </c>
      <c r="P199" s="124">
        <f t="shared" si="21"/>
        <v>1454.7976849843919</v>
      </c>
      <c r="Q199" s="124">
        <f t="shared" si="17"/>
        <v>516.01765785507882</v>
      </c>
      <c r="R199" s="124">
        <f t="shared" si="18"/>
        <v>226082.82444226096</v>
      </c>
      <c r="Z199" s="2"/>
    </row>
    <row r="200" spans="13:26" x14ac:dyDescent="0.2">
      <c r="M200" s="2"/>
      <c r="N200" s="1">
        <f t="shared" si="19"/>
        <v>134</v>
      </c>
      <c r="O200" s="124">
        <f t="shared" si="20"/>
        <v>226082.82444226096</v>
      </c>
      <c r="P200" s="124">
        <f t="shared" si="21"/>
        <v>1454.7976849843919</v>
      </c>
      <c r="Q200" s="124">
        <f t="shared" si="17"/>
        <v>520.55545804420535</v>
      </c>
      <c r="R200" s="124">
        <f t="shared" si="18"/>
        <v>228058.17758528955</v>
      </c>
      <c r="Z200" s="2"/>
    </row>
    <row r="201" spans="13:26" x14ac:dyDescent="0.2">
      <c r="M201" s="2"/>
      <c r="N201" s="1">
        <f t="shared" si="19"/>
        <v>135</v>
      </c>
      <c r="O201" s="124">
        <f t="shared" si="20"/>
        <v>228058.17758528955</v>
      </c>
      <c r="P201" s="124">
        <f t="shared" si="21"/>
        <v>1454.7976849843919</v>
      </c>
      <c r="Q201" s="124">
        <f t="shared" si="17"/>
        <v>525.10370651334517</v>
      </c>
      <c r="R201" s="124">
        <f t="shared" si="18"/>
        <v>230038.07897678731</v>
      </c>
      <c r="Z201" s="2"/>
    </row>
    <row r="202" spans="13:26" x14ac:dyDescent="0.2">
      <c r="M202" s="2"/>
      <c r="N202" s="1">
        <f t="shared" si="19"/>
        <v>136</v>
      </c>
      <c r="O202" s="124">
        <f t="shared" si="20"/>
        <v>230038.07897678731</v>
      </c>
      <c r="P202" s="124">
        <f t="shared" si="21"/>
        <v>1454.7976849843919</v>
      </c>
      <c r="Q202" s="124">
        <f t="shared" si="17"/>
        <v>529.66242731965167</v>
      </c>
      <c r="R202" s="124">
        <f t="shared" si="18"/>
        <v>232022.53908909135</v>
      </c>
      <c r="Z202" s="2"/>
    </row>
    <row r="203" spans="13:26" x14ac:dyDescent="0.2">
      <c r="M203" s="2"/>
      <c r="N203" s="1">
        <f t="shared" si="19"/>
        <v>137</v>
      </c>
      <c r="O203" s="124">
        <f t="shared" si="20"/>
        <v>232022.53908909135</v>
      </c>
      <c r="P203" s="124">
        <f t="shared" si="21"/>
        <v>1454.7976849843919</v>
      </c>
      <c r="Q203" s="124">
        <f t="shared" si="17"/>
        <v>534.23164457566975</v>
      </c>
      <c r="R203" s="124">
        <f t="shared" si="18"/>
        <v>234011.56841865141</v>
      </c>
      <c r="Z203" s="2"/>
    </row>
    <row r="204" spans="13:26" x14ac:dyDescent="0.2">
      <c r="M204" s="2"/>
      <c r="N204" s="1">
        <f t="shared" si="19"/>
        <v>138</v>
      </c>
      <c r="O204" s="124">
        <f t="shared" si="20"/>
        <v>234011.56841865141</v>
      </c>
      <c r="P204" s="124">
        <f t="shared" si="21"/>
        <v>1454.7976849843919</v>
      </c>
      <c r="Q204" s="124">
        <f t="shared" si="17"/>
        <v>538.81138244946351</v>
      </c>
      <c r="R204" s="124">
        <f t="shared" si="18"/>
        <v>236005.17748608527</v>
      </c>
      <c r="Z204" s="2"/>
    </row>
    <row r="205" spans="13:26" x14ac:dyDescent="0.2">
      <c r="M205" s="2"/>
      <c r="N205" s="1">
        <f t="shared" si="19"/>
        <v>139</v>
      </c>
      <c r="O205" s="124">
        <f t="shared" si="20"/>
        <v>236005.17748608527</v>
      </c>
      <c r="P205" s="124">
        <f t="shared" si="21"/>
        <v>1454.7976849843919</v>
      </c>
      <c r="Q205" s="124">
        <f t="shared" si="17"/>
        <v>543.40166516474414</v>
      </c>
      <c r="R205" s="124">
        <f t="shared" si="18"/>
        <v>238003.37683623441</v>
      </c>
      <c r="Z205" s="2"/>
    </row>
    <row r="206" spans="13:26" x14ac:dyDescent="0.2">
      <c r="M206" s="2"/>
      <c r="N206" s="1">
        <f t="shared" si="19"/>
        <v>140</v>
      </c>
      <c r="O206" s="124">
        <f t="shared" si="20"/>
        <v>238003.37683623441</v>
      </c>
      <c r="P206" s="124">
        <f t="shared" si="21"/>
        <v>1454.7976849843919</v>
      </c>
      <c r="Q206" s="124">
        <f t="shared" si="17"/>
        <v>548.00251700099739</v>
      </c>
      <c r="R206" s="124">
        <f t="shared" si="18"/>
        <v>240006.17703821982</v>
      </c>
      <c r="Z206" s="2"/>
    </row>
    <row r="207" spans="13:26" x14ac:dyDescent="0.2">
      <c r="M207" s="2"/>
      <c r="N207" s="1">
        <f t="shared" si="19"/>
        <v>141</v>
      </c>
      <c r="O207" s="124">
        <f t="shared" si="20"/>
        <v>240006.17703821982</v>
      </c>
      <c r="P207" s="124">
        <f t="shared" si="21"/>
        <v>1454.7976849843919</v>
      </c>
      <c r="Q207" s="124">
        <f t="shared" si="17"/>
        <v>552.61396229361321</v>
      </c>
      <c r="R207" s="124">
        <f t="shared" si="18"/>
        <v>242013.58868549782</v>
      </c>
      <c r="Z207" s="2"/>
    </row>
    <row r="208" spans="13:26" x14ac:dyDescent="0.2">
      <c r="M208" s="2"/>
      <c r="N208" s="1">
        <f t="shared" si="19"/>
        <v>142</v>
      </c>
      <c r="O208" s="124">
        <f t="shared" si="20"/>
        <v>242013.58868549782</v>
      </c>
      <c r="P208" s="124">
        <f t="shared" si="21"/>
        <v>1454.7976849843919</v>
      </c>
      <c r="Q208" s="124">
        <f t="shared" si="17"/>
        <v>557.23602543401307</v>
      </c>
      <c r="R208" s="124">
        <f t="shared" si="18"/>
        <v>244025.62239591623</v>
      </c>
      <c r="Z208" s="2"/>
    </row>
    <row r="209" spans="13:26" x14ac:dyDescent="0.2">
      <c r="M209" s="2"/>
      <c r="N209" s="1">
        <f t="shared" si="19"/>
        <v>143</v>
      </c>
      <c r="O209" s="124">
        <f t="shared" si="20"/>
        <v>244025.62239591623</v>
      </c>
      <c r="P209" s="124">
        <f t="shared" si="21"/>
        <v>1454.7976849843919</v>
      </c>
      <c r="Q209" s="124">
        <f t="shared" si="17"/>
        <v>561.86873086978017</v>
      </c>
      <c r="R209" s="124">
        <f t="shared" si="18"/>
        <v>246042.28881177041</v>
      </c>
      <c r="Z209" s="2"/>
    </row>
    <row r="210" spans="13:26" x14ac:dyDescent="0.2">
      <c r="M210" s="2"/>
      <c r="N210" s="1">
        <f t="shared" si="19"/>
        <v>144</v>
      </c>
      <c r="O210" s="124">
        <f t="shared" si="20"/>
        <v>246042.28881177041</v>
      </c>
      <c r="P210" s="124">
        <f t="shared" si="21"/>
        <v>1454.7976849843919</v>
      </c>
      <c r="Q210" s="124">
        <f t="shared" si="17"/>
        <v>566.51210310478803</v>
      </c>
      <c r="R210" s="124">
        <f t="shared" si="18"/>
        <v>248063.5985998596</v>
      </c>
      <c r="Z210" s="2"/>
    </row>
    <row r="211" spans="13:26" x14ac:dyDescent="0.2">
      <c r="M211" s="2"/>
      <c r="N211" s="1">
        <f t="shared" si="19"/>
        <v>145</v>
      </c>
      <c r="O211" s="124">
        <f t="shared" si="20"/>
        <v>248063.5985998596</v>
      </c>
      <c r="P211" s="124">
        <f t="shared" si="21"/>
        <v>1454.7976849843919</v>
      </c>
      <c r="Q211" s="124">
        <f t="shared" si="17"/>
        <v>571.16616669933023</v>
      </c>
      <c r="R211" s="124">
        <f t="shared" si="18"/>
        <v>250089.56245154332</v>
      </c>
      <c r="Z211" s="2"/>
    </row>
    <row r="212" spans="13:26" x14ac:dyDescent="0.2">
      <c r="M212" s="2"/>
      <c r="N212" s="1">
        <f t="shared" si="19"/>
        <v>146</v>
      </c>
      <c r="O212" s="124">
        <f t="shared" si="20"/>
        <v>250089.56245154332</v>
      </c>
      <c r="P212" s="124">
        <f t="shared" si="21"/>
        <v>1454.7976849843919</v>
      </c>
      <c r="Q212" s="124">
        <f t="shared" si="17"/>
        <v>575.83094627025048</v>
      </c>
      <c r="R212" s="124">
        <f t="shared" si="18"/>
        <v>252120.19108279797</v>
      </c>
      <c r="Z212" s="2"/>
    </row>
    <row r="213" spans="13:26" x14ac:dyDescent="0.2">
      <c r="M213" s="2"/>
      <c r="N213" s="1">
        <f t="shared" si="19"/>
        <v>147</v>
      </c>
      <c r="O213" s="124">
        <f t="shared" si="20"/>
        <v>252120.19108279797</v>
      </c>
      <c r="P213" s="124">
        <f t="shared" si="21"/>
        <v>1454.7976849843919</v>
      </c>
      <c r="Q213" s="124">
        <f t="shared" si="17"/>
        <v>580.50646649107296</v>
      </c>
      <c r="R213" s="124">
        <f t="shared" si="18"/>
        <v>254155.49523427343</v>
      </c>
      <c r="Z213" s="2"/>
    </row>
    <row r="214" spans="13:26" x14ac:dyDescent="0.2">
      <c r="M214" s="2"/>
      <c r="N214" s="1">
        <f t="shared" si="19"/>
        <v>148</v>
      </c>
      <c r="O214" s="124">
        <f t="shared" si="20"/>
        <v>254155.49523427343</v>
      </c>
      <c r="P214" s="124">
        <f t="shared" si="21"/>
        <v>1454.7976849843919</v>
      </c>
      <c r="Q214" s="124">
        <f t="shared" si="17"/>
        <v>585.1927520921322</v>
      </c>
      <c r="R214" s="124">
        <f t="shared" si="18"/>
        <v>256195.48567134998</v>
      </c>
      <c r="Z214" s="2"/>
    </row>
    <row r="215" spans="13:26" x14ac:dyDescent="0.2">
      <c r="M215" s="2"/>
      <c r="N215" s="1">
        <f t="shared" si="19"/>
        <v>149</v>
      </c>
      <c r="O215" s="124">
        <f t="shared" si="20"/>
        <v>256195.48567134998</v>
      </c>
      <c r="P215" s="124">
        <f t="shared" si="21"/>
        <v>1454.7976849843919</v>
      </c>
      <c r="Q215" s="124">
        <f t="shared" si="17"/>
        <v>589.88982786070471</v>
      </c>
      <c r="R215" s="124">
        <f t="shared" si="18"/>
        <v>258240.17318419507</v>
      </c>
      <c r="Z215" s="2"/>
    </row>
    <row r="216" spans="13:26" x14ac:dyDescent="0.2">
      <c r="M216" s="2"/>
      <c r="N216" s="1">
        <f t="shared" si="19"/>
        <v>150</v>
      </c>
      <c r="O216" s="124">
        <f t="shared" si="20"/>
        <v>258240.17318419507</v>
      </c>
      <c r="P216" s="124">
        <f t="shared" si="21"/>
        <v>1454.7976849843919</v>
      </c>
      <c r="Q216" s="124">
        <f t="shared" si="17"/>
        <v>594.59771864113941</v>
      </c>
      <c r="R216" s="124">
        <f t="shared" si="18"/>
        <v>260289.5685878206</v>
      </c>
      <c r="Z216" s="2"/>
    </row>
    <row r="217" spans="13:26" x14ac:dyDescent="0.2">
      <c r="M217" s="2"/>
      <c r="N217" s="1">
        <f t="shared" si="19"/>
        <v>151</v>
      </c>
      <c r="O217" s="124">
        <f t="shared" si="20"/>
        <v>260289.5685878206</v>
      </c>
      <c r="P217" s="124">
        <f t="shared" si="21"/>
        <v>1454.7976849843919</v>
      </c>
      <c r="Q217" s="124">
        <f t="shared" si="17"/>
        <v>599.31644933498933</v>
      </c>
      <c r="R217" s="124">
        <f t="shared" si="18"/>
        <v>262343.68272213999</v>
      </c>
      <c r="Z217" s="2"/>
    </row>
    <row r="218" spans="13:26" x14ac:dyDescent="0.2">
      <c r="M218" s="2"/>
      <c r="N218" s="1">
        <f t="shared" si="19"/>
        <v>152</v>
      </c>
      <c r="O218" s="124">
        <f t="shared" si="20"/>
        <v>262343.68272213999</v>
      </c>
      <c r="P218" s="124">
        <f t="shared" si="21"/>
        <v>1454.7976849843919</v>
      </c>
      <c r="Q218" s="124">
        <f t="shared" si="17"/>
        <v>604.04604490114332</v>
      </c>
      <c r="R218" s="124">
        <f t="shared" si="18"/>
        <v>264402.52645202552</v>
      </c>
      <c r="Z218" s="2"/>
    </row>
    <row r="219" spans="13:26" x14ac:dyDescent="0.2">
      <c r="M219" s="2"/>
      <c r="N219" s="1">
        <f t="shared" si="19"/>
        <v>153</v>
      </c>
      <c r="O219" s="124">
        <f t="shared" si="20"/>
        <v>264402.52645202552</v>
      </c>
      <c r="P219" s="124">
        <f t="shared" si="21"/>
        <v>1454.7976849843919</v>
      </c>
      <c r="Q219" s="124">
        <f t="shared" si="17"/>
        <v>608.78653035595823</v>
      </c>
      <c r="R219" s="124">
        <f t="shared" si="18"/>
        <v>266466.11066736589</v>
      </c>
      <c r="Z219" s="2"/>
    </row>
    <row r="220" spans="13:26" x14ac:dyDescent="0.2">
      <c r="M220" s="2"/>
      <c r="N220" s="1">
        <f t="shared" si="19"/>
        <v>154</v>
      </c>
      <c r="O220" s="124">
        <f t="shared" si="20"/>
        <v>266466.11066736589</v>
      </c>
      <c r="P220" s="124">
        <f t="shared" si="21"/>
        <v>1454.7976849843919</v>
      </c>
      <c r="Q220" s="124">
        <f t="shared" si="17"/>
        <v>613.53793077339083</v>
      </c>
      <c r="R220" s="124">
        <f t="shared" si="18"/>
        <v>268534.44628312369</v>
      </c>
      <c r="Z220" s="2"/>
    </row>
    <row r="221" spans="13:26" x14ac:dyDescent="0.2">
      <c r="M221" s="2"/>
      <c r="N221" s="1">
        <f t="shared" si="19"/>
        <v>155</v>
      </c>
      <c r="O221" s="124">
        <f t="shared" si="20"/>
        <v>268534.44628312369</v>
      </c>
      <c r="P221" s="124">
        <f t="shared" si="21"/>
        <v>1454.7976849843919</v>
      </c>
      <c r="Q221" s="124">
        <f t="shared" si="17"/>
        <v>618.30027128513063</v>
      </c>
      <c r="R221" s="124">
        <f t="shared" si="18"/>
        <v>270607.5442393932</v>
      </c>
      <c r="Z221" s="2"/>
    </row>
    <row r="222" spans="13:26" x14ac:dyDescent="0.2">
      <c r="M222" s="2"/>
      <c r="N222" s="1">
        <f t="shared" si="19"/>
        <v>156</v>
      </c>
      <c r="O222" s="124">
        <f t="shared" si="20"/>
        <v>270607.5442393932</v>
      </c>
      <c r="P222" s="124">
        <f t="shared" si="21"/>
        <v>1454.7976849843919</v>
      </c>
      <c r="Q222" s="124">
        <f t="shared" si="17"/>
        <v>623.073577080733</v>
      </c>
      <c r="R222" s="124">
        <f t="shared" si="18"/>
        <v>272685.41550145834</v>
      </c>
      <c r="Z222" s="2"/>
    </row>
    <row r="223" spans="13:26" x14ac:dyDescent="0.2">
      <c r="M223" s="2"/>
      <c r="N223" s="1">
        <f t="shared" si="19"/>
        <v>157</v>
      </c>
      <c r="O223" s="124">
        <f t="shared" si="20"/>
        <v>272685.41550145834</v>
      </c>
      <c r="P223" s="124">
        <f t="shared" si="21"/>
        <v>1454.7976849843919</v>
      </c>
      <c r="Q223" s="124">
        <f t="shared" si="17"/>
        <v>627.85787340775209</v>
      </c>
      <c r="R223" s="124">
        <f t="shared" si="18"/>
        <v>274768.07105985051</v>
      </c>
      <c r="Z223" s="2"/>
    </row>
    <row r="224" spans="13:26" x14ac:dyDescent="0.2">
      <c r="M224" s="2"/>
      <c r="N224" s="1">
        <f t="shared" si="19"/>
        <v>158</v>
      </c>
      <c r="O224" s="124">
        <f t="shared" si="20"/>
        <v>274768.07105985051</v>
      </c>
      <c r="P224" s="124">
        <f t="shared" si="21"/>
        <v>1454.7976849843919</v>
      </c>
      <c r="Q224" s="124">
        <f t="shared" si="17"/>
        <v>632.65318557187459</v>
      </c>
      <c r="R224" s="124">
        <f t="shared" si="18"/>
        <v>276855.5219304068</v>
      </c>
      <c r="Z224" s="2"/>
    </row>
    <row r="225" spans="13:26" x14ac:dyDescent="0.2">
      <c r="M225" s="2"/>
      <c r="N225" s="1">
        <f t="shared" si="19"/>
        <v>159</v>
      </c>
      <c r="O225" s="124">
        <f t="shared" si="20"/>
        <v>276855.5219304068</v>
      </c>
      <c r="P225" s="124">
        <f t="shared" si="21"/>
        <v>1454.7976849843919</v>
      </c>
      <c r="Q225" s="124">
        <f t="shared" si="17"/>
        <v>637.45953893705348</v>
      </c>
      <c r="R225" s="124">
        <f t="shared" si="18"/>
        <v>278947.77915432828</v>
      </c>
      <c r="Z225" s="2"/>
    </row>
    <row r="226" spans="13:26" x14ac:dyDescent="0.2">
      <c r="M226" s="2"/>
      <c r="N226" s="1">
        <f t="shared" si="19"/>
        <v>160</v>
      </c>
      <c r="O226" s="124">
        <f t="shared" si="20"/>
        <v>278947.77915432828</v>
      </c>
      <c r="P226" s="124">
        <f t="shared" si="21"/>
        <v>1454.7976849843919</v>
      </c>
      <c r="Q226" s="124">
        <f t="shared" si="17"/>
        <v>642.27695892564213</v>
      </c>
      <c r="R226" s="124">
        <f t="shared" si="18"/>
        <v>281044.85379823833</v>
      </c>
      <c r="Z226" s="2"/>
    </row>
    <row r="227" spans="13:26" x14ac:dyDescent="0.2">
      <c r="M227" s="2"/>
      <c r="N227" s="1">
        <f t="shared" si="19"/>
        <v>161</v>
      </c>
      <c r="O227" s="124">
        <f t="shared" si="20"/>
        <v>281044.85379823833</v>
      </c>
      <c r="P227" s="124">
        <f t="shared" si="21"/>
        <v>1454.7976849843919</v>
      </c>
      <c r="Q227" s="124">
        <f t="shared" si="17"/>
        <v>647.1054710185291</v>
      </c>
      <c r="R227" s="124">
        <f t="shared" si="18"/>
        <v>283146.75695424125</v>
      </c>
      <c r="Z227" s="2"/>
    </row>
    <row r="228" spans="13:26" x14ac:dyDescent="0.2">
      <c r="M228" s="2"/>
      <c r="N228" s="1">
        <f t="shared" si="19"/>
        <v>162</v>
      </c>
      <c r="O228" s="124">
        <f t="shared" si="20"/>
        <v>283146.75695424125</v>
      </c>
      <c r="P228" s="124">
        <f t="shared" si="21"/>
        <v>1454.7976849843919</v>
      </c>
      <c r="Q228" s="124">
        <f t="shared" si="17"/>
        <v>651.94510075527228</v>
      </c>
      <c r="R228" s="124">
        <f t="shared" si="18"/>
        <v>285253.49973998091</v>
      </c>
      <c r="Z228" s="2"/>
    </row>
    <row r="229" spans="13:26" x14ac:dyDescent="0.2">
      <c r="M229" s="2"/>
      <c r="N229" s="1">
        <f t="shared" si="19"/>
        <v>163</v>
      </c>
      <c r="O229" s="124">
        <f t="shared" si="20"/>
        <v>285253.49973998091</v>
      </c>
      <c r="P229" s="124">
        <f t="shared" si="21"/>
        <v>1454.7976849843919</v>
      </c>
      <c r="Q229" s="124">
        <f t="shared" si="17"/>
        <v>656.79587373423476</v>
      </c>
      <c r="R229" s="124">
        <f t="shared" si="18"/>
        <v>287365.09329869953</v>
      </c>
      <c r="Z229" s="2"/>
    </row>
    <row r="230" spans="13:26" x14ac:dyDescent="0.2">
      <c r="M230" s="2"/>
      <c r="N230" s="1">
        <f t="shared" si="19"/>
        <v>164</v>
      </c>
      <c r="O230" s="124">
        <f t="shared" si="20"/>
        <v>287365.09329869953</v>
      </c>
      <c r="P230" s="124">
        <f t="shared" si="21"/>
        <v>1454.7976849843919</v>
      </c>
      <c r="Q230" s="124">
        <f t="shared" si="17"/>
        <v>661.65781561271956</v>
      </c>
      <c r="R230" s="124">
        <f t="shared" si="18"/>
        <v>289481.54879929667</v>
      </c>
      <c r="Z230" s="2"/>
    </row>
    <row r="231" spans="13:26" x14ac:dyDescent="0.2">
      <c r="M231" s="2"/>
      <c r="N231" s="1">
        <f t="shared" si="19"/>
        <v>165</v>
      </c>
      <c r="O231" s="124">
        <f t="shared" si="20"/>
        <v>289481.54879929667</v>
      </c>
      <c r="P231" s="124">
        <f t="shared" si="21"/>
        <v>1454.7976849843919</v>
      </c>
      <c r="Q231" s="124">
        <f t="shared" si="17"/>
        <v>666.53095210710592</v>
      </c>
      <c r="R231" s="124">
        <f t="shared" si="18"/>
        <v>291602.87743638817</v>
      </c>
      <c r="Z231" s="2"/>
    </row>
    <row r="232" spans="13:26" x14ac:dyDescent="0.2">
      <c r="M232" s="2"/>
      <c r="N232" s="1">
        <f t="shared" si="19"/>
        <v>166</v>
      </c>
      <c r="O232" s="124">
        <f t="shared" si="20"/>
        <v>291602.87743638817</v>
      </c>
      <c r="P232" s="124">
        <f t="shared" si="21"/>
        <v>1454.7976849843919</v>
      </c>
      <c r="Q232" s="124">
        <f t="shared" si="17"/>
        <v>671.41530899298459</v>
      </c>
      <c r="R232" s="124">
        <f t="shared" si="18"/>
        <v>293729.09043036553</v>
      </c>
      <c r="Z232" s="2"/>
    </row>
    <row r="233" spans="13:26" x14ac:dyDescent="0.2">
      <c r="M233" s="2"/>
      <c r="N233" s="1">
        <f t="shared" si="19"/>
        <v>167</v>
      </c>
      <c r="O233" s="124">
        <f t="shared" si="20"/>
        <v>293729.09043036553</v>
      </c>
      <c r="P233" s="124">
        <f t="shared" si="21"/>
        <v>1454.7976849843919</v>
      </c>
      <c r="Q233" s="124">
        <f t="shared" si="17"/>
        <v>676.31091210529485</v>
      </c>
      <c r="R233" s="124">
        <f t="shared" si="18"/>
        <v>295860.19902745524</v>
      </c>
      <c r="Z233" s="2"/>
    </row>
    <row r="234" spans="13:26" x14ac:dyDescent="0.2">
      <c r="M234" s="2"/>
      <c r="N234" s="1">
        <f t="shared" si="19"/>
        <v>168</v>
      </c>
      <c r="O234" s="124">
        <f t="shared" si="20"/>
        <v>295860.19902745524</v>
      </c>
      <c r="P234" s="124">
        <f t="shared" si="21"/>
        <v>1454.7976849843919</v>
      </c>
      <c r="Q234" s="124">
        <f t="shared" si="17"/>
        <v>681.21778733846099</v>
      </c>
      <c r="R234" s="124">
        <f t="shared" si="18"/>
        <v>297996.21449977811</v>
      </c>
      <c r="Z234" s="2"/>
    </row>
    <row r="235" spans="13:26" x14ac:dyDescent="0.2">
      <c r="M235" s="2"/>
      <c r="N235" s="1">
        <f t="shared" si="19"/>
        <v>169</v>
      </c>
      <c r="O235" s="124">
        <f t="shared" si="20"/>
        <v>297996.21449977811</v>
      </c>
      <c r="P235" s="124">
        <f t="shared" si="21"/>
        <v>1454.7976849843919</v>
      </c>
      <c r="Q235" s="124">
        <f t="shared" si="17"/>
        <v>686.13596064652893</v>
      </c>
      <c r="R235" s="124">
        <f t="shared" si="18"/>
        <v>300137.14814540907</v>
      </c>
      <c r="Z235" s="2"/>
    </row>
    <row r="236" spans="13:26" x14ac:dyDescent="0.2">
      <c r="M236" s="2"/>
      <c r="N236" s="1">
        <f t="shared" si="19"/>
        <v>170</v>
      </c>
      <c r="O236" s="124">
        <f t="shared" si="20"/>
        <v>300137.14814540907</v>
      </c>
      <c r="P236" s="124">
        <f t="shared" si="21"/>
        <v>1454.7976849843919</v>
      </c>
      <c r="Q236" s="124">
        <f t="shared" si="17"/>
        <v>691.06545804330392</v>
      </c>
      <c r="R236" s="124">
        <f t="shared" si="18"/>
        <v>302283.01128843677</v>
      </c>
      <c r="Z236" s="2"/>
    </row>
    <row r="237" spans="13:26" x14ac:dyDescent="0.2">
      <c r="M237" s="2"/>
      <c r="N237" s="1">
        <f t="shared" si="19"/>
        <v>171</v>
      </c>
      <c r="O237" s="124">
        <f t="shared" si="20"/>
        <v>302283.01128843677</v>
      </c>
      <c r="P237" s="124">
        <f t="shared" si="21"/>
        <v>1454.7976849843919</v>
      </c>
      <c r="Q237" s="124">
        <f t="shared" si="17"/>
        <v>696.00630560248794</v>
      </c>
      <c r="R237" s="124">
        <f t="shared" si="18"/>
        <v>304433.81527902366</v>
      </c>
      <c r="Z237" s="2"/>
    </row>
    <row r="238" spans="13:26" x14ac:dyDescent="0.2">
      <c r="M238" s="2"/>
      <c r="N238" s="1">
        <f t="shared" si="19"/>
        <v>172</v>
      </c>
      <c r="O238" s="124">
        <f t="shared" si="20"/>
        <v>304433.81527902366</v>
      </c>
      <c r="P238" s="124">
        <f t="shared" si="21"/>
        <v>1454.7976849843919</v>
      </c>
      <c r="Q238" s="124">
        <f t="shared" si="17"/>
        <v>700.95852945781758</v>
      </c>
      <c r="R238" s="124">
        <f t="shared" si="18"/>
        <v>306589.57149346586</v>
      </c>
      <c r="Z238" s="2"/>
    </row>
    <row r="239" spans="13:26" x14ac:dyDescent="0.2">
      <c r="M239" s="2"/>
      <c r="N239" s="1">
        <f t="shared" si="19"/>
        <v>173</v>
      </c>
      <c r="O239" s="124">
        <f t="shared" si="20"/>
        <v>306589.57149346586</v>
      </c>
      <c r="P239" s="124">
        <f t="shared" si="21"/>
        <v>1454.7976849843919</v>
      </c>
      <c r="Q239" s="124">
        <f t="shared" si="17"/>
        <v>705.92215580320237</v>
      </c>
      <c r="R239" s="124">
        <f t="shared" si="18"/>
        <v>308750.29133425344</v>
      </c>
      <c r="Z239" s="2"/>
    </row>
    <row r="240" spans="13:26" x14ac:dyDescent="0.2">
      <c r="M240" s="2"/>
      <c r="N240" s="1">
        <f t="shared" si="19"/>
        <v>174</v>
      </c>
      <c r="O240" s="124">
        <f t="shared" si="20"/>
        <v>308750.29133425344</v>
      </c>
      <c r="P240" s="124">
        <f t="shared" si="21"/>
        <v>1454.7976849843919</v>
      </c>
      <c r="Q240" s="124">
        <f t="shared" si="17"/>
        <v>710.8972108928632</v>
      </c>
      <c r="R240" s="124">
        <f t="shared" si="18"/>
        <v>310915.98623013071</v>
      </c>
      <c r="Z240" s="2"/>
    </row>
    <row r="241" spans="13:26" x14ac:dyDescent="0.2">
      <c r="M241" s="2"/>
      <c r="N241" s="1">
        <f t="shared" si="19"/>
        <v>175</v>
      </c>
      <c r="O241" s="124">
        <f t="shared" si="20"/>
        <v>310915.98623013071</v>
      </c>
      <c r="P241" s="124">
        <f t="shared" si="21"/>
        <v>1454.7976849843919</v>
      </c>
      <c r="Q241" s="124">
        <f t="shared" si="17"/>
        <v>715.88372104147163</v>
      </c>
      <c r="R241" s="124">
        <f t="shared" si="18"/>
        <v>313086.66763615661</v>
      </c>
      <c r="Z241" s="2"/>
    </row>
    <row r="242" spans="13:26" x14ac:dyDescent="0.2">
      <c r="M242" s="2"/>
      <c r="N242" s="1">
        <f t="shared" si="19"/>
        <v>176</v>
      </c>
      <c r="O242" s="124">
        <f t="shared" si="20"/>
        <v>313086.66763615661</v>
      </c>
      <c r="P242" s="124">
        <f t="shared" si="21"/>
        <v>1454.7976849843919</v>
      </c>
      <c r="Q242" s="124">
        <f t="shared" si="17"/>
        <v>720.8817126242883</v>
      </c>
      <c r="R242" s="124">
        <f t="shared" si="18"/>
        <v>315262.34703376528</v>
      </c>
      <c r="Z242" s="2"/>
    </row>
    <row r="243" spans="13:26" x14ac:dyDescent="0.2">
      <c r="M243" s="2"/>
      <c r="N243" s="1">
        <f t="shared" si="19"/>
        <v>177</v>
      </c>
      <c r="O243" s="124">
        <f t="shared" si="20"/>
        <v>315262.34703376528</v>
      </c>
      <c r="P243" s="124">
        <f t="shared" si="21"/>
        <v>1454.7976849843919</v>
      </c>
      <c r="Q243" s="124">
        <f t="shared" si="17"/>
        <v>725.89121207730307</v>
      </c>
      <c r="R243" s="124">
        <f t="shared" si="18"/>
        <v>317443.03593082697</v>
      </c>
      <c r="Z243" s="2"/>
    </row>
    <row r="244" spans="13:26" x14ac:dyDescent="0.2">
      <c r="M244" s="2"/>
      <c r="N244" s="1">
        <f t="shared" si="19"/>
        <v>178</v>
      </c>
      <c r="O244" s="124">
        <f t="shared" si="20"/>
        <v>317443.03593082697</v>
      </c>
      <c r="P244" s="124">
        <f t="shared" si="21"/>
        <v>1454.7976849843919</v>
      </c>
      <c r="Q244" s="124">
        <f t="shared" si="17"/>
        <v>730.91224589737442</v>
      </c>
      <c r="R244" s="124">
        <f t="shared" si="18"/>
        <v>319628.74586170877</v>
      </c>
      <c r="Z244" s="2"/>
    </row>
    <row r="245" spans="13:26" x14ac:dyDescent="0.2">
      <c r="M245" s="2"/>
      <c r="N245" s="1">
        <f t="shared" si="19"/>
        <v>179</v>
      </c>
      <c r="O245" s="124">
        <f t="shared" si="20"/>
        <v>319628.74586170877</v>
      </c>
      <c r="P245" s="124">
        <f t="shared" si="21"/>
        <v>1454.7976849843919</v>
      </c>
      <c r="Q245" s="124">
        <f t="shared" si="17"/>
        <v>735.94484064237031</v>
      </c>
      <c r="R245" s="124">
        <f t="shared" si="18"/>
        <v>321819.48838733556</v>
      </c>
      <c r="Z245" s="2"/>
    </row>
    <row r="246" spans="13:26" x14ac:dyDescent="0.2">
      <c r="M246" s="2"/>
      <c r="N246" s="1">
        <f t="shared" si="19"/>
        <v>180</v>
      </c>
      <c r="O246" s="124">
        <f t="shared" si="20"/>
        <v>321819.48838733556</v>
      </c>
      <c r="P246" s="124">
        <f t="shared" si="21"/>
        <v>1454.7976849843919</v>
      </c>
      <c r="Q246" s="124">
        <f t="shared" si="17"/>
        <v>740.98902293130766</v>
      </c>
      <c r="R246" s="124">
        <f t="shared" si="18"/>
        <v>324015.27509525127</v>
      </c>
      <c r="Z246" s="2"/>
    </row>
    <row r="247" spans="13:26" x14ac:dyDescent="0.2">
      <c r="M247" s="2"/>
      <c r="N247" s="1">
        <f t="shared" si="19"/>
        <v>181</v>
      </c>
      <c r="O247" s="124">
        <f t="shared" si="20"/>
        <v>324015.27509525127</v>
      </c>
      <c r="P247" s="124">
        <f t="shared" si="21"/>
        <v>1454.7976849843919</v>
      </c>
      <c r="Q247" s="124">
        <f t="shared" si="17"/>
        <v>746.04481944449367</v>
      </c>
      <c r="R247" s="124">
        <f t="shared" si="18"/>
        <v>326216.11759968015</v>
      </c>
      <c r="Z247" s="2"/>
    </row>
    <row r="248" spans="13:26" x14ac:dyDescent="0.2">
      <c r="M248" s="2"/>
      <c r="N248" s="1">
        <f t="shared" si="19"/>
        <v>182</v>
      </c>
      <c r="O248" s="124">
        <f t="shared" si="20"/>
        <v>326216.11759968015</v>
      </c>
      <c r="P248" s="124">
        <f t="shared" si="21"/>
        <v>1454.7976849843919</v>
      </c>
      <c r="Q248" s="124">
        <f t="shared" si="17"/>
        <v>751.11225692366725</v>
      </c>
      <c r="R248" s="124">
        <f t="shared" si="18"/>
        <v>328422.02754158824</v>
      </c>
      <c r="Z248" s="2"/>
    </row>
    <row r="249" spans="13:26" x14ac:dyDescent="0.2">
      <c r="M249" s="2"/>
      <c r="N249" s="1">
        <f t="shared" si="19"/>
        <v>183</v>
      </c>
      <c r="O249" s="124">
        <f t="shared" si="20"/>
        <v>328422.02754158824</v>
      </c>
      <c r="P249" s="124">
        <f t="shared" si="21"/>
        <v>1454.7976849843919</v>
      </c>
      <c r="Q249" s="124">
        <f t="shared" si="17"/>
        <v>756.19136217213997</v>
      </c>
      <c r="R249" s="124">
        <f t="shared" si="18"/>
        <v>330633.01658874477</v>
      </c>
      <c r="Z249" s="2"/>
    </row>
    <row r="250" spans="13:26" x14ac:dyDescent="0.2">
      <c r="M250" s="2"/>
      <c r="N250" s="1">
        <f t="shared" si="19"/>
        <v>184</v>
      </c>
      <c r="O250" s="124">
        <f t="shared" si="20"/>
        <v>330633.01658874477</v>
      </c>
      <c r="P250" s="124">
        <f t="shared" si="21"/>
        <v>1454.7976849843919</v>
      </c>
      <c r="Q250" s="124">
        <f t="shared" si="17"/>
        <v>761.28216205493788</v>
      </c>
      <c r="R250" s="124">
        <f t="shared" si="18"/>
        <v>332849.09643578413</v>
      </c>
      <c r="Z250" s="2"/>
    </row>
    <row r="251" spans="13:26" x14ac:dyDescent="0.2">
      <c r="M251" s="2"/>
      <c r="N251" s="1">
        <f t="shared" si="19"/>
        <v>185</v>
      </c>
      <c r="O251" s="124">
        <f t="shared" si="20"/>
        <v>332849.09643578413</v>
      </c>
      <c r="P251" s="124">
        <f t="shared" si="21"/>
        <v>1454.7976849843919</v>
      </c>
      <c r="Q251" s="124">
        <f t="shared" si="17"/>
        <v>766.38468349894401</v>
      </c>
      <c r="R251" s="124">
        <f t="shared" si="18"/>
        <v>335070.27880426747</v>
      </c>
      <c r="Z251" s="2"/>
    </row>
    <row r="252" spans="13:26" x14ac:dyDescent="0.2">
      <c r="M252" s="2"/>
      <c r="N252" s="1">
        <f t="shared" si="19"/>
        <v>186</v>
      </c>
      <c r="O252" s="124">
        <f t="shared" si="20"/>
        <v>335070.27880426747</v>
      </c>
      <c r="P252" s="124">
        <f t="shared" si="21"/>
        <v>1454.7976849843919</v>
      </c>
      <c r="Q252" s="124">
        <f t="shared" si="17"/>
        <v>771.49895349304018</v>
      </c>
      <c r="R252" s="124">
        <f t="shared" si="18"/>
        <v>337296.57544274488</v>
      </c>
      <c r="Z252" s="2"/>
    </row>
    <row r="253" spans="13:26" x14ac:dyDescent="0.2">
      <c r="M253" s="2"/>
      <c r="N253" s="1">
        <f t="shared" si="19"/>
        <v>187</v>
      </c>
      <c r="O253" s="124">
        <f t="shared" si="20"/>
        <v>337296.57544274488</v>
      </c>
      <c r="P253" s="124">
        <f t="shared" si="21"/>
        <v>1454.7976849843919</v>
      </c>
      <c r="Q253" s="124">
        <f t="shared" si="17"/>
        <v>776.62499908825021</v>
      </c>
      <c r="R253" s="124">
        <f t="shared" si="18"/>
        <v>339527.99812681752</v>
      </c>
      <c r="Z253" s="2"/>
    </row>
    <row r="254" spans="13:26" x14ac:dyDescent="0.2">
      <c r="M254" s="2"/>
      <c r="N254" s="1">
        <f t="shared" si="19"/>
        <v>188</v>
      </c>
      <c r="O254" s="124">
        <f t="shared" si="20"/>
        <v>339527.99812681752</v>
      </c>
      <c r="P254" s="124">
        <f t="shared" si="21"/>
        <v>1454.7976849843919</v>
      </c>
      <c r="Q254" s="124">
        <f t="shared" si="17"/>
        <v>781.76284739788287</v>
      </c>
      <c r="R254" s="124">
        <f t="shared" si="18"/>
        <v>341764.5586591998</v>
      </c>
      <c r="Z254" s="2"/>
    </row>
    <row r="255" spans="13:26" x14ac:dyDescent="0.2">
      <c r="M255" s="2"/>
      <c r="N255" s="1">
        <f t="shared" si="19"/>
        <v>189</v>
      </c>
      <c r="O255" s="124">
        <f t="shared" si="20"/>
        <v>341764.5586591998</v>
      </c>
      <c r="P255" s="124">
        <f t="shared" si="21"/>
        <v>1454.7976849843919</v>
      </c>
      <c r="Q255" s="124">
        <f t="shared" si="17"/>
        <v>786.91252559767554</v>
      </c>
      <c r="R255" s="124">
        <f t="shared" si="18"/>
        <v>344006.26886978187</v>
      </c>
      <c r="Z255" s="2"/>
    </row>
    <row r="256" spans="13:26" x14ac:dyDescent="0.2">
      <c r="M256" s="2"/>
      <c r="N256" s="1">
        <f t="shared" si="19"/>
        <v>190</v>
      </c>
      <c r="O256" s="124">
        <f t="shared" si="20"/>
        <v>344006.26886978187</v>
      </c>
      <c r="P256" s="124">
        <f t="shared" si="21"/>
        <v>1454.7976849843919</v>
      </c>
      <c r="Q256" s="124">
        <f t="shared" si="17"/>
        <v>792.07406092593726</v>
      </c>
      <c r="R256" s="124">
        <f t="shared" si="18"/>
        <v>346253.14061569219</v>
      </c>
      <c r="Z256" s="2"/>
    </row>
    <row r="257" spans="13:26" x14ac:dyDescent="0.2">
      <c r="M257" s="2"/>
      <c r="N257" s="1">
        <f t="shared" si="19"/>
        <v>191</v>
      </c>
      <c r="O257" s="124">
        <f t="shared" si="20"/>
        <v>346253.14061569219</v>
      </c>
      <c r="P257" s="124">
        <f t="shared" si="21"/>
        <v>1454.7976849843919</v>
      </c>
      <c r="Q257" s="124">
        <f t="shared" si="17"/>
        <v>797.24748068369342</v>
      </c>
      <c r="R257" s="124">
        <f t="shared" si="18"/>
        <v>348505.18578136025</v>
      </c>
      <c r="Z257" s="2"/>
    </row>
    <row r="258" spans="13:26" x14ac:dyDescent="0.2">
      <c r="M258" s="2"/>
      <c r="N258" s="1">
        <f t="shared" si="19"/>
        <v>192</v>
      </c>
      <c r="O258" s="124">
        <f t="shared" si="20"/>
        <v>348505.18578136025</v>
      </c>
      <c r="P258" s="124">
        <f t="shared" si="21"/>
        <v>1454.7976849843919</v>
      </c>
      <c r="Q258" s="124">
        <f t="shared" si="17"/>
        <v>802.43281223483029</v>
      </c>
      <c r="R258" s="124">
        <f t="shared" si="18"/>
        <v>350762.41627857951</v>
      </c>
      <c r="Z258" s="2"/>
    </row>
    <row r="259" spans="13:26" x14ac:dyDescent="0.2">
      <c r="M259" s="2"/>
      <c r="N259" s="1">
        <f t="shared" si="19"/>
        <v>193</v>
      </c>
      <c r="O259" s="124">
        <f t="shared" si="20"/>
        <v>350762.41627857951</v>
      </c>
      <c r="P259" s="124">
        <f t="shared" si="21"/>
        <v>1454.7976849843919</v>
      </c>
      <c r="Q259" s="124">
        <f t="shared" ref="Q259:Q322" si="22">O259*$P$61</f>
        <v>807.63008300623915</v>
      </c>
      <c r="R259" s="124">
        <f t="shared" ref="R259:R322" si="23">O259+P259+Q259</f>
        <v>353024.84404657013</v>
      </c>
      <c r="Z259" s="2"/>
    </row>
    <row r="260" spans="13:26" x14ac:dyDescent="0.2">
      <c r="M260" s="2"/>
      <c r="N260" s="1">
        <f t="shared" ref="N260:N323" si="24">N259+1</f>
        <v>194</v>
      </c>
      <c r="O260" s="124">
        <f t="shared" ref="O260:O323" si="25">R259</f>
        <v>353024.84404657013</v>
      </c>
      <c r="P260" s="124">
        <f t="shared" ref="P260:P323" si="26">P259</f>
        <v>1454.7976849843919</v>
      </c>
      <c r="Q260" s="124">
        <f t="shared" si="22"/>
        <v>812.83932048796146</v>
      </c>
      <c r="R260" s="124">
        <f t="shared" si="23"/>
        <v>355292.48105204251</v>
      </c>
      <c r="Z260" s="2"/>
    </row>
    <row r="261" spans="13:26" x14ac:dyDescent="0.2">
      <c r="M261" s="2"/>
      <c r="N261" s="1">
        <f t="shared" si="24"/>
        <v>195</v>
      </c>
      <c r="O261" s="124">
        <f t="shared" si="25"/>
        <v>355292.48105204251</v>
      </c>
      <c r="P261" s="124">
        <f t="shared" si="26"/>
        <v>1454.7976849843919</v>
      </c>
      <c r="Q261" s="124">
        <f t="shared" si="22"/>
        <v>818.0605522333351</v>
      </c>
      <c r="R261" s="124">
        <f t="shared" si="23"/>
        <v>357565.33928926021</v>
      </c>
      <c r="Z261" s="2"/>
    </row>
    <row r="262" spans="13:26" x14ac:dyDescent="0.2">
      <c r="M262" s="2"/>
      <c r="N262" s="1">
        <f t="shared" si="24"/>
        <v>196</v>
      </c>
      <c r="O262" s="124">
        <f t="shared" si="25"/>
        <v>357565.33928926021</v>
      </c>
      <c r="P262" s="124">
        <f t="shared" si="26"/>
        <v>1454.7976849843919</v>
      </c>
      <c r="Q262" s="124">
        <f t="shared" si="22"/>
        <v>823.29380585913884</v>
      </c>
      <c r="R262" s="124">
        <f t="shared" si="23"/>
        <v>359843.43078010372</v>
      </c>
      <c r="Z262" s="2"/>
    </row>
    <row r="263" spans="13:26" x14ac:dyDescent="0.2">
      <c r="M263" s="2"/>
      <c r="N263" s="1">
        <f t="shared" si="24"/>
        <v>197</v>
      </c>
      <c r="O263" s="124">
        <f t="shared" si="25"/>
        <v>359843.43078010372</v>
      </c>
      <c r="P263" s="124">
        <f t="shared" si="26"/>
        <v>1454.7976849843919</v>
      </c>
      <c r="Q263" s="124">
        <f t="shared" si="22"/>
        <v>828.53910904573945</v>
      </c>
      <c r="R263" s="124">
        <f t="shared" si="23"/>
        <v>362126.76757413388</v>
      </c>
      <c r="Z263" s="2"/>
    </row>
    <row r="264" spans="13:26" x14ac:dyDescent="0.2">
      <c r="M264" s="2"/>
      <c r="N264" s="1">
        <f t="shared" si="24"/>
        <v>198</v>
      </c>
      <c r="O264" s="124">
        <f t="shared" si="25"/>
        <v>362126.76757413388</v>
      </c>
      <c r="P264" s="124">
        <f t="shared" si="26"/>
        <v>1454.7976849843919</v>
      </c>
      <c r="Q264" s="124">
        <f t="shared" si="22"/>
        <v>833.79648953723756</v>
      </c>
      <c r="R264" s="124">
        <f t="shared" si="23"/>
        <v>364415.3617486555</v>
      </c>
      <c r="Z264" s="2"/>
    </row>
    <row r="265" spans="13:26" x14ac:dyDescent="0.2">
      <c r="M265" s="2"/>
      <c r="N265" s="1">
        <f t="shared" si="24"/>
        <v>199</v>
      </c>
      <c r="O265" s="124">
        <f t="shared" si="25"/>
        <v>364415.3617486555</v>
      </c>
      <c r="P265" s="124">
        <f t="shared" si="26"/>
        <v>1454.7976849843919</v>
      </c>
      <c r="Q265" s="124">
        <f t="shared" si="22"/>
        <v>839.06597514161467</v>
      </c>
      <c r="R265" s="124">
        <f t="shared" si="23"/>
        <v>366709.22540878149</v>
      </c>
      <c r="Z265" s="2"/>
    </row>
    <row r="266" spans="13:26" x14ac:dyDescent="0.2">
      <c r="M266" s="2"/>
      <c r="N266" s="1">
        <f t="shared" si="24"/>
        <v>200</v>
      </c>
      <c r="O266" s="124">
        <f t="shared" si="25"/>
        <v>366709.22540878149</v>
      </c>
      <c r="P266" s="124">
        <f t="shared" si="26"/>
        <v>1454.7976849843919</v>
      </c>
      <c r="Q266" s="124">
        <f t="shared" si="22"/>
        <v>844.34759373087991</v>
      </c>
      <c r="R266" s="124">
        <f t="shared" si="23"/>
        <v>369008.37068749679</v>
      </c>
      <c r="Z266" s="2"/>
    </row>
    <row r="267" spans="13:26" x14ac:dyDescent="0.2">
      <c r="M267" s="2"/>
      <c r="N267" s="1">
        <f t="shared" si="24"/>
        <v>201</v>
      </c>
      <c r="O267" s="124">
        <f t="shared" si="25"/>
        <v>369008.37068749679</v>
      </c>
      <c r="P267" s="124">
        <f t="shared" si="26"/>
        <v>1454.7976849843919</v>
      </c>
      <c r="Q267" s="124">
        <f t="shared" si="22"/>
        <v>849.64137324121805</v>
      </c>
      <c r="R267" s="124">
        <f t="shared" si="23"/>
        <v>371312.80974572239</v>
      </c>
      <c r="Z267" s="2"/>
    </row>
    <row r="268" spans="13:26" x14ac:dyDescent="0.2">
      <c r="M268" s="2"/>
      <c r="N268" s="1">
        <f t="shared" si="24"/>
        <v>202</v>
      </c>
      <c r="O268" s="124">
        <f t="shared" si="25"/>
        <v>371312.80974572239</v>
      </c>
      <c r="P268" s="124">
        <f t="shared" si="26"/>
        <v>1454.7976849843919</v>
      </c>
      <c r="Q268" s="124">
        <f t="shared" si="22"/>
        <v>854.94734167313652</v>
      </c>
      <c r="R268" s="124">
        <f t="shared" si="23"/>
        <v>373622.55477237992</v>
      </c>
      <c r="Z268" s="2"/>
    </row>
    <row r="269" spans="13:26" x14ac:dyDescent="0.2">
      <c r="M269" s="2"/>
      <c r="N269" s="1">
        <f t="shared" si="24"/>
        <v>203</v>
      </c>
      <c r="O269" s="124">
        <f t="shared" si="25"/>
        <v>373622.55477237992</v>
      </c>
      <c r="P269" s="124">
        <f t="shared" si="26"/>
        <v>1454.7976849843919</v>
      </c>
      <c r="Q269" s="124">
        <f t="shared" si="22"/>
        <v>860.26552709161399</v>
      </c>
      <c r="R269" s="124">
        <f t="shared" si="23"/>
        <v>375937.61798445595</v>
      </c>
      <c r="Z269" s="2"/>
    </row>
    <row r="270" spans="13:26" x14ac:dyDescent="0.2">
      <c r="M270" s="2"/>
      <c r="N270" s="1">
        <f t="shared" si="24"/>
        <v>204</v>
      </c>
      <c r="O270" s="124">
        <f t="shared" si="25"/>
        <v>375937.61798445595</v>
      </c>
      <c r="P270" s="124">
        <f t="shared" si="26"/>
        <v>1454.7976849843919</v>
      </c>
      <c r="Q270" s="124">
        <f t="shared" si="22"/>
        <v>865.59595762624883</v>
      </c>
      <c r="R270" s="124">
        <f t="shared" si="23"/>
        <v>378258.01162706659</v>
      </c>
      <c r="Z270" s="2"/>
    </row>
    <row r="271" spans="13:26" x14ac:dyDescent="0.2">
      <c r="M271" s="2"/>
      <c r="N271" s="1">
        <f t="shared" si="24"/>
        <v>205</v>
      </c>
      <c r="O271" s="124">
        <f t="shared" si="25"/>
        <v>378258.01162706659</v>
      </c>
      <c r="P271" s="124">
        <f t="shared" si="26"/>
        <v>1454.7976849843919</v>
      </c>
      <c r="Q271" s="124">
        <f t="shared" si="22"/>
        <v>870.93866147140773</v>
      </c>
      <c r="R271" s="124">
        <f t="shared" si="23"/>
        <v>380583.7479735224</v>
      </c>
      <c r="Z271" s="2"/>
    </row>
    <row r="272" spans="13:26" x14ac:dyDescent="0.2">
      <c r="M272" s="2"/>
      <c r="N272" s="1">
        <f t="shared" si="24"/>
        <v>206</v>
      </c>
      <c r="O272" s="124">
        <f t="shared" si="25"/>
        <v>380583.7479735224</v>
      </c>
      <c r="P272" s="124">
        <f t="shared" si="26"/>
        <v>1454.7976849843919</v>
      </c>
      <c r="Q272" s="124">
        <f t="shared" si="22"/>
        <v>876.29366688637481</v>
      </c>
      <c r="R272" s="124">
        <f t="shared" si="23"/>
        <v>382914.8393253932</v>
      </c>
      <c r="Z272" s="2"/>
    </row>
    <row r="273" spans="13:26" x14ac:dyDescent="0.2">
      <c r="M273" s="2"/>
      <c r="N273" s="1">
        <f t="shared" si="24"/>
        <v>207</v>
      </c>
      <c r="O273" s="124">
        <f t="shared" si="25"/>
        <v>382914.8393253932</v>
      </c>
      <c r="P273" s="124">
        <f t="shared" si="26"/>
        <v>1454.7976849843919</v>
      </c>
      <c r="Q273" s="124">
        <f t="shared" si="22"/>
        <v>881.66100219550128</v>
      </c>
      <c r="R273" s="124">
        <f t="shared" si="23"/>
        <v>385251.2980125731</v>
      </c>
      <c r="Z273" s="2"/>
    </row>
    <row r="274" spans="13:26" x14ac:dyDescent="0.2">
      <c r="M274" s="2"/>
      <c r="N274" s="1">
        <f t="shared" si="24"/>
        <v>208</v>
      </c>
      <c r="O274" s="124">
        <f t="shared" si="25"/>
        <v>385251.2980125731</v>
      </c>
      <c r="P274" s="124">
        <f t="shared" si="26"/>
        <v>1454.7976849843919</v>
      </c>
      <c r="Q274" s="124">
        <f t="shared" si="22"/>
        <v>887.04069578835492</v>
      </c>
      <c r="R274" s="124">
        <f t="shared" si="23"/>
        <v>387593.13639334583</v>
      </c>
      <c r="Z274" s="2"/>
    </row>
    <row r="275" spans="13:26" x14ac:dyDescent="0.2">
      <c r="M275" s="2"/>
      <c r="N275" s="1">
        <f t="shared" si="24"/>
        <v>209</v>
      </c>
      <c r="O275" s="124">
        <f t="shared" si="25"/>
        <v>387593.13639334583</v>
      </c>
      <c r="P275" s="124">
        <f t="shared" si="26"/>
        <v>1454.7976849843919</v>
      </c>
      <c r="Q275" s="124">
        <f t="shared" si="22"/>
        <v>892.43277611987071</v>
      </c>
      <c r="R275" s="124">
        <f t="shared" si="23"/>
        <v>389940.36685445008</v>
      </c>
      <c r="Z275" s="2"/>
    </row>
    <row r="276" spans="13:26" x14ac:dyDescent="0.2">
      <c r="M276" s="2"/>
      <c r="N276" s="1">
        <f t="shared" si="24"/>
        <v>210</v>
      </c>
      <c r="O276" s="124">
        <f t="shared" si="25"/>
        <v>389940.36685445008</v>
      </c>
      <c r="P276" s="124">
        <f t="shared" si="26"/>
        <v>1454.7976849843919</v>
      </c>
      <c r="Q276" s="124">
        <f t="shared" si="22"/>
        <v>897.837271710501</v>
      </c>
      <c r="R276" s="124">
        <f t="shared" si="23"/>
        <v>392293.00181114499</v>
      </c>
      <c r="Z276" s="2"/>
    </row>
    <row r="277" spans="13:26" x14ac:dyDescent="0.2">
      <c r="M277" s="2"/>
      <c r="N277" s="1">
        <f t="shared" si="24"/>
        <v>211</v>
      </c>
      <c r="O277" s="124">
        <f t="shared" si="25"/>
        <v>392293.00181114499</v>
      </c>
      <c r="P277" s="124">
        <f t="shared" si="26"/>
        <v>1454.7976849843919</v>
      </c>
      <c r="Q277" s="124">
        <f t="shared" si="22"/>
        <v>903.2542111463664</v>
      </c>
      <c r="R277" s="124">
        <f t="shared" si="23"/>
        <v>394651.05370727577</v>
      </c>
      <c r="Z277" s="2"/>
    </row>
    <row r="278" spans="13:26" x14ac:dyDescent="0.2">
      <c r="M278" s="2"/>
      <c r="N278" s="1">
        <f t="shared" si="24"/>
        <v>212</v>
      </c>
      <c r="O278" s="124">
        <f t="shared" si="25"/>
        <v>394651.05370727577</v>
      </c>
      <c r="P278" s="124">
        <f t="shared" si="26"/>
        <v>1454.7976849843919</v>
      </c>
      <c r="Q278" s="124">
        <f t="shared" si="22"/>
        <v>908.6836230794072</v>
      </c>
      <c r="R278" s="124">
        <f t="shared" si="23"/>
        <v>397014.53501533956</v>
      </c>
      <c r="Z278" s="2"/>
    </row>
    <row r="279" spans="13:26" x14ac:dyDescent="0.2">
      <c r="M279" s="2"/>
      <c r="N279" s="1">
        <f t="shared" si="24"/>
        <v>213</v>
      </c>
      <c r="O279" s="124">
        <f t="shared" si="25"/>
        <v>397014.53501533956</v>
      </c>
      <c r="P279" s="124">
        <f t="shared" si="26"/>
        <v>1454.7976849843919</v>
      </c>
      <c r="Q279" s="124">
        <f t="shared" si="22"/>
        <v>914.12553622753433</v>
      </c>
      <c r="R279" s="124">
        <f t="shared" si="23"/>
        <v>399383.45823655149</v>
      </c>
      <c r="Z279" s="2"/>
    </row>
    <row r="280" spans="13:26" x14ac:dyDescent="0.2">
      <c r="M280" s="2"/>
      <c r="N280" s="1">
        <f t="shared" si="24"/>
        <v>214</v>
      </c>
      <c r="O280" s="124">
        <f t="shared" si="25"/>
        <v>399383.45823655149</v>
      </c>
      <c r="P280" s="124">
        <f t="shared" si="26"/>
        <v>1454.7976849843919</v>
      </c>
      <c r="Q280" s="124">
        <f t="shared" si="22"/>
        <v>919.57997937478217</v>
      </c>
      <c r="R280" s="124">
        <f t="shared" si="23"/>
        <v>401757.83590091066</v>
      </c>
      <c r="Z280" s="2"/>
    </row>
    <row r="281" spans="13:26" x14ac:dyDescent="0.2">
      <c r="M281" s="2"/>
      <c r="N281" s="1">
        <f t="shared" si="24"/>
        <v>215</v>
      </c>
      <c r="O281" s="124">
        <f t="shared" si="25"/>
        <v>401757.83590091066</v>
      </c>
      <c r="P281" s="124">
        <f t="shared" si="26"/>
        <v>1454.7976849843919</v>
      </c>
      <c r="Q281" s="124">
        <f t="shared" si="22"/>
        <v>925.04698137146011</v>
      </c>
      <c r="R281" s="124">
        <f t="shared" si="23"/>
        <v>404137.68056726654</v>
      </c>
      <c r="Z281" s="2"/>
    </row>
    <row r="282" spans="13:26" x14ac:dyDescent="0.2">
      <c r="M282" s="2"/>
      <c r="N282" s="1">
        <f t="shared" si="24"/>
        <v>216</v>
      </c>
      <c r="O282" s="124">
        <f t="shared" si="25"/>
        <v>404137.68056726654</v>
      </c>
      <c r="P282" s="124">
        <f t="shared" si="26"/>
        <v>1454.7976849843919</v>
      </c>
      <c r="Q282" s="124">
        <f t="shared" si="22"/>
        <v>930.5265711343053</v>
      </c>
      <c r="R282" s="124">
        <f t="shared" si="23"/>
        <v>406523.00482338521</v>
      </c>
      <c r="Z282" s="2"/>
    </row>
    <row r="283" spans="13:26" x14ac:dyDescent="0.2">
      <c r="M283" s="2"/>
      <c r="N283" s="1">
        <f t="shared" si="24"/>
        <v>217</v>
      </c>
      <c r="O283" s="124">
        <f t="shared" si="25"/>
        <v>406523.00482338521</v>
      </c>
      <c r="P283" s="124">
        <f t="shared" si="26"/>
        <v>1454.7976849843919</v>
      </c>
      <c r="Q283" s="124">
        <f t="shared" si="22"/>
        <v>936.01877764663561</v>
      </c>
      <c r="R283" s="124">
        <f t="shared" si="23"/>
        <v>408913.82128601626</v>
      </c>
      <c r="Z283" s="2"/>
    </row>
    <row r="284" spans="13:26" x14ac:dyDescent="0.2">
      <c r="M284" s="2"/>
      <c r="N284" s="1">
        <f t="shared" si="24"/>
        <v>218</v>
      </c>
      <c r="O284" s="124">
        <f t="shared" si="25"/>
        <v>408913.82128601626</v>
      </c>
      <c r="P284" s="124">
        <f t="shared" si="26"/>
        <v>1454.7976849843919</v>
      </c>
      <c r="Q284" s="124">
        <f t="shared" si="22"/>
        <v>941.52362995850319</v>
      </c>
      <c r="R284" s="124">
        <f t="shared" si="23"/>
        <v>411310.14260095917</v>
      </c>
      <c r="Z284" s="2"/>
    </row>
    <row r="285" spans="13:26" x14ac:dyDescent="0.2">
      <c r="M285" s="2"/>
      <c r="N285" s="1">
        <f t="shared" si="24"/>
        <v>219</v>
      </c>
      <c r="O285" s="124">
        <f t="shared" si="25"/>
        <v>411310.14260095917</v>
      </c>
      <c r="P285" s="124">
        <f t="shared" si="26"/>
        <v>1454.7976849843919</v>
      </c>
      <c r="Q285" s="124">
        <f t="shared" si="22"/>
        <v>947.04115718684761</v>
      </c>
      <c r="R285" s="124">
        <f t="shared" si="23"/>
        <v>413711.98144313041</v>
      </c>
      <c r="Z285" s="2"/>
    </row>
    <row r="286" spans="13:26" x14ac:dyDescent="0.2">
      <c r="M286" s="2"/>
      <c r="N286" s="1">
        <f t="shared" si="24"/>
        <v>220</v>
      </c>
      <c r="O286" s="124">
        <f t="shared" si="25"/>
        <v>413711.98144313041</v>
      </c>
      <c r="P286" s="124">
        <f t="shared" si="26"/>
        <v>1454.7976849843919</v>
      </c>
      <c r="Q286" s="124">
        <f t="shared" si="22"/>
        <v>952.57138851565048</v>
      </c>
      <c r="R286" s="124">
        <f t="shared" si="23"/>
        <v>416119.35051663045</v>
      </c>
      <c r="Z286" s="2"/>
    </row>
    <row r="287" spans="13:26" x14ac:dyDescent="0.2">
      <c r="M287" s="2"/>
      <c r="N287" s="1">
        <f t="shared" si="24"/>
        <v>221</v>
      </c>
      <c r="O287" s="124">
        <f t="shared" si="25"/>
        <v>416119.35051663045</v>
      </c>
      <c r="P287" s="124">
        <f t="shared" si="26"/>
        <v>1454.7976849843919</v>
      </c>
      <c r="Q287" s="124">
        <f t="shared" si="22"/>
        <v>958.11435319608916</v>
      </c>
      <c r="R287" s="124">
        <f t="shared" si="23"/>
        <v>418532.26255481096</v>
      </c>
      <c r="Z287" s="2"/>
    </row>
    <row r="288" spans="13:26" x14ac:dyDescent="0.2">
      <c r="M288" s="2"/>
      <c r="N288" s="1">
        <f t="shared" si="24"/>
        <v>222</v>
      </c>
      <c r="O288" s="124">
        <f t="shared" si="25"/>
        <v>418532.26255481096</v>
      </c>
      <c r="P288" s="124">
        <f t="shared" si="26"/>
        <v>1454.7976849843919</v>
      </c>
      <c r="Q288" s="124">
        <f t="shared" si="22"/>
        <v>963.67008054669202</v>
      </c>
      <c r="R288" s="124">
        <f t="shared" si="23"/>
        <v>420950.73032034206</v>
      </c>
      <c r="Z288" s="2"/>
    </row>
    <row r="289" spans="13:26" x14ac:dyDescent="0.2">
      <c r="M289" s="2"/>
      <c r="N289" s="1">
        <f t="shared" si="24"/>
        <v>223</v>
      </c>
      <c r="O289" s="124">
        <f t="shared" si="25"/>
        <v>420950.73032034206</v>
      </c>
      <c r="P289" s="124">
        <f t="shared" si="26"/>
        <v>1454.7976849843919</v>
      </c>
      <c r="Q289" s="124">
        <f t="shared" si="22"/>
        <v>969.23859995349335</v>
      </c>
      <c r="R289" s="124">
        <f t="shared" si="23"/>
        <v>423374.76660527993</v>
      </c>
      <c r="Z289" s="2"/>
    </row>
    <row r="290" spans="13:26" x14ac:dyDescent="0.2">
      <c r="M290" s="2"/>
      <c r="N290" s="1">
        <f t="shared" si="24"/>
        <v>224</v>
      </c>
      <c r="O290" s="124">
        <f t="shared" si="25"/>
        <v>423374.76660527993</v>
      </c>
      <c r="P290" s="124">
        <f t="shared" si="26"/>
        <v>1454.7976849843919</v>
      </c>
      <c r="Q290" s="124">
        <f t="shared" si="22"/>
        <v>974.81994087018859</v>
      </c>
      <c r="R290" s="124">
        <f t="shared" si="23"/>
        <v>425804.38423113449</v>
      </c>
      <c r="Z290" s="2"/>
    </row>
    <row r="291" spans="13:26" x14ac:dyDescent="0.2">
      <c r="M291" s="2"/>
      <c r="N291" s="1">
        <f t="shared" si="24"/>
        <v>225</v>
      </c>
      <c r="O291" s="124">
        <f t="shared" si="25"/>
        <v>425804.38423113449</v>
      </c>
      <c r="P291" s="124">
        <f t="shared" si="26"/>
        <v>1454.7976849843919</v>
      </c>
      <c r="Q291" s="124">
        <f t="shared" si="22"/>
        <v>980.41413281829034</v>
      </c>
      <c r="R291" s="124">
        <f t="shared" si="23"/>
        <v>428239.59604893718</v>
      </c>
      <c r="Z291" s="2"/>
    </row>
    <row r="292" spans="13:26" x14ac:dyDescent="0.2">
      <c r="M292" s="2"/>
      <c r="N292" s="1">
        <f t="shared" si="24"/>
        <v>226</v>
      </c>
      <c r="O292" s="124">
        <f t="shared" si="25"/>
        <v>428239.59604893718</v>
      </c>
      <c r="P292" s="124">
        <f t="shared" si="26"/>
        <v>1454.7976849843919</v>
      </c>
      <c r="Q292" s="124">
        <f t="shared" si="22"/>
        <v>986.02120538728457</v>
      </c>
      <c r="R292" s="124">
        <f t="shared" si="23"/>
        <v>430680.41493930889</v>
      </c>
      <c r="Z292" s="2"/>
    </row>
    <row r="293" spans="13:26" x14ac:dyDescent="0.2">
      <c r="M293" s="2"/>
      <c r="N293" s="1">
        <f t="shared" si="24"/>
        <v>227</v>
      </c>
      <c r="O293" s="124">
        <f t="shared" si="25"/>
        <v>430680.41493930889</v>
      </c>
      <c r="P293" s="124">
        <f t="shared" si="26"/>
        <v>1454.7976849843919</v>
      </c>
      <c r="Q293" s="124">
        <f t="shared" si="22"/>
        <v>991.64118823478691</v>
      </c>
      <c r="R293" s="124">
        <f t="shared" si="23"/>
        <v>433126.85381252808</v>
      </c>
      <c r="Z293" s="2"/>
    </row>
    <row r="294" spans="13:26" x14ac:dyDescent="0.2">
      <c r="M294" s="2"/>
      <c r="N294" s="1">
        <f t="shared" si="24"/>
        <v>228</v>
      </c>
      <c r="O294" s="124">
        <f t="shared" si="25"/>
        <v>433126.85381252808</v>
      </c>
      <c r="P294" s="124">
        <f t="shared" si="26"/>
        <v>1454.7976849843919</v>
      </c>
      <c r="Q294" s="124">
        <f t="shared" si="22"/>
        <v>997.27411108669958</v>
      </c>
      <c r="R294" s="124">
        <f t="shared" si="23"/>
        <v>435578.92560859915</v>
      </c>
      <c r="Z294" s="2"/>
    </row>
    <row r="295" spans="13:26" x14ac:dyDescent="0.2">
      <c r="M295" s="2"/>
      <c r="N295" s="1">
        <f t="shared" si="24"/>
        <v>229</v>
      </c>
      <c r="O295" s="124">
        <f t="shared" si="25"/>
        <v>435578.92560859915</v>
      </c>
      <c r="P295" s="124">
        <f t="shared" si="26"/>
        <v>1454.7976849843919</v>
      </c>
      <c r="Q295" s="124">
        <f t="shared" si="22"/>
        <v>1002.9200037373686</v>
      </c>
      <c r="R295" s="124">
        <f t="shared" si="23"/>
        <v>438036.64329732093</v>
      </c>
      <c r="Z295" s="2"/>
    </row>
    <row r="296" spans="13:26" x14ac:dyDescent="0.2">
      <c r="M296" s="2"/>
      <c r="N296" s="1">
        <f t="shared" si="24"/>
        <v>230</v>
      </c>
      <c r="O296" s="124">
        <f t="shared" si="25"/>
        <v>438036.64329732093</v>
      </c>
      <c r="P296" s="124">
        <f t="shared" si="26"/>
        <v>1454.7976849843919</v>
      </c>
      <c r="Q296" s="124">
        <f t="shared" si="22"/>
        <v>1008.5788960497416</v>
      </c>
      <c r="R296" s="124">
        <f t="shared" si="23"/>
        <v>440500.01987835509</v>
      </c>
      <c r="Z296" s="2"/>
    </row>
    <row r="297" spans="13:26" x14ac:dyDescent="0.2">
      <c r="M297" s="2"/>
      <c r="N297" s="1">
        <f t="shared" si="24"/>
        <v>231</v>
      </c>
      <c r="O297" s="124">
        <f t="shared" si="25"/>
        <v>440500.01987835509</v>
      </c>
      <c r="P297" s="124">
        <f t="shared" si="26"/>
        <v>1454.7976849843919</v>
      </c>
      <c r="Q297" s="124">
        <f t="shared" si="22"/>
        <v>1014.2508179555258</v>
      </c>
      <c r="R297" s="124">
        <f t="shared" si="23"/>
        <v>442969.06838129502</v>
      </c>
      <c r="Z297" s="2"/>
    </row>
    <row r="298" spans="13:26" x14ac:dyDescent="0.2">
      <c r="M298" s="2"/>
      <c r="N298" s="1">
        <f t="shared" si="24"/>
        <v>232</v>
      </c>
      <c r="O298" s="124">
        <f t="shared" si="25"/>
        <v>442969.06838129502</v>
      </c>
      <c r="P298" s="124">
        <f t="shared" si="26"/>
        <v>1454.7976849843919</v>
      </c>
      <c r="Q298" s="124">
        <f t="shared" si="22"/>
        <v>1019.9357994553455</v>
      </c>
      <c r="R298" s="124">
        <f t="shared" si="23"/>
        <v>445443.80186573474</v>
      </c>
      <c r="Z298" s="2"/>
    </row>
    <row r="299" spans="13:26" x14ac:dyDescent="0.2">
      <c r="M299" s="2"/>
      <c r="N299" s="1">
        <f t="shared" si="24"/>
        <v>233</v>
      </c>
      <c r="O299" s="124">
        <f t="shared" si="25"/>
        <v>445443.80186573474</v>
      </c>
      <c r="P299" s="124">
        <f t="shared" si="26"/>
        <v>1454.7976849843919</v>
      </c>
      <c r="Q299" s="124">
        <f t="shared" si="22"/>
        <v>1025.6338706189019</v>
      </c>
      <c r="R299" s="124">
        <f t="shared" si="23"/>
        <v>447924.23342133802</v>
      </c>
      <c r="Z299" s="2"/>
    </row>
    <row r="300" spans="13:26" x14ac:dyDescent="0.2">
      <c r="M300" s="2"/>
      <c r="N300" s="1">
        <f t="shared" si="24"/>
        <v>234</v>
      </c>
      <c r="O300" s="124">
        <f t="shared" si="25"/>
        <v>447924.23342133802</v>
      </c>
      <c r="P300" s="124">
        <f t="shared" si="26"/>
        <v>1454.7976849843919</v>
      </c>
      <c r="Q300" s="124">
        <f t="shared" si="22"/>
        <v>1031.3450615851318</v>
      </c>
      <c r="R300" s="124">
        <f t="shared" si="23"/>
        <v>450410.37616790755</v>
      </c>
      <c r="Z300" s="2"/>
    </row>
    <row r="301" spans="13:26" x14ac:dyDescent="0.2">
      <c r="M301" s="2"/>
      <c r="N301" s="1">
        <f t="shared" si="24"/>
        <v>235</v>
      </c>
      <c r="O301" s="124">
        <f t="shared" si="25"/>
        <v>450410.37616790755</v>
      </c>
      <c r="P301" s="124">
        <f t="shared" si="26"/>
        <v>1454.7976849843919</v>
      </c>
      <c r="Q301" s="124">
        <f t="shared" si="22"/>
        <v>1037.0694025623666</v>
      </c>
      <c r="R301" s="124">
        <f t="shared" si="23"/>
        <v>452902.24325545429</v>
      </c>
      <c r="Z301" s="2"/>
    </row>
    <row r="302" spans="13:26" x14ac:dyDescent="0.2">
      <c r="M302" s="2"/>
      <c r="N302" s="1">
        <f t="shared" si="24"/>
        <v>236</v>
      </c>
      <c r="O302" s="124">
        <f t="shared" si="25"/>
        <v>452902.24325545429</v>
      </c>
      <c r="P302" s="124">
        <f t="shared" si="26"/>
        <v>1454.7976849843919</v>
      </c>
      <c r="Q302" s="124">
        <f t="shared" si="22"/>
        <v>1042.806923828492</v>
      </c>
      <c r="R302" s="124">
        <f t="shared" si="23"/>
        <v>455399.84786426718</v>
      </c>
      <c r="Z302" s="2"/>
    </row>
    <row r="303" spans="13:26" x14ac:dyDescent="0.2">
      <c r="M303" s="2"/>
      <c r="N303" s="1">
        <f t="shared" si="24"/>
        <v>237</v>
      </c>
      <c r="O303" s="124">
        <f t="shared" si="25"/>
        <v>455399.84786426718</v>
      </c>
      <c r="P303" s="124">
        <f t="shared" si="26"/>
        <v>1454.7976849843919</v>
      </c>
      <c r="Q303" s="124">
        <f t="shared" si="22"/>
        <v>1048.5576557311092</v>
      </c>
      <c r="R303" s="124">
        <f t="shared" si="23"/>
        <v>457903.20320498268</v>
      </c>
      <c r="Z303" s="2"/>
    </row>
    <row r="304" spans="13:26" x14ac:dyDescent="0.2">
      <c r="M304" s="2"/>
      <c r="N304" s="1">
        <f t="shared" si="24"/>
        <v>238</v>
      </c>
      <c r="O304" s="124">
        <f t="shared" si="25"/>
        <v>457903.20320498268</v>
      </c>
      <c r="P304" s="124">
        <f t="shared" si="26"/>
        <v>1454.7976849843919</v>
      </c>
      <c r="Q304" s="124">
        <f t="shared" si="22"/>
        <v>1054.3216286876943</v>
      </c>
      <c r="R304" s="124">
        <f t="shared" si="23"/>
        <v>460412.32251865475</v>
      </c>
      <c r="Z304" s="2"/>
    </row>
    <row r="305" spans="13:26" x14ac:dyDescent="0.2">
      <c r="M305" s="2"/>
      <c r="N305" s="1">
        <f t="shared" si="24"/>
        <v>239</v>
      </c>
      <c r="O305" s="124">
        <f t="shared" si="25"/>
        <v>460412.32251865475</v>
      </c>
      <c r="P305" s="124">
        <f t="shared" si="26"/>
        <v>1454.7976849843919</v>
      </c>
      <c r="Q305" s="124">
        <f t="shared" si="22"/>
        <v>1060.0988731857597</v>
      </c>
      <c r="R305" s="124">
        <f t="shared" si="23"/>
        <v>462927.2190768249</v>
      </c>
      <c r="Z305" s="2"/>
    </row>
    <row r="306" spans="13:26" x14ac:dyDescent="0.2">
      <c r="M306" s="2"/>
      <c r="N306" s="1">
        <f t="shared" si="24"/>
        <v>240</v>
      </c>
      <c r="O306" s="124">
        <f t="shared" si="25"/>
        <v>462927.2190768249</v>
      </c>
      <c r="P306" s="124">
        <f t="shared" si="26"/>
        <v>1454.7976849843919</v>
      </c>
      <c r="Q306" s="124">
        <f t="shared" si="22"/>
        <v>1065.8894197830152</v>
      </c>
      <c r="R306" s="124">
        <f t="shared" si="23"/>
        <v>465447.90618159232</v>
      </c>
      <c r="Z306" s="2"/>
    </row>
    <row r="307" spans="13:26" x14ac:dyDescent="0.2">
      <c r="M307" s="2"/>
      <c r="N307" s="1">
        <f t="shared" si="24"/>
        <v>241</v>
      </c>
      <c r="O307" s="124">
        <f t="shared" si="25"/>
        <v>465447.90618159232</v>
      </c>
      <c r="P307" s="124">
        <f t="shared" si="26"/>
        <v>1454.7976849843919</v>
      </c>
      <c r="Q307" s="124">
        <f t="shared" si="22"/>
        <v>1071.6932991075298</v>
      </c>
      <c r="R307" s="124">
        <f t="shared" si="23"/>
        <v>467974.39716568426</v>
      </c>
      <c r="Z307" s="2"/>
    </row>
    <row r="308" spans="13:26" x14ac:dyDescent="0.2">
      <c r="M308" s="2"/>
      <c r="N308" s="1">
        <f t="shared" si="24"/>
        <v>242</v>
      </c>
      <c r="O308" s="124">
        <f t="shared" si="25"/>
        <v>467974.39716568426</v>
      </c>
      <c r="P308" s="124">
        <f t="shared" si="26"/>
        <v>1454.7976849843919</v>
      </c>
      <c r="Q308" s="124">
        <f t="shared" si="22"/>
        <v>1077.5105418578937</v>
      </c>
      <c r="R308" s="124">
        <f t="shared" si="23"/>
        <v>470506.70539252658</v>
      </c>
      <c r="Z308" s="2"/>
    </row>
    <row r="309" spans="13:26" x14ac:dyDescent="0.2">
      <c r="M309" s="2"/>
      <c r="N309" s="1">
        <f t="shared" si="24"/>
        <v>243</v>
      </c>
      <c r="O309" s="124">
        <f t="shared" si="25"/>
        <v>470506.70539252658</v>
      </c>
      <c r="P309" s="124">
        <f t="shared" si="26"/>
        <v>1454.7976849843919</v>
      </c>
      <c r="Q309" s="124">
        <f t="shared" si="22"/>
        <v>1083.3411788033804</v>
      </c>
      <c r="R309" s="124">
        <f t="shared" si="23"/>
        <v>473044.84425631433</v>
      </c>
      <c r="Z309" s="2"/>
    </row>
    <row r="310" spans="13:26" x14ac:dyDescent="0.2">
      <c r="M310" s="2"/>
      <c r="N310" s="1">
        <f t="shared" si="24"/>
        <v>244</v>
      </c>
      <c r="O310" s="124">
        <f t="shared" si="25"/>
        <v>473044.84425631433</v>
      </c>
      <c r="P310" s="124">
        <f t="shared" si="26"/>
        <v>1454.7976849843919</v>
      </c>
      <c r="Q310" s="124">
        <f t="shared" si="22"/>
        <v>1089.1852407841093</v>
      </c>
      <c r="R310" s="124">
        <f t="shared" si="23"/>
        <v>475588.82718208287</v>
      </c>
      <c r="Z310" s="2"/>
    </row>
    <row r="311" spans="13:26" x14ac:dyDescent="0.2">
      <c r="M311" s="2"/>
      <c r="N311" s="1">
        <f t="shared" si="24"/>
        <v>245</v>
      </c>
      <c r="O311" s="124">
        <f t="shared" si="25"/>
        <v>475588.82718208287</v>
      </c>
      <c r="P311" s="124">
        <f t="shared" si="26"/>
        <v>1454.7976849843919</v>
      </c>
      <c r="Q311" s="124">
        <f t="shared" si="22"/>
        <v>1095.0427587112099</v>
      </c>
      <c r="R311" s="124">
        <f t="shared" si="23"/>
        <v>478138.66762577847</v>
      </c>
      <c r="Z311" s="2"/>
    </row>
    <row r="312" spans="13:26" x14ac:dyDescent="0.2">
      <c r="M312" s="2"/>
      <c r="N312" s="1">
        <f t="shared" si="24"/>
        <v>246</v>
      </c>
      <c r="O312" s="124">
        <f t="shared" si="25"/>
        <v>478138.66762577847</v>
      </c>
      <c r="P312" s="124">
        <f t="shared" si="26"/>
        <v>1454.7976849843919</v>
      </c>
      <c r="Q312" s="124">
        <f t="shared" si="22"/>
        <v>1100.9137635669838</v>
      </c>
      <c r="R312" s="124">
        <f t="shared" si="23"/>
        <v>480694.37907432986</v>
      </c>
      <c r="Z312" s="2"/>
    </row>
    <row r="313" spans="13:26" x14ac:dyDescent="0.2">
      <c r="M313" s="2"/>
      <c r="N313" s="1">
        <f t="shared" si="24"/>
        <v>247</v>
      </c>
      <c r="O313" s="124">
        <f t="shared" si="25"/>
        <v>480694.37907432986</v>
      </c>
      <c r="P313" s="124">
        <f t="shared" si="26"/>
        <v>1454.7976849843919</v>
      </c>
      <c r="Q313" s="124">
        <f t="shared" si="22"/>
        <v>1106.7982864050698</v>
      </c>
      <c r="R313" s="124">
        <f t="shared" si="23"/>
        <v>483255.9750457193</v>
      </c>
      <c r="Z313" s="2"/>
    </row>
    <row r="314" spans="13:26" x14ac:dyDescent="0.2">
      <c r="M314" s="2"/>
      <c r="N314" s="1">
        <f t="shared" si="24"/>
        <v>248</v>
      </c>
      <c r="O314" s="124">
        <f t="shared" si="25"/>
        <v>483255.9750457193</v>
      </c>
      <c r="P314" s="124">
        <f t="shared" si="26"/>
        <v>1454.7976849843919</v>
      </c>
      <c r="Q314" s="124">
        <f t="shared" si="22"/>
        <v>1112.6963583506076</v>
      </c>
      <c r="R314" s="124">
        <f t="shared" si="23"/>
        <v>485823.46908905433</v>
      </c>
      <c r="Z314" s="2"/>
    </row>
    <row r="315" spans="13:26" x14ac:dyDescent="0.2">
      <c r="M315" s="2"/>
      <c r="N315" s="1">
        <f t="shared" si="24"/>
        <v>249</v>
      </c>
      <c r="O315" s="124">
        <f t="shared" si="25"/>
        <v>485823.46908905433</v>
      </c>
      <c r="P315" s="124">
        <f t="shared" si="26"/>
        <v>1454.7976849843919</v>
      </c>
      <c r="Q315" s="124">
        <f t="shared" si="22"/>
        <v>1118.6080106004024</v>
      </c>
      <c r="R315" s="124">
        <f t="shared" si="23"/>
        <v>488396.87478463911</v>
      </c>
      <c r="Z315" s="2"/>
    </row>
    <row r="316" spans="13:26" x14ac:dyDescent="0.2">
      <c r="M316" s="2"/>
      <c r="N316" s="1">
        <f t="shared" si="24"/>
        <v>250</v>
      </c>
      <c r="O316" s="124">
        <f t="shared" si="25"/>
        <v>488396.87478463911</v>
      </c>
      <c r="P316" s="124">
        <f t="shared" si="26"/>
        <v>1454.7976849843919</v>
      </c>
      <c r="Q316" s="124">
        <f t="shared" si="22"/>
        <v>1124.5332744230896</v>
      </c>
      <c r="R316" s="124">
        <f t="shared" si="23"/>
        <v>490976.2057440466</v>
      </c>
      <c r="Z316" s="2"/>
    </row>
    <row r="317" spans="13:26" x14ac:dyDescent="0.2">
      <c r="M317" s="2"/>
      <c r="N317" s="1">
        <f t="shared" si="24"/>
        <v>251</v>
      </c>
      <c r="O317" s="124">
        <f t="shared" si="25"/>
        <v>490976.2057440466</v>
      </c>
      <c r="P317" s="124">
        <f t="shared" si="26"/>
        <v>1454.7976849843919</v>
      </c>
      <c r="Q317" s="124">
        <f t="shared" si="22"/>
        <v>1130.4721811593015</v>
      </c>
      <c r="R317" s="124">
        <f t="shared" si="23"/>
        <v>493561.4756101903</v>
      </c>
      <c r="Z317" s="2"/>
    </row>
    <row r="318" spans="13:26" x14ac:dyDescent="0.2">
      <c r="M318" s="2"/>
      <c r="N318" s="1">
        <f t="shared" si="24"/>
        <v>252</v>
      </c>
      <c r="O318" s="124">
        <f t="shared" si="25"/>
        <v>493561.4756101903</v>
      </c>
      <c r="P318" s="124">
        <f t="shared" si="26"/>
        <v>1454.7976849843919</v>
      </c>
      <c r="Q318" s="124">
        <f t="shared" si="22"/>
        <v>1136.4247622218318</v>
      </c>
      <c r="R318" s="124">
        <f t="shared" si="23"/>
        <v>496152.69805739651</v>
      </c>
      <c r="Z318" s="2"/>
    </row>
    <row r="319" spans="13:26" x14ac:dyDescent="0.2">
      <c r="M319" s="2"/>
      <c r="N319" s="1">
        <f t="shared" si="24"/>
        <v>253</v>
      </c>
      <c r="O319" s="124">
        <f t="shared" si="25"/>
        <v>496152.69805739651</v>
      </c>
      <c r="P319" s="124">
        <f t="shared" si="26"/>
        <v>1454.7976849843919</v>
      </c>
      <c r="Q319" s="124">
        <f t="shared" si="22"/>
        <v>1142.3910490958015</v>
      </c>
      <c r="R319" s="124">
        <f t="shared" si="23"/>
        <v>498749.88679147669</v>
      </c>
      <c r="Z319" s="2"/>
    </row>
    <row r="320" spans="13:26" x14ac:dyDescent="0.2">
      <c r="M320" s="2"/>
      <c r="N320" s="1">
        <f t="shared" si="24"/>
        <v>254</v>
      </c>
      <c r="O320" s="124">
        <f t="shared" si="25"/>
        <v>498749.88679147669</v>
      </c>
      <c r="P320" s="124">
        <f t="shared" si="26"/>
        <v>1454.7976849843919</v>
      </c>
      <c r="Q320" s="124">
        <f t="shared" si="22"/>
        <v>1148.3710733388266</v>
      </c>
      <c r="R320" s="124">
        <f t="shared" si="23"/>
        <v>501353.05554979993</v>
      </c>
      <c r="Z320" s="2"/>
    </row>
    <row r="321" spans="13:26" x14ac:dyDescent="0.2">
      <c r="M321" s="2"/>
      <c r="N321" s="1">
        <f t="shared" si="24"/>
        <v>255</v>
      </c>
      <c r="O321" s="124">
        <f t="shared" si="25"/>
        <v>501353.05554979993</v>
      </c>
      <c r="P321" s="124">
        <f t="shared" si="26"/>
        <v>1454.7976849843919</v>
      </c>
      <c r="Q321" s="124">
        <f t="shared" si="22"/>
        <v>1154.364866581185</v>
      </c>
      <c r="R321" s="124">
        <f t="shared" si="23"/>
        <v>503962.21810136549</v>
      </c>
      <c r="Z321" s="2"/>
    </row>
    <row r="322" spans="13:26" x14ac:dyDescent="0.2">
      <c r="M322" s="2"/>
      <c r="N322" s="1">
        <f t="shared" si="24"/>
        <v>256</v>
      </c>
      <c r="O322" s="124">
        <f t="shared" si="25"/>
        <v>503962.21810136549</v>
      </c>
      <c r="P322" s="124">
        <f t="shared" si="26"/>
        <v>1454.7976849843919</v>
      </c>
      <c r="Q322" s="124">
        <f t="shared" si="22"/>
        <v>1160.3724605259824</v>
      </c>
      <c r="R322" s="124">
        <f t="shared" si="23"/>
        <v>506577.3882468759</v>
      </c>
      <c r="Z322" s="2"/>
    </row>
    <row r="323" spans="13:26" x14ac:dyDescent="0.2">
      <c r="M323" s="2"/>
      <c r="N323" s="1">
        <f t="shared" si="24"/>
        <v>257</v>
      </c>
      <c r="O323" s="124">
        <f t="shared" si="25"/>
        <v>506577.3882468759</v>
      </c>
      <c r="P323" s="124">
        <f t="shared" si="26"/>
        <v>1454.7976849843919</v>
      </c>
      <c r="Q323" s="124">
        <f t="shared" ref="Q323:Q386" si="27">O323*$P$61</f>
        <v>1166.3938869493211</v>
      </c>
      <c r="R323" s="124">
        <f t="shared" ref="R323:R386" si="28">O323+P323+Q323</f>
        <v>509198.57981880964</v>
      </c>
      <c r="Z323" s="2"/>
    </row>
    <row r="324" spans="13:26" x14ac:dyDescent="0.2">
      <c r="M324" s="2"/>
      <c r="N324" s="1">
        <f t="shared" ref="N324:N387" si="29">N323+1</f>
        <v>258</v>
      </c>
      <c r="O324" s="124">
        <f t="shared" ref="O324:O387" si="30">R323</f>
        <v>509198.57981880964</v>
      </c>
      <c r="P324" s="124">
        <f t="shared" ref="P324:P387" si="31">P323</f>
        <v>1454.7976849843919</v>
      </c>
      <c r="Q324" s="124">
        <f t="shared" si="27"/>
        <v>1172.4291777004682</v>
      </c>
      <c r="R324" s="124">
        <f t="shared" si="28"/>
        <v>511825.80668149452</v>
      </c>
      <c r="Z324" s="2"/>
    </row>
    <row r="325" spans="13:26" x14ac:dyDescent="0.2">
      <c r="M325" s="2"/>
      <c r="N325" s="1">
        <f t="shared" si="29"/>
        <v>259</v>
      </c>
      <c r="O325" s="124">
        <f t="shared" si="30"/>
        <v>511825.80668149452</v>
      </c>
      <c r="P325" s="124">
        <f t="shared" si="31"/>
        <v>1454.7976849843919</v>
      </c>
      <c r="Q325" s="124">
        <f t="shared" si="27"/>
        <v>1178.4783647020233</v>
      </c>
      <c r="R325" s="124">
        <f t="shared" si="28"/>
        <v>514459.08273118094</v>
      </c>
      <c r="Z325" s="2"/>
    </row>
    <row r="326" spans="13:26" x14ac:dyDescent="0.2">
      <c r="M326" s="2"/>
      <c r="N326" s="1">
        <f t="shared" si="29"/>
        <v>260</v>
      </c>
      <c r="O326" s="124">
        <f t="shared" si="30"/>
        <v>514459.08273118094</v>
      </c>
      <c r="P326" s="124">
        <f t="shared" si="31"/>
        <v>1454.7976849843919</v>
      </c>
      <c r="Q326" s="124">
        <f t="shared" si="27"/>
        <v>1184.5414799500877</v>
      </c>
      <c r="R326" s="124">
        <f t="shared" si="28"/>
        <v>517098.42189611541</v>
      </c>
      <c r="Z326" s="2"/>
    </row>
    <row r="327" spans="13:26" x14ac:dyDescent="0.2">
      <c r="M327" s="2"/>
      <c r="N327" s="1">
        <f t="shared" si="29"/>
        <v>261</v>
      </c>
      <c r="O327" s="124">
        <f t="shared" si="30"/>
        <v>517098.42189611541</v>
      </c>
      <c r="P327" s="124">
        <f t="shared" si="31"/>
        <v>1454.7976849843919</v>
      </c>
      <c r="Q327" s="124">
        <f t="shared" si="27"/>
        <v>1190.6185555144341</v>
      </c>
      <c r="R327" s="124">
        <f t="shared" si="28"/>
        <v>519743.83813661424</v>
      </c>
      <c r="Z327" s="2"/>
    </row>
    <row r="328" spans="13:26" x14ac:dyDescent="0.2">
      <c r="M328" s="2"/>
      <c r="N328" s="1">
        <f t="shared" si="29"/>
        <v>262</v>
      </c>
      <c r="O328" s="124">
        <f t="shared" si="30"/>
        <v>519743.83813661424</v>
      </c>
      <c r="P328" s="124">
        <f t="shared" si="31"/>
        <v>1454.7976849843919</v>
      </c>
      <c r="Q328" s="124">
        <f t="shared" si="27"/>
        <v>1196.7096235386755</v>
      </c>
      <c r="R328" s="124">
        <f t="shared" si="28"/>
        <v>522395.3454451373</v>
      </c>
      <c r="Z328" s="2"/>
    </row>
    <row r="329" spans="13:26" x14ac:dyDescent="0.2">
      <c r="M329" s="2"/>
      <c r="N329" s="1">
        <f t="shared" si="29"/>
        <v>263</v>
      </c>
      <c r="O329" s="124">
        <f t="shared" si="30"/>
        <v>522395.3454451373</v>
      </c>
      <c r="P329" s="124">
        <f t="shared" si="31"/>
        <v>1454.7976849843919</v>
      </c>
      <c r="Q329" s="124">
        <f t="shared" si="27"/>
        <v>1202.8147162404357</v>
      </c>
      <c r="R329" s="124">
        <f t="shared" si="28"/>
        <v>525052.95784636214</v>
      </c>
      <c r="Z329" s="2"/>
    </row>
    <row r="330" spans="13:26" x14ac:dyDescent="0.2">
      <c r="M330" s="2"/>
      <c r="N330" s="1">
        <f t="shared" si="29"/>
        <v>264</v>
      </c>
      <c r="O330" s="124">
        <f t="shared" si="30"/>
        <v>525052.95784636214</v>
      </c>
      <c r="P330" s="124">
        <f t="shared" si="31"/>
        <v>1454.7976849843919</v>
      </c>
      <c r="Q330" s="124">
        <f t="shared" si="27"/>
        <v>1208.9338659115194</v>
      </c>
      <c r="R330" s="124">
        <f t="shared" si="28"/>
        <v>527716.6893972581</v>
      </c>
      <c r="Z330" s="2"/>
    </row>
    <row r="331" spans="13:26" x14ac:dyDescent="0.2">
      <c r="M331" s="2"/>
      <c r="N331" s="1">
        <f t="shared" si="29"/>
        <v>265</v>
      </c>
      <c r="O331" s="124">
        <f t="shared" si="30"/>
        <v>527716.6893972581</v>
      </c>
      <c r="P331" s="124">
        <f t="shared" si="31"/>
        <v>1454.7976849843919</v>
      </c>
      <c r="Q331" s="124">
        <f t="shared" si="27"/>
        <v>1215.0671049180835</v>
      </c>
      <c r="R331" s="124">
        <f t="shared" si="28"/>
        <v>530386.55418716057</v>
      </c>
      <c r="Z331" s="2"/>
    </row>
    <row r="332" spans="13:26" x14ac:dyDescent="0.2">
      <c r="M332" s="2"/>
      <c r="N332" s="1">
        <f t="shared" si="29"/>
        <v>266</v>
      </c>
      <c r="O332" s="124">
        <f t="shared" si="30"/>
        <v>530386.55418716057</v>
      </c>
      <c r="P332" s="124">
        <f t="shared" si="31"/>
        <v>1454.7976849843919</v>
      </c>
      <c r="Q332" s="124">
        <f t="shared" si="27"/>
        <v>1221.2144657008073</v>
      </c>
      <c r="R332" s="124">
        <f t="shared" si="28"/>
        <v>533062.56633784575</v>
      </c>
      <c r="Z332" s="2"/>
    </row>
    <row r="333" spans="13:26" x14ac:dyDescent="0.2">
      <c r="M333" s="2"/>
      <c r="N333" s="1">
        <f t="shared" si="29"/>
        <v>267</v>
      </c>
      <c r="O333" s="124">
        <f t="shared" si="30"/>
        <v>533062.56633784575</v>
      </c>
      <c r="P333" s="124">
        <f t="shared" si="31"/>
        <v>1454.7976849843919</v>
      </c>
      <c r="Q333" s="124">
        <f t="shared" si="27"/>
        <v>1227.3759807750653</v>
      </c>
      <c r="R333" s="124">
        <f t="shared" si="28"/>
        <v>535744.74000360526</v>
      </c>
      <c r="Z333" s="2"/>
    </row>
    <row r="334" spans="13:26" x14ac:dyDescent="0.2">
      <c r="M334" s="2"/>
      <c r="N334" s="1">
        <f t="shared" si="29"/>
        <v>268</v>
      </c>
      <c r="O334" s="124">
        <f t="shared" si="30"/>
        <v>535744.74000360526</v>
      </c>
      <c r="P334" s="124">
        <f t="shared" si="31"/>
        <v>1454.7976849843919</v>
      </c>
      <c r="Q334" s="124">
        <f t="shared" si="27"/>
        <v>1233.5516827310983</v>
      </c>
      <c r="R334" s="124">
        <f t="shared" si="28"/>
        <v>538433.08937132079</v>
      </c>
      <c r="Z334" s="2"/>
    </row>
    <row r="335" spans="13:26" x14ac:dyDescent="0.2">
      <c r="M335" s="2"/>
      <c r="N335" s="1">
        <f t="shared" si="29"/>
        <v>269</v>
      </c>
      <c r="O335" s="124">
        <f t="shared" si="30"/>
        <v>538433.08937132079</v>
      </c>
      <c r="P335" s="124">
        <f t="shared" si="31"/>
        <v>1454.7976849843919</v>
      </c>
      <c r="Q335" s="124">
        <f t="shared" si="27"/>
        <v>1239.7416042341861</v>
      </c>
      <c r="R335" s="124">
        <f t="shared" si="28"/>
        <v>541127.6286605394</v>
      </c>
      <c r="Z335" s="2"/>
    </row>
    <row r="336" spans="13:26" x14ac:dyDescent="0.2">
      <c r="M336" s="2"/>
      <c r="N336" s="1">
        <f t="shared" si="29"/>
        <v>270</v>
      </c>
      <c r="O336" s="124">
        <f t="shared" si="30"/>
        <v>541127.6286605394</v>
      </c>
      <c r="P336" s="124">
        <f t="shared" si="31"/>
        <v>1454.7976849843919</v>
      </c>
      <c r="Q336" s="124">
        <f t="shared" si="27"/>
        <v>1245.9457780248206</v>
      </c>
      <c r="R336" s="124">
        <f t="shared" si="28"/>
        <v>543828.37212354864</v>
      </c>
      <c r="Z336" s="2"/>
    </row>
    <row r="337" spans="13:26" x14ac:dyDescent="0.2">
      <c r="M337" s="2"/>
      <c r="N337" s="1">
        <f t="shared" si="29"/>
        <v>271</v>
      </c>
      <c r="O337" s="124">
        <f t="shared" si="30"/>
        <v>543828.37212354864</v>
      </c>
      <c r="P337" s="124">
        <f t="shared" si="31"/>
        <v>1454.7976849843919</v>
      </c>
      <c r="Q337" s="124">
        <f t="shared" si="27"/>
        <v>1252.1642369188785</v>
      </c>
      <c r="R337" s="124">
        <f t="shared" si="28"/>
        <v>546535.33404545195</v>
      </c>
      <c r="Z337" s="2"/>
    </row>
    <row r="338" spans="13:26" x14ac:dyDescent="0.2">
      <c r="M338" s="2"/>
      <c r="N338" s="1">
        <f t="shared" si="29"/>
        <v>272</v>
      </c>
      <c r="O338" s="124">
        <f t="shared" si="30"/>
        <v>546535.33404545195</v>
      </c>
      <c r="P338" s="124">
        <f t="shared" si="31"/>
        <v>1454.7976849843919</v>
      </c>
      <c r="Q338" s="124">
        <f t="shared" si="27"/>
        <v>1258.3970138077946</v>
      </c>
      <c r="R338" s="124">
        <f t="shared" si="28"/>
        <v>549248.52874424413</v>
      </c>
      <c r="Z338" s="2"/>
    </row>
    <row r="339" spans="13:26" x14ac:dyDescent="0.2">
      <c r="M339" s="2"/>
      <c r="N339" s="1">
        <f t="shared" si="29"/>
        <v>273</v>
      </c>
      <c r="O339" s="124">
        <f t="shared" si="30"/>
        <v>549248.52874424413</v>
      </c>
      <c r="P339" s="124">
        <f t="shared" si="31"/>
        <v>1454.7976849843919</v>
      </c>
      <c r="Q339" s="124">
        <f t="shared" si="27"/>
        <v>1264.6441416587365</v>
      </c>
      <c r="R339" s="124">
        <f t="shared" si="28"/>
        <v>551967.97057088732</v>
      </c>
      <c r="Z339" s="2"/>
    </row>
    <row r="340" spans="13:26" x14ac:dyDescent="0.2">
      <c r="M340" s="2"/>
      <c r="N340" s="1">
        <f t="shared" si="29"/>
        <v>274</v>
      </c>
      <c r="O340" s="124">
        <f t="shared" si="30"/>
        <v>551967.97057088732</v>
      </c>
      <c r="P340" s="124">
        <f t="shared" si="31"/>
        <v>1454.7976849843919</v>
      </c>
      <c r="Q340" s="124">
        <f t="shared" si="27"/>
        <v>1270.905653514779</v>
      </c>
      <c r="R340" s="124">
        <f t="shared" si="28"/>
        <v>554693.6739093865</v>
      </c>
      <c r="Z340" s="2"/>
    </row>
    <row r="341" spans="13:26" x14ac:dyDescent="0.2">
      <c r="M341" s="2"/>
      <c r="N341" s="1">
        <f t="shared" si="29"/>
        <v>275</v>
      </c>
      <c r="O341" s="124">
        <f t="shared" si="30"/>
        <v>554693.6739093865</v>
      </c>
      <c r="P341" s="124">
        <f t="shared" si="31"/>
        <v>1454.7976849843919</v>
      </c>
      <c r="Q341" s="124">
        <f t="shared" si="27"/>
        <v>1277.1815824950781</v>
      </c>
      <c r="R341" s="124">
        <f t="shared" si="28"/>
        <v>557425.65317686601</v>
      </c>
      <c r="Z341" s="2"/>
    </row>
    <row r="342" spans="13:26" x14ac:dyDescent="0.2">
      <c r="M342" s="2"/>
      <c r="N342" s="1">
        <f t="shared" si="29"/>
        <v>276</v>
      </c>
      <c r="O342" s="124">
        <f t="shared" si="30"/>
        <v>557425.65317686601</v>
      </c>
      <c r="P342" s="124">
        <f t="shared" si="31"/>
        <v>1454.7976849843919</v>
      </c>
      <c r="Q342" s="124">
        <f t="shared" si="27"/>
        <v>1283.471961795047</v>
      </c>
      <c r="R342" s="124">
        <f t="shared" si="28"/>
        <v>560163.92282364541</v>
      </c>
      <c r="Z342" s="2"/>
    </row>
    <row r="343" spans="13:26" x14ac:dyDescent="0.2">
      <c r="M343" s="2"/>
      <c r="N343" s="1">
        <f t="shared" si="29"/>
        <v>277</v>
      </c>
      <c r="O343" s="124">
        <f t="shared" si="30"/>
        <v>560163.92282364541</v>
      </c>
      <c r="P343" s="124">
        <f t="shared" si="31"/>
        <v>1454.7976849843919</v>
      </c>
      <c r="Q343" s="124">
        <f t="shared" si="27"/>
        <v>1289.7768246865305</v>
      </c>
      <c r="R343" s="124">
        <f t="shared" si="28"/>
        <v>562908.49733331637</v>
      </c>
      <c r="Z343" s="2"/>
    </row>
    <row r="344" spans="13:26" x14ac:dyDescent="0.2">
      <c r="M344" s="2"/>
      <c r="N344" s="1">
        <f t="shared" si="29"/>
        <v>278</v>
      </c>
      <c r="O344" s="124">
        <f t="shared" si="30"/>
        <v>562908.49733331637</v>
      </c>
      <c r="P344" s="124">
        <f t="shared" si="31"/>
        <v>1454.7976849843919</v>
      </c>
      <c r="Q344" s="124">
        <f t="shared" si="27"/>
        <v>1296.0962045179829</v>
      </c>
      <c r="R344" s="124">
        <f t="shared" si="28"/>
        <v>565659.39122281875</v>
      </c>
      <c r="Z344" s="2"/>
    </row>
    <row r="345" spans="13:26" x14ac:dyDescent="0.2">
      <c r="M345" s="2"/>
      <c r="N345" s="1">
        <f t="shared" si="29"/>
        <v>279</v>
      </c>
      <c r="O345" s="124">
        <f t="shared" si="30"/>
        <v>565659.39122281875</v>
      </c>
      <c r="P345" s="124">
        <f t="shared" si="31"/>
        <v>1454.7976849843919</v>
      </c>
      <c r="Q345" s="124">
        <f t="shared" si="27"/>
        <v>1302.4301347146425</v>
      </c>
      <c r="R345" s="124">
        <f t="shared" si="28"/>
        <v>568416.61904251785</v>
      </c>
      <c r="Z345" s="2"/>
    </row>
    <row r="346" spans="13:26" x14ac:dyDescent="0.2">
      <c r="M346" s="2"/>
      <c r="N346" s="1">
        <f t="shared" si="29"/>
        <v>280</v>
      </c>
      <c r="O346" s="124">
        <f t="shared" si="30"/>
        <v>568416.61904251785</v>
      </c>
      <c r="P346" s="124">
        <f t="shared" si="31"/>
        <v>1454.7976849843919</v>
      </c>
      <c r="Q346" s="124">
        <f t="shared" si="27"/>
        <v>1308.7786487787093</v>
      </c>
      <c r="R346" s="124">
        <f t="shared" si="28"/>
        <v>571180.19537628093</v>
      </c>
      <c r="Z346" s="2"/>
    </row>
    <row r="347" spans="13:26" x14ac:dyDescent="0.2">
      <c r="M347" s="2"/>
      <c r="N347" s="1">
        <f t="shared" si="29"/>
        <v>281</v>
      </c>
      <c r="O347" s="124">
        <f t="shared" si="30"/>
        <v>571180.19537628093</v>
      </c>
      <c r="P347" s="124">
        <f t="shared" si="31"/>
        <v>1454.7976849843919</v>
      </c>
      <c r="Q347" s="124">
        <f t="shared" si="27"/>
        <v>1315.1417802895226</v>
      </c>
      <c r="R347" s="124">
        <f t="shared" si="28"/>
        <v>573950.1348415548</v>
      </c>
      <c r="Z347" s="2"/>
    </row>
    <row r="348" spans="13:26" x14ac:dyDescent="0.2">
      <c r="M348" s="2"/>
      <c r="N348" s="1">
        <f t="shared" si="29"/>
        <v>282</v>
      </c>
      <c r="O348" s="124">
        <f t="shared" si="30"/>
        <v>573950.1348415548</v>
      </c>
      <c r="P348" s="124">
        <f t="shared" si="31"/>
        <v>1454.7976849843919</v>
      </c>
      <c r="Q348" s="124">
        <f t="shared" si="27"/>
        <v>1321.5195629037371</v>
      </c>
      <c r="R348" s="124">
        <f t="shared" si="28"/>
        <v>576726.45208944299</v>
      </c>
      <c r="Z348" s="2"/>
    </row>
    <row r="349" spans="13:26" x14ac:dyDescent="0.2">
      <c r="M349" s="2"/>
      <c r="N349" s="1">
        <f t="shared" si="29"/>
        <v>283</v>
      </c>
      <c r="O349" s="124">
        <f t="shared" si="30"/>
        <v>576726.45208944299</v>
      </c>
      <c r="P349" s="124">
        <f t="shared" si="31"/>
        <v>1454.7976849843919</v>
      </c>
      <c r="Q349" s="124">
        <f t="shared" si="27"/>
        <v>1327.912030355503</v>
      </c>
      <c r="R349" s="124">
        <f t="shared" si="28"/>
        <v>579509.16180478293</v>
      </c>
      <c r="Z349" s="2"/>
    </row>
    <row r="350" spans="13:26" x14ac:dyDescent="0.2">
      <c r="M350" s="2"/>
      <c r="N350" s="1">
        <f t="shared" si="29"/>
        <v>284</v>
      </c>
      <c r="O350" s="124">
        <f t="shared" si="30"/>
        <v>579509.16180478293</v>
      </c>
      <c r="P350" s="124">
        <f t="shared" si="31"/>
        <v>1454.7976849843919</v>
      </c>
      <c r="Q350" s="124">
        <f t="shared" si="27"/>
        <v>1334.3192164566426</v>
      </c>
      <c r="R350" s="124">
        <f t="shared" si="28"/>
        <v>582298.27870622394</v>
      </c>
      <c r="Z350" s="2"/>
    </row>
    <row r="351" spans="13:26" x14ac:dyDescent="0.2">
      <c r="M351" s="2"/>
      <c r="N351" s="1">
        <f t="shared" si="29"/>
        <v>285</v>
      </c>
      <c r="O351" s="124">
        <f t="shared" si="30"/>
        <v>582298.27870622394</v>
      </c>
      <c r="P351" s="124">
        <f t="shared" si="31"/>
        <v>1454.7976849843919</v>
      </c>
      <c r="Q351" s="124">
        <f t="shared" si="27"/>
        <v>1340.74115509683</v>
      </c>
      <c r="R351" s="124">
        <f t="shared" si="28"/>
        <v>585093.81754630513</v>
      </c>
      <c r="Z351" s="2"/>
    </row>
    <row r="352" spans="13:26" x14ac:dyDescent="0.2">
      <c r="M352" s="2"/>
      <c r="N352" s="1">
        <f t="shared" si="29"/>
        <v>286</v>
      </c>
      <c r="O352" s="124">
        <f t="shared" si="30"/>
        <v>585093.81754630513</v>
      </c>
      <c r="P352" s="124">
        <f t="shared" si="31"/>
        <v>1454.7976849843919</v>
      </c>
      <c r="Q352" s="124">
        <f t="shared" si="27"/>
        <v>1347.1778802437705</v>
      </c>
      <c r="R352" s="124">
        <f t="shared" si="28"/>
        <v>587895.79311153328</v>
      </c>
      <c r="Z352" s="2"/>
    </row>
    <row r="353" spans="13:26" x14ac:dyDescent="0.2">
      <c r="M353" s="2"/>
      <c r="N353" s="1">
        <f t="shared" si="29"/>
        <v>287</v>
      </c>
      <c r="O353" s="124">
        <f t="shared" si="30"/>
        <v>587895.79311153328</v>
      </c>
      <c r="P353" s="124">
        <f t="shared" si="31"/>
        <v>1454.7976849843919</v>
      </c>
      <c r="Q353" s="124">
        <f t="shared" si="27"/>
        <v>1353.6294259433798</v>
      </c>
      <c r="R353" s="124">
        <f t="shared" si="28"/>
        <v>590704.22022246104</v>
      </c>
      <c r="Z353" s="2"/>
    </row>
    <row r="354" spans="13:26" x14ac:dyDescent="0.2">
      <c r="M354" s="2"/>
      <c r="N354" s="1">
        <f t="shared" si="29"/>
        <v>288</v>
      </c>
      <c r="O354" s="124">
        <f t="shared" si="30"/>
        <v>590704.22022246104</v>
      </c>
      <c r="P354" s="124">
        <f t="shared" si="31"/>
        <v>1454.7976849843919</v>
      </c>
      <c r="Q354" s="124">
        <f t="shared" si="27"/>
        <v>1360.0958263199645</v>
      </c>
      <c r="R354" s="124">
        <f t="shared" si="28"/>
        <v>593519.11373376544</v>
      </c>
      <c r="Z354" s="2"/>
    </row>
    <row r="355" spans="13:26" x14ac:dyDescent="0.2">
      <c r="M355" s="2"/>
      <c r="N355" s="1">
        <f t="shared" si="29"/>
        <v>289</v>
      </c>
      <c r="O355" s="124">
        <f t="shared" si="30"/>
        <v>593519.11373376544</v>
      </c>
      <c r="P355" s="124">
        <f t="shared" si="31"/>
        <v>1454.7976849843919</v>
      </c>
      <c r="Q355" s="124">
        <f t="shared" si="27"/>
        <v>1366.5771155764021</v>
      </c>
      <c r="R355" s="124">
        <f t="shared" si="28"/>
        <v>596340.4885343262</v>
      </c>
      <c r="Z355" s="2"/>
    </row>
    <row r="356" spans="13:26" x14ac:dyDescent="0.2">
      <c r="M356" s="2"/>
      <c r="N356" s="1">
        <f t="shared" si="29"/>
        <v>290</v>
      </c>
      <c r="O356" s="124">
        <f t="shared" si="30"/>
        <v>596340.4885343262</v>
      </c>
      <c r="P356" s="124">
        <f t="shared" si="31"/>
        <v>1454.7976849843919</v>
      </c>
      <c r="Q356" s="124">
        <f t="shared" si="27"/>
        <v>1373.0733279943224</v>
      </c>
      <c r="R356" s="124">
        <f t="shared" si="28"/>
        <v>599168.35954730492</v>
      </c>
      <c r="Z356" s="2"/>
    </row>
    <row r="357" spans="13:26" x14ac:dyDescent="0.2">
      <c r="M357" s="2"/>
      <c r="N357" s="1">
        <f t="shared" si="29"/>
        <v>291</v>
      </c>
      <c r="O357" s="124">
        <f t="shared" si="30"/>
        <v>599168.35954730492</v>
      </c>
      <c r="P357" s="124">
        <f t="shared" si="31"/>
        <v>1454.7976849843919</v>
      </c>
      <c r="Q357" s="124">
        <f t="shared" si="27"/>
        <v>1379.5844979342885</v>
      </c>
      <c r="R357" s="124">
        <f t="shared" si="28"/>
        <v>602002.74173022364</v>
      </c>
      <c r="Z357" s="2"/>
    </row>
    <row r="358" spans="13:26" x14ac:dyDescent="0.2">
      <c r="M358" s="2"/>
      <c r="N358" s="1">
        <f t="shared" si="29"/>
        <v>292</v>
      </c>
      <c r="O358" s="124">
        <f t="shared" si="30"/>
        <v>602002.74173022364</v>
      </c>
      <c r="P358" s="124">
        <f t="shared" si="31"/>
        <v>1454.7976849843919</v>
      </c>
      <c r="Q358" s="124">
        <f t="shared" si="27"/>
        <v>1386.1106598359786</v>
      </c>
      <c r="R358" s="124">
        <f t="shared" si="28"/>
        <v>604843.65007504402</v>
      </c>
      <c r="Z358" s="2"/>
    </row>
    <row r="359" spans="13:26" x14ac:dyDescent="0.2">
      <c r="M359" s="2"/>
      <c r="N359" s="1">
        <f t="shared" si="29"/>
        <v>293</v>
      </c>
      <c r="O359" s="124">
        <f t="shared" si="30"/>
        <v>604843.65007504402</v>
      </c>
      <c r="P359" s="124">
        <f t="shared" si="31"/>
        <v>1454.7976849843919</v>
      </c>
      <c r="Q359" s="124">
        <f t="shared" si="27"/>
        <v>1392.6518482183683</v>
      </c>
      <c r="R359" s="124">
        <f t="shared" si="28"/>
        <v>607691.09960824682</v>
      </c>
      <c r="Z359" s="2"/>
    </row>
    <row r="360" spans="13:26" x14ac:dyDescent="0.2">
      <c r="M360" s="2"/>
      <c r="N360" s="1">
        <f t="shared" si="29"/>
        <v>294</v>
      </c>
      <c r="O360" s="124">
        <f t="shared" si="30"/>
        <v>607691.09960824682</v>
      </c>
      <c r="P360" s="124">
        <f t="shared" si="31"/>
        <v>1454.7976849843919</v>
      </c>
      <c r="Q360" s="124">
        <f t="shared" si="27"/>
        <v>1399.2080976799134</v>
      </c>
      <c r="R360" s="124">
        <f t="shared" si="28"/>
        <v>610545.10539091111</v>
      </c>
      <c r="Z360" s="2"/>
    </row>
    <row r="361" spans="13:26" x14ac:dyDescent="0.2">
      <c r="M361" s="2"/>
      <c r="N361" s="1">
        <f t="shared" si="29"/>
        <v>295</v>
      </c>
      <c r="O361" s="124">
        <f t="shared" si="30"/>
        <v>610545.10539091111</v>
      </c>
      <c r="P361" s="124">
        <f t="shared" si="31"/>
        <v>1454.7976849843919</v>
      </c>
      <c r="Q361" s="124">
        <f t="shared" si="27"/>
        <v>1405.7794428987318</v>
      </c>
      <c r="R361" s="124">
        <f t="shared" si="28"/>
        <v>613405.6825187942</v>
      </c>
      <c r="Z361" s="2"/>
    </row>
    <row r="362" spans="13:26" x14ac:dyDescent="0.2">
      <c r="M362" s="2"/>
      <c r="N362" s="1">
        <f t="shared" si="29"/>
        <v>296</v>
      </c>
      <c r="O362" s="124">
        <f t="shared" si="30"/>
        <v>613405.6825187942</v>
      </c>
      <c r="P362" s="124">
        <f t="shared" si="31"/>
        <v>1454.7976849843919</v>
      </c>
      <c r="Q362" s="124">
        <f t="shared" si="27"/>
        <v>1412.3659186327884</v>
      </c>
      <c r="R362" s="124">
        <f t="shared" si="28"/>
        <v>616272.84612241143</v>
      </c>
      <c r="Z362" s="2"/>
    </row>
    <row r="363" spans="13:26" x14ac:dyDescent="0.2">
      <c r="M363" s="2"/>
      <c r="N363" s="1">
        <f t="shared" si="29"/>
        <v>297</v>
      </c>
      <c r="O363" s="124">
        <f t="shared" si="30"/>
        <v>616272.84612241143</v>
      </c>
      <c r="P363" s="124">
        <f t="shared" si="31"/>
        <v>1454.7976849843919</v>
      </c>
      <c r="Q363" s="124">
        <f t="shared" si="27"/>
        <v>1418.9675597200787</v>
      </c>
      <c r="R363" s="124">
        <f t="shared" si="28"/>
        <v>619146.61136711587</v>
      </c>
      <c r="Z363" s="2"/>
    </row>
    <row r="364" spans="13:26" x14ac:dyDescent="0.2">
      <c r="M364" s="2"/>
      <c r="N364" s="1">
        <f t="shared" si="29"/>
        <v>298</v>
      </c>
      <c r="O364" s="124">
        <f t="shared" si="30"/>
        <v>619146.61136711587</v>
      </c>
      <c r="P364" s="124">
        <f t="shared" si="31"/>
        <v>1454.7976849843919</v>
      </c>
      <c r="Q364" s="124">
        <f t="shared" si="27"/>
        <v>1425.5844010788112</v>
      </c>
      <c r="R364" s="124">
        <f t="shared" si="28"/>
        <v>622026.99345317902</v>
      </c>
      <c r="Z364" s="2"/>
    </row>
    <row r="365" spans="13:26" x14ac:dyDescent="0.2">
      <c r="M365" s="2"/>
      <c r="N365" s="1">
        <f t="shared" si="29"/>
        <v>299</v>
      </c>
      <c r="O365" s="124">
        <f t="shared" si="30"/>
        <v>622026.99345317902</v>
      </c>
      <c r="P365" s="124">
        <f t="shared" si="31"/>
        <v>1454.7976849843919</v>
      </c>
      <c r="Q365" s="124">
        <f t="shared" si="27"/>
        <v>1432.216477707595</v>
      </c>
      <c r="R365" s="124">
        <f t="shared" si="28"/>
        <v>624914.00761587103</v>
      </c>
      <c r="Z365" s="2"/>
    </row>
    <row r="366" spans="13:26" x14ac:dyDescent="0.2">
      <c r="M366" s="2"/>
      <c r="N366" s="1">
        <f t="shared" si="29"/>
        <v>300</v>
      </c>
      <c r="O366" s="124">
        <f t="shared" si="30"/>
        <v>624914.00761587103</v>
      </c>
      <c r="P366" s="124">
        <f t="shared" si="31"/>
        <v>1454.7976849843919</v>
      </c>
      <c r="Q366" s="124">
        <f t="shared" si="27"/>
        <v>1438.8638246856228</v>
      </c>
      <c r="R366" s="124">
        <f t="shared" si="28"/>
        <v>627807.669125541</v>
      </c>
      <c r="Z366" s="2"/>
    </row>
    <row r="367" spans="13:26" x14ac:dyDescent="0.2">
      <c r="M367" s="2"/>
      <c r="N367" s="1">
        <f t="shared" si="29"/>
        <v>301</v>
      </c>
      <c r="O367" s="124">
        <f t="shared" si="30"/>
        <v>627807.669125541</v>
      </c>
      <c r="P367" s="124">
        <f t="shared" si="31"/>
        <v>1454.7976849843919</v>
      </c>
      <c r="Q367" s="124">
        <f t="shared" si="27"/>
        <v>1445.5264771728569</v>
      </c>
      <c r="R367" s="124">
        <f t="shared" si="28"/>
        <v>630707.99328769825</v>
      </c>
      <c r="Z367" s="2"/>
    </row>
    <row r="368" spans="13:26" x14ac:dyDescent="0.2">
      <c r="M368" s="2"/>
      <c r="N368" s="1">
        <f t="shared" si="29"/>
        <v>302</v>
      </c>
      <c r="O368" s="124">
        <f t="shared" si="30"/>
        <v>630707.99328769825</v>
      </c>
      <c r="P368" s="124">
        <f t="shared" si="31"/>
        <v>1454.7976849843919</v>
      </c>
      <c r="Q368" s="124">
        <f t="shared" si="27"/>
        <v>1452.2044704102159</v>
      </c>
      <c r="R368" s="124">
        <f t="shared" si="28"/>
        <v>633614.99544309289</v>
      </c>
      <c r="Z368" s="2"/>
    </row>
    <row r="369" spans="13:26" x14ac:dyDescent="0.2">
      <c r="M369" s="2"/>
      <c r="N369" s="1">
        <f t="shared" si="29"/>
        <v>303</v>
      </c>
      <c r="O369" s="124">
        <f t="shared" si="30"/>
        <v>633614.99544309289</v>
      </c>
      <c r="P369" s="124">
        <f t="shared" si="31"/>
        <v>1454.7976849843919</v>
      </c>
      <c r="Q369" s="124">
        <f t="shared" si="27"/>
        <v>1458.8978397197602</v>
      </c>
      <c r="R369" s="124">
        <f t="shared" si="28"/>
        <v>636528.69096779707</v>
      </c>
      <c r="Z369" s="2"/>
    </row>
    <row r="370" spans="13:26" x14ac:dyDescent="0.2">
      <c r="M370" s="2"/>
      <c r="N370" s="1">
        <f t="shared" si="29"/>
        <v>304</v>
      </c>
      <c r="O370" s="124">
        <f t="shared" si="30"/>
        <v>636528.69096779707</v>
      </c>
      <c r="P370" s="124">
        <f t="shared" si="31"/>
        <v>1454.7976849843919</v>
      </c>
      <c r="Q370" s="124">
        <f t="shared" si="27"/>
        <v>1465.6066205048796</v>
      </c>
      <c r="R370" s="124">
        <f t="shared" si="28"/>
        <v>639449.09527328634</v>
      </c>
      <c r="Z370" s="2"/>
    </row>
    <row r="371" spans="13:26" x14ac:dyDescent="0.2">
      <c r="M371" s="2"/>
      <c r="N371" s="1">
        <f t="shared" si="29"/>
        <v>305</v>
      </c>
      <c r="O371" s="124">
        <f t="shared" si="30"/>
        <v>639449.09527328634</v>
      </c>
      <c r="P371" s="124">
        <f t="shared" si="31"/>
        <v>1454.7976849843919</v>
      </c>
      <c r="Q371" s="124">
        <f t="shared" si="27"/>
        <v>1472.3308482504794</v>
      </c>
      <c r="R371" s="124">
        <f t="shared" si="28"/>
        <v>642376.22380652116</v>
      </c>
      <c r="Z371" s="2"/>
    </row>
    <row r="372" spans="13:26" x14ac:dyDescent="0.2">
      <c r="M372" s="2"/>
      <c r="N372" s="1">
        <f t="shared" si="29"/>
        <v>306</v>
      </c>
      <c r="O372" s="124">
        <f t="shared" si="30"/>
        <v>642376.22380652116</v>
      </c>
      <c r="P372" s="124">
        <f t="shared" si="31"/>
        <v>1454.7976849843919</v>
      </c>
      <c r="Q372" s="124">
        <f t="shared" si="27"/>
        <v>1479.0705585231697</v>
      </c>
      <c r="R372" s="124">
        <f t="shared" si="28"/>
        <v>645310.09205002873</v>
      </c>
      <c r="Z372" s="2"/>
    </row>
    <row r="373" spans="13:26" x14ac:dyDescent="0.2">
      <c r="M373" s="2"/>
      <c r="N373" s="1">
        <f t="shared" si="29"/>
        <v>307</v>
      </c>
      <c r="O373" s="124">
        <f t="shared" si="30"/>
        <v>645310.09205002873</v>
      </c>
      <c r="P373" s="124">
        <f t="shared" si="31"/>
        <v>1454.7976849843919</v>
      </c>
      <c r="Q373" s="124">
        <f t="shared" si="27"/>
        <v>1485.8257869714521</v>
      </c>
      <c r="R373" s="124">
        <f t="shared" si="28"/>
        <v>648250.71552198462</v>
      </c>
      <c r="Z373" s="2"/>
    </row>
    <row r="374" spans="13:26" x14ac:dyDescent="0.2">
      <c r="M374" s="2"/>
      <c r="N374" s="1">
        <f t="shared" si="29"/>
        <v>308</v>
      </c>
      <c r="O374" s="124">
        <f t="shared" si="30"/>
        <v>648250.71552198462</v>
      </c>
      <c r="P374" s="124">
        <f t="shared" si="31"/>
        <v>1454.7976849843919</v>
      </c>
      <c r="Q374" s="124">
        <f t="shared" si="27"/>
        <v>1492.5965693259095</v>
      </c>
      <c r="R374" s="124">
        <f t="shared" si="28"/>
        <v>651198.10977629491</v>
      </c>
      <c r="Z374" s="2"/>
    </row>
    <row r="375" spans="13:26" x14ac:dyDescent="0.2">
      <c r="M375" s="2"/>
      <c r="N375" s="1">
        <f t="shared" si="29"/>
        <v>309</v>
      </c>
      <c r="O375" s="124">
        <f t="shared" si="30"/>
        <v>651198.10977629491</v>
      </c>
      <c r="P375" s="124">
        <f t="shared" si="31"/>
        <v>1454.7976849843919</v>
      </c>
      <c r="Q375" s="124">
        <f t="shared" si="27"/>
        <v>1499.3829413993935</v>
      </c>
      <c r="R375" s="124">
        <f t="shared" si="28"/>
        <v>654152.29040267866</v>
      </c>
      <c r="Z375" s="2"/>
    </row>
    <row r="376" spans="13:26" x14ac:dyDescent="0.2">
      <c r="M376" s="2"/>
      <c r="N376" s="1">
        <f t="shared" si="29"/>
        <v>310</v>
      </c>
      <c r="O376" s="124">
        <f t="shared" si="30"/>
        <v>654152.29040267866</v>
      </c>
      <c r="P376" s="124">
        <f t="shared" si="31"/>
        <v>1454.7976849843919</v>
      </c>
      <c r="Q376" s="124">
        <f t="shared" si="27"/>
        <v>1506.1849390872155</v>
      </c>
      <c r="R376" s="124">
        <f t="shared" si="28"/>
        <v>657113.27302675031</v>
      </c>
      <c r="Z376" s="2"/>
    </row>
    <row r="377" spans="13:26" x14ac:dyDescent="0.2">
      <c r="M377" s="2"/>
      <c r="N377" s="1">
        <f t="shared" si="29"/>
        <v>311</v>
      </c>
      <c r="O377" s="124">
        <f t="shared" si="30"/>
        <v>657113.27302675031</v>
      </c>
      <c r="P377" s="124">
        <f t="shared" si="31"/>
        <v>1454.7976849843919</v>
      </c>
      <c r="Q377" s="124">
        <f t="shared" si="27"/>
        <v>1513.0025983673356</v>
      </c>
      <c r="R377" s="124">
        <f t="shared" si="28"/>
        <v>660081.07331010199</v>
      </c>
      <c r="Z377" s="2"/>
    </row>
    <row r="378" spans="13:26" x14ac:dyDescent="0.2">
      <c r="M378" s="2"/>
      <c r="N378" s="1">
        <f t="shared" si="29"/>
        <v>312</v>
      </c>
      <c r="O378" s="124">
        <f t="shared" si="30"/>
        <v>660081.07331010199</v>
      </c>
      <c r="P378" s="124">
        <f t="shared" si="31"/>
        <v>1454.7976849843919</v>
      </c>
      <c r="Q378" s="124">
        <f t="shared" si="27"/>
        <v>1519.8359553005528</v>
      </c>
      <c r="R378" s="124">
        <f t="shared" si="28"/>
        <v>663055.70695038699</v>
      </c>
      <c r="Z378" s="2"/>
    </row>
    <row r="379" spans="13:26" x14ac:dyDescent="0.2">
      <c r="M379" s="2"/>
      <c r="N379" s="1">
        <f t="shared" si="29"/>
        <v>313</v>
      </c>
      <c r="O379" s="124">
        <f t="shared" si="30"/>
        <v>663055.70695038699</v>
      </c>
      <c r="P379" s="124">
        <f t="shared" si="31"/>
        <v>1454.7976849843919</v>
      </c>
      <c r="Q379" s="124">
        <f t="shared" si="27"/>
        <v>1526.6850460306969</v>
      </c>
      <c r="R379" s="124">
        <f t="shared" si="28"/>
        <v>666037.18968140206</v>
      </c>
      <c r="Z379" s="2"/>
    </row>
    <row r="380" spans="13:26" x14ac:dyDescent="0.2">
      <c r="M380" s="2"/>
      <c r="N380" s="1">
        <f t="shared" si="29"/>
        <v>314</v>
      </c>
      <c r="O380" s="124">
        <f t="shared" si="30"/>
        <v>666037.18968140206</v>
      </c>
      <c r="P380" s="124">
        <f t="shared" si="31"/>
        <v>1454.7976849843919</v>
      </c>
      <c r="Q380" s="124">
        <f t="shared" si="27"/>
        <v>1533.5499067848175</v>
      </c>
      <c r="R380" s="124">
        <f t="shared" si="28"/>
        <v>669025.53727317124</v>
      </c>
      <c r="Z380" s="2"/>
    </row>
    <row r="381" spans="13:26" x14ac:dyDescent="0.2">
      <c r="M381" s="2"/>
      <c r="N381" s="1">
        <f t="shared" si="29"/>
        <v>315</v>
      </c>
      <c r="O381" s="124">
        <f t="shared" si="30"/>
        <v>669025.53727317124</v>
      </c>
      <c r="P381" s="124">
        <f t="shared" si="31"/>
        <v>1454.7976849843919</v>
      </c>
      <c r="Q381" s="124">
        <f t="shared" si="27"/>
        <v>1540.4305738733783</v>
      </c>
      <c r="R381" s="124">
        <f t="shared" si="28"/>
        <v>672020.76553202898</v>
      </c>
      <c r="Z381" s="2"/>
    </row>
    <row r="382" spans="13:26" x14ac:dyDescent="0.2">
      <c r="M382" s="2"/>
      <c r="N382" s="1">
        <f t="shared" si="29"/>
        <v>316</v>
      </c>
      <c r="O382" s="124">
        <f t="shared" si="30"/>
        <v>672020.76553202898</v>
      </c>
      <c r="P382" s="124">
        <f t="shared" si="31"/>
        <v>1454.7976849843919</v>
      </c>
      <c r="Q382" s="124">
        <f t="shared" si="27"/>
        <v>1547.3270836904467</v>
      </c>
      <c r="R382" s="124">
        <f t="shared" si="28"/>
        <v>675022.89030070382</v>
      </c>
      <c r="Z382" s="2"/>
    </row>
    <row r="383" spans="13:26" x14ac:dyDescent="0.2">
      <c r="M383" s="2"/>
      <c r="N383" s="1">
        <f t="shared" si="29"/>
        <v>317</v>
      </c>
      <c r="O383" s="124">
        <f t="shared" si="30"/>
        <v>675022.89030070382</v>
      </c>
      <c r="P383" s="124">
        <f t="shared" si="31"/>
        <v>1454.7976849843919</v>
      </c>
      <c r="Q383" s="124">
        <f t="shared" si="27"/>
        <v>1554.2394727138885</v>
      </c>
      <c r="R383" s="124">
        <f t="shared" si="28"/>
        <v>678031.92745840212</v>
      </c>
      <c r="Z383" s="2"/>
    </row>
    <row r="384" spans="13:26" x14ac:dyDescent="0.2">
      <c r="M384" s="2"/>
      <c r="N384" s="1">
        <f t="shared" si="29"/>
        <v>318</v>
      </c>
      <c r="O384" s="124">
        <f t="shared" si="30"/>
        <v>678031.92745840212</v>
      </c>
      <c r="P384" s="124">
        <f t="shared" si="31"/>
        <v>1454.7976849843919</v>
      </c>
      <c r="Q384" s="124">
        <f t="shared" si="27"/>
        <v>1561.1677775055587</v>
      </c>
      <c r="R384" s="124">
        <f t="shared" si="28"/>
        <v>681047.8929208921</v>
      </c>
      <c r="Z384" s="2"/>
    </row>
    <row r="385" spans="13:26" x14ac:dyDescent="0.2">
      <c r="M385" s="2"/>
      <c r="N385" s="1">
        <f t="shared" si="29"/>
        <v>319</v>
      </c>
      <c r="O385" s="124">
        <f t="shared" si="30"/>
        <v>681047.8929208921</v>
      </c>
      <c r="P385" s="124">
        <f t="shared" si="31"/>
        <v>1454.7976849843919</v>
      </c>
      <c r="Q385" s="124">
        <f t="shared" si="27"/>
        <v>1568.1120347114968</v>
      </c>
      <c r="R385" s="124">
        <f t="shared" si="28"/>
        <v>684070.80264058802</v>
      </c>
      <c r="Z385" s="2"/>
    </row>
    <row r="386" spans="13:26" x14ac:dyDescent="0.2">
      <c r="M386" s="2"/>
      <c r="N386" s="1">
        <f t="shared" si="29"/>
        <v>320</v>
      </c>
      <c r="O386" s="124">
        <f t="shared" si="30"/>
        <v>684070.80264058802</v>
      </c>
      <c r="P386" s="124">
        <f t="shared" si="31"/>
        <v>1454.7976849843919</v>
      </c>
      <c r="Q386" s="124">
        <f t="shared" si="27"/>
        <v>1575.0722810621189</v>
      </c>
      <c r="R386" s="124">
        <f t="shared" si="28"/>
        <v>687100.67260663456</v>
      </c>
      <c r="Z386" s="2"/>
    </row>
    <row r="387" spans="13:26" x14ac:dyDescent="0.2">
      <c r="M387" s="2"/>
      <c r="N387" s="1">
        <f t="shared" si="29"/>
        <v>321</v>
      </c>
      <c r="O387" s="124">
        <f t="shared" si="30"/>
        <v>687100.67260663456</v>
      </c>
      <c r="P387" s="124">
        <f t="shared" si="31"/>
        <v>1454.7976849843919</v>
      </c>
      <c r="Q387" s="124">
        <f t="shared" ref="Q387:Q426" si="32">O387*$P$61</f>
        <v>1582.0485533724134</v>
      </c>
      <c r="R387" s="124">
        <f t="shared" ref="R387:R426" si="33">O387+P387+Q387</f>
        <v>690137.51884499134</v>
      </c>
      <c r="Z387" s="2"/>
    </row>
    <row r="388" spans="13:26" x14ac:dyDescent="0.2">
      <c r="M388" s="2"/>
      <c r="N388" s="1">
        <f t="shared" ref="N388:N426" si="34">N387+1</f>
        <v>322</v>
      </c>
      <c r="O388" s="124">
        <f t="shared" ref="O388:O426" si="35">R387</f>
        <v>690137.51884499134</v>
      </c>
      <c r="P388" s="124">
        <f t="shared" ref="P388:P426" si="36">P387</f>
        <v>1454.7976849843919</v>
      </c>
      <c r="Q388" s="124">
        <f t="shared" si="32"/>
        <v>1589.0408885421352</v>
      </c>
      <c r="R388" s="124">
        <f t="shared" si="33"/>
        <v>693181.35741851793</v>
      </c>
      <c r="Z388" s="2"/>
    </row>
    <row r="389" spans="13:26" x14ac:dyDescent="0.2">
      <c r="M389" s="2"/>
      <c r="N389" s="1">
        <f t="shared" si="34"/>
        <v>323</v>
      </c>
      <c r="O389" s="124">
        <f t="shared" si="35"/>
        <v>693181.35741851793</v>
      </c>
      <c r="P389" s="124">
        <f t="shared" si="36"/>
        <v>1454.7976849843919</v>
      </c>
      <c r="Q389" s="124">
        <f t="shared" si="32"/>
        <v>1596.0493235560007</v>
      </c>
      <c r="R389" s="124">
        <f t="shared" si="33"/>
        <v>696232.20442705834</v>
      </c>
      <c r="Z389" s="2"/>
    </row>
    <row r="390" spans="13:26" x14ac:dyDescent="0.2">
      <c r="M390" s="2"/>
      <c r="N390" s="1">
        <f t="shared" si="34"/>
        <v>324</v>
      </c>
      <c r="O390" s="124">
        <f t="shared" si="35"/>
        <v>696232.20442705834</v>
      </c>
      <c r="P390" s="124">
        <f t="shared" si="36"/>
        <v>1454.7976849843919</v>
      </c>
      <c r="Q390" s="124">
        <f t="shared" si="32"/>
        <v>1603.0738954838835</v>
      </c>
      <c r="R390" s="124">
        <f t="shared" si="33"/>
        <v>699290.0760075266</v>
      </c>
      <c r="Z390" s="2"/>
    </row>
    <row r="391" spans="13:26" x14ac:dyDescent="0.2">
      <c r="M391" s="2"/>
      <c r="N391" s="1">
        <f t="shared" si="34"/>
        <v>325</v>
      </c>
      <c r="O391" s="124">
        <f t="shared" si="35"/>
        <v>699290.0760075266</v>
      </c>
      <c r="P391" s="124">
        <f t="shared" si="36"/>
        <v>1454.7976849843919</v>
      </c>
      <c r="Q391" s="124">
        <f t="shared" si="32"/>
        <v>1610.1146414810105</v>
      </c>
      <c r="R391" s="124">
        <f t="shared" si="33"/>
        <v>702354.98833399196</v>
      </c>
      <c r="Z391" s="2"/>
    </row>
    <row r="392" spans="13:26" x14ac:dyDescent="0.2">
      <c r="M392" s="2"/>
      <c r="N392" s="1">
        <f t="shared" si="34"/>
        <v>326</v>
      </c>
      <c r="O392" s="124">
        <f t="shared" si="35"/>
        <v>702354.98833399196</v>
      </c>
      <c r="P392" s="124">
        <f t="shared" si="36"/>
        <v>1454.7976849843919</v>
      </c>
      <c r="Q392" s="124">
        <f t="shared" si="32"/>
        <v>1617.1715987881585</v>
      </c>
      <c r="R392" s="124">
        <f t="shared" si="33"/>
        <v>705426.95761776448</v>
      </c>
      <c r="Z392" s="2"/>
    </row>
    <row r="393" spans="13:26" x14ac:dyDescent="0.2">
      <c r="M393" s="2"/>
      <c r="N393" s="1">
        <f t="shared" si="34"/>
        <v>327</v>
      </c>
      <c r="O393" s="124">
        <f t="shared" si="35"/>
        <v>705426.95761776448</v>
      </c>
      <c r="P393" s="124">
        <f t="shared" si="36"/>
        <v>1454.7976849843919</v>
      </c>
      <c r="Q393" s="124">
        <f t="shared" si="32"/>
        <v>1624.2448047318517</v>
      </c>
      <c r="R393" s="124">
        <f t="shared" si="33"/>
        <v>708506.00010748068</v>
      </c>
      <c r="Z393" s="2"/>
    </row>
    <row r="394" spans="13:26" x14ac:dyDescent="0.2">
      <c r="M394" s="2"/>
      <c r="N394" s="1">
        <f t="shared" si="34"/>
        <v>328</v>
      </c>
      <c r="O394" s="124">
        <f t="shared" si="35"/>
        <v>708506.00010748068</v>
      </c>
      <c r="P394" s="124">
        <f t="shared" si="36"/>
        <v>1454.7976849843919</v>
      </c>
      <c r="Q394" s="124">
        <f t="shared" si="32"/>
        <v>1631.3342967245578</v>
      </c>
      <c r="R394" s="124">
        <f t="shared" si="33"/>
        <v>711592.1320891896</v>
      </c>
      <c r="Z394" s="2"/>
    </row>
    <row r="395" spans="13:26" x14ac:dyDescent="0.2">
      <c r="M395" s="2"/>
      <c r="N395" s="1">
        <f t="shared" si="34"/>
        <v>329</v>
      </c>
      <c r="O395" s="124">
        <f t="shared" si="35"/>
        <v>711592.1320891896</v>
      </c>
      <c r="P395" s="124">
        <f t="shared" si="36"/>
        <v>1454.7976849843919</v>
      </c>
      <c r="Q395" s="124">
        <f t="shared" si="32"/>
        <v>1638.4401122648871</v>
      </c>
      <c r="R395" s="124">
        <f t="shared" si="33"/>
        <v>714685.36988643894</v>
      </c>
      <c r="Z395" s="2"/>
    </row>
    <row r="396" spans="13:26" x14ac:dyDescent="0.2">
      <c r="M396" s="2"/>
      <c r="N396" s="1">
        <f t="shared" si="34"/>
        <v>330</v>
      </c>
      <c r="O396" s="124">
        <f t="shared" si="35"/>
        <v>714685.36988643894</v>
      </c>
      <c r="P396" s="124">
        <f t="shared" si="36"/>
        <v>1454.7976849843919</v>
      </c>
      <c r="Q396" s="124">
        <f t="shared" si="32"/>
        <v>1645.5622889377905</v>
      </c>
      <c r="R396" s="124">
        <f t="shared" si="33"/>
        <v>717785.72986036108</v>
      </c>
      <c r="Z396" s="2"/>
    </row>
    <row r="397" spans="13:26" x14ac:dyDescent="0.2">
      <c r="M397" s="2"/>
      <c r="N397" s="1">
        <f t="shared" si="34"/>
        <v>331</v>
      </c>
      <c r="O397" s="124">
        <f t="shared" si="35"/>
        <v>717785.72986036108</v>
      </c>
      <c r="P397" s="124">
        <f t="shared" si="36"/>
        <v>1454.7976849843919</v>
      </c>
      <c r="Q397" s="124">
        <f t="shared" si="32"/>
        <v>1652.7008644147575</v>
      </c>
      <c r="R397" s="124">
        <f t="shared" si="33"/>
        <v>720893.22840976028</v>
      </c>
      <c r="Z397" s="2"/>
    </row>
    <row r="398" spans="13:26" x14ac:dyDescent="0.2">
      <c r="M398" s="2"/>
      <c r="N398" s="1">
        <f t="shared" si="34"/>
        <v>332</v>
      </c>
      <c r="O398" s="124">
        <f t="shared" si="35"/>
        <v>720893.22840976028</v>
      </c>
      <c r="P398" s="124">
        <f t="shared" si="36"/>
        <v>1454.7976849843919</v>
      </c>
      <c r="Q398" s="124">
        <f t="shared" si="32"/>
        <v>1659.8558764540171</v>
      </c>
      <c r="R398" s="124">
        <f t="shared" si="33"/>
        <v>724007.88197119872</v>
      </c>
      <c r="Z398" s="2"/>
    </row>
    <row r="399" spans="13:26" x14ac:dyDescent="0.2">
      <c r="M399" s="2"/>
      <c r="N399" s="1">
        <f t="shared" si="34"/>
        <v>333</v>
      </c>
      <c r="O399" s="124">
        <f t="shared" si="35"/>
        <v>724007.88197119872</v>
      </c>
      <c r="P399" s="124">
        <f t="shared" si="36"/>
        <v>1454.7976849843919</v>
      </c>
      <c r="Q399" s="124">
        <f t="shared" si="32"/>
        <v>1667.0273629007361</v>
      </c>
      <c r="R399" s="124">
        <f t="shared" si="33"/>
        <v>727129.7070190839</v>
      </c>
      <c r="Z399" s="2"/>
    </row>
    <row r="400" spans="13:26" x14ac:dyDescent="0.2">
      <c r="M400" s="2"/>
      <c r="N400" s="1">
        <f t="shared" si="34"/>
        <v>334</v>
      </c>
      <c r="O400" s="124">
        <f t="shared" si="35"/>
        <v>727129.7070190839</v>
      </c>
      <c r="P400" s="124">
        <f t="shared" si="36"/>
        <v>1454.7976849843919</v>
      </c>
      <c r="Q400" s="124">
        <f t="shared" si="32"/>
        <v>1674.2153616872195</v>
      </c>
      <c r="R400" s="124">
        <f t="shared" si="33"/>
        <v>730258.72006575554</v>
      </c>
      <c r="Z400" s="2"/>
    </row>
    <row r="401" spans="13:26" x14ac:dyDescent="0.2">
      <c r="M401" s="2"/>
      <c r="N401" s="1">
        <f t="shared" si="34"/>
        <v>335</v>
      </c>
      <c r="O401" s="124">
        <f t="shared" si="35"/>
        <v>730258.72006575554</v>
      </c>
      <c r="P401" s="124">
        <f t="shared" si="36"/>
        <v>1454.7976849843919</v>
      </c>
      <c r="Q401" s="124">
        <f t="shared" si="32"/>
        <v>1681.419910833112</v>
      </c>
      <c r="R401" s="124">
        <f t="shared" si="33"/>
        <v>733394.93766157306</v>
      </c>
      <c r="Z401" s="2"/>
    </row>
    <row r="402" spans="13:26" x14ac:dyDescent="0.2">
      <c r="M402" s="2"/>
      <c r="N402" s="1">
        <f t="shared" si="34"/>
        <v>336</v>
      </c>
      <c r="O402" s="124">
        <f t="shared" si="35"/>
        <v>733394.93766157306</v>
      </c>
      <c r="P402" s="124">
        <f t="shared" si="36"/>
        <v>1454.7976849843919</v>
      </c>
      <c r="Q402" s="124">
        <f t="shared" si="32"/>
        <v>1688.641048445598</v>
      </c>
      <c r="R402" s="124">
        <f t="shared" si="33"/>
        <v>736538.37639500306</v>
      </c>
      <c r="Z402" s="2"/>
    </row>
    <row r="403" spans="13:26" x14ac:dyDescent="0.2">
      <c r="M403" s="2"/>
      <c r="N403" s="1">
        <f t="shared" si="34"/>
        <v>337</v>
      </c>
      <c r="O403" s="124">
        <f t="shared" si="35"/>
        <v>736538.37639500306</v>
      </c>
      <c r="P403" s="124">
        <f t="shared" si="36"/>
        <v>1454.7976849843919</v>
      </c>
      <c r="Q403" s="124">
        <f t="shared" si="32"/>
        <v>1695.878812719604</v>
      </c>
      <c r="R403" s="124">
        <f t="shared" si="33"/>
        <v>739689.05289270706</v>
      </c>
      <c r="Z403" s="2"/>
    </row>
    <row r="404" spans="13:26" x14ac:dyDescent="0.2">
      <c r="M404" s="2"/>
      <c r="N404" s="1">
        <f t="shared" si="34"/>
        <v>338</v>
      </c>
      <c r="O404" s="124">
        <f t="shared" si="35"/>
        <v>739689.05289270706</v>
      </c>
      <c r="P404" s="124">
        <f t="shared" si="36"/>
        <v>1454.7976849843919</v>
      </c>
      <c r="Q404" s="124">
        <f t="shared" si="32"/>
        <v>1703.1332419379999</v>
      </c>
      <c r="R404" s="124">
        <f t="shared" si="33"/>
        <v>742846.98381962941</v>
      </c>
      <c r="Z404" s="2"/>
    </row>
    <row r="405" spans="13:26" x14ac:dyDescent="0.2">
      <c r="M405" s="2"/>
      <c r="N405" s="1">
        <f t="shared" si="34"/>
        <v>339</v>
      </c>
      <c r="O405" s="124">
        <f t="shared" si="35"/>
        <v>742846.98381962941</v>
      </c>
      <c r="P405" s="124">
        <f t="shared" si="36"/>
        <v>1454.7976849843919</v>
      </c>
      <c r="Q405" s="124">
        <f t="shared" si="32"/>
        <v>1710.4043744718022</v>
      </c>
      <c r="R405" s="124">
        <f t="shared" si="33"/>
        <v>746012.18587908556</v>
      </c>
      <c r="Z405" s="2"/>
    </row>
    <row r="406" spans="13:26" x14ac:dyDescent="0.2">
      <c r="M406" s="2"/>
      <c r="N406" s="1">
        <f t="shared" si="34"/>
        <v>340</v>
      </c>
      <c r="O406" s="124">
        <f t="shared" si="35"/>
        <v>746012.18587908556</v>
      </c>
      <c r="P406" s="124">
        <f t="shared" si="36"/>
        <v>1454.7976849843919</v>
      </c>
      <c r="Q406" s="124">
        <f t="shared" si="32"/>
        <v>1717.6922487803765</v>
      </c>
      <c r="R406" s="124">
        <f t="shared" si="33"/>
        <v>749184.67581285036</v>
      </c>
      <c r="Z406" s="2"/>
    </row>
    <row r="407" spans="13:26" x14ac:dyDescent="0.2">
      <c r="M407" s="2"/>
      <c r="N407" s="1">
        <f t="shared" si="34"/>
        <v>341</v>
      </c>
      <c r="O407" s="124">
        <f t="shared" si="35"/>
        <v>749184.67581285036</v>
      </c>
      <c r="P407" s="124">
        <f t="shared" si="36"/>
        <v>1454.7976849843919</v>
      </c>
      <c r="Q407" s="124">
        <f t="shared" si="32"/>
        <v>1724.9969034116411</v>
      </c>
      <c r="R407" s="124">
        <f t="shared" si="33"/>
        <v>752364.47040124645</v>
      </c>
      <c r="Z407" s="2"/>
    </row>
    <row r="408" spans="13:26" x14ac:dyDescent="0.2">
      <c r="M408" s="2"/>
      <c r="N408" s="1">
        <f t="shared" si="34"/>
        <v>342</v>
      </c>
      <c r="O408" s="124">
        <f t="shared" si="35"/>
        <v>752364.47040124645</v>
      </c>
      <c r="P408" s="124">
        <f t="shared" si="36"/>
        <v>1454.7976849843919</v>
      </c>
      <c r="Q408" s="124">
        <f t="shared" si="32"/>
        <v>1732.3183770022711</v>
      </c>
      <c r="R408" s="124">
        <f t="shared" si="33"/>
        <v>755551.58646323311</v>
      </c>
      <c r="Z408" s="2"/>
    </row>
    <row r="409" spans="13:26" x14ac:dyDescent="0.2">
      <c r="M409" s="2"/>
      <c r="N409" s="1">
        <f t="shared" si="34"/>
        <v>343</v>
      </c>
      <c r="O409" s="124">
        <f t="shared" si="35"/>
        <v>755551.58646323311</v>
      </c>
      <c r="P409" s="124">
        <f t="shared" si="36"/>
        <v>1454.7976849843919</v>
      </c>
      <c r="Q409" s="124">
        <f t="shared" si="32"/>
        <v>1739.6567082779013</v>
      </c>
      <c r="R409" s="124">
        <f t="shared" si="33"/>
        <v>758746.04085649538</v>
      </c>
      <c r="Z409" s="2"/>
    </row>
    <row r="410" spans="13:26" x14ac:dyDescent="0.2">
      <c r="M410" s="2"/>
      <c r="N410" s="1">
        <f t="shared" si="34"/>
        <v>344</v>
      </c>
      <c r="O410" s="124">
        <f t="shared" si="35"/>
        <v>758746.04085649538</v>
      </c>
      <c r="P410" s="124">
        <f t="shared" si="36"/>
        <v>1454.7976849843919</v>
      </c>
      <c r="Q410" s="124">
        <f t="shared" si="32"/>
        <v>1747.011936053334</v>
      </c>
      <c r="R410" s="124">
        <f t="shared" si="33"/>
        <v>761947.85047753307</v>
      </c>
      <c r="Z410" s="2"/>
    </row>
    <row r="411" spans="13:26" x14ac:dyDescent="0.2">
      <c r="M411" s="2"/>
      <c r="N411" s="1">
        <f t="shared" si="34"/>
        <v>345</v>
      </c>
      <c r="O411" s="124">
        <f t="shared" si="35"/>
        <v>761947.85047753307</v>
      </c>
      <c r="P411" s="124">
        <f t="shared" si="36"/>
        <v>1454.7976849843919</v>
      </c>
      <c r="Q411" s="124">
        <f t="shared" si="32"/>
        <v>1754.3840992327412</v>
      </c>
      <c r="R411" s="124">
        <f t="shared" si="33"/>
        <v>765157.0322617502</v>
      </c>
      <c r="Z411" s="2"/>
    </row>
    <row r="412" spans="13:26" x14ac:dyDescent="0.2">
      <c r="M412" s="2"/>
      <c r="N412" s="1">
        <f t="shared" si="34"/>
        <v>346</v>
      </c>
      <c r="O412" s="124">
        <f t="shared" si="35"/>
        <v>765157.0322617502</v>
      </c>
      <c r="P412" s="124">
        <f t="shared" si="36"/>
        <v>1454.7976849843919</v>
      </c>
      <c r="Q412" s="124">
        <f t="shared" si="32"/>
        <v>1761.7732368098723</v>
      </c>
      <c r="R412" s="124">
        <f t="shared" si="33"/>
        <v>768373.60318354447</v>
      </c>
      <c r="Z412" s="2"/>
    </row>
    <row r="413" spans="13:26" x14ac:dyDescent="0.2">
      <c r="M413" s="2"/>
      <c r="N413" s="1">
        <f t="shared" si="34"/>
        <v>347</v>
      </c>
      <c r="O413" s="124">
        <f t="shared" si="35"/>
        <v>768373.60318354447</v>
      </c>
      <c r="P413" s="124">
        <f t="shared" si="36"/>
        <v>1454.7976849843919</v>
      </c>
      <c r="Q413" s="124">
        <f t="shared" si="32"/>
        <v>1769.1793878682599</v>
      </c>
      <c r="R413" s="124">
        <f t="shared" si="33"/>
        <v>771597.58025639714</v>
      </c>
      <c r="Z413" s="2"/>
    </row>
    <row r="414" spans="13:26" x14ac:dyDescent="0.2">
      <c r="M414" s="2"/>
      <c r="N414" s="1">
        <f t="shared" si="34"/>
        <v>348</v>
      </c>
      <c r="O414" s="124">
        <f t="shared" si="35"/>
        <v>771597.58025639714</v>
      </c>
      <c r="P414" s="124">
        <f t="shared" si="36"/>
        <v>1454.7976849843919</v>
      </c>
      <c r="Q414" s="124">
        <f t="shared" si="32"/>
        <v>1776.6025915814259</v>
      </c>
      <c r="R414" s="124">
        <f t="shared" si="33"/>
        <v>774828.98053296295</v>
      </c>
      <c r="Z414" s="2"/>
    </row>
    <row r="415" spans="13:26" x14ac:dyDescent="0.2">
      <c r="M415" s="2"/>
      <c r="N415" s="1">
        <f t="shared" si="34"/>
        <v>349</v>
      </c>
      <c r="O415" s="124">
        <f t="shared" si="35"/>
        <v>774828.98053296295</v>
      </c>
      <c r="P415" s="124">
        <f t="shared" si="36"/>
        <v>1454.7976849843919</v>
      </c>
      <c r="Q415" s="124">
        <f t="shared" si="32"/>
        <v>1784.0428872130892</v>
      </c>
      <c r="R415" s="124">
        <f t="shared" si="33"/>
        <v>778067.8211051604</v>
      </c>
      <c r="Z415" s="2"/>
    </row>
    <row r="416" spans="13:26" x14ac:dyDescent="0.2">
      <c r="M416" s="2"/>
      <c r="N416" s="1">
        <f t="shared" si="34"/>
        <v>350</v>
      </c>
      <c r="O416" s="124">
        <f t="shared" si="35"/>
        <v>778067.8211051604</v>
      </c>
      <c r="P416" s="124">
        <f t="shared" si="36"/>
        <v>1454.7976849843919</v>
      </c>
      <c r="Q416" s="124">
        <f t="shared" si="32"/>
        <v>1791.500314117374</v>
      </c>
      <c r="R416" s="124">
        <f t="shared" si="33"/>
        <v>781314.11910426221</v>
      </c>
      <c r="Z416" s="2"/>
    </row>
    <row r="417" spans="13:26" x14ac:dyDescent="0.2">
      <c r="M417" s="2"/>
      <c r="N417" s="1">
        <f t="shared" si="34"/>
        <v>351</v>
      </c>
      <c r="O417" s="124">
        <f t="shared" si="35"/>
        <v>781314.11910426221</v>
      </c>
      <c r="P417" s="124">
        <f t="shared" si="36"/>
        <v>1454.7976849843919</v>
      </c>
      <c r="Q417" s="124">
        <f t="shared" si="32"/>
        <v>1798.974911739017</v>
      </c>
      <c r="R417" s="124">
        <f t="shared" si="33"/>
        <v>784567.89170098561</v>
      </c>
      <c r="Z417" s="2"/>
    </row>
    <row r="418" spans="13:26" x14ac:dyDescent="0.2">
      <c r="M418" s="2"/>
      <c r="N418" s="1">
        <f t="shared" si="34"/>
        <v>352</v>
      </c>
      <c r="O418" s="124">
        <f t="shared" si="35"/>
        <v>784567.89170098561</v>
      </c>
      <c r="P418" s="124">
        <f t="shared" si="36"/>
        <v>1454.7976849843919</v>
      </c>
      <c r="Q418" s="124">
        <f t="shared" si="32"/>
        <v>1806.4667196135758</v>
      </c>
      <c r="R418" s="124">
        <f t="shared" si="33"/>
        <v>787829.15610558353</v>
      </c>
      <c r="Z418" s="2"/>
    </row>
    <row r="419" spans="13:26" x14ac:dyDescent="0.2">
      <c r="M419" s="2"/>
      <c r="N419" s="1">
        <f t="shared" si="34"/>
        <v>353</v>
      </c>
      <c r="O419" s="124">
        <f t="shared" si="35"/>
        <v>787829.15610558353</v>
      </c>
      <c r="P419" s="124">
        <f t="shared" si="36"/>
        <v>1454.7976849843919</v>
      </c>
      <c r="Q419" s="124">
        <f t="shared" si="32"/>
        <v>1813.9757773676392</v>
      </c>
      <c r="R419" s="124">
        <f t="shared" si="33"/>
        <v>791097.92956793553</v>
      </c>
      <c r="Z419" s="2"/>
    </row>
    <row r="420" spans="13:26" x14ac:dyDescent="0.2">
      <c r="M420" s="2"/>
      <c r="N420" s="1">
        <f t="shared" si="34"/>
        <v>354</v>
      </c>
      <c r="O420" s="124">
        <f t="shared" si="35"/>
        <v>791097.92956793553</v>
      </c>
      <c r="P420" s="124">
        <f t="shared" si="36"/>
        <v>1454.7976849843919</v>
      </c>
      <c r="Q420" s="124">
        <f t="shared" si="32"/>
        <v>1821.5021247190364</v>
      </c>
      <c r="R420" s="124">
        <f t="shared" si="33"/>
        <v>794374.22937763901</v>
      </c>
      <c r="Z420" s="2"/>
    </row>
    <row r="421" spans="13:26" x14ac:dyDescent="0.2">
      <c r="M421" s="2"/>
      <c r="N421" s="1">
        <f t="shared" si="34"/>
        <v>355</v>
      </c>
      <c r="O421" s="124">
        <f t="shared" si="35"/>
        <v>794374.22937763901</v>
      </c>
      <c r="P421" s="124">
        <f t="shared" si="36"/>
        <v>1454.7976849843919</v>
      </c>
      <c r="Q421" s="124">
        <f t="shared" si="32"/>
        <v>1829.0458014770463</v>
      </c>
      <c r="R421" s="124">
        <f t="shared" si="33"/>
        <v>797658.07286410045</v>
      </c>
      <c r="Z421" s="2"/>
    </row>
    <row r="422" spans="13:26" x14ac:dyDescent="0.2">
      <c r="M422" s="2"/>
      <c r="N422" s="1">
        <f t="shared" si="34"/>
        <v>356</v>
      </c>
      <c r="O422" s="124">
        <f t="shared" si="35"/>
        <v>797658.07286410045</v>
      </c>
      <c r="P422" s="124">
        <f t="shared" si="36"/>
        <v>1454.7976849843919</v>
      </c>
      <c r="Q422" s="124">
        <f t="shared" si="32"/>
        <v>1836.6068475426089</v>
      </c>
      <c r="R422" s="124">
        <f t="shared" si="33"/>
        <v>800949.47739662742</v>
      </c>
      <c r="Z422" s="2"/>
    </row>
    <row r="423" spans="13:26" x14ac:dyDescent="0.2">
      <c r="M423" s="2"/>
      <c r="N423" s="1">
        <f t="shared" si="34"/>
        <v>357</v>
      </c>
      <c r="O423" s="124">
        <f t="shared" si="35"/>
        <v>800949.47739662742</v>
      </c>
      <c r="P423" s="124">
        <f t="shared" si="36"/>
        <v>1454.7976849843919</v>
      </c>
      <c r="Q423" s="124">
        <f t="shared" si="32"/>
        <v>1844.1853029085357</v>
      </c>
      <c r="R423" s="124">
        <f t="shared" si="33"/>
        <v>804248.46038452035</v>
      </c>
      <c r="Z423" s="2"/>
    </row>
    <row r="424" spans="13:26" x14ac:dyDescent="0.2">
      <c r="M424" s="2"/>
      <c r="N424" s="1">
        <f t="shared" si="34"/>
        <v>358</v>
      </c>
      <c r="O424" s="124">
        <f t="shared" si="35"/>
        <v>804248.46038452035</v>
      </c>
      <c r="P424" s="124">
        <f t="shared" si="36"/>
        <v>1454.7976849843919</v>
      </c>
      <c r="Q424" s="124">
        <f t="shared" si="32"/>
        <v>1851.7812076597222</v>
      </c>
      <c r="R424" s="124">
        <f t="shared" si="33"/>
        <v>807555.0392771645</v>
      </c>
      <c r="Z424" s="2"/>
    </row>
    <row r="425" spans="13:26" x14ac:dyDescent="0.2">
      <c r="M425" s="2"/>
      <c r="N425" s="1">
        <f t="shared" si="34"/>
        <v>359</v>
      </c>
      <c r="O425" s="124">
        <f t="shared" si="35"/>
        <v>807555.0392771645</v>
      </c>
      <c r="P425" s="124">
        <f t="shared" si="36"/>
        <v>1454.7976849843919</v>
      </c>
      <c r="Q425" s="124">
        <f t="shared" si="32"/>
        <v>1859.3946019733592</v>
      </c>
      <c r="R425" s="124">
        <f t="shared" si="33"/>
        <v>810869.23156412225</v>
      </c>
      <c r="Z425" s="2"/>
    </row>
    <row r="426" spans="13:26" x14ac:dyDescent="0.2">
      <c r="M426" s="2"/>
      <c r="N426" s="1">
        <f t="shared" si="34"/>
        <v>360</v>
      </c>
      <c r="O426" s="124">
        <f t="shared" si="35"/>
        <v>810869.23156412225</v>
      </c>
      <c r="P426" s="124">
        <f t="shared" si="36"/>
        <v>1454.7976849843919</v>
      </c>
      <c r="Q426" s="124">
        <f t="shared" si="32"/>
        <v>1867.0255261191448</v>
      </c>
      <c r="R426" s="124">
        <f t="shared" si="33"/>
        <v>814191.05477522581</v>
      </c>
      <c r="Z426" s="2"/>
    </row>
    <row r="427" spans="13:26" x14ac:dyDescent="0.2">
      <c r="M427" s="2"/>
      <c r="N427" s="163" t="s">
        <v>216</v>
      </c>
      <c r="O427" s="163" t="s">
        <v>216</v>
      </c>
      <c r="P427" s="163" t="s">
        <v>216</v>
      </c>
      <c r="Q427" s="163" t="s">
        <v>216</v>
      </c>
      <c r="R427" s="163" t="s">
        <v>216</v>
      </c>
      <c r="Z427" s="2"/>
    </row>
    <row r="428" spans="13:26" x14ac:dyDescent="0.2">
      <c r="M428" s="2"/>
      <c r="N428" s="134"/>
      <c r="O428" s="134" t="s">
        <v>231</v>
      </c>
      <c r="P428" s="196">
        <f>SUM(P67:P426)</f>
        <v>523727.16659438296</v>
      </c>
      <c r="Q428" s="196">
        <f>SUM(Q67:Q426)</f>
        <v>290463.88818084303</v>
      </c>
      <c r="R428" s="196">
        <f>P428+Q428</f>
        <v>814191.05477522593</v>
      </c>
      <c r="S428" s="124">
        <f>R428-P62</f>
        <v>3.8417056202888489E-9</v>
      </c>
      <c r="Z428" s="2"/>
    </row>
    <row r="429" spans="13:26" x14ac:dyDescent="0.2"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3:26" x14ac:dyDescent="0.2">
      <c r="S430" s="124"/>
    </row>
  </sheetData>
  <mergeCells count="1">
    <mergeCell ref="AF7:AF8"/>
  </mergeCells>
  <printOptions horizontalCentered="1"/>
  <pageMargins left="0.75" right="0.75" top="0.75" bottom="0.75" header="0.3" footer="0.3"/>
  <pageSetup scale="73" orientation="portrait" blackAndWhite="1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177FD-28A7-40B0-9EC1-6B840B7F97AA}">
  <sheetPr>
    <tabColor theme="2" tint="-0.499984740745262"/>
    <pageSetUpPr fitToPage="1"/>
  </sheetPr>
  <dimension ref="A1:AH297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6.5703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6.5703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Tampa International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2045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670381.13512641657</v>
      </c>
      <c r="Q8" s="184">
        <f>G10</f>
        <v>443965.21616839018</v>
      </c>
      <c r="R8" s="184">
        <f>G11</f>
        <v>444664.90879939217</v>
      </c>
      <c r="S8" s="184">
        <f>G12</f>
        <v>81938.601630557008</v>
      </c>
      <c r="T8" s="184">
        <f>G13</f>
        <v>-300187.5914719227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1129083.6776357661</v>
      </c>
      <c r="Q9" s="184">
        <f>L10</f>
        <v>754473.74315133574</v>
      </c>
      <c r="R9" s="184">
        <f>L11</f>
        <v>770141.33207925502</v>
      </c>
      <c r="S9" s="184">
        <f>L12</f>
        <v>124381.16351565477</v>
      </c>
      <c r="T9" s="184">
        <f>L13</f>
        <v>-519912.56111047947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207" t="s">
        <v>53</v>
      </c>
      <c r="B10" s="170">
        <f>'Escalation Factors'!$A$10</f>
        <v>2023</v>
      </c>
      <c r="C10" s="201">
        <v>2045</v>
      </c>
      <c r="D10" s="10" t="s">
        <v>155</v>
      </c>
      <c r="E10" s="184">
        <f>VLOOKUP($A$10,'Cost Estimates in 2023'!$A:$F,2,FALSE)</f>
        <v>421015</v>
      </c>
      <c r="F10" s="164">
        <f>VLOOKUP(G$7,Multiplier_Labor,3,FALSE)</f>
        <v>1.0545116353773385</v>
      </c>
      <c r="G10" s="185">
        <f>E10*F10</f>
        <v>443965.21616839018</v>
      </c>
      <c r="H10" s="137"/>
      <c r="J10" s="165">
        <f>C10+1</f>
        <v>2046</v>
      </c>
      <c r="K10" s="164">
        <f>VLOOKUP(J$10,Multiplier_Labor,4,FALSE)</f>
        <v>1.6993983214783515</v>
      </c>
      <c r="L10" s="185">
        <f>G10*K10</f>
        <v>754473.74315133574</v>
      </c>
      <c r="M10" s="2"/>
      <c r="O10" s="134" t="s">
        <v>235</v>
      </c>
      <c r="P10" s="184">
        <f>SUM(Q10:T10)</f>
        <v>1018662.6776357661</v>
      </c>
      <c r="Q10" s="184">
        <f>Q9-Q16</f>
        <v>685161.74315133574</v>
      </c>
      <c r="R10" s="184">
        <f>R9-R16</f>
        <v>702488.33207925502</v>
      </c>
      <c r="S10" s="184">
        <f>S9-S16</f>
        <v>112837.16351565477</v>
      </c>
      <c r="T10" s="184">
        <f>T9-T16</f>
        <v>-481824.56111047947</v>
      </c>
      <c r="Z10" s="2"/>
      <c r="AA10" s="186" t="str">
        <f>A10</f>
        <v>Tampa International Solar</v>
      </c>
      <c r="AB10" s="182">
        <f>P12</f>
        <v>20</v>
      </c>
      <c r="AC10" s="187">
        <f>G7</f>
        <v>2025</v>
      </c>
      <c r="AD10" s="187">
        <f>C10</f>
        <v>2045</v>
      </c>
      <c r="AE10" s="182">
        <f>G15</f>
        <v>670381.13512641657</v>
      </c>
      <c r="AF10" s="182">
        <f>P16</f>
        <v>110421</v>
      </c>
      <c r="AG10" s="182">
        <f>L15</f>
        <v>1129083.6776357661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438610</v>
      </c>
      <c r="F11" s="164">
        <f>VLOOKUP(G$7,Multiplier_Materials,3,FALSE)</f>
        <v>1.0138047668757943</v>
      </c>
      <c r="G11" s="185">
        <f>E11*F11</f>
        <v>444664.90879939217</v>
      </c>
      <c r="H11" s="137"/>
      <c r="K11" s="164">
        <f>VLOOKUP(J$10,Multiplier_Materials,4,FALSE)</f>
        <v>1.7319588679904119</v>
      </c>
      <c r="L11" s="185">
        <f>G11*K11</f>
        <v>770141.33207925502</v>
      </c>
      <c r="M11" s="2"/>
      <c r="O11" s="134" t="s">
        <v>234</v>
      </c>
      <c r="P11" s="184">
        <f>SUM(Q11:T11)</f>
        <v>604919.82522685896</v>
      </c>
      <c r="Q11" s="184">
        <f>Q10/((1+Q13)^(P12))</f>
        <v>403179.01606216334</v>
      </c>
      <c r="R11" s="184">
        <f>R10/((1+R13)^(P12))</f>
        <v>405603.35759841185</v>
      </c>
      <c r="S11" s="184">
        <f>S10/((1+S13)^(P12))</f>
        <v>74333.758658460923</v>
      </c>
      <c r="T11" s="184">
        <f>T10/((1+T13)^(P12))</f>
        <v>-278196.30709217704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78660</v>
      </c>
      <c r="F12" s="164">
        <f>VLOOKUP(G$7,Multiplier_GDP,3,FALSE)</f>
        <v>1.0416806716317952</v>
      </c>
      <c r="G12" s="185">
        <f>E12*F12</f>
        <v>81938.601630557008</v>
      </c>
      <c r="H12" s="137"/>
      <c r="K12" s="164">
        <f>VLOOKUP(J$10,Multiplier_GDP,4,FALSE)</f>
        <v>1.5179800611738758</v>
      </c>
      <c r="L12" s="185">
        <f>G12*K12</f>
        <v>124381.16351565477</v>
      </c>
      <c r="M12" s="2"/>
      <c r="O12" s="134" t="s">
        <v>244</v>
      </c>
      <c r="P12" s="184">
        <f>(P7-P6)</f>
        <v>20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-296100</v>
      </c>
      <c r="F13" s="164">
        <f>F11</f>
        <v>1.0138047668757943</v>
      </c>
      <c r="G13" s="185">
        <f>E13*F13</f>
        <v>-300187.5914719227</v>
      </c>
      <c r="H13" s="137"/>
      <c r="K13" s="164">
        <f>K11</f>
        <v>1.7319588679904119</v>
      </c>
      <c r="L13" s="185">
        <f>G13*K13</f>
        <v>-519912.56111047947</v>
      </c>
      <c r="M13" s="2"/>
      <c r="O13" s="180" t="s">
        <v>237</v>
      </c>
      <c r="P13" s="189">
        <f>IF(P8=0,0,((P9/P8)^(1/($P7-$P6))-1))</f>
        <v>2.6408446412160336E-2</v>
      </c>
      <c r="Q13" s="189">
        <f>IF(Q8=0,0,((Q9/Q8)^(1/($P7-$P6))-1))</f>
        <v>2.686832860397903E-2</v>
      </c>
      <c r="R13" s="189">
        <f>IF(R8=0,0,((R9/R8)^(1/($P7-$P6))-1))</f>
        <v>2.7843227610855115E-2</v>
      </c>
      <c r="S13" s="189">
        <f>IF(S8=0,0,((S9/S8)^(1/($P7-$P6))-1))</f>
        <v>2.1088308082312324E-2</v>
      </c>
      <c r="T13" s="189">
        <f>IF(T8=0,0,((T9/T8)^(1/($P7-$P6))-1))</f>
        <v>2.7843227610855115E-2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39309.206871331844</v>
      </c>
      <c r="Q14" s="185">
        <f>PMT(Q13,$P12,-Q11)</f>
        <v>26321.411270980432</v>
      </c>
      <c r="R14" s="185">
        <f>PMT(R13,$P12,-R11)</f>
        <v>26722.18806195123</v>
      </c>
      <c r="S14" s="185">
        <f>PMT(S13,$P12,-S11)</f>
        <v>4593.8927879959601</v>
      </c>
      <c r="T14" s="185">
        <f>PMT(T13,$P12,-T11)</f>
        <v>-18328.285249595774</v>
      </c>
      <c r="U14" s="190"/>
      <c r="Z14" s="2"/>
    </row>
    <row r="15" spans="1:34" x14ac:dyDescent="0.2">
      <c r="E15" s="185">
        <f>SUM(E10:E13)</f>
        <v>642185</v>
      </c>
      <c r="F15" s="124"/>
      <c r="G15" s="185">
        <f>SUM(G10:G13)</f>
        <v>670381.13512641657</v>
      </c>
      <c r="H15" s="137"/>
      <c r="L15" s="185">
        <f>SUM(L10:L13)</f>
        <v>1129083.6776357661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4" si="0">SUM(Q16:T16)</f>
        <v>110421</v>
      </c>
      <c r="Q16" s="185">
        <f>VLOOKUP($A$10,'Reserves Dec 31, 2024'!$A:$F,2,FALSE)</f>
        <v>69312</v>
      </c>
      <c r="R16" s="185">
        <f>VLOOKUP($A$10,'Reserves Dec 31, 2024'!$A:$F,3,FALSE)</f>
        <v>67653</v>
      </c>
      <c r="S16" s="185">
        <f>VLOOKUP($A$10,'Reserves Dec 31, 2024'!$A:$F,4,FALSE)</f>
        <v>11544</v>
      </c>
      <c r="T16" s="185">
        <f>VLOOKUP($A$10,'Reserves Dec 31, 2024'!$A:$F,5,FALSE)</f>
        <v>-38088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4" si="1">N16+1</f>
        <v>1</v>
      </c>
      <c r="O17" s="195">
        <f>P6</f>
        <v>2025</v>
      </c>
      <c r="P17" s="124">
        <f t="shared" si="0"/>
        <v>39309.206871331844</v>
      </c>
      <c r="Q17" s="124">
        <f>IF($N17&lt;=TRUNC($P$12),Q14*(1+0),0)</f>
        <v>26321.411270980432</v>
      </c>
      <c r="R17" s="124">
        <f>IF($N17&lt;=TRUNC($P$12),R14*(1+0),0)</f>
        <v>26722.18806195123</v>
      </c>
      <c r="S17" s="124">
        <f>IF($N17&lt;=TRUNC($P$12),S14*(1+0),0)</f>
        <v>4593.8927879959601</v>
      </c>
      <c r="T17" s="124">
        <f>IF($N17&lt;=TRUNC($P$12),T14*(1+0),0)</f>
        <v>-18328.285249595774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4" si="2">O17+1</f>
        <v>2026</v>
      </c>
      <c r="P18" s="124">
        <f t="shared" si="0"/>
        <v>40347.009971639207</v>
      </c>
      <c r="Q18" s="124">
        <f t="shared" ref="Q18:Q44" si="3">IF($N18&lt;=TRUNC($P$12),Q17*(1+Q$13),0)</f>
        <v>27028.62359832961</v>
      </c>
      <c r="R18" s="124">
        <f t="shared" ref="R18:R44" si="4">IF($N18&lt;=TRUNC($P$12),R17*(1+R$13),0)</f>
        <v>27466.220026420215</v>
      </c>
      <c r="S18" s="124">
        <f t="shared" ref="S18:S44" si="5">IF($N18&lt;=TRUNC($P$12),S17*(1+S$13),0)</f>
        <v>4690.7702144063314</v>
      </c>
      <c r="T18" s="124">
        <f t="shared" ref="T18:T44" si="6">IF($N18&lt;=TRUNC($P$12),T17*(1+T$13),0)</f>
        <v>-18838.603867516948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41412.365000068559</v>
      </c>
      <c r="Q19" s="124">
        <f t="shared" si="3"/>
        <v>27754.837538882792</v>
      </c>
      <c r="R19" s="124">
        <f t="shared" si="4"/>
        <v>28230.968242225659</v>
      </c>
      <c r="S19" s="124">
        <f t="shared" si="5"/>
        <v>4789.690621831066</v>
      </c>
      <c r="T19" s="124">
        <f t="shared" si="6"/>
        <v>-19363.131402870957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42506.006766399536</v>
      </c>
      <c r="Q20" s="124">
        <f t="shared" si="3"/>
        <v>28500.563634227547</v>
      </c>
      <c r="R20" s="124">
        <f t="shared" si="4"/>
        <v>29017.009516668772</v>
      </c>
      <c r="S20" s="124">
        <f t="shared" si="5"/>
        <v>4890.6970932832019</v>
      </c>
      <c r="T20" s="124">
        <f t="shared" si="6"/>
        <v>-19902.26347777999</v>
      </c>
      <c r="U20" s="196">
        <f>SUM(Q17:T20)/4</f>
        <v>40893.647152359787</v>
      </c>
      <c r="V20" s="124">
        <f>SUM(Q17:Q20)/4</f>
        <v>27401.359010605098</v>
      </c>
      <c r="W20" s="124">
        <f>SUM(R17:R20)/4</f>
        <v>27859.096461816469</v>
      </c>
      <c r="X20" s="124">
        <f>SUM(S17:S20)/4</f>
        <v>4741.2626793791396</v>
      </c>
      <c r="Y20" s="124">
        <f>SUM(T17:T20)/4</f>
        <v>-19108.070999440919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43628.689751138911</v>
      </c>
      <c r="Q21" s="124">
        <f t="shared" si="3"/>
        <v>29266.326143350587</v>
      </c>
      <c r="R21" s="124">
        <f t="shared" si="4"/>
        <v>29824.936717227731</v>
      </c>
      <c r="S21" s="124">
        <f t="shared" si="5"/>
        <v>4993.8336203236277</v>
      </c>
      <c r="T21" s="124">
        <f t="shared" si="6"/>
        <v>-20456.406729763028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44781.188633706974</v>
      </c>
      <c r="Q22" s="124">
        <f t="shared" si="3"/>
        <v>30052.663411201353</v>
      </c>
      <c r="R22" s="124">
        <f t="shared" si="4"/>
        <v>30655.359218724854</v>
      </c>
      <c r="S22" s="124">
        <f t="shared" si="5"/>
        <v>5099.1451222208216</v>
      </c>
      <c r="T22" s="124">
        <f t="shared" si="6"/>
        <v>-21025.979118440049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45964.298834841393</v>
      </c>
      <c r="Q23" s="124">
        <f t="shared" si="3"/>
        <v>30860.128247158289</v>
      </c>
      <c r="R23" s="124">
        <f t="shared" si="4"/>
        <v>31508.903362944337</v>
      </c>
      <c r="S23" s="124">
        <f t="shared" si="5"/>
        <v>5206.6774655146346</v>
      </c>
      <c r="T23" s="124">
        <f t="shared" si="6"/>
        <v>-21611.410240775862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47178.837073602394</v>
      </c>
      <c r="Q24" s="124">
        <f t="shared" si="3"/>
        <v>31689.288313663874</v>
      </c>
      <c r="R24" s="124">
        <f t="shared" si="4"/>
        <v>32386.212931047234</v>
      </c>
      <c r="S24" s="124">
        <f t="shared" si="5"/>
        <v>5316.4774839926404</v>
      </c>
      <c r="T24" s="124">
        <f t="shared" si="6"/>
        <v>-22213.14165510135</v>
      </c>
      <c r="U24" s="196">
        <f>SUM(Q21:T24)/4</f>
        <v>45388.253573322429</v>
      </c>
      <c r="V24" s="124">
        <f>SUM(Q21:Q24)/4</f>
        <v>30467.101528843526</v>
      </c>
      <c r="W24" s="124">
        <f>SUM(R21:R24)/4</f>
        <v>31093.853057486038</v>
      </c>
      <c r="X24" s="124">
        <f>SUM(S21:S24)/4</f>
        <v>5154.0334230129311</v>
      </c>
      <c r="Y24" s="124">
        <f>SUM(T21:T24)/4</f>
        <v>-21326.734436020073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48425.641939372872</v>
      </c>
      <c r="Q25" s="124">
        <f t="shared" si="3"/>
        <v>32540.726525301627</v>
      </c>
      <c r="R25" s="124">
        <f t="shared" si="4"/>
        <v>33287.949629139999</v>
      </c>
      <c r="S25" s="124">
        <f t="shared" si="5"/>
        <v>5428.5929990877539</v>
      </c>
      <c r="T25" s="124">
        <f t="shared" si="6"/>
        <v>-22831.627214156502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49705.574479258001</v>
      </c>
      <c r="Q26" s="124">
        <f t="shared" si="3"/>
        <v>33415.041458595646</v>
      </c>
      <c r="R26" s="124">
        <f t="shared" si="4"/>
        <v>34214.793587362823</v>
      </c>
      <c r="S26" s="124">
        <f t="shared" si="5"/>
        <v>5543.0728407060005</v>
      </c>
      <c r="T26" s="124">
        <f t="shared" si="6"/>
        <v>-23467.333407406455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51019.518801299782</v>
      </c>
      <c r="Q27" s="124">
        <f t="shared" si="3"/>
        <v>34312.84777282078</v>
      </c>
      <c r="R27" s="124">
        <f t="shared" si="4"/>
        <v>35167.443872874195</v>
      </c>
      <c r="S27" s="124">
        <f t="shared" si="5"/>
        <v>5659.9668684935068</v>
      </c>
      <c r="T27" s="124">
        <f t="shared" si="6"/>
        <v>-24120.739712888699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52368.382693932959</v>
      </c>
      <c r="Q28" s="124">
        <f t="shared" si="3"/>
        <v>35234.776642119235</v>
      </c>
      <c r="R28" s="124">
        <f t="shared" si="4"/>
        <v>36146.619017118603</v>
      </c>
      <c r="S28" s="124">
        <f t="shared" si="5"/>
        <v>5779.3259935519782</v>
      </c>
      <c r="T28" s="124">
        <f t="shared" si="6"/>
        <v>-24792.33895885685</v>
      </c>
      <c r="U28" s="196">
        <f>SUM(Q25:T28)/4</f>
        <v>50379.779478465898</v>
      </c>
      <c r="V28" s="124">
        <f>SUM(Q25:Q28)/4</f>
        <v>33875.848099709321</v>
      </c>
      <c r="W28" s="124">
        <f>SUM(R25:R28)/4</f>
        <v>34704.201526623903</v>
      </c>
      <c r="X28" s="124">
        <f>SUM(S25:S28)/4</f>
        <v>5602.7396754598094</v>
      </c>
      <c r="Y28" s="124">
        <f>SUM(T25:T28)/4</f>
        <v>-23803.009823327127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53753.09826212094</v>
      </c>
      <c r="Q29" s="124">
        <f t="shared" si="3"/>
        <v>36181.476199227502</v>
      </c>
      <c r="R29" s="124">
        <f t="shared" si="4"/>
        <v>37153.057557775101</v>
      </c>
      <c r="S29" s="124">
        <f t="shared" si="5"/>
        <v>5901.2022006121178</v>
      </c>
      <c r="T29" s="124">
        <f t="shared" si="6"/>
        <v>-25482.637695493773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55174.622580621115</v>
      </c>
      <c r="Q30" s="124">
        <f t="shared" si="3"/>
        <v>37153.611991125392</v>
      </c>
      <c r="R30" s="124">
        <f t="shared" si="4"/>
        <v>38187.518595795431</v>
      </c>
      <c r="S30" s="124">
        <f t="shared" si="5"/>
        <v>6025.6485706746453</v>
      </c>
      <c r="T30" s="124">
        <f t="shared" si="6"/>
        <v>-26192.156576974361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56633.938364842179</v>
      </c>
      <c r="Q31" s="124">
        <f t="shared" si="3"/>
        <v>38151.867446927681</v>
      </c>
      <c r="R31" s="124">
        <f t="shared" si="4"/>
        <v>39250.782367951928</v>
      </c>
      <c r="S31" s="124">
        <f t="shared" si="5"/>
        <v>6152.7193041287774</v>
      </c>
      <c r="T31" s="124">
        <f t="shared" si="6"/>
        <v>-26921.430754166213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58132.054659768051</v>
      </c>
      <c r="Q32" s="124">
        <f t="shared" si="3"/>
        <v>39176.944358347188</v>
      </c>
      <c r="R32" s="124">
        <f t="shared" si="4"/>
        <v>40343.650835326953</v>
      </c>
      <c r="S32" s="124">
        <f t="shared" si="5"/>
        <v>6282.4697443582354</v>
      </c>
      <c r="T32" s="124">
        <f t="shared" si="6"/>
        <v>-27671.010278264337</v>
      </c>
      <c r="U32" s="196">
        <f>SUM(Q29:T32)/4</f>
        <v>55923.428466838071</v>
      </c>
      <c r="V32" s="124">
        <f>SUM(Q29:Q32)/4</f>
        <v>37665.974998906939</v>
      </c>
      <c r="W32" s="124">
        <f>SUM(R29:R32)/4</f>
        <v>38733.752339212355</v>
      </c>
      <c r="X32" s="124">
        <f>SUM(S29:S32)/4</f>
        <v>6090.5099549434435</v>
      </c>
      <c r="Y32" s="124">
        <f>SUM(T29:T32)/4</f>
        <v>-26566.808826224671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59670.007547435584</v>
      </c>
      <c r="Q33" s="124">
        <f t="shared" si="3"/>
        <v>40229.56337306706</v>
      </c>
      <c r="R33" s="124">
        <f t="shared" si="4"/>
        <v>41466.948288187828</v>
      </c>
      <c r="S33" s="124">
        <f t="shared" si="5"/>
        <v>6414.9564018450674</v>
      </c>
      <c r="T33" s="124">
        <f t="shared" si="6"/>
        <v>-28441.460515664363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61248.86087346726</v>
      </c>
      <c r="Q34" s="124">
        <f t="shared" si="3"/>
        <v>41310.464501369228</v>
      </c>
      <c r="R34" s="124">
        <f t="shared" si="4"/>
        <v>42621.521967703404</v>
      </c>
      <c r="S34" s="124">
        <f t="shared" si="5"/>
        <v>6550.2369787817779</v>
      </c>
      <c r="T34" s="124">
        <f t="shared" si="6"/>
        <v>-29233.362574387156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62869.706993172265</v>
      </c>
      <c r="Q35" s="124">
        <f t="shared" si="3"/>
        <v>42420.407636375028</v>
      </c>
      <c r="R35" s="124">
        <f t="shared" si="4"/>
        <v>43808.242704971228</v>
      </c>
      <c r="S35" s="124">
        <f t="shared" si="5"/>
        <v>6688.3703942024831</v>
      </c>
      <c r="T35" s="124">
        <f t="shared" si="6"/>
        <v>-30047.313742376471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64533.667537745023</v>
      </c>
      <c r="Q36" s="124">
        <f t="shared" si="3"/>
        <v>43560.173088263895</v>
      </c>
      <c r="R36" s="124">
        <f t="shared" si="4"/>
        <v>45028.005577837328</v>
      </c>
      <c r="S36" s="124">
        <f t="shared" si="5"/>
        <v>6829.4168096440417</v>
      </c>
      <c r="T36" s="124">
        <f t="shared" si="6"/>
        <v>-30883.927938000234</v>
      </c>
      <c r="U36" s="196">
        <f>SUM(Q33:T36)/4</f>
        <v>62080.560737955035</v>
      </c>
      <c r="V36" s="124">
        <f>SUM(Q33:Q36)/4</f>
        <v>41880.152149768801</v>
      </c>
      <c r="W36" s="124">
        <f>SUM(R33:R36)/4</f>
        <v>43231.179634674947</v>
      </c>
      <c r="X36" s="124">
        <f>SUM(S33:S36)/4</f>
        <v>6620.7451461183427</v>
      </c>
      <c r="Y36" s="124">
        <f>SUM(T33:T36)/4</f>
        <v>-29651.516192607058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0</v>
      </c>
      <c r="Q37" s="124">
        <f t="shared" si="3"/>
        <v>0</v>
      </c>
      <c r="R37" s="124">
        <f t="shared" si="4"/>
        <v>0</v>
      </c>
      <c r="S37" s="124">
        <f t="shared" si="5"/>
        <v>0</v>
      </c>
      <c r="T37" s="124">
        <f t="shared" si="6"/>
        <v>0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0</v>
      </c>
      <c r="Q38" s="124">
        <f t="shared" si="3"/>
        <v>0</v>
      </c>
      <c r="R38" s="124">
        <f t="shared" si="4"/>
        <v>0</v>
      </c>
      <c r="S38" s="124">
        <f t="shared" si="5"/>
        <v>0</v>
      </c>
      <c r="T38" s="124">
        <f t="shared" si="6"/>
        <v>0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0</v>
      </c>
      <c r="Q39" s="124">
        <f t="shared" si="3"/>
        <v>0</v>
      </c>
      <c r="R39" s="124">
        <f t="shared" si="4"/>
        <v>0</v>
      </c>
      <c r="S39" s="124">
        <f t="shared" si="5"/>
        <v>0</v>
      </c>
      <c r="T39" s="124">
        <f t="shared" si="6"/>
        <v>0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0</v>
      </c>
      <c r="Q40" s="124">
        <f t="shared" si="3"/>
        <v>0</v>
      </c>
      <c r="R40" s="124">
        <f t="shared" si="4"/>
        <v>0</v>
      </c>
      <c r="S40" s="124">
        <f t="shared" si="5"/>
        <v>0</v>
      </c>
      <c r="T40" s="124">
        <f t="shared" si="6"/>
        <v>0</v>
      </c>
      <c r="U40" s="196">
        <f>SUM(Q37:T40)/4</f>
        <v>0</v>
      </c>
      <c r="V40" s="124">
        <f>SUM(Q37:Q40)/4</f>
        <v>0</v>
      </c>
      <c r="W40" s="124">
        <f>SUM(R37:R40)/4</f>
        <v>0</v>
      </c>
      <c r="X40" s="124">
        <f>SUM(S37:S40)/4</f>
        <v>0</v>
      </c>
      <c r="Y40" s="124">
        <f>SUM(T37:T40)/4</f>
        <v>0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">
      <c r="M45" s="2"/>
      <c r="O45" s="163" t="s">
        <v>216</v>
      </c>
      <c r="P45" s="163" t="s">
        <v>216</v>
      </c>
      <c r="Q45" s="163" t="s">
        <v>216</v>
      </c>
      <c r="R45" s="163" t="s">
        <v>216</v>
      </c>
      <c r="S45" s="163" t="s">
        <v>216</v>
      </c>
      <c r="T45" s="163" t="s">
        <v>216</v>
      </c>
      <c r="U45" s="196"/>
      <c r="V45" s="196"/>
      <c r="W45" s="196"/>
      <c r="X45" s="196"/>
      <c r="Y45" s="196"/>
      <c r="Z45" s="2"/>
    </row>
    <row r="46" spans="13:26" x14ac:dyDescent="0.2">
      <c r="M46" s="2"/>
      <c r="O46" s="134" t="s">
        <v>231</v>
      </c>
      <c r="P46" s="196">
        <f>SUM(Q46:T46)</f>
        <v>1018662.6776357648</v>
      </c>
      <c r="Q46" s="196">
        <f>SUM(Q$17:Q$44)</f>
        <v>685161.74315133481</v>
      </c>
      <c r="R46" s="196">
        <f>SUM(R$17:R$44)</f>
        <v>702488.33207925491</v>
      </c>
      <c r="S46" s="196">
        <f>SUM(S$17:S$44)</f>
        <v>112837.16351565467</v>
      </c>
      <c r="T46" s="196">
        <f>SUM(T$17:T$44)</f>
        <v>-481824.56111047941</v>
      </c>
      <c r="U46" s="124"/>
      <c r="V46" s="196"/>
      <c r="W46" s="196"/>
      <c r="X46" s="196"/>
      <c r="Y46" s="196"/>
      <c r="Z46" s="2"/>
    </row>
    <row r="47" spans="13:26" x14ac:dyDescent="0.2">
      <c r="M47" s="2"/>
      <c r="N47" s="2"/>
      <c r="O47" s="2"/>
      <c r="P47" s="188">
        <f>P46-P$10</f>
        <v>-1.280568540096283E-9</v>
      </c>
      <c r="Q47" s="188">
        <f>Q46-Q$10</f>
        <v>-9.3132257461547852E-10</v>
      </c>
      <c r="R47" s="188">
        <f>R46-R$10</f>
        <v>0</v>
      </c>
      <c r="S47" s="188">
        <f>S46-S$10</f>
        <v>0</v>
      </c>
      <c r="T47" s="188">
        <f>T46-T$10</f>
        <v>0</v>
      </c>
      <c r="U47" s="188">
        <f>SUM(Q46:T46)-P$10</f>
        <v>-1.280568540096283E-9</v>
      </c>
      <c r="V47" s="2"/>
      <c r="W47" s="2"/>
      <c r="X47" s="2"/>
      <c r="Y47" s="2"/>
      <c r="Z47" s="2"/>
    </row>
    <row r="48" spans="13:26" x14ac:dyDescent="0.2">
      <c r="M48" s="2"/>
      <c r="O48" s="180" t="s">
        <v>279</v>
      </c>
      <c r="P48" s="197">
        <f>$P$13</f>
        <v>2.6408446412160336E-2</v>
      </c>
      <c r="Z48" s="2"/>
    </row>
    <row r="49" spans="13:26" x14ac:dyDescent="0.2">
      <c r="M49" s="2"/>
      <c r="O49" s="134" t="s">
        <v>236</v>
      </c>
      <c r="P49" s="197">
        <f>((1+P48)^(1/12))-1</f>
        <v>2.1745077742103547E-3</v>
      </c>
      <c r="Z49" s="2"/>
    </row>
    <row r="50" spans="13:26" x14ac:dyDescent="0.2">
      <c r="M50" s="2"/>
      <c r="O50" s="134" t="s">
        <v>235</v>
      </c>
      <c r="P50" s="196">
        <f>P10</f>
        <v>1018662.6776357661</v>
      </c>
      <c r="Z50" s="2"/>
    </row>
    <row r="51" spans="13:26" x14ac:dyDescent="0.2">
      <c r="M51" s="2"/>
      <c r="O51" s="134" t="s">
        <v>234</v>
      </c>
      <c r="P51" s="196">
        <f>P50/(1+P49)^P52</f>
        <v>604819.86912991677</v>
      </c>
      <c r="Z51" s="2"/>
    </row>
    <row r="52" spans="13:26" x14ac:dyDescent="0.2">
      <c r="M52" s="2"/>
      <c r="O52" s="134" t="s">
        <v>233</v>
      </c>
      <c r="P52" s="124">
        <f>$P$12*12</f>
        <v>240</v>
      </c>
      <c r="Q52" s="198"/>
      <c r="Z52" s="2"/>
    </row>
    <row r="53" spans="13:26" x14ac:dyDescent="0.2">
      <c r="M53" s="2"/>
      <c r="O53" s="134" t="s">
        <v>232</v>
      </c>
      <c r="P53" s="196">
        <f>PMT(P49,P52,-P51)</f>
        <v>3237.2929118017073</v>
      </c>
      <c r="Z53" s="2"/>
    </row>
    <row r="54" spans="13:26" x14ac:dyDescent="0.2">
      <c r="M54" s="2"/>
      <c r="N54" s="163"/>
      <c r="O54" s="163" t="s">
        <v>216</v>
      </c>
      <c r="P54" s="163" t="s">
        <v>216</v>
      </c>
      <c r="Q54" s="163" t="s">
        <v>216</v>
      </c>
      <c r="R54" s="163" t="s">
        <v>216</v>
      </c>
      <c r="Z54" s="2"/>
    </row>
    <row r="55" spans="13:26" x14ac:dyDescent="0.2">
      <c r="M55" s="2"/>
      <c r="N55" s="1">
        <v>1</v>
      </c>
      <c r="O55" s="124">
        <v>0</v>
      </c>
      <c r="P55" s="124">
        <f>P53</f>
        <v>3237.2929118017073</v>
      </c>
      <c r="Q55" s="124">
        <f t="shared" ref="Q55:Q118" si="7">O55*$P$49</f>
        <v>0</v>
      </c>
      <c r="R55" s="124">
        <f t="shared" ref="R55:R118" si="8">O55+P55+Q55</f>
        <v>3237.2929118017073</v>
      </c>
      <c r="Z55" s="2"/>
    </row>
    <row r="56" spans="13:26" x14ac:dyDescent="0.2">
      <c r="M56" s="2"/>
      <c r="N56" s="1">
        <f t="shared" ref="N56:N119" si="9">N55+1</f>
        <v>2</v>
      </c>
      <c r="O56" s="124">
        <f t="shared" ref="O56:O119" si="10">R55</f>
        <v>3237.2929118017073</v>
      </c>
      <c r="P56" s="124">
        <f t="shared" ref="P56:P119" si="11">P55</f>
        <v>3237.2929118017073</v>
      </c>
      <c r="Q56" s="124">
        <f t="shared" si="7"/>
        <v>7.0395186041088884</v>
      </c>
      <c r="R56" s="124">
        <f t="shared" si="8"/>
        <v>6481.6253422075233</v>
      </c>
      <c r="Z56" s="2"/>
    </row>
    <row r="57" spans="13:26" x14ac:dyDescent="0.2">
      <c r="M57" s="2"/>
      <c r="N57" s="1">
        <f t="shared" si="9"/>
        <v>3</v>
      </c>
      <c r="O57" s="124">
        <f t="shared" si="10"/>
        <v>6481.6253422075233</v>
      </c>
      <c r="P57" s="124">
        <f t="shared" si="11"/>
        <v>3237.2929118017073</v>
      </c>
      <c r="Q57" s="124">
        <f t="shared" si="7"/>
        <v>14.094344696149109</v>
      </c>
      <c r="R57" s="124">
        <f t="shared" si="8"/>
        <v>9733.012598705378</v>
      </c>
      <c r="Z57" s="2"/>
    </row>
    <row r="58" spans="13:26" x14ac:dyDescent="0.2">
      <c r="M58" s="2"/>
      <c r="N58" s="1">
        <f t="shared" si="9"/>
        <v>4</v>
      </c>
      <c r="O58" s="124">
        <f t="shared" si="10"/>
        <v>9733.012598705378</v>
      </c>
      <c r="P58" s="124">
        <f t="shared" si="11"/>
        <v>3237.2929118017073</v>
      </c>
      <c r="Q58" s="124">
        <f t="shared" si="7"/>
        <v>21.164511562372173</v>
      </c>
      <c r="R58" s="124">
        <f t="shared" si="8"/>
        <v>12991.470022069458</v>
      </c>
      <c r="Z58" s="2"/>
    </row>
    <row r="59" spans="13:26" x14ac:dyDescent="0.2">
      <c r="M59" s="2"/>
      <c r="N59" s="1">
        <f t="shared" si="9"/>
        <v>5</v>
      </c>
      <c r="O59" s="124">
        <f t="shared" si="10"/>
        <v>12991.470022069458</v>
      </c>
      <c r="P59" s="124">
        <f t="shared" si="11"/>
        <v>3237.2929118017073</v>
      </c>
      <c r="Q59" s="124">
        <f t="shared" si="7"/>
        <v>28.250052561410804</v>
      </c>
      <c r="R59" s="124">
        <f t="shared" si="8"/>
        <v>16257.012986432575</v>
      </c>
      <c r="Z59" s="2"/>
    </row>
    <row r="60" spans="13:26" x14ac:dyDescent="0.2">
      <c r="M60" s="2"/>
      <c r="N60" s="1">
        <f t="shared" si="9"/>
        <v>6</v>
      </c>
      <c r="O60" s="124">
        <f t="shared" si="10"/>
        <v>16257.012986432575</v>
      </c>
      <c r="P60" s="124">
        <f t="shared" si="11"/>
        <v>3237.2929118017073</v>
      </c>
      <c r="Q60" s="124">
        <f t="shared" si="7"/>
        <v>35.35100112443633</v>
      </c>
      <c r="R60" s="124">
        <f t="shared" si="8"/>
        <v>19529.656899358721</v>
      </c>
      <c r="Z60" s="2"/>
    </row>
    <row r="61" spans="13:26" x14ac:dyDescent="0.2">
      <c r="M61" s="2"/>
      <c r="N61" s="1">
        <f t="shared" si="9"/>
        <v>7</v>
      </c>
      <c r="O61" s="124">
        <f t="shared" si="10"/>
        <v>19529.656899358721</v>
      </c>
      <c r="P61" s="124">
        <f t="shared" si="11"/>
        <v>3237.2929118017073</v>
      </c>
      <c r="Q61" s="124">
        <f t="shared" si="7"/>
        <v>42.46739075531643</v>
      </c>
      <c r="R61" s="124">
        <f t="shared" si="8"/>
        <v>22809.417201915741</v>
      </c>
      <c r="Z61" s="2"/>
    </row>
    <row r="62" spans="13:26" x14ac:dyDescent="0.2">
      <c r="M62" s="2"/>
      <c r="N62" s="1">
        <f t="shared" si="9"/>
        <v>8</v>
      </c>
      <c r="O62" s="124">
        <f t="shared" si="10"/>
        <v>22809.417201915741</v>
      </c>
      <c r="P62" s="124">
        <f t="shared" si="11"/>
        <v>3237.2929118017073</v>
      </c>
      <c r="Q62" s="124">
        <f t="shared" si="7"/>
        <v>49.599255030773172</v>
      </c>
      <c r="R62" s="124">
        <f t="shared" si="8"/>
        <v>26096.309368748221</v>
      </c>
      <c r="Z62" s="2"/>
    </row>
    <row r="63" spans="13:26" x14ac:dyDescent="0.2">
      <c r="M63" s="2"/>
      <c r="N63" s="1">
        <f t="shared" si="9"/>
        <v>9</v>
      </c>
      <c r="O63" s="124">
        <f t="shared" si="10"/>
        <v>26096.309368748221</v>
      </c>
      <c r="P63" s="124">
        <f t="shared" si="11"/>
        <v>3237.2929118017073</v>
      </c>
      <c r="Q63" s="124">
        <f t="shared" si="7"/>
        <v>56.746627600541522</v>
      </c>
      <c r="R63" s="124">
        <f t="shared" si="8"/>
        <v>29390.34890815047</v>
      </c>
      <c r="Z63" s="2"/>
    </row>
    <row r="64" spans="13:26" x14ac:dyDescent="0.2">
      <c r="M64" s="2"/>
      <c r="N64" s="1">
        <f t="shared" si="9"/>
        <v>10</v>
      </c>
      <c r="O64" s="124">
        <f t="shared" si="10"/>
        <v>29390.34890815047</v>
      </c>
      <c r="P64" s="124">
        <f t="shared" si="11"/>
        <v>3237.2929118017073</v>
      </c>
      <c r="Q64" s="124">
        <f t="shared" si="7"/>
        <v>63.909542187528004</v>
      </c>
      <c r="R64" s="124">
        <f t="shared" si="8"/>
        <v>32691.551362139708</v>
      </c>
      <c r="Z64" s="2"/>
    </row>
    <row r="65" spans="13:26" x14ac:dyDescent="0.2">
      <c r="M65" s="2"/>
      <c r="N65" s="1">
        <f t="shared" si="9"/>
        <v>11</v>
      </c>
      <c r="O65" s="124">
        <f t="shared" si="10"/>
        <v>32691.551362139708</v>
      </c>
      <c r="P65" s="124">
        <f t="shared" si="11"/>
        <v>3237.2929118017073</v>
      </c>
      <c r="Q65" s="124">
        <f t="shared" si="7"/>
        <v>71.088032587969906</v>
      </c>
      <c r="R65" s="124">
        <f t="shared" si="8"/>
        <v>35999.932306529387</v>
      </c>
      <c r="Z65" s="2"/>
    </row>
    <row r="66" spans="13:26" x14ac:dyDescent="0.2">
      <c r="M66" s="2"/>
      <c r="N66" s="1">
        <f t="shared" si="9"/>
        <v>12</v>
      </c>
      <c r="O66" s="124">
        <f t="shared" si="10"/>
        <v>35999.932306529387</v>
      </c>
      <c r="P66" s="124">
        <f t="shared" si="11"/>
        <v>3237.2929118017073</v>
      </c>
      <c r="Q66" s="124">
        <f t="shared" si="7"/>
        <v>78.282132671594653</v>
      </c>
      <c r="R66" s="124">
        <f t="shared" si="8"/>
        <v>39315.507351002685</v>
      </c>
      <c r="Z66" s="2"/>
    </row>
    <row r="67" spans="13:26" x14ac:dyDescent="0.2">
      <c r="M67" s="2"/>
      <c r="N67" s="1">
        <f t="shared" si="9"/>
        <v>13</v>
      </c>
      <c r="O67" s="124">
        <f t="shared" si="10"/>
        <v>39315.507351002685</v>
      </c>
      <c r="P67" s="124">
        <f t="shared" si="11"/>
        <v>3237.2929118017073</v>
      </c>
      <c r="Q67" s="124">
        <f t="shared" si="7"/>
        <v>85.49187638177969</v>
      </c>
      <c r="R67" s="124">
        <f t="shared" si="8"/>
        <v>42638.292139186167</v>
      </c>
      <c r="Z67" s="2"/>
    </row>
    <row r="68" spans="13:26" x14ac:dyDescent="0.2">
      <c r="M68" s="2"/>
      <c r="N68" s="1">
        <f t="shared" si="9"/>
        <v>14</v>
      </c>
      <c r="O68" s="124">
        <f t="shared" si="10"/>
        <v>42638.292139186167</v>
      </c>
      <c r="P68" s="124">
        <f t="shared" si="11"/>
        <v>3237.2929118017073</v>
      </c>
      <c r="Q68" s="124">
        <f t="shared" si="7"/>
        <v>92.717297735712577</v>
      </c>
      <c r="R68" s="124">
        <f t="shared" si="8"/>
        <v>45968.302348723584</v>
      </c>
      <c r="Z68" s="2"/>
    </row>
    <row r="69" spans="13:26" x14ac:dyDescent="0.2">
      <c r="M69" s="2"/>
      <c r="N69" s="1">
        <f t="shared" si="9"/>
        <v>15</v>
      </c>
      <c r="O69" s="124">
        <f t="shared" si="10"/>
        <v>45968.302348723584</v>
      </c>
      <c r="P69" s="124">
        <f t="shared" si="11"/>
        <v>3237.2929118017073</v>
      </c>
      <c r="Q69" s="124">
        <f t="shared" si="7"/>
        <v>99.958430824551542</v>
      </c>
      <c r="R69" s="124">
        <f t="shared" si="8"/>
        <v>49305.553691349844</v>
      </c>
      <c r="Z69" s="2"/>
    </row>
    <row r="70" spans="13:26" x14ac:dyDescent="0.2">
      <c r="M70" s="2"/>
      <c r="N70" s="1">
        <f t="shared" si="9"/>
        <v>16</v>
      </c>
      <c r="O70" s="124">
        <f t="shared" si="10"/>
        <v>49305.553691349844</v>
      </c>
      <c r="P70" s="124">
        <f t="shared" si="11"/>
        <v>3237.2929118017073</v>
      </c>
      <c r="Q70" s="124">
        <f t="shared" si="7"/>
        <v>107.21530981358629</v>
      </c>
      <c r="R70" s="124">
        <f t="shared" si="8"/>
        <v>52650.061912965139</v>
      </c>
      <c r="Z70" s="2"/>
    </row>
    <row r="71" spans="13:26" x14ac:dyDescent="0.2">
      <c r="M71" s="2"/>
      <c r="N71" s="1">
        <f t="shared" si="9"/>
        <v>17</v>
      </c>
      <c r="O71" s="124">
        <f t="shared" si="10"/>
        <v>52650.061912965139</v>
      </c>
      <c r="P71" s="124">
        <f t="shared" si="11"/>
        <v>3237.2929118017073</v>
      </c>
      <c r="Q71" s="124">
        <f t="shared" si="7"/>
        <v>114.48796894239919</v>
      </c>
      <c r="R71" s="124">
        <f t="shared" si="8"/>
        <v>56001.842793709242</v>
      </c>
      <c r="Z71" s="2"/>
    </row>
    <row r="72" spans="13:26" x14ac:dyDescent="0.2">
      <c r="M72" s="2"/>
      <c r="N72" s="1">
        <f t="shared" si="9"/>
        <v>18</v>
      </c>
      <c r="O72" s="124">
        <f t="shared" si="10"/>
        <v>56001.842793709242</v>
      </c>
      <c r="P72" s="124">
        <f t="shared" si="11"/>
        <v>3237.2929118017073</v>
      </c>
      <c r="Q72" s="124">
        <f t="shared" si="7"/>
        <v>121.77644252502688</v>
      </c>
      <c r="R72" s="124">
        <f t="shared" si="8"/>
        <v>59360.912148035975</v>
      </c>
      <c r="Z72" s="2"/>
    </row>
    <row r="73" spans="13:26" x14ac:dyDescent="0.2">
      <c r="M73" s="2"/>
      <c r="N73" s="1">
        <f t="shared" si="9"/>
        <v>19</v>
      </c>
      <c r="O73" s="124">
        <f t="shared" si="10"/>
        <v>59360.912148035975</v>
      </c>
      <c r="P73" s="124">
        <f t="shared" si="11"/>
        <v>3237.2929118017073</v>
      </c>
      <c r="Q73" s="124">
        <f t="shared" si="7"/>
        <v>129.0807649501221</v>
      </c>
      <c r="R73" s="124">
        <f t="shared" si="8"/>
        <v>62727.285824787803</v>
      </c>
      <c r="Z73" s="2"/>
    </row>
    <row r="74" spans="13:26" x14ac:dyDescent="0.2">
      <c r="M74" s="2"/>
      <c r="N74" s="1">
        <f t="shared" si="9"/>
        <v>20</v>
      </c>
      <c r="O74" s="124">
        <f t="shared" si="10"/>
        <v>62727.285824787803</v>
      </c>
      <c r="P74" s="124">
        <f t="shared" si="11"/>
        <v>3237.2929118017073</v>
      </c>
      <c r="Q74" s="124">
        <f t="shared" si="7"/>
        <v>136.40097068111606</v>
      </c>
      <c r="R74" s="124">
        <f t="shared" si="8"/>
        <v>66100.979707270628</v>
      </c>
      <c r="Z74" s="2"/>
    </row>
    <row r="75" spans="13:26" x14ac:dyDescent="0.2">
      <c r="M75" s="2"/>
      <c r="N75" s="1">
        <f t="shared" si="9"/>
        <v>21</v>
      </c>
      <c r="O75" s="124">
        <f t="shared" si="10"/>
        <v>66100.979707270628</v>
      </c>
      <c r="P75" s="124">
        <f t="shared" si="11"/>
        <v>3237.2929118017073</v>
      </c>
      <c r="Q75" s="124">
        <f t="shared" si="7"/>
        <v>143.73709425638089</v>
      </c>
      <c r="R75" s="124">
        <f t="shared" si="8"/>
        <v>69482.00971332872</v>
      </c>
      <c r="Z75" s="2"/>
    </row>
    <row r="76" spans="13:26" x14ac:dyDescent="0.2">
      <c r="M76" s="2"/>
      <c r="N76" s="1">
        <f t="shared" si="9"/>
        <v>22</v>
      </c>
      <c r="O76" s="124">
        <f t="shared" si="10"/>
        <v>69482.00971332872</v>
      </c>
      <c r="P76" s="124">
        <f t="shared" si="11"/>
        <v>3237.2929118017073</v>
      </c>
      <c r="Q76" s="124">
        <f t="shared" si="7"/>
        <v>151.08917028939268</v>
      </c>
      <c r="R76" s="124">
        <f t="shared" si="8"/>
        <v>72870.391795419811</v>
      </c>
      <c r="Z76" s="2"/>
    </row>
    <row r="77" spans="13:26" x14ac:dyDescent="0.2">
      <c r="M77" s="2"/>
      <c r="N77" s="1">
        <f t="shared" si="9"/>
        <v>23</v>
      </c>
      <c r="O77" s="124">
        <f t="shared" si="10"/>
        <v>72870.391795419811</v>
      </c>
      <c r="P77" s="124">
        <f t="shared" si="11"/>
        <v>3237.2929118017073</v>
      </c>
      <c r="Q77" s="124">
        <f t="shared" si="7"/>
        <v>158.45723346889483</v>
      </c>
      <c r="R77" s="124">
        <f t="shared" si="8"/>
        <v>76266.141940690417</v>
      </c>
      <c r="Z77" s="2"/>
    </row>
    <row r="78" spans="13:26" x14ac:dyDescent="0.2">
      <c r="M78" s="2"/>
      <c r="N78" s="1">
        <f t="shared" si="9"/>
        <v>24</v>
      </c>
      <c r="O78" s="124">
        <f t="shared" si="10"/>
        <v>76266.141940690417</v>
      </c>
      <c r="P78" s="124">
        <f t="shared" si="11"/>
        <v>3237.2929118017073</v>
      </c>
      <c r="Q78" s="124">
        <f t="shared" si="7"/>
        <v>165.8413185590617</v>
      </c>
      <c r="R78" s="124">
        <f t="shared" si="8"/>
        <v>79669.276171051184</v>
      </c>
      <c r="Z78" s="2"/>
    </row>
    <row r="79" spans="13:26" x14ac:dyDescent="0.2">
      <c r="M79" s="2"/>
      <c r="N79" s="1">
        <f t="shared" si="9"/>
        <v>25</v>
      </c>
      <c r="O79" s="124">
        <f t="shared" si="10"/>
        <v>79669.276171051184</v>
      </c>
      <c r="P79" s="124">
        <f t="shared" si="11"/>
        <v>3237.2929118017073</v>
      </c>
      <c r="Q79" s="124">
        <f t="shared" si="7"/>
        <v>173.24146039966257</v>
      </c>
      <c r="R79" s="124">
        <f t="shared" si="8"/>
        <v>83079.810543252548</v>
      </c>
      <c r="Z79" s="2"/>
    </row>
    <row r="80" spans="13:26" x14ac:dyDescent="0.2">
      <c r="M80" s="2"/>
      <c r="N80" s="1">
        <f t="shared" si="9"/>
        <v>26</v>
      </c>
      <c r="O80" s="124">
        <f t="shared" si="10"/>
        <v>83079.810543252548</v>
      </c>
      <c r="P80" s="124">
        <f t="shared" si="11"/>
        <v>3237.2929118017073</v>
      </c>
      <c r="Q80" s="124">
        <f t="shared" si="7"/>
        <v>180.65769390622606</v>
      </c>
      <c r="R80" s="124">
        <f t="shared" si="8"/>
        <v>86497.761148960475</v>
      </c>
      <c r="Z80" s="2"/>
    </row>
    <row r="81" spans="13:26" x14ac:dyDescent="0.2">
      <c r="M81" s="2"/>
      <c r="N81" s="1">
        <f t="shared" si="9"/>
        <v>27</v>
      </c>
      <c r="O81" s="124">
        <f t="shared" si="10"/>
        <v>86497.761148960475</v>
      </c>
      <c r="P81" s="124">
        <f t="shared" si="11"/>
        <v>3237.2929118017073</v>
      </c>
      <c r="Q81" s="124">
        <f t="shared" si="7"/>
        <v>188.09005407020493</v>
      </c>
      <c r="R81" s="124">
        <f t="shared" si="8"/>
        <v>89923.144114832379</v>
      </c>
      <c r="Z81" s="2"/>
    </row>
    <row r="82" spans="13:26" x14ac:dyDescent="0.2">
      <c r="M82" s="2"/>
      <c r="N82" s="1">
        <f t="shared" si="9"/>
        <v>28</v>
      </c>
      <c r="O82" s="124">
        <f t="shared" si="10"/>
        <v>89923.144114832379</v>
      </c>
      <c r="P82" s="124">
        <f t="shared" si="11"/>
        <v>3237.2929118017073</v>
      </c>
      <c r="Q82" s="124">
        <f t="shared" si="7"/>
        <v>195.5385759591411</v>
      </c>
      <c r="R82" s="124">
        <f t="shared" si="8"/>
        <v>93355.975602593229</v>
      </c>
      <c r="Z82" s="2"/>
    </row>
    <row r="83" spans="13:26" x14ac:dyDescent="0.2">
      <c r="M83" s="2"/>
      <c r="N83" s="1">
        <f t="shared" si="9"/>
        <v>29</v>
      </c>
      <c r="O83" s="124">
        <f t="shared" si="10"/>
        <v>93355.975602593229</v>
      </c>
      <c r="P83" s="124">
        <f t="shared" si="11"/>
        <v>3237.2929118017073</v>
      </c>
      <c r="Q83" s="124">
        <f t="shared" si="7"/>
        <v>203.00329471683119</v>
      </c>
      <c r="R83" s="124">
        <f t="shared" si="8"/>
        <v>96796.271809111771</v>
      </c>
      <c r="Z83" s="2"/>
    </row>
    <row r="84" spans="13:26" x14ac:dyDescent="0.2">
      <c r="M84" s="2"/>
      <c r="N84" s="1">
        <f t="shared" si="9"/>
        <v>30</v>
      </c>
      <c r="O84" s="124">
        <f t="shared" si="10"/>
        <v>96796.271809111771</v>
      </c>
      <c r="P84" s="124">
        <f t="shared" si="11"/>
        <v>3237.2929118017073</v>
      </c>
      <c r="Q84" s="124">
        <f t="shared" si="7"/>
        <v>210.48424556349215</v>
      </c>
      <c r="R84" s="124">
        <f t="shared" si="8"/>
        <v>100244.04896647697</v>
      </c>
      <c r="Z84" s="2"/>
    </row>
    <row r="85" spans="13:26" x14ac:dyDescent="0.2">
      <c r="M85" s="2"/>
      <c r="N85" s="1">
        <f t="shared" si="9"/>
        <v>31</v>
      </c>
      <c r="O85" s="124">
        <f t="shared" si="10"/>
        <v>100244.04896647697</v>
      </c>
      <c r="P85" s="124">
        <f t="shared" si="11"/>
        <v>3237.2929118017073</v>
      </c>
      <c r="Q85" s="124">
        <f t="shared" si="7"/>
        <v>217.98146379592765</v>
      </c>
      <c r="R85" s="124">
        <f t="shared" si="8"/>
        <v>103699.3233420746</v>
      </c>
      <c r="Z85" s="2"/>
    </row>
    <row r="86" spans="13:26" x14ac:dyDescent="0.2">
      <c r="M86" s="2"/>
      <c r="N86" s="1">
        <f t="shared" si="9"/>
        <v>32</v>
      </c>
      <c r="O86" s="124">
        <f t="shared" si="10"/>
        <v>103699.3233420746</v>
      </c>
      <c r="P86" s="124">
        <f t="shared" si="11"/>
        <v>3237.2929118017073</v>
      </c>
      <c r="Q86" s="124">
        <f t="shared" si="7"/>
        <v>225.49498478769451</v>
      </c>
      <c r="R86" s="124">
        <f t="shared" si="8"/>
        <v>107162.111238664</v>
      </c>
      <c r="Z86" s="2"/>
    </row>
    <row r="87" spans="13:26" x14ac:dyDescent="0.2">
      <c r="M87" s="2"/>
      <c r="N87" s="1">
        <f t="shared" si="9"/>
        <v>33</v>
      </c>
      <c r="O87" s="124">
        <f t="shared" si="10"/>
        <v>107162.111238664</v>
      </c>
      <c r="P87" s="124">
        <f t="shared" si="11"/>
        <v>3237.2929118017073</v>
      </c>
      <c r="Q87" s="124">
        <f t="shared" si="7"/>
        <v>233.0248439892697</v>
      </c>
      <c r="R87" s="124">
        <f t="shared" si="8"/>
        <v>110632.42899445498</v>
      </c>
      <c r="Z87" s="2"/>
    </row>
    <row r="88" spans="13:26" x14ac:dyDescent="0.2">
      <c r="M88" s="2"/>
      <c r="N88" s="1">
        <f t="shared" si="9"/>
        <v>34</v>
      </c>
      <c r="O88" s="124">
        <f t="shared" si="10"/>
        <v>110632.42899445498</v>
      </c>
      <c r="P88" s="124">
        <f t="shared" si="11"/>
        <v>3237.2929118017073</v>
      </c>
      <c r="Q88" s="124">
        <f t="shared" si="7"/>
        <v>240.57107692821742</v>
      </c>
      <c r="R88" s="124">
        <f t="shared" si="8"/>
        <v>114110.2929831849</v>
      </c>
      <c r="Z88" s="2"/>
    </row>
    <row r="89" spans="13:26" x14ac:dyDescent="0.2">
      <c r="M89" s="2"/>
      <c r="N89" s="1">
        <f t="shared" si="9"/>
        <v>35</v>
      </c>
      <c r="O89" s="124">
        <f t="shared" si="10"/>
        <v>114110.2929831849</v>
      </c>
      <c r="P89" s="124">
        <f t="shared" si="11"/>
        <v>3237.2929118017073</v>
      </c>
      <c r="Q89" s="124">
        <f t="shared" si="7"/>
        <v>248.13371920935685</v>
      </c>
      <c r="R89" s="124">
        <f t="shared" si="8"/>
        <v>117595.71961419597</v>
      </c>
      <c r="Z89" s="2"/>
    </row>
    <row r="90" spans="13:26" x14ac:dyDescent="0.2">
      <c r="M90" s="2"/>
      <c r="N90" s="1">
        <f t="shared" si="9"/>
        <v>36</v>
      </c>
      <c r="O90" s="124">
        <f t="shared" si="10"/>
        <v>117595.71961419597</v>
      </c>
      <c r="P90" s="124">
        <f t="shared" si="11"/>
        <v>3237.2929118017073</v>
      </c>
      <c r="Q90" s="124">
        <f t="shared" si="7"/>
        <v>255.71280651493024</v>
      </c>
      <c r="R90" s="124">
        <f t="shared" si="8"/>
        <v>121088.72533251261</v>
      </c>
      <c r="Z90" s="2"/>
    </row>
    <row r="91" spans="13:26" x14ac:dyDescent="0.2">
      <c r="M91" s="2"/>
      <c r="N91" s="1">
        <f t="shared" si="9"/>
        <v>37</v>
      </c>
      <c r="O91" s="124">
        <f t="shared" si="10"/>
        <v>121088.72533251261</v>
      </c>
      <c r="P91" s="124">
        <f t="shared" si="11"/>
        <v>3237.2929118017073</v>
      </c>
      <c r="Q91" s="124">
        <f t="shared" si="7"/>
        <v>263.30837460477096</v>
      </c>
      <c r="R91" s="124">
        <f t="shared" si="8"/>
        <v>124589.32661891909</v>
      </c>
      <c r="Z91" s="2"/>
    </row>
    <row r="92" spans="13:26" x14ac:dyDescent="0.2">
      <c r="M92" s="2"/>
      <c r="N92" s="1">
        <f t="shared" si="9"/>
        <v>38</v>
      </c>
      <c r="O92" s="124">
        <f t="shared" si="10"/>
        <v>124589.32661891909</v>
      </c>
      <c r="P92" s="124">
        <f t="shared" si="11"/>
        <v>3237.2929118017073</v>
      </c>
      <c r="Q92" s="124">
        <f t="shared" si="7"/>
        <v>270.92045931647266</v>
      </c>
      <c r="R92" s="124">
        <f t="shared" si="8"/>
        <v>128097.53999003727</v>
      </c>
      <c r="Z92" s="2"/>
    </row>
    <row r="93" spans="13:26" x14ac:dyDescent="0.2">
      <c r="M93" s="2"/>
      <c r="N93" s="1">
        <f t="shared" si="9"/>
        <v>39</v>
      </c>
      <c r="O93" s="124">
        <f t="shared" si="10"/>
        <v>128097.53999003727</v>
      </c>
      <c r="P93" s="124">
        <f t="shared" si="11"/>
        <v>3237.2929118017073</v>
      </c>
      <c r="Q93" s="124">
        <f t="shared" si="7"/>
        <v>278.54909656555787</v>
      </c>
      <c r="R93" s="124">
        <f t="shared" si="8"/>
        <v>131613.38199840454</v>
      </c>
      <c r="Z93" s="2"/>
    </row>
    <row r="94" spans="13:26" x14ac:dyDescent="0.2">
      <c r="M94" s="2"/>
      <c r="N94" s="1">
        <f t="shared" si="9"/>
        <v>40</v>
      </c>
      <c r="O94" s="124">
        <f t="shared" si="10"/>
        <v>131613.38199840454</v>
      </c>
      <c r="P94" s="124">
        <f t="shared" si="11"/>
        <v>3237.2929118017073</v>
      </c>
      <c r="Q94" s="124">
        <f t="shared" si="7"/>
        <v>286.19432234564783</v>
      </c>
      <c r="R94" s="124">
        <f t="shared" si="8"/>
        <v>135136.86923255192</v>
      </c>
      <c r="Z94" s="2"/>
    </row>
    <row r="95" spans="13:26" x14ac:dyDescent="0.2">
      <c r="M95" s="2"/>
      <c r="N95" s="1">
        <f t="shared" si="9"/>
        <v>41</v>
      </c>
      <c r="O95" s="124">
        <f t="shared" si="10"/>
        <v>135136.86923255192</v>
      </c>
      <c r="P95" s="124">
        <f t="shared" si="11"/>
        <v>3237.2929118017073</v>
      </c>
      <c r="Q95" s="124">
        <f t="shared" si="7"/>
        <v>293.85617272863226</v>
      </c>
      <c r="R95" s="124">
        <f t="shared" si="8"/>
        <v>138668.01831708229</v>
      </c>
      <c r="Z95" s="2"/>
    </row>
    <row r="96" spans="13:26" x14ac:dyDescent="0.2">
      <c r="M96" s="2"/>
      <c r="N96" s="1">
        <f t="shared" si="9"/>
        <v>42</v>
      </c>
      <c r="O96" s="124">
        <f t="shared" si="10"/>
        <v>138668.01831708229</v>
      </c>
      <c r="P96" s="124">
        <f t="shared" si="11"/>
        <v>3237.2929118017073</v>
      </c>
      <c r="Q96" s="124">
        <f t="shared" si="7"/>
        <v>301.53468386483928</v>
      </c>
      <c r="R96" s="124">
        <f t="shared" si="8"/>
        <v>142206.84591274883</v>
      </c>
      <c r="Z96" s="2"/>
    </row>
    <row r="97" spans="13:26" x14ac:dyDescent="0.2">
      <c r="M97" s="2"/>
      <c r="N97" s="1">
        <f t="shared" si="9"/>
        <v>43</v>
      </c>
      <c r="O97" s="124">
        <f t="shared" si="10"/>
        <v>142206.84591274883</v>
      </c>
      <c r="P97" s="124">
        <f t="shared" si="11"/>
        <v>3237.2929118017073</v>
      </c>
      <c r="Q97" s="124">
        <f t="shared" si="7"/>
        <v>309.22989198320636</v>
      </c>
      <c r="R97" s="124">
        <f t="shared" si="8"/>
        <v>145753.36871653376</v>
      </c>
      <c r="Z97" s="2"/>
    </row>
    <row r="98" spans="13:26" x14ac:dyDescent="0.2">
      <c r="M98" s="2"/>
      <c r="N98" s="1">
        <f t="shared" si="9"/>
        <v>44</v>
      </c>
      <c r="O98" s="124">
        <f t="shared" si="10"/>
        <v>145753.36871653376</v>
      </c>
      <c r="P98" s="124">
        <f t="shared" si="11"/>
        <v>3237.2929118017073</v>
      </c>
      <c r="Q98" s="124">
        <f t="shared" si="7"/>
        <v>316.94183339145098</v>
      </c>
      <c r="R98" s="124">
        <f t="shared" si="8"/>
        <v>149307.60346172695</v>
      </c>
      <c r="Z98" s="2"/>
    </row>
    <row r="99" spans="13:26" x14ac:dyDescent="0.2">
      <c r="M99" s="2"/>
      <c r="N99" s="1">
        <f t="shared" si="9"/>
        <v>45</v>
      </c>
      <c r="O99" s="124">
        <f t="shared" si="10"/>
        <v>149307.60346172695</v>
      </c>
      <c r="P99" s="124">
        <f t="shared" si="11"/>
        <v>3237.2929118017073</v>
      </c>
      <c r="Q99" s="124">
        <f t="shared" si="7"/>
        <v>324.67054447624213</v>
      </c>
      <c r="R99" s="124">
        <f t="shared" si="8"/>
        <v>152869.56691800492</v>
      </c>
      <c r="Z99" s="2"/>
    </row>
    <row r="100" spans="13:26" x14ac:dyDescent="0.2">
      <c r="M100" s="2"/>
      <c r="N100" s="1">
        <f t="shared" si="9"/>
        <v>46</v>
      </c>
      <c r="O100" s="124">
        <f t="shared" si="10"/>
        <v>152869.56691800492</v>
      </c>
      <c r="P100" s="124">
        <f t="shared" si="11"/>
        <v>3237.2929118017073</v>
      </c>
      <c r="Q100" s="124">
        <f t="shared" si="7"/>
        <v>332.41606170337172</v>
      </c>
      <c r="R100" s="124">
        <f t="shared" si="8"/>
        <v>156439.27589151001</v>
      </c>
      <c r="Z100" s="2"/>
    </row>
    <row r="101" spans="13:26" x14ac:dyDescent="0.2">
      <c r="M101" s="2"/>
      <c r="N101" s="1">
        <f t="shared" si="9"/>
        <v>47</v>
      </c>
      <c r="O101" s="124">
        <f t="shared" si="10"/>
        <v>156439.27589151001</v>
      </c>
      <c r="P101" s="124">
        <f t="shared" si="11"/>
        <v>3237.2929118017073</v>
      </c>
      <c r="Q101" s="124">
        <f t="shared" si="7"/>
        <v>340.17842161792703</v>
      </c>
      <c r="R101" s="124">
        <f t="shared" si="8"/>
        <v>160016.74722492966</v>
      </c>
      <c r="Z101" s="2"/>
    </row>
    <row r="102" spans="13:26" x14ac:dyDescent="0.2">
      <c r="M102" s="2"/>
      <c r="N102" s="1">
        <f t="shared" si="9"/>
        <v>48</v>
      </c>
      <c r="O102" s="124">
        <f t="shared" si="10"/>
        <v>160016.74722492966</v>
      </c>
      <c r="P102" s="124">
        <f t="shared" si="11"/>
        <v>3237.2929118017073</v>
      </c>
      <c r="Q102" s="124">
        <f t="shared" si="7"/>
        <v>347.95766084446274</v>
      </c>
      <c r="R102" s="124">
        <f t="shared" si="8"/>
        <v>163601.99779757584</v>
      </c>
      <c r="Z102" s="2"/>
    </row>
    <row r="103" spans="13:26" x14ac:dyDescent="0.2">
      <c r="M103" s="2"/>
      <c r="N103" s="1">
        <f t="shared" si="9"/>
        <v>49</v>
      </c>
      <c r="O103" s="124">
        <f t="shared" si="10"/>
        <v>163601.99779757584</v>
      </c>
      <c r="P103" s="124">
        <f t="shared" si="11"/>
        <v>3237.2929118017073</v>
      </c>
      <c r="Q103" s="124">
        <f t="shared" si="7"/>
        <v>355.75381608717396</v>
      </c>
      <c r="R103" s="124">
        <f t="shared" si="8"/>
        <v>167195.04452546473</v>
      </c>
      <c r="Z103" s="2"/>
    </row>
    <row r="104" spans="13:26" x14ac:dyDescent="0.2">
      <c r="M104" s="2"/>
      <c r="N104" s="1">
        <f t="shared" si="9"/>
        <v>50</v>
      </c>
      <c r="O104" s="124">
        <f t="shared" si="10"/>
        <v>167195.04452546473</v>
      </c>
      <c r="P104" s="124">
        <f t="shared" si="11"/>
        <v>3237.2929118017073</v>
      </c>
      <c r="Q104" s="124">
        <f t="shared" si="7"/>
        <v>363.56692413006948</v>
      </c>
      <c r="R104" s="124">
        <f t="shared" si="8"/>
        <v>170795.90436139653</v>
      </c>
      <c r="Z104" s="2"/>
    </row>
    <row r="105" spans="13:26" x14ac:dyDescent="0.2">
      <c r="M105" s="2"/>
      <c r="N105" s="1">
        <f t="shared" si="9"/>
        <v>51</v>
      </c>
      <c r="O105" s="124">
        <f t="shared" si="10"/>
        <v>170795.90436139653</v>
      </c>
      <c r="P105" s="124">
        <f t="shared" si="11"/>
        <v>3237.2929118017073</v>
      </c>
      <c r="Q105" s="124">
        <f t="shared" si="7"/>
        <v>371.39702183714496</v>
      </c>
      <c r="R105" s="124">
        <f t="shared" si="8"/>
        <v>174404.59429503541</v>
      </c>
      <c r="Z105" s="2"/>
    </row>
    <row r="106" spans="13:26" x14ac:dyDescent="0.2">
      <c r="M106" s="2"/>
      <c r="N106" s="1">
        <f t="shared" si="9"/>
        <v>52</v>
      </c>
      <c r="O106" s="124">
        <f t="shared" si="10"/>
        <v>174404.59429503541</v>
      </c>
      <c r="P106" s="124">
        <f t="shared" si="11"/>
        <v>3237.2929118017073</v>
      </c>
      <c r="Q106" s="124">
        <f t="shared" si="7"/>
        <v>379.24414615255739</v>
      </c>
      <c r="R106" s="124">
        <f t="shared" si="8"/>
        <v>178021.13135298967</v>
      </c>
      <c r="Z106" s="2"/>
    </row>
    <row r="107" spans="13:26" x14ac:dyDescent="0.2">
      <c r="M107" s="2"/>
      <c r="N107" s="1">
        <f t="shared" si="9"/>
        <v>53</v>
      </c>
      <c r="O107" s="124">
        <f t="shared" si="10"/>
        <v>178021.13135298967</v>
      </c>
      <c r="P107" s="124">
        <f t="shared" si="11"/>
        <v>3237.2929118017073</v>
      </c>
      <c r="Q107" s="124">
        <f t="shared" si="7"/>
        <v>387.10833410079874</v>
      </c>
      <c r="R107" s="124">
        <f t="shared" si="8"/>
        <v>181645.5325988922</v>
      </c>
      <c r="Z107" s="2"/>
    </row>
    <row r="108" spans="13:26" x14ac:dyDescent="0.2">
      <c r="M108" s="2"/>
      <c r="N108" s="1">
        <f t="shared" si="9"/>
        <v>54</v>
      </c>
      <c r="O108" s="124">
        <f t="shared" si="10"/>
        <v>181645.5325988922</v>
      </c>
      <c r="P108" s="124">
        <f t="shared" si="11"/>
        <v>3237.2929118017073</v>
      </c>
      <c r="Q108" s="124">
        <f t="shared" si="7"/>
        <v>394.98962278687151</v>
      </c>
      <c r="R108" s="124">
        <f t="shared" si="8"/>
        <v>185277.81513348079</v>
      </c>
      <c r="Z108" s="2"/>
    </row>
    <row r="109" spans="13:26" x14ac:dyDescent="0.2">
      <c r="M109" s="2"/>
      <c r="N109" s="1">
        <f t="shared" si="9"/>
        <v>55</v>
      </c>
      <c r="O109" s="124">
        <f t="shared" si="10"/>
        <v>185277.81513348079</v>
      </c>
      <c r="P109" s="124">
        <f t="shared" si="11"/>
        <v>3237.2929118017073</v>
      </c>
      <c r="Q109" s="124">
        <f t="shared" si="7"/>
        <v>402.88804939646286</v>
      </c>
      <c r="R109" s="124">
        <f t="shared" si="8"/>
        <v>188917.99609467897</v>
      </c>
      <c r="Z109" s="2"/>
    </row>
    <row r="110" spans="13:26" x14ac:dyDescent="0.2">
      <c r="M110" s="2"/>
      <c r="N110" s="1">
        <f t="shared" si="9"/>
        <v>56</v>
      </c>
      <c r="O110" s="124">
        <f t="shared" si="10"/>
        <v>188917.99609467897</v>
      </c>
      <c r="P110" s="124">
        <f t="shared" si="11"/>
        <v>3237.2929118017073</v>
      </c>
      <c r="Q110" s="124">
        <f t="shared" si="7"/>
        <v>410.80365119612082</v>
      </c>
      <c r="R110" s="124">
        <f t="shared" si="8"/>
        <v>192566.09265767681</v>
      </c>
      <c r="Z110" s="2"/>
    </row>
    <row r="111" spans="13:26" x14ac:dyDescent="0.2">
      <c r="M111" s="2"/>
      <c r="N111" s="1">
        <f t="shared" si="9"/>
        <v>57</v>
      </c>
      <c r="O111" s="124">
        <f t="shared" si="10"/>
        <v>192566.09265767681</v>
      </c>
      <c r="P111" s="124">
        <f t="shared" si="11"/>
        <v>3237.2929118017073</v>
      </c>
      <c r="Q111" s="124">
        <f t="shared" si="7"/>
        <v>418.73646553342974</v>
      </c>
      <c r="R111" s="124">
        <f t="shared" si="8"/>
        <v>196222.12203501197</v>
      </c>
      <c r="Z111" s="2"/>
    </row>
    <row r="112" spans="13:26" x14ac:dyDescent="0.2">
      <c r="M112" s="2"/>
      <c r="N112" s="1">
        <f t="shared" si="9"/>
        <v>58</v>
      </c>
      <c r="O112" s="124">
        <f t="shared" si="10"/>
        <v>196222.12203501197</v>
      </c>
      <c r="P112" s="124">
        <f t="shared" si="11"/>
        <v>3237.2929118017073</v>
      </c>
      <c r="Q112" s="124">
        <f t="shared" si="7"/>
        <v>426.68652983718647</v>
      </c>
      <c r="R112" s="124">
        <f t="shared" si="8"/>
        <v>199886.10147665089</v>
      </c>
      <c r="Z112" s="2"/>
    </row>
    <row r="113" spans="13:26" x14ac:dyDescent="0.2">
      <c r="M113" s="2"/>
      <c r="N113" s="1">
        <f t="shared" si="9"/>
        <v>59</v>
      </c>
      <c r="O113" s="124">
        <f t="shared" si="10"/>
        <v>199886.10147665089</v>
      </c>
      <c r="P113" s="124">
        <f t="shared" si="11"/>
        <v>3237.2929118017073</v>
      </c>
      <c r="Q113" s="124">
        <f t="shared" si="7"/>
        <v>434.65388161757721</v>
      </c>
      <c r="R113" s="124">
        <f t="shared" si="8"/>
        <v>203558.0482700702</v>
      </c>
      <c r="Z113" s="2"/>
    </row>
    <row r="114" spans="13:26" x14ac:dyDescent="0.2">
      <c r="M114" s="2"/>
      <c r="N114" s="1">
        <f t="shared" si="9"/>
        <v>60</v>
      </c>
      <c r="O114" s="124">
        <f t="shared" si="10"/>
        <v>203558.0482700702</v>
      </c>
      <c r="P114" s="124">
        <f t="shared" si="11"/>
        <v>3237.2929118017073</v>
      </c>
      <c r="Q114" s="124">
        <f t="shared" si="7"/>
        <v>442.63855846635431</v>
      </c>
      <c r="R114" s="124">
        <f t="shared" si="8"/>
        <v>207237.97974033828</v>
      </c>
      <c r="Z114" s="2"/>
    </row>
    <row r="115" spans="13:26" x14ac:dyDescent="0.2">
      <c r="M115" s="2"/>
      <c r="N115" s="1">
        <f t="shared" si="9"/>
        <v>61</v>
      </c>
      <c r="O115" s="124">
        <f t="shared" si="10"/>
        <v>207237.97974033828</v>
      </c>
      <c r="P115" s="124">
        <f t="shared" si="11"/>
        <v>3237.2929118017073</v>
      </c>
      <c r="Q115" s="124">
        <f t="shared" si="7"/>
        <v>450.64059805701356</v>
      </c>
      <c r="R115" s="124">
        <f t="shared" si="8"/>
        <v>210925.91325019702</v>
      </c>
      <c r="Z115" s="2"/>
    </row>
    <row r="116" spans="13:26" x14ac:dyDescent="0.2">
      <c r="M116" s="2"/>
      <c r="N116" s="1">
        <f t="shared" si="9"/>
        <v>62</v>
      </c>
      <c r="O116" s="124">
        <f t="shared" si="10"/>
        <v>210925.91325019702</v>
      </c>
      <c r="P116" s="124">
        <f t="shared" si="11"/>
        <v>3237.2929118017073</v>
      </c>
      <c r="Q116" s="124">
        <f t="shared" si="7"/>
        <v>458.66003814497225</v>
      </c>
      <c r="R116" s="124">
        <f t="shared" si="8"/>
        <v>214621.8662001437</v>
      </c>
      <c r="Z116" s="2"/>
    </row>
    <row r="117" spans="13:26" x14ac:dyDescent="0.2">
      <c r="M117" s="2"/>
      <c r="N117" s="1">
        <f t="shared" si="9"/>
        <v>63</v>
      </c>
      <c r="O117" s="124">
        <f t="shared" si="10"/>
        <v>214621.8662001437</v>
      </c>
      <c r="P117" s="124">
        <f t="shared" si="11"/>
        <v>3237.2929118017073</v>
      </c>
      <c r="Q117" s="124">
        <f t="shared" si="7"/>
        <v>466.69691656774705</v>
      </c>
      <c r="R117" s="124">
        <f t="shared" si="8"/>
        <v>218325.85602851317</v>
      </c>
      <c r="Z117" s="2"/>
    </row>
    <row r="118" spans="13:26" x14ac:dyDescent="0.2">
      <c r="M118" s="2"/>
      <c r="N118" s="1">
        <f t="shared" si="9"/>
        <v>64</v>
      </c>
      <c r="O118" s="124">
        <f t="shared" si="10"/>
        <v>218325.85602851317</v>
      </c>
      <c r="P118" s="124">
        <f t="shared" si="11"/>
        <v>3237.2929118017073</v>
      </c>
      <c r="Q118" s="124">
        <f t="shared" si="7"/>
        <v>474.7512712451325</v>
      </c>
      <c r="R118" s="124">
        <f t="shared" si="8"/>
        <v>222037.90021156002</v>
      </c>
      <c r="Z118" s="2"/>
    </row>
    <row r="119" spans="13:26" x14ac:dyDescent="0.2">
      <c r="M119" s="2"/>
      <c r="N119" s="1">
        <f t="shared" si="9"/>
        <v>65</v>
      </c>
      <c r="O119" s="124">
        <f t="shared" si="10"/>
        <v>222037.90021156002</v>
      </c>
      <c r="P119" s="124">
        <f t="shared" si="11"/>
        <v>3237.2929118017073</v>
      </c>
      <c r="Q119" s="124">
        <f t="shared" ref="Q119:Q182" si="12">O119*$P$49</f>
        <v>482.82314017938023</v>
      </c>
      <c r="R119" s="124">
        <f t="shared" ref="R119:R182" si="13">O119+P119+Q119</f>
        <v>225758.01626354113</v>
      </c>
      <c r="Z119" s="2"/>
    </row>
    <row r="120" spans="13:26" x14ac:dyDescent="0.2">
      <c r="M120" s="2"/>
      <c r="N120" s="1">
        <f t="shared" ref="N120:N183" si="14">N119+1</f>
        <v>66</v>
      </c>
      <c r="O120" s="124">
        <f t="shared" ref="O120:O183" si="15">R119</f>
        <v>225758.01626354113</v>
      </c>
      <c r="P120" s="124">
        <f t="shared" ref="P120:P183" si="16">P119</f>
        <v>3237.2929118017073</v>
      </c>
      <c r="Q120" s="124">
        <f t="shared" si="12"/>
        <v>490.91256145537784</v>
      </c>
      <c r="R120" s="124">
        <f t="shared" si="13"/>
        <v>229486.22173679824</v>
      </c>
      <c r="Z120" s="2"/>
    </row>
    <row r="121" spans="13:26" x14ac:dyDescent="0.2">
      <c r="M121" s="2"/>
      <c r="N121" s="1">
        <f t="shared" si="14"/>
        <v>67</v>
      </c>
      <c r="O121" s="124">
        <f t="shared" si="15"/>
        <v>229486.22173679824</v>
      </c>
      <c r="P121" s="124">
        <f t="shared" si="16"/>
        <v>3237.2929118017073</v>
      </c>
      <c r="Q121" s="124">
        <f t="shared" si="12"/>
        <v>499.01957324082906</v>
      </c>
      <c r="R121" s="124">
        <f t="shared" si="13"/>
        <v>233222.53422184079</v>
      </c>
      <c r="Z121" s="2"/>
    </row>
    <row r="122" spans="13:26" x14ac:dyDescent="0.2">
      <c r="M122" s="2"/>
      <c r="N122" s="1">
        <f t="shared" si="14"/>
        <v>68</v>
      </c>
      <c r="O122" s="124">
        <f t="shared" si="15"/>
        <v>233222.53422184079</v>
      </c>
      <c r="P122" s="124">
        <f t="shared" si="16"/>
        <v>3237.2929118017073</v>
      </c>
      <c r="Q122" s="124">
        <f t="shared" si="12"/>
        <v>507.14421378643328</v>
      </c>
      <c r="R122" s="124">
        <f t="shared" si="13"/>
        <v>236966.97134742895</v>
      </c>
      <c r="Z122" s="2"/>
    </row>
    <row r="123" spans="13:26" x14ac:dyDescent="0.2">
      <c r="M123" s="2"/>
      <c r="N123" s="1">
        <f t="shared" si="14"/>
        <v>69</v>
      </c>
      <c r="O123" s="124">
        <f t="shared" si="15"/>
        <v>236966.97134742895</v>
      </c>
      <c r="P123" s="124">
        <f t="shared" si="16"/>
        <v>3237.2929118017073</v>
      </c>
      <c r="Q123" s="124">
        <f t="shared" si="12"/>
        <v>515.28652142606666</v>
      </c>
      <c r="R123" s="124">
        <f t="shared" si="13"/>
        <v>240719.55078065672</v>
      </c>
      <c r="Z123" s="2"/>
    </row>
    <row r="124" spans="13:26" x14ac:dyDescent="0.2">
      <c r="M124" s="2"/>
      <c r="N124" s="1">
        <f t="shared" si="14"/>
        <v>70</v>
      </c>
      <c r="O124" s="124">
        <f t="shared" si="15"/>
        <v>240719.55078065672</v>
      </c>
      <c r="P124" s="124">
        <f t="shared" si="16"/>
        <v>3237.2929118017073</v>
      </c>
      <c r="Q124" s="124">
        <f t="shared" si="12"/>
        <v>523.44653457696234</v>
      </c>
      <c r="R124" s="124">
        <f t="shared" si="13"/>
        <v>244480.29022703541</v>
      </c>
      <c r="Z124" s="2"/>
    </row>
    <row r="125" spans="13:26" x14ac:dyDescent="0.2">
      <c r="M125" s="2"/>
      <c r="N125" s="1">
        <f t="shared" si="14"/>
        <v>71</v>
      </c>
      <c r="O125" s="124">
        <f t="shared" si="15"/>
        <v>244480.29022703541</v>
      </c>
      <c r="P125" s="124">
        <f t="shared" si="16"/>
        <v>3237.2929118017073</v>
      </c>
      <c r="Q125" s="124">
        <f t="shared" si="12"/>
        <v>531.62429173989233</v>
      </c>
      <c r="R125" s="124">
        <f t="shared" si="13"/>
        <v>248249.20743057702</v>
      </c>
      <c r="Z125" s="2"/>
    </row>
    <row r="126" spans="13:26" x14ac:dyDescent="0.2">
      <c r="M126" s="2"/>
      <c r="N126" s="1">
        <f t="shared" si="14"/>
        <v>72</v>
      </c>
      <c r="O126" s="124">
        <f t="shared" si="15"/>
        <v>248249.20743057702</v>
      </c>
      <c r="P126" s="124">
        <f t="shared" si="16"/>
        <v>3237.2929118017073</v>
      </c>
      <c r="Q126" s="124">
        <f t="shared" si="12"/>
        <v>539.81983149934865</v>
      </c>
      <c r="R126" s="124">
        <f t="shared" si="13"/>
        <v>252026.32017387808</v>
      </c>
      <c r="Z126" s="2"/>
    </row>
    <row r="127" spans="13:26" x14ac:dyDescent="0.2">
      <c r="M127" s="2"/>
      <c r="N127" s="1">
        <f t="shared" si="14"/>
        <v>73</v>
      </c>
      <c r="O127" s="124">
        <f t="shared" si="15"/>
        <v>252026.32017387808</v>
      </c>
      <c r="P127" s="124">
        <f t="shared" si="16"/>
        <v>3237.2929118017073</v>
      </c>
      <c r="Q127" s="124">
        <f t="shared" si="12"/>
        <v>548.0331925237258</v>
      </c>
      <c r="R127" s="124">
        <f t="shared" si="13"/>
        <v>255811.64627820352</v>
      </c>
      <c r="Z127" s="2"/>
    </row>
    <row r="128" spans="13:26" x14ac:dyDescent="0.2">
      <c r="M128" s="2"/>
      <c r="N128" s="1">
        <f t="shared" si="14"/>
        <v>74</v>
      </c>
      <c r="O128" s="124">
        <f t="shared" si="15"/>
        <v>255811.64627820352</v>
      </c>
      <c r="P128" s="124">
        <f t="shared" si="16"/>
        <v>3237.2929118017073</v>
      </c>
      <c r="Q128" s="124">
        <f t="shared" si="12"/>
        <v>556.26441356550288</v>
      </c>
      <c r="R128" s="124">
        <f t="shared" si="13"/>
        <v>259605.20360357076</v>
      </c>
      <c r="Z128" s="2"/>
    </row>
    <row r="129" spans="13:26" x14ac:dyDescent="0.2">
      <c r="M129" s="2"/>
      <c r="N129" s="1">
        <f t="shared" si="14"/>
        <v>75</v>
      </c>
      <c r="O129" s="124">
        <f t="shared" si="15"/>
        <v>259605.20360357076</v>
      </c>
      <c r="P129" s="124">
        <f t="shared" si="16"/>
        <v>3237.2929118017073</v>
      </c>
      <c r="Q129" s="124">
        <f t="shared" si="12"/>
        <v>564.51353346142662</v>
      </c>
      <c r="R129" s="124">
        <f t="shared" si="13"/>
        <v>263407.01004883391</v>
      </c>
      <c r="Z129" s="2"/>
    </row>
    <row r="130" spans="13:26" x14ac:dyDescent="0.2">
      <c r="M130" s="2"/>
      <c r="N130" s="1">
        <f t="shared" si="14"/>
        <v>76</v>
      </c>
      <c r="O130" s="124">
        <f t="shared" si="15"/>
        <v>263407.01004883391</v>
      </c>
      <c r="P130" s="124">
        <f t="shared" si="16"/>
        <v>3237.2929118017073</v>
      </c>
      <c r="Q130" s="124">
        <f t="shared" si="12"/>
        <v>572.78059113269433</v>
      </c>
      <c r="R130" s="124">
        <f t="shared" si="13"/>
        <v>267217.08355176833</v>
      </c>
      <c r="Z130" s="2"/>
    </row>
    <row r="131" spans="13:26" x14ac:dyDescent="0.2">
      <c r="M131" s="2"/>
      <c r="N131" s="1">
        <f t="shared" si="14"/>
        <v>77</v>
      </c>
      <c r="O131" s="124">
        <f t="shared" si="15"/>
        <v>267217.08355176833</v>
      </c>
      <c r="P131" s="124">
        <f t="shared" si="16"/>
        <v>3237.2929118017073</v>
      </c>
      <c r="Q131" s="124">
        <f t="shared" si="12"/>
        <v>581.06562558513815</v>
      </c>
      <c r="R131" s="124">
        <f t="shared" si="13"/>
        <v>271035.4420891552</v>
      </c>
      <c r="Z131" s="2"/>
    </row>
    <row r="132" spans="13:26" x14ac:dyDescent="0.2">
      <c r="M132" s="2"/>
      <c r="N132" s="1">
        <f t="shared" si="14"/>
        <v>78</v>
      </c>
      <c r="O132" s="124">
        <f t="shared" si="15"/>
        <v>271035.4420891552</v>
      </c>
      <c r="P132" s="124">
        <f t="shared" si="16"/>
        <v>3237.2929118017073</v>
      </c>
      <c r="Q132" s="124">
        <f t="shared" si="12"/>
        <v>589.36867590940835</v>
      </c>
      <c r="R132" s="124">
        <f t="shared" si="13"/>
        <v>274862.10367686633</v>
      </c>
      <c r="Z132" s="2"/>
    </row>
    <row r="133" spans="13:26" x14ac:dyDescent="0.2">
      <c r="M133" s="2"/>
      <c r="N133" s="1">
        <f t="shared" si="14"/>
        <v>79</v>
      </c>
      <c r="O133" s="124">
        <f t="shared" si="15"/>
        <v>274862.10367686633</v>
      </c>
      <c r="P133" s="124">
        <f t="shared" si="16"/>
        <v>3237.2929118017073</v>
      </c>
      <c r="Q133" s="124">
        <f t="shared" si="12"/>
        <v>597.68978128115839</v>
      </c>
      <c r="R133" s="124">
        <f t="shared" si="13"/>
        <v>278697.08636994922</v>
      </c>
      <c r="Z133" s="2"/>
    </row>
    <row r="134" spans="13:26" x14ac:dyDescent="0.2">
      <c r="M134" s="2"/>
      <c r="N134" s="1">
        <f t="shared" si="14"/>
        <v>80</v>
      </c>
      <c r="O134" s="124">
        <f t="shared" si="15"/>
        <v>278697.08636994922</v>
      </c>
      <c r="P134" s="124">
        <f t="shared" si="16"/>
        <v>3237.2929118017073</v>
      </c>
      <c r="Q134" s="124">
        <f t="shared" si="12"/>
        <v>606.02898096122931</v>
      </c>
      <c r="R134" s="124">
        <f t="shared" si="13"/>
        <v>282540.40826271218</v>
      </c>
      <c r="Z134" s="2"/>
    </row>
    <row r="135" spans="13:26" x14ac:dyDescent="0.2">
      <c r="M135" s="2"/>
      <c r="N135" s="1">
        <f t="shared" si="14"/>
        <v>81</v>
      </c>
      <c r="O135" s="124">
        <f t="shared" si="15"/>
        <v>282540.40826271218</v>
      </c>
      <c r="P135" s="124">
        <f t="shared" si="16"/>
        <v>3237.2929118017073</v>
      </c>
      <c r="Q135" s="124">
        <f t="shared" si="12"/>
        <v>614.38631429583518</v>
      </c>
      <c r="R135" s="124">
        <f t="shared" si="13"/>
        <v>286392.08748880972</v>
      </c>
      <c r="Z135" s="2"/>
    </row>
    <row r="136" spans="13:26" x14ac:dyDescent="0.2">
      <c r="M136" s="2"/>
      <c r="N136" s="1">
        <f t="shared" si="14"/>
        <v>82</v>
      </c>
      <c r="O136" s="124">
        <f t="shared" si="15"/>
        <v>286392.08748880972</v>
      </c>
      <c r="P136" s="124">
        <f t="shared" si="16"/>
        <v>3237.2929118017073</v>
      </c>
      <c r="Q136" s="124">
        <f t="shared" si="12"/>
        <v>622.76182071674873</v>
      </c>
      <c r="R136" s="124">
        <f t="shared" si="13"/>
        <v>290252.14222132816</v>
      </c>
      <c r="Z136" s="2"/>
    </row>
    <row r="137" spans="13:26" x14ac:dyDescent="0.2">
      <c r="M137" s="2"/>
      <c r="N137" s="1">
        <f t="shared" si="14"/>
        <v>83</v>
      </c>
      <c r="O137" s="124">
        <f t="shared" si="15"/>
        <v>290252.14222132816</v>
      </c>
      <c r="P137" s="124">
        <f t="shared" si="16"/>
        <v>3237.2929118017073</v>
      </c>
      <c r="Q137" s="124">
        <f t="shared" si="12"/>
        <v>631.15553974148759</v>
      </c>
      <c r="R137" s="124">
        <f t="shared" si="13"/>
        <v>294120.59067287139</v>
      </c>
      <c r="Z137" s="2"/>
    </row>
    <row r="138" spans="13:26" x14ac:dyDescent="0.2">
      <c r="M138" s="2"/>
      <c r="N138" s="1">
        <f t="shared" si="14"/>
        <v>84</v>
      </c>
      <c r="O138" s="124">
        <f t="shared" si="15"/>
        <v>294120.59067287139</v>
      </c>
      <c r="P138" s="124">
        <f t="shared" si="16"/>
        <v>3237.2929118017073</v>
      </c>
      <c r="Q138" s="124">
        <f t="shared" si="12"/>
        <v>639.56751097350036</v>
      </c>
      <c r="R138" s="124">
        <f t="shared" si="13"/>
        <v>297997.4510956466</v>
      </c>
      <c r="Z138" s="2"/>
    </row>
    <row r="139" spans="13:26" x14ac:dyDescent="0.2">
      <c r="M139" s="2"/>
      <c r="N139" s="1">
        <f t="shared" si="14"/>
        <v>85</v>
      </c>
      <c r="O139" s="124">
        <f t="shared" si="15"/>
        <v>297997.4510956466</v>
      </c>
      <c r="P139" s="124">
        <f t="shared" si="16"/>
        <v>3237.2929118017073</v>
      </c>
      <c r="Q139" s="124">
        <f t="shared" si="12"/>
        <v>647.99777410235345</v>
      </c>
      <c r="R139" s="124">
        <f t="shared" si="13"/>
        <v>301882.74178155069</v>
      </c>
      <c r="Z139" s="2"/>
    </row>
    <row r="140" spans="13:26" x14ac:dyDescent="0.2">
      <c r="M140" s="2"/>
      <c r="N140" s="1">
        <f t="shared" si="14"/>
        <v>86</v>
      </c>
      <c r="O140" s="124">
        <f t="shared" si="15"/>
        <v>301882.74178155069</v>
      </c>
      <c r="P140" s="124">
        <f t="shared" si="16"/>
        <v>3237.2929118017073</v>
      </c>
      <c r="Q140" s="124">
        <f t="shared" si="12"/>
        <v>656.44636890391905</v>
      </c>
      <c r="R140" s="124">
        <f t="shared" si="13"/>
        <v>305776.48106225632</v>
      </c>
      <c r="Z140" s="2"/>
    </row>
    <row r="141" spans="13:26" x14ac:dyDescent="0.2">
      <c r="M141" s="2"/>
      <c r="N141" s="1">
        <f t="shared" si="14"/>
        <v>87</v>
      </c>
      <c r="O141" s="124">
        <f t="shared" si="15"/>
        <v>305776.48106225632</v>
      </c>
      <c r="P141" s="124">
        <f t="shared" si="16"/>
        <v>3237.2929118017073</v>
      </c>
      <c r="Q141" s="124">
        <f t="shared" si="12"/>
        <v>664.91333524056165</v>
      </c>
      <c r="R141" s="124">
        <f t="shared" si="13"/>
        <v>309678.68730929861</v>
      </c>
      <c r="Z141" s="2"/>
    </row>
    <row r="142" spans="13:26" x14ac:dyDescent="0.2">
      <c r="M142" s="2"/>
      <c r="N142" s="1">
        <f t="shared" si="14"/>
        <v>88</v>
      </c>
      <c r="O142" s="124">
        <f t="shared" si="15"/>
        <v>309678.68730929861</v>
      </c>
      <c r="P142" s="124">
        <f t="shared" si="16"/>
        <v>3237.2929118017073</v>
      </c>
      <c r="Q142" s="124">
        <f t="shared" si="12"/>
        <v>673.39871306132727</v>
      </c>
      <c r="R142" s="124">
        <f t="shared" si="13"/>
        <v>313589.37893416168</v>
      </c>
      <c r="Z142" s="2"/>
    </row>
    <row r="143" spans="13:26" x14ac:dyDescent="0.2">
      <c r="M143" s="2"/>
      <c r="N143" s="1">
        <f t="shared" si="14"/>
        <v>89</v>
      </c>
      <c r="O143" s="124">
        <f t="shared" si="15"/>
        <v>313589.37893416168</v>
      </c>
      <c r="P143" s="124">
        <f t="shared" si="16"/>
        <v>3237.2929118017073</v>
      </c>
      <c r="Q143" s="124">
        <f t="shared" si="12"/>
        <v>681.90254240213142</v>
      </c>
      <c r="R143" s="124">
        <f t="shared" si="13"/>
        <v>317508.57438836555</v>
      </c>
      <c r="Z143" s="2"/>
    </row>
    <row r="144" spans="13:26" x14ac:dyDescent="0.2">
      <c r="M144" s="2"/>
      <c r="N144" s="1">
        <f t="shared" si="14"/>
        <v>90</v>
      </c>
      <c r="O144" s="124">
        <f t="shared" si="15"/>
        <v>317508.57438836555</v>
      </c>
      <c r="P144" s="124">
        <f t="shared" si="16"/>
        <v>3237.2929118017073</v>
      </c>
      <c r="Q144" s="124">
        <f t="shared" si="12"/>
        <v>690.42486338594756</v>
      </c>
      <c r="R144" s="124">
        <f t="shared" si="13"/>
        <v>321436.29216355324</v>
      </c>
      <c r="Z144" s="2"/>
    </row>
    <row r="145" spans="13:26" x14ac:dyDescent="0.2">
      <c r="M145" s="2"/>
      <c r="N145" s="1">
        <f t="shared" si="14"/>
        <v>91</v>
      </c>
      <c r="O145" s="124">
        <f t="shared" si="15"/>
        <v>321436.29216355324</v>
      </c>
      <c r="P145" s="124">
        <f t="shared" si="16"/>
        <v>3237.2929118017073</v>
      </c>
      <c r="Q145" s="124">
        <f t="shared" si="12"/>
        <v>698.96571622299746</v>
      </c>
      <c r="R145" s="124">
        <f t="shared" si="13"/>
        <v>325372.55079157796</v>
      </c>
      <c r="Z145" s="2"/>
    </row>
    <row r="146" spans="13:26" x14ac:dyDescent="0.2">
      <c r="M146" s="2"/>
      <c r="N146" s="1">
        <f t="shared" si="14"/>
        <v>92</v>
      </c>
      <c r="O146" s="124">
        <f t="shared" si="15"/>
        <v>325372.55079157796</v>
      </c>
      <c r="P146" s="124">
        <f t="shared" si="16"/>
        <v>3237.2929118017073</v>
      </c>
      <c r="Q146" s="124">
        <f t="shared" si="12"/>
        <v>707.52514121093975</v>
      </c>
      <c r="R146" s="124">
        <f t="shared" si="13"/>
        <v>329317.36884459062</v>
      </c>
      <c r="Z146" s="2"/>
    </row>
    <row r="147" spans="13:26" x14ac:dyDescent="0.2">
      <c r="M147" s="2"/>
      <c r="N147" s="1">
        <f t="shared" si="14"/>
        <v>93</v>
      </c>
      <c r="O147" s="124">
        <f t="shared" si="15"/>
        <v>329317.36884459062</v>
      </c>
      <c r="P147" s="124">
        <f t="shared" si="16"/>
        <v>3237.2929118017073</v>
      </c>
      <c r="Q147" s="124">
        <f t="shared" si="12"/>
        <v>716.10317873506119</v>
      </c>
      <c r="R147" s="124">
        <f t="shared" si="13"/>
        <v>333270.7649351274</v>
      </c>
      <c r="Z147" s="2"/>
    </row>
    <row r="148" spans="13:26" x14ac:dyDescent="0.2">
      <c r="M148" s="2"/>
      <c r="N148" s="1">
        <f t="shared" si="14"/>
        <v>94</v>
      </c>
      <c r="O148" s="124">
        <f t="shared" si="15"/>
        <v>333270.7649351274</v>
      </c>
      <c r="P148" s="124">
        <f t="shared" si="16"/>
        <v>3237.2929118017073</v>
      </c>
      <c r="Q148" s="124">
        <f t="shared" si="12"/>
        <v>724.69986926846616</v>
      </c>
      <c r="R148" s="124">
        <f t="shared" si="13"/>
        <v>337232.75771619758</v>
      </c>
      <c r="Z148" s="2"/>
    </row>
    <row r="149" spans="13:26" x14ac:dyDescent="0.2">
      <c r="M149" s="2"/>
      <c r="N149" s="1">
        <f t="shared" si="14"/>
        <v>95</v>
      </c>
      <c r="O149" s="124">
        <f t="shared" si="15"/>
        <v>337232.75771619758</v>
      </c>
      <c r="P149" s="124">
        <f t="shared" si="16"/>
        <v>3237.2929118017073</v>
      </c>
      <c r="Q149" s="124">
        <f t="shared" si="12"/>
        <v>733.31525337226856</v>
      </c>
      <c r="R149" s="124">
        <f t="shared" si="13"/>
        <v>341203.36588137154</v>
      </c>
      <c r="Z149" s="2"/>
    </row>
    <row r="150" spans="13:26" x14ac:dyDescent="0.2">
      <c r="M150" s="2"/>
      <c r="N150" s="1">
        <f t="shared" si="14"/>
        <v>96</v>
      </c>
      <c r="O150" s="124">
        <f t="shared" si="15"/>
        <v>341203.36588137154</v>
      </c>
      <c r="P150" s="124">
        <f t="shared" si="16"/>
        <v>3237.2929118017073</v>
      </c>
      <c r="Q150" s="124">
        <f t="shared" si="12"/>
        <v>741.94937169578247</v>
      </c>
      <c r="R150" s="124">
        <f t="shared" si="13"/>
        <v>345182.60816486907</v>
      </c>
      <c r="Z150" s="2"/>
    </row>
    <row r="151" spans="13:26" x14ac:dyDescent="0.2">
      <c r="M151" s="2"/>
      <c r="N151" s="1">
        <f t="shared" si="14"/>
        <v>97</v>
      </c>
      <c r="O151" s="124">
        <f t="shared" si="15"/>
        <v>345182.60816486907</v>
      </c>
      <c r="P151" s="124">
        <f t="shared" si="16"/>
        <v>3237.2929118017073</v>
      </c>
      <c r="Q151" s="124">
        <f t="shared" si="12"/>
        <v>750.60226497671442</v>
      </c>
      <c r="R151" s="124">
        <f t="shared" si="13"/>
        <v>349170.50334164751</v>
      </c>
      <c r="Z151" s="2"/>
    </row>
    <row r="152" spans="13:26" x14ac:dyDescent="0.2">
      <c r="M152" s="2"/>
      <c r="N152" s="1">
        <f t="shared" si="14"/>
        <v>98</v>
      </c>
      <c r="O152" s="124">
        <f t="shared" si="15"/>
        <v>349170.50334164751</v>
      </c>
      <c r="P152" s="124">
        <f t="shared" si="16"/>
        <v>3237.2929118017073</v>
      </c>
      <c r="Q152" s="124">
        <f t="shared" si="12"/>
        <v>759.27397404135513</v>
      </c>
      <c r="R152" s="124">
        <f t="shared" si="13"/>
        <v>353167.07022749056</v>
      </c>
      <c r="Z152" s="2"/>
    </row>
    <row r="153" spans="13:26" x14ac:dyDescent="0.2">
      <c r="M153" s="2"/>
      <c r="N153" s="1">
        <f t="shared" si="14"/>
        <v>99</v>
      </c>
      <c r="O153" s="124">
        <f t="shared" si="15"/>
        <v>353167.07022749056</v>
      </c>
      <c r="P153" s="124">
        <f t="shared" si="16"/>
        <v>3237.2929118017073</v>
      </c>
      <c r="Q153" s="124">
        <f t="shared" si="12"/>
        <v>767.96453980477247</v>
      </c>
      <c r="R153" s="124">
        <f t="shared" si="13"/>
        <v>357172.32767909707</v>
      </c>
      <c r="Z153" s="2"/>
    </row>
    <row r="154" spans="13:26" x14ac:dyDescent="0.2">
      <c r="M154" s="2"/>
      <c r="N154" s="1">
        <f t="shared" si="14"/>
        <v>100</v>
      </c>
      <c r="O154" s="124">
        <f t="shared" si="15"/>
        <v>357172.32767909707</v>
      </c>
      <c r="P154" s="124">
        <f t="shared" si="16"/>
        <v>3237.2929118017073</v>
      </c>
      <c r="Q154" s="124">
        <f t="shared" si="12"/>
        <v>776.67400327100484</v>
      </c>
      <c r="R154" s="124">
        <f t="shared" si="13"/>
        <v>361186.29459416977</v>
      </c>
      <c r="Z154" s="2"/>
    </row>
    <row r="155" spans="13:26" x14ac:dyDescent="0.2">
      <c r="M155" s="2"/>
      <c r="N155" s="1">
        <f t="shared" si="14"/>
        <v>101</v>
      </c>
      <c r="O155" s="124">
        <f t="shared" si="15"/>
        <v>361186.29459416977</v>
      </c>
      <c r="P155" s="124">
        <f t="shared" si="16"/>
        <v>3237.2929118017073</v>
      </c>
      <c r="Q155" s="124">
        <f t="shared" si="12"/>
        <v>785.40240553325361</v>
      </c>
      <c r="R155" s="124">
        <f t="shared" si="13"/>
        <v>365208.98991150473</v>
      </c>
      <c r="Z155" s="2"/>
    </row>
    <row r="156" spans="13:26" x14ac:dyDescent="0.2">
      <c r="M156" s="2"/>
      <c r="N156" s="1">
        <f t="shared" si="14"/>
        <v>102</v>
      </c>
      <c r="O156" s="124">
        <f t="shared" si="15"/>
        <v>365208.98991150473</v>
      </c>
      <c r="P156" s="124">
        <f t="shared" si="16"/>
        <v>3237.2929118017073</v>
      </c>
      <c r="Q156" s="124">
        <f t="shared" si="12"/>
        <v>794.14978777407805</v>
      </c>
      <c r="R156" s="124">
        <f t="shared" si="13"/>
        <v>369240.43261108053</v>
      </c>
      <c r="Z156" s="2"/>
    </row>
    <row r="157" spans="13:26" x14ac:dyDescent="0.2">
      <c r="M157" s="2"/>
      <c r="N157" s="1">
        <f t="shared" si="14"/>
        <v>103</v>
      </c>
      <c r="O157" s="124">
        <f t="shared" si="15"/>
        <v>369240.43261108053</v>
      </c>
      <c r="P157" s="124">
        <f t="shared" si="16"/>
        <v>3237.2929118017073</v>
      </c>
      <c r="Q157" s="124">
        <f t="shared" si="12"/>
        <v>802.91619126558919</v>
      </c>
      <c r="R157" s="124">
        <f t="shared" si="13"/>
        <v>373280.64171414782</v>
      </c>
      <c r="Z157" s="2"/>
    </row>
    <row r="158" spans="13:26" x14ac:dyDescent="0.2">
      <c r="M158" s="2"/>
      <c r="N158" s="1">
        <f t="shared" si="14"/>
        <v>104</v>
      </c>
      <c r="O158" s="124">
        <f t="shared" si="15"/>
        <v>373280.64171414782</v>
      </c>
      <c r="P158" s="124">
        <f t="shared" si="16"/>
        <v>3237.2929118017073</v>
      </c>
      <c r="Q158" s="124">
        <f t="shared" si="12"/>
        <v>811.70165736964441</v>
      </c>
      <c r="R158" s="124">
        <f t="shared" si="13"/>
        <v>377329.63628331915</v>
      </c>
      <c r="Z158" s="2"/>
    </row>
    <row r="159" spans="13:26" x14ac:dyDescent="0.2">
      <c r="M159" s="2"/>
      <c r="N159" s="1">
        <f t="shared" si="14"/>
        <v>105</v>
      </c>
      <c r="O159" s="124">
        <f t="shared" si="15"/>
        <v>377329.63628331915</v>
      </c>
      <c r="P159" s="124">
        <f t="shared" si="16"/>
        <v>3237.2929118017073</v>
      </c>
      <c r="Q159" s="124">
        <f t="shared" si="12"/>
        <v>820.50622753804305</v>
      </c>
      <c r="R159" s="124">
        <f t="shared" si="13"/>
        <v>381387.43542265892</v>
      </c>
      <c r="Z159" s="2"/>
    </row>
    <row r="160" spans="13:26" x14ac:dyDescent="0.2">
      <c r="M160" s="2"/>
      <c r="N160" s="1">
        <f t="shared" si="14"/>
        <v>106</v>
      </c>
      <c r="O160" s="124">
        <f t="shared" si="15"/>
        <v>381387.43542265892</v>
      </c>
      <c r="P160" s="124">
        <f t="shared" si="16"/>
        <v>3237.2929118017073</v>
      </c>
      <c r="Q160" s="124">
        <f t="shared" si="12"/>
        <v>829.32994331272141</v>
      </c>
      <c r="R160" s="124">
        <f t="shared" si="13"/>
        <v>385454.05827777338</v>
      </c>
      <c r="Z160" s="2"/>
    </row>
    <row r="161" spans="13:26" x14ac:dyDescent="0.2">
      <c r="M161" s="2"/>
      <c r="N161" s="1">
        <f t="shared" si="14"/>
        <v>107</v>
      </c>
      <c r="O161" s="124">
        <f t="shared" si="15"/>
        <v>385454.05827777338</v>
      </c>
      <c r="P161" s="124">
        <f t="shared" si="16"/>
        <v>3237.2929118017073</v>
      </c>
      <c r="Q161" s="124">
        <f t="shared" si="12"/>
        <v>838.17284632594931</v>
      </c>
      <c r="R161" s="124">
        <f t="shared" si="13"/>
        <v>389529.52403590106</v>
      </c>
      <c r="Z161" s="2"/>
    </row>
    <row r="162" spans="13:26" x14ac:dyDescent="0.2">
      <c r="M162" s="2"/>
      <c r="N162" s="1">
        <f t="shared" si="14"/>
        <v>108</v>
      </c>
      <c r="O162" s="124">
        <f t="shared" si="15"/>
        <v>389529.52403590106</v>
      </c>
      <c r="P162" s="124">
        <f t="shared" si="16"/>
        <v>3237.2929118017073</v>
      </c>
      <c r="Q162" s="124">
        <f t="shared" si="12"/>
        <v>847.03497830052606</v>
      </c>
      <c r="R162" s="124">
        <f t="shared" si="13"/>
        <v>393613.85192600329</v>
      </c>
      <c r="Z162" s="2"/>
    </row>
    <row r="163" spans="13:26" x14ac:dyDescent="0.2">
      <c r="M163" s="2"/>
      <c r="N163" s="1">
        <f t="shared" si="14"/>
        <v>109</v>
      </c>
      <c r="O163" s="124">
        <f t="shared" si="15"/>
        <v>393613.85192600329</v>
      </c>
      <c r="P163" s="124">
        <f t="shared" si="16"/>
        <v>3237.2929118017073</v>
      </c>
      <c r="Q163" s="124">
        <f t="shared" si="12"/>
        <v>855.91638104997753</v>
      </c>
      <c r="R163" s="124">
        <f t="shared" si="13"/>
        <v>397707.06121885497</v>
      </c>
      <c r="Z163" s="2"/>
    </row>
    <row r="164" spans="13:26" x14ac:dyDescent="0.2">
      <c r="M164" s="2"/>
      <c r="N164" s="1">
        <f t="shared" si="14"/>
        <v>110</v>
      </c>
      <c r="O164" s="124">
        <f t="shared" si="15"/>
        <v>397707.06121885497</v>
      </c>
      <c r="P164" s="124">
        <f t="shared" si="16"/>
        <v>3237.2929118017073</v>
      </c>
      <c r="Q164" s="124">
        <f t="shared" si="12"/>
        <v>864.81709647875357</v>
      </c>
      <c r="R164" s="124">
        <f t="shared" si="13"/>
        <v>401809.17122713546</v>
      </c>
      <c r="Z164" s="2"/>
    </row>
    <row r="165" spans="13:26" x14ac:dyDescent="0.2">
      <c r="M165" s="2"/>
      <c r="N165" s="1">
        <f t="shared" si="14"/>
        <v>111</v>
      </c>
      <c r="O165" s="124">
        <f t="shared" si="15"/>
        <v>401809.17122713546</v>
      </c>
      <c r="P165" s="124">
        <f t="shared" si="16"/>
        <v>3237.2929118017073</v>
      </c>
      <c r="Q165" s="124">
        <f t="shared" si="12"/>
        <v>873.73716658242563</v>
      </c>
      <c r="R165" s="124">
        <f t="shared" si="13"/>
        <v>405920.20130551961</v>
      </c>
      <c r="Z165" s="2"/>
    </row>
    <row r="166" spans="13:26" x14ac:dyDescent="0.2">
      <c r="M166" s="2"/>
      <c r="N166" s="1">
        <f t="shared" si="14"/>
        <v>112</v>
      </c>
      <c r="O166" s="124">
        <f t="shared" si="15"/>
        <v>405920.20130551961</v>
      </c>
      <c r="P166" s="124">
        <f t="shared" si="16"/>
        <v>3237.2929118017073</v>
      </c>
      <c r="Q166" s="124">
        <f t="shared" si="12"/>
        <v>882.67663344788457</v>
      </c>
      <c r="R166" s="124">
        <f t="shared" si="13"/>
        <v>410040.17085076921</v>
      </c>
      <c r="Z166" s="2"/>
    </row>
    <row r="167" spans="13:26" x14ac:dyDescent="0.2">
      <c r="M167" s="2"/>
      <c r="N167" s="1">
        <f t="shared" si="14"/>
        <v>113</v>
      </c>
      <c r="O167" s="124">
        <f t="shared" si="15"/>
        <v>410040.17085076921</v>
      </c>
      <c r="P167" s="124">
        <f t="shared" si="16"/>
        <v>3237.2929118017073</v>
      </c>
      <c r="Q167" s="124">
        <f t="shared" si="12"/>
        <v>891.63553925353972</v>
      </c>
      <c r="R167" s="124">
        <f t="shared" si="13"/>
        <v>414169.09930182446</v>
      </c>
      <c r="Z167" s="2"/>
    </row>
    <row r="168" spans="13:26" x14ac:dyDescent="0.2">
      <c r="M168" s="2"/>
      <c r="N168" s="1">
        <f t="shared" si="14"/>
        <v>114</v>
      </c>
      <c r="O168" s="124">
        <f t="shared" si="15"/>
        <v>414169.09930182446</v>
      </c>
      <c r="P168" s="124">
        <f t="shared" si="16"/>
        <v>3237.2929118017073</v>
      </c>
      <c r="Q168" s="124">
        <f t="shared" si="12"/>
        <v>900.61392626951772</v>
      </c>
      <c r="R168" s="124">
        <f t="shared" si="13"/>
        <v>418307.0061398957</v>
      </c>
      <c r="Z168" s="2"/>
    </row>
    <row r="169" spans="13:26" x14ac:dyDescent="0.2">
      <c r="M169" s="2"/>
      <c r="N169" s="1">
        <f t="shared" si="14"/>
        <v>115</v>
      </c>
      <c r="O169" s="124">
        <f t="shared" si="15"/>
        <v>418307.0061398957</v>
      </c>
      <c r="P169" s="124">
        <f t="shared" si="16"/>
        <v>3237.2929118017073</v>
      </c>
      <c r="Q169" s="124">
        <f t="shared" si="12"/>
        <v>909.61183685786182</v>
      </c>
      <c r="R169" s="124">
        <f t="shared" si="13"/>
        <v>422453.91088855529</v>
      </c>
      <c r="Z169" s="2"/>
    </row>
    <row r="170" spans="13:26" x14ac:dyDescent="0.2">
      <c r="M170" s="2"/>
      <c r="N170" s="1">
        <f t="shared" si="14"/>
        <v>116</v>
      </c>
      <c r="O170" s="124">
        <f t="shared" si="15"/>
        <v>422453.91088855529</v>
      </c>
      <c r="P170" s="124">
        <f t="shared" si="16"/>
        <v>3237.2929118017073</v>
      </c>
      <c r="Q170" s="124">
        <f t="shared" si="12"/>
        <v>918.62931347273184</v>
      </c>
      <c r="R170" s="124">
        <f t="shared" si="13"/>
        <v>426609.83311382972</v>
      </c>
      <c r="Z170" s="2"/>
    </row>
    <row r="171" spans="13:26" x14ac:dyDescent="0.2">
      <c r="M171" s="2"/>
      <c r="N171" s="1">
        <f t="shared" si="14"/>
        <v>117</v>
      </c>
      <c r="O171" s="124">
        <f t="shared" si="15"/>
        <v>426609.83311382972</v>
      </c>
      <c r="P171" s="124">
        <f t="shared" si="16"/>
        <v>3237.2929118017073</v>
      </c>
      <c r="Q171" s="124">
        <f t="shared" si="12"/>
        <v>927.66639866060473</v>
      </c>
      <c r="R171" s="124">
        <f t="shared" si="13"/>
        <v>430774.79242429207</v>
      </c>
      <c r="Z171" s="2"/>
    </row>
    <row r="172" spans="13:26" x14ac:dyDescent="0.2">
      <c r="M172" s="2"/>
      <c r="N172" s="1">
        <f t="shared" si="14"/>
        <v>118</v>
      </c>
      <c r="O172" s="124">
        <f t="shared" si="15"/>
        <v>430774.79242429207</v>
      </c>
      <c r="P172" s="124">
        <f t="shared" si="16"/>
        <v>3237.2929118017073</v>
      </c>
      <c r="Q172" s="124">
        <f t="shared" si="12"/>
        <v>936.72313506047487</v>
      </c>
      <c r="R172" s="124">
        <f t="shared" si="13"/>
        <v>434948.80847115425</v>
      </c>
      <c r="Z172" s="2"/>
    </row>
    <row r="173" spans="13:26" x14ac:dyDescent="0.2">
      <c r="M173" s="2"/>
      <c r="N173" s="1">
        <f t="shared" si="14"/>
        <v>119</v>
      </c>
      <c r="O173" s="124">
        <f t="shared" si="15"/>
        <v>434948.80847115425</v>
      </c>
      <c r="P173" s="124">
        <f t="shared" si="16"/>
        <v>3237.2929118017073</v>
      </c>
      <c r="Q173" s="124">
        <f t="shared" si="12"/>
        <v>945.79956540405544</v>
      </c>
      <c r="R173" s="124">
        <f t="shared" si="13"/>
        <v>439131.90094836004</v>
      </c>
      <c r="Z173" s="2"/>
    </row>
    <row r="174" spans="13:26" x14ac:dyDescent="0.2">
      <c r="M174" s="2"/>
      <c r="N174" s="1">
        <f t="shared" si="14"/>
        <v>120</v>
      </c>
      <c r="O174" s="124">
        <f t="shared" si="15"/>
        <v>439131.90094836004</v>
      </c>
      <c r="P174" s="124">
        <f t="shared" si="16"/>
        <v>3237.2929118017073</v>
      </c>
      <c r="Q174" s="124">
        <f t="shared" si="12"/>
        <v>954.89573251598028</v>
      </c>
      <c r="R174" s="124">
        <f t="shared" si="13"/>
        <v>443324.08959267772</v>
      </c>
      <c r="Z174" s="2"/>
    </row>
    <row r="175" spans="13:26" x14ac:dyDescent="0.2">
      <c r="M175" s="2"/>
      <c r="N175" s="1">
        <f t="shared" si="14"/>
        <v>121</v>
      </c>
      <c r="O175" s="124">
        <f t="shared" si="15"/>
        <v>443324.08959267772</v>
      </c>
      <c r="P175" s="124">
        <f t="shared" si="16"/>
        <v>3237.2929118017073</v>
      </c>
      <c r="Q175" s="124">
        <f t="shared" si="12"/>
        <v>964.01167931400551</v>
      </c>
      <c r="R175" s="124">
        <f t="shared" si="13"/>
        <v>447525.39418379345</v>
      </c>
      <c r="Z175" s="2"/>
    </row>
    <row r="176" spans="13:26" x14ac:dyDescent="0.2">
      <c r="M176" s="2"/>
      <c r="N176" s="1">
        <f t="shared" si="14"/>
        <v>122</v>
      </c>
      <c r="O176" s="124">
        <f t="shared" si="15"/>
        <v>447525.39418379345</v>
      </c>
      <c r="P176" s="124">
        <f t="shared" si="16"/>
        <v>3237.2929118017073</v>
      </c>
      <c r="Q176" s="124">
        <f t="shared" si="12"/>
        <v>973.14744880921228</v>
      </c>
      <c r="R176" s="124">
        <f t="shared" si="13"/>
        <v>451735.83454440441</v>
      </c>
      <c r="Z176" s="2"/>
    </row>
    <row r="177" spans="13:26" x14ac:dyDescent="0.2">
      <c r="M177" s="2"/>
      <c r="N177" s="1">
        <f t="shared" si="14"/>
        <v>123</v>
      </c>
      <c r="O177" s="124">
        <f t="shared" si="15"/>
        <v>451735.83454440441</v>
      </c>
      <c r="P177" s="124">
        <f t="shared" si="16"/>
        <v>3237.2929118017073</v>
      </c>
      <c r="Q177" s="124">
        <f t="shared" si="12"/>
        <v>982.30308410620989</v>
      </c>
      <c r="R177" s="124">
        <f t="shared" si="13"/>
        <v>455955.43054031231</v>
      </c>
      <c r="Z177" s="2"/>
    </row>
    <row r="178" spans="13:26" x14ac:dyDescent="0.2">
      <c r="M178" s="2"/>
      <c r="N178" s="1">
        <f t="shared" si="14"/>
        <v>124</v>
      </c>
      <c r="O178" s="124">
        <f t="shared" si="15"/>
        <v>455955.43054031231</v>
      </c>
      <c r="P178" s="124">
        <f t="shared" si="16"/>
        <v>3237.2929118017073</v>
      </c>
      <c r="Q178" s="124">
        <f t="shared" si="12"/>
        <v>991.47862840333846</v>
      </c>
      <c r="R178" s="124">
        <f t="shared" si="13"/>
        <v>460184.20208051737</v>
      </c>
      <c r="Z178" s="2"/>
    </row>
    <row r="179" spans="13:26" x14ac:dyDescent="0.2">
      <c r="M179" s="2"/>
      <c r="N179" s="1">
        <f t="shared" si="14"/>
        <v>125</v>
      </c>
      <c r="O179" s="124">
        <f t="shared" si="15"/>
        <v>460184.20208051737</v>
      </c>
      <c r="P179" s="124">
        <f t="shared" si="16"/>
        <v>3237.2929118017073</v>
      </c>
      <c r="Q179" s="124">
        <f t="shared" si="12"/>
        <v>1000.6741249928739</v>
      </c>
      <c r="R179" s="124">
        <f t="shared" si="13"/>
        <v>464422.16911731195</v>
      </c>
      <c r="Z179" s="2"/>
    </row>
    <row r="180" spans="13:26" x14ac:dyDescent="0.2">
      <c r="M180" s="2"/>
      <c r="N180" s="1">
        <f t="shared" si="14"/>
        <v>126</v>
      </c>
      <c r="O180" s="124">
        <f t="shared" si="15"/>
        <v>464422.16911731195</v>
      </c>
      <c r="P180" s="124">
        <f t="shared" si="16"/>
        <v>3237.2929118017073</v>
      </c>
      <c r="Q180" s="124">
        <f t="shared" si="12"/>
        <v>1009.8896172612309</v>
      </c>
      <c r="R180" s="124">
        <f t="shared" si="13"/>
        <v>468669.35164637491</v>
      </c>
      <c r="Z180" s="2"/>
    </row>
    <row r="181" spans="13:26" x14ac:dyDescent="0.2">
      <c r="M181" s="2"/>
      <c r="N181" s="1">
        <f t="shared" si="14"/>
        <v>127</v>
      </c>
      <c r="O181" s="124">
        <f t="shared" si="15"/>
        <v>468669.35164637491</v>
      </c>
      <c r="P181" s="124">
        <f t="shared" si="16"/>
        <v>3237.2929118017073</v>
      </c>
      <c r="Q181" s="124">
        <f t="shared" si="12"/>
        <v>1019.1251486891688</v>
      </c>
      <c r="R181" s="124">
        <f t="shared" si="13"/>
        <v>472925.76970686577</v>
      </c>
      <c r="Z181" s="2"/>
    </row>
    <row r="182" spans="13:26" x14ac:dyDescent="0.2">
      <c r="M182" s="2"/>
      <c r="N182" s="1">
        <f t="shared" si="14"/>
        <v>128</v>
      </c>
      <c r="O182" s="124">
        <f t="shared" si="15"/>
        <v>472925.76970686577</v>
      </c>
      <c r="P182" s="124">
        <f t="shared" si="16"/>
        <v>3237.2929118017073</v>
      </c>
      <c r="Q182" s="124">
        <f t="shared" si="12"/>
        <v>1028.3807628519955</v>
      </c>
      <c r="R182" s="124">
        <f t="shared" si="13"/>
        <v>477191.44338151946</v>
      </c>
      <c r="Z182" s="2"/>
    </row>
    <row r="183" spans="13:26" x14ac:dyDescent="0.2">
      <c r="M183" s="2"/>
      <c r="N183" s="1">
        <f t="shared" si="14"/>
        <v>129</v>
      </c>
      <c r="O183" s="124">
        <f t="shared" si="15"/>
        <v>477191.44338151946</v>
      </c>
      <c r="P183" s="124">
        <f t="shared" si="16"/>
        <v>3237.2929118017073</v>
      </c>
      <c r="Q183" s="124">
        <f t="shared" ref="Q183:Q246" si="17">O183*$P$49</f>
        <v>1037.6565034197745</v>
      </c>
      <c r="R183" s="124">
        <f t="shared" ref="R183:R246" si="18">O183+P183+Q183</f>
        <v>481466.39279674098</v>
      </c>
      <c r="Z183" s="2"/>
    </row>
    <row r="184" spans="13:26" x14ac:dyDescent="0.2">
      <c r="M184" s="2"/>
      <c r="N184" s="1">
        <f t="shared" ref="N184:N247" si="19">N183+1</f>
        <v>130</v>
      </c>
      <c r="O184" s="124">
        <f t="shared" ref="O184:O247" si="20">R183</f>
        <v>481466.39279674098</v>
      </c>
      <c r="P184" s="124">
        <f t="shared" ref="P184:P247" si="21">P183</f>
        <v>3237.2929118017073</v>
      </c>
      <c r="Q184" s="124">
        <f t="shared" si="17"/>
        <v>1046.9524141575296</v>
      </c>
      <c r="R184" s="124">
        <f t="shared" si="18"/>
        <v>485750.63812270021</v>
      </c>
      <c r="Z184" s="2"/>
    </row>
    <row r="185" spans="13:26" x14ac:dyDescent="0.2">
      <c r="M185" s="2"/>
      <c r="N185" s="1">
        <f t="shared" si="19"/>
        <v>131</v>
      </c>
      <c r="O185" s="124">
        <f t="shared" si="20"/>
        <v>485750.63812270021</v>
      </c>
      <c r="P185" s="124">
        <f t="shared" si="21"/>
        <v>3237.2929118017073</v>
      </c>
      <c r="Q185" s="124">
        <f t="shared" si="17"/>
        <v>1056.2685389254523</v>
      </c>
      <c r="R185" s="124">
        <f t="shared" si="18"/>
        <v>490044.19957342738</v>
      </c>
      <c r="Z185" s="2"/>
    </row>
    <row r="186" spans="13:26" x14ac:dyDescent="0.2">
      <c r="M186" s="2"/>
      <c r="N186" s="1">
        <f t="shared" si="19"/>
        <v>132</v>
      </c>
      <c r="O186" s="124">
        <f t="shared" si="20"/>
        <v>490044.19957342738</v>
      </c>
      <c r="P186" s="124">
        <f t="shared" si="21"/>
        <v>3237.2929118017073</v>
      </c>
      <c r="Q186" s="124">
        <f t="shared" si="17"/>
        <v>1065.6049216791084</v>
      </c>
      <c r="R186" s="124">
        <f t="shared" si="18"/>
        <v>494347.09740690823</v>
      </c>
      <c r="Z186" s="2"/>
    </row>
    <row r="187" spans="13:26" x14ac:dyDescent="0.2">
      <c r="M187" s="2"/>
      <c r="N187" s="1">
        <f t="shared" si="19"/>
        <v>133</v>
      </c>
      <c r="O187" s="124">
        <f t="shared" si="20"/>
        <v>494347.09740690823</v>
      </c>
      <c r="P187" s="124">
        <f t="shared" si="21"/>
        <v>3237.2929118017073</v>
      </c>
      <c r="Q187" s="124">
        <f t="shared" si="17"/>
        <v>1074.9616064696454</v>
      </c>
      <c r="R187" s="124">
        <f t="shared" si="18"/>
        <v>498659.3519251796</v>
      </c>
      <c r="Z187" s="2"/>
    </row>
    <row r="188" spans="13:26" x14ac:dyDescent="0.2">
      <c r="M188" s="2"/>
      <c r="N188" s="1">
        <f t="shared" si="19"/>
        <v>134</v>
      </c>
      <c r="O188" s="124">
        <f t="shared" si="20"/>
        <v>498659.3519251796</v>
      </c>
      <c r="P188" s="124">
        <f t="shared" si="21"/>
        <v>3237.2929118017073</v>
      </c>
      <c r="Q188" s="124">
        <f t="shared" si="17"/>
        <v>1084.3386374440001</v>
      </c>
      <c r="R188" s="124">
        <f t="shared" si="18"/>
        <v>502980.98347442533</v>
      </c>
      <c r="Z188" s="2"/>
    </row>
    <row r="189" spans="13:26" x14ac:dyDescent="0.2">
      <c r="M189" s="2"/>
      <c r="N189" s="1">
        <f t="shared" si="19"/>
        <v>135</v>
      </c>
      <c r="O189" s="124">
        <f t="shared" si="20"/>
        <v>502980.98347442533</v>
      </c>
      <c r="P189" s="124">
        <f t="shared" si="21"/>
        <v>3237.2929118017073</v>
      </c>
      <c r="Q189" s="124">
        <f t="shared" si="17"/>
        <v>1093.7360588451079</v>
      </c>
      <c r="R189" s="124">
        <f t="shared" si="18"/>
        <v>507312.01244507218</v>
      </c>
      <c r="Z189" s="2"/>
    </row>
    <row r="190" spans="13:26" x14ac:dyDescent="0.2">
      <c r="M190" s="2"/>
      <c r="N190" s="1">
        <f t="shared" si="19"/>
        <v>136</v>
      </c>
      <c r="O190" s="124">
        <f t="shared" si="20"/>
        <v>507312.01244507218</v>
      </c>
      <c r="P190" s="124">
        <f t="shared" si="21"/>
        <v>3237.2929118017073</v>
      </c>
      <c r="Q190" s="124">
        <f t="shared" si="17"/>
        <v>1103.1539150121096</v>
      </c>
      <c r="R190" s="124">
        <f t="shared" si="18"/>
        <v>511652.45927188598</v>
      </c>
      <c r="Z190" s="2"/>
    </row>
    <row r="191" spans="13:26" x14ac:dyDescent="0.2">
      <c r="M191" s="2"/>
      <c r="N191" s="1">
        <f t="shared" si="19"/>
        <v>137</v>
      </c>
      <c r="O191" s="124">
        <f t="shared" si="20"/>
        <v>511652.45927188598</v>
      </c>
      <c r="P191" s="124">
        <f t="shared" si="21"/>
        <v>3237.2929118017073</v>
      </c>
      <c r="Q191" s="124">
        <f t="shared" si="17"/>
        <v>1112.592250380563</v>
      </c>
      <c r="R191" s="124">
        <f t="shared" si="18"/>
        <v>516002.34443406825</v>
      </c>
      <c r="Z191" s="2"/>
    </row>
    <row r="192" spans="13:26" x14ac:dyDescent="0.2">
      <c r="M192" s="2"/>
      <c r="N192" s="1">
        <f t="shared" si="19"/>
        <v>138</v>
      </c>
      <c r="O192" s="124">
        <f t="shared" si="20"/>
        <v>516002.34443406825</v>
      </c>
      <c r="P192" s="124">
        <f t="shared" si="21"/>
        <v>3237.2929118017073</v>
      </c>
      <c r="Q192" s="124">
        <f t="shared" si="17"/>
        <v>1122.0511094826506</v>
      </c>
      <c r="R192" s="124">
        <f t="shared" si="18"/>
        <v>520361.68845535262</v>
      </c>
      <c r="Z192" s="2"/>
    </row>
    <row r="193" spans="13:26" x14ac:dyDescent="0.2">
      <c r="M193" s="2"/>
      <c r="N193" s="1">
        <f t="shared" si="19"/>
        <v>139</v>
      </c>
      <c r="O193" s="124">
        <f t="shared" si="20"/>
        <v>520361.68845535262</v>
      </c>
      <c r="P193" s="124">
        <f t="shared" si="21"/>
        <v>3237.2929118017073</v>
      </c>
      <c r="Q193" s="124">
        <f t="shared" si="17"/>
        <v>1131.5305369473908</v>
      </c>
      <c r="R193" s="124">
        <f t="shared" si="18"/>
        <v>524730.5119041017</v>
      </c>
      <c r="Z193" s="2"/>
    </row>
    <row r="194" spans="13:26" x14ac:dyDescent="0.2">
      <c r="M194" s="2"/>
      <c r="N194" s="1">
        <f t="shared" si="19"/>
        <v>140</v>
      </c>
      <c r="O194" s="124">
        <f t="shared" si="20"/>
        <v>524730.5119041017</v>
      </c>
      <c r="P194" s="124">
        <f t="shared" si="21"/>
        <v>3237.2929118017073</v>
      </c>
      <c r="Q194" s="124">
        <f t="shared" si="17"/>
        <v>1141.0305775008483</v>
      </c>
      <c r="R194" s="124">
        <f t="shared" si="18"/>
        <v>529108.83539340424</v>
      </c>
      <c r="Z194" s="2"/>
    </row>
    <row r="195" spans="13:26" x14ac:dyDescent="0.2">
      <c r="M195" s="2"/>
      <c r="N195" s="1">
        <f t="shared" si="19"/>
        <v>141</v>
      </c>
      <c r="O195" s="124">
        <f t="shared" si="20"/>
        <v>529108.83539340424</v>
      </c>
      <c r="P195" s="124">
        <f t="shared" si="21"/>
        <v>3237.2929118017073</v>
      </c>
      <c r="Q195" s="124">
        <f t="shared" si="17"/>
        <v>1150.5512759663443</v>
      </c>
      <c r="R195" s="124">
        <f t="shared" si="18"/>
        <v>533496.6795811723</v>
      </c>
      <c r="Z195" s="2"/>
    </row>
    <row r="196" spans="13:26" x14ac:dyDescent="0.2">
      <c r="M196" s="2"/>
      <c r="N196" s="1">
        <f t="shared" si="19"/>
        <v>142</v>
      </c>
      <c r="O196" s="124">
        <f t="shared" si="20"/>
        <v>533496.6795811723</v>
      </c>
      <c r="P196" s="124">
        <f t="shared" si="21"/>
        <v>3237.2929118017073</v>
      </c>
      <c r="Q196" s="124">
        <f t="shared" si="17"/>
        <v>1160.0926772646696</v>
      </c>
      <c r="R196" s="124">
        <f t="shared" si="18"/>
        <v>537894.06517023873</v>
      </c>
      <c r="Z196" s="2"/>
    </row>
    <row r="197" spans="13:26" x14ac:dyDescent="0.2">
      <c r="M197" s="2"/>
      <c r="N197" s="1">
        <f t="shared" si="19"/>
        <v>143</v>
      </c>
      <c r="O197" s="124">
        <f t="shared" si="20"/>
        <v>537894.06517023873</v>
      </c>
      <c r="P197" s="124">
        <f t="shared" si="21"/>
        <v>3237.2929118017073</v>
      </c>
      <c r="Q197" s="124">
        <f t="shared" si="17"/>
        <v>1169.6548264142953</v>
      </c>
      <c r="R197" s="124">
        <f t="shared" si="18"/>
        <v>542301.01290845475</v>
      </c>
      <c r="Z197" s="2"/>
    </row>
    <row r="198" spans="13:26" x14ac:dyDescent="0.2">
      <c r="M198" s="2"/>
      <c r="N198" s="1">
        <f t="shared" si="19"/>
        <v>144</v>
      </c>
      <c r="O198" s="124">
        <f t="shared" si="20"/>
        <v>542301.01290845475</v>
      </c>
      <c r="P198" s="124">
        <f t="shared" si="21"/>
        <v>3237.2929118017073</v>
      </c>
      <c r="Q198" s="124">
        <f t="shared" si="17"/>
        <v>1179.2377685315848</v>
      </c>
      <c r="R198" s="124">
        <f t="shared" si="18"/>
        <v>546717.54358878802</v>
      </c>
      <c r="Z198" s="2"/>
    </row>
    <row r="199" spans="13:26" x14ac:dyDescent="0.2">
      <c r="M199" s="2"/>
      <c r="N199" s="1">
        <f t="shared" si="19"/>
        <v>145</v>
      </c>
      <c r="O199" s="124">
        <f t="shared" si="20"/>
        <v>546717.54358878802</v>
      </c>
      <c r="P199" s="124">
        <f t="shared" si="21"/>
        <v>3237.2929118017073</v>
      </c>
      <c r="Q199" s="124">
        <f t="shared" si="17"/>
        <v>1188.8415488310079</v>
      </c>
      <c r="R199" s="124">
        <f t="shared" si="18"/>
        <v>551143.67804942071</v>
      </c>
      <c r="Z199" s="2"/>
    </row>
    <row r="200" spans="13:26" x14ac:dyDescent="0.2">
      <c r="M200" s="2"/>
      <c r="N200" s="1">
        <f t="shared" si="19"/>
        <v>146</v>
      </c>
      <c r="O200" s="124">
        <f t="shared" si="20"/>
        <v>551143.67804942071</v>
      </c>
      <c r="P200" s="124">
        <f t="shared" si="21"/>
        <v>3237.2929118017073</v>
      </c>
      <c r="Q200" s="124">
        <f t="shared" si="17"/>
        <v>1198.466212625354</v>
      </c>
      <c r="R200" s="124">
        <f t="shared" si="18"/>
        <v>555579.43717384781</v>
      </c>
      <c r="Z200" s="2"/>
    </row>
    <row r="201" spans="13:26" x14ac:dyDescent="0.2">
      <c r="M201" s="2"/>
      <c r="N201" s="1">
        <f t="shared" si="19"/>
        <v>147</v>
      </c>
      <c r="O201" s="124">
        <f t="shared" si="20"/>
        <v>555579.43717384781</v>
      </c>
      <c r="P201" s="124">
        <f t="shared" si="21"/>
        <v>3237.2929118017073</v>
      </c>
      <c r="Q201" s="124">
        <f t="shared" si="17"/>
        <v>1208.1118053259454</v>
      </c>
      <c r="R201" s="124">
        <f t="shared" si="18"/>
        <v>560024.84189097548</v>
      </c>
      <c r="Z201" s="2"/>
    </row>
    <row r="202" spans="13:26" x14ac:dyDescent="0.2">
      <c r="M202" s="2"/>
      <c r="N202" s="1">
        <f t="shared" si="19"/>
        <v>148</v>
      </c>
      <c r="O202" s="124">
        <f t="shared" si="20"/>
        <v>560024.84189097548</v>
      </c>
      <c r="P202" s="124">
        <f t="shared" si="21"/>
        <v>3237.2929118017073</v>
      </c>
      <c r="Q202" s="124">
        <f t="shared" si="17"/>
        <v>1217.7783724428509</v>
      </c>
      <c r="R202" s="124">
        <f t="shared" si="18"/>
        <v>564479.91317522002</v>
      </c>
      <c r="Z202" s="2"/>
    </row>
    <row r="203" spans="13:26" x14ac:dyDescent="0.2">
      <c r="M203" s="2"/>
      <c r="N203" s="1">
        <f t="shared" si="19"/>
        <v>149</v>
      </c>
      <c r="O203" s="124">
        <f t="shared" si="20"/>
        <v>564479.91317522002</v>
      </c>
      <c r="P203" s="124">
        <f t="shared" si="21"/>
        <v>3237.2929118017073</v>
      </c>
      <c r="Q203" s="124">
        <f t="shared" si="17"/>
        <v>1227.4659595851019</v>
      </c>
      <c r="R203" s="124">
        <f t="shared" si="18"/>
        <v>568944.67204660689</v>
      </c>
      <c r="Z203" s="2"/>
    </row>
    <row r="204" spans="13:26" x14ac:dyDescent="0.2">
      <c r="M204" s="2"/>
      <c r="N204" s="1">
        <f t="shared" si="19"/>
        <v>150</v>
      </c>
      <c r="O204" s="124">
        <f t="shared" si="20"/>
        <v>568944.67204660689</v>
      </c>
      <c r="P204" s="124">
        <f t="shared" si="21"/>
        <v>3237.2929118017073</v>
      </c>
      <c r="Q204" s="124">
        <f t="shared" si="17"/>
        <v>1237.1746124609074</v>
      </c>
      <c r="R204" s="124">
        <f t="shared" si="18"/>
        <v>573419.13957086951</v>
      </c>
      <c r="Z204" s="2"/>
    </row>
    <row r="205" spans="13:26" x14ac:dyDescent="0.2">
      <c r="M205" s="2"/>
      <c r="N205" s="1">
        <f t="shared" si="19"/>
        <v>151</v>
      </c>
      <c r="O205" s="124">
        <f t="shared" si="20"/>
        <v>573419.13957086951</v>
      </c>
      <c r="P205" s="124">
        <f t="shared" si="21"/>
        <v>3237.2929118017073</v>
      </c>
      <c r="Q205" s="124">
        <f t="shared" si="17"/>
        <v>1246.9043768778681</v>
      </c>
      <c r="R205" s="124">
        <f t="shared" si="18"/>
        <v>577903.33685954905</v>
      </c>
      <c r="Z205" s="2"/>
    </row>
    <row r="206" spans="13:26" x14ac:dyDescent="0.2">
      <c r="M206" s="2"/>
      <c r="N206" s="1">
        <f t="shared" si="19"/>
        <v>152</v>
      </c>
      <c r="O206" s="124">
        <f t="shared" si="20"/>
        <v>577903.33685954905</v>
      </c>
      <c r="P206" s="124">
        <f t="shared" si="21"/>
        <v>3237.2929118017073</v>
      </c>
      <c r="Q206" s="124">
        <f t="shared" si="17"/>
        <v>1256.6552987431949</v>
      </c>
      <c r="R206" s="124">
        <f t="shared" si="18"/>
        <v>582397.28507009393</v>
      </c>
      <c r="Z206" s="2"/>
    </row>
    <row r="207" spans="13:26" x14ac:dyDescent="0.2">
      <c r="M207" s="2"/>
      <c r="N207" s="1">
        <f t="shared" si="19"/>
        <v>153</v>
      </c>
      <c r="O207" s="124">
        <f t="shared" si="20"/>
        <v>582397.28507009393</v>
      </c>
      <c r="P207" s="124">
        <f t="shared" si="21"/>
        <v>3237.2929118017073</v>
      </c>
      <c r="Q207" s="124">
        <f t="shared" si="17"/>
        <v>1266.4274240639234</v>
      </c>
      <c r="R207" s="124">
        <f t="shared" si="18"/>
        <v>586901.00540595956</v>
      </c>
      <c r="Z207" s="2"/>
    </row>
    <row r="208" spans="13:26" x14ac:dyDescent="0.2">
      <c r="M208" s="2"/>
      <c r="N208" s="1">
        <f t="shared" si="19"/>
        <v>154</v>
      </c>
      <c r="O208" s="124">
        <f t="shared" si="20"/>
        <v>586901.00540595956</v>
      </c>
      <c r="P208" s="124">
        <f t="shared" si="21"/>
        <v>3237.2929118017073</v>
      </c>
      <c r="Q208" s="124">
        <f t="shared" si="17"/>
        <v>1276.2207989471324</v>
      </c>
      <c r="R208" s="124">
        <f t="shared" si="18"/>
        <v>591414.51911670843</v>
      </c>
      <c r="Z208" s="2"/>
    </row>
    <row r="209" spans="13:26" x14ac:dyDescent="0.2">
      <c r="M209" s="2"/>
      <c r="N209" s="1">
        <f t="shared" si="19"/>
        <v>155</v>
      </c>
      <c r="O209" s="124">
        <f t="shared" si="20"/>
        <v>591414.51911670843</v>
      </c>
      <c r="P209" s="124">
        <f t="shared" si="21"/>
        <v>3237.2929118017073</v>
      </c>
      <c r="Q209" s="124">
        <f t="shared" si="17"/>
        <v>1286.0354696001609</v>
      </c>
      <c r="R209" s="124">
        <f t="shared" si="18"/>
        <v>595937.84749811026</v>
      </c>
      <c r="Z209" s="2"/>
    </row>
    <row r="210" spans="13:26" x14ac:dyDescent="0.2">
      <c r="M210" s="2"/>
      <c r="N210" s="1">
        <f t="shared" si="19"/>
        <v>156</v>
      </c>
      <c r="O210" s="124">
        <f t="shared" si="20"/>
        <v>595937.84749811026</v>
      </c>
      <c r="P210" s="124">
        <f t="shared" si="21"/>
        <v>3237.2929118017073</v>
      </c>
      <c r="Q210" s="124">
        <f t="shared" si="17"/>
        <v>1295.8714823308255</v>
      </c>
      <c r="R210" s="124">
        <f t="shared" si="18"/>
        <v>600471.01189224282</v>
      </c>
      <c r="Z210" s="2"/>
    </row>
    <row r="211" spans="13:26" x14ac:dyDescent="0.2">
      <c r="M211" s="2"/>
      <c r="N211" s="1">
        <f t="shared" si="19"/>
        <v>157</v>
      </c>
      <c r="O211" s="124">
        <f t="shared" si="20"/>
        <v>600471.01189224282</v>
      </c>
      <c r="P211" s="124">
        <f t="shared" si="21"/>
        <v>3237.2929118017073</v>
      </c>
      <c r="Q211" s="124">
        <f t="shared" si="17"/>
        <v>1305.7288835476404</v>
      </c>
      <c r="R211" s="124">
        <f t="shared" si="18"/>
        <v>605014.03368759213</v>
      </c>
      <c r="Z211" s="2"/>
    </row>
    <row r="212" spans="13:26" x14ac:dyDescent="0.2">
      <c r="M212" s="2"/>
      <c r="N212" s="1">
        <f t="shared" si="19"/>
        <v>158</v>
      </c>
      <c r="O212" s="124">
        <f t="shared" si="20"/>
        <v>605014.03368759213</v>
      </c>
      <c r="P212" s="124">
        <f t="shared" si="21"/>
        <v>3237.2929118017073</v>
      </c>
      <c r="Q212" s="124">
        <f t="shared" si="17"/>
        <v>1315.6077197600346</v>
      </c>
      <c r="R212" s="124">
        <f t="shared" si="18"/>
        <v>609566.93431915389</v>
      </c>
      <c r="Z212" s="2"/>
    </row>
    <row r="213" spans="13:26" x14ac:dyDescent="0.2">
      <c r="M213" s="2"/>
      <c r="N213" s="1">
        <f t="shared" si="19"/>
        <v>159</v>
      </c>
      <c r="O213" s="124">
        <f t="shared" si="20"/>
        <v>609566.93431915389</v>
      </c>
      <c r="P213" s="124">
        <f t="shared" si="21"/>
        <v>3237.2929118017073</v>
      </c>
      <c r="Q213" s="124">
        <f t="shared" si="17"/>
        <v>1325.5080375785728</v>
      </c>
      <c r="R213" s="124">
        <f t="shared" si="18"/>
        <v>614129.73526853416</v>
      </c>
      <c r="Z213" s="2"/>
    </row>
    <row r="214" spans="13:26" x14ac:dyDescent="0.2">
      <c r="M214" s="2"/>
      <c r="N214" s="1">
        <f t="shared" si="19"/>
        <v>160</v>
      </c>
      <c r="O214" s="124">
        <f t="shared" si="20"/>
        <v>614129.73526853416</v>
      </c>
      <c r="P214" s="124">
        <f t="shared" si="21"/>
        <v>3237.2929118017073</v>
      </c>
      <c r="Q214" s="124">
        <f t="shared" si="17"/>
        <v>1335.4298837151746</v>
      </c>
      <c r="R214" s="124">
        <f t="shared" si="18"/>
        <v>618702.45806405111</v>
      </c>
      <c r="Z214" s="2"/>
    </row>
    <row r="215" spans="13:26" x14ac:dyDescent="0.2">
      <c r="M215" s="2"/>
      <c r="N215" s="1">
        <f t="shared" si="19"/>
        <v>161</v>
      </c>
      <c r="O215" s="124">
        <f t="shared" si="20"/>
        <v>618702.45806405111</v>
      </c>
      <c r="P215" s="124">
        <f t="shared" si="21"/>
        <v>3237.2929118017073</v>
      </c>
      <c r="Q215" s="124">
        <f t="shared" si="17"/>
        <v>1345.3733049833352</v>
      </c>
      <c r="R215" s="124">
        <f t="shared" si="18"/>
        <v>623285.1242808362</v>
      </c>
      <c r="Z215" s="2"/>
    </row>
    <row r="216" spans="13:26" x14ac:dyDescent="0.2">
      <c r="M216" s="2"/>
      <c r="N216" s="1">
        <f t="shared" si="19"/>
        <v>162</v>
      </c>
      <c r="O216" s="124">
        <f t="shared" si="20"/>
        <v>623285.1242808362</v>
      </c>
      <c r="P216" s="124">
        <f t="shared" si="21"/>
        <v>3237.2929118017073</v>
      </c>
      <c r="Q216" s="124">
        <f t="shared" si="17"/>
        <v>1355.3383482983454</v>
      </c>
      <c r="R216" s="124">
        <f t="shared" si="18"/>
        <v>627877.75554093625</v>
      </c>
      <c r="Z216" s="2"/>
    </row>
    <row r="217" spans="13:26" x14ac:dyDescent="0.2">
      <c r="M217" s="2"/>
      <c r="N217" s="1">
        <f t="shared" si="19"/>
        <v>163</v>
      </c>
      <c r="O217" s="124">
        <f t="shared" si="20"/>
        <v>627877.75554093625</v>
      </c>
      <c r="P217" s="124">
        <f t="shared" si="21"/>
        <v>3237.2929118017073</v>
      </c>
      <c r="Q217" s="124">
        <f t="shared" si="17"/>
        <v>1365.3250606775146</v>
      </c>
      <c r="R217" s="124">
        <f t="shared" si="18"/>
        <v>632480.37351341546</v>
      </c>
      <c r="Z217" s="2"/>
    </row>
    <row r="218" spans="13:26" x14ac:dyDescent="0.2">
      <c r="M218" s="2"/>
      <c r="N218" s="1">
        <f t="shared" si="19"/>
        <v>164</v>
      </c>
      <c r="O218" s="124">
        <f t="shared" si="20"/>
        <v>632480.37351341546</v>
      </c>
      <c r="P218" s="124">
        <f t="shared" si="21"/>
        <v>3237.2929118017073</v>
      </c>
      <c r="Q218" s="124">
        <f t="shared" si="17"/>
        <v>1375.3334892403909</v>
      </c>
      <c r="R218" s="124">
        <f t="shared" si="18"/>
        <v>637092.99991445756</v>
      </c>
      <c r="Z218" s="2"/>
    </row>
    <row r="219" spans="13:26" x14ac:dyDescent="0.2">
      <c r="M219" s="2"/>
      <c r="N219" s="1">
        <f t="shared" si="19"/>
        <v>165</v>
      </c>
      <c r="O219" s="124">
        <f t="shared" si="20"/>
        <v>637092.99991445756</v>
      </c>
      <c r="P219" s="124">
        <f t="shared" si="21"/>
        <v>3237.2929118017073</v>
      </c>
      <c r="Q219" s="124">
        <f t="shared" si="17"/>
        <v>1385.3636812089849</v>
      </c>
      <c r="R219" s="124">
        <f t="shared" si="18"/>
        <v>641715.65650746832</v>
      </c>
      <c r="Z219" s="2"/>
    </row>
    <row r="220" spans="13:26" x14ac:dyDescent="0.2">
      <c r="M220" s="2"/>
      <c r="N220" s="1">
        <f t="shared" si="19"/>
        <v>166</v>
      </c>
      <c r="O220" s="124">
        <f t="shared" si="20"/>
        <v>641715.65650746832</v>
      </c>
      <c r="P220" s="124">
        <f t="shared" si="21"/>
        <v>3237.2929118017073</v>
      </c>
      <c r="Q220" s="124">
        <f t="shared" si="17"/>
        <v>1395.4156839079915</v>
      </c>
      <c r="R220" s="124">
        <f t="shared" si="18"/>
        <v>646348.36510317808</v>
      </c>
      <c r="Z220" s="2"/>
    </row>
    <row r="221" spans="13:26" x14ac:dyDescent="0.2">
      <c r="M221" s="2"/>
      <c r="N221" s="1">
        <f t="shared" si="19"/>
        <v>167</v>
      </c>
      <c r="O221" s="124">
        <f t="shared" si="20"/>
        <v>646348.36510317808</v>
      </c>
      <c r="P221" s="124">
        <f t="shared" si="21"/>
        <v>3237.2929118017073</v>
      </c>
      <c r="Q221" s="124">
        <f t="shared" si="17"/>
        <v>1405.4895447650135</v>
      </c>
      <c r="R221" s="124">
        <f t="shared" si="18"/>
        <v>650991.14755974477</v>
      </c>
      <c r="Z221" s="2"/>
    </row>
    <row r="222" spans="13:26" x14ac:dyDescent="0.2">
      <c r="M222" s="2"/>
      <c r="N222" s="1">
        <f t="shared" si="19"/>
        <v>168</v>
      </c>
      <c r="O222" s="124">
        <f t="shared" si="20"/>
        <v>650991.14755974477</v>
      </c>
      <c r="P222" s="124">
        <f t="shared" si="21"/>
        <v>3237.2929118017073</v>
      </c>
      <c r="Q222" s="124">
        <f t="shared" si="17"/>
        <v>1415.5853113107851</v>
      </c>
      <c r="R222" s="124">
        <f t="shared" si="18"/>
        <v>655644.02578285732</v>
      </c>
      <c r="Z222" s="2"/>
    </row>
    <row r="223" spans="13:26" x14ac:dyDescent="0.2">
      <c r="M223" s="2"/>
      <c r="N223" s="1">
        <f t="shared" si="19"/>
        <v>169</v>
      </c>
      <c r="O223" s="124">
        <f t="shared" si="20"/>
        <v>655644.02578285732</v>
      </c>
      <c r="P223" s="124">
        <f t="shared" si="21"/>
        <v>3237.2929118017073</v>
      </c>
      <c r="Q223" s="124">
        <f t="shared" si="17"/>
        <v>1425.7030311793974</v>
      </c>
      <c r="R223" s="124">
        <f t="shared" si="18"/>
        <v>660307.02172583842</v>
      </c>
      <c r="Z223" s="2"/>
    </row>
    <row r="224" spans="13:26" x14ac:dyDescent="0.2">
      <c r="M224" s="2"/>
      <c r="N224" s="1">
        <f t="shared" si="19"/>
        <v>170</v>
      </c>
      <c r="O224" s="124">
        <f t="shared" si="20"/>
        <v>660307.02172583842</v>
      </c>
      <c r="P224" s="124">
        <f t="shared" si="21"/>
        <v>3237.2929118017073</v>
      </c>
      <c r="Q224" s="124">
        <f t="shared" si="17"/>
        <v>1435.8427521085212</v>
      </c>
      <c r="R224" s="124">
        <f t="shared" si="18"/>
        <v>664980.15738974861</v>
      </c>
      <c r="Z224" s="2"/>
    </row>
    <row r="225" spans="13:26" x14ac:dyDescent="0.2">
      <c r="M225" s="2"/>
      <c r="N225" s="1">
        <f t="shared" si="19"/>
        <v>171</v>
      </c>
      <c r="O225" s="124">
        <f t="shared" si="20"/>
        <v>664980.15738974861</v>
      </c>
      <c r="P225" s="124">
        <f t="shared" si="21"/>
        <v>3237.2929118017073</v>
      </c>
      <c r="Q225" s="124">
        <f t="shared" si="17"/>
        <v>1446.0045219396336</v>
      </c>
      <c r="R225" s="124">
        <f t="shared" si="18"/>
        <v>669663.45482349</v>
      </c>
      <c r="Z225" s="2"/>
    </row>
    <row r="226" spans="13:26" x14ac:dyDescent="0.2">
      <c r="M226" s="2"/>
      <c r="N226" s="1">
        <f t="shared" si="19"/>
        <v>172</v>
      </c>
      <c r="O226" s="124">
        <f t="shared" si="20"/>
        <v>669663.45482349</v>
      </c>
      <c r="P226" s="124">
        <f t="shared" si="21"/>
        <v>3237.2929118017073</v>
      </c>
      <c r="Q226" s="124">
        <f t="shared" si="17"/>
        <v>1456.1883886182436</v>
      </c>
      <c r="R226" s="124">
        <f t="shared" si="18"/>
        <v>674356.93612391001</v>
      </c>
      <c r="Z226" s="2"/>
    </row>
    <row r="227" spans="13:26" x14ac:dyDescent="0.2">
      <c r="M227" s="2"/>
      <c r="N227" s="1">
        <f t="shared" si="19"/>
        <v>173</v>
      </c>
      <c r="O227" s="124">
        <f t="shared" si="20"/>
        <v>674356.93612391001</v>
      </c>
      <c r="P227" s="124">
        <f t="shared" si="21"/>
        <v>3237.2929118017073</v>
      </c>
      <c r="Q227" s="124">
        <f t="shared" si="17"/>
        <v>1466.3944001941179</v>
      </c>
      <c r="R227" s="124">
        <f t="shared" si="18"/>
        <v>679060.6234359059</v>
      </c>
      <c r="Z227" s="2"/>
    </row>
    <row r="228" spans="13:26" x14ac:dyDescent="0.2">
      <c r="M228" s="2"/>
      <c r="N228" s="1">
        <f t="shared" si="19"/>
        <v>174</v>
      </c>
      <c r="O228" s="124">
        <f t="shared" si="20"/>
        <v>679060.6234359059</v>
      </c>
      <c r="P228" s="124">
        <f t="shared" si="21"/>
        <v>3237.2929118017073</v>
      </c>
      <c r="Q228" s="124">
        <f t="shared" si="17"/>
        <v>1476.6226048215076</v>
      </c>
      <c r="R228" s="124">
        <f t="shared" si="18"/>
        <v>683774.53895252908</v>
      </c>
      <c r="Z228" s="2"/>
    </row>
    <row r="229" spans="13:26" x14ac:dyDescent="0.2">
      <c r="M229" s="2"/>
      <c r="N229" s="1">
        <f t="shared" si="19"/>
        <v>175</v>
      </c>
      <c r="O229" s="124">
        <f t="shared" si="20"/>
        <v>683774.53895252908</v>
      </c>
      <c r="P229" s="124">
        <f t="shared" si="21"/>
        <v>3237.2929118017073</v>
      </c>
      <c r="Q229" s="124">
        <f t="shared" si="17"/>
        <v>1486.8730507593755</v>
      </c>
      <c r="R229" s="124">
        <f t="shared" si="18"/>
        <v>688498.70491509023</v>
      </c>
      <c r="Z229" s="2"/>
    </row>
    <row r="230" spans="13:26" x14ac:dyDescent="0.2">
      <c r="M230" s="2"/>
      <c r="N230" s="1">
        <f t="shared" si="19"/>
        <v>176</v>
      </c>
      <c r="O230" s="124">
        <f t="shared" si="20"/>
        <v>688498.70491509023</v>
      </c>
      <c r="P230" s="124">
        <f t="shared" si="21"/>
        <v>3237.2929118017073</v>
      </c>
      <c r="Q230" s="124">
        <f t="shared" si="17"/>
        <v>1497.1457863716246</v>
      </c>
      <c r="R230" s="124">
        <f t="shared" si="18"/>
        <v>693233.14361326362</v>
      </c>
      <c r="Z230" s="2"/>
    </row>
    <row r="231" spans="13:26" x14ac:dyDescent="0.2">
      <c r="M231" s="2"/>
      <c r="N231" s="1">
        <f t="shared" si="19"/>
        <v>177</v>
      </c>
      <c r="O231" s="124">
        <f t="shared" si="20"/>
        <v>693233.14361326362</v>
      </c>
      <c r="P231" s="124">
        <f t="shared" si="21"/>
        <v>3237.2929118017073</v>
      </c>
      <c r="Q231" s="124">
        <f t="shared" si="17"/>
        <v>1507.4408601273251</v>
      </c>
      <c r="R231" s="124">
        <f t="shared" si="18"/>
        <v>697977.87738519267</v>
      </c>
      <c r="Z231" s="2"/>
    </row>
    <row r="232" spans="13:26" x14ac:dyDescent="0.2">
      <c r="M232" s="2"/>
      <c r="N232" s="1">
        <f t="shared" si="19"/>
        <v>178</v>
      </c>
      <c r="O232" s="124">
        <f t="shared" si="20"/>
        <v>697977.87738519267</v>
      </c>
      <c r="P232" s="124">
        <f t="shared" si="21"/>
        <v>3237.2929118017073</v>
      </c>
      <c r="Q232" s="124">
        <f t="shared" si="17"/>
        <v>1517.7583206009431</v>
      </c>
      <c r="R232" s="124">
        <f t="shared" si="18"/>
        <v>702732.92861759535</v>
      </c>
      <c r="Z232" s="2"/>
    </row>
    <row r="233" spans="13:26" x14ac:dyDescent="0.2">
      <c r="M233" s="2"/>
      <c r="N233" s="1">
        <f t="shared" si="19"/>
        <v>179</v>
      </c>
      <c r="O233" s="124">
        <f t="shared" si="20"/>
        <v>702732.92861759535</v>
      </c>
      <c r="P233" s="124">
        <f t="shared" si="21"/>
        <v>3237.2929118017073</v>
      </c>
      <c r="Q233" s="124">
        <f t="shared" si="17"/>
        <v>1528.0982164725713</v>
      </c>
      <c r="R233" s="124">
        <f t="shared" si="18"/>
        <v>707498.31974586961</v>
      </c>
      <c r="Z233" s="2"/>
    </row>
    <row r="234" spans="13:26" x14ac:dyDescent="0.2">
      <c r="M234" s="2"/>
      <c r="N234" s="1">
        <f t="shared" si="19"/>
        <v>180</v>
      </c>
      <c r="O234" s="124">
        <f t="shared" si="20"/>
        <v>707498.31974586961</v>
      </c>
      <c r="P234" s="124">
        <f t="shared" si="21"/>
        <v>3237.2929118017073</v>
      </c>
      <c r="Q234" s="124">
        <f t="shared" si="17"/>
        <v>1538.4605965281567</v>
      </c>
      <c r="R234" s="124">
        <f t="shared" si="18"/>
        <v>712274.07325419947</v>
      </c>
      <c r="Z234" s="2"/>
    </row>
    <row r="235" spans="13:26" x14ac:dyDescent="0.2">
      <c r="M235" s="2"/>
      <c r="N235" s="1">
        <f t="shared" si="19"/>
        <v>181</v>
      </c>
      <c r="O235" s="124">
        <f t="shared" si="20"/>
        <v>712274.07325419947</v>
      </c>
      <c r="P235" s="124">
        <f t="shared" si="21"/>
        <v>3237.2929118017073</v>
      </c>
      <c r="Q235" s="124">
        <f t="shared" si="17"/>
        <v>1548.8455096597324</v>
      </c>
      <c r="R235" s="124">
        <f t="shared" si="18"/>
        <v>717060.21167566092</v>
      </c>
      <c r="Z235" s="2"/>
    </row>
    <row r="236" spans="13:26" x14ac:dyDescent="0.2">
      <c r="M236" s="2"/>
      <c r="N236" s="1">
        <f t="shared" si="19"/>
        <v>182</v>
      </c>
      <c r="O236" s="124">
        <f t="shared" si="20"/>
        <v>717060.21167566092</v>
      </c>
      <c r="P236" s="124">
        <f t="shared" si="21"/>
        <v>3237.2929118017073</v>
      </c>
      <c r="Q236" s="124">
        <f t="shared" si="17"/>
        <v>1559.2530048656472</v>
      </c>
      <c r="R236" s="124">
        <f t="shared" si="18"/>
        <v>721856.75759232824</v>
      </c>
      <c r="Z236" s="2"/>
    </row>
    <row r="237" spans="13:26" x14ac:dyDescent="0.2">
      <c r="M237" s="2"/>
      <c r="N237" s="1">
        <f t="shared" si="19"/>
        <v>183</v>
      </c>
      <c r="O237" s="124">
        <f t="shared" si="20"/>
        <v>721856.75759232824</v>
      </c>
      <c r="P237" s="124">
        <f t="shared" si="21"/>
        <v>3237.2929118017073</v>
      </c>
      <c r="Q237" s="124">
        <f t="shared" si="17"/>
        <v>1569.6831312507973</v>
      </c>
      <c r="R237" s="124">
        <f t="shared" si="18"/>
        <v>726663.73363538075</v>
      </c>
      <c r="Z237" s="2"/>
    </row>
    <row r="238" spans="13:26" x14ac:dyDescent="0.2">
      <c r="M238" s="2"/>
      <c r="N238" s="1">
        <f t="shared" si="19"/>
        <v>184</v>
      </c>
      <c r="O238" s="124">
        <f t="shared" si="20"/>
        <v>726663.73363538075</v>
      </c>
      <c r="P238" s="124">
        <f t="shared" si="21"/>
        <v>3237.2929118017073</v>
      </c>
      <c r="Q238" s="124">
        <f t="shared" si="17"/>
        <v>1580.1359380268577</v>
      </c>
      <c r="R238" s="124">
        <f t="shared" si="18"/>
        <v>731481.16248520929</v>
      </c>
      <c r="Z238" s="2"/>
    </row>
    <row r="239" spans="13:26" x14ac:dyDescent="0.2">
      <c r="M239" s="2"/>
      <c r="N239" s="1">
        <f t="shared" si="19"/>
        <v>185</v>
      </c>
      <c r="O239" s="124">
        <f t="shared" si="20"/>
        <v>731481.16248520929</v>
      </c>
      <c r="P239" s="124">
        <f t="shared" si="21"/>
        <v>3237.2929118017073</v>
      </c>
      <c r="Q239" s="124">
        <f t="shared" si="17"/>
        <v>1590.6114745125153</v>
      </c>
      <c r="R239" s="124">
        <f t="shared" si="18"/>
        <v>736309.06687152351</v>
      </c>
      <c r="Z239" s="2"/>
    </row>
    <row r="240" spans="13:26" x14ac:dyDescent="0.2">
      <c r="M240" s="2"/>
      <c r="N240" s="1">
        <f t="shared" si="19"/>
        <v>186</v>
      </c>
      <c r="O240" s="124">
        <f t="shared" si="20"/>
        <v>736309.06687152351</v>
      </c>
      <c r="P240" s="124">
        <f t="shared" si="21"/>
        <v>3237.2929118017073</v>
      </c>
      <c r="Q240" s="124">
        <f t="shared" si="17"/>
        <v>1601.1097901336998</v>
      </c>
      <c r="R240" s="124">
        <f t="shared" si="18"/>
        <v>741147.46957345889</v>
      </c>
      <c r="Z240" s="2"/>
    </row>
    <row r="241" spans="13:26" x14ac:dyDescent="0.2">
      <c r="M241" s="2"/>
      <c r="N241" s="1">
        <f t="shared" si="19"/>
        <v>187</v>
      </c>
      <c r="O241" s="124">
        <f t="shared" si="20"/>
        <v>741147.46957345889</v>
      </c>
      <c r="P241" s="124">
        <f t="shared" si="21"/>
        <v>3237.2929118017073</v>
      </c>
      <c r="Q241" s="124">
        <f t="shared" si="17"/>
        <v>1611.6309344238186</v>
      </c>
      <c r="R241" s="124">
        <f t="shared" si="18"/>
        <v>745996.39341968438</v>
      </c>
      <c r="Z241" s="2"/>
    </row>
    <row r="242" spans="13:26" x14ac:dyDescent="0.2">
      <c r="M242" s="2"/>
      <c r="N242" s="1">
        <f t="shared" si="19"/>
        <v>188</v>
      </c>
      <c r="O242" s="124">
        <f t="shared" si="20"/>
        <v>745996.39341968438</v>
      </c>
      <c r="P242" s="124">
        <f t="shared" si="21"/>
        <v>3237.2929118017073</v>
      </c>
      <c r="Q242" s="124">
        <f t="shared" si="17"/>
        <v>1622.1749570239899</v>
      </c>
      <c r="R242" s="124">
        <f t="shared" si="18"/>
        <v>750855.86128851003</v>
      </c>
      <c r="Z242" s="2"/>
    </row>
    <row r="243" spans="13:26" x14ac:dyDescent="0.2">
      <c r="M243" s="2"/>
      <c r="N243" s="1">
        <f t="shared" si="19"/>
        <v>189</v>
      </c>
      <c r="O243" s="124">
        <f t="shared" si="20"/>
        <v>750855.86128851003</v>
      </c>
      <c r="P243" s="124">
        <f t="shared" si="21"/>
        <v>3237.2929118017073</v>
      </c>
      <c r="Q243" s="124">
        <f t="shared" si="17"/>
        <v>1632.7419076832768</v>
      </c>
      <c r="R243" s="124">
        <f t="shared" si="18"/>
        <v>755725.89610799507</v>
      </c>
      <c r="Z243" s="2"/>
    </row>
    <row r="244" spans="13:26" x14ac:dyDescent="0.2">
      <c r="M244" s="2"/>
      <c r="N244" s="1">
        <f t="shared" si="19"/>
        <v>190</v>
      </c>
      <c r="O244" s="124">
        <f t="shared" si="20"/>
        <v>755725.89610799507</v>
      </c>
      <c r="P244" s="124">
        <f t="shared" si="21"/>
        <v>3237.2929118017073</v>
      </c>
      <c r="Q244" s="124">
        <f t="shared" si="17"/>
        <v>1643.3318362589221</v>
      </c>
      <c r="R244" s="124">
        <f t="shared" si="18"/>
        <v>760606.52085605566</v>
      </c>
      <c r="Z244" s="2"/>
    </row>
    <row r="245" spans="13:26" x14ac:dyDescent="0.2">
      <c r="M245" s="2"/>
      <c r="N245" s="1">
        <f t="shared" si="19"/>
        <v>191</v>
      </c>
      <c r="O245" s="124">
        <f t="shared" si="20"/>
        <v>760606.52085605566</v>
      </c>
      <c r="P245" s="124">
        <f t="shared" si="21"/>
        <v>3237.2929118017073</v>
      </c>
      <c r="Q245" s="124">
        <f t="shared" si="17"/>
        <v>1653.9447927165834</v>
      </c>
      <c r="R245" s="124">
        <f t="shared" si="18"/>
        <v>765497.75856057392</v>
      </c>
      <c r="Z245" s="2"/>
    </row>
    <row r="246" spans="13:26" x14ac:dyDescent="0.2">
      <c r="M246" s="2"/>
      <c r="N246" s="1">
        <f t="shared" si="19"/>
        <v>192</v>
      </c>
      <c r="O246" s="124">
        <f t="shared" si="20"/>
        <v>765497.75856057392</v>
      </c>
      <c r="P246" s="124">
        <f t="shared" si="21"/>
        <v>3237.2929118017073</v>
      </c>
      <c r="Q246" s="124">
        <f t="shared" si="17"/>
        <v>1664.5808271305691</v>
      </c>
      <c r="R246" s="124">
        <f t="shared" si="18"/>
        <v>770399.63229950622</v>
      </c>
      <c r="Z246" s="2"/>
    </row>
    <row r="247" spans="13:26" x14ac:dyDescent="0.2">
      <c r="M247" s="2"/>
      <c r="N247" s="1">
        <f t="shared" si="19"/>
        <v>193</v>
      </c>
      <c r="O247" s="124">
        <f t="shared" si="20"/>
        <v>770399.63229950622</v>
      </c>
      <c r="P247" s="124">
        <f t="shared" si="21"/>
        <v>3237.2929118017073</v>
      </c>
      <c r="Q247" s="124">
        <f t="shared" ref="Q247:Q294" si="22">O247*$P$49</f>
        <v>1675.239989684075</v>
      </c>
      <c r="R247" s="124">
        <f t="shared" ref="R247:R294" si="23">O247+P247+Q247</f>
        <v>775312.16520099202</v>
      </c>
      <c r="Z247" s="2"/>
    </row>
    <row r="248" spans="13:26" x14ac:dyDescent="0.2">
      <c r="M248" s="2"/>
      <c r="N248" s="1">
        <f t="shared" ref="N248:N294" si="24">N247+1</f>
        <v>194</v>
      </c>
      <c r="O248" s="124">
        <f t="shared" ref="O248:O294" si="25">R247</f>
        <v>775312.16520099202</v>
      </c>
      <c r="P248" s="124">
        <f t="shared" ref="P248:P294" si="26">P247</f>
        <v>3237.2929118017073</v>
      </c>
      <c r="Q248" s="124">
        <f t="shared" si="22"/>
        <v>1685.92233066942</v>
      </c>
      <c r="R248" s="124">
        <f t="shared" si="23"/>
        <v>780235.38044346322</v>
      </c>
      <c r="Z248" s="2"/>
    </row>
    <row r="249" spans="13:26" x14ac:dyDescent="0.2">
      <c r="M249" s="2"/>
      <c r="N249" s="1">
        <f t="shared" si="24"/>
        <v>195</v>
      </c>
      <c r="O249" s="124">
        <f t="shared" si="25"/>
        <v>780235.38044346322</v>
      </c>
      <c r="P249" s="124">
        <f t="shared" si="26"/>
        <v>3237.2929118017073</v>
      </c>
      <c r="Q249" s="124">
        <f t="shared" si="22"/>
        <v>1696.6279004882845</v>
      </c>
      <c r="R249" s="124">
        <f t="shared" si="23"/>
        <v>785169.30125575326</v>
      </c>
      <c r="Z249" s="2"/>
    </row>
    <row r="250" spans="13:26" x14ac:dyDescent="0.2">
      <c r="M250" s="2"/>
      <c r="N250" s="1">
        <f t="shared" si="24"/>
        <v>196</v>
      </c>
      <c r="O250" s="124">
        <f t="shared" si="25"/>
        <v>785169.30125575326</v>
      </c>
      <c r="P250" s="124">
        <f t="shared" si="26"/>
        <v>3237.2929118017073</v>
      </c>
      <c r="Q250" s="124">
        <f t="shared" si="22"/>
        <v>1707.3567496519474</v>
      </c>
      <c r="R250" s="124">
        <f t="shared" si="23"/>
        <v>790113.95091720694</v>
      </c>
      <c r="Z250" s="2"/>
    </row>
    <row r="251" spans="13:26" x14ac:dyDescent="0.2">
      <c r="M251" s="2"/>
      <c r="N251" s="1">
        <f t="shared" si="24"/>
        <v>197</v>
      </c>
      <c r="O251" s="124">
        <f t="shared" si="25"/>
        <v>790113.95091720694</v>
      </c>
      <c r="P251" s="124">
        <f t="shared" si="26"/>
        <v>3237.2929118017073</v>
      </c>
      <c r="Q251" s="124">
        <f t="shared" si="22"/>
        <v>1718.108928781525</v>
      </c>
      <c r="R251" s="124">
        <f t="shared" si="23"/>
        <v>795069.35275779013</v>
      </c>
      <c r="Z251" s="2"/>
    </row>
    <row r="252" spans="13:26" x14ac:dyDescent="0.2">
      <c r="M252" s="2"/>
      <c r="N252" s="1">
        <f t="shared" si="24"/>
        <v>198</v>
      </c>
      <c r="O252" s="124">
        <f t="shared" si="25"/>
        <v>795069.35275779013</v>
      </c>
      <c r="P252" s="124">
        <f t="shared" si="26"/>
        <v>3237.2929118017073</v>
      </c>
      <c r="Q252" s="124">
        <f t="shared" si="22"/>
        <v>1728.8844886082095</v>
      </c>
      <c r="R252" s="124">
        <f t="shared" si="23"/>
        <v>800035.53015820007</v>
      </c>
      <c r="Z252" s="2"/>
    </row>
    <row r="253" spans="13:26" x14ac:dyDescent="0.2">
      <c r="M253" s="2"/>
      <c r="N253" s="1">
        <f t="shared" si="24"/>
        <v>199</v>
      </c>
      <c r="O253" s="124">
        <f t="shared" si="25"/>
        <v>800035.53015820007</v>
      </c>
      <c r="P253" s="124">
        <f t="shared" si="26"/>
        <v>3237.2929118017073</v>
      </c>
      <c r="Q253" s="124">
        <f t="shared" si="22"/>
        <v>1739.6834799735086</v>
      </c>
      <c r="R253" s="124">
        <f t="shared" si="23"/>
        <v>805012.50654997525</v>
      </c>
      <c r="Z253" s="2"/>
    </row>
    <row r="254" spans="13:26" x14ac:dyDescent="0.2">
      <c r="M254" s="2"/>
      <c r="N254" s="1">
        <f t="shared" si="24"/>
        <v>200</v>
      </c>
      <c r="O254" s="124">
        <f t="shared" si="25"/>
        <v>805012.50654997525</v>
      </c>
      <c r="P254" s="124">
        <f t="shared" si="26"/>
        <v>3237.2929118017073</v>
      </c>
      <c r="Q254" s="124">
        <f t="shared" si="22"/>
        <v>1750.5059538294852</v>
      </c>
      <c r="R254" s="124">
        <f t="shared" si="23"/>
        <v>810000.30541560648</v>
      </c>
      <c r="Z254" s="2"/>
    </row>
    <row r="255" spans="13:26" x14ac:dyDescent="0.2">
      <c r="M255" s="2"/>
      <c r="N255" s="1">
        <f t="shared" si="24"/>
        <v>201</v>
      </c>
      <c r="O255" s="124">
        <f t="shared" si="25"/>
        <v>810000.30541560648</v>
      </c>
      <c r="P255" s="124">
        <f t="shared" si="26"/>
        <v>3237.2929118017073</v>
      </c>
      <c r="Q255" s="124">
        <f t="shared" si="22"/>
        <v>1761.351961238998</v>
      </c>
      <c r="R255" s="124">
        <f t="shared" si="23"/>
        <v>814998.9502886472</v>
      </c>
      <c r="Z255" s="2"/>
    </row>
    <row r="256" spans="13:26" x14ac:dyDescent="0.2">
      <c r="M256" s="2"/>
      <c r="N256" s="1">
        <f t="shared" si="24"/>
        <v>202</v>
      </c>
      <c r="O256" s="124">
        <f t="shared" si="25"/>
        <v>814998.9502886472</v>
      </c>
      <c r="P256" s="124">
        <f t="shared" si="26"/>
        <v>3237.2929118017073</v>
      </c>
      <c r="Q256" s="124">
        <f t="shared" si="22"/>
        <v>1772.2215533759418</v>
      </c>
      <c r="R256" s="124">
        <f t="shared" si="23"/>
        <v>820008.46475382487</v>
      </c>
      <c r="Z256" s="2"/>
    </row>
    <row r="257" spans="13:26" x14ac:dyDescent="0.2">
      <c r="M257" s="2"/>
      <c r="N257" s="1">
        <f t="shared" si="24"/>
        <v>203</v>
      </c>
      <c r="O257" s="124">
        <f t="shared" si="25"/>
        <v>820008.46475382487</v>
      </c>
      <c r="P257" s="124">
        <f t="shared" si="26"/>
        <v>3237.2929118017073</v>
      </c>
      <c r="Q257" s="124">
        <f t="shared" si="22"/>
        <v>1783.1147815254899</v>
      </c>
      <c r="R257" s="124">
        <f t="shared" si="23"/>
        <v>825028.87244715204</v>
      </c>
      <c r="Z257" s="2"/>
    </row>
    <row r="258" spans="13:26" x14ac:dyDescent="0.2">
      <c r="M258" s="2"/>
      <c r="N258" s="1">
        <f t="shared" si="24"/>
        <v>204</v>
      </c>
      <c r="O258" s="124">
        <f t="shared" si="25"/>
        <v>825028.87244715204</v>
      </c>
      <c r="P258" s="124">
        <f t="shared" si="26"/>
        <v>3237.2929118017073</v>
      </c>
      <c r="Q258" s="124">
        <f t="shared" si="22"/>
        <v>1794.0316970843353</v>
      </c>
      <c r="R258" s="124">
        <f t="shared" si="23"/>
        <v>830060.19705603807</v>
      </c>
      <c r="Z258" s="2"/>
    </row>
    <row r="259" spans="13:26" x14ac:dyDescent="0.2">
      <c r="M259" s="2"/>
      <c r="N259" s="1">
        <f t="shared" si="24"/>
        <v>205</v>
      </c>
      <c r="O259" s="124">
        <f t="shared" si="25"/>
        <v>830060.19705603807</v>
      </c>
      <c r="P259" s="124">
        <f t="shared" si="26"/>
        <v>3237.2929118017073</v>
      </c>
      <c r="Q259" s="124">
        <f t="shared" si="22"/>
        <v>1804.9723515609337</v>
      </c>
      <c r="R259" s="124">
        <f t="shared" si="23"/>
        <v>835102.46231940074</v>
      </c>
      <c r="Z259" s="2"/>
    </row>
    <row r="260" spans="13:26" x14ac:dyDescent="0.2">
      <c r="M260" s="2"/>
      <c r="N260" s="1">
        <f t="shared" si="24"/>
        <v>206</v>
      </c>
      <c r="O260" s="124">
        <f t="shared" si="25"/>
        <v>835102.46231940074</v>
      </c>
      <c r="P260" s="124">
        <f t="shared" si="26"/>
        <v>3237.2929118017073</v>
      </c>
      <c r="Q260" s="124">
        <f t="shared" si="22"/>
        <v>1815.9367965757467</v>
      </c>
      <c r="R260" s="124">
        <f t="shared" si="23"/>
        <v>840155.69202777825</v>
      </c>
      <c r="Z260" s="2"/>
    </row>
    <row r="261" spans="13:26" x14ac:dyDescent="0.2">
      <c r="M261" s="2"/>
      <c r="N261" s="1">
        <f t="shared" si="24"/>
        <v>207</v>
      </c>
      <c r="O261" s="124">
        <f t="shared" si="25"/>
        <v>840155.69202777825</v>
      </c>
      <c r="P261" s="124">
        <f t="shared" si="26"/>
        <v>3237.2929118017073</v>
      </c>
      <c r="Q261" s="124">
        <f t="shared" si="22"/>
        <v>1826.9250838614844</v>
      </c>
      <c r="R261" s="124">
        <f t="shared" si="23"/>
        <v>845219.91002344142</v>
      </c>
      <c r="Z261" s="2"/>
    </row>
    <row r="262" spans="13:26" x14ac:dyDescent="0.2">
      <c r="M262" s="2"/>
      <c r="N262" s="1">
        <f t="shared" si="24"/>
        <v>208</v>
      </c>
      <c r="O262" s="124">
        <f t="shared" si="25"/>
        <v>845219.91002344142</v>
      </c>
      <c r="P262" s="124">
        <f t="shared" si="26"/>
        <v>3237.2929118017073</v>
      </c>
      <c r="Q262" s="124">
        <f t="shared" si="22"/>
        <v>1837.9372652633499</v>
      </c>
      <c r="R262" s="124">
        <f t="shared" si="23"/>
        <v>850295.14020050655</v>
      </c>
      <c r="Z262" s="2"/>
    </row>
    <row r="263" spans="13:26" x14ac:dyDescent="0.2">
      <c r="M263" s="2"/>
      <c r="N263" s="1">
        <f t="shared" si="24"/>
        <v>209</v>
      </c>
      <c r="O263" s="124">
        <f t="shared" si="25"/>
        <v>850295.14020050655</v>
      </c>
      <c r="P263" s="124">
        <f t="shared" si="26"/>
        <v>3237.2929118017073</v>
      </c>
      <c r="Q263" s="124">
        <f t="shared" si="22"/>
        <v>1848.9733927392849</v>
      </c>
      <c r="R263" s="124">
        <f t="shared" si="23"/>
        <v>855381.40650504758</v>
      </c>
      <c r="Z263" s="2"/>
    </row>
    <row r="264" spans="13:26" x14ac:dyDescent="0.2">
      <c r="M264" s="2"/>
      <c r="N264" s="1">
        <f t="shared" si="24"/>
        <v>210</v>
      </c>
      <c r="O264" s="124">
        <f t="shared" si="25"/>
        <v>855381.40650504758</v>
      </c>
      <c r="P264" s="124">
        <f t="shared" si="26"/>
        <v>3237.2929118017073</v>
      </c>
      <c r="Q264" s="124">
        <f t="shared" si="22"/>
        <v>1860.0335183602135</v>
      </c>
      <c r="R264" s="124">
        <f t="shared" si="23"/>
        <v>860478.73293520953</v>
      </c>
      <c r="Z264" s="2"/>
    </row>
    <row r="265" spans="13:26" x14ac:dyDescent="0.2">
      <c r="M265" s="2"/>
      <c r="N265" s="1">
        <f t="shared" si="24"/>
        <v>211</v>
      </c>
      <c r="O265" s="124">
        <f t="shared" si="25"/>
        <v>860478.73293520953</v>
      </c>
      <c r="P265" s="124">
        <f t="shared" si="26"/>
        <v>3237.2929118017073</v>
      </c>
      <c r="Q265" s="124">
        <f t="shared" si="22"/>
        <v>1871.1176943102887</v>
      </c>
      <c r="R265" s="124">
        <f t="shared" si="23"/>
        <v>865587.14354132151</v>
      </c>
      <c r="Z265" s="2"/>
    </row>
    <row r="266" spans="13:26" x14ac:dyDescent="0.2">
      <c r="M266" s="2"/>
      <c r="N266" s="1">
        <f t="shared" si="24"/>
        <v>212</v>
      </c>
      <c r="O266" s="124">
        <f t="shared" si="25"/>
        <v>865587.14354132151</v>
      </c>
      <c r="P266" s="124">
        <f t="shared" si="26"/>
        <v>3237.2929118017073</v>
      </c>
      <c r="Q266" s="124">
        <f t="shared" si="22"/>
        <v>1882.2259728871379</v>
      </c>
      <c r="R266" s="124">
        <f t="shared" si="23"/>
        <v>870706.66242601036</v>
      </c>
      <c r="Z266" s="2"/>
    </row>
    <row r="267" spans="13:26" x14ac:dyDescent="0.2">
      <c r="M267" s="2"/>
      <c r="N267" s="1">
        <f t="shared" si="24"/>
        <v>213</v>
      </c>
      <c r="O267" s="124">
        <f t="shared" si="25"/>
        <v>870706.66242601036</v>
      </c>
      <c r="P267" s="124">
        <f t="shared" si="26"/>
        <v>3237.2929118017073</v>
      </c>
      <c r="Q267" s="124">
        <f t="shared" si="22"/>
        <v>1893.3584065021105</v>
      </c>
      <c r="R267" s="124">
        <f t="shared" si="23"/>
        <v>875837.31374431413</v>
      </c>
      <c r="Z267" s="2"/>
    </row>
    <row r="268" spans="13:26" x14ac:dyDescent="0.2">
      <c r="M268" s="2"/>
      <c r="N268" s="1">
        <f t="shared" si="24"/>
        <v>214</v>
      </c>
      <c r="O268" s="124">
        <f t="shared" si="25"/>
        <v>875837.31374431413</v>
      </c>
      <c r="P268" s="124">
        <f t="shared" si="26"/>
        <v>3237.2929118017073</v>
      </c>
      <c r="Q268" s="124">
        <f t="shared" si="22"/>
        <v>1904.5150476805245</v>
      </c>
      <c r="R268" s="124">
        <f t="shared" si="23"/>
        <v>880979.12170379632</v>
      </c>
      <c r="Z268" s="2"/>
    </row>
    <row r="269" spans="13:26" x14ac:dyDescent="0.2">
      <c r="M269" s="2"/>
      <c r="N269" s="1">
        <f t="shared" si="24"/>
        <v>215</v>
      </c>
      <c r="O269" s="124">
        <f t="shared" si="25"/>
        <v>880979.12170379632</v>
      </c>
      <c r="P269" s="124">
        <f t="shared" si="26"/>
        <v>3237.2929118017073</v>
      </c>
      <c r="Q269" s="124">
        <f t="shared" si="22"/>
        <v>1915.6959490619154</v>
      </c>
      <c r="R269" s="124">
        <f t="shared" si="23"/>
        <v>886132.11056465993</v>
      </c>
      <c r="Z269" s="2"/>
    </row>
    <row r="270" spans="13:26" x14ac:dyDescent="0.2">
      <c r="M270" s="2"/>
      <c r="N270" s="1">
        <f t="shared" si="24"/>
        <v>216</v>
      </c>
      <c r="O270" s="124">
        <f t="shared" si="25"/>
        <v>886132.11056465993</v>
      </c>
      <c r="P270" s="124">
        <f t="shared" si="26"/>
        <v>3237.2929118017073</v>
      </c>
      <c r="Q270" s="124">
        <f t="shared" si="22"/>
        <v>1926.9011634002825</v>
      </c>
      <c r="R270" s="124">
        <f t="shared" si="23"/>
        <v>891296.30463986192</v>
      </c>
      <c r="Z270" s="2"/>
    </row>
    <row r="271" spans="13:26" x14ac:dyDescent="0.2">
      <c r="M271" s="2"/>
      <c r="N271" s="1">
        <f t="shared" si="24"/>
        <v>217</v>
      </c>
      <c r="O271" s="124">
        <f t="shared" si="25"/>
        <v>891296.30463986192</v>
      </c>
      <c r="P271" s="124">
        <f t="shared" si="26"/>
        <v>3237.2929118017073</v>
      </c>
      <c r="Q271" s="124">
        <f t="shared" si="22"/>
        <v>1938.1307435643403</v>
      </c>
      <c r="R271" s="124">
        <f t="shared" si="23"/>
        <v>896471.72829522798</v>
      </c>
      <c r="Z271" s="2"/>
    </row>
    <row r="272" spans="13:26" x14ac:dyDescent="0.2">
      <c r="M272" s="2"/>
      <c r="N272" s="1">
        <f t="shared" si="24"/>
        <v>218</v>
      </c>
      <c r="O272" s="124">
        <f t="shared" si="25"/>
        <v>896471.72829522798</v>
      </c>
      <c r="P272" s="124">
        <f t="shared" si="26"/>
        <v>3237.2929118017073</v>
      </c>
      <c r="Q272" s="124">
        <f t="shared" si="22"/>
        <v>1949.384742537766</v>
      </c>
      <c r="R272" s="124">
        <f t="shared" si="23"/>
        <v>901658.40594956744</v>
      </c>
      <c r="Z272" s="2"/>
    </row>
    <row r="273" spans="13:26" x14ac:dyDescent="0.2">
      <c r="M273" s="2"/>
      <c r="N273" s="1">
        <f t="shared" si="24"/>
        <v>219</v>
      </c>
      <c r="O273" s="124">
        <f t="shared" si="25"/>
        <v>901658.40594956744</v>
      </c>
      <c r="P273" s="124">
        <f t="shared" si="26"/>
        <v>3237.2929118017073</v>
      </c>
      <c r="Q273" s="124">
        <f t="shared" si="22"/>
        <v>1960.6632134194504</v>
      </c>
      <c r="R273" s="124">
        <f t="shared" si="23"/>
        <v>906856.36207478866</v>
      </c>
      <c r="Z273" s="2"/>
    </row>
    <row r="274" spans="13:26" x14ac:dyDescent="0.2">
      <c r="M274" s="2"/>
      <c r="N274" s="1">
        <f t="shared" si="24"/>
        <v>220</v>
      </c>
      <c r="O274" s="124">
        <f t="shared" si="25"/>
        <v>906856.36207478866</v>
      </c>
      <c r="P274" s="124">
        <f t="shared" si="26"/>
        <v>3237.2929118017073</v>
      </c>
      <c r="Q274" s="124">
        <f t="shared" si="22"/>
        <v>1971.9662094237483</v>
      </c>
      <c r="R274" s="124">
        <f t="shared" si="23"/>
        <v>912065.62119601411</v>
      </c>
      <c r="Z274" s="2"/>
    </row>
    <row r="275" spans="13:26" x14ac:dyDescent="0.2">
      <c r="M275" s="2"/>
      <c r="N275" s="1">
        <f t="shared" si="24"/>
        <v>221</v>
      </c>
      <c r="O275" s="124">
        <f t="shared" si="25"/>
        <v>912065.62119601411</v>
      </c>
      <c r="P275" s="124">
        <f t="shared" si="26"/>
        <v>3237.2929118017073</v>
      </c>
      <c r="Q275" s="124">
        <f t="shared" si="22"/>
        <v>1983.2937838807291</v>
      </c>
      <c r="R275" s="124">
        <f t="shared" si="23"/>
        <v>917286.2078916966</v>
      </c>
      <c r="Z275" s="2"/>
    </row>
    <row r="276" spans="13:26" x14ac:dyDescent="0.2">
      <c r="M276" s="2"/>
      <c r="N276" s="1">
        <f t="shared" si="24"/>
        <v>222</v>
      </c>
      <c r="O276" s="124">
        <f t="shared" si="25"/>
        <v>917286.2078916966</v>
      </c>
      <c r="P276" s="124">
        <f t="shared" si="26"/>
        <v>3237.2929118017073</v>
      </c>
      <c r="Q276" s="124">
        <f t="shared" si="22"/>
        <v>1994.64599023643</v>
      </c>
      <c r="R276" s="124">
        <f t="shared" si="23"/>
        <v>922518.14679373475</v>
      </c>
      <c r="Z276" s="2"/>
    </row>
    <row r="277" spans="13:26" x14ac:dyDescent="0.2">
      <c r="M277" s="2"/>
      <c r="N277" s="1">
        <f t="shared" si="24"/>
        <v>223</v>
      </c>
      <c r="O277" s="124">
        <f t="shared" si="25"/>
        <v>922518.14679373475</v>
      </c>
      <c r="P277" s="124">
        <f t="shared" si="26"/>
        <v>3237.2929118017073</v>
      </c>
      <c r="Q277" s="124">
        <f t="shared" si="22"/>
        <v>2006.0228820531054</v>
      </c>
      <c r="R277" s="124">
        <f t="shared" si="23"/>
        <v>927761.46258758963</v>
      </c>
      <c r="Z277" s="2"/>
    </row>
    <row r="278" spans="13:26" x14ac:dyDescent="0.2">
      <c r="M278" s="2"/>
      <c r="N278" s="1">
        <f t="shared" si="24"/>
        <v>224</v>
      </c>
      <c r="O278" s="124">
        <f t="shared" si="25"/>
        <v>927761.46258758963</v>
      </c>
      <c r="P278" s="124">
        <f t="shared" si="26"/>
        <v>3237.2929118017073</v>
      </c>
      <c r="Q278" s="124">
        <f t="shared" si="22"/>
        <v>2017.4245130094828</v>
      </c>
      <c r="R278" s="124">
        <f t="shared" si="23"/>
        <v>933016.18001240084</v>
      </c>
      <c r="Z278" s="2"/>
    </row>
    <row r="279" spans="13:26" x14ac:dyDescent="0.2">
      <c r="M279" s="2"/>
      <c r="N279" s="1">
        <f t="shared" si="24"/>
        <v>225</v>
      </c>
      <c r="O279" s="124">
        <f t="shared" si="25"/>
        <v>933016.18001240084</v>
      </c>
      <c r="P279" s="124">
        <f t="shared" si="26"/>
        <v>3237.2929118017073</v>
      </c>
      <c r="Q279" s="124">
        <f t="shared" si="22"/>
        <v>2028.8509369010135</v>
      </c>
      <c r="R279" s="124">
        <f t="shared" si="23"/>
        <v>938282.32386110362</v>
      </c>
      <c r="Z279" s="2"/>
    </row>
    <row r="280" spans="13:26" x14ac:dyDescent="0.2">
      <c r="M280" s="2"/>
      <c r="N280" s="1">
        <f t="shared" si="24"/>
        <v>226</v>
      </c>
      <c r="O280" s="124">
        <f t="shared" si="25"/>
        <v>938282.32386110362</v>
      </c>
      <c r="P280" s="124">
        <f t="shared" si="26"/>
        <v>3237.2929118017073</v>
      </c>
      <c r="Q280" s="124">
        <f t="shared" si="22"/>
        <v>2040.3022076401276</v>
      </c>
      <c r="R280" s="124">
        <f t="shared" si="23"/>
        <v>943559.91898054548</v>
      </c>
      <c r="Z280" s="2"/>
    </row>
    <row r="281" spans="13:26" x14ac:dyDescent="0.2">
      <c r="M281" s="2"/>
      <c r="N281" s="1">
        <f t="shared" si="24"/>
        <v>227</v>
      </c>
      <c r="O281" s="124">
        <f t="shared" si="25"/>
        <v>943559.91898054548</v>
      </c>
      <c r="P281" s="124">
        <f t="shared" si="26"/>
        <v>3237.2929118017073</v>
      </c>
      <c r="Q281" s="124">
        <f t="shared" si="22"/>
        <v>2051.7783792564887</v>
      </c>
      <c r="R281" s="124">
        <f t="shared" si="23"/>
        <v>948848.99027160369</v>
      </c>
      <c r="Z281" s="2"/>
    </row>
    <row r="282" spans="13:26" x14ac:dyDescent="0.2">
      <c r="M282" s="2"/>
      <c r="N282" s="1">
        <f t="shared" si="24"/>
        <v>228</v>
      </c>
      <c r="O282" s="124">
        <f t="shared" si="25"/>
        <v>948848.99027160369</v>
      </c>
      <c r="P282" s="124">
        <f t="shared" si="26"/>
        <v>3237.2929118017073</v>
      </c>
      <c r="Q282" s="124">
        <f t="shared" si="22"/>
        <v>2063.2795058972474</v>
      </c>
      <c r="R282" s="124">
        <f t="shared" si="23"/>
        <v>954149.56268930261</v>
      </c>
      <c r="Z282" s="2"/>
    </row>
    <row r="283" spans="13:26" x14ac:dyDescent="0.2">
      <c r="M283" s="2"/>
      <c r="N283" s="1">
        <f t="shared" si="24"/>
        <v>229</v>
      </c>
      <c r="O283" s="124">
        <f t="shared" si="25"/>
        <v>954149.56268930261</v>
      </c>
      <c r="P283" s="124">
        <f t="shared" si="26"/>
        <v>3237.2929118017073</v>
      </c>
      <c r="Q283" s="124">
        <f t="shared" si="22"/>
        <v>2074.8056418272986</v>
      </c>
      <c r="R283" s="124">
        <f t="shared" si="23"/>
        <v>959461.66124293162</v>
      </c>
      <c r="Z283" s="2"/>
    </row>
    <row r="284" spans="13:26" x14ac:dyDescent="0.2">
      <c r="M284" s="2"/>
      <c r="N284" s="1">
        <f t="shared" si="24"/>
        <v>230</v>
      </c>
      <c r="O284" s="124">
        <f t="shared" si="25"/>
        <v>959461.66124293162</v>
      </c>
      <c r="P284" s="124">
        <f t="shared" si="26"/>
        <v>3237.2929118017073</v>
      </c>
      <c r="Q284" s="124">
        <f t="shared" si="22"/>
        <v>2086.3568414295364</v>
      </c>
      <c r="R284" s="124">
        <f t="shared" si="23"/>
        <v>964785.31099616282</v>
      </c>
      <c r="Z284" s="2"/>
    </row>
    <row r="285" spans="13:26" x14ac:dyDescent="0.2">
      <c r="M285" s="2"/>
      <c r="N285" s="1">
        <f t="shared" si="24"/>
        <v>231</v>
      </c>
      <c r="O285" s="124">
        <f t="shared" si="25"/>
        <v>964785.31099616282</v>
      </c>
      <c r="P285" s="124">
        <f t="shared" si="26"/>
        <v>3237.2929118017073</v>
      </c>
      <c r="Q285" s="124">
        <f t="shared" si="22"/>
        <v>2097.9331592051108</v>
      </c>
      <c r="R285" s="124">
        <f t="shared" si="23"/>
        <v>970120.53706716967</v>
      </c>
      <c r="Z285" s="2"/>
    </row>
    <row r="286" spans="13:26" x14ac:dyDescent="0.2">
      <c r="M286" s="2"/>
      <c r="N286" s="1">
        <f t="shared" si="24"/>
        <v>232</v>
      </c>
      <c r="O286" s="124">
        <f t="shared" si="25"/>
        <v>970120.53706716967</v>
      </c>
      <c r="P286" s="124">
        <f t="shared" si="26"/>
        <v>3237.2929118017073</v>
      </c>
      <c r="Q286" s="124">
        <f t="shared" si="22"/>
        <v>2109.534649773685</v>
      </c>
      <c r="R286" s="124">
        <f t="shared" si="23"/>
        <v>975467.36462874513</v>
      </c>
      <c r="Z286" s="2"/>
    </row>
    <row r="287" spans="13:26" x14ac:dyDescent="0.2">
      <c r="M287" s="2"/>
      <c r="N287" s="1">
        <f t="shared" si="24"/>
        <v>233</v>
      </c>
      <c r="O287" s="124">
        <f t="shared" si="25"/>
        <v>975467.36462874513</v>
      </c>
      <c r="P287" s="124">
        <f t="shared" si="26"/>
        <v>3237.2929118017073</v>
      </c>
      <c r="Q287" s="124">
        <f t="shared" si="22"/>
        <v>2121.1613678736931</v>
      </c>
      <c r="R287" s="124">
        <f t="shared" si="23"/>
        <v>980825.81890842051</v>
      </c>
      <c r="Z287" s="2"/>
    </row>
    <row r="288" spans="13:26" x14ac:dyDescent="0.2">
      <c r="M288" s="2"/>
      <c r="N288" s="1">
        <f t="shared" si="24"/>
        <v>234</v>
      </c>
      <c r="O288" s="124">
        <f t="shared" si="25"/>
        <v>980825.81890842051</v>
      </c>
      <c r="P288" s="124">
        <f t="shared" si="26"/>
        <v>3237.2929118017073</v>
      </c>
      <c r="Q288" s="124">
        <f t="shared" si="22"/>
        <v>2132.8133683625979</v>
      </c>
      <c r="R288" s="124">
        <f t="shared" si="23"/>
        <v>986195.92518858484</v>
      </c>
      <c r="Z288" s="2"/>
    </row>
    <row r="289" spans="13:26" x14ac:dyDescent="0.2">
      <c r="M289" s="2"/>
      <c r="N289" s="1">
        <f t="shared" si="24"/>
        <v>235</v>
      </c>
      <c r="O289" s="124">
        <f t="shared" si="25"/>
        <v>986195.92518858484</v>
      </c>
      <c r="P289" s="124">
        <f t="shared" si="26"/>
        <v>3237.2929118017073</v>
      </c>
      <c r="Q289" s="124">
        <f t="shared" si="22"/>
        <v>2144.490706217151</v>
      </c>
      <c r="R289" s="124">
        <f t="shared" si="23"/>
        <v>991577.70880660368</v>
      </c>
      <c r="Z289" s="2"/>
    </row>
    <row r="290" spans="13:26" x14ac:dyDescent="0.2">
      <c r="M290" s="2"/>
      <c r="N290" s="1">
        <f t="shared" si="24"/>
        <v>236</v>
      </c>
      <c r="O290" s="124">
        <f t="shared" si="25"/>
        <v>991577.70880660368</v>
      </c>
      <c r="P290" s="124">
        <f t="shared" si="26"/>
        <v>3237.2929118017073</v>
      </c>
      <c r="Q290" s="124">
        <f t="shared" si="22"/>
        <v>2156.193436533651</v>
      </c>
      <c r="R290" s="124">
        <f t="shared" si="23"/>
        <v>996971.19515493908</v>
      </c>
      <c r="Z290" s="2"/>
    </row>
    <row r="291" spans="13:26" x14ac:dyDescent="0.2">
      <c r="M291" s="2"/>
      <c r="N291" s="1">
        <f t="shared" si="24"/>
        <v>237</v>
      </c>
      <c r="O291" s="124">
        <f t="shared" si="25"/>
        <v>996971.19515493908</v>
      </c>
      <c r="P291" s="124">
        <f t="shared" si="26"/>
        <v>3237.2929118017073</v>
      </c>
      <c r="Q291" s="124">
        <f t="shared" si="22"/>
        <v>2167.9216145282039</v>
      </c>
      <c r="R291" s="124">
        <f t="shared" si="23"/>
        <v>1002376.409681269</v>
      </c>
      <c r="Z291" s="2"/>
    </row>
    <row r="292" spans="13:26" x14ac:dyDescent="0.2">
      <c r="M292" s="2"/>
      <c r="N292" s="1">
        <f t="shared" si="24"/>
        <v>238</v>
      </c>
      <c r="O292" s="124">
        <f t="shared" si="25"/>
        <v>1002376.409681269</v>
      </c>
      <c r="P292" s="124">
        <f t="shared" si="26"/>
        <v>3237.2929118017073</v>
      </c>
      <c r="Q292" s="124">
        <f t="shared" si="22"/>
        <v>2179.675295536983</v>
      </c>
      <c r="R292" s="124">
        <f t="shared" si="23"/>
        <v>1007793.3778886077</v>
      </c>
      <c r="Z292" s="2"/>
    </row>
    <row r="293" spans="13:26" x14ac:dyDescent="0.2">
      <c r="M293" s="2"/>
      <c r="N293" s="1">
        <f t="shared" si="24"/>
        <v>239</v>
      </c>
      <c r="O293" s="124">
        <f t="shared" si="25"/>
        <v>1007793.3778886077</v>
      </c>
      <c r="P293" s="124">
        <f t="shared" si="26"/>
        <v>3237.2929118017073</v>
      </c>
      <c r="Q293" s="124">
        <f t="shared" si="22"/>
        <v>2191.4545350164913</v>
      </c>
      <c r="R293" s="124">
        <f t="shared" si="23"/>
        <v>1013222.1253354258</v>
      </c>
      <c r="Z293" s="2"/>
    </row>
    <row r="294" spans="13:26" x14ac:dyDescent="0.2">
      <c r="M294" s="2"/>
      <c r="N294" s="1">
        <f t="shared" si="24"/>
        <v>240</v>
      </c>
      <c r="O294" s="124">
        <f t="shared" si="25"/>
        <v>1013222.1253354258</v>
      </c>
      <c r="P294" s="124">
        <f t="shared" si="26"/>
        <v>3237.2929118017073</v>
      </c>
      <c r="Q294" s="124">
        <f t="shared" si="22"/>
        <v>2203.2593885438218</v>
      </c>
      <c r="R294" s="124">
        <f t="shared" si="23"/>
        <v>1018662.6776357713</v>
      </c>
      <c r="Z294" s="2"/>
    </row>
    <row r="295" spans="13:26" x14ac:dyDescent="0.2">
      <c r="M295" s="2"/>
      <c r="N295" s="163" t="s">
        <v>216</v>
      </c>
      <c r="O295" s="163" t="s">
        <v>216</v>
      </c>
      <c r="P295" s="163" t="s">
        <v>216</v>
      </c>
      <c r="Q295" s="163" t="s">
        <v>216</v>
      </c>
      <c r="R295" s="163" t="s">
        <v>216</v>
      </c>
      <c r="Z295" s="2"/>
    </row>
    <row r="296" spans="13:26" x14ac:dyDescent="0.2">
      <c r="M296" s="2"/>
      <c r="N296" s="134"/>
      <c r="O296" s="134" t="s">
        <v>231</v>
      </c>
      <c r="P296" s="196">
        <f>SUM(P55:P294)</f>
        <v>776950.29883241223</v>
      </c>
      <c r="Q296" s="196">
        <f>SUM(Q55:Q294)</f>
        <v>241712.37880335946</v>
      </c>
      <c r="R296" s="196">
        <f>P296+Q296</f>
        <v>1018662.6776357717</v>
      </c>
      <c r="S296" s="124">
        <f>R296-P50</f>
        <v>5.5879354476928711E-9</v>
      </c>
      <c r="Z296" s="2"/>
    </row>
    <row r="297" spans="13:26" x14ac:dyDescent="0.2"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</sheetData>
  <mergeCells count="1">
    <mergeCell ref="AF7:AF8"/>
  </mergeCells>
  <printOptions horizontalCentered="1"/>
  <pageMargins left="0.75" right="0.75" top="0.75" bottom="0.75" header="1" footer="1"/>
  <pageSetup scale="67" orientation="portrait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00E65-8D25-4CD1-AFE3-A7CD6C7E07A6}">
  <sheetPr>
    <tabColor theme="2" tint="-0.499984740745262"/>
    <pageSetUpPr fitToPage="1"/>
  </sheetPr>
  <dimension ref="A1:AH321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16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6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Big Bend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2047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4163447.5914604603</v>
      </c>
      <c r="Q8" s="184">
        <f>G10</f>
        <v>1974863.0279437951</v>
      </c>
      <c r="R8" s="184">
        <f>G11</f>
        <v>1968347.5761038642</v>
      </c>
      <c r="S8" s="184">
        <f>G12</f>
        <v>1203323.4698522591</v>
      </c>
      <c r="T8" s="184">
        <f>G13</f>
        <v>-983086.48243945779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7277333.1114141103</v>
      </c>
      <c r="Q9" s="184">
        <f>L10</f>
        <v>3558279.7020519986</v>
      </c>
      <c r="R9" s="184">
        <f>L11</f>
        <v>3620853.6957369964</v>
      </c>
      <c r="S9" s="184">
        <f>L12</f>
        <v>1906626.4195506354</v>
      </c>
      <c r="T9" s="184">
        <f>L13</f>
        <v>-1808426.7059255207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52</v>
      </c>
      <c r="B10" s="170">
        <f>'Escalation Factors'!$A$10</f>
        <v>2023</v>
      </c>
      <c r="C10" s="201">
        <v>2047</v>
      </c>
      <c r="D10" s="10" t="s">
        <v>155</v>
      </c>
      <c r="E10" s="184">
        <f>VLOOKUP($A$10,'Cost Estimates in 2023'!$A:$F,2,FALSE)</f>
        <v>1872775</v>
      </c>
      <c r="F10" s="164">
        <f>VLOOKUP(G$7,Multiplier_Labor,3,FALSE)</f>
        <v>1.0545116353773385</v>
      </c>
      <c r="G10" s="185">
        <f>E10*F10</f>
        <v>1974863.0279437951</v>
      </c>
      <c r="H10" s="137"/>
      <c r="J10" s="165">
        <f>C10+1</f>
        <v>2048</v>
      </c>
      <c r="K10" s="164">
        <f>VLOOKUP(J$10,Multiplier_Labor,4,FALSE)</f>
        <v>1.8017855677600279</v>
      </c>
      <c r="L10" s="185">
        <f>G10*K10</f>
        <v>3558279.7020519986</v>
      </c>
      <c r="M10" s="2"/>
      <c r="O10" s="134" t="s">
        <v>235</v>
      </c>
      <c r="P10" s="184">
        <f>SUM(Q10:T10)</f>
        <v>6638324.1114141103</v>
      </c>
      <c r="Q10" s="184">
        <f>Q9-Q16</f>
        <v>3274287.7020519986</v>
      </c>
      <c r="R10" s="184">
        <f>R9-R16</f>
        <v>3344133.6957369964</v>
      </c>
      <c r="S10" s="184">
        <f>S9-S16</f>
        <v>1728519.4195506354</v>
      </c>
      <c r="T10" s="184">
        <f>T9-T16</f>
        <v>-1708616.7059255207</v>
      </c>
      <c r="Z10" s="2"/>
      <c r="AA10" s="186" t="str">
        <f>A10</f>
        <v>Big Bend Solar</v>
      </c>
      <c r="AB10" s="182">
        <f>P12</f>
        <v>22</v>
      </c>
      <c r="AC10" s="187">
        <f>G7</f>
        <v>2025</v>
      </c>
      <c r="AD10" s="187">
        <f>C10</f>
        <v>2047</v>
      </c>
      <c r="AE10" s="182">
        <f>G15</f>
        <v>4163447.5914604603</v>
      </c>
      <c r="AF10" s="182">
        <f>P16</f>
        <v>639009</v>
      </c>
      <c r="AG10" s="182">
        <f>L15</f>
        <v>7277333.1114141103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1941545</v>
      </c>
      <c r="F11" s="164">
        <f>VLOOKUP(G$7,Multiplier_Materials,3,FALSE)</f>
        <v>1.0138047668757943</v>
      </c>
      <c r="G11" s="185">
        <f>E11*F11</f>
        <v>1968347.5761038642</v>
      </c>
      <c r="H11" s="137"/>
      <c r="K11" s="164">
        <f>VLOOKUP(J$10,Multiplier_Materials,4,FALSE)</f>
        <v>1.8395397945438545</v>
      </c>
      <c r="L11" s="185">
        <f>G11*K11</f>
        <v>3620853.6957369964</v>
      </c>
      <c r="M11" s="2"/>
      <c r="O11" s="134" t="s">
        <v>234</v>
      </c>
      <c r="P11" s="184">
        <f>SUM(Q11:T11)</f>
        <v>3797251.6768152025</v>
      </c>
      <c r="Q11" s="184">
        <f>Q10/((1+Q13)^(P12))</f>
        <v>1817246.0478316359</v>
      </c>
      <c r="R11" s="184">
        <f>R10/((1+R13)^(P12))</f>
        <v>1817918.6477269076</v>
      </c>
      <c r="S11" s="184">
        <f>S10/((1+S13)^(P12))</f>
        <v>1090915.3278862583</v>
      </c>
      <c r="T11" s="184">
        <f>T10/((1+T13)^(P12))</f>
        <v>-928828.34662959934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1155175</v>
      </c>
      <c r="F12" s="164">
        <f>VLOOKUP(G$7,Multiplier_GDP,3,FALSE)</f>
        <v>1.0416806716317952</v>
      </c>
      <c r="G12" s="185">
        <f>E12*F12</f>
        <v>1203323.4698522591</v>
      </c>
      <c r="H12" s="137"/>
      <c r="K12" s="164">
        <f>VLOOKUP(J$10,Multiplier_GDP,4,FALSE)</f>
        <v>1.5844670758268564</v>
      </c>
      <c r="L12" s="185">
        <f>G12*K12</f>
        <v>1906626.4195506354</v>
      </c>
      <c r="M12" s="2"/>
      <c r="O12" s="134" t="s">
        <v>244</v>
      </c>
      <c r="P12" s="184">
        <f>(P7-P6)</f>
        <v>22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-969700</v>
      </c>
      <c r="F13" s="164">
        <f>F11</f>
        <v>1.0138047668757943</v>
      </c>
      <c r="G13" s="185">
        <f>E13*F13</f>
        <v>-983086.48243945779</v>
      </c>
      <c r="H13" s="137"/>
      <c r="K13" s="164">
        <f>K11</f>
        <v>1.8395397945438545</v>
      </c>
      <c r="L13" s="185">
        <f>G13*K13</f>
        <v>-1808426.7059255207</v>
      </c>
      <c r="M13" s="2"/>
      <c r="O13" s="180" t="s">
        <v>237</v>
      </c>
      <c r="P13" s="189">
        <f>IF(P8=0,0,((P9/P8)^(1/($P7-$P6))-1))</f>
        <v>2.5707657623085245E-2</v>
      </c>
      <c r="Q13" s="189">
        <f>IF(Q8=0,0,((Q9/Q8)^(1/($P7-$P6))-1))</f>
        <v>2.7123979196023829E-2</v>
      </c>
      <c r="R13" s="189">
        <f>IF(R8=0,0,((R9/R8)^(1/($P7-$P6))-1))</f>
        <v>2.8092606128269804E-2</v>
      </c>
      <c r="S13" s="189">
        <f>IF(S8=0,0,((S9/S8)^(1/($P7-$P6))-1))</f>
        <v>2.1140734082679913E-2</v>
      </c>
      <c r="T13" s="189">
        <f>IF(T8=0,0,((T9/T8)^(1/($P7-$P6))-1))</f>
        <v>2.8092606128269804E-2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228017.13883410365</v>
      </c>
      <c r="Q14" s="185">
        <f>PMT(Q13,$P12,-Q11)</f>
        <v>110767.41099290496</v>
      </c>
      <c r="R14" s="185">
        <f>PMT(R13,$P12,-R11)</f>
        <v>111901.10506394504</v>
      </c>
      <c r="S14" s="185">
        <f>PMT(S13,$P12,-S11)</f>
        <v>62522.203417140896</v>
      </c>
      <c r="T14" s="185">
        <f>PMT(T13,$P12,-T11)</f>
        <v>-57173.580639887259</v>
      </c>
      <c r="U14" s="190"/>
      <c r="Z14" s="2"/>
    </row>
    <row r="15" spans="1:34" x14ac:dyDescent="0.2">
      <c r="E15" s="185">
        <f>SUM(E10:E13)</f>
        <v>3999795</v>
      </c>
      <c r="F15" s="124"/>
      <c r="G15" s="185">
        <f>SUM(G10:G13)</f>
        <v>4163447.5914604603</v>
      </c>
      <c r="H15" s="137"/>
      <c r="L15" s="185">
        <f>SUM(L10:L13)</f>
        <v>7277333.1114141103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4" si="0">SUM(Q16:T16)</f>
        <v>639009</v>
      </c>
      <c r="Q16" s="185">
        <f>VLOOKUP($A$10,'Reserves Dec 31, 2024'!$A:$F,2,FALSE)</f>
        <v>283992</v>
      </c>
      <c r="R16" s="185">
        <f>VLOOKUP($A$10,'Reserves Dec 31, 2024'!$A:$F,3,FALSE)</f>
        <v>276720</v>
      </c>
      <c r="S16" s="185">
        <f>VLOOKUP($A$10,'Reserves Dec 31, 2024'!$A:$F,4,FALSE)</f>
        <v>178107</v>
      </c>
      <c r="T16" s="185">
        <f>VLOOKUP($A$10,'Reserves Dec 31, 2024'!$A:$F,5,FALSE)</f>
        <v>-99810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4" si="1">N16+1</f>
        <v>1</v>
      </c>
      <c r="O17" s="195">
        <f>P6</f>
        <v>2025</v>
      </c>
      <c r="P17" s="124">
        <f t="shared" si="0"/>
        <v>228017.13883410365</v>
      </c>
      <c r="Q17" s="124">
        <f>IF($N17&lt;=TRUNC($P$12),Q14*(1+0),0)</f>
        <v>110767.41099290496</v>
      </c>
      <c r="R17" s="124">
        <f>IF($N17&lt;=TRUNC($P$12),R14*(1+0),0)</f>
        <v>111901.10506394504</v>
      </c>
      <c r="S17" s="124">
        <f>IF($N17&lt;=TRUNC($P$12),S14*(1+0),0)</f>
        <v>62522.203417140896</v>
      </c>
      <c r="T17" s="124">
        <f>IF($N17&lt;=TRUNC($P$12),T14*(1+0),0)</f>
        <v>-57173.580639887259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4" si="2">O17+1</f>
        <v>2026</v>
      </c>
      <c r="P18" s="124">
        <f t="shared" si="0"/>
        <v>233880.79585019793</v>
      </c>
      <c r="Q18" s="124">
        <f t="shared" ref="Q18:Q44" si="3">IF($N18&lt;=TRUNC($P$12),Q17*(1+Q$13),0)</f>
        <v>113771.86394427394</v>
      </c>
      <c r="R18" s="124">
        <f t="shared" ref="R18:R44" si="4">IF($N18&lt;=TRUNC($P$12),R17*(1+R$13),0)</f>
        <v>115044.69873382458</v>
      </c>
      <c r="S18" s="124">
        <f t="shared" ref="S18:S44" si="5">IF($N18&lt;=TRUNC($P$12),S17*(1+S$13),0)</f>
        <v>63843.968693845891</v>
      </c>
      <c r="T18" s="124">
        <f t="shared" ref="T18:T44" si="6">IF($N18&lt;=TRUNC($P$12),T17*(1+T$13),0)</f>
        <v>-58779.735521746486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239897.07933619324</v>
      </c>
      <c r="Q19" s="124">
        <f t="shared" si="3"/>
        <v>116857.80961499127</v>
      </c>
      <c r="R19" s="124">
        <f t="shared" si="4"/>
        <v>118276.60414249937</v>
      </c>
      <c r="S19" s="124">
        <f t="shared" si="5"/>
        <v>65193.677058785426</v>
      </c>
      <c r="T19" s="124">
        <f t="shared" si="6"/>
        <v>-60431.01148008278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246070.0037745767</v>
      </c>
      <c r="Q20" s="124">
        <f t="shared" si="3"/>
        <v>120027.45841188121</v>
      </c>
      <c r="R20" s="124">
        <f t="shared" si="4"/>
        <v>121599.30219686389</v>
      </c>
      <c r="S20" s="124">
        <f t="shared" si="5"/>
        <v>66571.919249357321</v>
      </c>
      <c r="T20" s="124">
        <f t="shared" si="6"/>
        <v>-62128.676083525694</v>
      </c>
      <c r="U20" s="196">
        <f>SUM(Q17:T20)/4</f>
        <v>236966.25444876796</v>
      </c>
      <c r="V20" s="124">
        <f>SUM(Q17:Q20)/4</f>
        <v>115356.13574101284</v>
      </c>
      <c r="W20" s="124">
        <f>SUM(R17:R20)/4</f>
        <v>116705.42753428323</v>
      </c>
      <c r="X20" s="124">
        <f>SUM(S17:S20)/4</f>
        <v>64532.942104782385</v>
      </c>
      <c r="Y20" s="124">
        <f>SUM(T17:T20)/4</f>
        <v>-59628.250931310555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252403.6901773201</v>
      </c>
      <c r="Q21" s="124">
        <f t="shared" si="3"/>
        <v>123283.08069679669</v>
      </c>
      <c r="R21" s="124">
        <f t="shared" si="4"/>
        <v>125015.34349895285</v>
      </c>
      <c r="S21" s="124">
        <f t="shared" si="5"/>
        <v>67979.29849158162</v>
      </c>
      <c r="T21" s="124">
        <f t="shared" si="6"/>
        <v>-63874.032510011035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258902.36893367779</v>
      </c>
      <c r="Q22" s="124">
        <f t="shared" si="3"/>
        <v>126627.00841283833</v>
      </c>
      <c r="R22" s="124">
        <f t="shared" si="4"/>
        <v>128527.35030385929</v>
      </c>
      <c r="S22" s="124">
        <f t="shared" si="5"/>
        <v>69416.430764119272</v>
      </c>
      <c r="T22" s="124">
        <f t="shared" si="6"/>
        <v>-65668.420547139074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265570.38273457554</v>
      </c>
      <c r="Q23" s="124">
        <f t="shared" si="3"/>
        <v>130061.6367546829</v>
      </c>
      <c r="R23" s="124">
        <f t="shared" si="4"/>
        <v>132138.01853265575</v>
      </c>
      <c r="S23" s="124">
        <f t="shared" si="5"/>
        <v>70883.945067872279</v>
      </c>
      <c r="T23" s="124">
        <f t="shared" si="6"/>
        <v>-67513.217620635434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272412.18957566074</v>
      </c>
      <c r="Q24" s="124">
        <f t="shared" si="3"/>
        <v>133589.42588421772</v>
      </c>
      <c r="R24" s="124">
        <f t="shared" si="4"/>
        <v>135850.11984186366</v>
      </c>
      <c r="S24" s="124">
        <f t="shared" si="5"/>
        <v>72382.483701283461</v>
      </c>
      <c r="T24" s="124">
        <f t="shared" si="6"/>
        <v>-69409.839851704106</v>
      </c>
      <c r="U24" s="196">
        <f>SUM(Q21:T24)/4</f>
        <v>262322.15785530856</v>
      </c>
      <c r="V24" s="124">
        <f>SUM(Q21:Q24)/4</f>
        <v>128390.28793713392</v>
      </c>
      <c r="W24" s="124">
        <f>SUM(R21:R24)/4</f>
        <v>130382.70804433289</v>
      </c>
      <c r="X24" s="124">
        <f>SUM(S21:S24)/4</f>
        <v>70165.539506214162</v>
      </c>
      <c r="Y24" s="124">
        <f>SUM(T21:T24)/4</f>
        <v>-66616.377632372401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279432.36584114132</v>
      </c>
      <c r="Q25" s="124">
        <f t="shared" si="3"/>
        <v>137212.90269271002</v>
      </c>
      <c r="R25" s="124">
        <f t="shared" si="4"/>
        <v>139666.50375105938</v>
      </c>
      <c r="S25" s="124">
        <f t="shared" si="5"/>
        <v>73912.702541456209</v>
      </c>
      <c r="T25" s="124">
        <f t="shared" si="6"/>
        <v>-71359.743144084321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286635.60947059531</v>
      </c>
      <c r="Q26" s="124">
        <f t="shared" si="3"/>
        <v>140934.66261077314</v>
      </c>
      <c r="R26" s="124">
        <f t="shared" si="4"/>
        <v>143590.0998302504</v>
      </c>
      <c r="S26" s="124">
        <f t="shared" si="5"/>
        <v>75475.271331217358</v>
      </c>
      <c r="T26" s="124">
        <f t="shared" si="6"/>
        <v>-73364.424301645588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294026.74321099673</v>
      </c>
      <c r="Q27" s="124">
        <f t="shared" si="3"/>
        <v>144757.37146742639</v>
      </c>
      <c r="R27" s="124">
        <f t="shared" si="4"/>
        <v>147623.91994870055</v>
      </c>
      <c r="S27" s="124">
        <f t="shared" si="5"/>
        <v>77070.873972248737</v>
      </c>
      <c r="T27" s="124">
        <f t="shared" si="6"/>
        <v>-75425.422177378976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301610.71795625985</v>
      </c>
      <c r="Q28" s="124">
        <f t="shared" si="3"/>
        <v>148683.76739957996</v>
      </c>
      <c r="R28" s="124">
        <f t="shared" si="4"/>
        <v>151771.06058693063</v>
      </c>
      <c r="S28" s="124">
        <f t="shared" si="5"/>
        <v>78700.208824415779</v>
      </c>
      <c r="T28" s="124">
        <f t="shared" si="6"/>
        <v>-77544.318854666548</v>
      </c>
      <c r="U28" s="196">
        <f>SUM(Q25:T28)/4</f>
        <v>290426.35911974829</v>
      </c>
      <c r="V28" s="124">
        <f>SUM(Q25:Q28)/4</f>
        <v>142897.17604262239</v>
      </c>
      <c r="W28" s="124">
        <f>SUM(R25:R28)/4</f>
        <v>145662.89602923524</v>
      </c>
      <c r="X28" s="124">
        <f>SUM(S25:S28)/4</f>
        <v>76289.764167334535</v>
      </c>
      <c r="Y28" s="124">
        <f>SUM(T25:T28)/4</f>
        <v>-74423.477119443851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309392.61617667013</v>
      </c>
      <c r="Q29" s="124">
        <f t="shared" si="3"/>
        <v>152716.66281331261</v>
      </c>
      <c r="R29" s="124">
        <f t="shared" si="4"/>
        <v>156034.70521366905</v>
      </c>
      <c r="S29" s="124">
        <f t="shared" si="5"/>
        <v>80363.989011424128</v>
      </c>
      <c r="T29" s="124">
        <f t="shared" si="6"/>
        <v>-79722.740861735656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317377.65544063202</v>
      </c>
      <c r="Q30" s="124">
        <f t="shared" si="3"/>
        <v>156858.94639834709</v>
      </c>
      <c r="R30" s="124">
        <f t="shared" si="4"/>
        <v>160418.12672957734</v>
      </c>
      <c r="S30" s="124">
        <f t="shared" si="5"/>
        <v>82062.942732938056</v>
      </c>
      <c r="T30" s="124">
        <f t="shared" si="6"/>
        <v>-81962.360420230514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325571.19203123025</v>
      </c>
      <c r="Q31" s="124">
        <f t="shared" si="3"/>
        <v>161113.58519716607</v>
      </c>
      <c r="R31" s="124">
        <f t="shared" si="4"/>
        <v>164924.68997962624</v>
      </c>
      <c r="S31" s="124">
        <f t="shared" si="5"/>
        <v>83797.813583297291</v>
      </c>
      <c r="T31" s="124">
        <f t="shared" si="6"/>
        <v>-84264.896728859341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333978.7246601709</v>
      </c>
      <c r="Q32" s="124">
        <f t="shared" si="3"/>
        <v>165483.62673025081</v>
      </c>
      <c r="R32" s="124">
        <f t="shared" si="4"/>
        <v>169557.85433605089</v>
      </c>
      <c r="S32" s="124">
        <f t="shared" si="5"/>
        <v>85569.360876971768</v>
      </c>
      <c r="T32" s="124">
        <f t="shared" si="6"/>
        <v>-86632.117283102518</v>
      </c>
      <c r="U32" s="196">
        <f>SUM(Q29:T32)/4</f>
        <v>321580.04707717581</v>
      </c>
      <c r="V32" s="124">
        <f>SUM(Q29:Q32)/4</f>
        <v>159043.20528476915</v>
      </c>
      <c r="W32" s="124">
        <f>SUM(R29:R32)/4</f>
        <v>162733.84406473089</v>
      </c>
      <c r="X32" s="124">
        <f>SUM(S29:S32)/4</f>
        <v>82948.526551157818</v>
      </c>
      <c r="Y32" s="124">
        <f>SUM(T29:T32)/4</f>
        <v>-83145.528823482004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342605.89828173467</v>
      </c>
      <c r="Q33" s="124">
        <f t="shared" si="3"/>
        <v>169972.20117896469</v>
      </c>
      <c r="R33" s="124">
        <f t="shared" si="4"/>
        <v>174321.17635386813</v>
      </c>
      <c r="S33" s="124">
        <f t="shared" si="5"/>
        <v>87378.359980896697</v>
      </c>
      <c r="T33" s="124">
        <f t="shared" si="6"/>
        <v>-89065.839231994789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351458.50800944981</v>
      </c>
      <c r="Q34" s="124">
        <f t="shared" si="3"/>
        <v>174582.52362764531</v>
      </c>
      <c r="R34" s="124">
        <f t="shared" si="4"/>
        <v>179218.31250099401</v>
      </c>
      <c r="S34" s="124">
        <f t="shared" si="5"/>
        <v>89225.602653833514</v>
      </c>
      <c r="T34" s="124">
        <f t="shared" si="6"/>
        <v>-91567.930773023021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360542.50313826336</v>
      </c>
      <c r="Q35" s="124">
        <f t="shared" si="3"/>
        <v>179317.89636651089</v>
      </c>
      <c r="R35" s="124">
        <f t="shared" si="4"/>
        <v>184253.02196505762</v>
      </c>
      <c r="S35" s="124">
        <f t="shared" si="5"/>
        <v>91111.89739290507</v>
      </c>
      <c r="T35" s="124">
        <f t="shared" si="6"/>
        <v>-94140.312586210232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369863.99127506634</v>
      </c>
      <c r="Q36" s="124">
        <f t="shared" si="3"/>
        <v>184181.7112570309</v>
      </c>
      <c r="R36" s="124">
        <f t="shared" si="4"/>
        <v>189429.16953906542</v>
      </c>
      <c r="S36" s="124">
        <f t="shared" si="5"/>
        <v>93038.069787456887</v>
      </c>
      <c r="T36" s="124">
        <f t="shared" si="6"/>
        <v>-96784.959308486839</v>
      </c>
      <c r="U36" s="196">
        <f>SUM(Q33:T36)/4</f>
        <v>356117.72517612856</v>
      </c>
      <c r="V36" s="124">
        <f>SUM(Q33:Q36)/4</f>
        <v>177013.58310753794</v>
      </c>
      <c r="W36" s="124">
        <f>SUM(R33:R36)/4</f>
        <v>181805.4200897463</v>
      </c>
      <c r="X36" s="124">
        <f>SUM(S33:S36)/4</f>
        <v>90188.482453773046</v>
      </c>
      <c r="Y36" s="124">
        <f>SUM(T33:T36)/4</f>
        <v>-92889.760474928727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379429.24258050486</v>
      </c>
      <c r="Q37" s="124">
        <f t="shared" si="3"/>
        <v>189177.45216145468</v>
      </c>
      <c r="R37" s="124">
        <f t="shared" si="4"/>
        <v>194750.72858813163</v>
      </c>
      <c r="S37" s="124">
        <f t="shared" si="5"/>
        <v>95004.962880399326</v>
      </c>
      <c r="T37" s="124">
        <f t="shared" si="6"/>
        <v>-99503.901049480774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389244.69412508898</v>
      </c>
      <c r="Q38" s="124">
        <f t="shared" si="3"/>
        <v>194308.69743823877</v>
      </c>
      <c r="R38" s="124">
        <f t="shared" si="4"/>
        <v>200221.78409955159</v>
      </c>
      <c r="S38" s="124">
        <f t="shared" si="5"/>
        <v>97013.437537188729</v>
      </c>
      <c r="T38" s="124">
        <f t="shared" si="6"/>
        <v>-102299.22494989017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0</v>
      </c>
      <c r="Q39" s="124">
        <f t="shared" si="3"/>
        <v>0</v>
      </c>
      <c r="R39" s="124">
        <f t="shared" si="4"/>
        <v>0</v>
      </c>
      <c r="S39" s="124">
        <f t="shared" si="5"/>
        <v>0</v>
      </c>
      <c r="T39" s="124">
        <f t="shared" si="6"/>
        <v>0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0</v>
      </c>
      <c r="Q40" s="124">
        <f t="shared" si="3"/>
        <v>0</v>
      </c>
      <c r="R40" s="124">
        <f t="shared" si="4"/>
        <v>0</v>
      </c>
      <c r="S40" s="124">
        <f t="shared" si="5"/>
        <v>0</v>
      </c>
      <c r="T40" s="124">
        <f t="shared" si="6"/>
        <v>0</v>
      </c>
      <c r="U40" s="196">
        <f>SUM(Q37:T40)/4</f>
        <v>192168.48417639846</v>
      </c>
      <c r="V40" s="124">
        <f>SUM(Q37:Q40)/4</f>
        <v>95871.537399923371</v>
      </c>
      <c r="W40" s="124">
        <f>SUM(R37:R40)/4</f>
        <v>98743.128171920805</v>
      </c>
      <c r="X40" s="124">
        <f>SUM(S37:S40)/4</f>
        <v>48004.600104397017</v>
      </c>
      <c r="Y40" s="124">
        <f>SUM(T37:T40)/4</f>
        <v>-50450.781499842735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">
      <c r="M45" s="2"/>
      <c r="O45" s="163" t="s">
        <v>216</v>
      </c>
      <c r="P45" s="163" t="s">
        <v>216</v>
      </c>
      <c r="Q45" s="163" t="s">
        <v>216</v>
      </c>
      <c r="R45" s="163" t="s">
        <v>216</v>
      </c>
      <c r="S45" s="163" t="s">
        <v>216</v>
      </c>
      <c r="T45" s="163" t="s">
        <v>216</v>
      </c>
      <c r="U45" s="196"/>
      <c r="V45" s="196"/>
      <c r="W45" s="196"/>
      <c r="X45" s="196"/>
      <c r="Y45" s="196"/>
      <c r="Z45" s="2"/>
    </row>
    <row r="46" spans="13:26" x14ac:dyDescent="0.2">
      <c r="M46" s="2"/>
      <c r="O46" s="134" t="s">
        <v>231</v>
      </c>
      <c r="P46" s="196">
        <f>SUM(Q46:T46)</f>
        <v>6638324.1114141103</v>
      </c>
      <c r="Q46" s="196">
        <f>SUM(Q$17:Q$44)</f>
        <v>3274287.7020519981</v>
      </c>
      <c r="R46" s="196">
        <f>SUM(R$17:R$44)</f>
        <v>3344133.6957369978</v>
      </c>
      <c r="S46" s="196">
        <f>SUM(S$17:S$44)</f>
        <v>1728519.4195506356</v>
      </c>
      <c r="T46" s="196">
        <f>SUM(T$17:T$44)</f>
        <v>-1708616.7059255214</v>
      </c>
      <c r="U46" s="124"/>
      <c r="V46" s="196"/>
      <c r="W46" s="196"/>
      <c r="X46" s="196"/>
      <c r="Y46" s="196"/>
      <c r="Z46" s="2"/>
    </row>
    <row r="47" spans="13:26" x14ac:dyDescent="0.2">
      <c r="M47" s="2"/>
      <c r="N47" s="2"/>
      <c r="O47" s="2"/>
      <c r="P47" s="188">
        <f>P46-P$10</f>
        <v>0</v>
      </c>
      <c r="Q47" s="188">
        <f>Q46-Q$10</f>
        <v>0</v>
      </c>
      <c r="R47" s="188">
        <f>R46-R$10</f>
        <v>0</v>
      </c>
      <c r="S47" s="188">
        <f>S46-S$10</f>
        <v>0</v>
      </c>
      <c r="T47" s="188">
        <f>T46-T$10</f>
        <v>0</v>
      </c>
      <c r="U47" s="188">
        <f>SUM(Q46:T46)-P$10</f>
        <v>0</v>
      </c>
      <c r="V47" s="2"/>
      <c r="W47" s="2"/>
      <c r="X47" s="2"/>
      <c r="Y47" s="2"/>
      <c r="Z47" s="2"/>
    </row>
    <row r="48" spans="13:26" x14ac:dyDescent="0.2">
      <c r="M48" s="2"/>
      <c r="O48" s="180" t="s">
        <v>279</v>
      </c>
      <c r="P48" s="197">
        <f>$P$13</f>
        <v>2.5707657623085245E-2</v>
      </c>
      <c r="Z48" s="2"/>
    </row>
    <row r="49" spans="13:26" x14ac:dyDescent="0.2">
      <c r="M49" s="2"/>
      <c r="O49" s="134" t="s">
        <v>236</v>
      </c>
      <c r="P49" s="197">
        <f>((1+P48)^(1/12))-1</f>
        <v>2.1174696839802998E-3</v>
      </c>
      <c r="Z49" s="2"/>
    </row>
    <row r="50" spans="13:26" x14ac:dyDescent="0.2">
      <c r="M50" s="2"/>
      <c r="O50" s="134" t="s">
        <v>235</v>
      </c>
      <c r="P50" s="196">
        <f>P10</f>
        <v>6638324.1114141103</v>
      </c>
      <c r="Z50" s="2"/>
    </row>
    <row r="51" spans="13:26" x14ac:dyDescent="0.2">
      <c r="M51" s="2"/>
      <c r="O51" s="134" t="s">
        <v>234</v>
      </c>
      <c r="P51" s="196">
        <f>P50/(1+P49)^P52</f>
        <v>3797863.0509096184</v>
      </c>
      <c r="Z51" s="2"/>
    </row>
    <row r="52" spans="13:26" x14ac:dyDescent="0.2">
      <c r="M52" s="2"/>
      <c r="O52" s="134" t="s">
        <v>233</v>
      </c>
      <c r="P52" s="124">
        <f>$P$12*12</f>
        <v>264</v>
      </c>
      <c r="Q52" s="198"/>
      <c r="Z52" s="2"/>
    </row>
    <row r="53" spans="13:26" x14ac:dyDescent="0.2">
      <c r="M53" s="2"/>
      <c r="O53" s="134" t="s">
        <v>232</v>
      </c>
      <c r="P53" s="196">
        <f>PMT(P49,P52,-P51)</f>
        <v>18794.298237659976</v>
      </c>
      <c r="Z53" s="2"/>
    </row>
    <row r="54" spans="13:26" x14ac:dyDescent="0.2">
      <c r="M54" s="2"/>
      <c r="N54" s="163"/>
      <c r="O54" s="163" t="s">
        <v>216</v>
      </c>
      <c r="P54" s="163" t="s">
        <v>216</v>
      </c>
      <c r="Q54" s="163" t="s">
        <v>216</v>
      </c>
      <c r="R54" s="163" t="s">
        <v>216</v>
      </c>
      <c r="Z54" s="2"/>
    </row>
    <row r="55" spans="13:26" x14ac:dyDescent="0.2">
      <c r="M55" s="2"/>
      <c r="N55" s="1">
        <v>1</v>
      </c>
      <c r="O55" s="124">
        <v>0</v>
      </c>
      <c r="P55" s="124">
        <f>P53</f>
        <v>18794.298237659976</v>
      </c>
      <c r="Q55" s="124">
        <f t="shared" ref="Q55:Q118" si="7">O55*$P$49</f>
        <v>0</v>
      </c>
      <c r="R55" s="124">
        <f t="shared" ref="R55:R118" si="8">O55+P55+Q55</f>
        <v>18794.298237659976</v>
      </c>
      <c r="Z55" s="2"/>
    </row>
    <row r="56" spans="13:26" x14ac:dyDescent="0.2">
      <c r="M56" s="2"/>
      <c r="N56" s="1">
        <f t="shared" ref="N56:N119" si="9">N55+1</f>
        <v>2</v>
      </c>
      <c r="O56" s="124">
        <f t="shared" ref="O56:O119" si="10">R55</f>
        <v>18794.298237659976</v>
      </c>
      <c r="P56" s="124">
        <f t="shared" ref="P56:P119" si="11">P55</f>
        <v>18794.298237659976</v>
      </c>
      <c r="Q56" s="124">
        <f t="shared" si="7"/>
        <v>39.796356749929373</v>
      </c>
      <c r="R56" s="124">
        <f t="shared" si="8"/>
        <v>37628.392832069883</v>
      </c>
      <c r="Z56" s="2"/>
    </row>
    <row r="57" spans="13:26" x14ac:dyDescent="0.2">
      <c r="M57" s="2"/>
      <c r="N57" s="1">
        <f t="shared" si="9"/>
        <v>3</v>
      </c>
      <c r="O57" s="124">
        <f t="shared" si="10"/>
        <v>37628.392832069883</v>
      </c>
      <c r="P57" s="124">
        <f t="shared" si="11"/>
        <v>18794.298237659976</v>
      </c>
      <c r="Q57" s="124">
        <f t="shared" si="7"/>
        <v>79.67698107880959</v>
      </c>
      <c r="R57" s="124">
        <f t="shared" si="8"/>
        <v>56502.368050808669</v>
      </c>
      <c r="Z57" s="2"/>
    </row>
    <row r="58" spans="13:26" x14ac:dyDescent="0.2">
      <c r="M58" s="2"/>
      <c r="N58" s="1">
        <f t="shared" si="9"/>
        <v>4</v>
      </c>
      <c r="O58" s="124">
        <f t="shared" si="10"/>
        <v>56502.368050808669</v>
      </c>
      <c r="P58" s="124">
        <f t="shared" si="11"/>
        <v>18794.298237659976</v>
      </c>
      <c r="Q58" s="124">
        <f t="shared" si="7"/>
        <v>119.64205142068442</v>
      </c>
      <c r="R58" s="124">
        <f t="shared" si="8"/>
        <v>75416.308339889321</v>
      </c>
      <c r="Z58" s="2"/>
    </row>
    <row r="59" spans="13:26" x14ac:dyDescent="0.2">
      <c r="M59" s="2"/>
      <c r="N59" s="1">
        <f t="shared" si="9"/>
        <v>5</v>
      </c>
      <c r="O59" s="124">
        <f t="shared" si="10"/>
        <v>75416.308339889321</v>
      </c>
      <c r="P59" s="124">
        <f t="shared" si="11"/>
        <v>18794.298237659976</v>
      </c>
      <c r="Q59" s="124">
        <f t="shared" si="7"/>
        <v>159.69174658742628</v>
      </c>
      <c r="R59" s="124">
        <f t="shared" si="8"/>
        <v>94370.298324136733</v>
      </c>
      <c r="Z59" s="2"/>
    </row>
    <row r="60" spans="13:26" x14ac:dyDescent="0.2">
      <c r="M60" s="2"/>
      <c r="N60" s="1">
        <f t="shared" si="9"/>
        <v>6</v>
      </c>
      <c r="O60" s="124">
        <f t="shared" si="10"/>
        <v>94370.298324136733</v>
      </c>
      <c r="P60" s="124">
        <f t="shared" si="11"/>
        <v>18794.298237659976</v>
      </c>
      <c r="Q60" s="124">
        <f t="shared" si="7"/>
        <v>199.82624576953643</v>
      </c>
      <c r="R60" s="124">
        <f t="shared" si="8"/>
        <v>113364.42280756624</v>
      </c>
      <c r="Z60" s="2"/>
    </row>
    <row r="61" spans="13:26" x14ac:dyDescent="0.2">
      <c r="M61" s="2"/>
      <c r="N61" s="1">
        <f t="shared" si="9"/>
        <v>7</v>
      </c>
      <c r="O61" s="124">
        <f t="shared" si="10"/>
        <v>113364.42280756624</v>
      </c>
      <c r="P61" s="124">
        <f t="shared" si="11"/>
        <v>18794.298237659976</v>
      </c>
      <c r="Q61" s="124">
        <f t="shared" si="7"/>
        <v>240.04572853694637</v>
      </c>
      <c r="R61" s="124">
        <f t="shared" si="8"/>
        <v>132398.76677376314</v>
      </c>
      <c r="Z61" s="2"/>
    </row>
    <row r="62" spans="13:26" x14ac:dyDescent="0.2">
      <c r="M62" s="2"/>
      <c r="N62" s="1">
        <f t="shared" si="9"/>
        <v>8</v>
      </c>
      <c r="O62" s="124">
        <f t="shared" si="10"/>
        <v>132398.76677376314</v>
      </c>
      <c r="P62" s="124">
        <f t="shared" si="11"/>
        <v>18794.298237659976</v>
      </c>
      <c r="Q62" s="124">
        <f t="shared" si="7"/>
        <v>280.35037483982165</v>
      </c>
      <c r="R62" s="124">
        <f t="shared" si="8"/>
        <v>151473.41538626293</v>
      </c>
      <c r="Z62" s="2"/>
    </row>
    <row r="63" spans="13:26" x14ac:dyDescent="0.2">
      <c r="M63" s="2"/>
      <c r="N63" s="1">
        <f t="shared" si="9"/>
        <v>9</v>
      </c>
      <c r="O63" s="124">
        <f t="shared" si="10"/>
        <v>151473.41538626293</v>
      </c>
      <c r="P63" s="124">
        <f t="shared" si="11"/>
        <v>18794.298237659976</v>
      </c>
      <c r="Q63" s="124">
        <f t="shared" si="7"/>
        <v>320.74036500936683</v>
      </c>
      <c r="R63" s="124">
        <f t="shared" si="8"/>
        <v>170588.45398893228</v>
      </c>
      <c r="Z63" s="2"/>
    </row>
    <row r="64" spans="13:26" x14ac:dyDescent="0.2">
      <c r="M64" s="2"/>
      <c r="N64" s="1">
        <f t="shared" si="9"/>
        <v>10</v>
      </c>
      <c r="O64" s="124">
        <f t="shared" si="10"/>
        <v>170588.45398893228</v>
      </c>
      <c r="P64" s="124">
        <f t="shared" si="11"/>
        <v>18794.298237659976</v>
      </c>
      <c r="Q64" s="124">
        <f t="shared" si="7"/>
        <v>361.21587975863235</v>
      </c>
      <c r="R64" s="124">
        <f t="shared" si="8"/>
        <v>189743.96810635089</v>
      </c>
      <c r="Z64" s="2"/>
    </row>
    <row r="65" spans="13:26" x14ac:dyDescent="0.2">
      <c r="M65" s="2"/>
      <c r="N65" s="1">
        <f t="shared" si="9"/>
        <v>11</v>
      </c>
      <c r="O65" s="124">
        <f t="shared" si="10"/>
        <v>189743.96810635089</v>
      </c>
      <c r="P65" s="124">
        <f t="shared" si="11"/>
        <v>18794.298237659976</v>
      </c>
      <c r="Q65" s="124">
        <f t="shared" si="7"/>
        <v>401.77710018332289</v>
      </c>
      <c r="R65" s="124">
        <f t="shared" si="8"/>
        <v>208940.04344419419</v>
      </c>
      <c r="Z65" s="2"/>
    </row>
    <row r="66" spans="13:26" x14ac:dyDescent="0.2">
      <c r="M66" s="2"/>
      <c r="N66" s="1">
        <f t="shared" si="9"/>
        <v>12</v>
      </c>
      <c r="O66" s="124">
        <f t="shared" si="10"/>
        <v>208940.04344419419</v>
      </c>
      <c r="P66" s="124">
        <f t="shared" si="11"/>
        <v>18794.298237659976</v>
      </c>
      <c r="Q66" s="124">
        <f t="shared" si="7"/>
        <v>442.42420776260798</v>
      </c>
      <c r="R66" s="124">
        <f t="shared" si="8"/>
        <v>228176.76588961677</v>
      </c>
      <c r="Z66" s="2"/>
    </row>
    <row r="67" spans="13:26" x14ac:dyDescent="0.2">
      <c r="M67" s="2"/>
      <c r="N67" s="1">
        <f t="shared" si="9"/>
        <v>13</v>
      </c>
      <c r="O67" s="124">
        <f t="shared" si="10"/>
        <v>228176.76588961677</v>
      </c>
      <c r="P67" s="124">
        <f t="shared" si="11"/>
        <v>18794.298237659976</v>
      </c>
      <c r="Q67" s="124">
        <f t="shared" si="7"/>
        <v>483.15738435993364</v>
      </c>
      <c r="R67" s="124">
        <f t="shared" si="8"/>
        <v>247454.22151163669</v>
      </c>
      <c r="Z67" s="2"/>
    </row>
    <row r="68" spans="13:26" x14ac:dyDescent="0.2">
      <c r="M68" s="2"/>
      <c r="N68" s="1">
        <f t="shared" si="9"/>
        <v>14</v>
      </c>
      <c r="O68" s="124">
        <f t="shared" si="10"/>
        <v>247454.22151163669</v>
      </c>
      <c r="P68" s="124">
        <f t="shared" si="11"/>
        <v>18794.298237659976</v>
      </c>
      <c r="Q68" s="124">
        <f t="shared" si="7"/>
        <v>523.97681222383642</v>
      </c>
      <c r="R68" s="124">
        <f t="shared" si="8"/>
        <v>266772.4965615205</v>
      </c>
      <c r="Z68" s="2"/>
    </row>
    <row r="69" spans="13:26" x14ac:dyDescent="0.2">
      <c r="M69" s="2"/>
      <c r="N69" s="1">
        <f t="shared" si="9"/>
        <v>15</v>
      </c>
      <c r="O69" s="124">
        <f t="shared" si="10"/>
        <v>266772.4965615205</v>
      </c>
      <c r="P69" s="124">
        <f t="shared" si="11"/>
        <v>18794.298237659976</v>
      </c>
      <c r="Q69" s="124">
        <f t="shared" si="7"/>
        <v>564.88267398875837</v>
      </c>
      <c r="R69" s="124">
        <f t="shared" si="8"/>
        <v>286131.67747316923</v>
      </c>
      <c r="Z69" s="2"/>
    </row>
    <row r="70" spans="13:26" x14ac:dyDescent="0.2">
      <c r="M70" s="2"/>
      <c r="N70" s="1">
        <f t="shared" si="9"/>
        <v>16</v>
      </c>
      <c r="O70" s="124">
        <f t="shared" si="10"/>
        <v>286131.67747316923</v>
      </c>
      <c r="P70" s="124">
        <f t="shared" si="11"/>
        <v>18794.298237659976</v>
      </c>
      <c r="Q70" s="124">
        <f t="shared" si="7"/>
        <v>605.87515267586468</v>
      </c>
      <c r="R70" s="124">
        <f t="shared" si="8"/>
        <v>305531.85086350504</v>
      </c>
      <c r="Z70" s="2"/>
    </row>
    <row r="71" spans="13:26" x14ac:dyDescent="0.2">
      <c r="M71" s="2"/>
      <c r="N71" s="1">
        <f t="shared" si="9"/>
        <v>17</v>
      </c>
      <c r="O71" s="124">
        <f t="shared" si="10"/>
        <v>305531.85086350504</v>
      </c>
      <c r="P71" s="124">
        <f t="shared" si="11"/>
        <v>18794.298237659976</v>
      </c>
      <c r="Q71" s="124">
        <f t="shared" si="7"/>
        <v>646.95443169386215</v>
      </c>
      <c r="R71" s="124">
        <f t="shared" si="8"/>
        <v>324973.10353285889</v>
      </c>
      <c r="Z71" s="2"/>
    </row>
    <row r="72" spans="13:26" x14ac:dyDescent="0.2">
      <c r="M72" s="2"/>
      <c r="N72" s="1">
        <f t="shared" si="9"/>
        <v>18</v>
      </c>
      <c r="O72" s="124">
        <f t="shared" si="10"/>
        <v>324973.10353285889</v>
      </c>
      <c r="P72" s="124">
        <f t="shared" si="11"/>
        <v>18794.298237659976</v>
      </c>
      <c r="Q72" s="124">
        <f t="shared" si="7"/>
        <v>688.12069483981998</v>
      </c>
      <c r="R72" s="124">
        <f t="shared" si="8"/>
        <v>344455.52246535866</v>
      </c>
      <c r="Z72" s="2"/>
    </row>
    <row r="73" spans="13:26" x14ac:dyDescent="0.2">
      <c r="M73" s="2"/>
      <c r="N73" s="1">
        <f t="shared" si="9"/>
        <v>19</v>
      </c>
      <c r="O73" s="124">
        <f t="shared" si="10"/>
        <v>344455.52246535866</v>
      </c>
      <c r="P73" s="124">
        <f t="shared" si="11"/>
        <v>18794.298237659976</v>
      </c>
      <c r="Q73" s="124">
        <f t="shared" si="7"/>
        <v>729.3741262999921</v>
      </c>
      <c r="R73" s="124">
        <f t="shared" si="8"/>
        <v>363979.19482931861</v>
      </c>
      <c r="Z73" s="2"/>
    </row>
    <row r="74" spans="13:26" x14ac:dyDescent="0.2">
      <c r="M74" s="2"/>
      <c r="N74" s="1">
        <f t="shared" si="9"/>
        <v>20</v>
      </c>
      <c r="O74" s="124">
        <f t="shared" si="10"/>
        <v>363979.19482931861</v>
      </c>
      <c r="P74" s="124">
        <f t="shared" si="11"/>
        <v>18794.298237659976</v>
      </c>
      <c r="Q74" s="124">
        <f t="shared" si="7"/>
        <v>770.71491065064129</v>
      </c>
      <c r="R74" s="124">
        <f t="shared" si="8"/>
        <v>383544.20797762921</v>
      </c>
      <c r="Z74" s="2"/>
    </row>
    <row r="75" spans="13:26" x14ac:dyDescent="0.2">
      <c r="M75" s="2"/>
      <c r="N75" s="1">
        <f t="shared" si="9"/>
        <v>21</v>
      </c>
      <c r="O75" s="124">
        <f t="shared" si="10"/>
        <v>383544.20797762921</v>
      </c>
      <c r="P75" s="124">
        <f t="shared" si="11"/>
        <v>18794.298237659976</v>
      </c>
      <c r="Q75" s="124">
        <f t="shared" si="7"/>
        <v>812.14323285886485</v>
      </c>
      <c r="R75" s="124">
        <f t="shared" si="8"/>
        <v>403150.64944814803</v>
      </c>
      <c r="Z75" s="2"/>
    </row>
    <row r="76" spans="13:26" x14ac:dyDescent="0.2">
      <c r="M76" s="2"/>
      <c r="N76" s="1">
        <f t="shared" si="9"/>
        <v>22</v>
      </c>
      <c r="O76" s="124">
        <f t="shared" si="10"/>
        <v>403150.64944814803</v>
      </c>
      <c r="P76" s="124">
        <f t="shared" si="11"/>
        <v>18794.298237659976</v>
      </c>
      <c r="Q76" s="124">
        <f t="shared" si="7"/>
        <v>853.65927828342262</v>
      </c>
      <c r="R76" s="124">
        <f t="shared" si="8"/>
        <v>422798.60696409142</v>
      </c>
      <c r="Z76" s="2"/>
    </row>
    <row r="77" spans="13:26" x14ac:dyDescent="0.2">
      <c r="M77" s="2"/>
      <c r="N77" s="1">
        <f t="shared" si="9"/>
        <v>23</v>
      </c>
      <c r="O77" s="124">
        <f t="shared" si="10"/>
        <v>422798.60696409142</v>
      </c>
      <c r="P77" s="124">
        <f t="shared" si="11"/>
        <v>18794.298237659976</v>
      </c>
      <c r="Q77" s="124">
        <f t="shared" si="7"/>
        <v>895.26323267556563</v>
      </c>
      <c r="R77" s="124">
        <f t="shared" si="8"/>
        <v>442488.16843442695</v>
      </c>
      <c r="Z77" s="2"/>
    </row>
    <row r="78" spans="13:26" x14ac:dyDescent="0.2">
      <c r="M78" s="2"/>
      <c r="N78" s="1">
        <f t="shared" si="9"/>
        <v>24</v>
      </c>
      <c r="O78" s="124">
        <f t="shared" si="10"/>
        <v>442488.16843442695</v>
      </c>
      <c r="P78" s="124">
        <f t="shared" si="11"/>
        <v>18794.298237659976</v>
      </c>
      <c r="Q78" s="124">
        <f t="shared" si="7"/>
        <v>936.95528217986771</v>
      </c>
      <c r="R78" s="124">
        <f t="shared" si="8"/>
        <v>462219.42195426679</v>
      </c>
      <c r="Z78" s="2"/>
    </row>
    <row r="79" spans="13:26" x14ac:dyDescent="0.2">
      <c r="M79" s="2"/>
      <c r="N79" s="1">
        <f t="shared" si="9"/>
        <v>25</v>
      </c>
      <c r="O79" s="124">
        <f t="shared" si="10"/>
        <v>462219.42195426679</v>
      </c>
      <c r="P79" s="124">
        <f t="shared" si="11"/>
        <v>18794.298237659976</v>
      </c>
      <c r="Q79" s="124">
        <f t="shared" si="7"/>
        <v>978.73561333505813</v>
      </c>
      <c r="R79" s="124">
        <f t="shared" si="8"/>
        <v>481992.45580526179</v>
      </c>
      <c r="Z79" s="2"/>
    </row>
    <row r="80" spans="13:26" x14ac:dyDescent="0.2">
      <c r="M80" s="2"/>
      <c r="N80" s="1">
        <f t="shared" si="9"/>
        <v>26</v>
      </c>
      <c r="O80" s="124">
        <f t="shared" si="10"/>
        <v>481992.45580526179</v>
      </c>
      <c r="P80" s="124">
        <f t="shared" si="11"/>
        <v>18794.298237659976</v>
      </c>
      <c r="Q80" s="124">
        <f t="shared" si="7"/>
        <v>1020.6044130748563</v>
      </c>
      <c r="R80" s="124">
        <f t="shared" si="8"/>
        <v>501807.35845599661</v>
      </c>
      <c r="Z80" s="2"/>
    </row>
    <row r="81" spans="13:26" x14ac:dyDescent="0.2">
      <c r="M81" s="2"/>
      <c r="N81" s="1">
        <f t="shared" si="9"/>
        <v>27</v>
      </c>
      <c r="O81" s="124">
        <f t="shared" si="10"/>
        <v>501807.35845599661</v>
      </c>
      <c r="P81" s="124">
        <f t="shared" si="11"/>
        <v>18794.298237659976</v>
      </c>
      <c r="Q81" s="124">
        <f t="shared" si="7"/>
        <v>1062.5618687288081</v>
      </c>
      <c r="R81" s="124">
        <f t="shared" si="8"/>
        <v>521664.21856238542</v>
      </c>
      <c r="Z81" s="2"/>
    </row>
    <row r="82" spans="13:26" x14ac:dyDescent="0.2">
      <c r="M82" s="2"/>
      <c r="N82" s="1">
        <f t="shared" si="9"/>
        <v>28</v>
      </c>
      <c r="O82" s="124">
        <f t="shared" si="10"/>
        <v>521664.21856238542</v>
      </c>
      <c r="P82" s="124">
        <f t="shared" si="11"/>
        <v>18794.298237659976</v>
      </c>
      <c r="Q82" s="124">
        <f t="shared" si="7"/>
        <v>1104.6081680231243</v>
      </c>
      <c r="R82" s="124">
        <f t="shared" si="8"/>
        <v>541563.12496806856</v>
      </c>
      <c r="Z82" s="2"/>
    </row>
    <row r="83" spans="13:26" x14ac:dyDescent="0.2">
      <c r="M83" s="2"/>
      <c r="N83" s="1">
        <f t="shared" si="9"/>
        <v>29</v>
      </c>
      <c r="O83" s="124">
        <f t="shared" si="10"/>
        <v>541563.12496806856</v>
      </c>
      <c r="P83" s="124">
        <f t="shared" si="11"/>
        <v>18794.298237659976</v>
      </c>
      <c r="Q83" s="124">
        <f t="shared" si="7"/>
        <v>1146.7434990815198</v>
      </c>
      <c r="R83" s="124">
        <f t="shared" si="8"/>
        <v>561504.16670480999</v>
      </c>
      <c r="Z83" s="2"/>
    </row>
    <row r="84" spans="13:26" x14ac:dyDescent="0.2">
      <c r="M84" s="2"/>
      <c r="N84" s="1">
        <f t="shared" si="9"/>
        <v>30</v>
      </c>
      <c r="O84" s="124">
        <f t="shared" si="10"/>
        <v>561504.16670480999</v>
      </c>
      <c r="P84" s="124">
        <f t="shared" si="11"/>
        <v>18794.298237659976</v>
      </c>
      <c r="Q84" s="124">
        <f t="shared" si="7"/>
        <v>1188.9680504260555</v>
      </c>
      <c r="R84" s="124">
        <f t="shared" si="8"/>
        <v>581487.43299289607</v>
      </c>
      <c r="Z84" s="2"/>
    </row>
    <row r="85" spans="13:26" x14ac:dyDescent="0.2">
      <c r="M85" s="2"/>
      <c r="N85" s="1">
        <f t="shared" si="9"/>
        <v>31</v>
      </c>
      <c r="O85" s="124">
        <f t="shared" si="10"/>
        <v>581487.43299289607</v>
      </c>
      <c r="P85" s="124">
        <f t="shared" si="11"/>
        <v>18794.298237659976</v>
      </c>
      <c r="Q85" s="124">
        <f t="shared" si="7"/>
        <v>1231.2820109779834</v>
      </c>
      <c r="R85" s="124">
        <f t="shared" si="8"/>
        <v>601513.013241534</v>
      </c>
      <c r="Z85" s="2"/>
    </row>
    <row r="86" spans="13:26" x14ac:dyDescent="0.2">
      <c r="M86" s="2"/>
      <c r="N86" s="1">
        <f t="shared" si="9"/>
        <v>32</v>
      </c>
      <c r="O86" s="124">
        <f t="shared" si="10"/>
        <v>601513.013241534</v>
      </c>
      <c r="P86" s="124">
        <f t="shared" si="11"/>
        <v>18794.298237659976</v>
      </c>
      <c r="Q86" s="124">
        <f t="shared" si="7"/>
        <v>1273.6855700585888</v>
      </c>
      <c r="R86" s="124">
        <f t="shared" si="8"/>
        <v>621580.99704925262</v>
      </c>
      <c r="Z86" s="2"/>
    </row>
    <row r="87" spans="13:26" x14ac:dyDescent="0.2">
      <c r="M87" s="2"/>
      <c r="N87" s="1">
        <f t="shared" si="9"/>
        <v>33</v>
      </c>
      <c r="O87" s="124">
        <f t="shared" si="10"/>
        <v>621580.99704925262</v>
      </c>
      <c r="P87" s="124">
        <f t="shared" si="11"/>
        <v>18794.298237659976</v>
      </c>
      <c r="Q87" s="124">
        <f t="shared" si="7"/>
        <v>1316.1789173900406</v>
      </c>
      <c r="R87" s="124">
        <f t="shared" si="8"/>
        <v>641691.47420430265</v>
      </c>
      <c r="Z87" s="2"/>
    </row>
    <row r="88" spans="13:26" x14ac:dyDescent="0.2">
      <c r="M88" s="2"/>
      <c r="N88" s="1">
        <f t="shared" si="9"/>
        <v>34</v>
      </c>
      <c r="O88" s="124">
        <f t="shared" si="10"/>
        <v>641691.47420430265</v>
      </c>
      <c r="P88" s="124">
        <f t="shared" si="11"/>
        <v>18794.298237659976</v>
      </c>
      <c r="Q88" s="124">
        <f t="shared" si="7"/>
        <v>1358.7622430962374</v>
      </c>
      <c r="R88" s="124">
        <f t="shared" si="8"/>
        <v>661844.53468505887</v>
      </c>
      <c r="Z88" s="2"/>
    </row>
    <row r="89" spans="13:26" x14ac:dyDescent="0.2">
      <c r="M89" s="2"/>
      <c r="N89" s="1">
        <f t="shared" si="9"/>
        <v>35</v>
      </c>
      <c r="O89" s="124">
        <f t="shared" si="10"/>
        <v>661844.53468505887</v>
      </c>
      <c r="P89" s="124">
        <f t="shared" si="11"/>
        <v>18794.298237659976</v>
      </c>
      <c r="Q89" s="124">
        <f t="shared" si="7"/>
        <v>1401.4357377036602</v>
      </c>
      <c r="R89" s="124">
        <f t="shared" si="8"/>
        <v>682040.26866042253</v>
      </c>
      <c r="Z89" s="2"/>
    </row>
    <row r="90" spans="13:26" x14ac:dyDescent="0.2">
      <c r="M90" s="2"/>
      <c r="N90" s="1">
        <f t="shared" si="9"/>
        <v>36</v>
      </c>
      <c r="O90" s="124">
        <f t="shared" si="10"/>
        <v>682040.26866042253</v>
      </c>
      <c r="P90" s="124">
        <f t="shared" si="11"/>
        <v>18794.298237659976</v>
      </c>
      <c r="Q90" s="124">
        <f t="shared" si="7"/>
        <v>1444.1995921422238</v>
      </c>
      <c r="R90" s="124">
        <f t="shared" si="8"/>
        <v>702278.76649022475</v>
      </c>
      <c r="Z90" s="2"/>
    </row>
    <row r="91" spans="13:26" x14ac:dyDescent="0.2">
      <c r="M91" s="2"/>
      <c r="N91" s="1">
        <f t="shared" si="9"/>
        <v>37</v>
      </c>
      <c r="O91" s="124">
        <f t="shared" si="10"/>
        <v>702278.76649022475</v>
      </c>
      <c r="P91" s="124">
        <f t="shared" si="11"/>
        <v>18794.298237659976</v>
      </c>
      <c r="Q91" s="124">
        <f t="shared" si="7"/>
        <v>1487.053997746131</v>
      </c>
      <c r="R91" s="124">
        <f t="shared" si="8"/>
        <v>722560.1187256308</v>
      </c>
      <c r="Z91" s="2"/>
    </row>
    <row r="92" spans="13:26" x14ac:dyDescent="0.2">
      <c r="M92" s="2"/>
      <c r="N92" s="1">
        <f t="shared" si="9"/>
        <v>38</v>
      </c>
      <c r="O92" s="124">
        <f t="shared" si="10"/>
        <v>722560.1187256308</v>
      </c>
      <c r="P92" s="124">
        <f t="shared" si="11"/>
        <v>18794.298237659976</v>
      </c>
      <c r="Q92" s="124">
        <f t="shared" si="7"/>
        <v>1529.9991462547293</v>
      </c>
      <c r="R92" s="124">
        <f t="shared" si="8"/>
        <v>742884.41610954551</v>
      </c>
      <c r="Z92" s="2"/>
    </row>
    <row r="93" spans="13:26" x14ac:dyDescent="0.2">
      <c r="M93" s="2"/>
      <c r="N93" s="1">
        <f t="shared" si="9"/>
        <v>39</v>
      </c>
      <c r="O93" s="124">
        <f t="shared" si="10"/>
        <v>742884.41610954551</v>
      </c>
      <c r="P93" s="124">
        <f t="shared" si="11"/>
        <v>18794.298237659976</v>
      </c>
      <c r="Q93" s="124">
        <f t="shared" si="7"/>
        <v>1573.0352298133689</v>
      </c>
      <c r="R93" s="124">
        <f t="shared" si="8"/>
        <v>763251.7495770189</v>
      </c>
      <c r="Z93" s="2"/>
    </row>
    <row r="94" spans="13:26" x14ac:dyDescent="0.2">
      <c r="M94" s="2"/>
      <c r="N94" s="1">
        <f t="shared" si="9"/>
        <v>40</v>
      </c>
      <c r="O94" s="124">
        <f t="shared" si="10"/>
        <v>763251.7495770189</v>
      </c>
      <c r="P94" s="124">
        <f t="shared" si="11"/>
        <v>18794.298237659976</v>
      </c>
      <c r="Q94" s="124">
        <f t="shared" si="7"/>
        <v>1616.162440974261</v>
      </c>
      <c r="R94" s="124">
        <f t="shared" si="8"/>
        <v>783662.21025565313</v>
      </c>
      <c r="Z94" s="2"/>
    </row>
    <row r="95" spans="13:26" x14ac:dyDescent="0.2">
      <c r="M95" s="2"/>
      <c r="N95" s="1">
        <f t="shared" si="9"/>
        <v>41</v>
      </c>
      <c r="O95" s="124">
        <f t="shared" si="10"/>
        <v>783662.21025565313</v>
      </c>
      <c r="P95" s="124">
        <f t="shared" si="11"/>
        <v>18794.298237659976</v>
      </c>
      <c r="Q95" s="124">
        <f t="shared" si="7"/>
        <v>1659.3809726973411</v>
      </c>
      <c r="R95" s="124">
        <f t="shared" si="8"/>
        <v>804115.88946601038</v>
      </c>
      <c r="Z95" s="2"/>
    </row>
    <row r="96" spans="13:26" x14ac:dyDescent="0.2">
      <c r="M96" s="2"/>
      <c r="N96" s="1">
        <f t="shared" si="9"/>
        <v>42</v>
      </c>
      <c r="O96" s="124">
        <f t="shared" si="10"/>
        <v>804115.88946601038</v>
      </c>
      <c r="P96" s="124">
        <f t="shared" si="11"/>
        <v>18794.298237659976</v>
      </c>
      <c r="Q96" s="124">
        <f t="shared" si="7"/>
        <v>1702.6910183511307</v>
      </c>
      <c r="R96" s="124">
        <f t="shared" si="8"/>
        <v>824612.87872202147</v>
      </c>
      <c r="Z96" s="2"/>
    </row>
    <row r="97" spans="13:26" x14ac:dyDescent="0.2">
      <c r="M97" s="2"/>
      <c r="N97" s="1">
        <f t="shared" si="9"/>
        <v>43</v>
      </c>
      <c r="O97" s="124">
        <f t="shared" si="10"/>
        <v>824612.87872202147</v>
      </c>
      <c r="P97" s="124">
        <f t="shared" si="11"/>
        <v>18794.298237659976</v>
      </c>
      <c r="Q97" s="124">
        <f t="shared" si="7"/>
        <v>1746.0927717136042</v>
      </c>
      <c r="R97" s="124">
        <f t="shared" si="8"/>
        <v>845153.26973139506</v>
      </c>
      <c r="Z97" s="2"/>
    </row>
    <row r="98" spans="13:26" x14ac:dyDescent="0.2">
      <c r="M98" s="2"/>
      <c r="N98" s="1">
        <f t="shared" si="9"/>
        <v>44</v>
      </c>
      <c r="O98" s="124">
        <f t="shared" si="10"/>
        <v>845153.26973139506</v>
      </c>
      <c r="P98" s="124">
        <f t="shared" si="11"/>
        <v>18794.298237659976</v>
      </c>
      <c r="Q98" s="124">
        <f t="shared" si="7"/>
        <v>1789.5864269730541</v>
      </c>
      <c r="R98" s="124">
        <f t="shared" si="8"/>
        <v>865737.15439602814</v>
      </c>
      <c r="Z98" s="2"/>
    </row>
    <row r="99" spans="13:26" x14ac:dyDescent="0.2">
      <c r="M99" s="2"/>
      <c r="N99" s="1">
        <f t="shared" si="9"/>
        <v>45</v>
      </c>
      <c r="O99" s="124">
        <f t="shared" si="10"/>
        <v>865737.15439602814</v>
      </c>
      <c r="P99" s="124">
        <f t="shared" si="11"/>
        <v>18794.298237659976</v>
      </c>
      <c r="Q99" s="124">
        <f t="shared" si="7"/>
        <v>1833.1721787289616</v>
      </c>
      <c r="R99" s="124">
        <f t="shared" si="8"/>
        <v>886364.62481241708</v>
      </c>
      <c r="Z99" s="2"/>
    </row>
    <row r="100" spans="13:26" x14ac:dyDescent="0.2">
      <c r="M100" s="2"/>
      <c r="N100" s="1">
        <f t="shared" si="9"/>
        <v>46</v>
      </c>
      <c r="O100" s="124">
        <f t="shared" si="10"/>
        <v>886364.62481241708</v>
      </c>
      <c r="P100" s="124">
        <f t="shared" si="11"/>
        <v>18794.298237659976</v>
      </c>
      <c r="Q100" s="124">
        <f t="shared" si="7"/>
        <v>1876.8502219928657</v>
      </c>
      <c r="R100" s="124">
        <f t="shared" si="8"/>
        <v>907035.77327206987</v>
      </c>
      <c r="Z100" s="2"/>
    </row>
    <row r="101" spans="13:26" x14ac:dyDescent="0.2">
      <c r="M101" s="2"/>
      <c r="N101" s="1">
        <f t="shared" si="9"/>
        <v>47</v>
      </c>
      <c r="O101" s="124">
        <f t="shared" si="10"/>
        <v>907035.77327206987</v>
      </c>
      <c r="P101" s="124">
        <f t="shared" si="11"/>
        <v>18794.298237659976</v>
      </c>
      <c r="Q101" s="124">
        <f t="shared" si="7"/>
        <v>1920.6207521892366</v>
      </c>
      <c r="R101" s="124">
        <f t="shared" si="8"/>
        <v>927750.69226191903</v>
      </c>
      <c r="Z101" s="2"/>
    </row>
    <row r="102" spans="13:26" x14ac:dyDescent="0.2">
      <c r="M102" s="2"/>
      <c r="N102" s="1">
        <f t="shared" si="9"/>
        <v>48</v>
      </c>
      <c r="O102" s="124">
        <f t="shared" si="10"/>
        <v>927750.69226191903</v>
      </c>
      <c r="P102" s="124">
        <f t="shared" si="11"/>
        <v>18794.298237659976</v>
      </c>
      <c r="Q102" s="124">
        <f t="shared" si="7"/>
        <v>1964.48396515635</v>
      </c>
      <c r="R102" s="124">
        <f t="shared" si="8"/>
        <v>948509.47446473537</v>
      </c>
      <c r="Z102" s="2"/>
    </row>
    <row r="103" spans="13:26" x14ac:dyDescent="0.2">
      <c r="M103" s="2"/>
      <c r="N103" s="1">
        <f t="shared" si="9"/>
        <v>49</v>
      </c>
      <c r="O103" s="124">
        <f t="shared" si="10"/>
        <v>948509.47446473537</v>
      </c>
      <c r="P103" s="124">
        <f t="shared" si="11"/>
        <v>18794.298237659976</v>
      </c>
      <c r="Q103" s="124">
        <f t="shared" si="7"/>
        <v>2008.4400571471633</v>
      </c>
      <c r="R103" s="124">
        <f t="shared" si="8"/>
        <v>969312.21275954251</v>
      </c>
      <c r="Z103" s="2"/>
    </row>
    <row r="104" spans="13:26" x14ac:dyDescent="0.2">
      <c r="M104" s="2"/>
      <c r="N104" s="1">
        <f t="shared" si="9"/>
        <v>50</v>
      </c>
      <c r="O104" s="124">
        <f t="shared" si="10"/>
        <v>969312.21275954251</v>
      </c>
      <c r="P104" s="124">
        <f t="shared" si="11"/>
        <v>18794.298237659976</v>
      </c>
      <c r="Q104" s="124">
        <f t="shared" si="7"/>
        <v>2052.4892248301935</v>
      </c>
      <c r="R104" s="124">
        <f t="shared" si="8"/>
        <v>990159.00022203266</v>
      </c>
      <c r="Z104" s="2"/>
    </row>
    <row r="105" spans="13:26" x14ac:dyDescent="0.2">
      <c r="M105" s="2"/>
      <c r="N105" s="1">
        <f t="shared" si="9"/>
        <v>51</v>
      </c>
      <c r="O105" s="124">
        <f t="shared" si="10"/>
        <v>990159.00022203266</v>
      </c>
      <c r="P105" s="124">
        <f t="shared" si="11"/>
        <v>18794.298237659976</v>
      </c>
      <c r="Q105" s="124">
        <f t="shared" si="7"/>
        <v>2096.631665290397</v>
      </c>
      <c r="R105" s="124">
        <f t="shared" si="8"/>
        <v>1011049.9301249831</v>
      </c>
      <c r="Z105" s="2"/>
    </row>
    <row r="106" spans="13:26" x14ac:dyDescent="0.2">
      <c r="M106" s="2"/>
      <c r="N106" s="1">
        <f t="shared" si="9"/>
        <v>52</v>
      </c>
      <c r="O106" s="124">
        <f t="shared" si="10"/>
        <v>1011049.9301249831</v>
      </c>
      <c r="P106" s="124">
        <f t="shared" si="11"/>
        <v>18794.298237659976</v>
      </c>
      <c r="Q106" s="124">
        <f t="shared" si="7"/>
        <v>2140.8675760300521</v>
      </c>
      <c r="R106" s="124">
        <f t="shared" si="8"/>
        <v>1031985.0959386731</v>
      </c>
      <c r="Z106" s="2"/>
    </row>
    <row r="107" spans="13:26" x14ac:dyDescent="0.2">
      <c r="M107" s="2"/>
      <c r="N107" s="1">
        <f t="shared" si="9"/>
        <v>53</v>
      </c>
      <c r="O107" s="124">
        <f t="shared" si="10"/>
        <v>1031985.0959386731</v>
      </c>
      <c r="P107" s="124">
        <f t="shared" si="11"/>
        <v>18794.298237659976</v>
      </c>
      <c r="Q107" s="124">
        <f t="shared" si="7"/>
        <v>2185.1971549696414</v>
      </c>
      <c r="R107" s="124">
        <f t="shared" si="8"/>
        <v>1052964.5913313029</v>
      </c>
      <c r="Z107" s="2"/>
    </row>
    <row r="108" spans="13:26" x14ac:dyDescent="0.2">
      <c r="M108" s="2"/>
      <c r="N108" s="1">
        <f t="shared" si="9"/>
        <v>54</v>
      </c>
      <c r="O108" s="124">
        <f t="shared" si="10"/>
        <v>1052964.5913313029</v>
      </c>
      <c r="P108" s="124">
        <f t="shared" si="11"/>
        <v>18794.298237659976</v>
      </c>
      <c r="Q108" s="124">
        <f t="shared" si="7"/>
        <v>2229.6206004487394</v>
      </c>
      <c r="R108" s="124">
        <f t="shared" si="8"/>
        <v>1073988.5101694115</v>
      </c>
      <c r="Z108" s="2"/>
    </row>
    <row r="109" spans="13:26" x14ac:dyDescent="0.2">
      <c r="M109" s="2"/>
      <c r="N109" s="1">
        <f t="shared" si="9"/>
        <v>55</v>
      </c>
      <c r="O109" s="124">
        <f t="shared" si="10"/>
        <v>1073988.5101694115</v>
      </c>
      <c r="P109" s="124">
        <f t="shared" si="11"/>
        <v>18794.298237659976</v>
      </c>
      <c r="Q109" s="124">
        <f t="shared" si="7"/>
        <v>2274.1381112268969</v>
      </c>
      <c r="R109" s="124">
        <f t="shared" si="8"/>
        <v>1095056.9465182985</v>
      </c>
      <c r="Z109" s="2"/>
    </row>
    <row r="110" spans="13:26" x14ac:dyDescent="0.2">
      <c r="M110" s="2"/>
      <c r="N110" s="1">
        <f t="shared" si="9"/>
        <v>56</v>
      </c>
      <c r="O110" s="124">
        <f t="shared" si="10"/>
        <v>1095056.9465182985</v>
      </c>
      <c r="P110" s="124">
        <f t="shared" si="11"/>
        <v>18794.298237659976</v>
      </c>
      <c r="Q110" s="124">
        <f t="shared" si="7"/>
        <v>2318.7498864845334</v>
      </c>
      <c r="R110" s="124">
        <f t="shared" si="8"/>
        <v>1116169.994642443</v>
      </c>
      <c r="Z110" s="2"/>
    </row>
    <row r="111" spans="13:26" x14ac:dyDescent="0.2">
      <c r="M111" s="2"/>
      <c r="N111" s="1">
        <f t="shared" si="9"/>
        <v>57</v>
      </c>
      <c r="O111" s="124">
        <f t="shared" si="10"/>
        <v>1116169.994642443</v>
      </c>
      <c r="P111" s="124">
        <f t="shared" si="11"/>
        <v>18794.298237659976</v>
      </c>
      <c r="Q111" s="124">
        <f t="shared" si="7"/>
        <v>2363.4561258238268</v>
      </c>
      <c r="R111" s="124">
        <f t="shared" si="8"/>
        <v>1137327.7490059268</v>
      </c>
      <c r="Z111" s="2"/>
    </row>
    <row r="112" spans="13:26" x14ac:dyDescent="0.2">
      <c r="M112" s="2"/>
      <c r="N112" s="1">
        <f t="shared" si="9"/>
        <v>58</v>
      </c>
      <c r="O112" s="124">
        <f t="shared" si="10"/>
        <v>1137327.7490059268</v>
      </c>
      <c r="P112" s="124">
        <f t="shared" si="11"/>
        <v>18794.298237659976</v>
      </c>
      <c r="Q112" s="124">
        <f t="shared" si="7"/>
        <v>2408.2570292696055</v>
      </c>
      <c r="R112" s="124">
        <f t="shared" si="8"/>
        <v>1158530.3042728563</v>
      </c>
      <c r="Z112" s="2"/>
    </row>
    <row r="113" spans="13:26" x14ac:dyDescent="0.2">
      <c r="M113" s="2"/>
      <c r="N113" s="1">
        <f t="shared" si="9"/>
        <v>59</v>
      </c>
      <c r="O113" s="124">
        <f t="shared" si="10"/>
        <v>1158530.3042728563</v>
      </c>
      <c r="P113" s="124">
        <f t="shared" si="11"/>
        <v>18794.298237659976</v>
      </c>
      <c r="Q113" s="124">
        <f t="shared" si="7"/>
        <v>2453.1527972702456</v>
      </c>
      <c r="R113" s="124">
        <f t="shared" si="8"/>
        <v>1179777.7553077866</v>
      </c>
      <c r="Z113" s="2"/>
    </row>
    <row r="114" spans="13:26" x14ac:dyDescent="0.2">
      <c r="M114" s="2"/>
      <c r="N114" s="1">
        <f t="shared" si="9"/>
        <v>60</v>
      </c>
      <c r="O114" s="124">
        <f t="shared" si="10"/>
        <v>1179777.7553077866</v>
      </c>
      <c r="P114" s="124">
        <f t="shared" si="11"/>
        <v>18794.298237659976</v>
      </c>
      <c r="Q114" s="124">
        <f t="shared" si="7"/>
        <v>2498.1436306985665</v>
      </c>
      <c r="R114" s="124">
        <f t="shared" si="8"/>
        <v>1201070.1971761452</v>
      </c>
      <c r="Z114" s="2"/>
    </row>
    <row r="115" spans="13:26" x14ac:dyDescent="0.2">
      <c r="M115" s="2"/>
      <c r="N115" s="1">
        <f t="shared" si="9"/>
        <v>61</v>
      </c>
      <c r="O115" s="124">
        <f t="shared" si="10"/>
        <v>1201070.1971761452</v>
      </c>
      <c r="P115" s="124">
        <f t="shared" si="11"/>
        <v>18794.298237659976</v>
      </c>
      <c r="Q115" s="124">
        <f t="shared" si="7"/>
        <v>2543.2297308527286</v>
      </c>
      <c r="R115" s="124">
        <f t="shared" si="8"/>
        <v>1222407.7251446578</v>
      </c>
      <c r="Z115" s="2"/>
    </row>
    <row r="116" spans="13:26" x14ac:dyDescent="0.2">
      <c r="M116" s="2"/>
      <c r="N116" s="1">
        <f t="shared" si="9"/>
        <v>62</v>
      </c>
      <c r="O116" s="124">
        <f t="shared" si="10"/>
        <v>1222407.7251446578</v>
      </c>
      <c r="P116" s="124">
        <f t="shared" si="11"/>
        <v>18794.298237659976</v>
      </c>
      <c r="Q116" s="124">
        <f t="shared" si="7"/>
        <v>2588.4112994571356</v>
      </c>
      <c r="R116" s="124">
        <f t="shared" si="8"/>
        <v>1243790.4346817748</v>
      </c>
      <c r="Z116" s="2"/>
    </row>
    <row r="117" spans="13:26" x14ac:dyDescent="0.2">
      <c r="M117" s="2"/>
      <c r="N117" s="1">
        <f t="shared" si="9"/>
        <v>63</v>
      </c>
      <c r="O117" s="124">
        <f t="shared" si="10"/>
        <v>1243790.4346817748</v>
      </c>
      <c r="P117" s="124">
        <f t="shared" si="11"/>
        <v>18794.298237659976</v>
      </c>
      <c r="Q117" s="124">
        <f t="shared" si="7"/>
        <v>2633.6885386633376</v>
      </c>
      <c r="R117" s="124">
        <f t="shared" si="8"/>
        <v>1265218.4214580981</v>
      </c>
      <c r="Z117" s="2"/>
    </row>
    <row r="118" spans="13:26" x14ac:dyDescent="0.2">
      <c r="M118" s="2"/>
      <c r="N118" s="1">
        <f t="shared" si="9"/>
        <v>64</v>
      </c>
      <c r="O118" s="124">
        <f t="shared" si="10"/>
        <v>1265218.4214580981</v>
      </c>
      <c r="P118" s="124">
        <f t="shared" si="11"/>
        <v>18794.298237659976</v>
      </c>
      <c r="Q118" s="124">
        <f t="shared" si="7"/>
        <v>2679.0616510509326</v>
      </c>
      <c r="R118" s="124">
        <f t="shared" si="8"/>
        <v>1286691.7813468091</v>
      </c>
      <c r="Z118" s="2"/>
    </row>
    <row r="119" spans="13:26" x14ac:dyDescent="0.2">
      <c r="M119" s="2"/>
      <c r="N119" s="1">
        <f t="shared" si="9"/>
        <v>65</v>
      </c>
      <c r="O119" s="124">
        <f t="shared" si="10"/>
        <v>1286691.7813468091</v>
      </c>
      <c r="P119" s="124">
        <f t="shared" si="11"/>
        <v>18794.298237659976</v>
      </c>
      <c r="Q119" s="124">
        <f t="shared" ref="Q119:Q182" si="12">O119*$P$49</f>
        <v>2724.5308396284768</v>
      </c>
      <c r="R119" s="124">
        <f t="shared" ref="R119:R182" si="13">O119+P119+Q119</f>
        <v>1308210.6104240976</v>
      </c>
      <c r="Z119" s="2"/>
    </row>
    <row r="120" spans="13:26" x14ac:dyDescent="0.2">
      <c r="M120" s="2"/>
      <c r="N120" s="1">
        <f t="shared" ref="N120:N183" si="14">N119+1</f>
        <v>66</v>
      </c>
      <c r="O120" s="124">
        <f t="shared" ref="O120:O183" si="15">R119</f>
        <v>1308210.6104240976</v>
      </c>
      <c r="P120" s="124">
        <f t="shared" ref="P120:P183" si="16">P119</f>
        <v>18794.298237659976</v>
      </c>
      <c r="Q120" s="124">
        <f t="shared" si="12"/>
        <v>2770.0963078343889</v>
      </c>
      <c r="R120" s="124">
        <f t="shared" si="13"/>
        <v>1329775.004969592</v>
      </c>
      <c r="Z120" s="2"/>
    </row>
    <row r="121" spans="13:26" x14ac:dyDescent="0.2">
      <c r="M121" s="2"/>
      <c r="N121" s="1">
        <f t="shared" si="14"/>
        <v>67</v>
      </c>
      <c r="O121" s="124">
        <f t="shared" si="15"/>
        <v>1329775.004969592</v>
      </c>
      <c r="P121" s="124">
        <f t="shared" si="16"/>
        <v>18794.298237659976</v>
      </c>
      <c r="Q121" s="124">
        <f t="shared" si="12"/>
        <v>2815.7582595378635</v>
      </c>
      <c r="R121" s="124">
        <f t="shared" si="13"/>
        <v>1351385.0614667898</v>
      </c>
      <c r="Z121" s="2"/>
    </row>
    <row r="122" spans="13:26" x14ac:dyDescent="0.2">
      <c r="M122" s="2"/>
      <c r="N122" s="1">
        <f t="shared" si="14"/>
        <v>68</v>
      </c>
      <c r="O122" s="124">
        <f t="shared" si="15"/>
        <v>1351385.0614667898</v>
      </c>
      <c r="P122" s="124">
        <f t="shared" si="16"/>
        <v>18794.298237659976</v>
      </c>
      <c r="Q122" s="124">
        <f t="shared" si="12"/>
        <v>2861.5168990397815</v>
      </c>
      <c r="R122" s="124">
        <f t="shared" si="13"/>
        <v>1373040.8766034895</v>
      </c>
      <c r="Z122" s="2"/>
    </row>
    <row r="123" spans="13:26" x14ac:dyDescent="0.2">
      <c r="M123" s="2"/>
      <c r="N123" s="1">
        <f t="shared" si="14"/>
        <v>69</v>
      </c>
      <c r="O123" s="124">
        <f t="shared" si="15"/>
        <v>1373040.8766034895</v>
      </c>
      <c r="P123" s="124">
        <f t="shared" si="16"/>
        <v>18794.298237659976</v>
      </c>
      <c r="Q123" s="124">
        <f t="shared" si="12"/>
        <v>2907.3724310736247</v>
      </c>
      <c r="R123" s="124">
        <f t="shared" si="13"/>
        <v>1394742.547272223</v>
      </c>
      <c r="Z123" s="2"/>
    </row>
    <row r="124" spans="13:26" x14ac:dyDescent="0.2">
      <c r="M124" s="2"/>
      <c r="N124" s="1">
        <f t="shared" si="14"/>
        <v>70</v>
      </c>
      <c r="O124" s="124">
        <f t="shared" si="15"/>
        <v>1394742.547272223</v>
      </c>
      <c r="P124" s="124">
        <f t="shared" si="16"/>
        <v>18794.298237659976</v>
      </c>
      <c r="Q124" s="124">
        <f t="shared" si="12"/>
        <v>2953.3250608063927</v>
      </c>
      <c r="R124" s="124">
        <f t="shared" si="13"/>
        <v>1416490.1705706895</v>
      </c>
      <c r="Z124" s="2"/>
    </row>
    <row r="125" spans="13:26" x14ac:dyDescent="0.2">
      <c r="M125" s="2"/>
      <c r="N125" s="1">
        <f t="shared" si="14"/>
        <v>71</v>
      </c>
      <c r="O125" s="124">
        <f t="shared" si="15"/>
        <v>1416490.1705706895</v>
      </c>
      <c r="P125" s="124">
        <f t="shared" si="16"/>
        <v>18794.298237659976</v>
      </c>
      <c r="Q125" s="124">
        <f t="shared" si="12"/>
        <v>2999.374993839519</v>
      </c>
      <c r="R125" s="124">
        <f t="shared" si="13"/>
        <v>1438283.843802189</v>
      </c>
      <c r="Z125" s="2"/>
    </row>
    <row r="126" spans="13:26" x14ac:dyDescent="0.2">
      <c r="M126" s="2"/>
      <c r="N126" s="1">
        <f t="shared" si="14"/>
        <v>72</v>
      </c>
      <c r="O126" s="124">
        <f t="shared" si="15"/>
        <v>1438283.843802189</v>
      </c>
      <c r="P126" s="124">
        <f t="shared" si="16"/>
        <v>18794.298237659976</v>
      </c>
      <c r="Q126" s="124">
        <f t="shared" si="12"/>
        <v>3045.522436209792</v>
      </c>
      <c r="R126" s="124">
        <f t="shared" si="13"/>
        <v>1460123.6644760587</v>
      </c>
      <c r="Z126" s="2"/>
    </row>
    <row r="127" spans="13:26" x14ac:dyDescent="0.2">
      <c r="M127" s="2"/>
      <c r="N127" s="1">
        <f t="shared" si="14"/>
        <v>73</v>
      </c>
      <c r="O127" s="124">
        <f t="shared" si="15"/>
        <v>1460123.6644760587</v>
      </c>
      <c r="P127" s="124">
        <f t="shared" si="16"/>
        <v>18794.298237659976</v>
      </c>
      <c r="Q127" s="124">
        <f t="shared" si="12"/>
        <v>3091.7675943902773</v>
      </c>
      <c r="R127" s="124">
        <f t="shared" si="13"/>
        <v>1482009.730308109</v>
      </c>
      <c r="Z127" s="2"/>
    </row>
    <row r="128" spans="13:26" x14ac:dyDescent="0.2">
      <c r="M128" s="2"/>
      <c r="N128" s="1">
        <f t="shared" si="14"/>
        <v>74</v>
      </c>
      <c r="O128" s="124">
        <f t="shared" si="15"/>
        <v>1482009.730308109</v>
      </c>
      <c r="P128" s="124">
        <f t="shared" si="16"/>
        <v>18794.298237659976</v>
      </c>
      <c r="Q128" s="124">
        <f t="shared" si="12"/>
        <v>3138.1106752912406</v>
      </c>
      <c r="R128" s="124">
        <f t="shared" si="13"/>
        <v>1503942.1392210601</v>
      </c>
      <c r="Z128" s="2"/>
    </row>
    <row r="129" spans="13:26" x14ac:dyDescent="0.2">
      <c r="M129" s="2"/>
      <c r="N129" s="1">
        <f t="shared" si="14"/>
        <v>75</v>
      </c>
      <c r="O129" s="124">
        <f t="shared" si="15"/>
        <v>1503942.1392210601</v>
      </c>
      <c r="P129" s="124">
        <f t="shared" si="16"/>
        <v>18794.298237659976</v>
      </c>
      <c r="Q129" s="124">
        <f t="shared" si="12"/>
        <v>3184.5518862610743</v>
      </c>
      <c r="R129" s="124">
        <f t="shared" si="13"/>
        <v>1525920.989344981</v>
      </c>
      <c r="Z129" s="2"/>
    </row>
    <row r="130" spans="13:26" x14ac:dyDescent="0.2">
      <c r="M130" s="2"/>
      <c r="N130" s="1">
        <f t="shared" si="14"/>
        <v>76</v>
      </c>
      <c r="O130" s="124">
        <f t="shared" si="15"/>
        <v>1525920.989344981</v>
      </c>
      <c r="P130" s="124">
        <f t="shared" si="16"/>
        <v>18794.298237659976</v>
      </c>
      <c r="Q130" s="124">
        <f t="shared" si="12"/>
        <v>3231.0914350872235</v>
      </c>
      <c r="R130" s="124">
        <f t="shared" si="13"/>
        <v>1547946.3790177281</v>
      </c>
      <c r="Z130" s="2"/>
    </row>
    <row r="131" spans="13:26" x14ac:dyDescent="0.2">
      <c r="M131" s="2"/>
      <c r="N131" s="1">
        <f t="shared" si="14"/>
        <v>77</v>
      </c>
      <c r="O131" s="124">
        <f t="shared" si="15"/>
        <v>1547946.3790177281</v>
      </c>
      <c r="P131" s="124">
        <f t="shared" si="16"/>
        <v>18794.298237659976</v>
      </c>
      <c r="Q131" s="124">
        <f t="shared" si="12"/>
        <v>3277.7295299971183</v>
      </c>
      <c r="R131" s="124">
        <f t="shared" si="13"/>
        <v>1570018.4067853852</v>
      </c>
      <c r="Z131" s="2"/>
    </row>
    <row r="132" spans="13:26" x14ac:dyDescent="0.2">
      <c r="M132" s="2"/>
      <c r="N132" s="1">
        <f t="shared" si="14"/>
        <v>78</v>
      </c>
      <c r="O132" s="124">
        <f t="shared" si="15"/>
        <v>1570018.4067853852</v>
      </c>
      <c r="P132" s="124">
        <f t="shared" si="16"/>
        <v>18794.298237659976</v>
      </c>
      <c r="Q132" s="124">
        <f t="shared" si="12"/>
        <v>3324.4663796591035</v>
      </c>
      <c r="R132" s="124">
        <f t="shared" si="13"/>
        <v>1592137.1714027042</v>
      </c>
      <c r="Z132" s="2"/>
    </row>
    <row r="133" spans="13:26" x14ac:dyDescent="0.2">
      <c r="M133" s="2"/>
      <c r="N133" s="1">
        <f t="shared" si="14"/>
        <v>79</v>
      </c>
      <c r="O133" s="124">
        <f t="shared" si="15"/>
        <v>1592137.1714027042</v>
      </c>
      <c r="P133" s="124">
        <f t="shared" si="16"/>
        <v>18794.298237659976</v>
      </c>
      <c r="Q133" s="124">
        <f t="shared" si="12"/>
        <v>3371.3021931833723</v>
      </c>
      <c r="R133" s="124">
        <f t="shared" si="13"/>
        <v>1614302.7718335476</v>
      </c>
      <c r="Z133" s="2"/>
    </row>
    <row r="134" spans="13:26" x14ac:dyDescent="0.2">
      <c r="M134" s="2"/>
      <c r="N134" s="1">
        <f t="shared" si="14"/>
        <v>80</v>
      </c>
      <c r="O134" s="124">
        <f t="shared" si="15"/>
        <v>1614302.7718335476</v>
      </c>
      <c r="P134" s="124">
        <f t="shared" si="16"/>
        <v>18794.298237659976</v>
      </c>
      <c r="Q134" s="124">
        <f t="shared" si="12"/>
        <v>3418.2371801229042</v>
      </c>
      <c r="R134" s="124">
        <f t="shared" si="13"/>
        <v>1636515.3072513305</v>
      </c>
      <c r="Z134" s="2"/>
    </row>
    <row r="135" spans="13:26" x14ac:dyDescent="0.2">
      <c r="M135" s="2"/>
      <c r="N135" s="1">
        <f t="shared" si="14"/>
        <v>81</v>
      </c>
      <c r="O135" s="124">
        <f t="shared" si="15"/>
        <v>1636515.3072513305</v>
      </c>
      <c r="P135" s="124">
        <f t="shared" si="16"/>
        <v>18794.298237659976</v>
      </c>
      <c r="Q135" s="124">
        <f t="shared" si="12"/>
        <v>3465.2715504743978</v>
      </c>
      <c r="R135" s="124">
        <f t="shared" si="13"/>
        <v>1658774.8770394649</v>
      </c>
      <c r="Z135" s="2"/>
    </row>
    <row r="136" spans="13:26" x14ac:dyDescent="0.2">
      <c r="M136" s="2"/>
      <c r="N136" s="1">
        <f t="shared" si="14"/>
        <v>82</v>
      </c>
      <c r="O136" s="124">
        <f t="shared" si="15"/>
        <v>1658774.8770394649</v>
      </c>
      <c r="P136" s="124">
        <f t="shared" si="16"/>
        <v>18794.298237659976</v>
      </c>
      <c r="Q136" s="124">
        <f t="shared" si="12"/>
        <v>3512.4055146792161</v>
      </c>
      <c r="R136" s="124">
        <f t="shared" si="13"/>
        <v>1681081.580791804</v>
      </c>
      <c r="Z136" s="2"/>
    </row>
    <row r="137" spans="13:26" x14ac:dyDescent="0.2">
      <c r="M137" s="2"/>
      <c r="N137" s="1">
        <f t="shared" si="14"/>
        <v>83</v>
      </c>
      <c r="O137" s="124">
        <f t="shared" si="15"/>
        <v>1681081.580791804</v>
      </c>
      <c r="P137" s="124">
        <f t="shared" si="16"/>
        <v>18794.298237659976</v>
      </c>
      <c r="Q137" s="124">
        <f t="shared" si="12"/>
        <v>3559.639283624324</v>
      </c>
      <c r="R137" s="124">
        <f t="shared" si="13"/>
        <v>1703435.5183130882</v>
      </c>
      <c r="Z137" s="2"/>
    </row>
    <row r="138" spans="13:26" x14ac:dyDescent="0.2">
      <c r="M138" s="2"/>
      <c r="N138" s="1">
        <f t="shared" si="14"/>
        <v>84</v>
      </c>
      <c r="O138" s="124">
        <f t="shared" si="15"/>
        <v>1703435.5183130882</v>
      </c>
      <c r="P138" s="124">
        <f t="shared" si="16"/>
        <v>18794.298237659976</v>
      </c>
      <c r="Q138" s="124">
        <f t="shared" si="12"/>
        <v>3606.9730686432331</v>
      </c>
      <c r="R138" s="124">
        <f t="shared" si="13"/>
        <v>1725836.7896193913</v>
      </c>
      <c r="Z138" s="2"/>
    </row>
    <row r="139" spans="13:26" x14ac:dyDescent="0.2">
      <c r="M139" s="2"/>
      <c r="N139" s="1">
        <f t="shared" si="14"/>
        <v>85</v>
      </c>
      <c r="O139" s="124">
        <f t="shared" si="15"/>
        <v>1725836.7896193913</v>
      </c>
      <c r="P139" s="124">
        <f t="shared" si="16"/>
        <v>18794.298237659976</v>
      </c>
      <c r="Q139" s="124">
        <f t="shared" si="12"/>
        <v>3654.4070815169475</v>
      </c>
      <c r="R139" s="124">
        <f t="shared" si="13"/>
        <v>1748285.4949385682</v>
      </c>
      <c r="Z139" s="2"/>
    </row>
    <row r="140" spans="13:26" x14ac:dyDescent="0.2">
      <c r="M140" s="2"/>
      <c r="N140" s="1">
        <f t="shared" si="14"/>
        <v>86</v>
      </c>
      <c r="O140" s="124">
        <f t="shared" si="15"/>
        <v>1748285.4949385682</v>
      </c>
      <c r="P140" s="124">
        <f t="shared" si="16"/>
        <v>18794.298237659976</v>
      </c>
      <c r="Q140" s="124">
        <f t="shared" si="12"/>
        <v>3701.9415344749118</v>
      </c>
      <c r="R140" s="124">
        <f t="shared" si="13"/>
        <v>1770781.7347107031</v>
      </c>
      <c r="Z140" s="2"/>
    </row>
    <row r="141" spans="13:26" x14ac:dyDescent="0.2">
      <c r="M141" s="2"/>
      <c r="N141" s="1">
        <f t="shared" si="14"/>
        <v>87</v>
      </c>
      <c r="O141" s="124">
        <f t="shared" si="15"/>
        <v>1770781.7347107031</v>
      </c>
      <c r="P141" s="124">
        <f t="shared" si="16"/>
        <v>18794.298237659976</v>
      </c>
      <c r="Q141" s="124">
        <f t="shared" si="12"/>
        <v>3749.5766401959595</v>
      </c>
      <c r="R141" s="124">
        <f t="shared" si="13"/>
        <v>1793325.609588559</v>
      </c>
      <c r="Z141" s="2"/>
    </row>
    <row r="142" spans="13:26" x14ac:dyDescent="0.2">
      <c r="M142" s="2"/>
      <c r="N142" s="1">
        <f t="shared" si="14"/>
        <v>88</v>
      </c>
      <c r="O142" s="124">
        <f t="shared" si="15"/>
        <v>1793325.609588559</v>
      </c>
      <c r="P142" s="124">
        <f t="shared" si="16"/>
        <v>18794.298237659976</v>
      </c>
      <c r="Q142" s="124">
        <f t="shared" si="12"/>
        <v>3797.3126118092646</v>
      </c>
      <c r="R142" s="124">
        <f t="shared" si="13"/>
        <v>1815917.2204380282</v>
      </c>
      <c r="Z142" s="2"/>
    </row>
    <row r="143" spans="13:26" x14ac:dyDescent="0.2">
      <c r="M143" s="2"/>
      <c r="N143" s="1">
        <f t="shared" si="14"/>
        <v>89</v>
      </c>
      <c r="O143" s="124">
        <f t="shared" si="15"/>
        <v>1815917.2204380282</v>
      </c>
      <c r="P143" s="124">
        <f t="shared" si="16"/>
        <v>18794.298237659976</v>
      </c>
      <c r="Q143" s="124">
        <f t="shared" si="12"/>
        <v>3845.1496628952959</v>
      </c>
      <c r="R143" s="124">
        <f t="shared" si="13"/>
        <v>1838556.6683385835</v>
      </c>
      <c r="Z143" s="2"/>
    </row>
    <row r="144" spans="13:26" x14ac:dyDescent="0.2">
      <c r="M144" s="2"/>
      <c r="N144" s="1">
        <f t="shared" si="14"/>
        <v>90</v>
      </c>
      <c r="O144" s="124">
        <f t="shared" si="15"/>
        <v>1838556.6683385835</v>
      </c>
      <c r="P144" s="124">
        <f t="shared" si="16"/>
        <v>18794.298237659976</v>
      </c>
      <c r="Q144" s="124">
        <f t="shared" si="12"/>
        <v>3893.0880074867732</v>
      </c>
      <c r="R144" s="124">
        <f t="shared" si="13"/>
        <v>1861244.0545837302</v>
      </c>
      <c r="Z144" s="2"/>
    </row>
    <row r="145" spans="13:26" x14ac:dyDescent="0.2">
      <c r="M145" s="2"/>
      <c r="N145" s="1">
        <f t="shared" si="14"/>
        <v>91</v>
      </c>
      <c r="O145" s="124">
        <f t="shared" si="15"/>
        <v>1861244.0545837302</v>
      </c>
      <c r="P145" s="124">
        <f t="shared" si="16"/>
        <v>18794.298237659976</v>
      </c>
      <c r="Q145" s="124">
        <f t="shared" si="12"/>
        <v>3941.1278600696228</v>
      </c>
      <c r="R145" s="124">
        <f t="shared" si="13"/>
        <v>1883979.4806814597</v>
      </c>
      <c r="Z145" s="2"/>
    </row>
    <row r="146" spans="13:26" x14ac:dyDescent="0.2">
      <c r="M146" s="2"/>
      <c r="N146" s="1">
        <f t="shared" si="14"/>
        <v>92</v>
      </c>
      <c r="O146" s="124">
        <f t="shared" si="15"/>
        <v>1883979.4806814597</v>
      </c>
      <c r="P146" s="124">
        <f t="shared" si="16"/>
        <v>18794.298237659976</v>
      </c>
      <c r="Q146" s="124">
        <f t="shared" si="12"/>
        <v>3989.2694355839399</v>
      </c>
      <c r="R146" s="124">
        <f t="shared" si="13"/>
        <v>1906763.0483547035</v>
      </c>
      <c r="Z146" s="2"/>
    </row>
    <row r="147" spans="13:26" x14ac:dyDescent="0.2">
      <c r="M147" s="2"/>
      <c r="N147" s="1">
        <f t="shared" si="14"/>
        <v>93</v>
      </c>
      <c r="O147" s="124">
        <f t="shared" si="15"/>
        <v>1906763.0483547035</v>
      </c>
      <c r="P147" s="124">
        <f t="shared" si="16"/>
        <v>18794.298237659976</v>
      </c>
      <c r="Q147" s="124">
        <f t="shared" si="12"/>
        <v>4037.5129494249472</v>
      </c>
      <c r="R147" s="124">
        <f t="shared" si="13"/>
        <v>1929594.8595417885</v>
      </c>
      <c r="Z147" s="2"/>
    </row>
    <row r="148" spans="13:26" x14ac:dyDescent="0.2">
      <c r="M148" s="2"/>
      <c r="N148" s="1">
        <f t="shared" si="14"/>
        <v>94</v>
      </c>
      <c r="O148" s="124">
        <f t="shared" si="15"/>
        <v>1929594.8595417885</v>
      </c>
      <c r="P148" s="124">
        <f t="shared" si="16"/>
        <v>18794.298237659976</v>
      </c>
      <c r="Q148" s="124">
        <f t="shared" si="12"/>
        <v>4085.858617443962</v>
      </c>
      <c r="R148" s="124">
        <f t="shared" si="13"/>
        <v>1952475.0163968925</v>
      </c>
      <c r="Z148" s="2"/>
    </row>
    <row r="149" spans="13:26" x14ac:dyDescent="0.2">
      <c r="M149" s="2"/>
      <c r="N149" s="1">
        <f t="shared" si="14"/>
        <v>95</v>
      </c>
      <c r="O149" s="124">
        <f t="shared" si="15"/>
        <v>1952475.0163968925</v>
      </c>
      <c r="P149" s="124">
        <f t="shared" si="16"/>
        <v>18794.298237659976</v>
      </c>
      <c r="Q149" s="124">
        <f t="shared" si="12"/>
        <v>4134.3066559493582</v>
      </c>
      <c r="R149" s="124">
        <f t="shared" si="13"/>
        <v>1975403.6212905019</v>
      </c>
      <c r="Z149" s="2"/>
    </row>
    <row r="150" spans="13:26" x14ac:dyDescent="0.2">
      <c r="M150" s="2"/>
      <c r="N150" s="1">
        <f t="shared" si="14"/>
        <v>96</v>
      </c>
      <c r="O150" s="124">
        <f t="shared" si="15"/>
        <v>1975403.6212905019</v>
      </c>
      <c r="P150" s="124">
        <f t="shared" si="16"/>
        <v>18794.298237659976</v>
      </c>
      <c r="Q150" s="124">
        <f t="shared" si="12"/>
        <v>4182.8572817075392</v>
      </c>
      <c r="R150" s="124">
        <f t="shared" si="13"/>
        <v>1998380.7768098693</v>
      </c>
      <c r="Z150" s="2"/>
    </row>
    <row r="151" spans="13:26" x14ac:dyDescent="0.2">
      <c r="M151" s="2"/>
      <c r="N151" s="1">
        <f t="shared" si="14"/>
        <v>97</v>
      </c>
      <c r="O151" s="124">
        <f t="shared" si="15"/>
        <v>1998380.7768098693</v>
      </c>
      <c r="P151" s="124">
        <f t="shared" si="16"/>
        <v>18794.298237659976</v>
      </c>
      <c r="Q151" s="124">
        <f t="shared" si="12"/>
        <v>4231.5107119438999</v>
      </c>
      <c r="R151" s="124">
        <f t="shared" si="13"/>
        <v>2021406.5857594733</v>
      </c>
      <c r="Z151" s="2"/>
    </row>
    <row r="152" spans="13:26" x14ac:dyDescent="0.2">
      <c r="M152" s="2"/>
      <c r="N152" s="1">
        <f t="shared" si="14"/>
        <v>98</v>
      </c>
      <c r="O152" s="124">
        <f t="shared" si="15"/>
        <v>2021406.5857594733</v>
      </c>
      <c r="P152" s="124">
        <f t="shared" si="16"/>
        <v>18794.298237659976</v>
      </c>
      <c r="Q152" s="124">
        <f t="shared" si="12"/>
        <v>4280.2671643438089</v>
      </c>
      <c r="R152" s="124">
        <f t="shared" si="13"/>
        <v>2044481.151161477</v>
      </c>
      <c r="Z152" s="2"/>
    </row>
    <row r="153" spans="13:26" x14ac:dyDescent="0.2">
      <c r="M153" s="2"/>
      <c r="N153" s="1">
        <f t="shared" si="14"/>
        <v>99</v>
      </c>
      <c r="O153" s="124">
        <f t="shared" si="15"/>
        <v>2044481.151161477</v>
      </c>
      <c r="P153" s="124">
        <f t="shared" si="16"/>
        <v>18794.298237659976</v>
      </c>
      <c r="Q153" s="124">
        <f t="shared" si="12"/>
        <v>4329.1268570535722</v>
      </c>
      <c r="R153" s="124">
        <f t="shared" si="13"/>
        <v>2067604.5762561904</v>
      </c>
      <c r="Z153" s="2"/>
    </row>
    <row r="154" spans="13:26" x14ac:dyDescent="0.2">
      <c r="M154" s="2"/>
      <c r="N154" s="1">
        <f t="shared" si="14"/>
        <v>100</v>
      </c>
      <c r="O154" s="124">
        <f t="shared" si="15"/>
        <v>2067604.5762561904</v>
      </c>
      <c r="P154" s="124">
        <f t="shared" si="16"/>
        <v>18794.298237659976</v>
      </c>
      <c r="Q154" s="124">
        <f t="shared" si="12"/>
        <v>4378.0900086814172</v>
      </c>
      <c r="R154" s="124">
        <f t="shared" si="13"/>
        <v>2090776.9645025318</v>
      </c>
      <c r="Z154" s="2"/>
    </row>
    <row r="155" spans="13:26" x14ac:dyDescent="0.2">
      <c r="M155" s="2"/>
      <c r="N155" s="1">
        <f t="shared" si="14"/>
        <v>101</v>
      </c>
      <c r="O155" s="124">
        <f t="shared" si="15"/>
        <v>2090776.9645025318</v>
      </c>
      <c r="P155" s="124">
        <f t="shared" si="16"/>
        <v>18794.298237659976</v>
      </c>
      <c r="Q155" s="124">
        <f t="shared" si="12"/>
        <v>4427.156838298466</v>
      </c>
      <c r="R155" s="124">
        <f t="shared" si="13"/>
        <v>2113998.4195784903</v>
      </c>
      <c r="Z155" s="2"/>
    </row>
    <row r="156" spans="13:26" x14ac:dyDescent="0.2">
      <c r="M156" s="2"/>
      <c r="N156" s="1">
        <f t="shared" si="14"/>
        <v>102</v>
      </c>
      <c r="O156" s="124">
        <f t="shared" si="15"/>
        <v>2113998.4195784903</v>
      </c>
      <c r="P156" s="124">
        <f t="shared" si="16"/>
        <v>18794.298237659976</v>
      </c>
      <c r="Q156" s="124">
        <f t="shared" si="12"/>
        <v>4476.3275654397194</v>
      </c>
      <c r="R156" s="124">
        <f t="shared" si="13"/>
        <v>2137269.0453815898</v>
      </c>
      <c r="Z156" s="2"/>
    </row>
    <row r="157" spans="13:26" x14ac:dyDescent="0.2">
      <c r="M157" s="2"/>
      <c r="N157" s="1">
        <f t="shared" si="14"/>
        <v>103</v>
      </c>
      <c r="O157" s="124">
        <f t="shared" si="15"/>
        <v>2137269.0453815898</v>
      </c>
      <c r="P157" s="124">
        <f t="shared" si="16"/>
        <v>18794.298237659976</v>
      </c>
      <c r="Q157" s="124">
        <f t="shared" si="12"/>
        <v>4525.6024101050316</v>
      </c>
      <c r="R157" s="124">
        <f t="shared" si="13"/>
        <v>2160588.9460293548</v>
      </c>
      <c r="Z157" s="2"/>
    </row>
    <row r="158" spans="13:26" x14ac:dyDescent="0.2">
      <c r="M158" s="2"/>
      <c r="N158" s="1">
        <f t="shared" si="14"/>
        <v>104</v>
      </c>
      <c r="O158" s="124">
        <f t="shared" si="15"/>
        <v>2160588.9460293548</v>
      </c>
      <c r="P158" s="124">
        <f t="shared" si="16"/>
        <v>18794.298237659976</v>
      </c>
      <c r="Q158" s="124">
        <f t="shared" si="12"/>
        <v>4574.9815927601067</v>
      </c>
      <c r="R158" s="124">
        <f t="shared" si="13"/>
        <v>2183958.2258597747</v>
      </c>
      <c r="Z158" s="2"/>
    </row>
    <row r="159" spans="13:26" x14ac:dyDescent="0.2">
      <c r="M159" s="2"/>
      <c r="N159" s="1">
        <f t="shared" si="14"/>
        <v>105</v>
      </c>
      <c r="O159" s="124">
        <f t="shared" si="15"/>
        <v>2183958.2258597747</v>
      </c>
      <c r="P159" s="124">
        <f t="shared" si="16"/>
        <v>18794.298237659976</v>
      </c>
      <c r="Q159" s="124">
        <f t="shared" si="12"/>
        <v>4624.465334337473</v>
      </c>
      <c r="R159" s="124">
        <f t="shared" si="13"/>
        <v>2207376.9894317724</v>
      </c>
      <c r="Z159" s="2"/>
    </row>
    <row r="160" spans="13:26" x14ac:dyDescent="0.2">
      <c r="M160" s="2"/>
      <c r="N160" s="1">
        <f t="shared" si="14"/>
        <v>106</v>
      </c>
      <c r="O160" s="124">
        <f t="shared" si="15"/>
        <v>2207376.9894317724</v>
      </c>
      <c r="P160" s="124">
        <f t="shared" si="16"/>
        <v>18794.298237659976</v>
      </c>
      <c r="Q160" s="124">
        <f t="shared" si="12"/>
        <v>4674.0538562374804</v>
      </c>
      <c r="R160" s="124">
        <f t="shared" si="13"/>
        <v>2230845.3415256697</v>
      </c>
      <c r="Z160" s="2"/>
    </row>
    <row r="161" spans="13:26" x14ac:dyDescent="0.2">
      <c r="M161" s="2"/>
      <c r="N161" s="1">
        <f t="shared" si="14"/>
        <v>107</v>
      </c>
      <c r="O161" s="124">
        <f t="shared" si="15"/>
        <v>2230845.3415256697</v>
      </c>
      <c r="P161" s="124">
        <f t="shared" si="16"/>
        <v>18794.298237659976</v>
      </c>
      <c r="Q161" s="124">
        <f t="shared" si="12"/>
        <v>4723.7473803292833</v>
      </c>
      <c r="R161" s="124">
        <f t="shared" si="13"/>
        <v>2254363.3871436589</v>
      </c>
      <c r="Z161" s="2"/>
    </row>
    <row r="162" spans="13:26" x14ac:dyDescent="0.2">
      <c r="M162" s="2"/>
      <c r="N162" s="1">
        <f t="shared" si="14"/>
        <v>108</v>
      </c>
      <c r="O162" s="124">
        <f t="shared" si="15"/>
        <v>2254363.3871436589</v>
      </c>
      <c r="P162" s="124">
        <f t="shared" si="16"/>
        <v>18794.298237659976</v>
      </c>
      <c r="Q162" s="124">
        <f t="shared" si="12"/>
        <v>4773.5461289518416</v>
      </c>
      <c r="R162" s="124">
        <f t="shared" si="13"/>
        <v>2277931.2315102709</v>
      </c>
      <c r="Z162" s="2"/>
    </row>
    <row r="163" spans="13:26" x14ac:dyDescent="0.2">
      <c r="M163" s="2"/>
      <c r="N163" s="1">
        <f t="shared" si="14"/>
        <v>109</v>
      </c>
      <c r="O163" s="124">
        <f t="shared" si="15"/>
        <v>2277931.2315102709</v>
      </c>
      <c r="P163" s="124">
        <f t="shared" si="16"/>
        <v>18794.298237659976</v>
      </c>
      <c r="Q163" s="124">
        <f t="shared" si="12"/>
        <v>4823.4503249149084</v>
      </c>
      <c r="R163" s="124">
        <f t="shared" si="13"/>
        <v>2301548.9800728457</v>
      </c>
      <c r="Z163" s="2"/>
    </row>
    <row r="164" spans="13:26" x14ac:dyDescent="0.2">
      <c r="M164" s="2"/>
      <c r="N164" s="1">
        <f t="shared" si="14"/>
        <v>110</v>
      </c>
      <c r="O164" s="124">
        <f t="shared" si="15"/>
        <v>2301548.9800728457</v>
      </c>
      <c r="P164" s="124">
        <f t="shared" si="16"/>
        <v>18794.298237659976</v>
      </c>
      <c r="Q164" s="124">
        <f t="shared" si="12"/>
        <v>4873.4601915000303</v>
      </c>
      <c r="R164" s="124">
        <f t="shared" si="13"/>
        <v>2325216.7385020056</v>
      </c>
      <c r="Z164" s="2"/>
    </row>
    <row r="165" spans="13:26" x14ac:dyDescent="0.2">
      <c r="M165" s="2"/>
      <c r="N165" s="1">
        <f t="shared" si="14"/>
        <v>111</v>
      </c>
      <c r="O165" s="124">
        <f t="shared" si="15"/>
        <v>2325216.7385020056</v>
      </c>
      <c r="P165" s="124">
        <f t="shared" si="16"/>
        <v>18794.298237659976</v>
      </c>
      <c r="Q165" s="124">
        <f t="shared" si="12"/>
        <v>4923.5759524615451</v>
      </c>
      <c r="R165" s="124">
        <f t="shared" si="13"/>
        <v>2348934.612692127</v>
      </c>
      <c r="Z165" s="2"/>
    </row>
    <row r="166" spans="13:26" x14ac:dyDescent="0.2">
      <c r="M166" s="2"/>
      <c r="N166" s="1">
        <f t="shared" si="14"/>
        <v>112</v>
      </c>
      <c r="O166" s="124">
        <f t="shared" si="15"/>
        <v>2348934.612692127</v>
      </c>
      <c r="P166" s="124">
        <f t="shared" si="16"/>
        <v>18794.298237659976</v>
      </c>
      <c r="Q166" s="124">
        <f t="shared" si="12"/>
        <v>4973.7978320275861</v>
      </c>
      <c r="R166" s="124">
        <f t="shared" si="13"/>
        <v>2372702.7087618145</v>
      </c>
      <c r="Z166" s="2"/>
    </row>
    <row r="167" spans="13:26" x14ac:dyDescent="0.2">
      <c r="M167" s="2"/>
      <c r="N167" s="1">
        <f t="shared" si="14"/>
        <v>113</v>
      </c>
      <c r="O167" s="124">
        <f t="shared" si="15"/>
        <v>2372702.7087618145</v>
      </c>
      <c r="P167" s="124">
        <f t="shared" si="16"/>
        <v>18794.298237659976</v>
      </c>
      <c r="Q167" s="124">
        <f t="shared" si="12"/>
        <v>5024.1260549010804</v>
      </c>
      <c r="R167" s="124">
        <f t="shared" si="13"/>
        <v>2396521.1330543756</v>
      </c>
      <c r="Z167" s="2"/>
    </row>
    <row r="168" spans="13:26" x14ac:dyDescent="0.2">
      <c r="M168" s="2"/>
      <c r="N168" s="1">
        <f t="shared" si="14"/>
        <v>114</v>
      </c>
      <c r="O168" s="124">
        <f t="shared" si="15"/>
        <v>2396521.1330543756</v>
      </c>
      <c r="P168" s="124">
        <f t="shared" si="16"/>
        <v>18794.298237659976</v>
      </c>
      <c r="Q168" s="124">
        <f t="shared" si="12"/>
        <v>5074.5608462607588</v>
      </c>
      <c r="R168" s="124">
        <f t="shared" si="13"/>
        <v>2420389.9921382964</v>
      </c>
      <c r="Z168" s="2"/>
    </row>
    <row r="169" spans="13:26" x14ac:dyDescent="0.2">
      <c r="M169" s="2"/>
      <c r="N169" s="1">
        <f t="shared" si="14"/>
        <v>115</v>
      </c>
      <c r="O169" s="124">
        <f t="shared" si="15"/>
        <v>2420389.9921382964</v>
      </c>
      <c r="P169" s="124">
        <f t="shared" si="16"/>
        <v>18794.298237659976</v>
      </c>
      <c r="Q169" s="124">
        <f t="shared" si="12"/>
        <v>5125.1024317621586</v>
      </c>
      <c r="R169" s="124">
        <f t="shared" si="13"/>
        <v>2444309.3928077184</v>
      </c>
      <c r="Z169" s="2"/>
    </row>
    <row r="170" spans="13:26" x14ac:dyDescent="0.2">
      <c r="M170" s="2"/>
      <c r="N170" s="1">
        <f t="shared" si="14"/>
        <v>116</v>
      </c>
      <c r="O170" s="124">
        <f t="shared" si="15"/>
        <v>2444309.3928077184</v>
      </c>
      <c r="P170" s="124">
        <f t="shared" si="16"/>
        <v>18794.298237659976</v>
      </c>
      <c r="Q170" s="124">
        <f t="shared" si="12"/>
        <v>5175.7510375386382</v>
      </c>
      <c r="R170" s="124">
        <f t="shared" si="13"/>
        <v>2468279.4420829169</v>
      </c>
      <c r="Z170" s="2"/>
    </row>
    <row r="171" spans="13:26" x14ac:dyDescent="0.2">
      <c r="M171" s="2"/>
      <c r="N171" s="1">
        <f t="shared" si="14"/>
        <v>117</v>
      </c>
      <c r="O171" s="124">
        <f t="shared" si="15"/>
        <v>2468279.4420829169</v>
      </c>
      <c r="P171" s="124">
        <f t="shared" si="16"/>
        <v>18794.298237659976</v>
      </c>
      <c r="Q171" s="124">
        <f t="shared" si="12"/>
        <v>5226.506890202385</v>
      </c>
      <c r="R171" s="124">
        <f t="shared" si="13"/>
        <v>2492300.2472107792</v>
      </c>
      <c r="Z171" s="2"/>
    </row>
    <row r="172" spans="13:26" x14ac:dyDescent="0.2">
      <c r="M172" s="2"/>
      <c r="N172" s="1">
        <f t="shared" si="14"/>
        <v>118</v>
      </c>
      <c r="O172" s="124">
        <f t="shared" si="15"/>
        <v>2492300.2472107792</v>
      </c>
      <c r="P172" s="124">
        <f t="shared" si="16"/>
        <v>18794.298237659976</v>
      </c>
      <c r="Q172" s="124">
        <f t="shared" si="12"/>
        <v>5277.370216845432</v>
      </c>
      <c r="R172" s="124">
        <f t="shared" si="13"/>
        <v>2516371.9156652847</v>
      </c>
      <c r="Z172" s="2"/>
    </row>
    <row r="173" spans="13:26" x14ac:dyDescent="0.2">
      <c r="M173" s="2"/>
      <c r="N173" s="1">
        <f t="shared" si="14"/>
        <v>119</v>
      </c>
      <c r="O173" s="124">
        <f t="shared" si="15"/>
        <v>2516371.9156652847</v>
      </c>
      <c r="P173" s="124">
        <f t="shared" si="16"/>
        <v>18794.298237659976</v>
      </c>
      <c r="Q173" s="124">
        <f t="shared" si="12"/>
        <v>5328.3412450406722</v>
      </c>
      <c r="R173" s="124">
        <f t="shared" si="13"/>
        <v>2540494.5551479855</v>
      </c>
      <c r="Z173" s="2"/>
    </row>
    <row r="174" spans="13:26" x14ac:dyDescent="0.2">
      <c r="M174" s="2"/>
      <c r="N174" s="1">
        <f t="shared" si="14"/>
        <v>120</v>
      </c>
      <c r="O174" s="124">
        <f t="shared" si="15"/>
        <v>2540494.5551479855</v>
      </c>
      <c r="P174" s="124">
        <f t="shared" si="16"/>
        <v>18794.298237659976</v>
      </c>
      <c r="Q174" s="124">
        <f t="shared" si="12"/>
        <v>5379.4202028428772</v>
      </c>
      <c r="R174" s="124">
        <f t="shared" si="13"/>
        <v>2564668.2735884883</v>
      </c>
      <c r="Z174" s="2"/>
    </row>
    <row r="175" spans="13:26" x14ac:dyDescent="0.2">
      <c r="M175" s="2"/>
      <c r="N175" s="1">
        <f t="shared" si="14"/>
        <v>121</v>
      </c>
      <c r="O175" s="124">
        <f t="shared" si="15"/>
        <v>2564668.2735884883</v>
      </c>
      <c r="P175" s="124">
        <f t="shared" si="16"/>
        <v>18794.298237659976</v>
      </c>
      <c r="Q175" s="124">
        <f t="shared" si="12"/>
        <v>5430.6073187897173</v>
      </c>
      <c r="R175" s="124">
        <f t="shared" si="13"/>
        <v>2588893.179144938</v>
      </c>
      <c r="Z175" s="2"/>
    </row>
    <row r="176" spans="13:26" x14ac:dyDescent="0.2">
      <c r="M176" s="2"/>
      <c r="N176" s="1">
        <f t="shared" si="14"/>
        <v>122</v>
      </c>
      <c r="O176" s="124">
        <f t="shared" si="15"/>
        <v>2588893.179144938</v>
      </c>
      <c r="P176" s="124">
        <f t="shared" si="16"/>
        <v>18794.298237659976</v>
      </c>
      <c r="Q176" s="124">
        <f t="shared" si="12"/>
        <v>5481.9028219027859</v>
      </c>
      <c r="R176" s="124">
        <f t="shared" si="13"/>
        <v>2613169.3802045006</v>
      </c>
      <c r="Z176" s="2"/>
    </row>
    <row r="177" spans="13:26" x14ac:dyDescent="0.2">
      <c r="M177" s="2"/>
      <c r="N177" s="1">
        <f t="shared" si="14"/>
        <v>123</v>
      </c>
      <c r="O177" s="124">
        <f t="shared" si="15"/>
        <v>2613169.3802045006</v>
      </c>
      <c r="P177" s="124">
        <f t="shared" si="16"/>
        <v>18794.298237659976</v>
      </c>
      <c r="Q177" s="124">
        <f t="shared" si="12"/>
        <v>5533.3069416886201</v>
      </c>
      <c r="R177" s="124">
        <f t="shared" si="13"/>
        <v>2637496.9853838491</v>
      </c>
      <c r="Z177" s="2"/>
    </row>
    <row r="178" spans="13:26" x14ac:dyDescent="0.2">
      <c r="M178" s="2"/>
      <c r="N178" s="1">
        <f t="shared" si="14"/>
        <v>124</v>
      </c>
      <c r="O178" s="124">
        <f t="shared" si="15"/>
        <v>2637496.9853838491</v>
      </c>
      <c r="P178" s="124">
        <f t="shared" si="16"/>
        <v>18794.298237659976</v>
      </c>
      <c r="Q178" s="124">
        <f t="shared" si="12"/>
        <v>5584.8199081397324</v>
      </c>
      <c r="R178" s="124">
        <f t="shared" si="13"/>
        <v>2661876.1035296489</v>
      </c>
      <c r="Z178" s="2"/>
    </row>
    <row r="179" spans="13:26" x14ac:dyDescent="0.2">
      <c r="M179" s="2"/>
      <c r="N179" s="1">
        <f t="shared" si="14"/>
        <v>125</v>
      </c>
      <c r="O179" s="124">
        <f t="shared" si="15"/>
        <v>2661876.1035296489</v>
      </c>
      <c r="P179" s="124">
        <f t="shared" si="16"/>
        <v>18794.298237659976</v>
      </c>
      <c r="Q179" s="124">
        <f t="shared" si="12"/>
        <v>5636.4419517356373</v>
      </c>
      <c r="R179" s="124">
        <f t="shared" si="13"/>
        <v>2686306.8437190442</v>
      </c>
      <c r="Z179" s="2"/>
    </row>
    <row r="180" spans="13:26" x14ac:dyDescent="0.2">
      <c r="M180" s="2"/>
      <c r="N180" s="1">
        <f t="shared" si="14"/>
        <v>126</v>
      </c>
      <c r="O180" s="124">
        <f t="shared" si="15"/>
        <v>2686306.8437190442</v>
      </c>
      <c r="P180" s="124">
        <f t="shared" si="16"/>
        <v>18794.298237659976</v>
      </c>
      <c r="Q180" s="124">
        <f t="shared" si="12"/>
        <v>5688.1733034438812</v>
      </c>
      <c r="R180" s="124">
        <f t="shared" si="13"/>
        <v>2710789.3152601481</v>
      </c>
      <c r="Z180" s="2"/>
    </row>
    <row r="181" spans="13:26" x14ac:dyDescent="0.2">
      <c r="M181" s="2"/>
      <c r="N181" s="1">
        <f t="shared" si="14"/>
        <v>127</v>
      </c>
      <c r="O181" s="124">
        <f t="shared" si="15"/>
        <v>2710789.3152601481</v>
      </c>
      <c r="P181" s="124">
        <f t="shared" si="16"/>
        <v>18794.298237659976</v>
      </c>
      <c r="Q181" s="124">
        <f t="shared" si="12"/>
        <v>5740.0141947210795</v>
      </c>
      <c r="R181" s="124">
        <f t="shared" si="13"/>
        <v>2735323.627692529</v>
      </c>
      <c r="Z181" s="2"/>
    </row>
    <row r="182" spans="13:26" x14ac:dyDescent="0.2">
      <c r="M182" s="2"/>
      <c r="N182" s="1">
        <f t="shared" si="14"/>
        <v>128</v>
      </c>
      <c r="O182" s="124">
        <f t="shared" si="15"/>
        <v>2735323.627692529</v>
      </c>
      <c r="P182" s="124">
        <f t="shared" si="16"/>
        <v>18794.298237659976</v>
      </c>
      <c r="Q182" s="124">
        <f t="shared" si="12"/>
        <v>5791.9648575139463</v>
      </c>
      <c r="R182" s="124">
        <f t="shared" si="13"/>
        <v>2759909.890787703</v>
      </c>
      <c r="Z182" s="2"/>
    </row>
    <row r="183" spans="13:26" x14ac:dyDescent="0.2">
      <c r="M183" s="2"/>
      <c r="N183" s="1">
        <f t="shared" si="14"/>
        <v>129</v>
      </c>
      <c r="O183" s="124">
        <f t="shared" si="15"/>
        <v>2759909.890787703</v>
      </c>
      <c r="P183" s="124">
        <f t="shared" si="16"/>
        <v>18794.298237659976</v>
      </c>
      <c r="Q183" s="124">
        <f t="shared" ref="Q183:Q246" si="17">O183*$P$49</f>
        <v>5844.0255242603407</v>
      </c>
      <c r="R183" s="124">
        <f t="shared" ref="R183:R246" si="18">O183+P183+Q183</f>
        <v>2784548.2145496234</v>
      </c>
      <c r="Z183" s="2"/>
    </row>
    <row r="184" spans="13:26" x14ac:dyDescent="0.2">
      <c r="M184" s="2"/>
      <c r="N184" s="1">
        <f t="shared" ref="N184:N247" si="19">N183+1</f>
        <v>130</v>
      </c>
      <c r="O184" s="124">
        <f t="shared" ref="O184:O247" si="20">R183</f>
        <v>2784548.2145496234</v>
      </c>
      <c r="P184" s="124">
        <f t="shared" ref="P184:P247" si="21">P183</f>
        <v>18794.298237659976</v>
      </c>
      <c r="Q184" s="124">
        <f t="shared" si="17"/>
        <v>5896.1964278902988</v>
      </c>
      <c r="R184" s="124">
        <f t="shared" si="18"/>
        <v>2809238.7092151735</v>
      </c>
      <c r="Z184" s="2"/>
    </row>
    <row r="185" spans="13:26" x14ac:dyDescent="0.2">
      <c r="M185" s="2"/>
      <c r="N185" s="1">
        <f t="shared" si="19"/>
        <v>131</v>
      </c>
      <c r="O185" s="124">
        <f t="shared" si="20"/>
        <v>2809238.7092151735</v>
      </c>
      <c r="P185" s="124">
        <f t="shared" si="21"/>
        <v>18794.298237659976</v>
      </c>
      <c r="Q185" s="124">
        <f t="shared" si="17"/>
        <v>5948.477801827079</v>
      </c>
      <c r="R185" s="124">
        <f t="shared" si="18"/>
        <v>2833981.4852546607</v>
      </c>
      <c r="Z185" s="2"/>
    </row>
    <row r="186" spans="13:26" x14ac:dyDescent="0.2">
      <c r="M186" s="2"/>
      <c r="N186" s="1">
        <f t="shared" si="19"/>
        <v>132</v>
      </c>
      <c r="O186" s="124">
        <f t="shared" si="20"/>
        <v>2833981.4852546607</v>
      </c>
      <c r="P186" s="124">
        <f t="shared" si="21"/>
        <v>18794.298237659976</v>
      </c>
      <c r="Q186" s="124">
        <f t="shared" si="17"/>
        <v>6000.8698799882068</v>
      </c>
      <c r="R186" s="124">
        <f t="shared" si="18"/>
        <v>2858776.6533723087</v>
      </c>
      <c r="Z186" s="2"/>
    </row>
    <row r="187" spans="13:26" x14ac:dyDescent="0.2">
      <c r="M187" s="2"/>
      <c r="N187" s="1">
        <f t="shared" si="19"/>
        <v>133</v>
      </c>
      <c r="O187" s="124">
        <f t="shared" si="20"/>
        <v>2858776.6533723087</v>
      </c>
      <c r="P187" s="124">
        <f t="shared" si="21"/>
        <v>18794.298237659976</v>
      </c>
      <c r="Q187" s="124">
        <f t="shared" si="17"/>
        <v>6053.3728967865218</v>
      </c>
      <c r="R187" s="124">
        <f t="shared" si="18"/>
        <v>2883624.324506755</v>
      </c>
      <c r="Z187" s="2"/>
    </row>
    <row r="188" spans="13:26" x14ac:dyDescent="0.2">
      <c r="M188" s="2"/>
      <c r="N188" s="1">
        <f t="shared" si="19"/>
        <v>134</v>
      </c>
      <c r="O188" s="124">
        <f t="shared" si="20"/>
        <v>2883624.324506755</v>
      </c>
      <c r="P188" s="124">
        <f t="shared" si="21"/>
        <v>18794.298237659976</v>
      </c>
      <c r="Q188" s="124">
        <f t="shared" si="17"/>
        <v>6105.9870871312241</v>
      </c>
      <c r="R188" s="124">
        <f t="shared" si="18"/>
        <v>2908524.609831546</v>
      </c>
      <c r="Z188" s="2"/>
    </row>
    <row r="189" spans="13:26" x14ac:dyDescent="0.2">
      <c r="M189" s="2"/>
      <c r="N189" s="1">
        <f t="shared" si="19"/>
        <v>135</v>
      </c>
      <c r="O189" s="124">
        <f t="shared" si="20"/>
        <v>2908524.609831546</v>
      </c>
      <c r="P189" s="124">
        <f t="shared" si="21"/>
        <v>18794.298237659976</v>
      </c>
      <c r="Q189" s="124">
        <f t="shared" si="17"/>
        <v>6158.7126864289285</v>
      </c>
      <c r="R189" s="124">
        <f t="shared" si="18"/>
        <v>2933477.6207556347</v>
      </c>
      <c r="Z189" s="2"/>
    </row>
    <row r="190" spans="13:26" x14ac:dyDescent="0.2">
      <c r="M190" s="2"/>
      <c r="N190" s="1">
        <f t="shared" si="19"/>
        <v>136</v>
      </c>
      <c r="O190" s="124">
        <f t="shared" si="20"/>
        <v>2933477.6207556347</v>
      </c>
      <c r="P190" s="124">
        <f t="shared" si="21"/>
        <v>18794.298237659976</v>
      </c>
      <c r="Q190" s="124">
        <f t="shared" si="17"/>
        <v>6211.5499305847152</v>
      </c>
      <c r="R190" s="124">
        <f t="shared" si="18"/>
        <v>2958483.4689238793</v>
      </c>
      <c r="Z190" s="2"/>
    </row>
    <row r="191" spans="13:26" x14ac:dyDescent="0.2">
      <c r="M191" s="2"/>
      <c r="N191" s="1">
        <f t="shared" si="19"/>
        <v>137</v>
      </c>
      <c r="O191" s="124">
        <f t="shared" si="20"/>
        <v>2958483.4689238793</v>
      </c>
      <c r="P191" s="124">
        <f t="shared" si="21"/>
        <v>18794.298237659976</v>
      </c>
      <c r="Q191" s="124">
        <f t="shared" si="17"/>
        <v>6264.4990560031874</v>
      </c>
      <c r="R191" s="124">
        <f t="shared" si="18"/>
        <v>2983542.2662175423</v>
      </c>
      <c r="Z191" s="2"/>
    </row>
    <row r="192" spans="13:26" x14ac:dyDescent="0.2">
      <c r="M192" s="2"/>
      <c r="N192" s="1">
        <f t="shared" si="19"/>
        <v>138</v>
      </c>
      <c r="O192" s="124">
        <f t="shared" si="20"/>
        <v>2983542.2662175423</v>
      </c>
      <c r="P192" s="124">
        <f t="shared" si="21"/>
        <v>18794.298237659976</v>
      </c>
      <c r="Q192" s="124">
        <f t="shared" si="17"/>
        <v>6317.5602995895269</v>
      </c>
      <c r="R192" s="124">
        <f t="shared" si="18"/>
        <v>3008654.1247547916</v>
      </c>
      <c r="Z192" s="2"/>
    </row>
    <row r="193" spans="13:26" x14ac:dyDescent="0.2">
      <c r="M193" s="2"/>
      <c r="N193" s="1">
        <f t="shared" si="19"/>
        <v>139</v>
      </c>
      <c r="O193" s="124">
        <f t="shared" si="20"/>
        <v>3008654.1247547916</v>
      </c>
      <c r="P193" s="124">
        <f t="shared" si="21"/>
        <v>18794.298237659976</v>
      </c>
      <c r="Q193" s="124">
        <f t="shared" si="17"/>
        <v>6370.7338987505536</v>
      </c>
      <c r="R193" s="124">
        <f t="shared" si="18"/>
        <v>3033819.1568912021</v>
      </c>
      <c r="Z193" s="2"/>
    </row>
    <row r="194" spans="13:26" x14ac:dyDescent="0.2">
      <c r="M194" s="2"/>
      <c r="N194" s="1">
        <f t="shared" si="19"/>
        <v>140</v>
      </c>
      <c r="O194" s="124">
        <f t="shared" si="20"/>
        <v>3033819.1568912021</v>
      </c>
      <c r="P194" s="124">
        <f t="shared" si="21"/>
        <v>18794.298237659976</v>
      </c>
      <c r="Q194" s="124">
        <f t="shared" si="17"/>
        <v>6424.0200913957933</v>
      </c>
      <c r="R194" s="124">
        <f t="shared" si="18"/>
        <v>3059037.4752202579</v>
      </c>
      <c r="Z194" s="2"/>
    </row>
    <row r="195" spans="13:26" x14ac:dyDescent="0.2">
      <c r="M195" s="2"/>
      <c r="N195" s="1">
        <f t="shared" si="19"/>
        <v>141</v>
      </c>
      <c r="O195" s="124">
        <f t="shared" si="20"/>
        <v>3059037.4752202579</v>
      </c>
      <c r="P195" s="124">
        <f t="shared" si="21"/>
        <v>18794.298237659976</v>
      </c>
      <c r="Q195" s="124">
        <f t="shared" si="17"/>
        <v>6477.4191159385337</v>
      </c>
      <c r="R195" s="124">
        <f t="shared" si="18"/>
        <v>3084309.1925738566</v>
      </c>
      <c r="Z195" s="2"/>
    </row>
    <row r="196" spans="13:26" x14ac:dyDescent="0.2">
      <c r="M196" s="2"/>
      <c r="N196" s="1">
        <f t="shared" si="19"/>
        <v>142</v>
      </c>
      <c r="O196" s="124">
        <f t="shared" si="20"/>
        <v>3084309.1925738566</v>
      </c>
      <c r="P196" s="124">
        <f t="shared" si="21"/>
        <v>18794.298237659976</v>
      </c>
      <c r="Q196" s="124">
        <f t="shared" si="17"/>
        <v>6530.9312112968973</v>
      </c>
      <c r="R196" s="124">
        <f t="shared" si="18"/>
        <v>3109634.4220228135</v>
      </c>
      <c r="Z196" s="2"/>
    </row>
    <row r="197" spans="13:26" x14ac:dyDescent="0.2">
      <c r="M197" s="2"/>
      <c r="N197" s="1">
        <f t="shared" si="19"/>
        <v>143</v>
      </c>
      <c r="O197" s="124">
        <f t="shared" si="20"/>
        <v>3109634.4220228135</v>
      </c>
      <c r="P197" s="124">
        <f t="shared" si="21"/>
        <v>18794.298237659976</v>
      </c>
      <c r="Q197" s="124">
        <f t="shared" si="17"/>
        <v>6584.556616894909</v>
      </c>
      <c r="R197" s="124">
        <f t="shared" si="18"/>
        <v>3135013.2768773683</v>
      </c>
      <c r="Z197" s="2"/>
    </row>
    <row r="198" spans="13:26" x14ac:dyDescent="0.2">
      <c r="M198" s="2"/>
      <c r="N198" s="1">
        <f t="shared" si="19"/>
        <v>144</v>
      </c>
      <c r="O198" s="124">
        <f t="shared" si="20"/>
        <v>3135013.2768773683</v>
      </c>
      <c r="P198" s="124">
        <f t="shared" si="21"/>
        <v>18794.298237659976</v>
      </c>
      <c r="Q198" s="124">
        <f t="shared" si="17"/>
        <v>6638.2955726635655</v>
      </c>
      <c r="R198" s="124">
        <f t="shared" si="18"/>
        <v>3160445.870687692</v>
      </c>
      <c r="Z198" s="2"/>
    </row>
    <row r="199" spans="13:26" x14ac:dyDescent="0.2">
      <c r="M199" s="2"/>
      <c r="N199" s="1">
        <f t="shared" si="19"/>
        <v>145</v>
      </c>
      <c r="O199" s="124">
        <f t="shared" si="20"/>
        <v>3160445.870687692</v>
      </c>
      <c r="P199" s="124">
        <f t="shared" si="21"/>
        <v>18794.298237659976</v>
      </c>
      <c r="Q199" s="124">
        <f t="shared" si="17"/>
        <v>6692.1483190419103</v>
      </c>
      <c r="R199" s="124">
        <f t="shared" si="18"/>
        <v>3185932.3172443938</v>
      </c>
      <c r="Z199" s="2"/>
    </row>
    <row r="200" spans="13:26" x14ac:dyDescent="0.2">
      <c r="M200" s="2"/>
      <c r="N200" s="1">
        <f t="shared" si="19"/>
        <v>146</v>
      </c>
      <c r="O200" s="124">
        <f t="shared" si="20"/>
        <v>3185932.3172443938</v>
      </c>
      <c r="P200" s="124">
        <f t="shared" si="21"/>
        <v>18794.298237659976</v>
      </c>
      <c r="Q200" s="124">
        <f t="shared" si="17"/>
        <v>6746.1150969781102</v>
      </c>
      <c r="R200" s="124">
        <f t="shared" si="18"/>
        <v>3211472.7305790316</v>
      </c>
      <c r="Z200" s="2"/>
    </row>
    <row r="201" spans="13:26" x14ac:dyDescent="0.2">
      <c r="M201" s="2"/>
      <c r="N201" s="1">
        <f t="shared" si="19"/>
        <v>147</v>
      </c>
      <c r="O201" s="124">
        <f t="shared" si="20"/>
        <v>3211472.7305790316</v>
      </c>
      <c r="P201" s="124">
        <f t="shared" si="21"/>
        <v>18794.298237659976</v>
      </c>
      <c r="Q201" s="124">
        <f t="shared" si="17"/>
        <v>6800.1961479305328</v>
      </c>
      <c r="R201" s="124">
        <f t="shared" si="18"/>
        <v>3237067.2249646219</v>
      </c>
      <c r="Z201" s="2"/>
    </row>
    <row r="202" spans="13:26" x14ac:dyDescent="0.2">
      <c r="M202" s="2"/>
      <c r="N202" s="1">
        <f t="shared" si="19"/>
        <v>148</v>
      </c>
      <c r="O202" s="124">
        <f t="shared" si="20"/>
        <v>3237067.2249646219</v>
      </c>
      <c r="P202" s="124">
        <f t="shared" si="21"/>
        <v>18794.298237659976</v>
      </c>
      <c r="Q202" s="124">
        <f t="shared" si="17"/>
        <v>6854.3917138688239</v>
      </c>
      <c r="R202" s="124">
        <f t="shared" si="18"/>
        <v>3262715.9149161507</v>
      </c>
      <c r="Z202" s="2"/>
    </row>
    <row r="203" spans="13:26" x14ac:dyDescent="0.2">
      <c r="M203" s="2"/>
      <c r="N203" s="1">
        <f t="shared" si="19"/>
        <v>149</v>
      </c>
      <c r="O203" s="124">
        <f t="shared" si="20"/>
        <v>3262715.9149161507</v>
      </c>
      <c r="P203" s="124">
        <f t="shared" si="21"/>
        <v>18794.298237659976</v>
      </c>
      <c r="Q203" s="124">
        <f t="shared" si="17"/>
        <v>6908.7020372749967</v>
      </c>
      <c r="R203" s="124">
        <f t="shared" si="18"/>
        <v>3288418.9151910855</v>
      </c>
      <c r="Z203" s="2"/>
    </row>
    <row r="204" spans="13:26" x14ac:dyDescent="0.2">
      <c r="M204" s="2"/>
      <c r="N204" s="1">
        <f t="shared" si="19"/>
        <v>150</v>
      </c>
      <c r="O204" s="124">
        <f t="shared" si="20"/>
        <v>3288418.9151910855</v>
      </c>
      <c r="P204" s="124">
        <f t="shared" si="21"/>
        <v>18794.298237659976</v>
      </c>
      <c r="Q204" s="124">
        <f t="shared" si="17"/>
        <v>6963.1273611445085</v>
      </c>
      <c r="R204" s="124">
        <f t="shared" si="18"/>
        <v>3314176.3407898899</v>
      </c>
      <c r="Z204" s="2"/>
    </row>
    <row r="205" spans="13:26" x14ac:dyDescent="0.2">
      <c r="M205" s="2"/>
      <c r="N205" s="1">
        <f t="shared" si="19"/>
        <v>151</v>
      </c>
      <c r="O205" s="124">
        <f t="shared" si="20"/>
        <v>3314176.3407898899</v>
      </c>
      <c r="P205" s="124">
        <f t="shared" si="21"/>
        <v>18794.298237659976</v>
      </c>
      <c r="Q205" s="124">
        <f t="shared" si="17"/>
        <v>7017.6679289873546</v>
      </c>
      <c r="R205" s="124">
        <f t="shared" si="18"/>
        <v>3339988.3069565371</v>
      </c>
      <c r="Z205" s="2"/>
    </row>
    <row r="206" spans="13:26" x14ac:dyDescent="0.2">
      <c r="M206" s="2"/>
      <c r="N206" s="1">
        <f t="shared" si="19"/>
        <v>152</v>
      </c>
      <c r="O206" s="124">
        <f t="shared" si="20"/>
        <v>3339988.3069565371</v>
      </c>
      <c r="P206" s="124">
        <f t="shared" si="21"/>
        <v>18794.298237659976</v>
      </c>
      <c r="Q206" s="124">
        <f t="shared" si="17"/>
        <v>7072.3239848291551</v>
      </c>
      <c r="R206" s="124">
        <f t="shared" si="18"/>
        <v>3365854.9291790263</v>
      </c>
      <c r="Z206" s="2"/>
    </row>
    <row r="207" spans="13:26" x14ac:dyDescent="0.2">
      <c r="M207" s="2"/>
      <c r="N207" s="1">
        <f t="shared" si="19"/>
        <v>153</v>
      </c>
      <c r="O207" s="124">
        <f t="shared" si="20"/>
        <v>3365854.9291790263</v>
      </c>
      <c r="P207" s="124">
        <f t="shared" si="21"/>
        <v>18794.298237659976</v>
      </c>
      <c r="Q207" s="124">
        <f t="shared" si="17"/>
        <v>7127.095773212247</v>
      </c>
      <c r="R207" s="124">
        <f t="shared" si="18"/>
        <v>3391776.3231898984</v>
      </c>
      <c r="Z207" s="2"/>
    </row>
    <row r="208" spans="13:26" x14ac:dyDescent="0.2">
      <c r="M208" s="2"/>
      <c r="N208" s="1">
        <f t="shared" si="19"/>
        <v>154</v>
      </c>
      <c r="O208" s="124">
        <f t="shared" si="20"/>
        <v>3391776.3231898984</v>
      </c>
      <c r="P208" s="124">
        <f t="shared" si="21"/>
        <v>18794.298237659976</v>
      </c>
      <c r="Q208" s="124">
        <f t="shared" si="17"/>
        <v>7181.9835391967772</v>
      </c>
      <c r="R208" s="124">
        <f t="shared" si="18"/>
        <v>3417752.604966755</v>
      </c>
      <c r="Z208" s="2"/>
    </row>
    <row r="209" spans="13:26" x14ac:dyDescent="0.2">
      <c r="M209" s="2"/>
      <c r="N209" s="1">
        <f t="shared" si="19"/>
        <v>155</v>
      </c>
      <c r="O209" s="124">
        <f t="shared" si="20"/>
        <v>3417752.604966755</v>
      </c>
      <c r="P209" s="124">
        <f t="shared" si="21"/>
        <v>18794.298237659976</v>
      </c>
      <c r="Q209" s="124">
        <f t="shared" si="17"/>
        <v>7236.9875283618012</v>
      </c>
      <c r="R209" s="124">
        <f t="shared" si="18"/>
        <v>3443783.8907327768</v>
      </c>
      <c r="Z209" s="2"/>
    </row>
    <row r="210" spans="13:26" x14ac:dyDescent="0.2">
      <c r="M210" s="2"/>
      <c r="N210" s="1">
        <f t="shared" si="19"/>
        <v>156</v>
      </c>
      <c r="O210" s="124">
        <f t="shared" si="20"/>
        <v>3443783.8907327768</v>
      </c>
      <c r="P210" s="124">
        <f t="shared" si="21"/>
        <v>18794.298237659976</v>
      </c>
      <c r="Q210" s="124">
        <f t="shared" si="17"/>
        <v>7292.1079868063798</v>
      </c>
      <c r="R210" s="124">
        <f t="shared" si="18"/>
        <v>3469870.2969572432</v>
      </c>
      <c r="Z210" s="2"/>
    </row>
    <row r="211" spans="13:26" x14ac:dyDescent="0.2">
      <c r="M211" s="2"/>
      <c r="N211" s="1">
        <f t="shared" si="19"/>
        <v>157</v>
      </c>
      <c r="O211" s="124">
        <f t="shared" si="20"/>
        <v>3469870.2969572432</v>
      </c>
      <c r="P211" s="124">
        <f t="shared" si="21"/>
        <v>18794.298237659976</v>
      </c>
      <c r="Q211" s="124">
        <f t="shared" si="17"/>
        <v>7347.3451611506825</v>
      </c>
      <c r="R211" s="124">
        <f t="shared" si="18"/>
        <v>3496011.9403560539</v>
      </c>
      <c r="Z211" s="2"/>
    </row>
    <row r="212" spans="13:26" x14ac:dyDescent="0.2">
      <c r="M212" s="2"/>
      <c r="N212" s="1">
        <f t="shared" si="19"/>
        <v>158</v>
      </c>
      <c r="O212" s="124">
        <f t="shared" si="20"/>
        <v>3496011.9403560539</v>
      </c>
      <c r="P212" s="124">
        <f t="shared" si="21"/>
        <v>18794.298237659976</v>
      </c>
      <c r="Q212" s="124">
        <f t="shared" si="17"/>
        <v>7402.699298537088</v>
      </c>
      <c r="R212" s="124">
        <f t="shared" si="18"/>
        <v>3522208.9378922507</v>
      </c>
      <c r="Z212" s="2"/>
    </row>
    <row r="213" spans="13:26" x14ac:dyDescent="0.2">
      <c r="M213" s="2"/>
      <c r="N213" s="1">
        <f t="shared" si="19"/>
        <v>159</v>
      </c>
      <c r="O213" s="124">
        <f t="shared" si="20"/>
        <v>3522208.9378922507</v>
      </c>
      <c r="P213" s="124">
        <f t="shared" si="21"/>
        <v>18794.298237659976</v>
      </c>
      <c r="Q213" s="124">
        <f t="shared" si="17"/>
        <v>7458.1706466312917</v>
      </c>
      <c r="R213" s="124">
        <f t="shared" si="18"/>
        <v>3548461.4067765418</v>
      </c>
      <c r="Z213" s="2"/>
    </row>
    <row r="214" spans="13:26" x14ac:dyDescent="0.2">
      <c r="M214" s="2"/>
      <c r="N214" s="1">
        <f t="shared" si="19"/>
        <v>160</v>
      </c>
      <c r="O214" s="124">
        <f t="shared" si="20"/>
        <v>3548461.4067765418</v>
      </c>
      <c r="P214" s="124">
        <f t="shared" si="21"/>
        <v>18794.298237659976</v>
      </c>
      <c r="Q214" s="124">
        <f t="shared" si="17"/>
        <v>7513.7594536234137</v>
      </c>
      <c r="R214" s="124">
        <f t="shared" si="18"/>
        <v>3574769.4644678254</v>
      </c>
      <c r="Z214" s="2"/>
    </row>
    <row r="215" spans="13:26" x14ac:dyDescent="0.2">
      <c r="M215" s="2"/>
      <c r="N215" s="1">
        <f t="shared" si="19"/>
        <v>161</v>
      </c>
      <c r="O215" s="124">
        <f t="shared" si="20"/>
        <v>3574769.4644678254</v>
      </c>
      <c r="P215" s="124">
        <f t="shared" si="21"/>
        <v>18794.298237659976</v>
      </c>
      <c r="Q215" s="124">
        <f t="shared" si="17"/>
        <v>7569.4659682291112</v>
      </c>
      <c r="R215" s="124">
        <f t="shared" si="18"/>
        <v>3601133.2286737147</v>
      </c>
      <c r="Z215" s="2"/>
    </row>
    <row r="216" spans="13:26" x14ac:dyDescent="0.2">
      <c r="M216" s="2"/>
      <c r="N216" s="1">
        <f t="shared" si="19"/>
        <v>162</v>
      </c>
      <c r="O216" s="124">
        <f t="shared" si="20"/>
        <v>3601133.2286737147</v>
      </c>
      <c r="P216" s="124">
        <f t="shared" si="21"/>
        <v>18794.298237659976</v>
      </c>
      <c r="Q216" s="124">
        <f t="shared" si="17"/>
        <v>7625.290439690687</v>
      </c>
      <c r="R216" s="124">
        <f t="shared" si="18"/>
        <v>3627552.8173510651</v>
      </c>
      <c r="Z216" s="2"/>
    </row>
    <row r="217" spans="13:26" x14ac:dyDescent="0.2">
      <c r="M217" s="2"/>
      <c r="N217" s="1">
        <f t="shared" si="19"/>
        <v>163</v>
      </c>
      <c r="O217" s="124">
        <f t="shared" si="20"/>
        <v>3627552.8173510651</v>
      </c>
      <c r="P217" s="124">
        <f t="shared" si="21"/>
        <v>18794.298237659976</v>
      </c>
      <c r="Q217" s="124">
        <f t="shared" si="17"/>
        <v>7681.2331177782062</v>
      </c>
      <c r="R217" s="124">
        <f t="shared" si="18"/>
        <v>3654028.3487065034</v>
      </c>
      <c r="Z217" s="2"/>
    </row>
    <row r="218" spans="13:26" x14ac:dyDescent="0.2">
      <c r="M218" s="2"/>
      <c r="N218" s="1">
        <f t="shared" si="19"/>
        <v>164</v>
      </c>
      <c r="O218" s="124">
        <f t="shared" si="20"/>
        <v>3654028.3487065034</v>
      </c>
      <c r="P218" s="124">
        <f t="shared" si="21"/>
        <v>18794.298237659976</v>
      </c>
      <c r="Q218" s="124">
        <f t="shared" si="17"/>
        <v>7737.2942527906162</v>
      </c>
      <c r="R218" s="124">
        <f t="shared" si="18"/>
        <v>3680559.9411969539</v>
      </c>
      <c r="Z218" s="2"/>
    </row>
    <row r="219" spans="13:26" x14ac:dyDescent="0.2">
      <c r="M219" s="2"/>
      <c r="N219" s="1">
        <f t="shared" si="19"/>
        <v>165</v>
      </c>
      <c r="O219" s="124">
        <f t="shared" si="20"/>
        <v>3680559.9411969539</v>
      </c>
      <c r="P219" s="124">
        <f t="shared" si="21"/>
        <v>18794.298237659976</v>
      </c>
      <c r="Q219" s="124">
        <f t="shared" si="17"/>
        <v>7793.474095556865</v>
      </c>
      <c r="R219" s="124">
        <f t="shared" si="18"/>
        <v>3707147.7135301707</v>
      </c>
      <c r="Z219" s="2"/>
    </row>
    <row r="220" spans="13:26" x14ac:dyDescent="0.2">
      <c r="M220" s="2"/>
      <c r="N220" s="1">
        <f t="shared" si="19"/>
        <v>166</v>
      </c>
      <c r="O220" s="124">
        <f t="shared" si="20"/>
        <v>3707147.7135301707</v>
      </c>
      <c r="P220" s="124">
        <f t="shared" si="21"/>
        <v>18794.298237659976</v>
      </c>
      <c r="Q220" s="124">
        <f t="shared" si="17"/>
        <v>7849.7728974370211</v>
      </c>
      <c r="R220" s="124">
        <f t="shared" si="18"/>
        <v>3733791.7846652679</v>
      </c>
      <c r="Z220" s="2"/>
    </row>
    <row r="221" spans="13:26" x14ac:dyDescent="0.2">
      <c r="M221" s="2"/>
      <c r="N221" s="1">
        <f t="shared" si="19"/>
        <v>167</v>
      </c>
      <c r="O221" s="124">
        <f t="shared" si="20"/>
        <v>3733791.7846652679</v>
      </c>
      <c r="P221" s="124">
        <f t="shared" si="21"/>
        <v>18794.298237659976</v>
      </c>
      <c r="Q221" s="124">
        <f t="shared" si="17"/>
        <v>7906.1909103234048</v>
      </c>
      <c r="R221" s="124">
        <f t="shared" si="18"/>
        <v>3760492.2738132514</v>
      </c>
      <c r="Z221" s="2"/>
    </row>
    <row r="222" spans="13:26" x14ac:dyDescent="0.2">
      <c r="M222" s="2"/>
      <c r="N222" s="1">
        <f t="shared" si="19"/>
        <v>168</v>
      </c>
      <c r="O222" s="124">
        <f t="shared" si="20"/>
        <v>3760492.2738132514</v>
      </c>
      <c r="P222" s="124">
        <f t="shared" si="21"/>
        <v>18794.298237659976</v>
      </c>
      <c r="Q222" s="124">
        <f t="shared" si="17"/>
        <v>7962.7283866417047</v>
      </c>
      <c r="R222" s="124">
        <f t="shared" si="18"/>
        <v>3787249.3004375529</v>
      </c>
      <c r="Z222" s="2"/>
    </row>
    <row r="223" spans="13:26" x14ac:dyDescent="0.2">
      <c r="M223" s="2"/>
      <c r="N223" s="1">
        <f t="shared" si="19"/>
        <v>169</v>
      </c>
      <c r="O223" s="124">
        <f t="shared" si="20"/>
        <v>3787249.3004375529</v>
      </c>
      <c r="P223" s="124">
        <f t="shared" si="21"/>
        <v>18794.298237659976</v>
      </c>
      <c r="Q223" s="124">
        <f t="shared" si="17"/>
        <v>8019.3855793521161</v>
      </c>
      <c r="R223" s="124">
        <f t="shared" si="18"/>
        <v>3814062.9842545651</v>
      </c>
      <c r="Z223" s="2"/>
    </row>
    <row r="224" spans="13:26" x14ac:dyDescent="0.2">
      <c r="M224" s="2"/>
      <c r="N224" s="1">
        <f t="shared" si="19"/>
        <v>170</v>
      </c>
      <c r="O224" s="124">
        <f t="shared" si="20"/>
        <v>3814062.9842545651</v>
      </c>
      <c r="P224" s="124">
        <f t="shared" si="21"/>
        <v>18794.298237659976</v>
      </c>
      <c r="Q224" s="124">
        <f t="shared" si="17"/>
        <v>8076.162741950473</v>
      </c>
      <c r="R224" s="124">
        <f t="shared" si="18"/>
        <v>3840933.4452341753</v>
      </c>
      <c r="Z224" s="2"/>
    </row>
    <row r="225" spans="13:26" x14ac:dyDescent="0.2">
      <c r="M225" s="2"/>
      <c r="N225" s="1">
        <f t="shared" si="19"/>
        <v>171</v>
      </c>
      <c r="O225" s="124">
        <f t="shared" si="20"/>
        <v>3840933.4452341753</v>
      </c>
      <c r="P225" s="124">
        <f t="shared" si="21"/>
        <v>18794.298237659976</v>
      </c>
      <c r="Q225" s="124">
        <f t="shared" si="17"/>
        <v>8133.060128469373</v>
      </c>
      <c r="R225" s="124">
        <f t="shared" si="18"/>
        <v>3867860.8036003048</v>
      </c>
      <c r="Z225" s="2"/>
    </row>
    <row r="226" spans="13:26" x14ac:dyDescent="0.2">
      <c r="M226" s="2"/>
      <c r="N226" s="1">
        <f t="shared" si="19"/>
        <v>172</v>
      </c>
      <c r="O226" s="124">
        <f t="shared" si="20"/>
        <v>3867860.8036003048</v>
      </c>
      <c r="P226" s="124">
        <f t="shared" si="21"/>
        <v>18794.298237659976</v>
      </c>
      <c r="Q226" s="124">
        <f t="shared" si="17"/>
        <v>8190.0779934793254</v>
      </c>
      <c r="R226" s="124">
        <f t="shared" si="18"/>
        <v>3894845.1798314443</v>
      </c>
      <c r="Z226" s="2"/>
    </row>
    <row r="227" spans="13:26" x14ac:dyDescent="0.2">
      <c r="M227" s="2"/>
      <c r="N227" s="1">
        <f t="shared" si="19"/>
        <v>173</v>
      </c>
      <c r="O227" s="124">
        <f t="shared" si="20"/>
        <v>3894845.1798314443</v>
      </c>
      <c r="P227" s="124">
        <f t="shared" si="21"/>
        <v>18794.298237659976</v>
      </c>
      <c r="Q227" s="124">
        <f t="shared" si="17"/>
        <v>8247.2165920898824</v>
      </c>
      <c r="R227" s="124">
        <f t="shared" si="18"/>
        <v>3921886.694661194</v>
      </c>
      <c r="Z227" s="2"/>
    </row>
    <row r="228" spans="13:26" x14ac:dyDescent="0.2">
      <c r="M228" s="2"/>
      <c r="N228" s="1">
        <f t="shared" si="19"/>
        <v>174</v>
      </c>
      <c r="O228" s="124">
        <f t="shared" si="20"/>
        <v>3921886.694661194</v>
      </c>
      <c r="P228" s="124">
        <f t="shared" si="21"/>
        <v>18794.298237659976</v>
      </c>
      <c r="Q228" s="124">
        <f t="shared" si="17"/>
        <v>8304.4761799507814</v>
      </c>
      <c r="R228" s="124">
        <f t="shared" si="18"/>
        <v>3948985.4690788048</v>
      </c>
      <c r="Z228" s="2"/>
    </row>
    <row r="229" spans="13:26" x14ac:dyDescent="0.2">
      <c r="M229" s="2"/>
      <c r="N229" s="1">
        <f t="shared" si="19"/>
        <v>175</v>
      </c>
      <c r="O229" s="124">
        <f t="shared" si="20"/>
        <v>3948985.4690788048</v>
      </c>
      <c r="P229" s="124">
        <f t="shared" si="21"/>
        <v>18794.298237659976</v>
      </c>
      <c r="Q229" s="124">
        <f t="shared" si="17"/>
        <v>8361.8570132530931</v>
      </c>
      <c r="R229" s="124">
        <f t="shared" si="18"/>
        <v>3976141.6243297178</v>
      </c>
      <c r="Z229" s="2"/>
    </row>
    <row r="230" spans="13:26" x14ac:dyDescent="0.2">
      <c r="M230" s="2"/>
      <c r="N230" s="1">
        <f t="shared" si="19"/>
        <v>176</v>
      </c>
      <c r="O230" s="124">
        <f t="shared" si="20"/>
        <v>3976141.6243297178</v>
      </c>
      <c r="P230" s="124">
        <f t="shared" si="21"/>
        <v>18794.298237659976</v>
      </c>
      <c r="Q230" s="124">
        <f t="shared" si="17"/>
        <v>8419.3593487303642</v>
      </c>
      <c r="R230" s="124">
        <f t="shared" si="18"/>
        <v>4003355.281916108</v>
      </c>
      <c r="Z230" s="2"/>
    </row>
    <row r="231" spans="13:26" x14ac:dyDescent="0.2">
      <c r="M231" s="2"/>
      <c r="N231" s="1">
        <f t="shared" si="19"/>
        <v>177</v>
      </c>
      <c r="O231" s="124">
        <f t="shared" si="20"/>
        <v>4003355.281916108</v>
      </c>
      <c r="P231" s="124">
        <f t="shared" si="21"/>
        <v>18794.298237659976</v>
      </c>
      <c r="Q231" s="124">
        <f t="shared" si="17"/>
        <v>8476.9834436597648</v>
      </c>
      <c r="R231" s="124">
        <f t="shared" si="18"/>
        <v>4030626.5635974277</v>
      </c>
      <c r="Z231" s="2"/>
    </row>
    <row r="232" spans="13:26" x14ac:dyDescent="0.2">
      <c r="M232" s="2"/>
      <c r="N232" s="1">
        <f t="shared" si="19"/>
        <v>178</v>
      </c>
      <c r="O232" s="124">
        <f t="shared" si="20"/>
        <v>4030626.5635974277</v>
      </c>
      <c r="P232" s="124">
        <f t="shared" si="21"/>
        <v>18794.298237659976</v>
      </c>
      <c r="Q232" s="124">
        <f t="shared" si="17"/>
        <v>8534.7295558632468</v>
      </c>
      <c r="R232" s="124">
        <f t="shared" si="18"/>
        <v>4057955.5913909511</v>
      </c>
      <c r="Z232" s="2"/>
    </row>
    <row r="233" spans="13:26" x14ac:dyDescent="0.2">
      <c r="M233" s="2"/>
      <c r="N233" s="1">
        <f t="shared" si="19"/>
        <v>179</v>
      </c>
      <c r="O233" s="124">
        <f t="shared" si="20"/>
        <v>4057955.5913909511</v>
      </c>
      <c r="P233" s="124">
        <f t="shared" si="21"/>
        <v>18794.298237659976</v>
      </c>
      <c r="Q233" s="124">
        <f t="shared" si="17"/>
        <v>8592.597943708688</v>
      </c>
      <c r="R233" s="124">
        <f t="shared" si="18"/>
        <v>4085342.4875723198</v>
      </c>
      <c r="Z233" s="2"/>
    </row>
    <row r="234" spans="13:26" x14ac:dyDescent="0.2">
      <c r="M234" s="2"/>
      <c r="N234" s="1">
        <f t="shared" si="19"/>
        <v>180</v>
      </c>
      <c r="O234" s="124">
        <f t="shared" si="20"/>
        <v>4085342.4875723198</v>
      </c>
      <c r="P234" s="124">
        <f t="shared" si="21"/>
        <v>18794.298237659976</v>
      </c>
      <c r="Q234" s="124">
        <f t="shared" si="17"/>
        <v>8650.5888661110512</v>
      </c>
      <c r="R234" s="124">
        <f t="shared" si="18"/>
        <v>4112787.3746760907</v>
      </c>
      <c r="Z234" s="2"/>
    </row>
    <row r="235" spans="13:26" x14ac:dyDescent="0.2">
      <c r="M235" s="2"/>
      <c r="N235" s="1">
        <f t="shared" si="19"/>
        <v>181</v>
      </c>
      <c r="O235" s="124">
        <f t="shared" si="20"/>
        <v>4112787.3746760907</v>
      </c>
      <c r="P235" s="124">
        <f t="shared" si="21"/>
        <v>18794.298237659976</v>
      </c>
      <c r="Q235" s="124">
        <f t="shared" si="17"/>
        <v>8708.7025825335477</v>
      </c>
      <c r="R235" s="124">
        <f t="shared" si="18"/>
        <v>4140290.3754962841</v>
      </c>
      <c r="Z235" s="2"/>
    </row>
    <row r="236" spans="13:26" x14ac:dyDescent="0.2">
      <c r="M236" s="2"/>
      <c r="N236" s="1">
        <f t="shared" si="19"/>
        <v>182</v>
      </c>
      <c r="O236" s="124">
        <f t="shared" si="20"/>
        <v>4140290.3754962841</v>
      </c>
      <c r="P236" s="124">
        <f t="shared" si="21"/>
        <v>18794.298237659976</v>
      </c>
      <c r="Q236" s="124">
        <f t="shared" si="17"/>
        <v>8766.939352988793</v>
      </c>
      <c r="R236" s="124">
        <f t="shared" si="18"/>
        <v>4167851.6130869328</v>
      </c>
      <c r="Z236" s="2"/>
    </row>
    <row r="237" spans="13:26" x14ac:dyDescent="0.2">
      <c r="M237" s="2"/>
      <c r="N237" s="1">
        <f t="shared" si="19"/>
        <v>183</v>
      </c>
      <c r="O237" s="124">
        <f t="shared" si="20"/>
        <v>4167851.6130869328</v>
      </c>
      <c r="P237" s="124">
        <f t="shared" si="21"/>
        <v>18794.298237659976</v>
      </c>
      <c r="Q237" s="124">
        <f t="shared" si="17"/>
        <v>8825.2994380399705</v>
      </c>
      <c r="R237" s="124">
        <f t="shared" si="18"/>
        <v>4195471.210762633</v>
      </c>
      <c r="Z237" s="2"/>
    </row>
    <row r="238" spans="13:26" x14ac:dyDescent="0.2">
      <c r="M238" s="2"/>
      <c r="N238" s="1">
        <f t="shared" si="19"/>
        <v>184</v>
      </c>
      <c r="O238" s="124">
        <f t="shared" si="20"/>
        <v>4195471.210762633</v>
      </c>
      <c r="P238" s="124">
        <f t="shared" si="21"/>
        <v>18794.298237659976</v>
      </c>
      <c r="Q238" s="124">
        <f t="shared" si="17"/>
        <v>8883.7830988019978</v>
      </c>
      <c r="R238" s="124">
        <f t="shared" si="18"/>
        <v>4223149.2920990949</v>
      </c>
      <c r="Z238" s="2"/>
    </row>
    <row r="239" spans="13:26" x14ac:dyDescent="0.2">
      <c r="M239" s="2"/>
      <c r="N239" s="1">
        <f t="shared" si="19"/>
        <v>185</v>
      </c>
      <c r="O239" s="124">
        <f t="shared" si="20"/>
        <v>4223149.2920990949</v>
      </c>
      <c r="P239" s="124">
        <f t="shared" si="21"/>
        <v>18794.298237659976</v>
      </c>
      <c r="Q239" s="124">
        <f t="shared" si="17"/>
        <v>8942.3905969426978</v>
      </c>
      <c r="R239" s="124">
        <f t="shared" si="18"/>
        <v>4250885.9809336979</v>
      </c>
      <c r="Z239" s="2"/>
    </row>
    <row r="240" spans="13:26" x14ac:dyDescent="0.2">
      <c r="M240" s="2"/>
      <c r="N240" s="1">
        <f t="shared" si="19"/>
        <v>186</v>
      </c>
      <c r="O240" s="124">
        <f t="shared" si="20"/>
        <v>4250885.9809336979</v>
      </c>
      <c r="P240" s="124">
        <f t="shared" si="21"/>
        <v>18794.298237659976</v>
      </c>
      <c r="Q240" s="124">
        <f t="shared" si="17"/>
        <v>9001.1221946839632</v>
      </c>
      <c r="R240" s="124">
        <f t="shared" si="18"/>
        <v>4278681.401366042</v>
      </c>
      <c r="Z240" s="2"/>
    </row>
    <row r="241" spans="13:26" x14ac:dyDescent="0.2">
      <c r="M241" s="2"/>
      <c r="N241" s="1">
        <f t="shared" si="19"/>
        <v>187</v>
      </c>
      <c r="O241" s="124">
        <f t="shared" si="20"/>
        <v>4278681.401366042</v>
      </c>
      <c r="P241" s="124">
        <f t="shared" si="21"/>
        <v>18794.298237659976</v>
      </c>
      <c r="Q241" s="124">
        <f t="shared" si="17"/>
        <v>9059.9781548029387</v>
      </c>
      <c r="R241" s="124">
        <f t="shared" si="18"/>
        <v>4306535.6777585046</v>
      </c>
      <c r="Z241" s="2"/>
    </row>
    <row r="242" spans="13:26" x14ac:dyDescent="0.2">
      <c r="M242" s="2"/>
      <c r="N242" s="1">
        <f t="shared" si="19"/>
        <v>188</v>
      </c>
      <c r="O242" s="124">
        <f t="shared" si="20"/>
        <v>4306535.6777585046</v>
      </c>
      <c r="P242" s="124">
        <f t="shared" si="21"/>
        <v>18794.298237659976</v>
      </c>
      <c r="Q242" s="124">
        <f t="shared" si="17"/>
        <v>9118.9587406331866</v>
      </c>
      <c r="R242" s="124">
        <f t="shared" si="18"/>
        <v>4334448.9347367976</v>
      </c>
      <c r="Z242" s="2"/>
    </row>
    <row r="243" spans="13:26" x14ac:dyDescent="0.2">
      <c r="M243" s="2"/>
      <c r="N243" s="1">
        <f t="shared" si="19"/>
        <v>189</v>
      </c>
      <c r="O243" s="124">
        <f t="shared" si="20"/>
        <v>4334448.9347367976</v>
      </c>
      <c r="P243" s="124">
        <f t="shared" si="21"/>
        <v>18794.298237659976</v>
      </c>
      <c r="Q243" s="124">
        <f t="shared" si="17"/>
        <v>9178.0642160658736</v>
      </c>
      <c r="R243" s="124">
        <f t="shared" si="18"/>
        <v>4362421.2971905237</v>
      </c>
      <c r="Z243" s="2"/>
    </row>
    <row r="244" spans="13:26" x14ac:dyDescent="0.2">
      <c r="M244" s="2"/>
      <c r="N244" s="1">
        <f t="shared" si="19"/>
        <v>190</v>
      </c>
      <c r="O244" s="124">
        <f t="shared" si="20"/>
        <v>4362421.2971905237</v>
      </c>
      <c r="P244" s="124">
        <f t="shared" si="21"/>
        <v>18794.298237659976</v>
      </c>
      <c r="Q244" s="124">
        <f t="shared" si="17"/>
        <v>9237.2948455509468</v>
      </c>
      <c r="R244" s="124">
        <f t="shared" si="18"/>
        <v>4390452.8902737349</v>
      </c>
      <c r="Z244" s="2"/>
    </row>
    <row r="245" spans="13:26" x14ac:dyDescent="0.2">
      <c r="M245" s="2"/>
      <c r="N245" s="1">
        <f t="shared" si="19"/>
        <v>191</v>
      </c>
      <c r="O245" s="124">
        <f t="shared" si="20"/>
        <v>4390452.8902737349</v>
      </c>
      <c r="P245" s="124">
        <f t="shared" si="21"/>
        <v>18794.298237659976</v>
      </c>
      <c r="Q245" s="124">
        <f t="shared" si="17"/>
        <v>9296.6508940983185</v>
      </c>
      <c r="R245" s="124">
        <f t="shared" si="18"/>
        <v>4418543.8394054929</v>
      </c>
      <c r="Z245" s="2"/>
    </row>
    <row r="246" spans="13:26" x14ac:dyDescent="0.2">
      <c r="M246" s="2"/>
      <c r="N246" s="1">
        <f t="shared" si="19"/>
        <v>192</v>
      </c>
      <c r="O246" s="124">
        <f t="shared" si="20"/>
        <v>4418543.8394054929</v>
      </c>
      <c r="P246" s="124">
        <f t="shared" si="21"/>
        <v>18794.298237659976</v>
      </c>
      <c r="Q246" s="124">
        <f t="shared" si="17"/>
        <v>9356.1326272790502</v>
      </c>
      <c r="R246" s="124">
        <f t="shared" si="18"/>
        <v>4446694.2702704323</v>
      </c>
      <c r="Z246" s="2"/>
    </row>
    <row r="247" spans="13:26" x14ac:dyDescent="0.2">
      <c r="M247" s="2"/>
      <c r="N247" s="1">
        <f t="shared" si="19"/>
        <v>193</v>
      </c>
      <c r="O247" s="124">
        <f t="shared" si="20"/>
        <v>4446694.2702704323</v>
      </c>
      <c r="P247" s="124">
        <f t="shared" si="21"/>
        <v>18794.298237659976</v>
      </c>
      <c r="Q247" s="124">
        <f t="shared" ref="Q247:Q310" si="22">O247*$P$49</f>
        <v>9415.740311226542</v>
      </c>
      <c r="R247" s="124">
        <f t="shared" ref="R247:R310" si="23">O247+P247+Q247</f>
        <v>4474904.3088193191</v>
      </c>
      <c r="Z247" s="2"/>
    </row>
    <row r="248" spans="13:26" x14ac:dyDescent="0.2">
      <c r="M248" s="2"/>
      <c r="N248" s="1">
        <f t="shared" ref="N248:N311" si="24">N247+1</f>
        <v>194</v>
      </c>
      <c r="O248" s="124">
        <f t="shared" ref="O248:O311" si="25">R247</f>
        <v>4474904.3088193191</v>
      </c>
      <c r="P248" s="124">
        <f t="shared" ref="P248:P311" si="26">P247</f>
        <v>18794.298237659976</v>
      </c>
      <c r="Q248" s="124">
        <f t="shared" si="22"/>
        <v>9475.4742126377259</v>
      </c>
      <c r="R248" s="124">
        <f t="shared" si="23"/>
        <v>4503174.0812696172</v>
      </c>
      <c r="Z248" s="2"/>
    </row>
    <row r="249" spans="13:26" x14ac:dyDescent="0.2">
      <c r="M249" s="2"/>
      <c r="N249" s="1">
        <f t="shared" si="24"/>
        <v>195</v>
      </c>
      <c r="O249" s="124">
        <f t="shared" si="25"/>
        <v>4503174.0812696172</v>
      </c>
      <c r="P249" s="124">
        <f t="shared" si="26"/>
        <v>18794.298237659976</v>
      </c>
      <c r="Q249" s="124">
        <f t="shared" si="22"/>
        <v>9535.3345987742523</v>
      </c>
      <c r="R249" s="124">
        <f t="shared" si="23"/>
        <v>4531503.7141060513</v>
      </c>
      <c r="Z249" s="2"/>
    </row>
    <row r="250" spans="13:26" x14ac:dyDescent="0.2">
      <c r="M250" s="2"/>
      <c r="N250" s="1">
        <f t="shared" si="24"/>
        <v>196</v>
      </c>
      <c r="O250" s="124">
        <f t="shared" si="25"/>
        <v>4531503.7141060513</v>
      </c>
      <c r="P250" s="124">
        <f t="shared" si="26"/>
        <v>18794.298237659976</v>
      </c>
      <c r="Q250" s="124">
        <f t="shared" si="22"/>
        <v>9595.3217374636952</v>
      </c>
      <c r="R250" s="124">
        <f t="shared" si="23"/>
        <v>4559893.3340811748</v>
      </c>
      <c r="Z250" s="2"/>
    </row>
    <row r="251" spans="13:26" x14ac:dyDescent="0.2">
      <c r="M251" s="2"/>
      <c r="N251" s="1">
        <f t="shared" si="24"/>
        <v>197</v>
      </c>
      <c r="O251" s="124">
        <f t="shared" si="25"/>
        <v>4559893.3340811748</v>
      </c>
      <c r="P251" s="124">
        <f t="shared" si="26"/>
        <v>18794.298237659976</v>
      </c>
      <c r="Q251" s="124">
        <f t="shared" si="22"/>
        <v>9655.4358971007405</v>
      </c>
      <c r="R251" s="124">
        <f t="shared" si="23"/>
        <v>4588343.0682159355</v>
      </c>
      <c r="Z251" s="2"/>
    </row>
    <row r="252" spans="13:26" x14ac:dyDescent="0.2">
      <c r="M252" s="2"/>
      <c r="N252" s="1">
        <f t="shared" si="24"/>
        <v>198</v>
      </c>
      <c r="O252" s="124">
        <f t="shared" si="25"/>
        <v>4588343.0682159355</v>
      </c>
      <c r="P252" s="124">
        <f t="shared" si="26"/>
        <v>18794.298237659976</v>
      </c>
      <c r="Q252" s="124">
        <f t="shared" si="22"/>
        <v>9715.6773466483955</v>
      </c>
      <c r="R252" s="124">
        <f t="shared" si="23"/>
        <v>4616853.0438002441</v>
      </c>
      <c r="Z252" s="2"/>
    </row>
    <row r="253" spans="13:26" x14ac:dyDescent="0.2">
      <c r="M253" s="2"/>
      <c r="N253" s="1">
        <f t="shared" si="24"/>
        <v>199</v>
      </c>
      <c r="O253" s="124">
        <f t="shared" si="25"/>
        <v>4616853.0438002441</v>
      </c>
      <c r="P253" s="124">
        <f t="shared" si="26"/>
        <v>18794.298237659976</v>
      </c>
      <c r="Q253" s="124">
        <f t="shared" si="22"/>
        <v>9776.0463556391878</v>
      </c>
      <c r="R253" s="124">
        <f t="shared" si="23"/>
        <v>4645423.3883935437</v>
      </c>
      <c r="Z253" s="2"/>
    </row>
    <row r="254" spans="13:26" x14ac:dyDescent="0.2">
      <c r="M254" s="2"/>
      <c r="N254" s="1">
        <f t="shared" si="24"/>
        <v>200</v>
      </c>
      <c r="O254" s="124">
        <f t="shared" si="25"/>
        <v>4645423.3883935437</v>
      </c>
      <c r="P254" s="124">
        <f t="shared" si="26"/>
        <v>18794.298237659976</v>
      </c>
      <c r="Q254" s="124">
        <f t="shared" si="22"/>
        <v>9836.5431941763709</v>
      </c>
      <c r="R254" s="124">
        <f t="shared" si="23"/>
        <v>4674054.2298253803</v>
      </c>
      <c r="Z254" s="2"/>
    </row>
    <row r="255" spans="13:26" x14ac:dyDescent="0.2">
      <c r="M255" s="2"/>
      <c r="N255" s="1">
        <f t="shared" si="24"/>
        <v>201</v>
      </c>
      <c r="O255" s="124">
        <f t="shared" si="25"/>
        <v>4674054.2298253803</v>
      </c>
      <c r="P255" s="124">
        <f t="shared" si="26"/>
        <v>18794.298237659976</v>
      </c>
      <c r="Q255" s="124">
        <f t="shared" si="22"/>
        <v>9897.1681329351322</v>
      </c>
      <c r="R255" s="124">
        <f t="shared" si="23"/>
        <v>4702745.6961959749</v>
      </c>
      <c r="Z255" s="2"/>
    </row>
    <row r="256" spans="13:26" x14ac:dyDescent="0.2">
      <c r="M256" s="2"/>
      <c r="N256" s="1">
        <f t="shared" si="24"/>
        <v>202</v>
      </c>
      <c r="O256" s="124">
        <f t="shared" si="25"/>
        <v>4702745.6961959749</v>
      </c>
      <c r="P256" s="124">
        <f t="shared" si="26"/>
        <v>18794.298237659976</v>
      </c>
      <c r="Q256" s="124">
        <f t="shared" si="22"/>
        <v>9957.9214431638065</v>
      </c>
      <c r="R256" s="124">
        <f t="shared" si="23"/>
        <v>4731497.9158767983</v>
      </c>
      <c r="Z256" s="2"/>
    </row>
    <row r="257" spans="13:26" x14ac:dyDescent="0.2">
      <c r="M257" s="2"/>
      <c r="N257" s="1">
        <f t="shared" si="24"/>
        <v>203</v>
      </c>
      <c r="O257" s="124">
        <f t="shared" si="25"/>
        <v>4731497.9158767983</v>
      </c>
      <c r="P257" s="124">
        <f t="shared" si="26"/>
        <v>18794.298237659976</v>
      </c>
      <c r="Q257" s="124">
        <f t="shared" si="22"/>
        <v>10018.803396685091</v>
      </c>
      <c r="R257" s="124">
        <f t="shared" si="23"/>
        <v>4760311.0175111433</v>
      </c>
      <c r="Z257" s="2"/>
    </row>
    <row r="258" spans="13:26" x14ac:dyDescent="0.2">
      <c r="M258" s="2"/>
      <c r="N258" s="1">
        <f t="shared" si="24"/>
        <v>204</v>
      </c>
      <c r="O258" s="124">
        <f t="shared" si="25"/>
        <v>4760311.0175111433</v>
      </c>
      <c r="P258" s="124">
        <f t="shared" si="26"/>
        <v>18794.298237659976</v>
      </c>
      <c r="Q258" s="124">
        <f t="shared" si="22"/>
        <v>10079.814265897259</v>
      </c>
      <c r="R258" s="124">
        <f t="shared" si="23"/>
        <v>4789185.1300147008</v>
      </c>
      <c r="Z258" s="2"/>
    </row>
    <row r="259" spans="13:26" x14ac:dyDescent="0.2">
      <c r="M259" s="2"/>
      <c r="N259" s="1">
        <f t="shared" si="24"/>
        <v>205</v>
      </c>
      <c r="O259" s="124">
        <f t="shared" si="25"/>
        <v>4789185.1300147008</v>
      </c>
      <c r="P259" s="124">
        <f t="shared" si="26"/>
        <v>18794.298237659976</v>
      </c>
      <c r="Q259" s="124">
        <f t="shared" si="22"/>
        <v>10140.954323775379</v>
      </c>
      <c r="R259" s="124">
        <f t="shared" si="23"/>
        <v>4818120.3825761359</v>
      </c>
      <c r="Z259" s="2"/>
    </row>
    <row r="260" spans="13:26" x14ac:dyDescent="0.2">
      <c r="M260" s="2"/>
      <c r="N260" s="1">
        <f t="shared" si="24"/>
        <v>206</v>
      </c>
      <c r="O260" s="124">
        <f t="shared" si="25"/>
        <v>4818120.3825761359</v>
      </c>
      <c r="P260" s="124">
        <f t="shared" si="26"/>
        <v>18794.298237659976</v>
      </c>
      <c r="Q260" s="124">
        <f t="shared" si="22"/>
        <v>10202.223843872531</v>
      </c>
      <c r="R260" s="124">
        <f t="shared" si="23"/>
        <v>4847116.9046576684</v>
      </c>
      <c r="Z260" s="2"/>
    </row>
    <row r="261" spans="13:26" x14ac:dyDescent="0.2">
      <c r="M261" s="2"/>
      <c r="N261" s="1">
        <f t="shared" si="24"/>
        <v>207</v>
      </c>
      <c r="O261" s="124">
        <f t="shared" si="25"/>
        <v>4847116.9046576684</v>
      </c>
      <c r="P261" s="124">
        <f t="shared" si="26"/>
        <v>18794.298237659976</v>
      </c>
      <c r="Q261" s="124">
        <f t="shared" si="22"/>
        <v>10263.623100321041</v>
      </c>
      <c r="R261" s="124">
        <f t="shared" si="23"/>
        <v>4876174.8259956492</v>
      </c>
      <c r="Z261" s="2"/>
    </row>
    <row r="262" spans="13:26" x14ac:dyDescent="0.2">
      <c r="M262" s="2"/>
      <c r="N262" s="1">
        <f t="shared" si="24"/>
        <v>208</v>
      </c>
      <c r="O262" s="124">
        <f t="shared" si="25"/>
        <v>4876174.8259956492</v>
      </c>
      <c r="P262" s="124">
        <f t="shared" si="26"/>
        <v>18794.298237659976</v>
      </c>
      <c r="Q262" s="124">
        <f t="shared" si="22"/>
        <v>10325.1523678337</v>
      </c>
      <c r="R262" s="124">
        <f t="shared" si="23"/>
        <v>4905294.2766011432</v>
      </c>
      <c r="Z262" s="2"/>
    </row>
    <row r="263" spans="13:26" x14ac:dyDescent="0.2">
      <c r="M263" s="2"/>
      <c r="N263" s="1">
        <f t="shared" si="24"/>
        <v>209</v>
      </c>
      <c r="O263" s="124">
        <f t="shared" si="25"/>
        <v>4905294.2766011432</v>
      </c>
      <c r="P263" s="124">
        <f t="shared" si="26"/>
        <v>18794.298237659976</v>
      </c>
      <c r="Q263" s="124">
        <f t="shared" si="22"/>
        <v>10386.811921704995</v>
      </c>
      <c r="R263" s="124">
        <f t="shared" si="23"/>
        <v>4934475.3867605077</v>
      </c>
      <c r="Z263" s="2"/>
    </row>
    <row r="264" spans="13:26" x14ac:dyDescent="0.2">
      <c r="M264" s="2"/>
      <c r="N264" s="1">
        <f t="shared" si="24"/>
        <v>210</v>
      </c>
      <c r="O264" s="124">
        <f t="shared" si="25"/>
        <v>4934475.3867605077</v>
      </c>
      <c r="P264" s="124">
        <f t="shared" si="26"/>
        <v>18794.298237659976</v>
      </c>
      <c r="Q264" s="124">
        <f t="shared" si="22"/>
        <v>10448.602037812339</v>
      </c>
      <c r="R264" s="124">
        <f t="shared" si="23"/>
        <v>4963718.2870359803</v>
      </c>
      <c r="Z264" s="2"/>
    </row>
    <row r="265" spans="13:26" x14ac:dyDescent="0.2">
      <c r="M265" s="2"/>
      <c r="N265" s="1">
        <f t="shared" si="24"/>
        <v>211</v>
      </c>
      <c r="O265" s="124">
        <f t="shared" si="25"/>
        <v>4963718.2870359803</v>
      </c>
      <c r="P265" s="124">
        <f t="shared" si="26"/>
        <v>18794.298237659976</v>
      </c>
      <c r="Q265" s="124">
        <f t="shared" si="22"/>
        <v>10510.522992617312</v>
      </c>
      <c r="R265" s="124">
        <f t="shared" si="23"/>
        <v>4993023.1082662577</v>
      </c>
      <c r="Z265" s="2"/>
    </row>
    <row r="266" spans="13:26" x14ac:dyDescent="0.2">
      <c r="M266" s="2"/>
      <c r="N266" s="1">
        <f t="shared" si="24"/>
        <v>212</v>
      </c>
      <c r="O266" s="124">
        <f t="shared" si="25"/>
        <v>4993023.1082662577</v>
      </c>
      <c r="P266" s="124">
        <f t="shared" si="26"/>
        <v>18794.298237659976</v>
      </c>
      <c r="Q266" s="124">
        <f t="shared" si="22"/>
        <v>10572.575063166887</v>
      </c>
      <c r="R266" s="124">
        <f t="shared" si="23"/>
        <v>5022389.9815670848</v>
      </c>
      <c r="Z266" s="2"/>
    </row>
    <row r="267" spans="13:26" x14ac:dyDescent="0.2">
      <c r="M267" s="2"/>
      <c r="N267" s="1">
        <f t="shared" si="24"/>
        <v>213</v>
      </c>
      <c r="O267" s="124">
        <f t="shared" si="25"/>
        <v>5022389.9815670848</v>
      </c>
      <c r="P267" s="124">
        <f t="shared" si="26"/>
        <v>18794.298237659976</v>
      </c>
      <c r="Q267" s="124">
        <f t="shared" si="22"/>
        <v>10634.758527094678</v>
      </c>
      <c r="R267" s="124">
        <f t="shared" si="23"/>
        <v>5051819.0383318393</v>
      </c>
      <c r="Z267" s="2"/>
    </row>
    <row r="268" spans="13:26" x14ac:dyDescent="0.2">
      <c r="M268" s="2"/>
      <c r="N268" s="1">
        <f t="shared" si="24"/>
        <v>214</v>
      </c>
      <c r="O268" s="124">
        <f t="shared" si="25"/>
        <v>5051819.0383318393</v>
      </c>
      <c r="P268" s="124">
        <f t="shared" si="26"/>
        <v>18794.298237659976</v>
      </c>
      <c r="Q268" s="124">
        <f t="shared" si="22"/>
        <v>10697.073662622182</v>
      </c>
      <c r="R268" s="124">
        <f t="shared" si="23"/>
        <v>5081310.4102321211</v>
      </c>
      <c r="Z268" s="2"/>
    </row>
    <row r="269" spans="13:26" x14ac:dyDescent="0.2">
      <c r="M269" s="2"/>
      <c r="N269" s="1">
        <f t="shared" si="24"/>
        <v>215</v>
      </c>
      <c r="O269" s="124">
        <f t="shared" si="25"/>
        <v>5081310.4102321211</v>
      </c>
      <c r="P269" s="124">
        <f t="shared" si="26"/>
        <v>18794.298237659976</v>
      </c>
      <c r="Q269" s="124">
        <f t="shared" si="22"/>
        <v>10759.520748560017</v>
      </c>
      <c r="R269" s="124">
        <f t="shared" si="23"/>
        <v>5110864.2292183414</v>
      </c>
      <c r="Z269" s="2"/>
    </row>
    <row r="270" spans="13:26" x14ac:dyDescent="0.2">
      <c r="M270" s="2"/>
      <c r="N270" s="1">
        <f t="shared" si="24"/>
        <v>216</v>
      </c>
      <c r="O270" s="124">
        <f t="shared" si="25"/>
        <v>5110864.2292183414</v>
      </c>
      <c r="P270" s="124">
        <f t="shared" si="26"/>
        <v>18794.298237659976</v>
      </c>
      <c r="Q270" s="124">
        <f t="shared" si="22"/>
        <v>10822.100064309179</v>
      </c>
      <c r="R270" s="124">
        <f t="shared" si="23"/>
        <v>5140480.6275203107</v>
      </c>
      <c r="Z270" s="2"/>
    </row>
    <row r="271" spans="13:26" x14ac:dyDescent="0.2">
      <c r="M271" s="2"/>
      <c r="N271" s="1">
        <f t="shared" si="24"/>
        <v>217</v>
      </c>
      <c r="O271" s="124">
        <f t="shared" si="25"/>
        <v>5140480.6275203107</v>
      </c>
      <c r="P271" s="124">
        <f t="shared" si="26"/>
        <v>18794.298237659976</v>
      </c>
      <c r="Q271" s="124">
        <f t="shared" si="22"/>
        <v>10884.811889862285</v>
      </c>
      <c r="R271" s="124">
        <f t="shared" si="23"/>
        <v>5170159.7376478333</v>
      </c>
      <c r="Z271" s="2"/>
    </row>
    <row r="272" spans="13:26" x14ac:dyDescent="0.2">
      <c r="M272" s="2"/>
      <c r="N272" s="1">
        <f t="shared" si="24"/>
        <v>218</v>
      </c>
      <c r="O272" s="124">
        <f t="shared" si="25"/>
        <v>5170159.7376478333</v>
      </c>
      <c r="P272" s="124">
        <f t="shared" si="26"/>
        <v>18794.298237659976</v>
      </c>
      <c r="Q272" s="124">
        <f t="shared" si="22"/>
        <v>10947.656505804827</v>
      </c>
      <c r="R272" s="124">
        <f t="shared" si="23"/>
        <v>5199901.6923912978</v>
      </c>
      <c r="Z272" s="2"/>
    </row>
    <row r="273" spans="13:26" x14ac:dyDescent="0.2">
      <c r="M273" s="2"/>
      <c r="N273" s="1">
        <f t="shared" si="24"/>
        <v>219</v>
      </c>
      <c r="O273" s="124">
        <f t="shared" si="25"/>
        <v>5199901.6923912978</v>
      </c>
      <c r="P273" s="124">
        <f t="shared" si="26"/>
        <v>18794.298237659976</v>
      </c>
      <c r="Q273" s="124">
        <f t="shared" si="22"/>
        <v>11010.634193316428</v>
      </c>
      <c r="R273" s="124">
        <f t="shared" si="23"/>
        <v>5229706.6248222739</v>
      </c>
      <c r="Z273" s="2"/>
    </row>
    <row r="274" spans="13:26" x14ac:dyDescent="0.2">
      <c r="M274" s="2"/>
      <c r="N274" s="1">
        <f t="shared" si="24"/>
        <v>220</v>
      </c>
      <c r="O274" s="124">
        <f t="shared" si="25"/>
        <v>5229706.6248222739</v>
      </c>
      <c r="P274" s="124">
        <f t="shared" si="26"/>
        <v>18794.298237659976</v>
      </c>
      <c r="Q274" s="124">
        <f t="shared" si="22"/>
        <v>11073.7452341721</v>
      </c>
      <c r="R274" s="124">
        <f t="shared" si="23"/>
        <v>5259574.6682941057</v>
      </c>
      <c r="Z274" s="2"/>
    </row>
    <row r="275" spans="13:26" x14ac:dyDescent="0.2">
      <c r="M275" s="2"/>
      <c r="N275" s="1">
        <f t="shared" si="24"/>
        <v>221</v>
      </c>
      <c r="O275" s="124">
        <f t="shared" si="25"/>
        <v>5259574.6682941057</v>
      </c>
      <c r="P275" s="124">
        <f t="shared" si="26"/>
        <v>18794.298237659976</v>
      </c>
      <c r="Q275" s="124">
        <f t="shared" si="22"/>
        <v>11136.98991074351</v>
      </c>
      <c r="R275" s="124">
        <f t="shared" si="23"/>
        <v>5289505.9564425088</v>
      </c>
      <c r="Z275" s="2"/>
    </row>
    <row r="276" spans="13:26" x14ac:dyDescent="0.2">
      <c r="M276" s="2"/>
      <c r="N276" s="1">
        <f t="shared" si="24"/>
        <v>222</v>
      </c>
      <c r="O276" s="124">
        <f t="shared" si="25"/>
        <v>5289505.9564425088</v>
      </c>
      <c r="P276" s="124">
        <f t="shared" si="26"/>
        <v>18794.298237659976</v>
      </c>
      <c r="Q276" s="124">
        <f t="shared" si="22"/>
        <v>11200.368506000232</v>
      </c>
      <c r="R276" s="124">
        <f t="shared" si="23"/>
        <v>5319500.6231861692</v>
      </c>
      <c r="Z276" s="2"/>
    </row>
    <row r="277" spans="13:26" x14ac:dyDescent="0.2">
      <c r="M277" s="2"/>
      <c r="N277" s="1">
        <f t="shared" si="24"/>
        <v>223</v>
      </c>
      <c r="O277" s="124">
        <f t="shared" si="25"/>
        <v>5319500.6231861692</v>
      </c>
      <c r="P277" s="124">
        <f t="shared" si="26"/>
        <v>18794.298237659976</v>
      </c>
      <c r="Q277" s="124">
        <f t="shared" si="22"/>
        <v>11263.881303511025</v>
      </c>
      <c r="R277" s="124">
        <f t="shared" si="23"/>
        <v>5349558.8027273398</v>
      </c>
      <c r="Z277" s="2"/>
    </row>
    <row r="278" spans="13:26" x14ac:dyDescent="0.2">
      <c r="M278" s="2"/>
      <c r="N278" s="1">
        <f t="shared" si="24"/>
        <v>224</v>
      </c>
      <c r="O278" s="124">
        <f t="shared" si="25"/>
        <v>5349558.8027273398</v>
      </c>
      <c r="P278" s="124">
        <f t="shared" si="26"/>
        <v>18794.298237659976</v>
      </c>
      <c r="Q278" s="124">
        <f t="shared" si="22"/>
        <v>11327.528587445091</v>
      </c>
      <c r="R278" s="124">
        <f t="shared" si="23"/>
        <v>5379680.6295524444</v>
      </c>
      <c r="Z278" s="2"/>
    </row>
    <row r="279" spans="13:26" x14ac:dyDescent="0.2">
      <c r="M279" s="2"/>
      <c r="N279" s="1">
        <f t="shared" si="24"/>
        <v>225</v>
      </c>
      <c r="O279" s="124">
        <f t="shared" si="25"/>
        <v>5379680.6295524444</v>
      </c>
      <c r="P279" s="124">
        <f t="shared" si="26"/>
        <v>18794.298237659976</v>
      </c>
      <c r="Q279" s="124">
        <f t="shared" si="22"/>
        <v>11391.310642573355</v>
      </c>
      <c r="R279" s="124">
        <f t="shared" si="23"/>
        <v>5409866.2384326775</v>
      </c>
      <c r="Z279" s="2"/>
    </row>
    <row r="280" spans="13:26" x14ac:dyDescent="0.2">
      <c r="M280" s="2"/>
      <c r="N280" s="1">
        <f t="shared" si="24"/>
        <v>226</v>
      </c>
      <c r="O280" s="124">
        <f t="shared" si="25"/>
        <v>5409866.2384326775</v>
      </c>
      <c r="P280" s="124">
        <f t="shared" si="26"/>
        <v>18794.298237659976</v>
      </c>
      <c r="Q280" s="124">
        <f t="shared" si="22"/>
        <v>11455.227754269734</v>
      </c>
      <c r="R280" s="124">
        <f t="shared" si="23"/>
        <v>5440115.7644246072</v>
      </c>
      <c r="Z280" s="2"/>
    </row>
    <row r="281" spans="13:26" x14ac:dyDescent="0.2">
      <c r="M281" s="2"/>
      <c r="N281" s="1">
        <f t="shared" si="24"/>
        <v>227</v>
      </c>
      <c r="O281" s="124">
        <f t="shared" si="25"/>
        <v>5440115.7644246072</v>
      </c>
      <c r="P281" s="124">
        <f t="shared" si="26"/>
        <v>18794.298237659976</v>
      </c>
      <c r="Q281" s="124">
        <f t="shared" si="22"/>
        <v>11519.28020851242</v>
      </c>
      <c r="R281" s="124">
        <f t="shared" si="23"/>
        <v>5470429.3428707793</v>
      </c>
      <c r="Z281" s="2"/>
    </row>
    <row r="282" spans="13:26" x14ac:dyDescent="0.2">
      <c r="M282" s="2"/>
      <c r="N282" s="1">
        <f t="shared" si="24"/>
        <v>228</v>
      </c>
      <c r="O282" s="124">
        <f t="shared" si="25"/>
        <v>5470429.3428707793</v>
      </c>
      <c r="P282" s="124">
        <f t="shared" si="26"/>
        <v>18794.298237659976</v>
      </c>
      <c r="Q282" s="124">
        <f t="shared" si="22"/>
        <v>11583.468291885149</v>
      </c>
      <c r="R282" s="124">
        <f t="shared" si="23"/>
        <v>5500807.1094003245</v>
      </c>
      <c r="Z282" s="2"/>
    </row>
    <row r="283" spans="13:26" x14ac:dyDescent="0.2">
      <c r="M283" s="2"/>
      <c r="N283" s="1">
        <f t="shared" si="24"/>
        <v>229</v>
      </c>
      <c r="O283" s="124">
        <f t="shared" si="25"/>
        <v>5500807.1094003245</v>
      </c>
      <c r="P283" s="124">
        <f t="shared" si="26"/>
        <v>18794.298237659976</v>
      </c>
      <c r="Q283" s="124">
        <f t="shared" si="22"/>
        <v>11647.792291578491</v>
      </c>
      <c r="R283" s="124">
        <f t="shared" si="23"/>
        <v>5531249.1999295633</v>
      </c>
      <c r="Z283" s="2"/>
    </row>
    <row r="284" spans="13:26" x14ac:dyDescent="0.2">
      <c r="M284" s="2"/>
      <c r="N284" s="1">
        <f t="shared" si="24"/>
        <v>230</v>
      </c>
      <c r="O284" s="124">
        <f t="shared" si="25"/>
        <v>5531249.1999295633</v>
      </c>
      <c r="P284" s="124">
        <f t="shared" si="26"/>
        <v>18794.298237659976</v>
      </c>
      <c r="Q284" s="124">
        <f t="shared" si="22"/>
        <v>11712.252495391138</v>
      </c>
      <c r="R284" s="124">
        <f t="shared" si="23"/>
        <v>5561755.7506626146</v>
      </c>
      <c r="Z284" s="2"/>
    </row>
    <row r="285" spans="13:26" x14ac:dyDescent="0.2">
      <c r="M285" s="2"/>
      <c r="N285" s="1">
        <f t="shared" si="24"/>
        <v>231</v>
      </c>
      <c r="O285" s="124">
        <f t="shared" si="25"/>
        <v>5561755.7506626146</v>
      </c>
      <c r="P285" s="124">
        <f t="shared" si="26"/>
        <v>18794.298237659976</v>
      </c>
      <c r="Q285" s="124">
        <f t="shared" si="22"/>
        <v>11776.849191731182</v>
      </c>
      <c r="R285" s="124">
        <f t="shared" si="23"/>
        <v>5592326.8980920054</v>
      </c>
      <c r="Z285" s="2"/>
    </row>
    <row r="286" spans="13:26" x14ac:dyDescent="0.2">
      <c r="M286" s="2"/>
      <c r="N286" s="1">
        <f t="shared" si="24"/>
        <v>232</v>
      </c>
      <c r="O286" s="124">
        <f t="shared" si="25"/>
        <v>5592326.8980920054</v>
      </c>
      <c r="P286" s="124">
        <f t="shared" si="26"/>
        <v>18794.298237659976</v>
      </c>
      <c r="Q286" s="124">
        <f t="shared" si="22"/>
        <v>11841.582669617408</v>
      </c>
      <c r="R286" s="124">
        <f t="shared" si="23"/>
        <v>5622962.778999283</v>
      </c>
      <c r="Z286" s="2"/>
    </row>
    <row r="287" spans="13:26" x14ac:dyDescent="0.2">
      <c r="M287" s="2"/>
      <c r="N287" s="1">
        <f t="shared" si="24"/>
        <v>233</v>
      </c>
      <c r="O287" s="124">
        <f t="shared" si="25"/>
        <v>5622962.778999283</v>
      </c>
      <c r="P287" s="124">
        <f t="shared" si="26"/>
        <v>18794.298237659976</v>
      </c>
      <c r="Q287" s="124">
        <f t="shared" si="22"/>
        <v>11906.453218680599</v>
      </c>
      <c r="R287" s="124">
        <f t="shared" si="23"/>
        <v>5653663.5304556238</v>
      </c>
      <c r="Z287" s="2"/>
    </row>
    <row r="288" spans="13:26" x14ac:dyDescent="0.2">
      <c r="M288" s="2"/>
      <c r="N288" s="1">
        <f t="shared" si="24"/>
        <v>234</v>
      </c>
      <c r="O288" s="124">
        <f t="shared" si="25"/>
        <v>5653663.5304556238</v>
      </c>
      <c r="P288" s="124">
        <f t="shared" si="26"/>
        <v>18794.298237659976</v>
      </c>
      <c r="Q288" s="124">
        <f t="shared" si="22"/>
        <v>11971.461129164816</v>
      </c>
      <c r="R288" s="124">
        <f t="shared" si="23"/>
        <v>5684429.289822449</v>
      </c>
      <c r="Z288" s="2"/>
    </row>
    <row r="289" spans="13:26" x14ac:dyDescent="0.2">
      <c r="M289" s="2"/>
      <c r="N289" s="1">
        <f t="shared" si="24"/>
        <v>235</v>
      </c>
      <c r="O289" s="124">
        <f t="shared" si="25"/>
        <v>5684429.289822449</v>
      </c>
      <c r="P289" s="124">
        <f t="shared" si="26"/>
        <v>18794.298237659976</v>
      </c>
      <c r="Q289" s="124">
        <f t="shared" si="22"/>
        <v>12036.6066919287</v>
      </c>
      <c r="R289" s="124">
        <f t="shared" si="23"/>
        <v>5715260.1947520375</v>
      </c>
      <c r="Z289" s="2"/>
    </row>
    <row r="290" spans="13:26" x14ac:dyDescent="0.2">
      <c r="M290" s="2"/>
      <c r="N290" s="1">
        <f t="shared" si="24"/>
        <v>236</v>
      </c>
      <c r="O290" s="124">
        <f t="shared" si="25"/>
        <v>5715260.1947520375</v>
      </c>
      <c r="P290" s="124">
        <f t="shared" si="26"/>
        <v>18794.298237659976</v>
      </c>
      <c r="Q290" s="124">
        <f t="shared" si="22"/>
        <v>12101.890198446783</v>
      </c>
      <c r="R290" s="124">
        <f t="shared" si="23"/>
        <v>5746156.3831881443</v>
      </c>
      <c r="Z290" s="2"/>
    </row>
    <row r="291" spans="13:26" x14ac:dyDescent="0.2">
      <c r="M291" s="2"/>
      <c r="N291" s="1">
        <f t="shared" si="24"/>
        <v>237</v>
      </c>
      <c r="O291" s="124">
        <f t="shared" si="25"/>
        <v>5746156.3831881443</v>
      </c>
      <c r="P291" s="124">
        <f t="shared" si="26"/>
        <v>18794.298237659976</v>
      </c>
      <c r="Q291" s="124">
        <f t="shared" si="22"/>
        <v>12167.311940810781</v>
      </c>
      <c r="R291" s="124">
        <f t="shared" si="23"/>
        <v>5777117.9933666149</v>
      </c>
      <c r="Z291" s="2"/>
    </row>
    <row r="292" spans="13:26" x14ac:dyDescent="0.2">
      <c r="M292" s="2"/>
      <c r="N292" s="1">
        <f t="shared" si="24"/>
        <v>238</v>
      </c>
      <c r="O292" s="124">
        <f t="shared" si="25"/>
        <v>5777117.9933666149</v>
      </c>
      <c r="P292" s="124">
        <f t="shared" si="26"/>
        <v>18794.298237659976</v>
      </c>
      <c r="Q292" s="124">
        <f t="shared" si="22"/>
        <v>12232.87221173091</v>
      </c>
      <c r="R292" s="124">
        <f t="shared" si="23"/>
        <v>5808145.1638160059</v>
      </c>
      <c r="Z292" s="2"/>
    </row>
    <row r="293" spans="13:26" x14ac:dyDescent="0.2">
      <c r="M293" s="2"/>
      <c r="N293" s="1">
        <f t="shared" si="24"/>
        <v>239</v>
      </c>
      <c r="O293" s="124">
        <f t="shared" si="25"/>
        <v>5808145.1638160059</v>
      </c>
      <c r="P293" s="124">
        <f t="shared" si="26"/>
        <v>18794.298237659976</v>
      </c>
      <c r="Q293" s="124">
        <f t="shared" si="22"/>
        <v>12298.571304537185</v>
      </c>
      <c r="R293" s="124">
        <f t="shared" si="23"/>
        <v>5839238.0333582032</v>
      </c>
      <c r="Z293" s="2"/>
    </row>
    <row r="294" spans="13:26" x14ac:dyDescent="0.2">
      <c r="M294" s="2"/>
      <c r="N294" s="1">
        <f t="shared" si="24"/>
        <v>240</v>
      </c>
      <c r="O294" s="124">
        <f t="shared" si="25"/>
        <v>5839238.0333582032</v>
      </c>
      <c r="P294" s="124">
        <f t="shared" si="26"/>
        <v>18794.298237659976</v>
      </c>
      <c r="Q294" s="124">
        <f t="shared" si="22"/>
        <v>12364.409513180743</v>
      </c>
      <c r="R294" s="124">
        <f t="shared" si="23"/>
        <v>5870396.7411090443</v>
      </c>
      <c r="Z294" s="2"/>
    </row>
    <row r="295" spans="13:26" x14ac:dyDescent="0.2">
      <c r="M295" s="2"/>
      <c r="N295" s="1">
        <f t="shared" si="24"/>
        <v>241</v>
      </c>
      <c r="O295" s="124">
        <f t="shared" si="25"/>
        <v>5870396.7411090443</v>
      </c>
      <c r="P295" s="124">
        <f t="shared" si="26"/>
        <v>18794.298237659976</v>
      </c>
      <c r="Q295" s="124">
        <f t="shared" si="22"/>
        <v>12430.38713223515</v>
      </c>
      <c r="R295" s="124">
        <f t="shared" si="23"/>
        <v>5901621.4264789391</v>
      </c>
      <c r="Z295" s="2"/>
    </row>
    <row r="296" spans="13:26" x14ac:dyDescent="0.2">
      <c r="M296" s="2"/>
      <c r="N296" s="1">
        <f t="shared" si="24"/>
        <v>242</v>
      </c>
      <c r="O296" s="124">
        <f t="shared" si="25"/>
        <v>5901621.4264789391</v>
      </c>
      <c r="P296" s="124">
        <f t="shared" si="26"/>
        <v>18794.298237659976</v>
      </c>
      <c r="Q296" s="124">
        <f t="shared" si="22"/>
        <v>12496.504456897725</v>
      </c>
      <c r="R296" s="124">
        <f t="shared" si="23"/>
        <v>5932912.2291734964</v>
      </c>
      <c r="Z296" s="2"/>
    </row>
    <row r="297" spans="13:26" x14ac:dyDescent="0.2">
      <c r="M297" s="2"/>
      <c r="N297" s="1">
        <f t="shared" si="24"/>
        <v>243</v>
      </c>
      <c r="O297" s="124">
        <f t="shared" si="25"/>
        <v>5932912.2291734964</v>
      </c>
      <c r="P297" s="124">
        <f t="shared" si="26"/>
        <v>18794.298237659976</v>
      </c>
      <c r="Q297" s="124">
        <f t="shared" si="22"/>
        <v>12562.76178299086</v>
      </c>
      <c r="R297" s="124">
        <f t="shared" si="23"/>
        <v>5964269.2891941471</v>
      </c>
      <c r="Z297" s="2"/>
    </row>
    <row r="298" spans="13:26" x14ac:dyDescent="0.2">
      <c r="M298" s="2"/>
      <c r="N298" s="1">
        <f t="shared" si="24"/>
        <v>244</v>
      </c>
      <c r="O298" s="124">
        <f t="shared" si="25"/>
        <v>5964269.2891941471</v>
      </c>
      <c r="P298" s="124">
        <f t="shared" si="26"/>
        <v>18794.298237659976</v>
      </c>
      <c r="Q298" s="124">
        <f t="shared" si="22"/>
        <v>12629.159406963337</v>
      </c>
      <c r="R298" s="124">
        <f t="shared" si="23"/>
        <v>5995692.7468387708</v>
      </c>
      <c r="Z298" s="2"/>
    </row>
    <row r="299" spans="13:26" x14ac:dyDescent="0.2">
      <c r="M299" s="2"/>
      <c r="N299" s="1">
        <f t="shared" si="24"/>
        <v>245</v>
      </c>
      <c r="O299" s="124">
        <f t="shared" si="25"/>
        <v>5995692.7468387708</v>
      </c>
      <c r="P299" s="124">
        <f t="shared" si="26"/>
        <v>18794.298237659976</v>
      </c>
      <c r="Q299" s="124">
        <f t="shared" si="22"/>
        <v>12695.697625891667</v>
      </c>
      <c r="R299" s="124">
        <f t="shared" si="23"/>
        <v>6027182.7427023221</v>
      </c>
      <c r="Z299" s="2"/>
    </row>
    <row r="300" spans="13:26" x14ac:dyDescent="0.2">
      <c r="M300" s="2"/>
      <c r="N300" s="1">
        <f t="shared" si="24"/>
        <v>246</v>
      </c>
      <c r="O300" s="124">
        <f t="shared" si="25"/>
        <v>6027182.7427023221</v>
      </c>
      <c r="P300" s="124">
        <f t="shared" si="26"/>
        <v>18794.298237659976</v>
      </c>
      <c r="Q300" s="124">
        <f t="shared" si="22"/>
        <v>12762.376737481402</v>
      </c>
      <c r="R300" s="124">
        <f t="shared" si="23"/>
        <v>6058739.417677463</v>
      </c>
      <c r="Z300" s="2"/>
    </row>
    <row r="301" spans="13:26" x14ac:dyDescent="0.2">
      <c r="M301" s="2"/>
      <c r="N301" s="1">
        <f t="shared" si="24"/>
        <v>247</v>
      </c>
      <c r="O301" s="124">
        <f t="shared" si="25"/>
        <v>6058739.417677463</v>
      </c>
      <c r="P301" s="124">
        <f t="shared" si="26"/>
        <v>18794.298237659976</v>
      </c>
      <c r="Q301" s="124">
        <f t="shared" si="22"/>
        <v>12829.197040068482</v>
      </c>
      <c r="R301" s="124">
        <f t="shared" si="23"/>
        <v>6090362.9129551919</v>
      </c>
      <c r="Z301" s="2"/>
    </row>
    <row r="302" spans="13:26" x14ac:dyDescent="0.2">
      <c r="M302" s="2"/>
      <c r="N302" s="1">
        <f t="shared" si="24"/>
        <v>248</v>
      </c>
      <c r="O302" s="124">
        <f t="shared" si="25"/>
        <v>6090362.9129551919</v>
      </c>
      <c r="P302" s="124">
        <f t="shared" si="26"/>
        <v>18794.298237659976</v>
      </c>
      <c r="Q302" s="124">
        <f t="shared" si="22"/>
        <v>12896.158832620567</v>
      </c>
      <c r="R302" s="124">
        <f t="shared" si="23"/>
        <v>6122053.3700254727</v>
      </c>
      <c r="Z302" s="2"/>
    </row>
    <row r="303" spans="13:26" x14ac:dyDescent="0.2">
      <c r="M303" s="2"/>
      <c r="N303" s="1">
        <f t="shared" si="24"/>
        <v>249</v>
      </c>
      <c r="O303" s="124">
        <f t="shared" si="25"/>
        <v>6122053.3700254727</v>
      </c>
      <c r="P303" s="124">
        <f t="shared" si="26"/>
        <v>18794.298237659976</v>
      </c>
      <c r="Q303" s="124">
        <f t="shared" si="22"/>
        <v>12963.262414738367</v>
      </c>
      <c r="R303" s="124">
        <f t="shared" si="23"/>
        <v>6153810.9306778712</v>
      </c>
      <c r="Z303" s="2"/>
    </row>
    <row r="304" spans="13:26" x14ac:dyDescent="0.2">
      <c r="M304" s="2"/>
      <c r="N304" s="1">
        <f t="shared" si="24"/>
        <v>250</v>
      </c>
      <c r="O304" s="124">
        <f t="shared" si="25"/>
        <v>6153810.9306778712</v>
      </c>
      <c r="P304" s="124">
        <f t="shared" si="26"/>
        <v>18794.298237659976</v>
      </c>
      <c r="Q304" s="124">
        <f t="shared" si="22"/>
        <v>13030.508086656986</v>
      </c>
      <c r="R304" s="124">
        <f t="shared" si="23"/>
        <v>6185635.7370021883</v>
      </c>
      <c r="Z304" s="2"/>
    </row>
    <row r="305" spans="13:26" x14ac:dyDescent="0.2">
      <c r="M305" s="2"/>
      <c r="N305" s="1">
        <f t="shared" si="24"/>
        <v>251</v>
      </c>
      <c r="O305" s="124">
        <f t="shared" si="25"/>
        <v>6185635.7370021883</v>
      </c>
      <c r="P305" s="124">
        <f t="shared" si="26"/>
        <v>18794.298237659976</v>
      </c>
      <c r="Q305" s="124">
        <f t="shared" si="22"/>
        <v>13097.896149247272</v>
      </c>
      <c r="R305" s="124">
        <f t="shared" si="23"/>
        <v>6217527.9313890953</v>
      </c>
      <c r="Z305" s="2"/>
    </row>
    <row r="306" spans="13:26" x14ac:dyDescent="0.2">
      <c r="M306" s="2"/>
      <c r="N306" s="1">
        <f t="shared" si="24"/>
        <v>252</v>
      </c>
      <c r="O306" s="124">
        <f t="shared" si="25"/>
        <v>6217527.9313890953</v>
      </c>
      <c r="P306" s="124">
        <f t="shared" si="26"/>
        <v>18794.298237659976</v>
      </c>
      <c r="Q306" s="124">
        <f t="shared" si="22"/>
        <v>13165.426904017155</v>
      </c>
      <c r="R306" s="124">
        <f t="shared" si="23"/>
        <v>6249487.6565307723</v>
      </c>
      <c r="Z306" s="2"/>
    </row>
    <row r="307" spans="13:26" x14ac:dyDescent="0.2">
      <c r="M307" s="2"/>
      <c r="N307" s="1">
        <f t="shared" si="24"/>
        <v>253</v>
      </c>
      <c r="O307" s="124">
        <f t="shared" si="25"/>
        <v>6249487.6565307723</v>
      </c>
      <c r="P307" s="124">
        <f t="shared" si="26"/>
        <v>18794.298237659976</v>
      </c>
      <c r="Q307" s="124">
        <f t="shared" si="22"/>
        <v>13233.100653112999</v>
      </c>
      <c r="R307" s="124">
        <f t="shared" si="23"/>
        <v>6281515.0554215452</v>
      </c>
      <c r="Z307" s="2"/>
    </row>
    <row r="308" spans="13:26" x14ac:dyDescent="0.2">
      <c r="M308" s="2"/>
      <c r="N308" s="1">
        <f t="shared" si="24"/>
        <v>254</v>
      </c>
      <c r="O308" s="124">
        <f t="shared" si="25"/>
        <v>6281515.0554215452</v>
      </c>
      <c r="P308" s="124">
        <f t="shared" si="26"/>
        <v>18794.298237659976</v>
      </c>
      <c r="Q308" s="124">
        <f t="shared" si="22"/>
        <v>13300.917699320955</v>
      </c>
      <c r="R308" s="124">
        <f t="shared" si="23"/>
        <v>6313610.2713585263</v>
      </c>
      <c r="Z308" s="2"/>
    </row>
    <row r="309" spans="13:26" x14ac:dyDescent="0.2">
      <c r="M309" s="2"/>
      <c r="N309" s="1">
        <f t="shared" si="24"/>
        <v>255</v>
      </c>
      <c r="O309" s="124">
        <f t="shared" si="25"/>
        <v>6313610.2713585263</v>
      </c>
      <c r="P309" s="124">
        <f t="shared" si="26"/>
        <v>18794.298237659976</v>
      </c>
      <c r="Q309" s="124">
        <f t="shared" si="22"/>
        <v>13368.878346068313</v>
      </c>
      <c r="R309" s="124">
        <f t="shared" si="23"/>
        <v>6345773.4479422541</v>
      </c>
      <c r="Z309" s="2"/>
    </row>
    <row r="310" spans="13:26" x14ac:dyDescent="0.2">
      <c r="M310" s="2"/>
      <c r="N310" s="1">
        <f t="shared" si="24"/>
        <v>256</v>
      </c>
      <c r="O310" s="124">
        <f t="shared" si="25"/>
        <v>6345773.4479422541</v>
      </c>
      <c r="P310" s="124">
        <f t="shared" si="26"/>
        <v>18794.298237659976</v>
      </c>
      <c r="Q310" s="124">
        <f t="shared" si="22"/>
        <v>13436.982897424863</v>
      </c>
      <c r="R310" s="124">
        <f t="shared" si="23"/>
        <v>6378004.7290773392</v>
      </c>
      <c r="Z310" s="2"/>
    </row>
    <row r="311" spans="13:26" x14ac:dyDescent="0.2">
      <c r="M311" s="2"/>
      <c r="N311" s="1">
        <f t="shared" si="24"/>
        <v>257</v>
      </c>
      <c r="O311" s="124">
        <f t="shared" si="25"/>
        <v>6378004.7290773392</v>
      </c>
      <c r="P311" s="124">
        <f t="shared" si="26"/>
        <v>18794.298237659976</v>
      </c>
      <c r="Q311" s="124">
        <f t="shared" ref="Q311:Q318" si="27">O311*$P$49</f>
        <v>13505.231658104251</v>
      </c>
      <c r="R311" s="124">
        <f t="shared" ref="R311:R318" si="28">O311+P311+Q311</f>
        <v>6410304.258973103</v>
      </c>
      <c r="Z311" s="2"/>
    </row>
    <row r="312" spans="13:26" x14ac:dyDescent="0.2">
      <c r="M312" s="2"/>
      <c r="N312" s="1">
        <f t="shared" ref="N312:N318" si="29">N311+1</f>
        <v>258</v>
      </c>
      <c r="O312" s="124">
        <f t="shared" ref="O312:O318" si="30">R311</f>
        <v>6410304.258973103</v>
      </c>
      <c r="P312" s="124">
        <f t="shared" ref="P312:P318" si="31">P311</f>
        <v>18794.298237659976</v>
      </c>
      <c r="Q312" s="124">
        <f t="shared" si="27"/>
        <v>13573.624933465346</v>
      </c>
      <c r="R312" s="124">
        <f t="shared" si="28"/>
        <v>6442672.1821442284</v>
      </c>
      <c r="Z312" s="2"/>
    </row>
    <row r="313" spans="13:26" x14ac:dyDescent="0.2">
      <c r="M313" s="2"/>
      <c r="N313" s="1">
        <f t="shared" si="29"/>
        <v>259</v>
      </c>
      <c r="O313" s="124">
        <f t="shared" si="30"/>
        <v>6442672.1821442284</v>
      </c>
      <c r="P313" s="124">
        <f t="shared" si="31"/>
        <v>18794.298237659976</v>
      </c>
      <c r="Q313" s="124">
        <f t="shared" si="27"/>
        <v>13642.163029513607</v>
      </c>
      <c r="R313" s="124">
        <f t="shared" si="28"/>
        <v>6475108.6434114017</v>
      </c>
      <c r="Z313" s="2"/>
    </row>
    <row r="314" spans="13:26" x14ac:dyDescent="0.2">
      <c r="M314" s="2"/>
      <c r="N314" s="1">
        <f t="shared" si="29"/>
        <v>260</v>
      </c>
      <c r="O314" s="124">
        <f t="shared" si="30"/>
        <v>6475108.6434114017</v>
      </c>
      <c r="P314" s="124">
        <f t="shared" si="31"/>
        <v>18794.298237659976</v>
      </c>
      <c r="Q314" s="124">
        <f t="shared" si="27"/>
        <v>13710.846252902449</v>
      </c>
      <c r="R314" s="124">
        <f t="shared" si="28"/>
        <v>6507613.787901964</v>
      </c>
      <c r="Z314" s="2"/>
    </row>
    <row r="315" spans="13:26" x14ac:dyDescent="0.2">
      <c r="M315" s="2"/>
      <c r="N315" s="1">
        <f t="shared" si="29"/>
        <v>261</v>
      </c>
      <c r="O315" s="124">
        <f t="shared" si="30"/>
        <v>6507613.787901964</v>
      </c>
      <c r="P315" s="124">
        <f t="shared" si="31"/>
        <v>18794.298237659976</v>
      </c>
      <c r="Q315" s="124">
        <f t="shared" si="27"/>
        <v>13779.674910934613</v>
      </c>
      <c r="R315" s="124">
        <f t="shared" si="28"/>
        <v>6540187.7610505586</v>
      </c>
      <c r="Z315" s="2"/>
    </row>
    <row r="316" spans="13:26" x14ac:dyDescent="0.2">
      <c r="M316" s="2"/>
      <c r="N316" s="1">
        <f t="shared" si="29"/>
        <v>262</v>
      </c>
      <c r="O316" s="124">
        <f t="shared" si="30"/>
        <v>6540187.7610505586</v>
      </c>
      <c r="P316" s="124">
        <f t="shared" si="31"/>
        <v>18794.298237659976</v>
      </c>
      <c r="Q316" s="124">
        <f t="shared" si="27"/>
        <v>13848.649311563551</v>
      </c>
      <c r="R316" s="124">
        <f t="shared" si="28"/>
        <v>6572830.7085997825</v>
      </c>
      <c r="Z316" s="2"/>
    </row>
    <row r="317" spans="13:26" x14ac:dyDescent="0.2">
      <c r="M317" s="2"/>
      <c r="N317" s="1">
        <f t="shared" si="29"/>
        <v>263</v>
      </c>
      <c r="O317" s="124">
        <f t="shared" si="30"/>
        <v>6572830.7085997825</v>
      </c>
      <c r="P317" s="124">
        <f t="shared" si="31"/>
        <v>18794.298237659976</v>
      </c>
      <c r="Q317" s="124">
        <f t="shared" si="27"/>
        <v>13917.769763394792</v>
      </c>
      <c r="R317" s="124">
        <f t="shared" si="28"/>
        <v>6605542.7766008377</v>
      </c>
      <c r="Z317" s="2"/>
    </row>
    <row r="318" spans="13:26" x14ac:dyDescent="0.2">
      <c r="M318" s="2"/>
      <c r="N318" s="1">
        <f t="shared" si="29"/>
        <v>264</v>
      </c>
      <c r="O318" s="124">
        <f t="shared" si="30"/>
        <v>6605542.7766008377</v>
      </c>
      <c r="P318" s="124">
        <f t="shared" si="31"/>
        <v>18794.298237659976</v>
      </c>
      <c r="Q318" s="124">
        <f t="shared" si="27"/>
        <v>13987.036575687327</v>
      </c>
      <c r="R318" s="124">
        <f t="shared" si="28"/>
        <v>6638324.1114141848</v>
      </c>
      <c r="Z318" s="2"/>
    </row>
    <row r="319" spans="13:26" x14ac:dyDescent="0.2">
      <c r="M319" s="2"/>
      <c r="N319" s="163" t="s">
        <v>216</v>
      </c>
      <c r="O319" s="163" t="s">
        <v>216</v>
      </c>
      <c r="P319" s="163" t="s">
        <v>216</v>
      </c>
      <c r="Q319" s="163" t="s">
        <v>216</v>
      </c>
      <c r="R319" s="163" t="s">
        <v>216</v>
      </c>
      <c r="Z319" s="2"/>
    </row>
    <row r="320" spans="13:26" x14ac:dyDescent="0.2">
      <c r="M320" s="2"/>
      <c r="N320" s="134"/>
      <c r="O320" s="134" t="s">
        <v>231</v>
      </c>
      <c r="P320" s="196">
        <f>SUM(P55:P318)</f>
        <v>4961694.7347422326</v>
      </c>
      <c r="Q320" s="196">
        <f>SUM(Q55:Q318)</f>
        <v>1676629.3766719557</v>
      </c>
      <c r="R320" s="196">
        <f>P320+Q320</f>
        <v>6638324.1114141885</v>
      </c>
      <c r="S320" s="124">
        <f>R320-P50</f>
        <v>7.8231096267700195E-8</v>
      </c>
      <c r="Z320" s="2"/>
    </row>
    <row r="321" spans="13:26" x14ac:dyDescent="0.2"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C59B7-DA53-4144-BEE6-FD2FD962C950}">
  <sheetPr>
    <tabColor theme="2" tint="-0.499984740745262"/>
    <pageSetUpPr fitToPage="1"/>
  </sheetPr>
  <dimension ref="A1:AH309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16.285156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6.285156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Legoland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 t="str">
        <f>C10</f>
        <v>2046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173396.05515991122</v>
      </c>
      <c r="Q8" s="184">
        <f>G10</f>
        <v>80765.046153550356</v>
      </c>
      <c r="R8" s="184">
        <f>G11</f>
        <v>80795.170896166426</v>
      </c>
      <c r="S8" s="184">
        <f>G12</f>
        <v>43365.166360031639</v>
      </c>
      <c r="T8" s="184">
        <f>G13</f>
        <v>-31529.328249837203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296454.28233930556</v>
      </c>
      <c r="Q9" s="184">
        <f>L10</f>
        <v>141277.63813829439</v>
      </c>
      <c r="R9" s="184">
        <f>L11</f>
        <v>144199.06987556975</v>
      </c>
      <c r="S9" s="184">
        <f>L12</f>
        <v>67249.49945412224</v>
      </c>
      <c r="T9" s="184">
        <f>L13</f>
        <v>-56271.925128680843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207" t="s">
        <v>51</v>
      </c>
      <c r="B10" s="170">
        <f>'Escalation Factors'!$A$10</f>
        <v>2023</v>
      </c>
      <c r="C10" s="208" t="s">
        <v>280</v>
      </c>
      <c r="D10" s="10" t="s">
        <v>155</v>
      </c>
      <c r="E10" s="184">
        <f>VLOOKUP($A$10,'Cost Estimates in 2023'!$A:$F,2,FALSE)</f>
        <v>76590</v>
      </c>
      <c r="F10" s="164">
        <f>VLOOKUP(G$7,Multiplier_Labor,3,FALSE)</f>
        <v>1.0545116353773385</v>
      </c>
      <c r="G10" s="185">
        <f>E10*F10</f>
        <v>80765.046153550356</v>
      </c>
      <c r="H10" s="137"/>
      <c r="J10" s="165">
        <f>C10+1</f>
        <v>2047</v>
      </c>
      <c r="K10" s="164">
        <f>VLOOKUP(J$10,Multiplier_Labor,4,FALSE)</f>
        <v>1.749242337702595</v>
      </c>
      <c r="L10" s="185">
        <f>G10*K10</f>
        <v>141277.63813829439</v>
      </c>
      <c r="M10" s="2"/>
      <c r="O10" s="134" t="s">
        <v>235</v>
      </c>
      <c r="P10" s="184">
        <f>SUM(Q10:T10)</f>
        <v>271971.3223393056</v>
      </c>
      <c r="Q10" s="184">
        <f>Q9-Q16</f>
        <v>129370.6781382944</v>
      </c>
      <c r="R10" s="184">
        <f>R9-R16</f>
        <v>132592.06987556975</v>
      </c>
      <c r="S10" s="184">
        <f>S9-S16</f>
        <v>62953.49945412224</v>
      </c>
      <c r="T10" s="184">
        <f>T9-T16</f>
        <v>-52944.925128680843</v>
      </c>
      <c r="Z10" s="2"/>
      <c r="AA10" s="186" t="str">
        <f>A10</f>
        <v>Legoland Solar</v>
      </c>
      <c r="AB10" s="182">
        <f>P12</f>
        <v>21</v>
      </c>
      <c r="AC10" s="187">
        <f>G7</f>
        <v>2025</v>
      </c>
      <c r="AD10" s="187" t="str">
        <f>C10</f>
        <v>2046</v>
      </c>
      <c r="AE10" s="182">
        <f>G15</f>
        <v>173396.05515991122</v>
      </c>
      <c r="AF10" s="182">
        <f>P16</f>
        <v>24482.959999999999</v>
      </c>
      <c r="AG10" s="182">
        <f>L15</f>
        <v>296454.28233930556</v>
      </c>
      <c r="AH10" s="188">
        <f>AG10-P10-P16</f>
        <v>-3.637978807091713E-11</v>
      </c>
    </row>
    <row r="11" spans="1:34" x14ac:dyDescent="0.2">
      <c r="D11" s="161" t="s">
        <v>245</v>
      </c>
      <c r="E11" s="184">
        <f>VLOOKUP($A$10,'Cost Estimates in 2023'!$A:$F,3,FALSE)</f>
        <v>79695</v>
      </c>
      <c r="F11" s="164">
        <f>VLOOKUP(G$7,Multiplier_Materials,3,FALSE)</f>
        <v>1.0138047668757943</v>
      </c>
      <c r="G11" s="185">
        <f>E11*F11</f>
        <v>80795.170896166426</v>
      </c>
      <c r="H11" s="137"/>
      <c r="K11" s="164">
        <f>VLOOKUP(J$10,Multiplier_Materials,4,FALSE)</f>
        <v>1.7847486214353898</v>
      </c>
      <c r="L11" s="185">
        <f>G11*K11</f>
        <v>144199.06987556975</v>
      </c>
      <c r="M11" s="2"/>
      <c r="O11" s="134" t="s">
        <v>234</v>
      </c>
      <c r="P11" s="184">
        <f>SUM(Q11:T11)</f>
        <v>159179.5895671717</v>
      </c>
      <c r="Q11" s="184">
        <f>Q10/((1+Q13)^(P12))</f>
        <v>73958.121953649097</v>
      </c>
      <c r="R11" s="184">
        <f>R10/((1+R13)^(P12))</f>
        <v>74291.734019624724</v>
      </c>
      <c r="S11" s="184">
        <f>S10/((1+S13)^(P12))</f>
        <v>40594.933775478494</v>
      </c>
      <c r="T11" s="184">
        <f>T10/((1+T13)^(P12))</f>
        <v>-29665.200181580625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41630</v>
      </c>
      <c r="F12" s="164">
        <f>VLOOKUP(G$7,Multiplier_GDP,3,FALSE)</f>
        <v>1.0416806716317952</v>
      </c>
      <c r="G12" s="185">
        <f>E12*F12</f>
        <v>43365.166360031639</v>
      </c>
      <c r="H12" s="137"/>
      <c r="K12" s="164">
        <f>VLOOKUP(J$10,Multiplier_GDP,4,FALSE)</f>
        <v>1.5507723156368209</v>
      </c>
      <c r="L12" s="185">
        <f>G12*K12</f>
        <v>67249.49945412224</v>
      </c>
      <c r="M12" s="2"/>
      <c r="O12" s="134" t="s">
        <v>244</v>
      </c>
      <c r="P12" s="184">
        <f>(P7-P6)</f>
        <v>21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-31100</v>
      </c>
      <c r="F13" s="164">
        <f>F11</f>
        <v>1.0138047668757943</v>
      </c>
      <c r="G13" s="185">
        <f>E13*F13</f>
        <v>-31529.328249837203</v>
      </c>
      <c r="H13" s="137"/>
      <c r="K13" s="164">
        <f>K11</f>
        <v>1.7847486214353898</v>
      </c>
      <c r="L13" s="185">
        <f>G13*K13</f>
        <v>-56271.925128680843</v>
      </c>
      <c r="M13" s="2"/>
      <c r="O13" s="180" t="s">
        <v>237</v>
      </c>
      <c r="P13" s="189">
        <f>IF(P8=0,0,((P9/P8)^(1/($P7-$P6))-1))</f>
        <v>2.5867704344085585E-2</v>
      </c>
      <c r="Q13" s="189">
        <f>IF(Q8=0,0,((Q9/Q8)^(1/($P7-$P6))-1))</f>
        <v>2.698543599260117E-2</v>
      </c>
      <c r="R13" s="189">
        <f>IF(R8=0,0,((R9/R8)^(1/($P7-$P6))-1))</f>
        <v>2.7968625394722668E-2</v>
      </c>
      <c r="S13" s="189">
        <f>IF(S8=0,0,((S9/S8)^(1/($P7-$P6))-1))</f>
        <v>2.1112790370105605E-2</v>
      </c>
      <c r="T13" s="189">
        <f>IF(T8=0,0,((T9/T8)^(1/($P7-$P6))-1))</f>
        <v>2.7968625394722668E-2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9911.3828331399018</v>
      </c>
      <c r="Q14" s="185">
        <f>PMT(Q13,$P12,-Q11)</f>
        <v>4659.5393486775174</v>
      </c>
      <c r="R14" s="185">
        <f>PMT(R13,$P12,-R11)</f>
        <v>4725.6125482292873</v>
      </c>
      <c r="S14" s="185">
        <f>PMT(S13,$P12,-S11)</f>
        <v>2413.2005173547318</v>
      </c>
      <c r="T14" s="185">
        <f>PMT(T13,$P12,-T11)</f>
        <v>-1886.9695811216343</v>
      </c>
      <c r="U14" s="190"/>
      <c r="Z14" s="2"/>
    </row>
    <row r="15" spans="1:34" x14ac:dyDescent="0.2">
      <c r="E15" s="185">
        <f>SUM(E10:E13)</f>
        <v>166815</v>
      </c>
      <c r="F15" s="124"/>
      <c r="G15" s="185">
        <f>SUM(G10:G13)</f>
        <v>173396.05515991122</v>
      </c>
      <c r="H15" s="137"/>
      <c r="L15" s="185">
        <f>SUM(L10:L13)</f>
        <v>296454.28233930556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4" si="0">SUM(Q16:T16)</f>
        <v>24482.959999999999</v>
      </c>
      <c r="Q16" s="185">
        <f>VLOOKUP($A$10,'Reserves Dec 31, 2024'!$A:$F,2,FALSE)</f>
        <v>11906.96</v>
      </c>
      <c r="R16" s="185">
        <f>VLOOKUP($A$10,'Reserves Dec 31, 2024'!$A:$F,3,FALSE)</f>
        <v>11607</v>
      </c>
      <c r="S16" s="185">
        <f>VLOOKUP($A$10,'Reserves Dec 31, 2024'!$A:$F,4,FALSE)</f>
        <v>4296</v>
      </c>
      <c r="T16" s="185">
        <f>VLOOKUP($A$10,'Reserves Dec 31, 2024'!$A:$F,5,FALSE)</f>
        <v>-3327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4" si="1">N16+1</f>
        <v>1</v>
      </c>
      <c r="O17" s="195">
        <f>P6</f>
        <v>2025</v>
      </c>
      <c r="P17" s="124">
        <f t="shared" si="0"/>
        <v>9911.3828331399018</v>
      </c>
      <c r="Q17" s="124">
        <f>IF($N17&lt;=TRUNC($P$12),Q14*(1+0),0)</f>
        <v>4659.5393486775174</v>
      </c>
      <c r="R17" s="124">
        <f>IF($N17&lt;=TRUNC($P$12),R14*(1+0),0)</f>
        <v>4725.6125482292873</v>
      </c>
      <c r="S17" s="124">
        <f>IF($N17&lt;=TRUNC($P$12),S14*(1+0),0)</f>
        <v>2413.2005173547318</v>
      </c>
      <c r="T17" s="124">
        <f>IF($N17&lt;=TRUNC($P$12),T14*(1+0),0)</f>
        <v>-1886.9695811216343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4" si="2">O17+1</f>
        <v>2026</v>
      </c>
      <c r="P18" s="124">
        <f t="shared" si="0"/>
        <v>10167.464872408984</v>
      </c>
      <c r="Q18" s="124">
        <f t="shared" ref="Q18:Q44" si="3">IF($N18&lt;=TRUNC($P$12),Q17*(1+Q$13),0)</f>
        <v>4785.2790495262607</v>
      </c>
      <c r="R18" s="124">
        <f t="shared" ref="R18:R44" si="4">IF($N18&lt;=TRUNC($P$12),R17*(1+R$13),0)</f>
        <v>4857.7814353513131</v>
      </c>
      <c r="S18" s="124">
        <f t="shared" ref="S18:S44" si="5">IF($N18&lt;=TRUNC($P$12),S17*(1+S$13),0)</f>
        <v>2464.1499139986727</v>
      </c>
      <c r="T18" s="124">
        <f t="shared" ref="T18:T44" si="6">IF($N18&lt;=TRUNC($P$12),T17*(1+T$13),0)</f>
        <v>-1939.7455264672619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10430.236247705407</v>
      </c>
      <c r="Q19" s="124">
        <f t="shared" si="3"/>
        <v>4914.4118910239868</v>
      </c>
      <c r="R19" s="124">
        <f t="shared" si="4"/>
        <v>4993.6469045660924</v>
      </c>
      <c r="S19" s="124">
        <f t="shared" si="5"/>
        <v>2516.1749945734405</v>
      </c>
      <c r="T19" s="124">
        <f t="shared" si="6"/>
        <v>-1993.9975424581139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10699.873339751161</v>
      </c>
      <c r="Q20" s="124">
        <f t="shared" si="3"/>
        <v>5047.0294385504931</v>
      </c>
      <c r="R20" s="124">
        <f t="shared" si="4"/>
        <v>5133.3123441934176</v>
      </c>
      <c r="S20" s="124">
        <f t="shared" si="5"/>
        <v>2569.298469768371</v>
      </c>
      <c r="T20" s="124">
        <f t="shared" si="6"/>
        <v>-2049.7669127611225</v>
      </c>
      <c r="U20" s="196">
        <f>SUM(Q17:T20)/4</f>
        <v>10302.239323251362</v>
      </c>
      <c r="V20" s="124">
        <f>SUM(Q17:Q20)/4</f>
        <v>4851.5649319445638</v>
      </c>
      <c r="W20" s="124">
        <f>SUM(R17:R20)/4</f>
        <v>4927.5883080850281</v>
      </c>
      <c r="X20" s="124">
        <f>SUM(S17:S20)/4</f>
        <v>2490.7059739238043</v>
      </c>
      <c r="Y20" s="124">
        <f>SUM(T17:T20)/4</f>
        <v>-1967.619890702033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10976.557216667727</v>
      </c>
      <c r="Q21" s="124">
        <f t="shared" si="3"/>
        <v>5183.2257284172711</v>
      </c>
      <c r="R21" s="124">
        <f t="shared" si="4"/>
        <v>5276.8840341822688</v>
      </c>
      <c r="S21" s="124">
        <f t="shared" si="5"/>
        <v>2623.5435297588238</v>
      </c>
      <c r="T21" s="124">
        <f t="shared" si="6"/>
        <v>-2107.0960756906356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11260.473759359538</v>
      </c>
      <c r="Q22" s="124">
        <f t="shared" si="3"/>
        <v>5323.0973345466791</v>
      </c>
      <c r="R22" s="124">
        <f t="shared" si="4"/>
        <v>5424.4712269857055</v>
      </c>
      <c r="S22" s="124">
        <f t="shared" si="5"/>
        <v>2678.9338543294689</v>
      </c>
      <c r="T22" s="124">
        <f t="shared" si="6"/>
        <v>-2166.0286565023171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11551.813790269236</v>
      </c>
      <c r="Q23" s="124">
        <f t="shared" si="3"/>
        <v>5466.7434369504745</v>
      </c>
      <c r="R23" s="124">
        <f t="shared" si="4"/>
        <v>5576.18623069772</v>
      </c>
      <c r="S23" s="124">
        <f t="shared" si="5"/>
        <v>2735.4936232113059</v>
      </c>
      <c r="T23" s="124">
        <f t="shared" si="6"/>
        <v>-2226.6095005902648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11850.773205595913</v>
      </c>
      <c r="Q24" s="124">
        <f t="shared" si="3"/>
        <v>5614.2658920562744</v>
      </c>
      <c r="R24" s="124">
        <f t="shared" si="4"/>
        <v>5732.1444945153153</v>
      </c>
      <c r="S24" s="124">
        <f t="shared" si="5"/>
        <v>2793.247526636927</v>
      </c>
      <c r="T24" s="124">
        <f t="shared" si="6"/>
        <v>-2288.8847076126044</v>
      </c>
      <c r="U24" s="196">
        <f>SUM(Q21:T24)/4</f>
        <v>11409.904492973101</v>
      </c>
      <c r="V24" s="124">
        <f>SUM(Q21:Q24)/4</f>
        <v>5396.833097992675</v>
      </c>
      <c r="W24" s="124">
        <f>SUM(R21:R24)/4</f>
        <v>5502.4214965952524</v>
      </c>
      <c r="X24" s="124">
        <f>SUM(S21:S24)/4</f>
        <v>2707.8046334841315</v>
      </c>
      <c r="Y24" s="124">
        <f>SUM(T21:T24)/4</f>
        <v>-2197.1547350989554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12157.553111069737</v>
      </c>
      <c r="Q25" s="124">
        <f t="shared" si="3"/>
        <v>5765.7693049318032</v>
      </c>
      <c r="R25" s="124">
        <f t="shared" si="4"/>
        <v>5892.464696590836</v>
      </c>
      <c r="S25" s="124">
        <f t="shared" si="5"/>
        <v>2852.2207761186282</v>
      </c>
      <c r="T25" s="124">
        <f t="shared" si="6"/>
        <v>-2352.9016665715308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12472.359961379148</v>
      </c>
      <c r="Q26" s="124">
        <f t="shared" si="3"/>
        <v>5921.3611034581445</v>
      </c>
      <c r="R26" s="124">
        <f t="shared" si="4"/>
        <v>6057.2688343414129</v>
      </c>
      <c r="S26" s="124">
        <f t="shared" si="5"/>
        <v>2912.4391154540808</v>
      </c>
      <c r="T26" s="124">
        <f t="shared" si="6"/>
        <v>-2418.7090918744884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12795.40570334925</v>
      </c>
      <c r="Q27" s="124">
        <f t="shared" si="3"/>
        <v>6081.1516145045925</v>
      </c>
      <c r="R27" s="124">
        <f t="shared" si="4"/>
        <v>6226.682317284236</v>
      </c>
      <c r="S27" s="124">
        <f t="shared" si="5"/>
        <v>2973.9288319643588</v>
      </c>
      <c r="T27" s="124">
        <f t="shared" si="6"/>
        <v>-2486.357060403936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13126.90792297275</v>
      </c>
      <c r="Q28" s="124">
        <f t="shared" si="3"/>
        <v>6245.2541421591095</v>
      </c>
      <c r="R28" s="124">
        <f t="shared" si="4"/>
        <v>6400.8340624683024</v>
      </c>
      <c r="S28" s="124">
        <f t="shared" si="5"/>
        <v>3036.7167679692352</v>
      </c>
      <c r="T28" s="124">
        <f t="shared" si="6"/>
        <v>-2555.8970496238976</v>
      </c>
      <c r="U28" s="196">
        <f>SUM(Q25:T28)/4</f>
        <v>12638.056674692723</v>
      </c>
      <c r="V28" s="124">
        <f>SUM(Q25:Q28)/4</f>
        <v>6003.3840412634127</v>
      </c>
      <c r="W28" s="124">
        <f>SUM(R25:R28)/4</f>
        <v>6144.3124776711975</v>
      </c>
      <c r="X28" s="124">
        <f>SUM(S25:S28)/4</f>
        <v>2943.826372876576</v>
      </c>
      <c r="Y28" s="124">
        <f>SUM(T25:T28)/4</f>
        <v>-2453.4662171184632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13467.089996397581</v>
      </c>
      <c r="Q29" s="124">
        <f t="shared" si="3"/>
        <v>6413.7850480698717</v>
      </c>
      <c r="R29" s="124">
        <f t="shared" si="4"/>
        <v>6579.8565925752591</v>
      </c>
      <c r="S29" s="124">
        <f t="shared" si="5"/>
        <v>3100.8303325047541</v>
      </c>
      <c r="T29" s="124">
        <f t="shared" si="6"/>
        <v>-2627.3819767523055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13816.181244978112</v>
      </c>
      <c r="Q30" s="124">
        <f t="shared" si="3"/>
        <v>6586.8638339548634</v>
      </c>
      <c r="R30" s="124">
        <f t="shared" si="4"/>
        <v>6763.8861367639929</v>
      </c>
      <c r="S30" s="124">
        <f t="shared" si="5"/>
        <v>3166.297513288192</v>
      </c>
      <c r="T30" s="124">
        <f t="shared" si="6"/>
        <v>-2700.8662390289369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14174.417094499779</v>
      </c>
      <c r="Q31" s="124">
        <f t="shared" si="3"/>
        <v>6764.6132263380323</v>
      </c>
      <c r="R31" s="124">
        <f t="shared" si="4"/>
        <v>6953.0627343357028</v>
      </c>
      <c r="S31" s="124">
        <f t="shared" si="5"/>
        <v>3233.1468889356324</v>
      </c>
      <c r="T31" s="124">
        <f t="shared" si="6"/>
        <v>-2776.4057551095907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14542.039238689913</v>
      </c>
      <c r="Q32" s="124">
        <f t="shared" si="3"/>
        <v>6947.1592635720808</v>
      </c>
      <c r="R32" s="124">
        <f t="shared" si="4"/>
        <v>7147.530341298344</v>
      </c>
      <c r="S32" s="124">
        <f t="shared" si="5"/>
        <v>3301.4076414374895</v>
      </c>
      <c r="T32" s="124">
        <f t="shared" si="6"/>
        <v>-2854.0580076180031</v>
      </c>
      <c r="U32" s="196">
        <f>SUM(Q29:T32)/4</f>
        <v>13999.931893641344</v>
      </c>
      <c r="V32" s="124">
        <f>SUM(Q29:Q32)/4</f>
        <v>6678.105342983712</v>
      </c>
      <c r="W32" s="124">
        <f>SUM(R29:R32)/4</f>
        <v>6861.0839512433249</v>
      </c>
      <c r="X32" s="124">
        <f>SUM(S29:S32)/4</f>
        <v>3200.4205940415168</v>
      </c>
      <c r="Y32" s="124">
        <f>SUM(T29:T32)/4</f>
        <v>-2739.677994627209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14919.295807130689</v>
      </c>
      <c r="Q33" s="124">
        <f t="shared" si="3"/>
        <v>7134.6313852096118</v>
      </c>
      <c r="R33" s="124">
        <f t="shared" si="4"/>
        <v>7347.4369399115312</v>
      </c>
      <c r="S33" s="124">
        <f t="shared" si="5"/>
        <v>3371.1095688974237</v>
      </c>
      <c r="T33" s="124">
        <f t="shared" si="6"/>
        <v>-2933.8820868878797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15306.44153769313</v>
      </c>
      <c r="Q34" s="124">
        <f t="shared" si="3"/>
        <v>7327.1625237859889</v>
      </c>
      <c r="R34" s="124">
        <f t="shared" si="4"/>
        <v>7552.9346512952643</v>
      </c>
      <c r="S34" s="124">
        <f t="shared" si="5"/>
        <v>3442.283098540212</v>
      </c>
      <c r="T34" s="124">
        <f t="shared" si="6"/>
        <v>-3015.9387359283342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15703.737953614467</v>
      </c>
      <c r="Q35" s="124">
        <f t="shared" si="3"/>
        <v>7524.8891990790016</v>
      </c>
      <c r="R35" s="124">
        <f t="shared" si="4"/>
        <v>7764.1798511881616</v>
      </c>
      <c r="S35" s="124">
        <f t="shared" si="5"/>
        <v>3514.9592999942492</v>
      </c>
      <c r="T35" s="124">
        <f t="shared" si="6"/>
        <v>-3100.2903966469471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16111.453545344319</v>
      </c>
      <c r="Q36" s="124">
        <f t="shared" si="3"/>
        <v>7727.9516149121637</v>
      </c>
      <c r="R36" s="124">
        <f t="shared" si="4"/>
        <v>7981.3332889432968</v>
      </c>
      <c r="S36" s="124">
        <f t="shared" si="5"/>
        <v>3589.1698988544808</v>
      </c>
      <c r="T36" s="124">
        <f t="shared" si="6"/>
        <v>-3187.0012573656218</v>
      </c>
      <c r="U36" s="196">
        <f>SUM(Q33:T36)/4</f>
        <v>15510.232210945653</v>
      </c>
      <c r="V36" s="124">
        <f>SUM(Q33:Q36)/4</f>
        <v>7428.658680746692</v>
      </c>
      <c r="W36" s="124">
        <f>SUM(R33:R36)/4</f>
        <v>7661.4711828345635</v>
      </c>
      <c r="X36" s="124">
        <f>SUM(S33:S36)/4</f>
        <v>3479.3804665715916</v>
      </c>
      <c r="Y36" s="124">
        <f>SUM(T33:T36)/4</f>
        <v>-3059.2781192071957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16529.863957288773</v>
      </c>
      <c r="Q37" s="124">
        <f t="shared" si="3"/>
        <v>7936.4937585702946</v>
      </c>
      <c r="R37" s="124">
        <f t="shared" si="4"/>
        <v>8204.5602098521813</v>
      </c>
      <c r="S37" s="124">
        <f t="shared" si="5"/>
        <v>3664.9472905316889</v>
      </c>
      <c r="T37" s="124">
        <f t="shared" si="6"/>
        <v>-3276.1373016653911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0</v>
      </c>
      <c r="Q38" s="124">
        <f t="shared" si="3"/>
        <v>0</v>
      </c>
      <c r="R38" s="124">
        <f t="shared" si="4"/>
        <v>0</v>
      </c>
      <c r="S38" s="124">
        <f t="shared" si="5"/>
        <v>0</v>
      </c>
      <c r="T38" s="124">
        <f t="shared" si="6"/>
        <v>0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0</v>
      </c>
      <c r="Q39" s="124">
        <f t="shared" si="3"/>
        <v>0</v>
      </c>
      <c r="R39" s="124">
        <f t="shared" si="4"/>
        <v>0</v>
      </c>
      <c r="S39" s="124">
        <f t="shared" si="5"/>
        <v>0</v>
      </c>
      <c r="T39" s="124">
        <f t="shared" si="6"/>
        <v>0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0</v>
      </c>
      <c r="Q40" s="124">
        <f t="shared" si="3"/>
        <v>0</v>
      </c>
      <c r="R40" s="124">
        <f t="shared" si="4"/>
        <v>0</v>
      </c>
      <c r="S40" s="124">
        <f t="shared" si="5"/>
        <v>0</v>
      </c>
      <c r="T40" s="124">
        <f t="shared" si="6"/>
        <v>0</v>
      </c>
      <c r="U40" s="196">
        <f>SUM(Q37:T40)/4</f>
        <v>4132.4659893221933</v>
      </c>
      <c r="V40" s="124">
        <f>SUM(Q37:Q40)/4</f>
        <v>1984.1234396425737</v>
      </c>
      <c r="W40" s="124">
        <f>SUM(R37:R40)/4</f>
        <v>2051.1400524630453</v>
      </c>
      <c r="X40" s="124">
        <f>SUM(S37:S40)/4</f>
        <v>916.23682263292221</v>
      </c>
      <c r="Y40" s="124">
        <f>SUM(T37:T40)/4</f>
        <v>-819.03432541634777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">
      <c r="M45" s="2"/>
      <c r="O45" s="163" t="s">
        <v>216</v>
      </c>
      <c r="P45" s="163" t="s">
        <v>216</v>
      </c>
      <c r="Q45" s="163" t="s">
        <v>216</v>
      </c>
      <c r="R45" s="163" t="s">
        <v>216</v>
      </c>
      <c r="S45" s="163" t="s">
        <v>216</v>
      </c>
      <c r="T45" s="163" t="s">
        <v>216</v>
      </c>
      <c r="U45" s="196"/>
      <c r="V45" s="196"/>
      <c r="W45" s="196"/>
      <c r="X45" s="196"/>
      <c r="Y45" s="196"/>
      <c r="Z45" s="2"/>
    </row>
    <row r="46" spans="13:26" x14ac:dyDescent="0.2">
      <c r="M46" s="2"/>
      <c r="O46" s="134" t="s">
        <v>231</v>
      </c>
      <c r="P46" s="196">
        <f>SUM(Q46:T46)</f>
        <v>271971.32233930548</v>
      </c>
      <c r="Q46" s="196">
        <f>SUM(Q$17:Q$44)</f>
        <v>129370.6781382945</v>
      </c>
      <c r="R46" s="196">
        <f>SUM(R$17:R$44)</f>
        <v>132592.06987556966</v>
      </c>
      <c r="S46" s="196">
        <f>SUM(S$17:S$44)</f>
        <v>62953.49945412216</v>
      </c>
      <c r="T46" s="196">
        <f>SUM(T$17:T$44)</f>
        <v>-52944.925128680814</v>
      </c>
      <c r="U46" s="124"/>
      <c r="V46" s="196"/>
      <c r="W46" s="196"/>
      <c r="X46" s="196"/>
      <c r="Y46" s="196"/>
      <c r="Z46" s="2"/>
    </row>
    <row r="47" spans="13:26" x14ac:dyDescent="0.2">
      <c r="M47" s="2"/>
      <c r="N47" s="2"/>
      <c r="O47" s="2"/>
      <c r="P47" s="188">
        <f>P46-P$10</f>
        <v>0</v>
      </c>
      <c r="Q47" s="188">
        <f>Q46-Q$10</f>
        <v>0</v>
      </c>
      <c r="R47" s="188">
        <f>R46-R$10</f>
        <v>0</v>
      </c>
      <c r="S47" s="188">
        <f>S46-S$10</f>
        <v>-8.0035533756017685E-11</v>
      </c>
      <c r="T47" s="188">
        <f>T46-T$10</f>
        <v>0</v>
      </c>
      <c r="U47" s="188">
        <f>SUM(Q46:T46)-P$10</f>
        <v>0</v>
      </c>
      <c r="V47" s="2"/>
      <c r="W47" s="2"/>
      <c r="X47" s="2"/>
      <c r="Y47" s="2"/>
      <c r="Z47" s="2"/>
    </row>
    <row r="48" spans="13:26" x14ac:dyDescent="0.2">
      <c r="M48" s="2"/>
      <c r="O48" s="180" t="s">
        <v>279</v>
      </c>
      <c r="P48" s="197">
        <f>$P$13</f>
        <v>2.5867704344085585E-2</v>
      </c>
      <c r="Z48" s="2"/>
    </row>
    <row r="49" spans="13:26" x14ac:dyDescent="0.2">
      <c r="M49" s="2"/>
      <c r="O49" s="134" t="s">
        <v>236</v>
      </c>
      <c r="P49" s="197">
        <f>((1+P48)^(1/12))-1</f>
        <v>2.1304992368662568E-3</v>
      </c>
      <c r="Z49" s="2"/>
    </row>
    <row r="50" spans="13:26" x14ac:dyDescent="0.2">
      <c r="M50" s="2"/>
      <c r="O50" s="134" t="s">
        <v>235</v>
      </c>
      <c r="P50" s="196">
        <f>P10</f>
        <v>271971.3223393056</v>
      </c>
      <c r="Z50" s="2"/>
    </row>
    <row r="51" spans="13:26" x14ac:dyDescent="0.2">
      <c r="M51" s="2"/>
      <c r="O51" s="134" t="s">
        <v>234</v>
      </c>
      <c r="P51" s="196">
        <f>P50/(1+P49)^P52</f>
        <v>159075.97636348705</v>
      </c>
      <c r="Z51" s="2"/>
    </row>
    <row r="52" spans="13:26" x14ac:dyDescent="0.2">
      <c r="M52" s="2"/>
      <c r="O52" s="134" t="s">
        <v>233</v>
      </c>
      <c r="P52" s="124">
        <f>$P$12*12</f>
        <v>252</v>
      </c>
      <c r="Q52" s="198"/>
      <c r="Z52" s="2"/>
    </row>
    <row r="53" spans="13:26" x14ac:dyDescent="0.2">
      <c r="M53" s="2"/>
      <c r="O53" s="134" t="s">
        <v>232</v>
      </c>
      <c r="P53" s="196">
        <f>PMT(P49,P52,-P51)</f>
        <v>816.45650669225233</v>
      </c>
      <c r="Z53" s="2"/>
    </row>
    <row r="54" spans="13:26" x14ac:dyDescent="0.2">
      <c r="M54" s="2"/>
      <c r="N54" s="163"/>
      <c r="O54" s="163" t="s">
        <v>216</v>
      </c>
      <c r="P54" s="163" t="s">
        <v>216</v>
      </c>
      <c r="Q54" s="163" t="s">
        <v>216</v>
      </c>
      <c r="R54" s="163" t="s">
        <v>216</v>
      </c>
      <c r="Z54" s="2"/>
    </row>
    <row r="55" spans="13:26" x14ac:dyDescent="0.2">
      <c r="M55" s="2"/>
      <c r="N55" s="1">
        <v>1</v>
      </c>
      <c r="O55" s="124">
        <v>0</v>
      </c>
      <c r="P55" s="124">
        <f>P53</f>
        <v>816.45650669225233</v>
      </c>
      <c r="Q55" s="124">
        <f t="shared" ref="Q55:Q118" si="7">O55*$P$49</f>
        <v>0</v>
      </c>
      <c r="R55" s="124">
        <f t="shared" ref="R55:R118" si="8">O55+P55+Q55</f>
        <v>816.45650669225233</v>
      </c>
      <c r="Z55" s="2"/>
    </row>
    <row r="56" spans="13:26" x14ac:dyDescent="0.2">
      <c r="M56" s="2"/>
      <c r="N56" s="1">
        <f t="shared" ref="N56:N119" si="9">N55+1</f>
        <v>2</v>
      </c>
      <c r="O56" s="124">
        <f t="shared" ref="O56:O119" si="10">R55</f>
        <v>816.45650669225233</v>
      </c>
      <c r="P56" s="124">
        <f t="shared" ref="P56:P119" si="11">P55</f>
        <v>816.45650669225233</v>
      </c>
      <c r="Q56" s="124">
        <f t="shared" si="7"/>
        <v>1.7394599644423334</v>
      </c>
      <c r="R56" s="124">
        <f t="shared" si="8"/>
        <v>1634.6524733489471</v>
      </c>
      <c r="Z56" s="2"/>
    </row>
    <row r="57" spans="13:26" x14ac:dyDescent="0.2">
      <c r="M57" s="2"/>
      <c r="N57" s="1">
        <f t="shared" si="9"/>
        <v>3</v>
      </c>
      <c r="O57" s="124">
        <f t="shared" si="10"/>
        <v>1634.6524733489471</v>
      </c>
      <c r="P57" s="124">
        <f t="shared" si="11"/>
        <v>816.45650669225233</v>
      </c>
      <c r="Q57" s="124">
        <f t="shared" si="7"/>
        <v>3.4826258470114708</v>
      </c>
      <c r="R57" s="124">
        <f t="shared" si="8"/>
        <v>2454.5916058882108</v>
      </c>
      <c r="Z57" s="2"/>
    </row>
    <row r="58" spans="13:26" x14ac:dyDescent="0.2">
      <c r="M58" s="2"/>
      <c r="N58" s="1">
        <f t="shared" si="9"/>
        <v>4</v>
      </c>
      <c r="O58" s="124">
        <f t="shared" si="10"/>
        <v>2454.5916058882108</v>
      </c>
      <c r="P58" s="124">
        <f t="shared" si="11"/>
        <v>816.45650669225233</v>
      </c>
      <c r="Q58" s="124">
        <f t="shared" si="7"/>
        <v>5.2295055431631523</v>
      </c>
      <c r="R58" s="124">
        <f t="shared" si="8"/>
        <v>3276.2776181236263</v>
      </c>
      <c r="Z58" s="2"/>
    </row>
    <row r="59" spans="13:26" x14ac:dyDescent="0.2">
      <c r="M59" s="2"/>
      <c r="N59" s="1">
        <f t="shared" si="9"/>
        <v>5</v>
      </c>
      <c r="O59" s="124">
        <f t="shared" si="10"/>
        <v>3276.2776181236263</v>
      </c>
      <c r="P59" s="124">
        <f t="shared" si="11"/>
        <v>816.45650669225233</v>
      </c>
      <c r="Q59" s="124">
        <f t="shared" si="7"/>
        <v>6.9801069651743832</v>
      </c>
      <c r="R59" s="124">
        <f t="shared" si="8"/>
        <v>4099.7142317810531</v>
      </c>
      <c r="Z59" s="2"/>
    </row>
    <row r="60" spans="13:26" x14ac:dyDescent="0.2">
      <c r="M60" s="2"/>
      <c r="N60" s="1">
        <f t="shared" si="9"/>
        <v>6</v>
      </c>
      <c r="O60" s="124">
        <f t="shared" si="10"/>
        <v>4099.7142317810531</v>
      </c>
      <c r="P60" s="124">
        <f t="shared" si="11"/>
        <v>816.45650669225233</v>
      </c>
      <c r="Q60" s="124">
        <f t="shared" si="7"/>
        <v>8.7344380421792653</v>
      </c>
      <c r="R60" s="124">
        <f t="shared" si="8"/>
        <v>4924.9051765154845</v>
      </c>
      <c r="Z60" s="2"/>
    </row>
    <row r="61" spans="13:26" x14ac:dyDescent="0.2">
      <c r="M61" s="2"/>
      <c r="N61" s="1">
        <f t="shared" si="9"/>
        <v>7</v>
      </c>
      <c r="O61" s="124">
        <f t="shared" si="10"/>
        <v>4924.9051765154845</v>
      </c>
      <c r="P61" s="124">
        <f t="shared" si="11"/>
        <v>816.45650669225233</v>
      </c>
      <c r="Q61" s="124">
        <f t="shared" si="7"/>
        <v>10.492506720204917</v>
      </c>
      <c r="R61" s="124">
        <f t="shared" si="8"/>
        <v>5751.8541899279417</v>
      </c>
      <c r="Z61" s="2"/>
    </row>
    <row r="62" spans="13:26" x14ac:dyDescent="0.2">
      <c r="M62" s="2"/>
      <c r="N62" s="1">
        <f t="shared" si="9"/>
        <v>8</v>
      </c>
      <c r="O62" s="124">
        <f t="shared" si="10"/>
        <v>5751.8541899279417</v>
      </c>
      <c r="P62" s="124">
        <f t="shared" si="11"/>
        <v>816.45650669225233</v>
      </c>
      <c r="Q62" s="124">
        <f t="shared" si="7"/>
        <v>12.25432096220746</v>
      </c>
      <c r="R62" s="124">
        <f t="shared" si="8"/>
        <v>6580.5650175824012</v>
      </c>
      <c r="Z62" s="2"/>
    </row>
    <row r="63" spans="13:26" x14ac:dyDescent="0.2">
      <c r="M63" s="2"/>
      <c r="N63" s="1">
        <f t="shared" si="9"/>
        <v>9</v>
      </c>
      <c r="O63" s="124">
        <f t="shared" si="10"/>
        <v>6580.5650175824012</v>
      </c>
      <c r="P63" s="124">
        <f t="shared" si="11"/>
        <v>816.45650669225233</v>
      </c>
      <c r="Q63" s="124">
        <f t="shared" si="7"/>
        <v>14.019888748108091</v>
      </c>
      <c r="R63" s="124">
        <f t="shared" si="8"/>
        <v>7411.0414130227618</v>
      </c>
      <c r="Z63" s="2"/>
    </row>
    <row r="64" spans="13:26" x14ac:dyDescent="0.2">
      <c r="M64" s="2"/>
      <c r="N64" s="1">
        <f t="shared" si="9"/>
        <v>10</v>
      </c>
      <c r="O64" s="124">
        <f t="shared" si="10"/>
        <v>7411.0414130227618</v>
      </c>
      <c r="P64" s="124">
        <f t="shared" si="11"/>
        <v>816.45650669225233</v>
      </c>
      <c r="Q64" s="124">
        <f t="shared" si="7"/>
        <v>15.789218074829218</v>
      </c>
      <c r="R64" s="124">
        <f t="shared" si="8"/>
        <v>8243.2871377898427</v>
      </c>
      <c r="Z64" s="2"/>
    </row>
    <row r="65" spans="13:26" x14ac:dyDescent="0.2">
      <c r="M65" s="2"/>
      <c r="N65" s="1">
        <f t="shared" si="9"/>
        <v>11</v>
      </c>
      <c r="O65" s="124">
        <f t="shared" si="10"/>
        <v>8243.2871377898427</v>
      </c>
      <c r="P65" s="124">
        <f t="shared" si="11"/>
        <v>816.45650669225233</v>
      </c>
      <c r="Q65" s="124">
        <f t="shared" si="7"/>
        <v>17.56231695633069</v>
      </c>
      <c r="R65" s="124">
        <f t="shared" si="8"/>
        <v>9077.3059614384274</v>
      </c>
      <c r="Z65" s="2"/>
    </row>
    <row r="66" spans="13:26" x14ac:dyDescent="0.2">
      <c r="M66" s="2"/>
      <c r="N66" s="1">
        <f t="shared" si="9"/>
        <v>12</v>
      </c>
      <c r="O66" s="124">
        <f t="shared" si="10"/>
        <v>9077.3059614384274</v>
      </c>
      <c r="P66" s="124">
        <f t="shared" si="11"/>
        <v>816.45650669225233</v>
      </c>
      <c r="Q66" s="124">
        <f t="shared" si="7"/>
        <v>19.339193423646094</v>
      </c>
      <c r="R66" s="124">
        <f t="shared" si="8"/>
        <v>9913.1016615543267</v>
      </c>
      <c r="Z66" s="2"/>
    </row>
    <row r="67" spans="13:26" x14ac:dyDescent="0.2">
      <c r="M67" s="2"/>
      <c r="N67" s="1">
        <f t="shared" si="9"/>
        <v>13</v>
      </c>
      <c r="O67" s="124">
        <f t="shared" si="10"/>
        <v>9913.1016615543267</v>
      </c>
      <c r="P67" s="124">
        <f t="shared" si="11"/>
        <v>816.45650669225233</v>
      </c>
      <c r="Q67" s="124">
        <f t="shared" si="7"/>
        <v>21.119855524919114</v>
      </c>
      <c r="R67" s="124">
        <f t="shared" si="8"/>
        <v>10750.678023771497</v>
      </c>
      <c r="Z67" s="2"/>
    </row>
    <row r="68" spans="13:26" x14ac:dyDescent="0.2">
      <c r="M68" s="2"/>
      <c r="N68" s="1">
        <f t="shared" si="9"/>
        <v>14</v>
      </c>
      <c r="O68" s="124">
        <f t="shared" si="10"/>
        <v>10750.678023771497</v>
      </c>
      <c r="P68" s="124">
        <f t="shared" si="11"/>
        <v>816.45650669225233</v>
      </c>
      <c r="Q68" s="124">
        <f t="shared" si="7"/>
        <v>22.904311325440013</v>
      </c>
      <c r="R68" s="124">
        <f t="shared" si="8"/>
        <v>11590.03884178919</v>
      </c>
      <c r="Z68" s="2"/>
    </row>
    <row r="69" spans="13:26" x14ac:dyDescent="0.2">
      <c r="M69" s="2"/>
      <c r="N69" s="1">
        <f t="shared" si="9"/>
        <v>15</v>
      </c>
      <c r="O69" s="124">
        <f t="shared" si="10"/>
        <v>11590.03884178919</v>
      </c>
      <c r="P69" s="124">
        <f t="shared" si="11"/>
        <v>816.45650669225233</v>
      </c>
      <c r="Q69" s="124">
        <f t="shared" si="7"/>
        <v>24.692568907682144</v>
      </c>
      <c r="R69" s="124">
        <f t="shared" si="8"/>
        <v>12431.187917389125</v>
      </c>
      <c r="Z69" s="2"/>
    </row>
    <row r="70" spans="13:26" x14ac:dyDescent="0.2">
      <c r="M70" s="2"/>
      <c r="N70" s="1">
        <f t="shared" si="9"/>
        <v>16</v>
      </c>
      <c r="O70" s="124">
        <f t="shared" si="10"/>
        <v>12431.187917389125</v>
      </c>
      <c r="P70" s="124">
        <f t="shared" si="11"/>
        <v>816.45650669225233</v>
      </c>
      <c r="Q70" s="124">
        <f t="shared" si="7"/>
        <v>26.484636371338564</v>
      </c>
      <c r="R70" s="124">
        <f t="shared" si="8"/>
        <v>13274.129060452715</v>
      </c>
      <c r="Z70" s="2"/>
    </row>
    <row r="71" spans="13:26" x14ac:dyDescent="0.2">
      <c r="M71" s="2"/>
      <c r="N71" s="1">
        <f t="shared" si="9"/>
        <v>17</v>
      </c>
      <c r="O71" s="124">
        <f t="shared" si="10"/>
        <v>13274.129060452715</v>
      </c>
      <c r="P71" s="124">
        <f t="shared" si="11"/>
        <v>816.45650669225233</v>
      </c>
      <c r="Q71" s="124">
        <f t="shared" si="7"/>
        <v>28.280521833358712</v>
      </c>
      <c r="R71" s="124">
        <f t="shared" si="8"/>
        <v>14118.866088978326</v>
      </c>
      <c r="Z71" s="2"/>
    </row>
    <row r="72" spans="13:26" x14ac:dyDescent="0.2">
      <c r="M72" s="2"/>
      <c r="N72" s="1">
        <f t="shared" si="9"/>
        <v>18</v>
      </c>
      <c r="O72" s="124">
        <f t="shared" si="10"/>
        <v>14118.866088978326</v>
      </c>
      <c r="P72" s="124">
        <f t="shared" si="11"/>
        <v>816.45650669225233</v>
      </c>
      <c r="Q72" s="124">
        <f t="shared" si="7"/>
        <v>30.080233427985196</v>
      </c>
      <c r="R72" s="124">
        <f t="shared" si="8"/>
        <v>14965.402829098564</v>
      </c>
      <c r="Z72" s="2"/>
    </row>
    <row r="73" spans="13:26" x14ac:dyDescent="0.2">
      <c r="M73" s="2"/>
      <c r="N73" s="1">
        <f t="shared" si="9"/>
        <v>19</v>
      </c>
      <c r="O73" s="124">
        <f t="shared" si="10"/>
        <v>14965.402829098564</v>
      </c>
      <c r="P73" s="124">
        <f t="shared" si="11"/>
        <v>816.45650669225233</v>
      </c>
      <c r="Q73" s="124">
        <f t="shared" si="7"/>
        <v>31.883779306790611</v>
      </c>
      <c r="R73" s="124">
        <f t="shared" si="8"/>
        <v>15813.743115097608</v>
      </c>
      <c r="Z73" s="2"/>
    </row>
    <row r="74" spans="13:26" x14ac:dyDescent="0.2">
      <c r="M74" s="2"/>
      <c r="N74" s="1">
        <f t="shared" si="9"/>
        <v>20</v>
      </c>
      <c r="O74" s="124">
        <f t="shared" si="10"/>
        <v>15813.743115097608</v>
      </c>
      <c r="P74" s="124">
        <f t="shared" si="11"/>
        <v>816.45650669225233</v>
      </c>
      <c r="Q74" s="124">
        <f t="shared" si="7"/>
        <v>33.691167638714475</v>
      </c>
      <c r="R74" s="124">
        <f t="shared" si="8"/>
        <v>16663.890789428573</v>
      </c>
      <c r="Z74" s="2"/>
    </row>
    <row r="75" spans="13:26" x14ac:dyDescent="0.2">
      <c r="M75" s="2"/>
      <c r="N75" s="1">
        <f t="shared" si="9"/>
        <v>21</v>
      </c>
      <c r="O75" s="124">
        <f t="shared" si="10"/>
        <v>16663.890789428573</v>
      </c>
      <c r="P75" s="124">
        <f t="shared" si="11"/>
        <v>816.45650669225233</v>
      </c>
      <c r="Q75" s="124">
        <f t="shared" si="7"/>
        <v>35.502406610100216</v>
      </c>
      <c r="R75" s="124">
        <f t="shared" si="8"/>
        <v>17515.849702730924</v>
      </c>
      <c r="Z75" s="2"/>
    </row>
    <row r="76" spans="13:26" x14ac:dyDescent="0.2">
      <c r="M76" s="2"/>
      <c r="N76" s="1">
        <f t="shared" si="9"/>
        <v>22</v>
      </c>
      <c r="O76" s="124">
        <f t="shared" si="10"/>
        <v>17515.849702730924</v>
      </c>
      <c r="P76" s="124">
        <f t="shared" si="11"/>
        <v>816.45650669225233</v>
      </c>
      <c r="Q76" s="124">
        <f t="shared" si="7"/>
        <v>37.317504424732284</v>
      </c>
      <c r="R76" s="124">
        <f t="shared" si="8"/>
        <v>18369.623713847908</v>
      </c>
      <c r="Z76" s="2"/>
    </row>
    <row r="77" spans="13:26" x14ac:dyDescent="0.2">
      <c r="M77" s="2"/>
      <c r="N77" s="1">
        <f t="shared" si="9"/>
        <v>23</v>
      </c>
      <c r="O77" s="124">
        <f t="shared" si="10"/>
        <v>18369.623713847908</v>
      </c>
      <c r="P77" s="124">
        <f t="shared" si="11"/>
        <v>816.45650669225233</v>
      </c>
      <c r="Q77" s="124">
        <f t="shared" si="7"/>
        <v>39.136469303873263</v>
      </c>
      <c r="R77" s="124">
        <f t="shared" si="8"/>
        <v>19225.216689844034</v>
      </c>
      <c r="Z77" s="2"/>
    </row>
    <row r="78" spans="13:26" x14ac:dyDescent="0.2">
      <c r="M78" s="2"/>
      <c r="N78" s="1">
        <f t="shared" si="9"/>
        <v>24</v>
      </c>
      <c r="O78" s="124">
        <f t="shared" si="10"/>
        <v>19225.216689844034</v>
      </c>
      <c r="P78" s="124">
        <f t="shared" si="11"/>
        <v>816.45650669225233</v>
      </c>
      <c r="Q78" s="124">
        <f t="shared" si="7"/>
        <v>40.959309486301137</v>
      </c>
      <c r="R78" s="124">
        <f t="shared" si="8"/>
        <v>20082.632506022586</v>
      </c>
      <c r="Z78" s="2"/>
    </row>
    <row r="79" spans="13:26" x14ac:dyDescent="0.2">
      <c r="M79" s="2"/>
      <c r="N79" s="1">
        <f t="shared" si="9"/>
        <v>25</v>
      </c>
      <c r="O79" s="124">
        <f t="shared" si="10"/>
        <v>20082.632506022586</v>
      </c>
      <c r="P79" s="124">
        <f t="shared" si="11"/>
        <v>816.45650669225233</v>
      </c>
      <c r="Q79" s="124">
        <f t="shared" si="7"/>
        <v>42.786033228346604</v>
      </c>
      <c r="R79" s="124">
        <f t="shared" si="8"/>
        <v>20941.875045943183</v>
      </c>
      <c r="Z79" s="2"/>
    </row>
    <row r="80" spans="13:26" x14ac:dyDescent="0.2">
      <c r="M80" s="2"/>
      <c r="N80" s="1">
        <f t="shared" si="9"/>
        <v>26</v>
      </c>
      <c r="O80" s="124">
        <f t="shared" si="10"/>
        <v>20941.875045943183</v>
      </c>
      <c r="P80" s="124">
        <f t="shared" si="11"/>
        <v>816.45650669225233</v>
      </c>
      <c r="Q80" s="124">
        <f t="shared" si="7"/>
        <v>44.61664880393046</v>
      </c>
      <c r="R80" s="124">
        <f t="shared" si="8"/>
        <v>21802.948201439365</v>
      </c>
      <c r="Z80" s="2"/>
    </row>
    <row r="81" spans="13:26" x14ac:dyDescent="0.2">
      <c r="M81" s="2"/>
      <c r="N81" s="1">
        <f t="shared" si="9"/>
        <v>27</v>
      </c>
      <c r="O81" s="124">
        <f t="shared" si="10"/>
        <v>21802.948201439365</v>
      </c>
      <c r="P81" s="124">
        <f t="shared" si="11"/>
        <v>816.45650669225233</v>
      </c>
      <c r="Q81" s="124">
        <f t="shared" si="7"/>
        <v>46.451164504601095</v>
      </c>
      <c r="R81" s="124">
        <f t="shared" si="8"/>
        <v>22665.855872636217</v>
      </c>
      <c r="Z81" s="2"/>
    </row>
    <row r="82" spans="13:26" x14ac:dyDescent="0.2">
      <c r="M82" s="2"/>
      <c r="N82" s="1">
        <f t="shared" si="9"/>
        <v>28</v>
      </c>
      <c r="O82" s="124">
        <f t="shared" si="10"/>
        <v>22665.855872636217</v>
      </c>
      <c r="P82" s="124">
        <f t="shared" si="11"/>
        <v>816.45650669225233</v>
      </c>
      <c r="Q82" s="124">
        <f t="shared" si="7"/>
        <v>48.289588639572024</v>
      </c>
      <c r="R82" s="124">
        <f t="shared" si="8"/>
        <v>23530.601967968039</v>
      </c>
      <c r="Z82" s="2"/>
    </row>
    <row r="83" spans="13:26" x14ac:dyDescent="0.2">
      <c r="M83" s="2"/>
      <c r="N83" s="1">
        <f t="shared" si="9"/>
        <v>29</v>
      </c>
      <c r="O83" s="124">
        <f t="shared" si="10"/>
        <v>23530.601967968039</v>
      </c>
      <c r="P83" s="124">
        <f t="shared" si="11"/>
        <v>816.45650669225233</v>
      </c>
      <c r="Q83" s="124">
        <f t="shared" si="7"/>
        <v>50.131929535759546</v>
      </c>
      <c r="R83" s="124">
        <f t="shared" si="8"/>
        <v>24397.190404196052</v>
      </c>
      <c r="Z83" s="2"/>
    </row>
    <row r="84" spans="13:26" x14ac:dyDescent="0.2">
      <c r="M84" s="2"/>
      <c r="N84" s="1">
        <f t="shared" si="9"/>
        <v>30</v>
      </c>
      <c r="O84" s="124">
        <f t="shared" si="10"/>
        <v>24397.190404196052</v>
      </c>
      <c r="P84" s="124">
        <f t="shared" si="11"/>
        <v>816.45650669225233</v>
      </c>
      <c r="Q84" s="124">
        <f t="shared" si="7"/>
        <v>51.978195537820447</v>
      </c>
      <c r="R84" s="124">
        <f t="shared" si="8"/>
        <v>25265.625106426123</v>
      </c>
      <c r="Z84" s="2"/>
    </row>
    <row r="85" spans="13:26" x14ac:dyDescent="0.2">
      <c r="M85" s="2"/>
      <c r="N85" s="1">
        <f t="shared" si="9"/>
        <v>31</v>
      </c>
      <c r="O85" s="124">
        <f t="shared" si="10"/>
        <v>25265.625106426123</v>
      </c>
      <c r="P85" s="124">
        <f t="shared" si="11"/>
        <v>816.45650669225233</v>
      </c>
      <c r="Q85" s="124">
        <f t="shared" si="7"/>
        <v>53.828395008189794</v>
      </c>
      <c r="R85" s="124">
        <f t="shared" si="8"/>
        <v>26135.910008126564</v>
      </c>
      <c r="Z85" s="2"/>
    </row>
    <row r="86" spans="13:26" x14ac:dyDescent="0.2">
      <c r="M86" s="2"/>
      <c r="N86" s="1">
        <f t="shared" si="9"/>
        <v>32</v>
      </c>
      <c r="O86" s="124">
        <f t="shared" si="10"/>
        <v>26135.910008126564</v>
      </c>
      <c r="P86" s="124">
        <f t="shared" si="11"/>
        <v>816.45650669225233</v>
      </c>
      <c r="Q86" s="124">
        <f t="shared" si="7"/>
        <v>55.682536327118804</v>
      </c>
      <c r="R86" s="124">
        <f t="shared" si="8"/>
        <v>27008.049051145936</v>
      </c>
      <c r="Z86" s="2"/>
    </row>
    <row r="87" spans="13:26" x14ac:dyDescent="0.2">
      <c r="M87" s="2"/>
      <c r="N87" s="1">
        <f t="shared" si="9"/>
        <v>33</v>
      </c>
      <c r="O87" s="124">
        <f t="shared" si="10"/>
        <v>27008.049051145936</v>
      </c>
      <c r="P87" s="124">
        <f t="shared" si="11"/>
        <v>816.45650669225233</v>
      </c>
      <c r="Q87" s="124">
        <f t="shared" si="7"/>
        <v>57.540627892712848</v>
      </c>
      <c r="R87" s="124">
        <f t="shared" si="8"/>
        <v>27882.046185730898</v>
      </c>
      <c r="Z87" s="2"/>
    </row>
    <row r="88" spans="13:26" x14ac:dyDescent="0.2">
      <c r="M88" s="2"/>
      <c r="N88" s="1">
        <f t="shared" si="9"/>
        <v>34</v>
      </c>
      <c r="O88" s="124">
        <f t="shared" si="10"/>
        <v>27882.046185730898</v>
      </c>
      <c r="P88" s="124">
        <f t="shared" si="11"/>
        <v>816.45650669225233</v>
      </c>
      <c r="Q88" s="124">
        <f t="shared" si="7"/>
        <v>59.402678120969405</v>
      </c>
      <c r="R88" s="124">
        <f t="shared" si="8"/>
        <v>28757.905370544118</v>
      </c>
      <c r="Z88" s="2"/>
    </row>
    <row r="89" spans="13:26" x14ac:dyDescent="0.2">
      <c r="M89" s="2"/>
      <c r="N89" s="1">
        <f t="shared" si="9"/>
        <v>35</v>
      </c>
      <c r="O89" s="124">
        <f t="shared" si="10"/>
        <v>28757.905370544118</v>
      </c>
      <c r="P89" s="124">
        <f t="shared" si="11"/>
        <v>816.45650669225233</v>
      </c>
      <c r="Q89" s="124">
        <f t="shared" si="7"/>
        <v>61.26869544581627</v>
      </c>
      <c r="R89" s="124">
        <f t="shared" si="8"/>
        <v>29635.630572682185</v>
      </c>
      <c r="Z89" s="2"/>
    </row>
    <row r="90" spans="13:26" x14ac:dyDescent="0.2">
      <c r="M90" s="2"/>
      <c r="N90" s="1">
        <f t="shared" si="9"/>
        <v>36</v>
      </c>
      <c r="O90" s="124">
        <f t="shared" si="10"/>
        <v>29635.630572682185</v>
      </c>
      <c r="P90" s="124">
        <f t="shared" si="11"/>
        <v>816.45650669225233</v>
      </c>
      <c r="Q90" s="124">
        <f t="shared" si="7"/>
        <v>63.138688319149701</v>
      </c>
      <c r="R90" s="124">
        <f t="shared" si="8"/>
        <v>30515.225767693584</v>
      </c>
      <c r="Z90" s="2"/>
    </row>
    <row r="91" spans="13:26" x14ac:dyDescent="0.2">
      <c r="M91" s="2"/>
      <c r="N91" s="1">
        <f t="shared" si="9"/>
        <v>37</v>
      </c>
      <c r="O91" s="124">
        <f t="shared" si="10"/>
        <v>30515.225767693584</v>
      </c>
      <c r="P91" s="124">
        <f t="shared" si="11"/>
        <v>816.45650669225233</v>
      </c>
      <c r="Q91" s="124">
        <f t="shared" si="7"/>
        <v>65.012665210872711</v>
      </c>
      <c r="R91" s="124">
        <f t="shared" si="8"/>
        <v>31396.694939596709</v>
      </c>
      <c r="Z91" s="2"/>
    </row>
    <row r="92" spans="13:26" x14ac:dyDescent="0.2">
      <c r="M92" s="2"/>
      <c r="N92" s="1">
        <f t="shared" si="9"/>
        <v>38</v>
      </c>
      <c r="O92" s="124">
        <f t="shared" si="10"/>
        <v>31396.694939596709</v>
      </c>
      <c r="P92" s="124">
        <f t="shared" si="11"/>
        <v>816.45650669225233</v>
      </c>
      <c r="Q92" s="124">
        <f t="shared" si="7"/>
        <v>66.890634608933453</v>
      </c>
      <c r="R92" s="124">
        <f t="shared" si="8"/>
        <v>32280.042080897896</v>
      </c>
      <c r="Z92" s="2"/>
    </row>
    <row r="93" spans="13:26" x14ac:dyDescent="0.2">
      <c r="M93" s="2"/>
      <c r="N93" s="1">
        <f t="shared" si="9"/>
        <v>39</v>
      </c>
      <c r="O93" s="124">
        <f t="shared" si="10"/>
        <v>32280.042080897896</v>
      </c>
      <c r="P93" s="124">
        <f t="shared" si="11"/>
        <v>816.45650669225233</v>
      </c>
      <c r="Q93" s="124">
        <f t="shared" si="7"/>
        <v>68.772605019363624</v>
      </c>
      <c r="R93" s="124">
        <f t="shared" si="8"/>
        <v>33165.271192609514</v>
      </c>
      <c r="Z93" s="2"/>
    </row>
    <row r="94" spans="13:26" x14ac:dyDescent="0.2">
      <c r="M94" s="2"/>
      <c r="N94" s="1">
        <f t="shared" si="9"/>
        <v>40</v>
      </c>
      <c r="O94" s="124">
        <f t="shared" si="10"/>
        <v>33165.271192609514</v>
      </c>
      <c r="P94" s="124">
        <f t="shared" si="11"/>
        <v>816.45650669225233</v>
      </c>
      <c r="Q94" s="124">
        <f t="shared" si="7"/>
        <v>70.658584966317022</v>
      </c>
      <c r="R94" s="124">
        <f t="shared" si="8"/>
        <v>34052.386284268083</v>
      </c>
      <c r="Z94" s="2"/>
    </row>
    <row r="95" spans="13:26" x14ac:dyDescent="0.2">
      <c r="M95" s="2"/>
      <c r="N95" s="1">
        <f t="shared" si="9"/>
        <v>41</v>
      </c>
      <c r="O95" s="124">
        <f t="shared" si="10"/>
        <v>34052.386284268083</v>
      </c>
      <c r="P95" s="124">
        <f t="shared" si="11"/>
        <v>816.45650669225233</v>
      </c>
      <c r="Q95" s="124">
        <f t="shared" si="7"/>
        <v>72.548582992108138</v>
      </c>
      <c r="R95" s="124">
        <f t="shared" si="8"/>
        <v>34941.391373952443</v>
      </c>
      <c r="Z95" s="2"/>
    </row>
    <row r="96" spans="13:26" x14ac:dyDescent="0.2">
      <c r="M96" s="2"/>
      <c r="N96" s="1">
        <f t="shared" si="9"/>
        <v>42</v>
      </c>
      <c r="O96" s="124">
        <f t="shared" si="10"/>
        <v>34941.391373952443</v>
      </c>
      <c r="P96" s="124">
        <f t="shared" si="11"/>
        <v>816.45650669225233</v>
      </c>
      <c r="Q96" s="124">
        <f t="shared" si="7"/>
        <v>74.442607657250889</v>
      </c>
      <c r="R96" s="124">
        <f t="shared" si="8"/>
        <v>35832.290488301944</v>
      </c>
      <c r="Z96" s="2"/>
    </row>
    <row r="97" spans="13:26" x14ac:dyDescent="0.2">
      <c r="M97" s="2"/>
      <c r="N97" s="1">
        <f t="shared" si="9"/>
        <v>43</v>
      </c>
      <c r="O97" s="124">
        <f t="shared" si="10"/>
        <v>35832.290488301944</v>
      </c>
      <c r="P97" s="124">
        <f t="shared" si="11"/>
        <v>816.45650669225233</v>
      </c>
      <c r="Q97" s="124">
        <f t="shared" si="7"/>
        <v>76.340667540497321</v>
      </c>
      <c r="R97" s="124">
        <f t="shared" si="8"/>
        <v>36725.087662534694</v>
      </c>
      <c r="Z97" s="2"/>
    </row>
    <row r="98" spans="13:26" x14ac:dyDescent="0.2">
      <c r="M98" s="2"/>
      <c r="N98" s="1">
        <f t="shared" si="9"/>
        <v>44</v>
      </c>
      <c r="O98" s="124">
        <f t="shared" si="10"/>
        <v>36725.087662534694</v>
      </c>
      <c r="P98" s="124">
        <f t="shared" si="11"/>
        <v>816.45650669225233</v>
      </c>
      <c r="Q98" s="124">
        <f t="shared" si="7"/>
        <v>78.242771238876543</v>
      </c>
      <c r="R98" s="124">
        <f t="shared" si="8"/>
        <v>37619.786940465819</v>
      </c>
      <c r="Z98" s="2"/>
    </row>
    <row r="99" spans="13:26" x14ac:dyDescent="0.2">
      <c r="M99" s="2"/>
      <c r="N99" s="1">
        <f t="shared" si="9"/>
        <v>45</v>
      </c>
      <c r="O99" s="124">
        <f t="shared" si="10"/>
        <v>37619.786940465819</v>
      </c>
      <c r="P99" s="124">
        <f t="shared" si="11"/>
        <v>816.45650669225233</v>
      </c>
      <c r="Q99" s="124">
        <f t="shared" si="7"/>
        <v>80.148927367733606</v>
      </c>
      <c r="R99" s="124">
        <f t="shared" si="8"/>
        <v>38516.392374525807</v>
      </c>
      <c r="Z99" s="2"/>
    </row>
    <row r="100" spans="13:26" x14ac:dyDescent="0.2">
      <c r="M100" s="2"/>
      <c r="N100" s="1">
        <f t="shared" si="9"/>
        <v>46</v>
      </c>
      <c r="O100" s="124">
        <f t="shared" si="10"/>
        <v>38516.392374525807</v>
      </c>
      <c r="P100" s="124">
        <f t="shared" si="11"/>
        <v>816.45650669225233</v>
      </c>
      <c r="Q100" s="124">
        <f t="shared" si="7"/>
        <v>82.059144560768544</v>
      </c>
      <c r="R100" s="124">
        <f t="shared" si="8"/>
        <v>39414.90802577883</v>
      </c>
      <c r="Z100" s="2"/>
    </row>
    <row r="101" spans="13:26" x14ac:dyDescent="0.2">
      <c r="M101" s="2"/>
      <c r="N101" s="1">
        <f t="shared" si="9"/>
        <v>47</v>
      </c>
      <c r="O101" s="124">
        <f t="shared" si="10"/>
        <v>39414.90802577883</v>
      </c>
      <c r="P101" s="124">
        <f t="shared" si="11"/>
        <v>816.45650669225233</v>
      </c>
      <c r="Q101" s="124">
        <f t="shared" si="7"/>
        <v>83.973431470075496</v>
      </c>
      <c r="R101" s="124">
        <f t="shared" si="8"/>
        <v>40315.337963941158</v>
      </c>
      <c r="Z101" s="2"/>
    </row>
    <row r="102" spans="13:26" x14ac:dyDescent="0.2">
      <c r="M102" s="2"/>
      <c r="N102" s="1">
        <f t="shared" si="9"/>
        <v>48</v>
      </c>
      <c r="O102" s="124">
        <f t="shared" si="10"/>
        <v>40315.337963941158</v>
      </c>
      <c r="P102" s="124">
        <f t="shared" si="11"/>
        <v>816.45650669225233</v>
      </c>
      <c r="Q102" s="124">
        <f t="shared" si="7"/>
        <v>85.891796766181869</v>
      </c>
      <c r="R102" s="124">
        <f t="shared" si="8"/>
        <v>41217.686267399593</v>
      </c>
      <c r="Z102" s="2"/>
    </row>
    <row r="103" spans="13:26" x14ac:dyDescent="0.2">
      <c r="M103" s="2"/>
      <c r="N103" s="1">
        <f t="shared" si="9"/>
        <v>49</v>
      </c>
      <c r="O103" s="124">
        <f t="shared" si="10"/>
        <v>41217.686267399593</v>
      </c>
      <c r="P103" s="124">
        <f t="shared" si="11"/>
        <v>816.45650669225233</v>
      </c>
      <c r="Q103" s="124">
        <f t="shared" si="7"/>
        <v>87.814249138087618</v>
      </c>
      <c r="R103" s="124">
        <f t="shared" si="8"/>
        <v>42121.95702322993</v>
      </c>
      <c r="Z103" s="2"/>
    </row>
    <row r="104" spans="13:26" x14ac:dyDescent="0.2">
      <c r="M104" s="2"/>
      <c r="N104" s="1">
        <f t="shared" si="9"/>
        <v>50</v>
      </c>
      <c r="O104" s="124">
        <f t="shared" si="10"/>
        <v>42121.95702322993</v>
      </c>
      <c r="P104" s="124">
        <f t="shared" si="11"/>
        <v>816.45650669225233</v>
      </c>
      <c r="Q104" s="124">
        <f t="shared" si="7"/>
        <v>89.740797293304624</v>
      </c>
      <c r="R104" s="124">
        <f t="shared" si="8"/>
        <v>43028.154327215489</v>
      </c>
      <c r="Z104" s="2"/>
    </row>
    <row r="105" spans="13:26" x14ac:dyDescent="0.2">
      <c r="M105" s="2"/>
      <c r="N105" s="1">
        <f t="shared" si="9"/>
        <v>51</v>
      </c>
      <c r="O105" s="124">
        <f t="shared" si="10"/>
        <v>43028.154327215489</v>
      </c>
      <c r="P105" s="124">
        <f t="shared" si="11"/>
        <v>816.45650669225233</v>
      </c>
      <c r="Q105" s="124">
        <f t="shared" si="7"/>
        <v>91.671449957896115</v>
      </c>
      <c r="R105" s="124">
        <f t="shared" si="8"/>
        <v>43936.282283865636</v>
      </c>
      <c r="Z105" s="2"/>
    </row>
    <row r="106" spans="13:26" x14ac:dyDescent="0.2">
      <c r="M106" s="2"/>
      <c r="N106" s="1">
        <f t="shared" si="9"/>
        <v>52</v>
      </c>
      <c r="O106" s="124">
        <f t="shared" si="10"/>
        <v>43936.282283865636</v>
      </c>
      <c r="P106" s="124">
        <f t="shared" si="11"/>
        <v>816.45650669225233</v>
      </c>
      <c r="Q106" s="124">
        <f t="shared" si="7"/>
        <v>93.606215876516174</v>
      </c>
      <c r="R106" s="124">
        <f t="shared" si="8"/>
        <v>44846.3450064344</v>
      </c>
      <c r="Z106" s="2"/>
    </row>
    <row r="107" spans="13:26" x14ac:dyDescent="0.2">
      <c r="M107" s="2"/>
      <c r="N107" s="1">
        <f t="shared" si="9"/>
        <v>53</v>
      </c>
      <c r="O107" s="124">
        <f t="shared" si="10"/>
        <v>44846.3450064344</v>
      </c>
      <c r="P107" s="124">
        <f t="shared" si="11"/>
        <v>816.45650669225233</v>
      </c>
      <c r="Q107" s="124">
        <f t="shared" si="7"/>
        <v>95.545103812449355</v>
      </c>
      <c r="R107" s="124">
        <f t="shared" si="8"/>
        <v>45758.346616939103</v>
      </c>
      <c r="Z107" s="2"/>
    </row>
    <row r="108" spans="13:26" x14ac:dyDescent="0.2">
      <c r="M108" s="2"/>
      <c r="N108" s="1">
        <f t="shared" si="9"/>
        <v>54</v>
      </c>
      <c r="O108" s="124">
        <f t="shared" si="10"/>
        <v>45758.346616939103</v>
      </c>
      <c r="P108" s="124">
        <f t="shared" si="11"/>
        <v>816.45650669225233</v>
      </c>
      <c r="Q108" s="124">
        <f t="shared" si="7"/>
        <v>97.48812254765042</v>
      </c>
      <c r="R108" s="124">
        <f t="shared" si="8"/>
        <v>46672.291246179004</v>
      </c>
      <c r="Z108" s="2"/>
    </row>
    <row r="109" spans="13:26" x14ac:dyDescent="0.2">
      <c r="M109" s="2"/>
      <c r="N109" s="1">
        <f t="shared" si="9"/>
        <v>55</v>
      </c>
      <c r="O109" s="124">
        <f t="shared" si="10"/>
        <v>46672.291246179004</v>
      </c>
      <c r="P109" s="124">
        <f t="shared" si="11"/>
        <v>816.45650669225233</v>
      </c>
      <c r="Q109" s="124">
        <f t="shared" si="7"/>
        <v>99.435280882784042</v>
      </c>
      <c r="R109" s="124">
        <f t="shared" si="8"/>
        <v>47588.183033754038</v>
      </c>
      <c r="Z109" s="2"/>
    </row>
    <row r="110" spans="13:26" x14ac:dyDescent="0.2">
      <c r="M110" s="2"/>
      <c r="N110" s="1">
        <f t="shared" si="9"/>
        <v>56</v>
      </c>
      <c r="O110" s="124">
        <f t="shared" si="10"/>
        <v>47588.183033754038</v>
      </c>
      <c r="P110" s="124">
        <f t="shared" si="11"/>
        <v>816.45650669225233</v>
      </c>
      <c r="Q110" s="124">
        <f t="shared" si="7"/>
        <v>101.38658763726473</v>
      </c>
      <c r="R110" s="124">
        <f t="shared" si="8"/>
        <v>48506.026128083555</v>
      </c>
      <c r="Z110" s="2"/>
    </row>
    <row r="111" spans="13:26" x14ac:dyDescent="0.2">
      <c r="M111" s="2"/>
      <c r="N111" s="1">
        <f t="shared" si="9"/>
        <v>57</v>
      </c>
      <c r="O111" s="124">
        <f t="shared" si="10"/>
        <v>48506.026128083555</v>
      </c>
      <c r="P111" s="124">
        <f t="shared" si="11"/>
        <v>816.45650669225233</v>
      </c>
      <c r="Q111" s="124">
        <f t="shared" si="7"/>
        <v>103.34205164929672</v>
      </c>
      <c r="R111" s="124">
        <f t="shared" si="8"/>
        <v>49425.824686425105</v>
      </c>
      <c r="Z111" s="2"/>
    </row>
    <row r="112" spans="13:26" x14ac:dyDescent="0.2">
      <c r="M112" s="2"/>
      <c r="N112" s="1">
        <f t="shared" si="9"/>
        <v>58</v>
      </c>
      <c r="O112" s="124">
        <f t="shared" si="10"/>
        <v>49425.824686425105</v>
      </c>
      <c r="P112" s="124">
        <f t="shared" si="11"/>
        <v>816.45650669225233</v>
      </c>
      <c r="Q112" s="124">
        <f t="shared" si="7"/>
        <v>105.30168177591408</v>
      </c>
      <c r="R112" s="124">
        <f t="shared" si="8"/>
        <v>50347.582874893269</v>
      </c>
      <c r="Z112" s="2"/>
    </row>
    <row r="113" spans="13:26" x14ac:dyDescent="0.2">
      <c r="M113" s="2"/>
      <c r="N113" s="1">
        <f t="shared" si="9"/>
        <v>59</v>
      </c>
      <c r="O113" s="124">
        <f t="shared" si="10"/>
        <v>50347.582874893269</v>
      </c>
      <c r="P113" s="124">
        <f t="shared" si="11"/>
        <v>816.45650669225233</v>
      </c>
      <c r="Q113" s="124">
        <f t="shared" si="7"/>
        <v>107.26548689302072</v>
      </c>
      <c r="R113" s="124">
        <f t="shared" si="8"/>
        <v>51271.304868478539</v>
      </c>
      <c r="Z113" s="2"/>
    </row>
    <row r="114" spans="13:26" x14ac:dyDescent="0.2">
      <c r="M114" s="2"/>
      <c r="N114" s="1">
        <f t="shared" si="9"/>
        <v>60</v>
      </c>
      <c r="O114" s="124">
        <f t="shared" si="10"/>
        <v>51271.304868478539</v>
      </c>
      <c r="P114" s="124">
        <f t="shared" si="11"/>
        <v>816.45650669225233</v>
      </c>
      <c r="Q114" s="124">
        <f t="shared" si="7"/>
        <v>109.23347589543071</v>
      </c>
      <c r="R114" s="124">
        <f t="shared" si="8"/>
        <v>52196.994851066222</v>
      </c>
      <c r="Z114" s="2"/>
    </row>
    <row r="115" spans="13:26" x14ac:dyDescent="0.2">
      <c r="M115" s="2"/>
      <c r="N115" s="1">
        <f t="shared" si="9"/>
        <v>61</v>
      </c>
      <c r="O115" s="124">
        <f t="shared" si="10"/>
        <v>52196.994851066222</v>
      </c>
      <c r="P115" s="124">
        <f t="shared" si="11"/>
        <v>816.45650669225233</v>
      </c>
      <c r="Q115" s="124">
        <f t="shared" si="7"/>
        <v>111.20565769690852</v>
      </c>
      <c r="R115" s="124">
        <f t="shared" si="8"/>
        <v>53124.657015455385</v>
      </c>
      <c r="Z115" s="2"/>
    </row>
    <row r="116" spans="13:26" x14ac:dyDescent="0.2">
      <c r="M116" s="2"/>
      <c r="N116" s="1">
        <f t="shared" si="9"/>
        <v>62</v>
      </c>
      <c r="O116" s="124">
        <f t="shared" si="10"/>
        <v>53124.657015455385</v>
      </c>
      <c r="P116" s="124">
        <f t="shared" si="11"/>
        <v>816.45650669225233</v>
      </c>
      <c r="Q116" s="124">
        <f t="shared" si="7"/>
        <v>113.18204123020934</v>
      </c>
      <c r="R116" s="124">
        <f t="shared" si="8"/>
        <v>54054.295563377847</v>
      </c>
      <c r="Z116" s="2"/>
    </row>
    <row r="117" spans="13:26" x14ac:dyDescent="0.2">
      <c r="M117" s="2"/>
      <c r="N117" s="1">
        <f t="shared" si="9"/>
        <v>63</v>
      </c>
      <c r="O117" s="124">
        <f t="shared" si="10"/>
        <v>54054.295563377847</v>
      </c>
      <c r="P117" s="124">
        <f t="shared" si="11"/>
        <v>816.45650669225233</v>
      </c>
      <c r="Q117" s="124">
        <f t="shared" si="7"/>
        <v>115.1626354471196</v>
      </c>
      <c r="R117" s="124">
        <f t="shared" si="8"/>
        <v>54985.914705517222</v>
      </c>
      <c r="Z117" s="2"/>
    </row>
    <row r="118" spans="13:26" x14ac:dyDescent="0.2">
      <c r="M118" s="2"/>
      <c r="N118" s="1">
        <f t="shared" si="9"/>
        <v>64</v>
      </c>
      <c r="O118" s="124">
        <f t="shared" si="10"/>
        <v>54985.914705517222</v>
      </c>
      <c r="P118" s="124">
        <f t="shared" si="11"/>
        <v>816.45650669225233</v>
      </c>
      <c r="Q118" s="124">
        <f t="shared" si="7"/>
        <v>117.14744931849752</v>
      </c>
      <c r="R118" s="124">
        <f t="shared" si="8"/>
        <v>55919.518661527967</v>
      </c>
      <c r="Z118" s="2"/>
    </row>
    <row r="119" spans="13:26" x14ac:dyDescent="0.2">
      <c r="M119" s="2"/>
      <c r="N119" s="1">
        <f t="shared" si="9"/>
        <v>65</v>
      </c>
      <c r="O119" s="124">
        <f t="shared" si="10"/>
        <v>55919.518661527967</v>
      </c>
      <c r="P119" s="124">
        <f t="shared" si="11"/>
        <v>816.45650669225233</v>
      </c>
      <c r="Q119" s="124">
        <f t="shared" ref="Q119:Q182" si="12">O119*$P$49</f>
        <v>119.13649183431373</v>
      </c>
      <c r="R119" s="124">
        <f t="shared" ref="R119:R182" si="13">O119+P119+Q119</f>
        <v>56855.111660054536</v>
      </c>
      <c r="Z119" s="2"/>
    </row>
    <row r="120" spans="13:26" x14ac:dyDescent="0.2">
      <c r="M120" s="2"/>
      <c r="N120" s="1">
        <f t="shared" ref="N120:N183" si="14">N119+1</f>
        <v>66</v>
      </c>
      <c r="O120" s="124">
        <f t="shared" ref="O120:O183" si="15">R119</f>
        <v>56855.111660054536</v>
      </c>
      <c r="P120" s="124">
        <f t="shared" ref="P120:P183" si="16">P119</f>
        <v>816.45650669225233</v>
      </c>
      <c r="Q120" s="124">
        <f t="shared" si="12"/>
        <v>121.12977200369201</v>
      </c>
      <c r="R120" s="124">
        <f t="shared" si="13"/>
        <v>57792.697938750476</v>
      </c>
      <c r="Z120" s="2"/>
    </row>
    <row r="121" spans="13:26" x14ac:dyDescent="0.2">
      <c r="M121" s="2"/>
      <c r="N121" s="1">
        <f t="shared" si="14"/>
        <v>67</v>
      </c>
      <c r="O121" s="124">
        <f t="shared" si="15"/>
        <v>57792.697938750476</v>
      </c>
      <c r="P121" s="124">
        <f t="shared" si="16"/>
        <v>816.45650669225233</v>
      </c>
      <c r="Q121" s="124">
        <f t="shared" si="12"/>
        <v>123.12729885494998</v>
      </c>
      <c r="R121" s="124">
        <f t="shared" si="13"/>
        <v>58732.281744297681</v>
      </c>
      <c r="Z121" s="2"/>
    </row>
    <row r="122" spans="13:26" x14ac:dyDescent="0.2">
      <c r="M122" s="2"/>
      <c r="N122" s="1">
        <f t="shared" si="14"/>
        <v>68</v>
      </c>
      <c r="O122" s="124">
        <f t="shared" si="15"/>
        <v>58732.281744297681</v>
      </c>
      <c r="P122" s="124">
        <f t="shared" si="16"/>
        <v>816.45650669225233</v>
      </c>
      <c r="Q122" s="124">
        <f t="shared" si="12"/>
        <v>125.12908143564019</v>
      </c>
      <c r="R122" s="124">
        <f t="shared" si="13"/>
        <v>59673.867332425572</v>
      </c>
      <c r="Z122" s="2"/>
    </row>
    <row r="123" spans="13:26" x14ac:dyDescent="0.2">
      <c r="M123" s="2"/>
      <c r="N123" s="1">
        <f t="shared" si="14"/>
        <v>69</v>
      </c>
      <c r="O123" s="124">
        <f t="shared" si="15"/>
        <v>59673.867332425572</v>
      </c>
      <c r="P123" s="124">
        <f t="shared" si="16"/>
        <v>816.45650669225233</v>
      </c>
      <c r="Q123" s="124">
        <f t="shared" si="12"/>
        <v>127.13512881259093</v>
      </c>
      <c r="R123" s="124">
        <f t="shared" si="13"/>
        <v>60617.458967930412</v>
      </c>
      <c r="Z123" s="2"/>
    </row>
    <row r="124" spans="13:26" x14ac:dyDescent="0.2">
      <c r="M124" s="2"/>
      <c r="N124" s="1">
        <f t="shared" si="14"/>
        <v>70</v>
      </c>
      <c r="O124" s="124">
        <f t="shared" si="15"/>
        <v>60617.458967930412</v>
      </c>
      <c r="P124" s="124">
        <f t="shared" si="16"/>
        <v>816.45650669225233</v>
      </c>
      <c r="Q124" s="124">
        <f t="shared" si="12"/>
        <v>129.14545007194738</v>
      </c>
      <c r="R124" s="124">
        <f t="shared" si="13"/>
        <v>61563.060924694611</v>
      </c>
      <c r="Z124" s="2"/>
    </row>
    <row r="125" spans="13:26" x14ac:dyDescent="0.2">
      <c r="M125" s="2"/>
      <c r="N125" s="1">
        <f t="shared" si="14"/>
        <v>71</v>
      </c>
      <c r="O125" s="124">
        <f t="shared" si="15"/>
        <v>61563.060924694611</v>
      </c>
      <c r="P125" s="124">
        <f t="shared" si="16"/>
        <v>816.45650669225233</v>
      </c>
      <c r="Q125" s="124">
        <f t="shared" si="12"/>
        <v>131.16005431921275</v>
      </c>
      <c r="R125" s="124">
        <f t="shared" si="13"/>
        <v>62510.677485706074</v>
      </c>
      <c r="Z125" s="2"/>
    </row>
    <row r="126" spans="13:26" x14ac:dyDescent="0.2">
      <c r="M126" s="2"/>
      <c r="N126" s="1">
        <f t="shared" si="14"/>
        <v>72</v>
      </c>
      <c r="O126" s="124">
        <f t="shared" si="15"/>
        <v>62510.677485706074</v>
      </c>
      <c r="P126" s="124">
        <f t="shared" si="16"/>
        <v>816.45650669225233</v>
      </c>
      <c r="Q126" s="124">
        <f t="shared" si="12"/>
        <v>133.1789506792895</v>
      </c>
      <c r="R126" s="124">
        <f t="shared" si="13"/>
        <v>63460.312943077617</v>
      </c>
      <c r="Z126" s="2"/>
    </row>
    <row r="127" spans="13:26" x14ac:dyDescent="0.2">
      <c r="M127" s="2"/>
      <c r="N127" s="1">
        <f t="shared" si="14"/>
        <v>73</v>
      </c>
      <c r="O127" s="124">
        <f t="shared" si="15"/>
        <v>63460.312943077617</v>
      </c>
      <c r="P127" s="124">
        <f t="shared" si="16"/>
        <v>816.45650669225233</v>
      </c>
      <c r="Q127" s="124">
        <f t="shared" si="12"/>
        <v>135.2021482965207</v>
      </c>
      <c r="R127" s="124">
        <f t="shared" si="13"/>
        <v>64411.97159806639</v>
      </c>
      <c r="Z127" s="2"/>
    </row>
    <row r="128" spans="13:26" x14ac:dyDescent="0.2">
      <c r="M128" s="2"/>
      <c r="N128" s="1">
        <f t="shared" si="14"/>
        <v>74</v>
      </c>
      <c r="O128" s="124">
        <f t="shared" si="15"/>
        <v>64411.97159806639</v>
      </c>
      <c r="P128" s="124">
        <f t="shared" si="16"/>
        <v>816.45650669225233</v>
      </c>
      <c r="Q128" s="124">
        <f t="shared" si="12"/>
        <v>137.22965633473146</v>
      </c>
      <c r="R128" s="124">
        <f t="shared" si="13"/>
        <v>65365.657761093375</v>
      </c>
      <c r="Z128" s="2"/>
    </row>
    <row r="129" spans="13:26" x14ac:dyDescent="0.2">
      <c r="M129" s="2"/>
      <c r="N129" s="1">
        <f t="shared" si="14"/>
        <v>75</v>
      </c>
      <c r="O129" s="124">
        <f t="shared" si="15"/>
        <v>65365.657761093375</v>
      </c>
      <c r="P129" s="124">
        <f t="shared" si="16"/>
        <v>816.45650669225233</v>
      </c>
      <c r="Q129" s="124">
        <f t="shared" si="12"/>
        <v>139.26148397727036</v>
      </c>
      <c r="R129" s="124">
        <f t="shared" si="13"/>
        <v>66321.375751762898</v>
      </c>
      <c r="Z129" s="2"/>
    </row>
    <row r="130" spans="13:26" x14ac:dyDescent="0.2">
      <c r="M130" s="2"/>
      <c r="N130" s="1">
        <f t="shared" si="14"/>
        <v>76</v>
      </c>
      <c r="O130" s="124">
        <f t="shared" si="15"/>
        <v>66321.375751762898</v>
      </c>
      <c r="P130" s="124">
        <f t="shared" si="16"/>
        <v>816.45650669225233</v>
      </c>
      <c r="Q130" s="124">
        <f t="shared" si="12"/>
        <v>141.29764042705111</v>
      </c>
      <c r="R130" s="124">
        <f t="shared" si="13"/>
        <v>67279.129898882195</v>
      </c>
      <c r="Z130" s="2"/>
    </row>
    <row r="131" spans="13:26" x14ac:dyDescent="0.2">
      <c r="M131" s="2"/>
      <c r="N131" s="1">
        <f t="shared" si="14"/>
        <v>77</v>
      </c>
      <c r="O131" s="124">
        <f t="shared" si="15"/>
        <v>67279.129898882195</v>
      </c>
      <c r="P131" s="124">
        <f t="shared" si="16"/>
        <v>816.45650669225233</v>
      </c>
      <c r="Q131" s="124">
        <f t="shared" si="12"/>
        <v>143.33813490659426</v>
      </c>
      <c r="R131" s="124">
        <f t="shared" si="13"/>
        <v>68238.924540481035</v>
      </c>
      <c r="Z131" s="2"/>
    </row>
    <row r="132" spans="13:26" x14ac:dyDescent="0.2">
      <c r="M132" s="2"/>
      <c r="N132" s="1">
        <f t="shared" si="14"/>
        <v>78</v>
      </c>
      <c r="O132" s="124">
        <f t="shared" si="15"/>
        <v>68238.924540481035</v>
      </c>
      <c r="P132" s="124">
        <f t="shared" si="16"/>
        <v>816.45650669225233</v>
      </c>
      <c r="Q132" s="124">
        <f t="shared" si="12"/>
        <v>145.38297665806891</v>
      </c>
      <c r="R132" s="124">
        <f t="shared" si="13"/>
        <v>69200.764023831362</v>
      </c>
      <c r="Z132" s="2"/>
    </row>
    <row r="133" spans="13:26" x14ac:dyDescent="0.2">
      <c r="M133" s="2"/>
      <c r="N133" s="1">
        <f t="shared" si="14"/>
        <v>79</v>
      </c>
      <c r="O133" s="124">
        <f t="shared" si="15"/>
        <v>69200.764023831362</v>
      </c>
      <c r="P133" s="124">
        <f t="shared" si="16"/>
        <v>816.45650669225233</v>
      </c>
      <c r="Q133" s="124">
        <f t="shared" si="12"/>
        <v>147.43217494333464</v>
      </c>
      <c r="R133" s="124">
        <f t="shared" si="13"/>
        <v>70164.652705466942</v>
      </c>
      <c r="Z133" s="2"/>
    </row>
    <row r="134" spans="13:26" x14ac:dyDescent="0.2">
      <c r="M134" s="2"/>
      <c r="N134" s="1">
        <f t="shared" si="14"/>
        <v>80</v>
      </c>
      <c r="O134" s="124">
        <f t="shared" si="15"/>
        <v>70164.652705466942</v>
      </c>
      <c r="P134" s="124">
        <f t="shared" si="16"/>
        <v>816.45650669225233</v>
      </c>
      <c r="Q134" s="124">
        <f t="shared" si="12"/>
        <v>149.48573904398324</v>
      </c>
      <c r="R134" s="124">
        <f t="shared" si="13"/>
        <v>71130.59495120318</v>
      </c>
      <c r="Z134" s="2"/>
    </row>
    <row r="135" spans="13:26" x14ac:dyDescent="0.2">
      <c r="M135" s="2"/>
      <c r="N135" s="1">
        <f t="shared" si="14"/>
        <v>81</v>
      </c>
      <c r="O135" s="124">
        <f t="shared" si="15"/>
        <v>71130.59495120318</v>
      </c>
      <c r="P135" s="124">
        <f t="shared" si="16"/>
        <v>816.45650669225233</v>
      </c>
      <c r="Q135" s="124">
        <f t="shared" si="12"/>
        <v>151.54367826138119</v>
      </c>
      <c r="R135" s="124">
        <f t="shared" si="13"/>
        <v>72098.595136156815</v>
      </c>
      <c r="Z135" s="2"/>
    </row>
    <row r="136" spans="13:26" x14ac:dyDescent="0.2">
      <c r="M136" s="2"/>
      <c r="N136" s="1">
        <f t="shared" si="14"/>
        <v>82</v>
      </c>
      <c r="O136" s="124">
        <f t="shared" si="15"/>
        <v>72098.595136156815</v>
      </c>
      <c r="P136" s="124">
        <f t="shared" si="16"/>
        <v>816.45650669225233</v>
      </c>
      <c r="Q136" s="124">
        <f t="shared" si="12"/>
        <v>153.60600191671131</v>
      </c>
      <c r="R136" s="124">
        <f t="shared" si="13"/>
        <v>73068.657644765772</v>
      </c>
      <c r="Z136" s="2"/>
    </row>
    <row r="137" spans="13:26" x14ac:dyDescent="0.2">
      <c r="M137" s="2"/>
      <c r="N137" s="1">
        <f t="shared" si="14"/>
        <v>83</v>
      </c>
      <c r="O137" s="124">
        <f t="shared" si="15"/>
        <v>73068.657644765772</v>
      </c>
      <c r="P137" s="124">
        <f t="shared" si="16"/>
        <v>816.45650669225233</v>
      </c>
      <c r="Q137" s="124">
        <f t="shared" si="12"/>
        <v>155.67271935101525</v>
      </c>
      <c r="R137" s="124">
        <f t="shared" si="13"/>
        <v>74040.786870809039</v>
      </c>
      <c r="Z137" s="2"/>
    </row>
    <row r="138" spans="13:26" x14ac:dyDescent="0.2">
      <c r="M138" s="2"/>
      <c r="N138" s="1">
        <f t="shared" si="14"/>
        <v>84</v>
      </c>
      <c r="O138" s="124">
        <f t="shared" si="15"/>
        <v>74040.786870809039</v>
      </c>
      <c r="P138" s="124">
        <f t="shared" si="16"/>
        <v>816.45650669225233</v>
      </c>
      <c r="Q138" s="124">
        <f t="shared" si="12"/>
        <v>157.74383992523582</v>
      </c>
      <c r="R138" s="124">
        <f t="shared" si="13"/>
        <v>75014.987217426533</v>
      </c>
      <c r="Z138" s="2"/>
    </row>
    <row r="139" spans="13:26" x14ac:dyDescent="0.2">
      <c r="M139" s="2"/>
      <c r="N139" s="1">
        <f t="shared" si="14"/>
        <v>85</v>
      </c>
      <c r="O139" s="124">
        <f t="shared" si="15"/>
        <v>75014.987217426533</v>
      </c>
      <c r="P139" s="124">
        <f t="shared" si="16"/>
        <v>816.45650669225233</v>
      </c>
      <c r="Q139" s="124">
        <f t="shared" si="12"/>
        <v>159.81937302025923</v>
      </c>
      <c r="R139" s="124">
        <f t="shared" si="13"/>
        <v>75991.263097139046</v>
      </c>
      <c r="Z139" s="2"/>
    </row>
    <row r="140" spans="13:26" x14ac:dyDescent="0.2">
      <c r="M140" s="2"/>
      <c r="N140" s="1">
        <f t="shared" si="14"/>
        <v>86</v>
      </c>
      <c r="O140" s="124">
        <f t="shared" si="15"/>
        <v>75991.263097139046</v>
      </c>
      <c r="P140" s="124">
        <f t="shared" si="16"/>
        <v>816.45650669225233</v>
      </c>
      <c r="Q140" s="124">
        <f t="shared" si="12"/>
        <v>161.89932803695768</v>
      </c>
      <c r="R140" s="124">
        <f t="shared" si="13"/>
        <v>76969.618931868259</v>
      </c>
      <c r="Z140" s="2"/>
    </row>
    <row r="141" spans="13:26" x14ac:dyDescent="0.2">
      <c r="M141" s="2"/>
      <c r="N141" s="1">
        <f t="shared" si="14"/>
        <v>87</v>
      </c>
      <c r="O141" s="124">
        <f t="shared" si="15"/>
        <v>76969.618931868259</v>
      </c>
      <c r="P141" s="124">
        <f t="shared" si="16"/>
        <v>816.45650669225233</v>
      </c>
      <c r="Q141" s="124">
        <f t="shared" si="12"/>
        <v>163.9837143962319</v>
      </c>
      <c r="R141" s="124">
        <f t="shared" si="13"/>
        <v>77950.059152956746</v>
      </c>
      <c r="Z141" s="2"/>
    </row>
    <row r="142" spans="13:26" x14ac:dyDescent="0.2">
      <c r="M142" s="2"/>
      <c r="N142" s="1">
        <f t="shared" si="14"/>
        <v>88</v>
      </c>
      <c r="O142" s="124">
        <f t="shared" si="15"/>
        <v>77950.059152956746</v>
      </c>
      <c r="P142" s="124">
        <f t="shared" si="16"/>
        <v>816.45650669225233</v>
      </c>
      <c r="Q142" s="124">
        <f t="shared" si="12"/>
        <v>166.07254153905393</v>
      </c>
      <c r="R142" s="124">
        <f t="shared" si="13"/>
        <v>78932.588201188046</v>
      </c>
      <c r="Z142" s="2"/>
    </row>
    <row r="143" spans="13:26" x14ac:dyDescent="0.2">
      <c r="M143" s="2"/>
      <c r="N143" s="1">
        <f t="shared" si="14"/>
        <v>89</v>
      </c>
      <c r="O143" s="124">
        <f t="shared" si="15"/>
        <v>78932.588201188046</v>
      </c>
      <c r="P143" s="124">
        <f t="shared" si="16"/>
        <v>816.45650669225233</v>
      </c>
      <c r="Q143" s="124">
        <f t="shared" si="12"/>
        <v>168.16581892650964</v>
      </c>
      <c r="R143" s="124">
        <f t="shared" si="13"/>
        <v>79917.210526806812</v>
      </c>
      <c r="Z143" s="2"/>
    </row>
    <row r="144" spans="13:26" x14ac:dyDescent="0.2">
      <c r="M144" s="2"/>
      <c r="N144" s="1">
        <f t="shared" si="14"/>
        <v>90</v>
      </c>
      <c r="O144" s="124">
        <f t="shared" si="15"/>
        <v>79917.210526806812</v>
      </c>
      <c r="P144" s="124">
        <f t="shared" si="16"/>
        <v>816.45650669225233</v>
      </c>
      <c r="Q144" s="124">
        <f t="shared" si="12"/>
        <v>170.26355603984189</v>
      </c>
      <c r="R144" s="124">
        <f t="shared" si="13"/>
        <v>80903.930589538912</v>
      </c>
      <c r="Z144" s="2"/>
    </row>
    <row r="145" spans="13:26" x14ac:dyDescent="0.2">
      <c r="M145" s="2"/>
      <c r="N145" s="1">
        <f t="shared" si="14"/>
        <v>91</v>
      </c>
      <c r="O145" s="124">
        <f t="shared" si="15"/>
        <v>80903.930589538912</v>
      </c>
      <c r="P145" s="124">
        <f t="shared" si="16"/>
        <v>816.45650669225233</v>
      </c>
      <c r="Q145" s="124">
        <f t="shared" si="12"/>
        <v>172.36576238049327</v>
      </c>
      <c r="R145" s="124">
        <f t="shared" si="13"/>
        <v>81892.752858611653</v>
      </c>
      <c r="Z145" s="2"/>
    </row>
    <row r="146" spans="13:26" x14ac:dyDescent="0.2">
      <c r="M146" s="2"/>
      <c r="N146" s="1">
        <f t="shared" si="14"/>
        <v>92</v>
      </c>
      <c r="O146" s="124">
        <f t="shared" si="15"/>
        <v>81892.752858611653</v>
      </c>
      <c r="P146" s="124">
        <f t="shared" si="16"/>
        <v>816.45650669225233</v>
      </c>
      <c r="Q146" s="124">
        <f t="shared" si="12"/>
        <v>174.47244747014909</v>
      </c>
      <c r="R146" s="124">
        <f t="shared" si="13"/>
        <v>82883.681812774055</v>
      </c>
      <c r="Z146" s="2"/>
    </row>
    <row r="147" spans="13:26" x14ac:dyDescent="0.2">
      <c r="M147" s="2"/>
      <c r="N147" s="1">
        <f t="shared" si="14"/>
        <v>93</v>
      </c>
      <c r="O147" s="124">
        <f t="shared" si="15"/>
        <v>82883.681812774055</v>
      </c>
      <c r="P147" s="124">
        <f t="shared" si="16"/>
        <v>816.45650669225233</v>
      </c>
      <c r="Q147" s="124">
        <f t="shared" si="12"/>
        <v>176.58362085078076</v>
      </c>
      <c r="R147" s="124">
        <f t="shared" si="13"/>
        <v>83876.721940317089</v>
      </c>
      <c r="Z147" s="2"/>
    </row>
    <row r="148" spans="13:26" x14ac:dyDescent="0.2">
      <c r="M148" s="2"/>
      <c r="N148" s="1">
        <f t="shared" si="14"/>
        <v>94</v>
      </c>
      <c r="O148" s="124">
        <f t="shared" si="15"/>
        <v>83876.721940317089</v>
      </c>
      <c r="P148" s="124">
        <f t="shared" si="16"/>
        <v>816.45650669225233</v>
      </c>
      <c r="Q148" s="124">
        <f t="shared" si="12"/>
        <v>178.69929208468878</v>
      </c>
      <c r="R148" s="124">
        <f t="shared" si="13"/>
        <v>84871.877739094023</v>
      </c>
      <c r="Z148" s="2"/>
    </row>
    <row r="149" spans="13:26" x14ac:dyDescent="0.2">
      <c r="M149" s="2"/>
      <c r="N149" s="1">
        <f t="shared" si="14"/>
        <v>95</v>
      </c>
      <c r="O149" s="124">
        <f t="shared" si="15"/>
        <v>84871.877739094023</v>
      </c>
      <c r="P149" s="124">
        <f t="shared" si="16"/>
        <v>816.45650669225233</v>
      </c>
      <c r="Q149" s="124">
        <f t="shared" si="12"/>
        <v>180.81947075454607</v>
      </c>
      <c r="R149" s="124">
        <f t="shared" si="13"/>
        <v>85869.153716540823</v>
      </c>
      <c r="Z149" s="2"/>
    </row>
    <row r="150" spans="13:26" x14ac:dyDescent="0.2">
      <c r="M150" s="2"/>
      <c r="N150" s="1">
        <f t="shared" si="14"/>
        <v>96</v>
      </c>
      <c r="O150" s="124">
        <f t="shared" si="15"/>
        <v>85869.153716540823</v>
      </c>
      <c r="P150" s="124">
        <f t="shared" si="16"/>
        <v>816.45650669225233</v>
      </c>
      <c r="Q150" s="124">
        <f t="shared" si="12"/>
        <v>182.94416646344152</v>
      </c>
      <c r="R150" s="124">
        <f t="shared" si="13"/>
        <v>86868.55438969651</v>
      </c>
      <c r="Z150" s="2"/>
    </row>
    <row r="151" spans="13:26" x14ac:dyDescent="0.2">
      <c r="M151" s="2"/>
      <c r="N151" s="1">
        <f t="shared" si="14"/>
        <v>97</v>
      </c>
      <c r="O151" s="124">
        <f t="shared" si="15"/>
        <v>86868.55438969651</v>
      </c>
      <c r="P151" s="124">
        <f t="shared" si="16"/>
        <v>816.45650669225233</v>
      </c>
      <c r="Q151" s="124">
        <f t="shared" si="12"/>
        <v>185.07338883492332</v>
      </c>
      <c r="R151" s="124">
        <f t="shared" si="13"/>
        <v>87870.084285223682</v>
      </c>
      <c r="Z151" s="2"/>
    </row>
    <row r="152" spans="13:26" x14ac:dyDescent="0.2">
      <c r="M152" s="2"/>
      <c r="N152" s="1">
        <f t="shared" si="14"/>
        <v>98</v>
      </c>
      <c r="O152" s="124">
        <f t="shared" si="15"/>
        <v>87870.084285223682</v>
      </c>
      <c r="P152" s="124">
        <f t="shared" si="16"/>
        <v>816.45650669225233</v>
      </c>
      <c r="Q152" s="124">
        <f t="shared" si="12"/>
        <v>187.20714751304271</v>
      </c>
      <c r="R152" s="124">
        <f t="shared" si="13"/>
        <v>88873.747939428969</v>
      </c>
      <c r="Z152" s="2"/>
    </row>
    <row r="153" spans="13:26" x14ac:dyDescent="0.2">
      <c r="M153" s="2"/>
      <c r="N153" s="1">
        <f t="shared" si="14"/>
        <v>99</v>
      </c>
      <c r="O153" s="124">
        <f t="shared" si="15"/>
        <v>88873.747939428969</v>
      </c>
      <c r="P153" s="124">
        <f t="shared" si="16"/>
        <v>816.45650669225233</v>
      </c>
      <c r="Q153" s="124">
        <f t="shared" si="12"/>
        <v>189.34545216239746</v>
      </c>
      <c r="R153" s="124">
        <f t="shared" si="13"/>
        <v>89879.549898283614</v>
      </c>
      <c r="Z153" s="2"/>
    </row>
    <row r="154" spans="13:26" x14ac:dyDescent="0.2">
      <c r="M154" s="2"/>
      <c r="N154" s="1">
        <f t="shared" si="14"/>
        <v>100</v>
      </c>
      <c r="O154" s="124">
        <f t="shared" si="15"/>
        <v>89879.549898283614</v>
      </c>
      <c r="P154" s="124">
        <f t="shared" si="16"/>
        <v>816.45650669225233</v>
      </c>
      <c r="Q154" s="124">
        <f t="shared" si="12"/>
        <v>191.48831246817588</v>
      </c>
      <c r="R154" s="124">
        <f t="shared" si="13"/>
        <v>90887.494717444046</v>
      </c>
      <c r="Z154" s="2"/>
    </row>
    <row r="155" spans="13:26" x14ac:dyDescent="0.2">
      <c r="M155" s="2"/>
      <c r="N155" s="1">
        <f t="shared" si="14"/>
        <v>101</v>
      </c>
      <c r="O155" s="124">
        <f t="shared" si="15"/>
        <v>90887.494717444046</v>
      </c>
      <c r="P155" s="124">
        <f t="shared" si="16"/>
        <v>816.45650669225233</v>
      </c>
      <c r="Q155" s="124">
        <f t="shared" si="12"/>
        <v>193.63573813620047</v>
      </c>
      <c r="R155" s="124">
        <f t="shared" si="13"/>
        <v>91897.5869622725</v>
      </c>
      <c r="Z155" s="2"/>
    </row>
    <row r="156" spans="13:26" x14ac:dyDescent="0.2">
      <c r="M156" s="2"/>
      <c r="N156" s="1">
        <f t="shared" si="14"/>
        <v>102</v>
      </c>
      <c r="O156" s="124">
        <f t="shared" si="15"/>
        <v>91897.5869622725</v>
      </c>
      <c r="P156" s="124">
        <f t="shared" si="16"/>
        <v>816.45650669225233</v>
      </c>
      <c r="Q156" s="124">
        <f t="shared" si="12"/>
        <v>195.78773889297202</v>
      </c>
      <c r="R156" s="124">
        <f t="shared" si="13"/>
        <v>92909.831207857729</v>
      </c>
      <c r="Z156" s="2"/>
    </row>
    <row r="157" spans="13:26" x14ac:dyDescent="0.2">
      <c r="M157" s="2"/>
      <c r="N157" s="1">
        <f t="shared" si="14"/>
        <v>103</v>
      </c>
      <c r="O157" s="124">
        <f t="shared" si="15"/>
        <v>92909.831207857729</v>
      </c>
      <c r="P157" s="124">
        <f t="shared" si="16"/>
        <v>816.45650669225233</v>
      </c>
      <c r="Q157" s="124">
        <f t="shared" si="12"/>
        <v>197.94432448571362</v>
      </c>
      <c r="R157" s="124">
        <f t="shared" si="13"/>
        <v>93924.232039035691</v>
      </c>
      <c r="Z157" s="2"/>
    </row>
    <row r="158" spans="13:26" x14ac:dyDescent="0.2">
      <c r="M158" s="2"/>
      <c r="N158" s="1">
        <f t="shared" si="14"/>
        <v>104</v>
      </c>
      <c r="O158" s="124">
        <f t="shared" si="15"/>
        <v>93924.232039035691</v>
      </c>
      <c r="P158" s="124">
        <f t="shared" si="16"/>
        <v>816.45650669225233</v>
      </c>
      <c r="Q158" s="124">
        <f t="shared" si="12"/>
        <v>200.10550468241476</v>
      </c>
      <c r="R158" s="124">
        <f t="shared" si="13"/>
        <v>94940.794050410361</v>
      </c>
      <c r="Z158" s="2"/>
    </row>
    <row r="159" spans="13:26" x14ac:dyDescent="0.2">
      <c r="M159" s="2"/>
      <c r="N159" s="1">
        <f t="shared" si="14"/>
        <v>105</v>
      </c>
      <c r="O159" s="124">
        <f t="shared" si="15"/>
        <v>94940.794050410361</v>
      </c>
      <c r="P159" s="124">
        <f t="shared" si="16"/>
        <v>816.45650669225233</v>
      </c>
      <c r="Q159" s="124">
        <f t="shared" si="12"/>
        <v>202.27128927187573</v>
      </c>
      <c r="R159" s="124">
        <f t="shared" si="13"/>
        <v>95959.521846374482</v>
      </c>
      <c r="Z159" s="2"/>
    </row>
    <row r="160" spans="13:26" x14ac:dyDescent="0.2">
      <c r="M160" s="2"/>
      <c r="N160" s="1">
        <f t="shared" si="14"/>
        <v>106</v>
      </c>
      <c r="O160" s="124">
        <f t="shared" si="15"/>
        <v>95959.521846374482</v>
      </c>
      <c r="P160" s="124">
        <f t="shared" si="16"/>
        <v>816.45650669225233</v>
      </c>
      <c r="Q160" s="124">
        <f t="shared" si="12"/>
        <v>204.44168806375174</v>
      </c>
      <c r="R160" s="124">
        <f t="shared" si="13"/>
        <v>96980.420041130492</v>
      </c>
      <c r="Z160" s="2"/>
    </row>
    <row r="161" spans="13:26" x14ac:dyDescent="0.2">
      <c r="M161" s="2"/>
      <c r="N161" s="1">
        <f t="shared" si="14"/>
        <v>107</v>
      </c>
      <c r="O161" s="124">
        <f t="shared" si="15"/>
        <v>96980.420041130492</v>
      </c>
      <c r="P161" s="124">
        <f t="shared" si="16"/>
        <v>816.45650669225233</v>
      </c>
      <c r="Q161" s="124">
        <f t="shared" si="12"/>
        <v>206.61671088859754</v>
      </c>
      <c r="R161" s="124">
        <f t="shared" si="13"/>
        <v>98003.493258711344</v>
      </c>
      <c r="Z161" s="2"/>
    </row>
    <row r="162" spans="13:26" x14ac:dyDescent="0.2">
      <c r="M162" s="2"/>
      <c r="N162" s="1">
        <f t="shared" si="14"/>
        <v>108</v>
      </c>
      <c r="O162" s="124">
        <f t="shared" si="15"/>
        <v>98003.493258711344</v>
      </c>
      <c r="P162" s="124">
        <f t="shared" si="16"/>
        <v>816.45650669225233</v>
      </c>
      <c r="Q162" s="124">
        <f t="shared" si="12"/>
        <v>208.79636759791185</v>
      </c>
      <c r="R162" s="124">
        <f t="shared" si="13"/>
        <v>99028.746133001507</v>
      </c>
      <c r="Z162" s="2"/>
    </row>
    <row r="163" spans="13:26" x14ac:dyDescent="0.2">
      <c r="M163" s="2"/>
      <c r="N163" s="1">
        <f t="shared" si="14"/>
        <v>109</v>
      </c>
      <c r="O163" s="124">
        <f t="shared" si="15"/>
        <v>99028.746133001507</v>
      </c>
      <c r="P163" s="124">
        <f t="shared" si="16"/>
        <v>816.45650669225233</v>
      </c>
      <c r="Q163" s="124">
        <f t="shared" si="12"/>
        <v>210.980668064182</v>
      </c>
      <c r="R163" s="124">
        <f t="shared" si="13"/>
        <v>100056.18330775794</v>
      </c>
      <c r="Z163" s="2"/>
    </row>
    <row r="164" spans="13:26" x14ac:dyDescent="0.2">
      <c r="M164" s="2"/>
      <c r="N164" s="1">
        <f t="shared" si="14"/>
        <v>110</v>
      </c>
      <c r="O164" s="124">
        <f t="shared" si="15"/>
        <v>100056.18330775794</v>
      </c>
      <c r="P164" s="124">
        <f t="shared" si="16"/>
        <v>816.45650669225233</v>
      </c>
      <c r="Q164" s="124">
        <f t="shared" si="12"/>
        <v>213.16962218092857</v>
      </c>
      <c r="R164" s="124">
        <f t="shared" si="13"/>
        <v>101085.80943663111</v>
      </c>
      <c r="Z164" s="2"/>
    </row>
    <row r="165" spans="13:26" x14ac:dyDescent="0.2">
      <c r="M165" s="2"/>
      <c r="N165" s="1">
        <f t="shared" si="14"/>
        <v>111</v>
      </c>
      <c r="O165" s="124">
        <f t="shared" si="15"/>
        <v>101085.80943663111</v>
      </c>
      <c r="P165" s="124">
        <f t="shared" si="16"/>
        <v>816.45650669225233</v>
      </c>
      <c r="Q165" s="124">
        <f t="shared" si="12"/>
        <v>215.36323986275045</v>
      </c>
      <c r="R165" s="124">
        <f t="shared" si="13"/>
        <v>102117.62918318612</v>
      </c>
      <c r="Z165" s="2"/>
    </row>
    <row r="166" spans="13:26" x14ac:dyDescent="0.2">
      <c r="M166" s="2"/>
      <c r="N166" s="1">
        <f t="shared" si="14"/>
        <v>112</v>
      </c>
      <c r="O166" s="124">
        <f t="shared" si="15"/>
        <v>102117.62918318612</v>
      </c>
      <c r="P166" s="124">
        <f t="shared" si="16"/>
        <v>816.45650669225233</v>
      </c>
      <c r="Q166" s="124">
        <f t="shared" si="12"/>
        <v>217.56153104536941</v>
      </c>
      <c r="R166" s="124">
        <f t="shared" si="13"/>
        <v>103151.64722092374</v>
      </c>
      <c r="Z166" s="2"/>
    </row>
    <row r="167" spans="13:26" x14ac:dyDescent="0.2">
      <c r="M167" s="2"/>
      <c r="N167" s="1">
        <f t="shared" si="14"/>
        <v>113</v>
      </c>
      <c r="O167" s="124">
        <f t="shared" si="15"/>
        <v>103151.64722092374</v>
      </c>
      <c r="P167" s="124">
        <f t="shared" si="16"/>
        <v>816.45650669225233</v>
      </c>
      <c r="Q167" s="124">
        <f t="shared" si="12"/>
        <v>219.76450568567537</v>
      </c>
      <c r="R167" s="124">
        <f t="shared" si="13"/>
        <v>104187.86823330166</v>
      </c>
      <c r="Z167" s="2"/>
    </row>
    <row r="168" spans="13:26" x14ac:dyDescent="0.2">
      <c r="M168" s="2"/>
      <c r="N168" s="1">
        <f t="shared" si="14"/>
        <v>114</v>
      </c>
      <c r="O168" s="124">
        <f t="shared" si="15"/>
        <v>104187.86823330166</v>
      </c>
      <c r="P168" s="124">
        <f t="shared" si="16"/>
        <v>816.45650669225233</v>
      </c>
      <c r="Q168" s="124">
        <f t="shared" si="12"/>
        <v>221.9721737617713</v>
      </c>
      <c r="R168" s="124">
        <f t="shared" si="13"/>
        <v>105226.29691375568</v>
      </c>
      <c r="Z168" s="2"/>
    </row>
    <row r="169" spans="13:26" x14ac:dyDescent="0.2">
      <c r="M169" s="2"/>
      <c r="N169" s="1">
        <f t="shared" si="14"/>
        <v>115</v>
      </c>
      <c r="O169" s="124">
        <f t="shared" si="15"/>
        <v>105226.29691375568</v>
      </c>
      <c r="P169" s="124">
        <f t="shared" si="16"/>
        <v>816.45650669225233</v>
      </c>
      <c r="Q169" s="124">
        <f t="shared" si="12"/>
        <v>224.18454527301861</v>
      </c>
      <c r="R169" s="124">
        <f t="shared" si="13"/>
        <v>106266.93796572095</v>
      </c>
      <c r="Z169" s="2"/>
    </row>
    <row r="170" spans="13:26" x14ac:dyDescent="0.2">
      <c r="M170" s="2"/>
      <c r="N170" s="1">
        <f t="shared" si="14"/>
        <v>116</v>
      </c>
      <c r="O170" s="124">
        <f t="shared" si="15"/>
        <v>106266.93796572095</v>
      </c>
      <c r="P170" s="124">
        <f t="shared" si="16"/>
        <v>816.45650669225233</v>
      </c>
      <c r="Q170" s="124">
        <f t="shared" si="12"/>
        <v>226.40163024008234</v>
      </c>
      <c r="R170" s="124">
        <f t="shared" si="13"/>
        <v>107309.79610265329</v>
      </c>
      <c r="Z170" s="2"/>
    </row>
    <row r="171" spans="13:26" x14ac:dyDescent="0.2">
      <c r="M171" s="2"/>
      <c r="N171" s="1">
        <f t="shared" si="14"/>
        <v>117</v>
      </c>
      <c r="O171" s="124">
        <f t="shared" si="15"/>
        <v>107309.79610265329</v>
      </c>
      <c r="P171" s="124">
        <f t="shared" si="16"/>
        <v>816.45650669225233</v>
      </c>
      <c r="Q171" s="124">
        <f t="shared" si="12"/>
        <v>228.62343870497645</v>
      </c>
      <c r="R171" s="124">
        <f t="shared" si="13"/>
        <v>108354.87604805052</v>
      </c>
      <c r="Z171" s="2"/>
    </row>
    <row r="172" spans="13:26" x14ac:dyDescent="0.2">
      <c r="M172" s="2"/>
      <c r="N172" s="1">
        <f t="shared" si="14"/>
        <v>118</v>
      </c>
      <c r="O172" s="124">
        <f t="shared" si="15"/>
        <v>108354.87604805052</v>
      </c>
      <c r="P172" s="124">
        <f t="shared" si="16"/>
        <v>816.45650669225233</v>
      </c>
      <c r="Q172" s="124">
        <f t="shared" si="12"/>
        <v>230.84998073110947</v>
      </c>
      <c r="R172" s="124">
        <f t="shared" si="13"/>
        <v>109402.18253547388</v>
      </c>
      <c r="Z172" s="2"/>
    </row>
    <row r="173" spans="13:26" x14ac:dyDescent="0.2">
      <c r="M173" s="2"/>
      <c r="N173" s="1">
        <f t="shared" si="14"/>
        <v>119</v>
      </c>
      <c r="O173" s="124">
        <f t="shared" si="15"/>
        <v>109402.18253547388</v>
      </c>
      <c r="P173" s="124">
        <f t="shared" si="16"/>
        <v>816.45650669225233</v>
      </c>
      <c r="Q173" s="124">
        <f t="shared" si="12"/>
        <v>233.08126640333003</v>
      </c>
      <c r="R173" s="124">
        <f t="shared" si="13"/>
        <v>110451.72030856946</v>
      </c>
      <c r="Z173" s="2"/>
    </row>
    <row r="174" spans="13:26" x14ac:dyDescent="0.2">
      <c r="M174" s="2"/>
      <c r="N174" s="1">
        <f t="shared" si="14"/>
        <v>120</v>
      </c>
      <c r="O174" s="124">
        <f t="shared" si="15"/>
        <v>110451.72030856946</v>
      </c>
      <c r="P174" s="124">
        <f t="shared" si="16"/>
        <v>816.45650669225233</v>
      </c>
      <c r="Q174" s="124">
        <f t="shared" si="12"/>
        <v>235.31730582797246</v>
      </c>
      <c r="R174" s="124">
        <f t="shared" si="13"/>
        <v>111503.49412108969</v>
      </c>
      <c r="Z174" s="2"/>
    </row>
    <row r="175" spans="13:26" x14ac:dyDescent="0.2">
      <c r="M175" s="2"/>
      <c r="N175" s="1">
        <f t="shared" si="14"/>
        <v>121</v>
      </c>
      <c r="O175" s="124">
        <f t="shared" si="15"/>
        <v>111503.49412108969</v>
      </c>
      <c r="P175" s="124">
        <f t="shared" si="16"/>
        <v>816.45650669225233</v>
      </c>
      <c r="Q175" s="124">
        <f t="shared" si="12"/>
        <v>237.55810913290273</v>
      </c>
      <c r="R175" s="124">
        <f t="shared" si="13"/>
        <v>112557.50873691485</v>
      </c>
      <c r="Z175" s="2"/>
    </row>
    <row r="176" spans="13:26" x14ac:dyDescent="0.2">
      <c r="M176" s="2"/>
      <c r="N176" s="1">
        <f t="shared" si="14"/>
        <v>122</v>
      </c>
      <c r="O176" s="124">
        <f t="shared" si="15"/>
        <v>112557.50873691485</v>
      </c>
      <c r="P176" s="124">
        <f t="shared" si="16"/>
        <v>816.45650669225233</v>
      </c>
      <c r="Q176" s="124">
        <f t="shared" si="12"/>
        <v>239.80368646756412</v>
      </c>
      <c r="R176" s="124">
        <f t="shared" si="13"/>
        <v>113613.76893007467</v>
      </c>
      <c r="Z176" s="2"/>
    </row>
    <row r="177" spans="13:26" x14ac:dyDescent="0.2">
      <c r="M177" s="2"/>
      <c r="N177" s="1">
        <f t="shared" si="14"/>
        <v>123</v>
      </c>
      <c r="O177" s="124">
        <f t="shared" si="15"/>
        <v>113613.76893007467</v>
      </c>
      <c r="P177" s="124">
        <f t="shared" si="16"/>
        <v>816.45650669225233</v>
      </c>
      <c r="Q177" s="124">
        <f t="shared" si="12"/>
        <v>242.05404800302333</v>
      </c>
      <c r="R177" s="124">
        <f t="shared" si="13"/>
        <v>114672.27948476994</v>
      </c>
      <c r="Z177" s="2"/>
    </row>
    <row r="178" spans="13:26" x14ac:dyDescent="0.2">
      <c r="M178" s="2"/>
      <c r="N178" s="1">
        <f t="shared" si="14"/>
        <v>124</v>
      </c>
      <c r="O178" s="124">
        <f t="shared" si="15"/>
        <v>114672.27948476994</v>
      </c>
      <c r="P178" s="124">
        <f t="shared" si="16"/>
        <v>816.45650669225233</v>
      </c>
      <c r="Q178" s="124">
        <f t="shared" si="12"/>
        <v>244.30920393201646</v>
      </c>
      <c r="R178" s="124">
        <f t="shared" si="13"/>
        <v>115733.04519539421</v>
      </c>
      <c r="Z178" s="2"/>
    </row>
    <row r="179" spans="13:26" x14ac:dyDescent="0.2">
      <c r="M179" s="2"/>
      <c r="N179" s="1">
        <f t="shared" si="14"/>
        <v>125</v>
      </c>
      <c r="O179" s="124">
        <f t="shared" si="15"/>
        <v>115733.04519539421</v>
      </c>
      <c r="P179" s="124">
        <f t="shared" si="16"/>
        <v>816.45650669225233</v>
      </c>
      <c r="Q179" s="124">
        <f t="shared" si="12"/>
        <v>246.56916446899535</v>
      </c>
      <c r="R179" s="124">
        <f t="shared" si="13"/>
        <v>116796.07086655546</v>
      </c>
      <c r="Z179" s="2"/>
    </row>
    <row r="180" spans="13:26" x14ac:dyDescent="0.2">
      <c r="M180" s="2"/>
      <c r="N180" s="1">
        <f t="shared" si="14"/>
        <v>126</v>
      </c>
      <c r="O180" s="124">
        <f t="shared" si="15"/>
        <v>116796.07086655546</v>
      </c>
      <c r="P180" s="124">
        <f t="shared" si="16"/>
        <v>816.45650669225233</v>
      </c>
      <c r="Q180" s="124">
        <f t="shared" si="12"/>
        <v>248.83393985017364</v>
      </c>
      <c r="R180" s="124">
        <f t="shared" si="13"/>
        <v>117861.36131309788</v>
      </c>
      <c r="Z180" s="2"/>
    </row>
    <row r="181" spans="13:26" x14ac:dyDescent="0.2">
      <c r="M181" s="2"/>
      <c r="N181" s="1">
        <f t="shared" si="14"/>
        <v>127</v>
      </c>
      <c r="O181" s="124">
        <f t="shared" si="15"/>
        <v>117861.36131309788</v>
      </c>
      <c r="P181" s="124">
        <f t="shared" si="16"/>
        <v>816.45650669225233</v>
      </c>
      <c r="Q181" s="124">
        <f t="shared" si="12"/>
        <v>251.10354033357319</v>
      </c>
      <c r="R181" s="124">
        <f t="shared" si="13"/>
        <v>118928.9213601237</v>
      </c>
      <c r="Z181" s="2"/>
    </row>
    <row r="182" spans="13:26" x14ac:dyDescent="0.2">
      <c r="M182" s="2"/>
      <c r="N182" s="1">
        <f t="shared" si="14"/>
        <v>128</v>
      </c>
      <c r="O182" s="124">
        <f t="shared" si="15"/>
        <v>118928.9213601237</v>
      </c>
      <c r="P182" s="124">
        <f t="shared" si="16"/>
        <v>816.45650669225233</v>
      </c>
      <c r="Q182" s="124">
        <f t="shared" si="12"/>
        <v>253.37797619907062</v>
      </c>
      <c r="R182" s="124">
        <f t="shared" si="13"/>
        <v>119998.75584301502</v>
      </c>
      <c r="Z182" s="2"/>
    </row>
    <row r="183" spans="13:26" x14ac:dyDescent="0.2">
      <c r="M183" s="2"/>
      <c r="N183" s="1">
        <f t="shared" si="14"/>
        <v>129</v>
      </c>
      <c r="O183" s="124">
        <f t="shared" si="15"/>
        <v>119998.75584301502</v>
      </c>
      <c r="P183" s="124">
        <f t="shared" si="16"/>
        <v>816.45650669225233</v>
      </c>
      <c r="Q183" s="124">
        <f t="shared" ref="Q183:Q246" si="17">O183*$P$49</f>
        <v>255.65725774844378</v>
      </c>
      <c r="R183" s="124">
        <f t="shared" ref="R183:R246" si="18">O183+P183+Q183</f>
        <v>121070.86960745572</v>
      </c>
      <c r="Z183" s="2"/>
    </row>
    <row r="184" spans="13:26" x14ac:dyDescent="0.2">
      <c r="M184" s="2"/>
      <c r="N184" s="1">
        <f t="shared" ref="N184:N247" si="19">N183+1</f>
        <v>130</v>
      </c>
      <c r="O184" s="124">
        <f t="shared" ref="O184:O247" si="20">R183</f>
        <v>121070.86960745572</v>
      </c>
      <c r="P184" s="124">
        <f t="shared" ref="P184:P247" si="21">P183</f>
        <v>816.45650669225233</v>
      </c>
      <c r="Q184" s="124">
        <f t="shared" si="17"/>
        <v>257.9413953054185</v>
      </c>
      <c r="R184" s="124">
        <f t="shared" si="18"/>
        <v>122145.26750945339</v>
      </c>
      <c r="Z184" s="2"/>
    </row>
    <row r="185" spans="13:26" x14ac:dyDescent="0.2">
      <c r="M185" s="2"/>
      <c r="N185" s="1">
        <f t="shared" si="19"/>
        <v>131</v>
      </c>
      <c r="O185" s="124">
        <f t="shared" si="20"/>
        <v>122145.26750945339</v>
      </c>
      <c r="P185" s="124">
        <f t="shared" si="21"/>
        <v>816.45650669225233</v>
      </c>
      <c r="Q185" s="124">
        <f t="shared" si="17"/>
        <v>260.23039921571524</v>
      </c>
      <c r="R185" s="124">
        <f t="shared" si="18"/>
        <v>123221.95441536135</v>
      </c>
      <c r="Z185" s="2"/>
    </row>
    <row r="186" spans="13:26" x14ac:dyDescent="0.2">
      <c r="M186" s="2"/>
      <c r="N186" s="1">
        <f t="shared" si="19"/>
        <v>132</v>
      </c>
      <c r="O186" s="124">
        <f t="shared" si="20"/>
        <v>123221.95441536135</v>
      </c>
      <c r="P186" s="124">
        <f t="shared" si="21"/>
        <v>816.45650669225233</v>
      </c>
      <c r="Q186" s="124">
        <f t="shared" si="17"/>
        <v>262.52427984709607</v>
      </c>
      <c r="R186" s="124">
        <f t="shared" si="18"/>
        <v>124300.93520190071</v>
      </c>
      <c r="Z186" s="2"/>
    </row>
    <row r="187" spans="13:26" x14ac:dyDescent="0.2">
      <c r="M187" s="2"/>
      <c r="N187" s="1">
        <f t="shared" si="19"/>
        <v>133</v>
      </c>
      <c r="O187" s="124">
        <f t="shared" si="20"/>
        <v>124300.93520190071</v>
      </c>
      <c r="P187" s="124">
        <f t="shared" si="21"/>
        <v>816.45650669225233</v>
      </c>
      <c r="Q187" s="124">
        <f t="shared" si="17"/>
        <v>264.82304758941149</v>
      </c>
      <c r="R187" s="124">
        <f t="shared" si="18"/>
        <v>125382.21475618237</v>
      </c>
      <c r="Z187" s="2"/>
    </row>
    <row r="188" spans="13:26" x14ac:dyDescent="0.2">
      <c r="M188" s="2"/>
      <c r="N188" s="1">
        <f t="shared" si="19"/>
        <v>134</v>
      </c>
      <c r="O188" s="124">
        <f t="shared" si="20"/>
        <v>125382.21475618237</v>
      </c>
      <c r="P188" s="124">
        <f t="shared" si="21"/>
        <v>816.45650669225233</v>
      </c>
      <c r="Q188" s="124">
        <f t="shared" si="17"/>
        <v>267.12671285464762</v>
      </c>
      <c r="R188" s="124">
        <f t="shared" si="18"/>
        <v>126465.79797572926</v>
      </c>
      <c r="Z188" s="2"/>
    </row>
    <row r="189" spans="13:26" x14ac:dyDescent="0.2">
      <c r="M189" s="2"/>
      <c r="N189" s="1">
        <f t="shared" si="19"/>
        <v>135</v>
      </c>
      <c r="O189" s="124">
        <f t="shared" si="20"/>
        <v>126465.79797572926</v>
      </c>
      <c r="P189" s="124">
        <f t="shared" si="21"/>
        <v>816.45650669225233</v>
      </c>
      <c r="Q189" s="124">
        <f t="shared" si="17"/>
        <v>269.4352860769734</v>
      </c>
      <c r="R189" s="124">
        <f t="shared" si="18"/>
        <v>127551.68976849849</v>
      </c>
      <c r="Z189" s="2"/>
    </row>
    <row r="190" spans="13:26" x14ac:dyDescent="0.2">
      <c r="M190" s="2"/>
      <c r="N190" s="1">
        <f t="shared" si="19"/>
        <v>136</v>
      </c>
      <c r="O190" s="124">
        <f t="shared" si="20"/>
        <v>127551.68976849849</v>
      </c>
      <c r="P190" s="124">
        <f t="shared" si="21"/>
        <v>816.45650669225233</v>
      </c>
      <c r="Q190" s="124">
        <f t="shared" si="17"/>
        <v>271.74877771278756</v>
      </c>
      <c r="R190" s="124">
        <f t="shared" si="18"/>
        <v>128639.89505290352</v>
      </c>
      <c r="Z190" s="2"/>
    </row>
    <row r="191" spans="13:26" x14ac:dyDescent="0.2">
      <c r="M191" s="2"/>
      <c r="N191" s="1">
        <f t="shared" si="19"/>
        <v>137</v>
      </c>
      <c r="O191" s="124">
        <f t="shared" si="20"/>
        <v>128639.89505290352</v>
      </c>
      <c r="P191" s="124">
        <f t="shared" si="21"/>
        <v>816.45650669225233</v>
      </c>
      <c r="Q191" s="124">
        <f t="shared" si="17"/>
        <v>274.06719824076629</v>
      </c>
      <c r="R191" s="124">
        <f t="shared" si="18"/>
        <v>129730.41875783654</v>
      </c>
      <c r="Z191" s="2"/>
    </row>
    <row r="192" spans="13:26" x14ac:dyDescent="0.2">
      <c r="M192" s="2"/>
      <c r="N192" s="1">
        <f t="shared" si="19"/>
        <v>138</v>
      </c>
      <c r="O192" s="124">
        <f t="shared" si="20"/>
        <v>129730.41875783654</v>
      </c>
      <c r="P192" s="124">
        <f t="shared" si="21"/>
        <v>816.45650669225233</v>
      </c>
      <c r="Q192" s="124">
        <f t="shared" si="17"/>
        <v>276.39055816191069</v>
      </c>
      <c r="R192" s="124">
        <f t="shared" si="18"/>
        <v>130823.26582269069</v>
      </c>
      <c r="Z192" s="2"/>
    </row>
    <row r="193" spans="13:26" x14ac:dyDescent="0.2">
      <c r="M193" s="2"/>
      <c r="N193" s="1">
        <f t="shared" si="19"/>
        <v>139</v>
      </c>
      <c r="O193" s="124">
        <f t="shared" si="20"/>
        <v>130823.26582269069</v>
      </c>
      <c r="P193" s="124">
        <f t="shared" si="21"/>
        <v>816.45650669225233</v>
      </c>
      <c r="Q193" s="124">
        <f t="shared" si="17"/>
        <v>278.71886799959395</v>
      </c>
      <c r="R193" s="124">
        <f t="shared" si="18"/>
        <v>131918.44119738255</v>
      </c>
      <c r="Z193" s="2"/>
    </row>
    <row r="194" spans="13:26" x14ac:dyDescent="0.2">
      <c r="M194" s="2"/>
      <c r="N194" s="1">
        <f t="shared" si="19"/>
        <v>140</v>
      </c>
      <c r="O194" s="124">
        <f t="shared" si="20"/>
        <v>131918.44119738255</v>
      </c>
      <c r="P194" s="124">
        <f t="shared" si="21"/>
        <v>816.45650669225233</v>
      </c>
      <c r="Q194" s="124">
        <f t="shared" si="17"/>
        <v>281.05213829960968</v>
      </c>
      <c r="R194" s="124">
        <f t="shared" si="18"/>
        <v>133015.94984237442</v>
      </c>
      <c r="Z194" s="2"/>
    </row>
    <row r="195" spans="13:26" x14ac:dyDescent="0.2">
      <c r="M195" s="2"/>
      <c r="N195" s="1">
        <f t="shared" si="19"/>
        <v>141</v>
      </c>
      <c r="O195" s="124">
        <f t="shared" si="20"/>
        <v>133015.94984237442</v>
      </c>
      <c r="P195" s="124">
        <f t="shared" si="21"/>
        <v>816.45650669225233</v>
      </c>
      <c r="Q195" s="124">
        <f t="shared" si="17"/>
        <v>283.390379630219</v>
      </c>
      <c r="R195" s="124">
        <f t="shared" si="18"/>
        <v>134115.79672869691</v>
      </c>
      <c r="Z195" s="2"/>
    </row>
    <row r="196" spans="13:26" x14ac:dyDescent="0.2">
      <c r="M196" s="2"/>
      <c r="N196" s="1">
        <f t="shared" si="19"/>
        <v>142</v>
      </c>
      <c r="O196" s="124">
        <f t="shared" si="20"/>
        <v>134115.79672869691</v>
      </c>
      <c r="P196" s="124">
        <f t="shared" si="21"/>
        <v>816.45650669225233</v>
      </c>
      <c r="Q196" s="124">
        <f t="shared" si="17"/>
        <v>285.73360258219878</v>
      </c>
      <c r="R196" s="124">
        <f t="shared" si="18"/>
        <v>135217.98683797134</v>
      </c>
      <c r="Z196" s="2"/>
    </row>
    <row r="197" spans="13:26" x14ac:dyDescent="0.2">
      <c r="M197" s="2"/>
      <c r="N197" s="1">
        <f t="shared" si="19"/>
        <v>143</v>
      </c>
      <c r="O197" s="124">
        <f t="shared" si="20"/>
        <v>135217.98683797134</v>
      </c>
      <c r="P197" s="124">
        <f t="shared" si="21"/>
        <v>816.45650669225233</v>
      </c>
      <c r="Q197" s="124">
        <f t="shared" si="17"/>
        <v>288.08181776888949</v>
      </c>
      <c r="R197" s="124">
        <f t="shared" si="18"/>
        <v>136322.52516243249</v>
      </c>
      <c r="Z197" s="2"/>
    </row>
    <row r="198" spans="13:26" x14ac:dyDescent="0.2">
      <c r="M198" s="2"/>
      <c r="N198" s="1">
        <f t="shared" si="19"/>
        <v>144</v>
      </c>
      <c r="O198" s="124">
        <f t="shared" si="20"/>
        <v>136322.52516243249</v>
      </c>
      <c r="P198" s="124">
        <f t="shared" si="21"/>
        <v>816.45650669225233</v>
      </c>
      <c r="Q198" s="124">
        <f t="shared" si="17"/>
        <v>290.43503582624351</v>
      </c>
      <c r="R198" s="124">
        <f t="shared" si="18"/>
        <v>137429.41670495097</v>
      </c>
      <c r="Z198" s="2"/>
    </row>
    <row r="199" spans="13:26" x14ac:dyDescent="0.2">
      <c r="M199" s="2"/>
      <c r="N199" s="1">
        <f t="shared" si="19"/>
        <v>145</v>
      </c>
      <c r="O199" s="124">
        <f t="shared" si="20"/>
        <v>137429.41670495097</v>
      </c>
      <c r="P199" s="124">
        <f t="shared" si="21"/>
        <v>816.45650669225233</v>
      </c>
      <c r="Q199" s="124">
        <f t="shared" si="17"/>
        <v>292.79326741287286</v>
      </c>
      <c r="R199" s="124">
        <f t="shared" si="18"/>
        <v>138538.66647905609</v>
      </c>
      <c r="Z199" s="2"/>
    </row>
    <row r="200" spans="13:26" x14ac:dyDescent="0.2">
      <c r="M200" s="2"/>
      <c r="N200" s="1">
        <f t="shared" si="19"/>
        <v>146</v>
      </c>
      <c r="O200" s="124">
        <f t="shared" si="20"/>
        <v>138538.66647905609</v>
      </c>
      <c r="P200" s="124">
        <f t="shared" si="21"/>
        <v>816.45650669225233</v>
      </c>
      <c r="Q200" s="124">
        <f t="shared" si="17"/>
        <v>295.15652321009787</v>
      </c>
      <c r="R200" s="124">
        <f t="shared" si="18"/>
        <v>139650.27950895843</v>
      </c>
      <c r="Z200" s="2"/>
    </row>
    <row r="201" spans="13:26" x14ac:dyDescent="0.2">
      <c r="M201" s="2"/>
      <c r="N201" s="1">
        <f t="shared" si="19"/>
        <v>147</v>
      </c>
      <c r="O201" s="124">
        <f t="shared" si="20"/>
        <v>139650.27950895843</v>
      </c>
      <c r="P201" s="124">
        <f t="shared" si="21"/>
        <v>816.45650669225233</v>
      </c>
      <c r="Q201" s="124">
        <f t="shared" si="17"/>
        <v>297.52481392199536</v>
      </c>
      <c r="R201" s="124">
        <f t="shared" si="18"/>
        <v>140764.26082957268</v>
      </c>
      <c r="Z201" s="2"/>
    </row>
    <row r="202" spans="13:26" x14ac:dyDescent="0.2">
      <c r="M202" s="2"/>
      <c r="N202" s="1">
        <f t="shared" si="19"/>
        <v>148</v>
      </c>
      <c r="O202" s="124">
        <f t="shared" si="20"/>
        <v>140764.26082957268</v>
      </c>
      <c r="P202" s="124">
        <f t="shared" si="21"/>
        <v>816.45650669225233</v>
      </c>
      <c r="Q202" s="124">
        <f t="shared" si="17"/>
        <v>299.89815027544734</v>
      </c>
      <c r="R202" s="124">
        <f t="shared" si="18"/>
        <v>141880.6154865404</v>
      </c>
      <c r="Z202" s="2"/>
    </row>
    <row r="203" spans="13:26" x14ac:dyDescent="0.2">
      <c r="M203" s="2"/>
      <c r="N203" s="1">
        <f t="shared" si="19"/>
        <v>149</v>
      </c>
      <c r="O203" s="124">
        <f t="shared" si="20"/>
        <v>141880.6154865404</v>
      </c>
      <c r="P203" s="124">
        <f t="shared" si="21"/>
        <v>816.45650669225233</v>
      </c>
      <c r="Q203" s="124">
        <f t="shared" si="17"/>
        <v>302.27654302018914</v>
      </c>
      <c r="R203" s="124">
        <f t="shared" si="18"/>
        <v>142999.34853625283</v>
      </c>
      <c r="Z203" s="2"/>
    </row>
    <row r="204" spans="13:26" x14ac:dyDescent="0.2">
      <c r="M204" s="2"/>
      <c r="N204" s="1">
        <f t="shared" si="19"/>
        <v>150</v>
      </c>
      <c r="O204" s="124">
        <f t="shared" si="20"/>
        <v>142999.34853625283</v>
      </c>
      <c r="P204" s="124">
        <f t="shared" si="21"/>
        <v>816.45650669225233</v>
      </c>
      <c r="Q204" s="124">
        <f t="shared" si="17"/>
        <v>304.66000292885855</v>
      </c>
      <c r="R204" s="124">
        <f t="shared" si="18"/>
        <v>144120.46504587395</v>
      </c>
      <c r="Z204" s="2"/>
    </row>
    <row r="205" spans="13:26" x14ac:dyDescent="0.2">
      <c r="M205" s="2"/>
      <c r="N205" s="1">
        <f t="shared" si="19"/>
        <v>151</v>
      </c>
      <c r="O205" s="124">
        <f t="shared" si="20"/>
        <v>144120.46504587395</v>
      </c>
      <c r="P205" s="124">
        <f t="shared" si="21"/>
        <v>816.45650669225233</v>
      </c>
      <c r="Q205" s="124">
        <f t="shared" si="17"/>
        <v>307.0485407970445</v>
      </c>
      <c r="R205" s="124">
        <f t="shared" si="18"/>
        <v>145243.97009336326</v>
      </c>
      <c r="Z205" s="2"/>
    </row>
    <row r="206" spans="13:26" x14ac:dyDescent="0.2">
      <c r="M206" s="2"/>
      <c r="N206" s="1">
        <f t="shared" si="19"/>
        <v>152</v>
      </c>
      <c r="O206" s="124">
        <f t="shared" si="20"/>
        <v>145243.97009336326</v>
      </c>
      <c r="P206" s="124">
        <f t="shared" si="21"/>
        <v>816.45650669225233</v>
      </c>
      <c r="Q206" s="124">
        <f t="shared" si="17"/>
        <v>309.44216744333585</v>
      </c>
      <c r="R206" s="124">
        <f t="shared" si="18"/>
        <v>146369.86876749885</v>
      </c>
      <c r="Z206" s="2"/>
    </row>
    <row r="207" spans="13:26" x14ac:dyDescent="0.2">
      <c r="M207" s="2"/>
      <c r="N207" s="1">
        <f t="shared" si="19"/>
        <v>153</v>
      </c>
      <c r="O207" s="124">
        <f t="shared" si="20"/>
        <v>146369.86876749885</v>
      </c>
      <c r="P207" s="124">
        <f t="shared" si="21"/>
        <v>816.45650669225233</v>
      </c>
      <c r="Q207" s="124">
        <f t="shared" si="17"/>
        <v>311.84089370937045</v>
      </c>
      <c r="R207" s="124">
        <f t="shared" si="18"/>
        <v>147498.16616790046</v>
      </c>
      <c r="Z207" s="2"/>
    </row>
    <row r="208" spans="13:26" x14ac:dyDescent="0.2">
      <c r="M208" s="2"/>
      <c r="N208" s="1">
        <f t="shared" si="19"/>
        <v>154</v>
      </c>
      <c r="O208" s="124">
        <f t="shared" si="20"/>
        <v>147498.16616790046</v>
      </c>
      <c r="P208" s="124">
        <f t="shared" si="21"/>
        <v>816.45650669225233</v>
      </c>
      <c r="Q208" s="124">
        <f t="shared" si="17"/>
        <v>314.24473045988424</v>
      </c>
      <c r="R208" s="124">
        <f t="shared" si="18"/>
        <v>148628.86740505259</v>
      </c>
      <c r="Z208" s="2"/>
    </row>
    <row r="209" spans="13:26" x14ac:dyDescent="0.2">
      <c r="M209" s="2"/>
      <c r="N209" s="1">
        <f t="shared" si="19"/>
        <v>155</v>
      </c>
      <c r="O209" s="124">
        <f t="shared" si="20"/>
        <v>148628.86740505259</v>
      </c>
      <c r="P209" s="124">
        <f t="shared" si="21"/>
        <v>816.45650669225233</v>
      </c>
      <c r="Q209" s="124">
        <f t="shared" si="17"/>
        <v>316.65368858276059</v>
      </c>
      <c r="R209" s="124">
        <f t="shared" si="18"/>
        <v>149761.97760032761</v>
      </c>
      <c r="Z209" s="2"/>
    </row>
    <row r="210" spans="13:26" x14ac:dyDescent="0.2">
      <c r="M210" s="2"/>
      <c r="N210" s="1">
        <f t="shared" si="19"/>
        <v>156</v>
      </c>
      <c r="O210" s="124">
        <f t="shared" si="20"/>
        <v>149761.97760032761</v>
      </c>
      <c r="P210" s="124">
        <f t="shared" si="21"/>
        <v>816.45650669225233</v>
      </c>
      <c r="Q210" s="124">
        <f t="shared" si="17"/>
        <v>319.06777898907939</v>
      </c>
      <c r="R210" s="124">
        <f t="shared" si="18"/>
        <v>150897.50188600895</v>
      </c>
      <c r="Z210" s="2"/>
    </row>
    <row r="211" spans="13:26" x14ac:dyDescent="0.2">
      <c r="M211" s="2"/>
      <c r="N211" s="1">
        <f t="shared" si="19"/>
        <v>157</v>
      </c>
      <c r="O211" s="124">
        <f t="shared" si="20"/>
        <v>150897.50188600895</v>
      </c>
      <c r="P211" s="124">
        <f t="shared" si="21"/>
        <v>816.45650669225233</v>
      </c>
      <c r="Q211" s="124">
        <f t="shared" si="17"/>
        <v>321.4870126131666</v>
      </c>
      <c r="R211" s="124">
        <f t="shared" si="18"/>
        <v>152035.44540531436</v>
      </c>
      <c r="Z211" s="2"/>
    </row>
    <row r="212" spans="13:26" x14ac:dyDescent="0.2">
      <c r="M212" s="2"/>
      <c r="N212" s="1">
        <f t="shared" si="19"/>
        <v>158</v>
      </c>
      <c r="O212" s="124">
        <f t="shared" si="20"/>
        <v>152035.44540531436</v>
      </c>
      <c r="P212" s="124">
        <f t="shared" si="21"/>
        <v>816.45650669225233</v>
      </c>
      <c r="Q212" s="124">
        <f t="shared" si="17"/>
        <v>323.91140041264367</v>
      </c>
      <c r="R212" s="124">
        <f t="shared" si="18"/>
        <v>153175.81331241925</v>
      </c>
      <c r="Z212" s="2"/>
    </row>
    <row r="213" spans="13:26" x14ac:dyDescent="0.2">
      <c r="M213" s="2"/>
      <c r="N213" s="1">
        <f t="shared" si="19"/>
        <v>159</v>
      </c>
      <c r="O213" s="124">
        <f t="shared" si="20"/>
        <v>153175.81331241925</v>
      </c>
      <c r="P213" s="124">
        <f t="shared" si="21"/>
        <v>816.45650669225233</v>
      </c>
      <c r="Q213" s="124">
        <f t="shared" si="17"/>
        <v>326.34095336847741</v>
      </c>
      <c r="R213" s="124">
        <f t="shared" si="18"/>
        <v>154318.61077247999</v>
      </c>
      <c r="Z213" s="2"/>
    </row>
    <row r="214" spans="13:26" x14ac:dyDescent="0.2">
      <c r="M214" s="2"/>
      <c r="N214" s="1">
        <f t="shared" si="19"/>
        <v>160</v>
      </c>
      <c r="O214" s="124">
        <f t="shared" si="20"/>
        <v>154318.61077247999</v>
      </c>
      <c r="P214" s="124">
        <f t="shared" si="21"/>
        <v>816.45650669225233</v>
      </c>
      <c r="Q214" s="124">
        <f t="shared" si="17"/>
        <v>328.77568248502956</v>
      </c>
      <c r="R214" s="124">
        <f t="shared" si="18"/>
        <v>155463.84296165727</v>
      </c>
      <c r="Z214" s="2"/>
    </row>
    <row r="215" spans="13:26" x14ac:dyDescent="0.2">
      <c r="M215" s="2"/>
      <c r="N215" s="1">
        <f t="shared" si="19"/>
        <v>161</v>
      </c>
      <c r="O215" s="124">
        <f t="shared" si="20"/>
        <v>155463.84296165727</v>
      </c>
      <c r="P215" s="124">
        <f t="shared" si="21"/>
        <v>816.45650669225233</v>
      </c>
      <c r="Q215" s="124">
        <f t="shared" si="17"/>
        <v>331.21559879010641</v>
      </c>
      <c r="R215" s="124">
        <f t="shared" si="18"/>
        <v>156611.51506713964</v>
      </c>
      <c r="Z215" s="2"/>
    </row>
    <row r="216" spans="13:26" x14ac:dyDescent="0.2">
      <c r="M216" s="2"/>
      <c r="N216" s="1">
        <f t="shared" si="19"/>
        <v>162</v>
      </c>
      <c r="O216" s="124">
        <f t="shared" si="20"/>
        <v>156611.51506713964</v>
      </c>
      <c r="P216" s="124">
        <f t="shared" si="21"/>
        <v>816.45650669225233</v>
      </c>
      <c r="Q216" s="124">
        <f t="shared" si="17"/>
        <v>333.66071333500929</v>
      </c>
      <c r="R216" s="124">
        <f t="shared" si="18"/>
        <v>157761.6322871669</v>
      </c>
      <c r="Z216" s="2"/>
    </row>
    <row r="217" spans="13:26" x14ac:dyDescent="0.2">
      <c r="M217" s="2"/>
      <c r="N217" s="1">
        <f t="shared" si="19"/>
        <v>163</v>
      </c>
      <c r="O217" s="124">
        <f t="shared" si="20"/>
        <v>157761.6322871669</v>
      </c>
      <c r="P217" s="124">
        <f t="shared" si="21"/>
        <v>816.45650669225233</v>
      </c>
      <c r="Q217" s="124">
        <f t="shared" si="17"/>
        <v>336.11103719458407</v>
      </c>
      <c r="R217" s="124">
        <f t="shared" si="18"/>
        <v>158914.19983105373</v>
      </c>
      <c r="Z217" s="2"/>
    </row>
    <row r="218" spans="13:26" x14ac:dyDescent="0.2">
      <c r="M218" s="2"/>
      <c r="N218" s="1">
        <f t="shared" si="19"/>
        <v>164</v>
      </c>
      <c r="O218" s="124">
        <f t="shared" si="20"/>
        <v>158914.19983105373</v>
      </c>
      <c r="P218" s="124">
        <f t="shared" si="21"/>
        <v>816.45650669225233</v>
      </c>
      <c r="Q218" s="124">
        <f t="shared" si="17"/>
        <v>338.56658146727182</v>
      </c>
      <c r="R218" s="124">
        <f t="shared" si="18"/>
        <v>160069.22291921327</v>
      </c>
      <c r="Z218" s="2"/>
    </row>
    <row r="219" spans="13:26" x14ac:dyDescent="0.2">
      <c r="M219" s="2"/>
      <c r="N219" s="1">
        <f t="shared" si="19"/>
        <v>165</v>
      </c>
      <c r="O219" s="124">
        <f t="shared" si="20"/>
        <v>160069.22291921327</v>
      </c>
      <c r="P219" s="124">
        <f t="shared" si="21"/>
        <v>816.45650669225233</v>
      </c>
      <c r="Q219" s="124">
        <f t="shared" si="17"/>
        <v>341.02735727515858</v>
      </c>
      <c r="R219" s="124">
        <f t="shared" si="18"/>
        <v>161226.70678318068</v>
      </c>
      <c r="Z219" s="2"/>
    </row>
    <row r="220" spans="13:26" x14ac:dyDescent="0.2">
      <c r="M220" s="2"/>
      <c r="N220" s="1">
        <f t="shared" si="19"/>
        <v>166</v>
      </c>
      <c r="O220" s="124">
        <f t="shared" si="20"/>
        <v>161226.70678318068</v>
      </c>
      <c r="P220" s="124">
        <f t="shared" si="21"/>
        <v>816.45650669225233</v>
      </c>
      <c r="Q220" s="124">
        <f t="shared" si="17"/>
        <v>343.49337576402615</v>
      </c>
      <c r="R220" s="124">
        <f t="shared" si="18"/>
        <v>162386.65666563695</v>
      </c>
      <c r="Z220" s="2"/>
    </row>
    <row r="221" spans="13:26" x14ac:dyDescent="0.2">
      <c r="M221" s="2"/>
      <c r="N221" s="1">
        <f t="shared" si="19"/>
        <v>167</v>
      </c>
      <c r="O221" s="124">
        <f t="shared" si="20"/>
        <v>162386.65666563695</v>
      </c>
      <c r="P221" s="124">
        <f t="shared" si="21"/>
        <v>816.45650669225233</v>
      </c>
      <c r="Q221" s="124">
        <f t="shared" si="17"/>
        <v>345.9646481034024</v>
      </c>
      <c r="R221" s="124">
        <f t="shared" si="18"/>
        <v>163549.07782043261</v>
      </c>
      <c r="Z221" s="2"/>
    </row>
    <row r="222" spans="13:26" x14ac:dyDescent="0.2">
      <c r="M222" s="2"/>
      <c r="N222" s="1">
        <f t="shared" si="19"/>
        <v>168</v>
      </c>
      <c r="O222" s="124">
        <f t="shared" si="20"/>
        <v>163549.07782043261</v>
      </c>
      <c r="P222" s="124">
        <f t="shared" si="21"/>
        <v>816.45650669225233</v>
      </c>
      <c r="Q222" s="124">
        <f t="shared" si="17"/>
        <v>348.44118548661169</v>
      </c>
      <c r="R222" s="124">
        <f t="shared" si="18"/>
        <v>164713.97551261148</v>
      </c>
      <c r="Z222" s="2"/>
    </row>
    <row r="223" spans="13:26" x14ac:dyDescent="0.2">
      <c r="M223" s="2"/>
      <c r="N223" s="1">
        <f t="shared" si="19"/>
        <v>169</v>
      </c>
      <c r="O223" s="124">
        <f t="shared" si="20"/>
        <v>164713.97551261148</v>
      </c>
      <c r="P223" s="124">
        <f t="shared" si="21"/>
        <v>816.45650669225233</v>
      </c>
      <c r="Q223" s="124">
        <f t="shared" si="17"/>
        <v>350.92299913082604</v>
      </c>
      <c r="R223" s="124">
        <f t="shared" si="18"/>
        <v>165881.35501843455</v>
      </c>
      <c r="Z223" s="2"/>
    </row>
    <row r="224" spans="13:26" x14ac:dyDescent="0.2">
      <c r="M224" s="2"/>
      <c r="N224" s="1">
        <f t="shared" si="19"/>
        <v>170</v>
      </c>
      <c r="O224" s="124">
        <f t="shared" si="20"/>
        <v>165881.35501843455</v>
      </c>
      <c r="P224" s="124">
        <f t="shared" si="21"/>
        <v>816.45650669225233</v>
      </c>
      <c r="Q224" s="124">
        <f t="shared" si="17"/>
        <v>353.41010027711542</v>
      </c>
      <c r="R224" s="124">
        <f t="shared" si="18"/>
        <v>167051.22162540391</v>
      </c>
      <c r="Z224" s="2"/>
    </row>
    <row r="225" spans="13:26" x14ac:dyDescent="0.2">
      <c r="M225" s="2"/>
      <c r="N225" s="1">
        <f t="shared" si="19"/>
        <v>171</v>
      </c>
      <c r="O225" s="124">
        <f t="shared" si="20"/>
        <v>167051.22162540391</v>
      </c>
      <c r="P225" s="124">
        <f t="shared" si="21"/>
        <v>816.45650669225233</v>
      </c>
      <c r="Q225" s="124">
        <f t="shared" si="17"/>
        <v>355.90250019049893</v>
      </c>
      <c r="R225" s="124">
        <f t="shared" si="18"/>
        <v>168223.58063228667</v>
      </c>
      <c r="Z225" s="2"/>
    </row>
    <row r="226" spans="13:26" x14ac:dyDescent="0.2">
      <c r="M226" s="2"/>
      <c r="N226" s="1">
        <f t="shared" si="19"/>
        <v>172</v>
      </c>
      <c r="O226" s="124">
        <f t="shared" si="20"/>
        <v>168223.58063228667</v>
      </c>
      <c r="P226" s="124">
        <f t="shared" si="21"/>
        <v>816.45650669225233</v>
      </c>
      <c r="Q226" s="124">
        <f t="shared" si="17"/>
        <v>358.40021015999594</v>
      </c>
      <c r="R226" s="124">
        <f t="shared" si="18"/>
        <v>169398.43734913893</v>
      </c>
      <c r="Z226" s="2"/>
    </row>
    <row r="227" spans="13:26" x14ac:dyDescent="0.2">
      <c r="M227" s="2"/>
      <c r="N227" s="1">
        <f t="shared" si="19"/>
        <v>173</v>
      </c>
      <c r="O227" s="124">
        <f t="shared" si="20"/>
        <v>169398.43734913893</v>
      </c>
      <c r="P227" s="124">
        <f t="shared" si="21"/>
        <v>816.45650669225233</v>
      </c>
      <c r="Q227" s="124">
        <f t="shared" si="17"/>
        <v>360.90324149867689</v>
      </c>
      <c r="R227" s="124">
        <f t="shared" si="18"/>
        <v>170575.79709732987</v>
      </c>
      <c r="Z227" s="2"/>
    </row>
    <row r="228" spans="13:26" x14ac:dyDescent="0.2">
      <c r="M228" s="2"/>
      <c r="N228" s="1">
        <f t="shared" si="19"/>
        <v>174</v>
      </c>
      <c r="O228" s="124">
        <f t="shared" si="20"/>
        <v>170575.79709732987</v>
      </c>
      <c r="P228" s="124">
        <f t="shared" si="21"/>
        <v>816.45650669225233</v>
      </c>
      <c r="Q228" s="124">
        <f t="shared" si="17"/>
        <v>363.41160554371476</v>
      </c>
      <c r="R228" s="124">
        <f t="shared" si="18"/>
        <v>171755.66520956584</v>
      </c>
      <c r="Z228" s="2"/>
    </row>
    <row r="229" spans="13:26" x14ac:dyDescent="0.2">
      <c r="M229" s="2"/>
      <c r="N229" s="1">
        <f t="shared" si="19"/>
        <v>175</v>
      </c>
      <c r="O229" s="124">
        <f t="shared" si="20"/>
        <v>171755.66520956584</v>
      </c>
      <c r="P229" s="124">
        <f t="shared" si="21"/>
        <v>816.45650669225233</v>
      </c>
      <c r="Q229" s="124">
        <f t="shared" si="17"/>
        <v>365.92531365643629</v>
      </c>
      <c r="R229" s="124">
        <f t="shared" si="18"/>
        <v>172938.04702991451</v>
      </c>
      <c r="Z229" s="2"/>
    </row>
    <row r="230" spans="13:26" x14ac:dyDescent="0.2">
      <c r="M230" s="2"/>
      <c r="N230" s="1">
        <f t="shared" si="19"/>
        <v>176</v>
      </c>
      <c r="O230" s="124">
        <f t="shared" si="20"/>
        <v>172938.04702991451</v>
      </c>
      <c r="P230" s="124">
        <f t="shared" si="21"/>
        <v>816.45650669225233</v>
      </c>
      <c r="Q230" s="124">
        <f t="shared" si="17"/>
        <v>368.4443772223737</v>
      </c>
      <c r="R230" s="124">
        <f t="shared" si="18"/>
        <v>174122.94791382912</v>
      </c>
      <c r="Z230" s="2"/>
    </row>
    <row r="231" spans="13:26" x14ac:dyDescent="0.2">
      <c r="M231" s="2"/>
      <c r="N231" s="1">
        <f t="shared" si="19"/>
        <v>177</v>
      </c>
      <c r="O231" s="124">
        <f t="shared" si="20"/>
        <v>174122.94791382912</v>
      </c>
      <c r="P231" s="124">
        <f t="shared" si="21"/>
        <v>816.45650669225233</v>
      </c>
      <c r="Q231" s="124">
        <f t="shared" si="17"/>
        <v>370.9688076513159</v>
      </c>
      <c r="R231" s="124">
        <f t="shared" si="18"/>
        <v>175310.37322817268</v>
      </c>
      <c r="Z231" s="2"/>
    </row>
    <row r="232" spans="13:26" x14ac:dyDescent="0.2">
      <c r="M232" s="2"/>
      <c r="N232" s="1">
        <f t="shared" si="19"/>
        <v>178</v>
      </c>
      <c r="O232" s="124">
        <f t="shared" si="20"/>
        <v>175310.37322817268</v>
      </c>
      <c r="P232" s="124">
        <f t="shared" si="21"/>
        <v>816.45650669225233</v>
      </c>
      <c r="Q232" s="124">
        <f t="shared" si="17"/>
        <v>373.49861637736058</v>
      </c>
      <c r="R232" s="124">
        <f t="shared" si="18"/>
        <v>176500.32835124229</v>
      </c>
      <c r="Z232" s="2"/>
    </row>
    <row r="233" spans="13:26" x14ac:dyDescent="0.2">
      <c r="M233" s="2"/>
      <c r="N233" s="1">
        <f t="shared" si="19"/>
        <v>179</v>
      </c>
      <c r="O233" s="124">
        <f t="shared" si="20"/>
        <v>176500.32835124229</v>
      </c>
      <c r="P233" s="124">
        <f t="shared" si="21"/>
        <v>816.45650669225233</v>
      </c>
      <c r="Q233" s="124">
        <f t="shared" si="17"/>
        <v>376.03381485896546</v>
      </c>
      <c r="R233" s="124">
        <f t="shared" si="18"/>
        <v>177692.81867279351</v>
      </c>
      <c r="Z233" s="2"/>
    </row>
    <row r="234" spans="13:26" x14ac:dyDescent="0.2">
      <c r="M234" s="2"/>
      <c r="N234" s="1">
        <f t="shared" si="19"/>
        <v>180</v>
      </c>
      <c r="O234" s="124">
        <f t="shared" si="20"/>
        <v>177692.81867279351</v>
      </c>
      <c r="P234" s="124">
        <f t="shared" si="21"/>
        <v>816.45650669225233</v>
      </c>
      <c r="Q234" s="124">
        <f t="shared" si="17"/>
        <v>378.57441457900069</v>
      </c>
      <c r="R234" s="124">
        <f t="shared" si="18"/>
        <v>178887.84959406476</v>
      </c>
      <c r="Z234" s="2"/>
    </row>
    <row r="235" spans="13:26" x14ac:dyDescent="0.2">
      <c r="M235" s="2"/>
      <c r="N235" s="1">
        <f t="shared" si="19"/>
        <v>181</v>
      </c>
      <c r="O235" s="124">
        <f t="shared" si="20"/>
        <v>178887.84959406476</v>
      </c>
      <c r="P235" s="124">
        <f t="shared" si="21"/>
        <v>816.45650669225233</v>
      </c>
      <c r="Q235" s="124">
        <f t="shared" si="17"/>
        <v>381.12042704480069</v>
      </c>
      <c r="R235" s="124">
        <f t="shared" si="18"/>
        <v>180085.42652780181</v>
      </c>
      <c r="Z235" s="2"/>
    </row>
    <row r="236" spans="13:26" x14ac:dyDescent="0.2">
      <c r="M236" s="2"/>
      <c r="N236" s="1">
        <f t="shared" si="19"/>
        <v>182</v>
      </c>
      <c r="O236" s="124">
        <f t="shared" si="20"/>
        <v>180085.42652780181</v>
      </c>
      <c r="P236" s="124">
        <f t="shared" si="21"/>
        <v>816.45650669225233</v>
      </c>
      <c r="Q236" s="124">
        <f t="shared" si="17"/>
        <v>383.67186378821611</v>
      </c>
      <c r="R236" s="124">
        <f t="shared" si="18"/>
        <v>181285.55489828228</v>
      </c>
      <c r="Z236" s="2"/>
    </row>
    <row r="237" spans="13:26" x14ac:dyDescent="0.2">
      <c r="M237" s="2"/>
      <c r="N237" s="1">
        <f t="shared" si="19"/>
        <v>183</v>
      </c>
      <c r="O237" s="124">
        <f t="shared" si="20"/>
        <v>181285.55489828228</v>
      </c>
      <c r="P237" s="124">
        <f t="shared" si="21"/>
        <v>816.45650669225233</v>
      </c>
      <c r="Q237" s="124">
        <f t="shared" si="17"/>
        <v>386.22873636566629</v>
      </c>
      <c r="R237" s="124">
        <f t="shared" si="18"/>
        <v>182488.24014134021</v>
      </c>
      <c r="Z237" s="2"/>
    </row>
    <row r="238" spans="13:26" x14ac:dyDescent="0.2">
      <c r="M238" s="2"/>
      <c r="N238" s="1">
        <f t="shared" si="19"/>
        <v>184</v>
      </c>
      <c r="O238" s="124">
        <f t="shared" si="20"/>
        <v>182488.24014134021</v>
      </c>
      <c r="P238" s="124">
        <f t="shared" si="21"/>
        <v>816.45650669225233</v>
      </c>
      <c r="Q238" s="124">
        <f t="shared" si="17"/>
        <v>388.7910563581915</v>
      </c>
      <c r="R238" s="124">
        <f t="shared" si="18"/>
        <v>183693.48770439066</v>
      </c>
      <c r="Z238" s="2"/>
    </row>
    <row r="239" spans="13:26" x14ac:dyDescent="0.2">
      <c r="M239" s="2"/>
      <c r="N239" s="1">
        <f t="shared" si="19"/>
        <v>185</v>
      </c>
      <c r="O239" s="124">
        <f t="shared" si="20"/>
        <v>183693.48770439066</v>
      </c>
      <c r="P239" s="124">
        <f t="shared" si="21"/>
        <v>816.45650669225233</v>
      </c>
      <c r="Q239" s="124">
        <f t="shared" si="17"/>
        <v>391.35883537150539</v>
      </c>
      <c r="R239" s="124">
        <f t="shared" si="18"/>
        <v>184901.30304645441</v>
      </c>
      <c r="Z239" s="2"/>
    </row>
    <row r="240" spans="13:26" x14ac:dyDescent="0.2">
      <c r="M240" s="2"/>
      <c r="N240" s="1">
        <f t="shared" si="19"/>
        <v>186</v>
      </c>
      <c r="O240" s="124">
        <f t="shared" si="20"/>
        <v>184901.30304645441</v>
      </c>
      <c r="P240" s="124">
        <f t="shared" si="21"/>
        <v>816.45650669225233</v>
      </c>
      <c r="Q240" s="124">
        <f t="shared" si="17"/>
        <v>393.93208503604762</v>
      </c>
      <c r="R240" s="124">
        <f t="shared" si="18"/>
        <v>186111.6916381827</v>
      </c>
      <c r="Z240" s="2"/>
    </row>
    <row r="241" spans="13:26" x14ac:dyDescent="0.2">
      <c r="M241" s="2"/>
      <c r="N241" s="1">
        <f t="shared" si="19"/>
        <v>187</v>
      </c>
      <c r="O241" s="124">
        <f t="shared" si="20"/>
        <v>186111.6916381827</v>
      </c>
      <c r="P241" s="124">
        <f t="shared" si="21"/>
        <v>816.45650669225233</v>
      </c>
      <c r="Q241" s="124">
        <f t="shared" si="17"/>
        <v>396.51081700703634</v>
      </c>
      <c r="R241" s="124">
        <f t="shared" si="18"/>
        <v>187324.658961882</v>
      </c>
      <c r="Z241" s="2"/>
    </row>
    <row r="242" spans="13:26" x14ac:dyDescent="0.2">
      <c r="M242" s="2"/>
      <c r="N242" s="1">
        <f t="shared" si="19"/>
        <v>188</v>
      </c>
      <c r="O242" s="124">
        <f t="shared" si="20"/>
        <v>187324.658961882</v>
      </c>
      <c r="P242" s="124">
        <f t="shared" si="21"/>
        <v>816.45650669225233</v>
      </c>
      <c r="Q242" s="124">
        <f t="shared" si="17"/>
        <v>399.09504296452138</v>
      </c>
      <c r="R242" s="124">
        <f t="shared" si="18"/>
        <v>188540.21051153878</v>
      </c>
      <c r="Z242" s="2"/>
    </row>
    <row r="243" spans="13:26" x14ac:dyDescent="0.2">
      <c r="M243" s="2"/>
      <c r="N243" s="1">
        <f t="shared" si="19"/>
        <v>189</v>
      </c>
      <c r="O243" s="124">
        <f t="shared" si="20"/>
        <v>188540.21051153878</v>
      </c>
      <c r="P243" s="124">
        <f t="shared" si="21"/>
        <v>816.45650669225233</v>
      </c>
      <c r="Q243" s="124">
        <f t="shared" si="17"/>
        <v>401.68477461343679</v>
      </c>
      <c r="R243" s="124">
        <f t="shared" si="18"/>
        <v>189758.35179284448</v>
      </c>
      <c r="Z243" s="2"/>
    </row>
    <row r="244" spans="13:26" x14ac:dyDescent="0.2">
      <c r="M244" s="2"/>
      <c r="N244" s="1">
        <f t="shared" si="19"/>
        <v>190</v>
      </c>
      <c r="O244" s="124">
        <f t="shared" si="20"/>
        <v>189758.35179284448</v>
      </c>
      <c r="P244" s="124">
        <f t="shared" si="21"/>
        <v>816.45650669225233</v>
      </c>
      <c r="Q244" s="124">
        <f t="shared" si="17"/>
        <v>404.28002368365384</v>
      </c>
      <c r="R244" s="124">
        <f t="shared" si="18"/>
        <v>190979.08832322038</v>
      </c>
      <c r="Z244" s="2"/>
    </row>
    <row r="245" spans="13:26" x14ac:dyDescent="0.2">
      <c r="M245" s="2"/>
      <c r="N245" s="1">
        <f t="shared" si="19"/>
        <v>191</v>
      </c>
      <c r="O245" s="124">
        <f t="shared" si="20"/>
        <v>190979.08832322038</v>
      </c>
      <c r="P245" s="124">
        <f t="shared" si="21"/>
        <v>816.45650669225233</v>
      </c>
      <c r="Q245" s="124">
        <f t="shared" si="17"/>
        <v>406.88080193003447</v>
      </c>
      <c r="R245" s="124">
        <f t="shared" si="18"/>
        <v>192202.42563184266</v>
      </c>
      <c r="Z245" s="2"/>
    </row>
    <row r="246" spans="13:26" x14ac:dyDescent="0.2">
      <c r="M246" s="2"/>
      <c r="N246" s="1">
        <f t="shared" si="19"/>
        <v>192</v>
      </c>
      <c r="O246" s="124">
        <f t="shared" si="20"/>
        <v>192202.42563184266</v>
      </c>
      <c r="P246" s="124">
        <f t="shared" si="21"/>
        <v>816.45650669225233</v>
      </c>
      <c r="Q246" s="124">
        <f t="shared" si="17"/>
        <v>409.48712113248428</v>
      </c>
      <c r="R246" s="124">
        <f t="shared" si="18"/>
        <v>193428.36925966741</v>
      </c>
      <c r="Z246" s="2"/>
    </row>
    <row r="247" spans="13:26" x14ac:dyDescent="0.2">
      <c r="M247" s="2"/>
      <c r="N247" s="1">
        <f t="shared" si="19"/>
        <v>193</v>
      </c>
      <c r="O247" s="124">
        <f t="shared" si="20"/>
        <v>193428.36925966741</v>
      </c>
      <c r="P247" s="124">
        <f t="shared" si="21"/>
        <v>816.45650669225233</v>
      </c>
      <c r="Q247" s="124">
        <f t="shared" ref="Q247:Q306" si="22">O247*$P$49</f>
        <v>412.09899309600593</v>
      </c>
      <c r="R247" s="124">
        <f t="shared" ref="R247:R306" si="23">O247+P247+Q247</f>
        <v>194656.92475945567</v>
      </c>
      <c r="Z247" s="2"/>
    </row>
    <row r="248" spans="13:26" x14ac:dyDescent="0.2">
      <c r="M248" s="2"/>
      <c r="N248" s="1">
        <f t="shared" ref="N248:N306" si="24">N247+1</f>
        <v>194</v>
      </c>
      <c r="O248" s="124">
        <f t="shared" ref="O248:O306" si="25">R247</f>
        <v>194656.92475945567</v>
      </c>
      <c r="P248" s="124">
        <f t="shared" ref="P248:P306" si="26">P247</f>
        <v>816.45650669225233</v>
      </c>
      <c r="Q248" s="124">
        <f t="shared" si="22"/>
        <v>414.71642965075267</v>
      </c>
      <c r="R248" s="124">
        <f t="shared" si="23"/>
        <v>195888.09769579867</v>
      </c>
      <c r="Z248" s="2"/>
    </row>
    <row r="249" spans="13:26" x14ac:dyDescent="0.2">
      <c r="M249" s="2"/>
      <c r="N249" s="1">
        <f t="shared" si="24"/>
        <v>195</v>
      </c>
      <c r="O249" s="124">
        <f t="shared" si="25"/>
        <v>195888.09769579867</v>
      </c>
      <c r="P249" s="124">
        <f t="shared" si="26"/>
        <v>816.45650669225233</v>
      </c>
      <c r="Q249" s="124">
        <f t="shared" si="22"/>
        <v>417.3394426520818</v>
      </c>
      <c r="R249" s="124">
        <f t="shared" si="23"/>
        <v>197121.89364514299</v>
      </c>
      <c r="Z249" s="2"/>
    </row>
    <row r="250" spans="13:26" x14ac:dyDescent="0.2">
      <c r="M250" s="2"/>
      <c r="N250" s="1">
        <f t="shared" si="24"/>
        <v>196</v>
      </c>
      <c r="O250" s="124">
        <f t="shared" si="25"/>
        <v>197121.89364514299</v>
      </c>
      <c r="P250" s="124">
        <f t="shared" si="26"/>
        <v>816.45650669225233</v>
      </c>
      <c r="Q250" s="124">
        <f t="shared" si="22"/>
        <v>419.96804398060857</v>
      </c>
      <c r="R250" s="124">
        <f t="shared" si="23"/>
        <v>198358.31819581584</v>
      </c>
      <c r="Z250" s="2"/>
    </row>
    <row r="251" spans="13:26" x14ac:dyDescent="0.2">
      <c r="M251" s="2"/>
      <c r="N251" s="1">
        <f t="shared" si="24"/>
        <v>197</v>
      </c>
      <c r="O251" s="124">
        <f t="shared" si="25"/>
        <v>198358.31819581584</v>
      </c>
      <c r="P251" s="124">
        <f t="shared" si="26"/>
        <v>816.45650669225233</v>
      </c>
      <c r="Q251" s="124">
        <f t="shared" si="22"/>
        <v>422.60224554225977</v>
      </c>
      <c r="R251" s="124">
        <f t="shared" si="23"/>
        <v>199597.37694805034</v>
      </c>
      <c r="Z251" s="2"/>
    </row>
    <row r="252" spans="13:26" x14ac:dyDescent="0.2">
      <c r="M252" s="2"/>
      <c r="N252" s="1">
        <f t="shared" si="24"/>
        <v>198</v>
      </c>
      <c r="O252" s="124">
        <f t="shared" si="25"/>
        <v>199597.37694805034</v>
      </c>
      <c r="P252" s="124">
        <f t="shared" si="26"/>
        <v>816.45650669225233</v>
      </c>
      <c r="Q252" s="124">
        <f t="shared" si="22"/>
        <v>425.24205926832786</v>
      </c>
      <c r="R252" s="124">
        <f t="shared" si="23"/>
        <v>200839.07551401091</v>
      </c>
      <c r="Z252" s="2"/>
    </row>
    <row r="253" spans="13:26" x14ac:dyDescent="0.2">
      <c r="M253" s="2"/>
      <c r="N253" s="1">
        <f t="shared" si="24"/>
        <v>199</v>
      </c>
      <c r="O253" s="124">
        <f t="shared" si="25"/>
        <v>200839.07551401091</v>
      </c>
      <c r="P253" s="124">
        <f t="shared" si="26"/>
        <v>816.45650669225233</v>
      </c>
      <c r="Q253" s="124">
        <f t="shared" si="22"/>
        <v>427.88749711552475</v>
      </c>
      <c r="R253" s="124">
        <f t="shared" si="23"/>
        <v>202083.41951781869</v>
      </c>
      <c r="Z253" s="2"/>
    </row>
    <row r="254" spans="13:26" x14ac:dyDescent="0.2">
      <c r="M254" s="2"/>
      <c r="N254" s="1">
        <f t="shared" si="24"/>
        <v>200</v>
      </c>
      <c r="O254" s="124">
        <f t="shared" si="25"/>
        <v>202083.41951781869</v>
      </c>
      <c r="P254" s="124">
        <f t="shared" si="26"/>
        <v>816.45650669225233</v>
      </c>
      <c r="Q254" s="124">
        <f t="shared" si="22"/>
        <v>430.53857106603635</v>
      </c>
      <c r="R254" s="124">
        <f t="shared" si="23"/>
        <v>203330.41459557699</v>
      </c>
      <c r="Z254" s="2"/>
    </row>
    <row r="255" spans="13:26" x14ac:dyDescent="0.2">
      <c r="M255" s="2"/>
      <c r="N255" s="1">
        <f t="shared" si="24"/>
        <v>201</v>
      </c>
      <c r="O255" s="124">
        <f t="shared" si="25"/>
        <v>203330.41459557699</v>
      </c>
      <c r="P255" s="124">
        <f t="shared" si="26"/>
        <v>816.45650669225233</v>
      </c>
      <c r="Q255" s="124">
        <f t="shared" si="22"/>
        <v>433.19529312757635</v>
      </c>
      <c r="R255" s="124">
        <f t="shared" si="23"/>
        <v>204580.06639539683</v>
      </c>
      <c r="Z255" s="2"/>
    </row>
    <row r="256" spans="13:26" x14ac:dyDescent="0.2">
      <c r="M256" s="2"/>
      <c r="N256" s="1">
        <f t="shared" si="24"/>
        <v>202</v>
      </c>
      <c r="O256" s="124">
        <f t="shared" si="25"/>
        <v>204580.06639539683</v>
      </c>
      <c r="P256" s="124">
        <f t="shared" si="26"/>
        <v>816.45650669225233</v>
      </c>
      <c r="Q256" s="124">
        <f t="shared" si="22"/>
        <v>435.85767533344108</v>
      </c>
      <c r="R256" s="124">
        <f t="shared" si="23"/>
        <v>205832.38057742253</v>
      </c>
      <c r="Z256" s="2"/>
    </row>
    <row r="257" spans="13:26" x14ac:dyDescent="0.2">
      <c r="M257" s="2"/>
      <c r="N257" s="1">
        <f t="shared" si="24"/>
        <v>203</v>
      </c>
      <c r="O257" s="124">
        <f t="shared" si="25"/>
        <v>205832.38057742253</v>
      </c>
      <c r="P257" s="124">
        <f t="shared" si="26"/>
        <v>816.45650669225233</v>
      </c>
      <c r="Q257" s="124">
        <f t="shared" si="22"/>
        <v>438.52572974256361</v>
      </c>
      <c r="R257" s="124">
        <f t="shared" si="23"/>
        <v>207087.36281385735</v>
      </c>
      <c r="Z257" s="2"/>
    </row>
    <row r="258" spans="13:26" x14ac:dyDescent="0.2">
      <c r="M258" s="2"/>
      <c r="N258" s="1">
        <f t="shared" si="24"/>
        <v>204</v>
      </c>
      <c r="O258" s="124">
        <f t="shared" si="25"/>
        <v>207087.36281385735</v>
      </c>
      <c r="P258" s="124">
        <f t="shared" si="26"/>
        <v>816.45650669225233</v>
      </c>
      <c r="Q258" s="124">
        <f t="shared" si="22"/>
        <v>441.1994684395687</v>
      </c>
      <c r="R258" s="124">
        <f t="shared" si="23"/>
        <v>208345.01878898917</v>
      </c>
      <c r="Z258" s="2"/>
    </row>
    <row r="259" spans="13:26" x14ac:dyDescent="0.2">
      <c r="M259" s="2"/>
      <c r="N259" s="1">
        <f t="shared" si="24"/>
        <v>205</v>
      </c>
      <c r="O259" s="124">
        <f t="shared" si="25"/>
        <v>208345.01878898917</v>
      </c>
      <c r="P259" s="124">
        <f t="shared" si="26"/>
        <v>816.45650669225233</v>
      </c>
      <c r="Q259" s="124">
        <f t="shared" si="22"/>
        <v>443.87890353482737</v>
      </c>
      <c r="R259" s="124">
        <f t="shared" si="23"/>
        <v>209605.35419921624</v>
      </c>
      <c r="Z259" s="2"/>
    </row>
    <row r="260" spans="13:26" x14ac:dyDescent="0.2">
      <c r="M260" s="2"/>
      <c r="N260" s="1">
        <f t="shared" si="24"/>
        <v>206</v>
      </c>
      <c r="O260" s="124">
        <f t="shared" si="25"/>
        <v>209605.35419921624</v>
      </c>
      <c r="P260" s="124">
        <f t="shared" si="26"/>
        <v>816.45650669225233</v>
      </c>
      <c r="Q260" s="124">
        <f t="shared" si="22"/>
        <v>446.56404716451163</v>
      </c>
      <c r="R260" s="124">
        <f t="shared" si="23"/>
        <v>210868.374753073</v>
      </c>
      <c r="Z260" s="2"/>
    </row>
    <row r="261" spans="13:26" x14ac:dyDescent="0.2">
      <c r="M261" s="2"/>
      <c r="N261" s="1">
        <f t="shared" si="24"/>
        <v>207</v>
      </c>
      <c r="O261" s="124">
        <f t="shared" si="25"/>
        <v>210868.374753073</v>
      </c>
      <c r="P261" s="124">
        <f t="shared" si="26"/>
        <v>816.45650669225233</v>
      </c>
      <c r="Q261" s="124">
        <f t="shared" si="22"/>
        <v>449.25491149064987</v>
      </c>
      <c r="R261" s="124">
        <f t="shared" si="23"/>
        <v>212134.08617125591</v>
      </c>
      <c r="Z261" s="2"/>
    </row>
    <row r="262" spans="13:26" x14ac:dyDescent="0.2">
      <c r="M262" s="2"/>
      <c r="N262" s="1">
        <f t="shared" si="24"/>
        <v>208</v>
      </c>
      <c r="O262" s="124">
        <f t="shared" si="25"/>
        <v>212134.08617125591</v>
      </c>
      <c r="P262" s="124">
        <f t="shared" si="26"/>
        <v>816.45650669225233</v>
      </c>
      <c r="Q262" s="124">
        <f t="shared" si="22"/>
        <v>451.95150870118147</v>
      </c>
      <c r="R262" s="124">
        <f t="shared" si="23"/>
        <v>213402.49418664933</v>
      </c>
      <c r="Z262" s="2"/>
    </row>
    <row r="263" spans="13:26" x14ac:dyDescent="0.2">
      <c r="M263" s="2"/>
      <c r="N263" s="1">
        <f t="shared" si="24"/>
        <v>209</v>
      </c>
      <c r="O263" s="124">
        <f t="shared" si="25"/>
        <v>213402.49418664933</v>
      </c>
      <c r="P263" s="124">
        <f t="shared" si="26"/>
        <v>816.45650669225233</v>
      </c>
      <c r="Q263" s="124">
        <f t="shared" si="22"/>
        <v>454.6538510100122</v>
      </c>
      <c r="R263" s="124">
        <f t="shared" si="23"/>
        <v>214673.6045443516</v>
      </c>
      <c r="Z263" s="2"/>
    </row>
    <row r="264" spans="13:26" x14ac:dyDescent="0.2">
      <c r="M264" s="2"/>
      <c r="N264" s="1">
        <f t="shared" si="24"/>
        <v>210</v>
      </c>
      <c r="O264" s="124">
        <f t="shared" si="25"/>
        <v>214673.6045443516</v>
      </c>
      <c r="P264" s="124">
        <f t="shared" si="26"/>
        <v>816.45650669225233</v>
      </c>
      <c r="Q264" s="124">
        <f t="shared" si="22"/>
        <v>457.36195065706966</v>
      </c>
      <c r="R264" s="124">
        <f t="shared" si="23"/>
        <v>215947.42300170092</v>
      </c>
      <c r="Z264" s="2"/>
    </row>
    <row r="265" spans="13:26" x14ac:dyDescent="0.2">
      <c r="M265" s="2"/>
      <c r="N265" s="1">
        <f t="shared" si="24"/>
        <v>211</v>
      </c>
      <c r="O265" s="124">
        <f t="shared" si="25"/>
        <v>215947.42300170092</v>
      </c>
      <c r="P265" s="124">
        <f t="shared" si="26"/>
        <v>816.45650669225233</v>
      </c>
      <c r="Q265" s="124">
        <f t="shared" si="22"/>
        <v>460.07581990835854</v>
      </c>
      <c r="R265" s="124">
        <f t="shared" si="23"/>
        <v>217223.95532830153</v>
      </c>
      <c r="Z265" s="2"/>
    </row>
    <row r="266" spans="13:26" x14ac:dyDescent="0.2">
      <c r="M266" s="2"/>
      <c r="N266" s="1">
        <f t="shared" si="24"/>
        <v>212</v>
      </c>
      <c r="O266" s="124">
        <f t="shared" si="25"/>
        <v>217223.95532830153</v>
      </c>
      <c r="P266" s="124">
        <f t="shared" si="26"/>
        <v>816.45650669225233</v>
      </c>
      <c r="Q266" s="124">
        <f t="shared" si="22"/>
        <v>462.79547105601625</v>
      </c>
      <c r="R266" s="124">
        <f t="shared" si="23"/>
        <v>218503.20730604979</v>
      </c>
      <c r="Z266" s="2"/>
    </row>
    <row r="267" spans="13:26" x14ac:dyDescent="0.2">
      <c r="M267" s="2"/>
      <c r="N267" s="1">
        <f t="shared" si="24"/>
        <v>213</v>
      </c>
      <c r="O267" s="124">
        <f t="shared" si="25"/>
        <v>218503.20730604979</v>
      </c>
      <c r="P267" s="124">
        <f t="shared" si="26"/>
        <v>816.45650669225233</v>
      </c>
      <c r="Q267" s="124">
        <f t="shared" si="22"/>
        <v>465.52091641836859</v>
      </c>
      <c r="R267" s="124">
        <f t="shared" si="23"/>
        <v>219785.18472916042</v>
      </c>
      <c r="Z267" s="2"/>
    </row>
    <row r="268" spans="13:26" x14ac:dyDescent="0.2">
      <c r="M268" s="2"/>
      <c r="N268" s="1">
        <f t="shared" si="24"/>
        <v>214</v>
      </c>
      <c r="O268" s="124">
        <f t="shared" si="25"/>
        <v>219785.18472916042</v>
      </c>
      <c r="P268" s="124">
        <f t="shared" si="26"/>
        <v>816.45650669225233</v>
      </c>
      <c r="Q268" s="124">
        <f t="shared" si="22"/>
        <v>468.25216833998553</v>
      </c>
      <c r="R268" s="124">
        <f t="shared" si="23"/>
        <v>221069.89340419267</v>
      </c>
      <c r="Z268" s="2"/>
    </row>
    <row r="269" spans="13:26" x14ac:dyDescent="0.2">
      <c r="M269" s="2"/>
      <c r="N269" s="1">
        <f t="shared" si="24"/>
        <v>215</v>
      </c>
      <c r="O269" s="124">
        <f t="shared" si="25"/>
        <v>221069.89340419267</v>
      </c>
      <c r="P269" s="124">
        <f t="shared" si="26"/>
        <v>816.45650669225233</v>
      </c>
      <c r="Q269" s="124">
        <f t="shared" si="22"/>
        <v>470.98923919173723</v>
      </c>
      <c r="R269" s="124">
        <f t="shared" si="23"/>
        <v>222357.33915007664</v>
      </c>
      <c r="Z269" s="2"/>
    </row>
    <row r="270" spans="13:26" x14ac:dyDescent="0.2">
      <c r="M270" s="2"/>
      <c r="N270" s="1">
        <f t="shared" si="24"/>
        <v>216</v>
      </c>
      <c r="O270" s="124">
        <f t="shared" si="25"/>
        <v>222357.33915007664</v>
      </c>
      <c r="P270" s="124">
        <f t="shared" si="26"/>
        <v>816.45650669225233</v>
      </c>
      <c r="Q270" s="124">
        <f t="shared" si="22"/>
        <v>473.73214137084972</v>
      </c>
      <c r="R270" s="124">
        <f t="shared" si="23"/>
        <v>223647.52779813975</v>
      </c>
      <c r="Z270" s="2"/>
    </row>
    <row r="271" spans="13:26" x14ac:dyDescent="0.2">
      <c r="M271" s="2"/>
      <c r="N271" s="1">
        <f t="shared" si="24"/>
        <v>217</v>
      </c>
      <c r="O271" s="124">
        <f t="shared" si="25"/>
        <v>223647.52779813975</v>
      </c>
      <c r="P271" s="124">
        <f t="shared" si="26"/>
        <v>816.45650669225233</v>
      </c>
      <c r="Q271" s="124">
        <f t="shared" si="22"/>
        <v>476.48088730096168</v>
      </c>
      <c r="R271" s="124">
        <f t="shared" si="23"/>
        <v>224940.46519213298</v>
      </c>
      <c r="Z271" s="2"/>
    </row>
    <row r="272" spans="13:26" x14ac:dyDescent="0.2">
      <c r="M272" s="2"/>
      <c r="N272" s="1">
        <f t="shared" si="24"/>
        <v>218</v>
      </c>
      <c r="O272" s="124">
        <f t="shared" si="25"/>
        <v>224940.46519213298</v>
      </c>
      <c r="P272" s="124">
        <f t="shared" si="26"/>
        <v>816.45650669225233</v>
      </c>
      <c r="Q272" s="124">
        <f t="shared" si="22"/>
        <v>479.23548943218009</v>
      </c>
      <c r="R272" s="124">
        <f t="shared" si="23"/>
        <v>226236.15718825741</v>
      </c>
      <c r="Z272" s="2"/>
    </row>
    <row r="273" spans="13:26" x14ac:dyDescent="0.2">
      <c r="M273" s="2"/>
      <c r="N273" s="1">
        <f t="shared" si="24"/>
        <v>219</v>
      </c>
      <c r="O273" s="124">
        <f t="shared" si="25"/>
        <v>226236.15718825741</v>
      </c>
      <c r="P273" s="124">
        <f t="shared" si="26"/>
        <v>816.45650669225233</v>
      </c>
      <c r="Q273" s="124">
        <f t="shared" si="22"/>
        <v>481.99596024113691</v>
      </c>
      <c r="R273" s="124">
        <f t="shared" si="23"/>
        <v>227534.60965519078</v>
      </c>
      <c r="Z273" s="2"/>
    </row>
    <row r="274" spans="13:26" x14ac:dyDescent="0.2">
      <c r="M274" s="2"/>
      <c r="N274" s="1">
        <f t="shared" si="24"/>
        <v>220</v>
      </c>
      <c r="O274" s="124">
        <f t="shared" si="25"/>
        <v>227534.60965519078</v>
      </c>
      <c r="P274" s="124">
        <f t="shared" si="26"/>
        <v>816.45650669225233</v>
      </c>
      <c r="Q274" s="124">
        <f t="shared" si="22"/>
        <v>484.7623122310456</v>
      </c>
      <c r="R274" s="124">
        <f t="shared" si="23"/>
        <v>228835.82847411407</v>
      </c>
      <c r="Z274" s="2"/>
    </row>
    <row r="275" spans="13:26" x14ac:dyDescent="0.2">
      <c r="M275" s="2"/>
      <c r="N275" s="1">
        <f t="shared" si="24"/>
        <v>221</v>
      </c>
      <c r="O275" s="124">
        <f t="shared" si="25"/>
        <v>228835.82847411407</v>
      </c>
      <c r="P275" s="124">
        <f t="shared" si="26"/>
        <v>816.45650669225233</v>
      </c>
      <c r="Q275" s="124">
        <f t="shared" si="22"/>
        <v>487.53455793175766</v>
      </c>
      <c r="R275" s="124">
        <f t="shared" si="23"/>
        <v>230139.81953873808</v>
      </c>
      <c r="Z275" s="2"/>
    </row>
    <row r="276" spans="13:26" x14ac:dyDescent="0.2">
      <c r="M276" s="2"/>
      <c r="N276" s="1">
        <f t="shared" si="24"/>
        <v>222</v>
      </c>
      <c r="O276" s="124">
        <f t="shared" si="25"/>
        <v>230139.81953873808</v>
      </c>
      <c r="P276" s="124">
        <f t="shared" si="26"/>
        <v>816.45650669225233</v>
      </c>
      <c r="Q276" s="124">
        <f t="shared" si="22"/>
        <v>490.31270989981954</v>
      </c>
      <c r="R276" s="124">
        <f t="shared" si="23"/>
        <v>231446.58875533016</v>
      </c>
      <c r="Z276" s="2"/>
    </row>
    <row r="277" spans="13:26" x14ac:dyDescent="0.2">
      <c r="M277" s="2"/>
      <c r="N277" s="1">
        <f t="shared" si="24"/>
        <v>223</v>
      </c>
      <c r="O277" s="124">
        <f t="shared" si="25"/>
        <v>231446.58875533016</v>
      </c>
      <c r="P277" s="124">
        <f t="shared" si="26"/>
        <v>816.45650669225233</v>
      </c>
      <c r="Q277" s="124">
        <f t="shared" si="22"/>
        <v>493.09678071852926</v>
      </c>
      <c r="R277" s="124">
        <f t="shared" si="23"/>
        <v>232756.14204274095</v>
      </c>
      <c r="Z277" s="2"/>
    </row>
    <row r="278" spans="13:26" x14ac:dyDescent="0.2">
      <c r="M278" s="2"/>
      <c r="N278" s="1">
        <f t="shared" si="24"/>
        <v>224</v>
      </c>
      <c r="O278" s="124">
        <f t="shared" si="25"/>
        <v>232756.14204274095</v>
      </c>
      <c r="P278" s="124">
        <f t="shared" si="26"/>
        <v>816.45650669225233</v>
      </c>
      <c r="Q278" s="124">
        <f t="shared" si="22"/>
        <v>495.88678299799363</v>
      </c>
      <c r="R278" s="124">
        <f t="shared" si="23"/>
        <v>234068.48533243118</v>
      </c>
      <c r="Z278" s="2"/>
    </row>
    <row r="279" spans="13:26" x14ac:dyDescent="0.2">
      <c r="M279" s="2"/>
      <c r="N279" s="1">
        <f t="shared" si="24"/>
        <v>225</v>
      </c>
      <c r="O279" s="124">
        <f t="shared" si="25"/>
        <v>234068.48533243118</v>
      </c>
      <c r="P279" s="124">
        <f t="shared" si="26"/>
        <v>816.45650669225233</v>
      </c>
      <c r="Q279" s="124">
        <f t="shared" si="22"/>
        <v>498.68272937518526</v>
      </c>
      <c r="R279" s="124">
        <f t="shared" si="23"/>
        <v>235383.62456849864</v>
      </c>
      <c r="Z279" s="2"/>
    </row>
    <row r="280" spans="13:26" x14ac:dyDescent="0.2">
      <c r="M280" s="2"/>
      <c r="N280" s="1">
        <f t="shared" si="24"/>
        <v>226</v>
      </c>
      <c r="O280" s="124">
        <f t="shared" si="25"/>
        <v>235383.62456849864</v>
      </c>
      <c r="P280" s="124">
        <f t="shared" si="26"/>
        <v>816.45650669225233</v>
      </c>
      <c r="Q280" s="124">
        <f t="shared" si="22"/>
        <v>501.48463251399983</v>
      </c>
      <c r="R280" s="124">
        <f t="shared" si="23"/>
        <v>236701.5657077049</v>
      </c>
      <c r="Z280" s="2"/>
    </row>
    <row r="281" spans="13:26" x14ac:dyDescent="0.2">
      <c r="M281" s="2"/>
      <c r="N281" s="1">
        <f t="shared" si="24"/>
        <v>227</v>
      </c>
      <c r="O281" s="124">
        <f t="shared" si="25"/>
        <v>236701.5657077049</v>
      </c>
      <c r="P281" s="124">
        <f t="shared" si="26"/>
        <v>816.45650669225233</v>
      </c>
      <c r="Q281" s="124">
        <f t="shared" si="22"/>
        <v>504.29250510531341</v>
      </c>
      <c r="R281" s="124">
        <f t="shared" si="23"/>
        <v>238022.31471950246</v>
      </c>
      <c r="Z281" s="2"/>
    </row>
    <row r="282" spans="13:26" x14ac:dyDescent="0.2">
      <c r="M282" s="2"/>
      <c r="N282" s="1">
        <f t="shared" si="24"/>
        <v>228</v>
      </c>
      <c r="O282" s="124">
        <f t="shared" si="25"/>
        <v>238022.31471950246</v>
      </c>
      <c r="P282" s="124">
        <f t="shared" si="26"/>
        <v>816.45650669225233</v>
      </c>
      <c r="Q282" s="124">
        <f t="shared" si="22"/>
        <v>507.10635986704</v>
      </c>
      <c r="R282" s="124">
        <f t="shared" si="23"/>
        <v>239345.87758606175</v>
      </c>
      <c r="Z282" s="2"/>
    </row>
    <row r="283" spans="13:26" x14ac:dyDescent="0.2">
      <c r="M283" s="2"/>
      <c r="N283" s="1">
        <f t="shared" si="24"/>
        <v>229</v>
      </c>
      <c r="O283" s="124">
        <f t="shared" si="25"/>
        <v>239345.87758606175</v>
      </c>
      <c r="P283" s="124">
        <f t="shared" si="26"/>
        <v>816.45650669225233</v>
      </c>
      <c r="Q283" s="124">
        <f t="shared" si="22"/>
        <v>509.92620954418908</v>
      </c>
      <c r="R283" s="124">
        <f t="shared" si="23"/>
        <v>240672.26030229818</v>
      </c>
      <c r="Z283" s="2"/>
    </row>
    <row r="284" spans="13:26" x14ac:dyDescent="0.2">
      <c r="M284" s="2"/>
      <c r="N284" s="1">
        <f t="shared" si="24"/>
        <v>230</v>
      </c>
      <c r="O284" s="124">
        <f t="shared" si="25"/>
        <v>240672.26030229818</v>
      </c>
      <c r="P284" s="124">
        <f t="shared" si="26"/>
        <v>816.45650669225233</v>
      </c>
      <c r="Q284" s="124">
        <f t="shared" si="22"/>
        <v>512.75206690892333</v>
      </c>
      <c r="R284" s="124">
        <f t="shared" si="23"/>
        <v>242001.46887589936</v>
      </c>
      <c r="Z284" s="2"/>
    </row>
    <row r="285" spans="13:26" x14ac:dyDescent="0.2">
      <c r="M285" s="2"/>
      <c r="N285" s="1">
        <f t="shared" si="24"/>
        <v>231</v>
      </c>
      <c r="O285" s="124">
        <f t="shared" si="25"/>
        <v>242001.46887589936</v>
      </c>
      <c r="P285" s="124">
        <f t="shared" si="26"/>
        <v>816.45650669225233</v>
      </c>
      <c r="Q285" s="124">
        <f t="shared" si="22"/>
        <v>515.58394476061676</v>
      </c>
      <c r="R285" s="124">
        <f t="shared" si="23"/>
        <v>243333.50932735222</v>
      </c>
      <c r="Z285" s="2"/>
    </row>
    <row r="286" spans="13:26" x14ac:dyDescent="0.2">
      <c r="M286" s="2"/>
      <c r="N286" s="1">
        <f t="shared" si="24"/>
        <v>232</v>
      </c>
      <c r="O286" s="124">
        <f t="shared" si="25"/>
        <v>243333.50932735222</v>
      </c>
      <c r="P286" s="124">
        <f t="shared" si="26"/>
        <v>816.45650669225233</v>
      </c>
      <c r="Q286" s="124">
        <f t="shared" si="22"/>
        <v>518.42185592591204</v>
      </c>
      <c r="R286" s="124">
        <f t="shared" si="23"/>
        <v>244668.38768997038</v>
      </c>
      <c r="Z286" s="2"/>
    </row>
    <row r="287" spans="13:26" x14ac:dyDescent="0.2">
      <c r="M287" s="2"/>
      <c r="N287" s="1">
        <f t="shared" si="24"/>
        <v>233</v>
      </c>
      <c r="O287" s="124">
        <f t="shared" si="25"/>
        <v>244668.38768997038</v>
      </c>
      <c r="P287" s="124">
        <f t="shared" si="26"/>
        <v>816.45650669225233</v>
      </c>
      <c r="Q287" s="124">
        <f t="shared" si="22"/>
        <v>521.2658132587793</v>
      </c>
      <c r="R287" s="124">
        <f t="shared" si="23"/>
        <v>246006.11000992139</v>
      </c>
      <c r="Z287" s="2"/>
    </row>
    <row r="288" spans="13:26" x14ac:dyDescent="0.2">
      <c r="M288" s="2"/>
      <c r="N288" s="1">
        <f t="shared" si="24"/>
        <v>234</v>
      </c>
      <c r="O288" s="124">
        <f t="shared" si="25"/>
        <v>246006.11000992139</v>
      </c>
      <c r="P288" s="124">
        <f t="shared" si="26"/>
        <v>816.45650669225233</v>
      </c>
      <c r="Q288" s="124">
        <f t="shared" si="22"/>
        <v>524.11582964057391</v>
      </c>
      <c r="R288" s="124">
        <f t="shared" si="23"/>
        <v>247346.68234625421</v>
      </c>
      <c r="Z288" s="2"/>
    </row>
    <row r="289" spans="13:26" x14ac:dyDescent="0.2">
      <c r="M289" s="2"/>
      <c r="N289" s="1">
        <f t="shared" si="24"/>
        <v>235</v>
      </c>
      <c r="O289" s="124">
        <f t="shared" si="25"/>
        <v>247346.68234625421</v>
      </c>
      <c r="P289" s="124">
        <f t="shared" si="26"/>
        <v>816.45650669225233</v>
      </c>
      <c r="Q289" s="124">
        <f t="shared" si="22"/>
        <v>526.97191798009499</v>
      </c>
      <c r="R289" s="124">
        <f t="shared" si="23"/>
        <v>248690.11077092655</v>
      </c>
      <c r="Z289" s="2"/>
    </row>
    <row r="290" spans="13:26" x14ac:dyDescent="0.2">
      <c r="M290" s="2"/>
      <c r="N290" s="1">
        <f t="shared" si="24"/>
        <v>236</v>
      </c>
      <c r="O290" s="124">
        <f t="shared" si="25"/>
        <v>248690.11077092655</v>
      </c>
      <c r="P290" s="124">
        <f t="shared" si="26"/>
        <v>816.45650669225233</v>
      </c>
      <c r="Q290" s="124">
        <f t="shared" si="22"/>
        <v>529.83409121364389</v>
      </c>
      <c r="R290" s="124">
        <f t="shared" si="23"/>
        <v>250036.40136883245</v>
      </c>
      <c r="Z290" s="2"/>
    </row>
    <row r="291" spans="13:26" x14ac:dyDescent="0.2">
      <c r="M291" s="2"/>
      <c r="N291" s="1">
        <f t="shared" si="24"/>
        <v>237</v>
      </c>
      <c r="O291" s="124">
        <f t="shared" si="25"/>
        <v>250036.40136883245</v>
      </c>
      <c r="P291" s="124">
        <f t="shared" si="26"/>
        <v>816.45650669225233</v>
      </c>
      <c r="Q291" s="124">
        <f t="shared" si="22"/>
        <v>532.7023623050826</v>
      </c>
      <c r="R291" s="124">
        <f t="shared" si="23"/>
        <v>251385.56023782978</v>
      </c>
      <c r="Z291" s="2"/>
    </row>
    <row r="292" spans="13:26" x14ac:dyDescent="0.2">
      <c r="M292" s="2"/>
      <c r="N292" s="1">
        <f t="shared" si="24"/>
        <v>238</v>
      </c>
      <c r="O292" s="124">
        <f t="shared" si="25"/>
        <v>251385.56023782978</v>
      </c>
      <c r="P292" s="124">
        <f t="shared" si="26"/>
        <v>816.45650669225233</v>
      </c>
      <c r="Q292" s="124">
        <f t="shared" si="22"/>
        <v>535.57674424589277</v>
      </c>
      <c r="R292" s="124">
        <f t="shared" si="23"/>
        <v>252737.59348876792</v>
      </c>
      <c r="Z292" s="2"/>
    </row>
    <row r="293" spans="13:26" x14ac:dyDescent="0.2">
      <c r="M293" s="2"/>
      <c r="N293" s="1">
        <f t="shared" si="24"/>
        <v>239</v>
      </c>
      <c r="O293" s="124">
        <f t="shared" si="25"/>
        <v>252737.59348876792</v>
      </c>
      <c r="P293" s="124">
        <f t="shared" si="26"/>
        <v>816.45650669225233</v>
      </c>
      <c r="Q293" s="124">
        <f t="shared" si="22"/>
        <v>538.45725005523423</v>
      </c>
      <c r="R293" s="124">
        <f t="shared" si="23"/>
        <v>254092.50724551541</v>
      </c>
      <c r="Z293" s="2"/>
    </row>
    <row r="294" spans="13:26" x14ac:dyDescent="0.2">
      <c r="M294" s="2"/>
      <c r="N294" s="1">
        <f t="shared" si="24"/>
        <v>240</v>
      </c>
      <c r="O294" s="124">
        <f t="shared" si="25"/>
        <v>254092.50724551541</v>
      </c>
      <c r="P294" s="124">
        <f t="shared" si="26"/>
        <v>816.45650669225233</v>
      </c>
      <c r="Q294" s="124">
        <f t="shared" si="22"/>
        <v>541.34389278000435</v>
      </c>
      <c r="R294" s="124">
        <f t="shared" si="23"/>
        <v>255450.30764498768</v>
      </c>
      <c r="Z294" s="2"/>
    </row>
    <row r="295" spans="13:26" x14ac:dyDescent="0.2">
      <c r="M295" s="2"/>
      <c r="N295" s="1">
        <f t="shared" si="24"/>
        <v>241</v>
      </c>
      <c r="O295" s="124">
        <f t="shared" si="25"/>
        <v>255450.30764498768</v>
      </c>
      <c r="P295" s="124">
        <f t="shared" si="26"/>
        <v>816.45650669225233</v>
      </c>
      <c r="Q295" s="124">
        <f t="shared" si="22"/>
        <v>544.23668549489673</v>
      </c>
      <c r="R295" s="124">
        <f t="shared" si="23"/>
        <v>256811.00083717483</v>
      </c>
      <c r="Z295" s="2"/>
    </row>
    <row r="296" spans="13:26" x14ac:dyDescent="0.2">
      <c r="M296" s="2"/>
      <c r="N296" s="1">
        <f t="shared" si="24"/>
        <v>242</v>
      </c>
      <c r="O296" s="124">
        <f t="shared" si="25"/>
        <v>256811.00083717483</v>
      </c>
      <c r="P296" s="124">
        <f t="shared" si="26"/>
        <v>816.45650669225233</v>
      </c>
      <c r="Q296" s="124">
        <f t="shared" si="22"/>
        <v>547.13564130246061</v>
      </c>
      <c r="R296" s="124">
        <f t="shared" si="23"/>
        <v>258174.59298516953</v>
      </c>
      <c r="Z296" s="2"/>
    </row>
    <row r="297" spans="13:26" x14ac:dyDescent="0.2">
      <c r="M297" s="2"/>
      <c r="N297" s="1">
        <f t="shared" si="24"/>
        <v>243</v>
      </c>
      <c r="O297" s="124">
        <f t="shared" si="25"/>
        <v>258174.59298516953</v>
      </c>
      <c r="P297" s="124">
        <f t="shared" si="26"/>
        <v>816.45650669225233</v>
      </c>
      <c r="Q297" s="124">
        <f t="shared" si="22"/>
        <v>550.04077333316013</v>
      </c>
      <c r="R297" s="124">
        <f t="shared" si="23"/>
        <v>259541.09026519494</v>
      </c>
      <c r="Z297" s="2"/>
    </row>
    <row r="298" spans="13:26" x14ac:dyDescent="0.2">
      <c r="M298" s="2"/>
      <c r="N298" s="1">
        <f t="shared" si="24"/>
        <v>244</v>
      </c>
      <c r="O298" s="124">
        <f t="shared" si="25"/>
        <v>259541.09026519494</v>
      </c>
      <c r="P298" s="124">
        <f t="shared" si="26"/>
        <v>816.45650669225233</v>
      </c>
      <c r="Q298" s="124">
        <f t="shared" si="22"/>
        <v>552.95209474543412</v>
      </c>
      <c r="R298" s="124">
        <f t="shared" si="23"/>
        <v>260910.49886663264</v>
      </c>
      <c r="Z298" s="2"/>
    </row>
    <row r="299" spans="13:26" x14ac:dyDescent="0.2">
      <c r="M299" s="2"/>
      <c r="N299" s="1">
        <f t="shared" si="24"/>
        <v>245</v>
      </c>
      <c r="O299" s="124">
        <f t="shared" si="25"/>
        <v>260910.49886663264</v>
      </c>
      <c r="P299" s="124">
        <f t="shared" si="26"/>
        <v>816.45650669225233</v>
      </c>
      <c r="Q299" s="124">
        <f t="shared" si="22"/>
        <v>555.86961872575523</v>
      </c>
      <c r="R299" s="124">
        <f t="shared" si="23"/>
        <v>262282.82499205065</v>
      </c>
      <c r="Z299" s="2"/>
    </row>
    <row r="300" spans="13:26" x14ac:dyDescent="0.2">
      <c r="M300" s="2"/>
      <c r="N300" s="1">
        <f t="shared" si="24"/>
        <v>246</v>
      </c>
      <c r="O300" s="124">
        <f t="shared" si="25"/>
        <v>262282.82499205065</v>
      </c>
      <c r="P300" s="124">
        <f t="shared" si="26"/>
        <v>816.45650669225233</v>
      </c>
      <c r="Q300" s="124">
        <f t="shared" si="22"/>
        <v>558.79335848868993</v>
      </c>
      <c r="R300" s="124">
        <f t="shared" si="23"/>
        <v>263658.07485723164</v>
      </c>
      <c r="Z300" s="2"/>
    </row>
    <row r="301" spans="13:26" x14ac:dyDescent="0.2">
      <c r="M301" s="2"/>
      <c r="N301" s="1">
        <f t="shared" si="24"/>
        <v>247</v>
      </c>
      <c r="O301" s="124">
        <f t="shared" si="25"/>
        <v>263658.07485723164</v>
      </c>
      <c r="P301" s="124">
        <f t="shared" si="26"/>
        <v>816.45650669225233</v>
      </c>
      <c r="Q301" s="124">
        <f t="shared" si="22"/>
        <v>561.72332727695834</v>
      </c>
      <c r="R301" s="124">
        <f t="shared" si="23"/>
        <v>265036.25469120085</v>
      </c>
      <c r="Z301" s="2"/>
    </row>
    <row r="302" spans="13:26" x14ac:dyDescent="0.2">
      <c r="M302" s="2"/>
      <c r="N302" s="1">
        <f t="shared" si="24"/>
        <v>248</v>
      </c>
      <c r="O302" s="124">
        <f t="shared" si="25"/>
        <v>265036.25469120085</v>
      </c>
      <c r="P302" s="124">
        <f t="shared" si="26"/>
        <v>816.45650669225233</v>
      </c>
      <c r="Q302" s="124">
        <f t="shared" si="22"/>
        <v>564.65953836149424</v>
      </c>
      <c r="R302" s="124">
        <f t="shared" si="23"/>
        <v>266417.37073625461</v>
      </c>
      <c r="Z302" s="2"/>
    </row>
    <row r="303" spans="13:26" x14ac:dyDescent="0.2">
      <c r="M303" s="2"/>
      <c r="N303" s="1">
        <f t="shared" si="24"/>
        <v>249</v>
      </c>
      <c r="O303" s="124">
        <f t="shared" si="25"/>
        <v>266417.37073625461</v>
      </c>
      <c r="P303" s="124">
        <f t="shared" si="26"/>
        <v>816.45650669225233</v>
      </c>
      <c r="Q303" s="124">
        <f t="shared" si="22"/>
        <v>567.60200504150509</v>
      </c>
      <c r="R303" s="124">
        <f t="shared" si="23"/>
        <v>267801.42924798839</v>
      </c>
      <c r="Z303" s="2"/>
    </row>
    <row r="304" spans="13:26" x14ac:dyDescent="0.2">
      <c r="M304" s="2"/>
      <c r="N304" s="1">
        <f t="shared" si="24"/>
        <v>250</v>
      </c>
      <c r="O304" s="124">
        <f t="shared" si="25"/>
        <v>267801.42924798839</v>
      </c>
      <c r="P304" s="124">
        <f t="shared" si="26"/>
        <v>816.45650669225233</v>
      </c>
      <c r="Q304" s="124">
        <f t="shared" si="22"/>
        <v>570.55074064453208</v>
      </c>
      <c r="R304" s="124">
        <f t="shared" si="23"/>
        <v>269188.43649532518</v>
      </c>
      <c r="Z304" s="2"/>
    </row>
    <row r="305" spans="13:26" x14ac:dyDescent="0.2">
      <c r="M305" s="2"/>
      <c r="N305" s="1">
        <f t="shared" si="24"/>
        <v>251</v>
      </c>
      <c r="O305" s="124">
        <f t="shared" si="25"/>
        <v>269188.43649532518</v>
      </c>
      <c r="P305" s="124">
        <f t="shared" si="26"/>
        <v>816.45650669225233</v>
      </c>
      <c r="Q305" s="124">
        <f t="shared" si="22"/>
        <v>573.50575852651116</v>
      </c>
      <c r="R305" s="124">
        <f t="shared" si="23"/>
        <v>270578.39876054396</v>
      </c>
      <c r="Z305" s="2"/>
    </row>
    <row r="306" spans="13:26" x14ac:dyDescent="0.2">
      <c r="M306" s="2"/>
      <c r="N306" s="1">
        <f t="shared" si="24"/>
        <v>252</v>
      </c>
      <c r="O306" s="124">
        <f t="shared" si="25"/>
        <v>270578.39876054396</v>
      </c>
      <c r="P306" s="124">
        <f t="shared" si="26"/>
        <v>816.45650669225233</v>
      </c>
      <c r="Q306" s="124">
        <f t="shared" si="22"/>
        <v>576.4670720718326</v>
      </c>
      <c r="R306" s="124">
        <f t="shared" si="23"/>
        <v>271971.3223393081</v>
      </c>
      <c r="Z306" s="2"/>
    </row>
    <row r="307" spans="13:26" x14ac:dyDescent="0.2">
      <c r="M307" s="2"/>
      <c r="N307" s="163" t="s">
        <v>216</v>
      </c>
      <c r="O307" s="163" t="s">
        <v>216</v>
      </c>
      <c r="P307" s="163" t="s">
        <v>216</v>
      </c>
      <c r="Q307" s="163" t="s">
        <v>216</v>
      </c>
      <c r="R307" s="163" t="s">
        <v>216</v>
      </c>
      <c r="Z307" s="2"/>
    </row>
    <row r="308" spans="13:26" x14ac:dyDescent="0.2">
      <c r="M308" s="2"/>
      <c r="N308" s="134"/>
      <c r="O308" s="134" t="s">
        <v>231</v>
      </c>
      <c r="P308" s="196">
        <f>SUM(P55:P306)</f>
        <v>205747.03968644739</v>
      </c>
      <c r="Q308" s="196">
        <f>SUM(Q55:Q306)</f>
        <v>66224.282652860464</v>
      </c>
      <c r="R308" s="196">
        <f>P308+Q308</f>
        <v>271971.32233930787</v>
      </c>
      <c r="S308" s="124">
        <f>R308-P50</f>
        <v>2.2700987756252289E-9</v>
      </c>
      <c r="Z308" s="2"/>
    </row>
    <row r="309" spans="13:26" x14ac:dyDescent="0.2"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FE0C8-FDF7-479C-BC5E-5D2BD13615C8}">
  <sheetPr>
    <tabColor theme="2" tint="-0.499984740745262"/>
    <pageSetUpPr fitToPage="1"/>
  </sheetPr>
  <dimension ref="A1:AH337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12.285156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2.285156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Balm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2048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14057688.78398354</v>
      </c>
      <c r="Q8" s="184">
        <f>G10</f>
        <v>9543372.4806303289</v>
      </c>
      <c r="R8" s="184">
        <f>G11</f>
        <v>9557031.0878375918</v>
      </c>
      <c r="S8" s="184">
        <f>G12</f>
        <v>2450012.1060645496</v>
      </c>
      <c r="T8" s="184">
        <f>G13</f>
        <v>-7492726.8905489333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25609094.253644392</v>
      </c>
      <c r="Q9" s="184">
        <f>L10</f>
        <v>17728303.365109026</v>
      </c>
      <c r="R9" s="184">
        <f>L11</f>
        <v>18121535.486660026</v>
      </c>
      <c r="S9" s="184">
        <f>L12</f>
        <v>3966566.7510797489</v>
      </c>
      <c r="T9" s="184">
        <f>L13</f>
        <v>-14207311.349204404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50</v>
      </c>
      <c r="B10" s="170">
        <f>'Escalation Factors'!$A$10</f>
        <v>2023</v>
      </c>
      <c r="C10" s="201">
        <v>2048</v>
      </c>
      <c r="D10" s="10" t="s">
        <v>155</v>
      </c>
      <c r="E10" s="184">
        <f>VLOOKUP($A$10,'Cost Estimates in 2023'!$A:$F,2,FALSE)</f>
        <v>9050040</v>
      </c>
      <c r="F10" s="164">
        <f>VLOOKUP(G$7,Multiplier_Labor,3,FALSE)</f>
        <v>1.0545116353773385</v>
      </c>
      <c r="G10" s="185">
        <f>E10*F10</f>
        <v>9543372.4806303289</v>
      </c>
      <c r="H10" s="137"/>
      <c r="J10" s="165">
        <f>C10+1</f>
        <v>2049</v>
      </c>
      <c r="K10" s="164">
        <f>VLOOKUP(J$10,Multiplier_Labor,4,FALSE)</f>
        <v>1.8576560226577357</v>
      </c>
      <c r="L10" s="185">
        <f>G10*K10</f>
        <v>17728303.365109026</v>
      </c>
      <c r="M10" s="2"/>
      <c r="O10" s="134" t="s">
        <v>235</v>
      </c>
      <c r="P10" s="184">
        <f>SUM(Q10:T10)</f>
        <v>23433128.253644392</v>
      </c>
      <c r="Q10" s="184">
        <f>Q9-Q16</f>
        <v>16372942.365109026</v>
      </c>
      <c r="R10" s="184">
        <f>R9-R16</f>
        <v>16802351.486660026</v>
      </c>
      <c r="S10" s="184">
        <f>S9-S16</f>
        <v>3577199.7510797489</v>
      </c>
      <c r="T10" s="184">
        <f>T9-T16</f>
        <v>-13319365.349204404</v>
      </c>
      <c r="Z10" s="2"/>
      <c r="AA10" s="186" t="str">
        <f>A10</f>
        <v>Balm Solar</v>
      </c>
      <c r="AB10" s="182">
        <f>P12</f>
        <v>23</v>
      </c>
      <c r="AC10" s="187">
        <f>G7</f>
        <v>2025</v>
      </c>
      <c r="AD10" s="187">
        <f>C10</f>
        <v>2048</v>
      </c>
      <c r="AE10" s="182">
        <f>G15</f>
        <v>14057688.78398354</v>
      </c>
      <c r="AF10" s="182">
        <f>P16</f>
        <v>2175966</v>
      </c>
      <c r="AG10" s="182">
        <f>L15</f>
        <v>25609094.253644392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9426895</v>
      </c>
      <c r="F11" s="164">
        <f>VLOOKUP(G$7,Multiplier_Materials,3,FALSE)</f>
        <v>1.0138047668757943</v>
      </c>
      <c r="G11" s="185">
        <f>E11*F11</f>
        <v>9557031.0878375918</v>
      </c>
      <c r="H11" s="137"/>
      <c r="K11" s="164">
        <f>VLOOKUP(J$10,Multiplier_Materials,4,FALSE)</f>
        <v>1.8961469644816515</v>
      </c>
      <c r="L11" s="185">
        <f>G11*K11</f>
        <v>18121535.486660026</v>
      </c>
      <c r="M11" s="2"/>
      <c r="O11" s="134" t="s">
        <v>234</v>
      </c>
      <c r="P11" s="184">
        <f>SUM(Q11:T11)</f>
        <v>12860153.417567881</v>
      </c>
      <c r="Q11" s="184">
        <f>Q10/((1+Q13)^(P12))</f>
        <v>8813764.316649083</v>
      </c>
      <c r="R11" s="184">
        <f>R10/((1+R13)^(P12))</f>
        <v>8861312.8630845807</v>
      </c>
      <c r="S11" s="184">
        <f>S10/((1+S13)^(P12))</f>
        <v>2209513.4775106912</v>
      </c>
      <c r="T11" s="184">
        <f>T10/((1+T13)^(P12))</f>
        <v>-7024437.2396764737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2351980</v>
      </c>
      <c r="F12" s="164">
        <f>VLOOKUP(G$7,Multiplier_GDP,3,FALSE)</f>
        <v>1.0416806716317952</v>
      </c>
      <c r="G12" s="185">
        <f>E12*F12</f>
        <v>2450012.1060645496</v>
      </c>
      <c r="H12" s="137"/>
      <c r="K12" s="164">
        <f>VLOOKUP(J$10,Multiplier_GDP,4,FALSE)</f>
        <v>1.6189988372960484</v>
      </c>
      <c r="L12" s="185">
        <f>G12*K12</f>
        <v>3966566.7510797489</v>
      </c>
      <c r="M12" s="2"/>
      <c r="O12" s="134" t="s">
        <v>244</v>
      </c>
      <c r="P12" s="184">
        <f>(P7-P6)</f>
        <v>23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-7390700</v>
      </c>
      <c r="F13" s="164">
        <f>F11</f>
        <v>1.0138047668757943</v>
      </c>
      <c r="G13" s="185">
        <f>E13*F13</f>
        <v>-7492726.8905489333</v>
      </c>
      <c r="H13" s="137"/>
      <c r="K13" s="164">
        <f>K11</f>
        <v>1.8961469644816515</v>
      </c>
      <c r="L13" s="185">
        <f>G13*K13</f>
        <v>-14207311.349204404</v>
      </c>
      <c r="M13" s="2"/>
      <c r="O13" s="180" t="s">
        <v>237</v>
      </c>
      <c r="P13" s="189">
        <f>IF(P8=0,0,((P9/P8)^(1/($P7-$P6))-1))</f>
        <v>2.6420294040082837E-2</v>
      </c>
      <c r="Q13" s="189">
        <f>IF(Q8=0,0,((Q9/Q8)^(1/($P7-$P6))-1))</f>
        <v>2.7292561553433181E-2</v>
      </c>
      <c r="R13" s="189">
        <f>IF(R8=0,0,((R9/R8)^(1/($P7-$P6))-1))</f>
        <v>2.8208976629221505E-2</v>
      </c>
      <c r="S13" s="189">
        <f>IF(S8=0,0,((S9/S8)^(1/($P7-$P6))-1))</f>
        <v>2.1169125136270228E-2</v>
      </c>
      <c r="T13" s="189">
        <f>IF(T8=0,0,((T9/T8)^(1/($P7-$P6))-1))</f>
        <v>2.8208976629221505E-2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752998.4349912398</v>
      </c>
      <c r="Q14" s="185">
        <f>PMT(Q13,$P12,-Q11)</f>
        <v>521024.19327250391</v>
      </c>
      <c r="R14" s="185">
        <f>PMT(R13,$P12,-R11)</f>
        <v>528905.59159268718</v>
      </c>
      <c r="S14" s="185">
        <f>PMT(S13,$P12,-S11)</f>
        <v>122336.56124272291</v>
      </c>
      <c r="T14" s="185">
        <f>PMT(T13,$P12,-T11)</f>
        <v>-419267.91111667425</v>
      </c>
      <c r="U14" s="190"/>
      <c r="Z14" s="2"/>
    </row>
    <row r="15" spans="1:34" x14ac:dyDescent="0.2">
      <c r="E15" s="185">
        <f>SUM(E10:E13)</f>
        <v>13438215</v>
      </c>
      <c r="F15" s="124"/>
      <c r="G15" s="185">
        <f>SUM(G10:G13)</f>
        <v>14057688.78398354</v>
      </c>
      <c r="H15" s="137"/>
      <c r="L15" s="185">
        <f>SUM(L10:L13)</f>
        <v>25609094.253644392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2175966</v>
      </c>
      <c r="Q16" s="185">
        <f>VLOOKUP($A$10,'Reserves Dec 31, 2024'!$A:$F,2,FALSE)</f>
        <v>1355361</v>
      </c>
      <c r="R16" s="185">
        <f>VLOOKUP($A$10,'Reserves Dec 31, 2024'!$A:$F,3,FALSE)</f>
        <v>1319184</v>
      </c>
      <c r="S16" s="185">
        <f>VLOOKUP($A$10,'Reserves Dec 31, 2024'!$A:$F,4,FALSE)</f>
        <v>389367</v>
      </c>
      <c r="T16" s="185">
        <f>VLOOKUP($A$10,'Reserves Dec 31, 2024'!$A:$F,5,FALSE)</f>
        <v>-887946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752998.4349912398</v>
      </c>
      <c r="Q17" s="124">
        <f>IF($N17&lt;=TRUNC($P$12),Q14*(1+0),0)</f>
        <v>521024.19327250391</v>
      </c>
      <c r="R17" s="124">
        <f>IF($N17&lt;=TRUNC($P$12),R14*(1+0),0)</f>
        <v>528905.59159268718</v>
      </c>
      <c r="S17" s="124">
        <f>IF($N17&lt;=TRUNC($P$12),S14*(1+0),0)</f>
        <v>122336.56124272291</v>
      </c>
      <c r="T17" s="124">
        <f>IF($N17&lt;=TRUNC($P$12),T14*(1+0),0)</f>
        <v>-419267.91111667425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772901.04459687555</v>
      </c>
      <c r="Q18" s="124">
        <f t="shared" ref="Q18:Q48" si="3">IF($N18&lt;=TRUNC($P$12),Q17*(1+Q$13),0)</f>
        <v>535244.27813822159</v>
      </c>
      <c r="R18" s="124">
        <f t="shared" ref="R18:R48" si="4">IF($N18&lt;=TRUNC($P$12),R17*(1+R$13),0)</f>
        <v>543825.47706498986</v>
      </c>
      <c r="S18" s="124">
        <f t="shared" ref="S18:S48" si="5">IF($N18&lt;=TRUNC($P$12),S17*(1+S$13),0)</f>
        <v>124926.3192164111</v>
      </c>
      <c r="T18" s="124">
        <f t="shared" ref="T18:T48" si="6">IF($N18&lt;=TRUNC($P$12),T17*(1+T$13),0)</f>
        <v>-431095.02982274705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793333.82344004977</v>
      </c>
      <c r="Q19" s="124">
        <f t="shared" si="3"/>
        <v>549852.46554543194</v>
      </c>
      <c r="R19" s="124">
        <f t="shared" si="4"/>
        <v>559166.23723789142</v>
      </c>
      <c r="S19" s="124">
        <f t="shared" si="5"/>
        <v>127570.90010071694</v>
      </c>
      <c r="T19" s="124">
        <f t="shared" si="6"/>
        <v>-443255.77944399044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814310.98544422491</v>
      </c>
      <c r="Q20" s="124">
        <f t="shared" si="3"/>
        <v>564859.34780663764</v>
      </c>
      <c r="R20" s="124">
        <f t="shared" si="4"/>
        <v>574939.74455598486</v>
      </c>
      <c r="S20" s="124">
        <f t="shared" si="5"/>
        <v>130271.46444869565</v>
      </c>
      <c r="T20" s="124">
        <f t="shared" si="6"/>
        <v>-455759.5713670933</v>
      </c>
      <c r="U20" s="196">
        <f>SUM(Q17:T20)/4</f>
        <v>783386.07211809733</v>
      </c>
      <c r="V20" s="124">
        <f>SUM(Q17:Q20)/4</f>
        <v>542745.07119069877</v>
      </c>
      <c r="W20" s="124">
        <f>SUM(R17:R20)/4</f>
        <v>551709.26261288836</v>
      </c>
      <c r="X20" s="124">
        <f>SUM(S17:S20)/4</f>
        <v>126276.31125213666</v>
      </c>
      <c r="Y20" s="124">
        <f>SUM(T17:T20)/4</f>
        <v>-437344.57293762628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835847.12761602143</v>
      </c>
      <c r="Q21" s="124">
        <f t="shared" si="3"/>
        <v>580275.80632568244</v>
      </c>
      <c r="R21" s="124">
        <f t="shared" si="4"/>
        <v>591158.20637337526</v>
      </c>
      <c r="S21" s="124">
        <f t="shared" si="5"/>
        <v>133029.19738129526</v>
      </c>
      <c r="T21" s="124">
        <f t="shared" si="6"/>
        <v>-468616.08246433164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857957.24041372072</v>
      </c>
      <c r="Q22" s="124">
        <f t="shared" si="3"/>
        <v>596113.01948779426</v>
      </c>
      <c r="R22" s="124">
        <f t="shared" si="4"/>
        <v>607834.17440113425</v>
      </c>
      <c r="S22" s="124">
        <f t="shared" si="5"/>
        <v>135845.3091074375</v>
      </c>
      <c r="T22" s="124">
        <f t="shared" si="6"/>
        <v>-481835.26258264529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880656.71839736006</v>
      </c>
      <c r="Q23" s="124">
        <f t="shared" si="3"/>
        <v>612382.47076496785</v>
      </c>
      <c r="R23" s="124">
        <f t="shared" si="4"/>
        <v>624980.55442125804</v>
      </c>
      <c r="S23" s="124">
        <f t="shared" si="5"/>
        <v>138721.03545510815</v>
      </c>
      <c r="T23" s="124">
        <f t="shared" si="6"/>
        <v>-495427.34224397392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903961.37116808794</v>
      </c>
      <c r="Q24" s="124">
        <f t="shared" si="3"/>
        <v>629095.95704256417</v>
      </c>
      <c r="R24" s="124">
        <f t="shared" si="4"/>
        <v>642610.6162746452</v>
      </c>
      <c r="S24" s="124">
        <f t="shared" si="5"/>
        <v>141657.63841369032</v>
      </c>
      <c r="T24" s="124">
        <f t="shared" si="6"/>
        <v>-509402.84056281153</v>
      </c>
      <c r="U24" s="196">
        <f>SUM(Q21:T24)/4</f>
        <v>869605.61439879762</v>
      </c>
      <c r="V24" s="124">
        <f>SUM(Q21:Q24)/4</f>
        <v>604466.81340525218</v>
      </c>
      <c r="W24" s="124">
        <f>SUM(R21:R24)/4</f>
        <v>616645.88786760322</v>
      </c>
      <c r="X24" s="124">
        <f>SUM(S21:S24)/4</f>
        <v>137313.29508938279</v>
      </c>
      <c r="Y24" s="124">
        <f>SUM(T21:T24)/4</f>
        <v>-488820.38196344062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927887.434604662</v>
      </c>
      <c r="Q25" s="124">
        <f t="shared" si="3"/>
        <v>646265.59717316437</v>
      </c>
      <c r="R25" s="124">
        <f t="shared" si="4"/>
        <v>660738.00413082633</v>
      </c>
      <c r="S25" s="124">
        <f t="shared" si="5"/>
        <v>144656.40668777825</v>
      </c>
      <c r="T25" s="124">
        <f t="shared" si="6"/>
        <v>-523772.57338710694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952451.58240517462</v>
      </c>
      <c r="Q26" s="124">
        <f t="shared" si="3"/>
        <v>663903.84076387924</v>
      </c>
      <c r="R26" s="124">
        <f t="shared" si="4"/>
        <v>679376.74704739125</v>
      </c>
      <c r="S26" s="124">
        <f t="shared" si="5"/>
        <v>147718.65626271503</v>
      </c>
      <c r="T26" s="124">
        <f t="shared" si="6"/>
        <v>-538547.66166881099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977670.93794232956</v>
      </c>
      <c r="Q27" s="124">
        <f t="shared" si="3"/>
        <v>682023.47720348812</v>
      </c>
      <c r="R27" s="124">
        <f t="shared" si="4"/>
        <v>698541.26982728764</v>
      </c>
      <c r="S27" s="124">
        <f t="shared" si="5"/>
        <v>150845.73098210213</v>
      </c>
      <c r="T27" s="124">
        <f t="shared" si="6"/>
        <v>-553739.54007054842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1003563.0864408034</v>
      </c>
      <c r="Q28" s="124">
        <f t="shared" si="3"/>
        <v>700637.64493595087</v>
      </c>
      <c r="R28" s="124">
        <f t="shared" si="4"/>
        <v>718246.40418239229</v>
      </c>
      <c r="S28" s="124">
        <f t="shared" si="5"/>
        <v>154039.0031375344</v>
      </c>
      <c r="T28" s="124">
        <f t="shared" si="6"/>
        <v>-569359.96581507439</v>
      </c>
      <c r="U28" s="196">
        <f>SUM(Q25:T28)/4</f>
        <v>965393.26034824213</v>
      </c>
      <c r="V28" s="124">
        <f>SUM(Q25:Q28)/4</f>
        <v>673207.64001912065</v>
      </c>
      <c r="W28" s="124">
        <f>SUM(R25:R28)/4</f>
        <v>689225.60629697435</v>
      </c>
      <c r="X28" s="124">
        <f>SUM(S25:S28)/4</f>
        <v>149314.94926753244</v>
      </c>
      <c r="Y28" s="124">
        <f>SUM(T25:T28)/4</f>
        <v>-546354.9352353852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1030146.0874854666</v>
      </c>
      <c r="Q29" s="124">
        <f t="shared" si="3"/>
        <v>719759.84098701773</v>
      </c>
      <c r="R29" s="124">
        <f t="shared" si="4"/>
        <v>738507.40021199582</v>
      </c>
      <c r="S29" s="124">
        <f t="shared" si="5"/>
        <v>157299.87407081918</v>
      </c>
      <c r="T29" s="124">
        <f t="shared" si="6"/>
        <v>-585421.02778436616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1057438.487869482</v>
      </c>
      <c r="Q30" s="124">
        <f t="shared" si="3"/>
        <v>739403.93075084523</v>
      </c>
      <c r="R30" s="124">
        <f t="shared" si="4"/>
        <v>759339.93820508313</v>
      </c>
      <c r="S30" s="124">
        <f t="shared" si="5"/>
        <v>160629.77478894391</v>
      </c>
      <c r="T30" s="124">
        <f t="shared" si="6"/>
        <v>-601935.15587539016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1085459.3347915341</v>
      </c>
      <c r="Q31" s="124">
        <f t="shared" si="3"/>
        <v>759584.15804371308</v>
      </c>
      <c r="R31" s="124">
        <f t="shared" si="4"/>
        <v>780760.1407755448</v>
      </c>
      <c r="S31" s="124">
        <f t="shared" si="5"/>
        <v>164030.16659206196</v>
      </c>
      <c r="T31" s="124">
        <f t="shared" si="6"/>
        <v>-618915.13061978586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1114228.1894117054</v>
      </c>
      <c r="Q32" s="124">
        <f t="shared" si="3"/>
        <v>780315.15543213382</v>
      </c>
      <c r="R32" s="124">
        <f t="shared" si="4"/>
        <v>802784.58533970988</v>
      </c>
      <c r="S32" s="124">
        <f t="shared" si="5"/>
        <v>167502.54171477258</v>
      </c>
      <c r="T32" s="124">
        <f t="shared" si="6"/>
        <v>-636374.09307491092</v>
      </c>
      <c r="U32" s="196">
        <f>SUM(Q29:T32)/4</f>
        <v>1071818.0248895469</v>
      </c>
      <c r="V32" s="124">
        <f>SUM(Q29:Q32)/4</f>
        <v>749765.77130342741</v>
      </c>
      <c r="W32" s="124">
        <f>SUM(R29:R32)/4</f>
        <v>770348.0161330835</v>
      </c>
      <c r="X32" s="124">
        <f>SUM(S29:S32)/4</f>
        <v>162365.5892916494</v>
      </c>
      <c r="Y32" s="124">
        <f>SUM(T29:T32)/4</f>
        <v>-610661.35183861328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1143765.1407757718</v>
      </c>
      <c r="Q33" s="124">
        <f t="shared" si="3"/>
        <v>801611.95484284207</v>
      </c>
      <c r="R33" s="124">
        <f t="shared" si="4"/>
        <v>825430.31694585702</v>
      </c>
      <c r="S33" s="124">
        <f t="shared" si="5"/>
        <v>171048.42398097593</v>
      </c>
      <c r="T33" s="124">
        <f t="shared" si="6"/>
        <v>-654325.55499390315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1174090.8201179542</v>
      </c>
      <c r="Q34" s="124">
        <f t="shared" si="3"/>
        <v>823489.99846235826</v>
      </c>
      <c r="R34" s="124">
        <f t="shared" si="4"/>
        <v>848714.86146563361</v>
      </c>
      <c r="S34" s="124">
        <f t="shared" si="5"/>
        <v>174669.369472591</v>
      </c>
      <c r="T34" s="124">
        <f t="shared" si="6"/>
        <v>-672783.40928262856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1205226.4155524387</v>
      </c>
      <c r="Q35" s="124">
        <f t="shared" si="3"/>
        <v>845965.14993402874</v>
      </c>
      <c r="R35" s="124">
        <f t="shared" si="4"/>
        <v>872656.23915759067</v>
      </c>
      <c r="S35" s="124">
        <f t="shared" si="5"/>
        <v>178366.96721242971</v>
      </c>
      <c r="T35" s="124">
        <f t="shared" si="6"/>
        <v>-691761.94075161021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1237193.6871642633</v>
      </c>
      <c r="Q36" s="124">
        <f t="shared" si="3"/>
        <v>869053.70586066251</v>
      </c>
      <c r="R36" s="124">
        <f t="shared" si="4"/>
        <v>897272.97861333145</v>
      </c>
      <c r="S36" s="124">
        <f t="shared" si="5"/>
        <v>182142.83986152665</v>
      </c>
      <c r="T36" s="124">
        <f t="shared" si="6"/>
        <v>-711275.83717125724</v>
      </c>
      <c r="U36" s="196">
        <f>SUM(Q33:T36)/4</f>
        <v>1190069.015902607</v>
      </c>
      <c r="V36" s="124">
        <f>SUM(Q33:Q36)/4</f>
        <v>835030.20227497281</v>
      </c>
      <c r="W36" s="124">
        <f>SUM(R33:R36)/4</f>
        <v>861018.59904560319</v>
      </c>
      <c r="X36" s="124">
        <f>SUM(S33:S36)/4</f>
        <v>176556.90013188083</v>
      </c>
      <c r="Y36" s="124">
        <f>SUM(T33:T36)/4</f>
        <v>-682536.68554984988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1270014.9825104503</v>
      </c>
      <c r="Q37" s="124">
        <f t="shared" si="3"/>
        <v>892772.4076211038</v>
      </c>
      <c r="R37" s="124">
        <f t="shared" si="4"/>
        <v>922584.13109706691</v>
      </c>
      <c r="S37" s="124">
        <f t="shared" si="5"/>
        <v>185998.64443123093</v>
      </c>
      <c r="T37" s="124">
        <f t="shared" si="6"/>
        <v>-731340.20063895115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1303713.2525425712</v>
      </c>
      <c r="Q38" s="124">
        <f t="shared" si="3"/>
        <v>917138.45350930956</v>
      </c>
      <c r="R38" s="124">
        <f t="shared" si="4"/>
        <v>948609.28528967465</v>
      </c>
      <c r="S38" s="124">
        <f t="shared" si="5"/>
        <v>189936.07301037229</v>
      </c>
      <c r="T38" s="124">
        <f t="shared" si="6"/>
        <v>-751970.55926678551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1338312.0679622223</v>
      </c>
      <c r="Q39" s="124">
        <f t="shared" si="3"/>
        <v>942169.51120473293</v>
      </c>
      <c r="R39" s="124">
        <f t="shared" si="4"/>
        <v>975368.58244867355</v>
      </c>
      <c r="S39" s="124">
        <f t="shared" si="5"/>
        <v>193956.8535078206</v>
      </c>
      <c r="T39" s="124">
        <f t="shared" si="6"/>
        <v>-773182.87919900485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0</v>
      </c>
      <c r="Q40" s="124">
        <f t="shared" si="3"/>
        <v>0</v>
      </c>
      <c r="R40" s="124">
        <f t="shared" si="4"/>
        <v>0</v>
      </c>
      <c r="S40" s="124">
        <f t="shared" si="5"/>
        <v>0</v>
      </c>
      <c r="T40" s="124">
        <f t="shared" si="6"/>
        <v>0</v>
      </c>
      <c r="U40" s="196">
        <f>SUM(Q37:T40)/4</f>
        <v>978010.07575381082</v>
      </c>
      <c r="V40" s="124">
        <f>SUM(Q37:Q40)/4</f>
        <v>688020.09308378655</v>
      </c>
      <c r="W40" s="124">
        <f>SUM(R37:R40)/4</f>
        <v>711640.49970885378</v>
      </c>
      <c r="X40" s="124">
        <f>SUM(S37:S40)/4</f>
        <v>142472.89273735596</v>
      </c>
      <c r="Y40" s="124">
        <f>SUM(T37:T40)/4</f>
        <v>-564123.40977618541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124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23433128.253644407</v>
      </c>
      <c r="Q50" s="196">
        <f>SUM(Q$17:Q$48)</f>
        <v>16372942.365109034</v>
      </c>
      <c r="R50" s="196">
        <f>SUM(R$17:R$48)</f>
        <v>16802351.486660026</v>
      </c>
      <c r="S50" s="196">
        <f>SUM(S$17:S$48)</f>
        <v>3577199.751079753</v>
      </c>
      <c r="T50" s="196">
        <f>SUM(T$17:T$48)</f>
        <v>-13319365.349204404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0</v>
      </c>
      <c r="S51" s="188">
        <f>S50-S$10</f>
        <v>4.1909515857696533E-9</v>
      </c>
      <c r="T51" s="188">
        <f>T50-T$10</f>
        <v>0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2.6420294040082837E-2</v>
      </c>
      <c r="Z52" s="2"/>
    </row>
    <row r="53" spans="13:26" x14ac:dyDescent="0.2">
      <c r="M53" s="2"/>
      <c r="O53" s="134" t="s">
        <v>236</v>
      </c>
      <c r="P53" s="197">
        <f>((1+P52)^(1/12))-1</f>
        <v>2.1754717608108987E-3</v>
      </c>
      <c r="Z53" s="2"/>
    </row>
    <row r="54" spans="13:26" x14ac:dyDescent="0.2">
      <c r="M54" s="2"/>
      <c r="O54" s="134" t="s">
        <v>235</v>
      </c>
      <c r="P54" s="196">
        <f>P10</f>
        <v>23433128.253644392</v>
      </c>
      <c r="Z54" s="2"/>
    </row>
    <row r="55" spans="13:26" x14ac:dyDescent="0.2">
      <c r="M55" s="2"/>
      <c r="O55" s="134" t="s">
        <v>234</v>
      </c>
      <c r="P55" s="196">
        <f>P54/(1+P53)^P56</f>
        <v>12863228.232994642</v>
      </c>
      <c r="Z55" s="2"/>
    </row>
    <row r="56" spans="13:26" x14ac:dyDescent="0.2">
      <c r="M56" s="2"/>
      <c r="O56" s="134" t="s">
        <v>233</v>
      </c>
      <c r="P56" s="124">
        <f>$P$12*12</f>
        <v>276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62038.71814155794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62038.71814155794</v>
      </c>
      <c r="Q59" s="124">
        <f t="shared" ref="Q59:Q122" si="7">O59*$P$53</f>
        <v>0</v>
      </c>
      <c r="R59" s="124">
        <f t="shared" ref="R59:R122" si="8">O59+P59+Q59</f>
        <v>62038.71814155794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62038.71814155794</v>
      </c>
      <c r="P60" s="124">
        <f t="shared" ref="P60:P123" si="11">P59</f>
        <v>62038.71814155794</v>
      </c>
      <c r="Q60" s="124">
        <f t="shared" si="7"/>
        <v>134.96347939386609</v>
      </c>
      <c r="R60" s="124">
        <f t="shared" si="8"/>
        <v>124212.39976250974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124212.39976250974</v>
      </c>
      <c r="P61" s="124">
        <f t="shared" si="11"/>
        <v>62038.71814155794</v>
      </c>
      <c r="Q61" s="124">
        <f t="shared" si="7"/>
        <v>270.22056802589429</v>
      </c>
      <c r="R61" s="124">
        <f t="shared" si="8"/>
        <v>186521.33847209357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186521.33847209357</v>
      </c>
      <c r="P62" s="124">
        <f t="shared" si="11"/>
        <v>62038.71814155794</v>
      </c>
      <c r="Q62" s="124">
        <f t="shared" si="7"/>
        <v>405.771904634691</v>
      </c>
      <c r="R62" s="124">
        <f t="shared" si="8"/>
        <v>248965.8285182862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248965.8285182862</v>
      </c>
      <c r="P63" s="124">
        <f t="shared" si="11"/>
        <v>62038.71814155794</v>
      </c>
      <c r="Q63" s="124">
        <f t="shared" si="7"/>
        <v>541.61812934842033</v>
      </c>
      <c r="R63" s="124">
        <f t="shared" si="8"/>
        <v>311546.16478919255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311546.16478919255</v>
      </c>
      <c r="P64" s="124">
        <f t="shared" si="11"/>
        <v>62038.71814155794</v>
      </c>
      <c r="Q64" s="124">
        <f t="shared" si="7"/>
        <v>677.75988368782714</v>
      </c>
      <c r="R64" s="124">
        <f t="shared" si="8"/>
        <v>374262.64281443832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374262.64281443832</v>
      </c>
      <c r="P65" s="124">
        <f t="shared" si="11"/>
        <v>62038.71814155794</v>
      </c>
      <c r="Q65" s="124">
        <f t="shared" si="7"/>
        <v>814.19781056926661</v>
      </c>
      <c r="R65" s="124">
        <f t="shared" si="8"/>
        <v>437115.55876656552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437115.55876656552</v>
      </c>
      <c r="P66" s="124">
        <f t="shared" si="11"/>
        <v>62038.71814155794</v>
      </c>
      <c r="Q66" s="124">
        <f t="shared" si="7"/>
        <v>950.93255430774013</v>
      </c>
      <c r="R66" s="124">
        <f t="shared" si="8"/>
        <v>500105.2094624312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500105.2094624312</v>
      </c>
      <c r="P67" s="124">
        <f t="shared" si="11"/>
        <v>62038.71814155794</v>
      </c>
      <c r="Q67" s="124">
        <f t="shared" si="7"/>
        <v>1087.9647606199385</v>
      </c>
      <c r="R67" s="124">
        <f t="shared" si="8"/>
        <v>563231.89236460906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563231.89236460906</v>
      </c>
      <c r="P68" s="124">
        <f t="shared" si="11"/>
        <v>62038.71814155794</v>
      </c>
      <c r="Q68" s="124">
        <f t="shared" si="7"/>
        <v>1225.2950766272907</v>
      </c>
      <c r="R68" s="124">
        <f t="shared" si="8"/>
        <v>626495.90558279422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626495.90558279422</v>
      </c>
      <c r="P69" s="124">
        <f t="shared" si="11"/>
        <v>62038.71814155794</v>
      </c>
      <c r="Q69" s="124">
        <f t="shared" si="7"/>
        <v>1362.9241508590198</v>
      </c>
      <c r="R69" s="124">
        <f t="shared" si="8"/>
        <v>689897.54787521111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689897.54787521111</v>
      </c>
      <c r="P70" s="124">
        <f t="shared" si="11"/>
        <v>62038.71814155794</v>
      </c>
      <c r="Q70" s="124">
        <f t="shared" si="7"/>
        <v>1500.8526332552067</v>
      </c>
      <c r="R70" s="124">
        <f t="shared" si="8"/>
        <v>753437.11865002417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753437.11865002417</v>
      </c>
      <c r="P71" s="124">
        <f t="shared" si="11"/>
        <v>62038.71814155794</v>
      </c>
      <c r="Q71" s="124">
        <f t="shared" si="7"/>
        <v>1639.0811751698582</v>
      </c>
      <c r="R71" s="124">
        <f t="shared" si="8"/>
        <v>817114.91796675208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817114.91796675208</v>
      </c>
      <c r="P72" s="124">
        <f t="shared" si="11"/>
        <v>62038.71814155794</v>
      </c>
      <c r="Q72" s="124">
        <f t="shared" si="7"/>
        <v>1777.6104293739832</v>
      </c>
      <c r="R72" s="124">
        <f t="shared" si="8"/>
        <v>880931.246537684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880931.246537684</v>
      </c>
      <c r="P73" s="124">
        <f t="shared" si="11"/>
        <v>62038.71814155794</v>
      </c>
      <c r="Q73" s="124">
        <f t="shared" si="7"/>
        <v>1916.4410500586753</v>
      </c>
      <c r="R73" s="124">
        <f t="shared" si="8"/>
        <v>944886.40572930058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944886.40572930058</v>
      </c>
      <c r="P74" s="124">
        <f t="shared" si="11"/>
        <v>62038.71814155794</v>
      </c>
      <c r="Q74" s="124">
        <f t="shared" si="7"/>
        <v>2055.5736928382025</v>
      </c>
      <c r="R74" s="124">
        <f t="shared" si="8"/>
        <v>1008980.6975636967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1008980.6975636967</v>
      </c>
      <c r="P75" s="124">
        <f t="shared" si="11"/>
        <v>62038.71814155794</v>
      </c>
      <c r="Q75" s="124">
        <f t="shared" si="7"/>
        <v>2195.0090147531041</v>
      </c>
      <c r="R75" s="124">
        <f t="shared" si="8"/>
        <v>1073214.4247200077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1073214.4247200077</v>
      </c>
      <c r="P76" s="124">
        <f t="shared" si="11"/>
        <v>62038.71814155794</v>
      </c>
      <c r="Q76" s="124">
        <f t="shared" si="7"/>
        <v>2334.7476742732906</v>
      </c>
      <c r="R76" s="124">
        <f t="shared" si="8"/>
        <v>1137587.8905358389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1137587.8905358389</v>
      </c>
      <c r="P77" s="124">
        <f t="shared" si="11"/>
        <v>62038.71814155794</v>
      </c>
      <c r="Q77" s="124">
        <f t="shared" si="7"/>
        <v>2474.7903313011575</v>
      </c>
      <c r="R77" s="124">
        <f t="shared" si="8"/>
        <v>1202101.3990086978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1202101.3990086978</v>
      </c>
      <c r="P78" s="124">
        <f t="shared" si="11"/>
        <v>62038.71814155794</v>
      </c>
      <c r="Q78" s="124">
        <f t="shared" si="7"/>
        <v>2615.1376471746967</v>
      </c>
      <c r="R78" s="124">
        <f t="shared" si="8"/>
        <v>1266755.2547974305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1266755.2547974305</v>
      </c>
      <c r="P79" s="124">
        <f t="shared" si="11"/>
        <v>62038.71814155794</v>
      </c>
      <c r="Q79" s="124">
        <f t="shared" si="7"/>
        <v>2755.7902846706247</v>
      </c>
      <c r="R79" s="124">
        <f t="shared" si="8"/>
        <v>1331549.763223659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1331549.763223659</v>
      </c>
      <c r="P80" s="124">
        <f t="shared" si="11"/>
        <v>62038.71814155794</v>
      </c>
      <c r="Q80" s="124">
        <f t="shared" si="7"/>
        <v>2896.7489080075088</v>
      </c>
      <c r="R80" s="124">
        <f t="shared" si="8"/>
        <v>1396485.2302732244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1396485.2302732244</v>
      </c>
      <c r="P81" s="124">
        <f t="shared" si="11"/>
        <v>62038.71814155794</v>
      </c>
      <c r="Q81" s="124">
        <f t="shared" si="7"/>
        <v>3038.014182848905</v>
      </c>
      <c r="R81" s="124">
        <f t="shared" si="8"/>
        <v>1461561.9625976312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1461561.9625976312</v>
      </c>
      <c r="P82" s="124">
        <f t="shared" si="11"/>
        <v>62038.71814155794</v>
      </c>
      <c r="Q82" s="124">
        <f t="shared" si="7"/>
        <v>3179.5867763065016</v>
      </c>
      <c r="R82" s="124">
        <f t="shared" si="8"/>
        <v>1526780.2675154954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1526780.2675154954</v>
      </c>
      <c r="P83" s="124">
        <f t="shared" si="11"/>
        <v>62038.71814155794</v>
      </c>
      <c r="Q83" s="124">
        <f t="shared" si="7"/>
        <v>3321.4673569432698</v>
      </c>
      <c r="R83" s="124">
        <f t="shared" si="8"/>
        <v>1592140.4530139966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1592140.4530139966</v>
      </c>
      <c r="P84" s="124">
        <f t="shared" si="11"/>
        <v>62038.71814155794</v>
      </c>
      <c r="Q84" s="124">
        <f t="shared" si="7"/>
        <v>3463.6565947766212</v>
      </c>
      <c r="R84" s="124">
        <f t="shared" si="8"/>
        <v>1657642.827750331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1657642.827750331</v>
      </c>
      <c r="P85" s="124">
        <f t="shared" si="11"/>
        <v>62038.71814155794</v>
      </c>
      <c r="Q85" s="124">
        <f t="shared" si="7"/>
        <v>3606.1551612815697</v>
      </c>
      <c r="R85" s="124">
        <f t="shared" si="8"/>
        <v>1723287.7010531705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1723287.7010531705</v>
      </c>
      <c r="P86" s="124">
        <f t="shared" si="11"/>
        <v>62038.71814155794</v>
      </c>
      <c r="Q86" s="124">
        <f t="shared" si="7"/>
        <v>3748.9637293939063</v>
      </c>
      <c r="R86" s="124">
        <f t="shared" si="8"/>
        <v>1789075.3829241223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1789075.3829241223</v>
      </c>
      <c r="P87" s="124">
        <f t="shared" si="11"/>
        <v>62038.71814155794</v>
      </c>
      <c r="Q87" s="124">
        <f t="shared" si="7"/>
        <v>3892.082973513373</v>
      </c>
      <c r="R87" s="124">
        <f t="shared" si="8"/>
        <v>1855006.1840391934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1855006.1840391934</v>
      </c>
      <c r="P88" s="124">
        <f t="shared" si="11"/>
        <v>62038.71814155794</v>
      </c>
      <c r="Q88" s="124">
        <f t="shared" si="7"/>
        <v>4035.5135695068502</v>
      </c>
      <c r="R88" s="124">
        <f t="shared" si="8"/>
        <v>1921080.4157502581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1921080.4157502581</v>
      </c>
      <c r="P89" s="124">
        <f t="shared" si="11"/>
        <v>62038.71814155794</v>
      </c>
      <c r="Q89" s="124">
        <f t="shared" si="7"/>
        <v>4179.2561947115473</v>
      </c>
      <c r="R89" s="124">
        <f t="shared" si="8"/>
        <v>1987298.3900865277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1987298.3900865277</v>
      </c>
      <c r="P90" s="124">
        <f t="shared" si="11"/>
        <v>62038.71814155794</v>
      </c>
      <c r="Q90" s="124">
        <f t="shared" si="7"/>
        <v>4323.3115279382027</v>
      </c>
      <c r="R90" s="124">
        <f t="shared" si="8"/>
        <v>2053660.4197560237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2053660.4197560237</v>
      </c>
      <c r="P91" s="124">
        <f t="shared" si="11"/>
        <v>62038.71814155794</v>
      </c>
      <c r="Q91" s="124">
        <f t="shared" si="7"/>
        <v>4467.680249474286</v>
      </c>
      <c r="R91" s="124">
        <f t="shared" si="8"/>
        <v>2120166.8181470563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2120166.8181470563</v>
      </c>
      <c r="P92" s="124">
        <f t="shared" si="11"/>
        <v>62038.71814155794</v>
      </c>
      <c r="Q92" s="124">
        <f t="shared" si="7"/>
        <v>4612.3630410872165</v>
      </c>
      <c r="R92" s="124">
        <f t="shared" si="8"/>
        <v>2186817.8993297014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2186817.8993297014</v>
      </c>
      <c r="P93" s="124">
        <f t="shared" si="11"/>
        <v>62038.71814155794</v>
      </c>
      <c r="Q93" s="124">
        <f t="shared" si="7"/>
        <v>4757.3605860275757</v>
      </c>
      <c r="R93" s="124">
        <f t="shared" si="8"/>
        <v>2253613.9780572872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2253613.9780572872</v>
      </c>
      <c r="P94" s="124">
        <f t="shared" si="11"/>
        <v>62038.71814155794</v>
      </c>
      <c r="Q94" s="124">
        <f t="shared" si="7"/>
        <v>4902.6735690323403</v>
      </c>
      <c r="R94" s="124">
        <f t="shared" si="8"/>
        <v>2320555.3697678777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2320555.3697678777</v>
      </c>
      <c r="P95" s="124">
        <f t="shared" si="11"/>
        <v>62038.71814155794</v>
      </c>
      <c r="Q95" s="124">
        <f t="shared" si="7"/>
        <v>5048.3026763281114</v>
      </c>
      <c r="R95" s="124">
        <f t="shared" si="8"/>
        <v>2387642.3905857638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2387642.3905857638</v>
      </c>
      <c r="P96" s="124">
        <f t="shared" si="11"/>
        <v>62038.71814155794</v>
      </c>
      <c r="Q96" s="124">
        <f t="shared" si="7"/>
        <v>5194.2485956343553</v>
      </c>
      <c r="R96" s="124">
        <f t="shared" si="8"/>
        <v>2454875.3573229564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2454875.3573229564</v>
      </c>
      <c r="P97" s="124">
        <f t="shared" si="11"/>
        <v>62038.71814155794</v>
      </c>
      <c r="Q97" s="124">
        <f t="shared" si="7"/>
        <v>5340.5120161666564</v>
      </c>
      <c r="R97" s="124">
        <f t="shared" si="8"/>
        <v>2522254.587480681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2522254.587480681</v>
      </c>
      <c r="P98" s="124">
        <f t="shared" si="11"/>
        <v>62038.71814155794</v>
      </c>
      <c r="Q98" s="124">
        <f t="shared" si="7"/>
        <v>5487.0936286399638</v>
      </c>
      <c r="R98" s="124">
        <f t="shared" si="8"/>
        <v>2589780.399250879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2589780.399250879</v>
      </c>
      <c r="P99" s="124">
        <f t="shared" si="11"/>
        <v>62038.71814155794</v>
      </c>
      <c r="Q99" s="124">
        <f t="shared" si="7"/>
        <v>5633.9941252718618</v>
      </c>
      <c r="R99" s="124">
        <f t="shared" si="8"/>
        <v>2657453.1115177087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2657453.1115177087</v>
      </c>
      <c r="P100" s="124">
        <f t="shared" si="11"/>
        <v>62038.71814155794</v>
      </c>
      <c r="Q100" s="124">
        <f t="shared" si="7"/>
        <v>5781.2141997858316</v>
      </c>
      <c r="R100" s="124">
        <f t="shared" si="8"/>
        <v>2725273.0438590525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2725273.0438590525</v>
      </c>
      <c r="P101" s="124">
        <f t="shared" si="11"/>
        <v>62038.71814155794</v>
      </c>
      <c r="Q101" s="124">
        <f t="shared" si="7"/>
        <v>5928.75454741453</v>
      </c>
      <c r="R101" s="124">
        <f t="shared" si="8"/>
        <v>2793240.516548025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2793240.516548025</v>
      </c>
      <c r="P102" s="124">
        <f t="shared" si="11"/>
        <v>62038.71814155794</v>
      </c>
      <c r="Q102" s="124">
        <f t="shared" si="7"/>
        <v>6076.6158649030758</v>
      </c>
      <c r="R102" s="124">
        <f t="shared" si="8"/>
        <v>2861355.8505544863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2861355.8505544863</v>
      </c>
      <c r="P103" s="124">
        <f t="shared" si="11"/>
        <v>62038.71814155794</v>
      </c>
      <c r="Q103" s="124">
        <f t="shared" si="7"/>
        <v>6224.7988505123349</v>
      </c>
      <c r="R103" s="124">
        <f t="shared" si="8"/>
        <v>2929619.3675465565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2929619.3675465565</v>
      </c>
      <c r="P104" s="124">
        <f t="shared" si="11"/>
        <v>62038.71814155794</v>
      </c>
      <c r="Q104" s="124">
        <f t="shared" si="7"/>
        <v>6373.304204022219</v>
      </c>
      <c r="R104" s="124">
        <f t="shared" si="8"/>
        <v>2998031.3898921367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2998031.3898921367</v>
      </c>
      <c r="P105" s="124">
        <f t="shared" si="11"/>
        <v>62038.71814155794</v>
      </c>
      <c r="Q105" s="124">
        <f t="shared" si="7"/>
        <v>6522.1326267349923</v>
      </c>
      <c r="R105" s="124">
        <f t="shared" si="8"/>
        <v>3066592.2406604299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3066592.2406604299</v>
      </c>
      <c r="P106" s="124">
        <f t="shared" si="11"/>
        <v>62038.71814155794</v>
      </c>
      <c r="Q106" s="124">
        <f t="shared" si="7"/>
        <v>6671.2848214785845</v>
      </c>
      <c r="R106" s="124">
        <f t="shared" si="8"/>
        <v>3135302.2436234667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3135302.2436234667</v>
      </c>
      <c r="P107" s="124">
        <f t="shared" si="11"/>
        <v>62038.71814155794</v>
      </c>
      <c r="Q107" s="124">
        <f t="shared" si="7"/>
        <v>6820.7614926099041</v>
      </c>
      <c r="R107" s="124">
        <f t="shared" si="8"/>
        <v>3204161.7232576348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3204161.7232576348</v>
      </c>
      <c r="P108" s="124">
        <f t="shared" si="11"/>
        <v>62038.71814155794</v>
      </c>
      <c r="Q108" s="124">
        <f t="shared" si="7"/>
        <v>6970.5633460181698</v>
      </c>
      <c r="R108" s="124">
        <f t="shared" si="8"/>
        <v>3273171.004745211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3273171.004745211</v>
      </c>
      <c r="P109" s="124">
        <f t="shared" si="11"/>
        <v>62038.71814155794</v>
      </c>
      <c r="Q109" s="124">
        <f t="shared" si="7"/>
        <v>7120.6910891282423</v>
      </c>
      <c r="R109" s="124">
        <f t="shared" si="8"/>
        <v>3342330.4139758972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3342330.4139758972</v>
      </c>
      <c r="P110" s="124">
        <f t="shared" si="11"/>
        <v>62038.71814155794</v>
      </c>
      <c r="Q110" s="124">
        <f t="shared" si="7"/>
        <v>7271.1454309039655</v>
      </c>
      <c r="R110" s="124">
        <f t="shared" si="8"/>
        <v>3411640.2775483592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3411640.2775483592</v>
      </c>
      <c r="P111" s="124">
        <f t="shared" si="11"/>
        <v>62038.71814155794</v>
      </c>
      <c r="Q111" s="124">
        <f t="shared" si="7"/>
        <v>7421.9270818515124</v>
      </c>
      <c r="R111" s="124">
        <f t="shared" si="8"/>
        <v>3481100.9227717686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3481100.9227717686</v>
      </c>
      <c r="P112" s="124">
        <f t="shared" si="11"/>
        <v>62038.71814155794</v>
      </c>
      <c r="Q112" s="124">
        <f t="shared" si="7"/>
        <v>7573.0367540227435</v>
      </c>
      <c r="R112" s="124">
        <f t="shared" si="8"/>
        <v>3550712.6776673496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3550712.6776673496</v>
      </c>
      <c r="P113" s="124">
        <f t="shared" si="11"/>
        <v>62038.71814155794</v>
      </c>
      <c r="Q113" s="124">
        <f t="shared" si="7"/>
        <v>7724.4751610185695</v>
      </c>
      <c r="R113" s="124">
        <f t="shared" si="8"/>
        <v>3620475.8709699265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3620475.8709699265</v>
      </c>
      <c r="P114" s="124">
        <f t="shared" si="11"/>
        <v>62038.71814155794</v>
      </c>
      <c r="Q114" s="124">
        <f t="shared" si="7"/>
        <v>7876.2430179923176</v>
      </c>
      <c r="R114" s="124">
        <f t="shared" si="8"/>
        <v>3690390.8321294771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3690390.8321294771</v>
      </c>
      <c r="P115" s="124">
        <f t="shared" si="11"/>
        <v>62038.71814155794</v>
      </c>
      <c r="Q115" s="124">
        <f t="shared" si="7"/>
        <v>8028.3410416531106</v>
      </c>
      <c r="R115" s="124">
        <f t="shared" si="8"/>
        <v>3760457.8913126881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3760457.8913126881</v>
      </c>
      <c r="P116" s="124">
        <f t="shared" si="11"/>
        <v>62038.71814155794</v>
      </c>
      <c r="Q116" s="124">
        <f t="shared" si="7"/>
        <v>8180.7699502692521</v>
      </c>
      <c r="R116" s="124">
        <f t="shared" si="8"/>
        <v>3830677.3794045155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3830677.3794045155</v>
      </c>
      <c r="P117" s="124">
        <f t="shared" si="11"/>
        <v>62038.71814155794</v>
      </c>
      <c r="Q117" s="124">
        <f t="shared" si="7"/>
        <v>8333.530463671621</v>
      </c>
      <c r="R117" s="124">
        <f t="shared" si="8"/>
        <v>3901049.6280097454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3901049.6280097454</v>
      </c>
      <c r="P118" s="124">
        <f t="shared" si="11"/>
        <v>62038.71814155794</v>
      </c>
      <c r="Q118" s="124">
        <f t="shared" si="7"/>
        <v>8486.6233032570617</v>
      </c>
      <c r="R118" s="124">
        <f t="shared" si="8"/>
        <v>3971574.9694545604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3971574.9694545604</v>
      </c>
      <c r="P119" s="124">
        <f t="shared" si="11"/>
        <v>62038.71814155794</v>
      </c>
      <c r="Q119" s="124">
        <f t="shared" si="7"/>
        <v>8640.049191991804</v>
      </c>
      <c r="R119" s="124">
        <f t="shared" si="8"/>
        <v>4042253.7367881103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4042253.7367881103</v>
      </c>
      <c r="P120" s="124">
        <f t="shared" si="11"/>
        <v>62038.71814155794</v>
      </c>
      <c r="Q120" s="124">
        <f t="shared" si="7"/>
        <v>8793.808854414865</v>
      </c>
      <c r="R120" s="124">
        <f t="shared" si="8"/>
        <v>4113086.2637840835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4113086.2637840835</v>
      </c>
      <c r="P121" s="124">
        <f t="shared" si="11"/>
        <v>62038.71814155794</v>
      </c>
      <c r="Q121" s="124">
        <f t="shared" si="7"/>
        <v>8947.9030166414814</v>
      </c>
      <c r="R121" s="124">
        <f t="shared" si="8"/>
        <v>4184072.8849422829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4184072.8849422829</v>
      </c>
      <c r="P122" s="124">
        <f t="shared" si="11"/>
        <v>62038.71814155794</v>
      </c>
      <c r="Q122" s="124">
        <f t="shared" si="7"/>
        <v>9102.3324063665241</v>
      </c>
      <c r="R122" s="124">
        <f t="shared" si="8"/>
        <v>4255213.9354902068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4255213.9354902068</v>
      </c>
      <c r="P123" s="124">
        <f t="shared" si="11"/>
        <v>62038.71814155794</v>
      </c>
      <c r="Q123" s="124">
        <f t="shared" ref="Q123:Q186" si="12">O123*$P$53</f>
        <v>9257.0977528679541</v>
      </c>
      <c r="R123" s="124">
        <f t="shared" ref="R123:R186" si="13">O123+P123+Q123</f>
        <v>4326509.7513846327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4326509.7513846327</v>
      </c>
      <c r="P124" s="124">
        <f t="shared" ref="P124:P187" si="16">P123</f>
        <v>62038.71814155794</v>
      </c>
      <c r="Q124" s="124">
        <f t="shared" si="12"/>
        <v>9412.1997870102496</v>
      </c>
      <c r="R124" s="124">
        <f t="shared" si="13"/>
        <v>4397960.6693132007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4397960.6693132007</v>
      </c>
      <c r="P125" s="124">
        <f t="shared" si="16"/>
        <v>62038.71814155794</v>
      </c>
      <c r="Q125" s="124">
        <f t="shared" si="12"/>
        <v>9567.6392412478672</v>
      </c>
      <c r="R125" s="124">
        <f t="shared" si="13"/>
        <v>4469567.0266960058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4469567.0266960058</v>
      </c>
      <c r="P126" s="124">
        <f t="shared" si="16"/>
        <v>62038.71814155794</v>
      </c>
      <c r="Q126" s="124">
        <f t="shared" si="12"/>
        <v>9723.4168496286929</v>
      </c>
      <c r="R126" s="124">
        <f t="shared" si="13"/>
        <v>4541329.1616871925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4541329.1616871925</v>
      </c>
      <c r="P127" s="124">
        <f t="shared" si="16"/>
        <v>62038.71814155794</v>
      </c>
      <c r="Q127" s="124">
        <f t="shared" si="12"/>
        <v>9879.5333477975182</v>
      </c>
      <c r="R127" s="124">
        <f t="shared" si="13"/>
        <v>4613247.4131765477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4613247.4131765477</v>
      </c>
      <c r="P128" s="124">
        <f t="shared" si="16"/>
        <v>62038.71814155794</v>
      </c>
      <c r="Q128" s="124">
        <f t="shared" si="12"/>
        <v>10035.989472999509</v>
      </c>
      <c r="R128" s="124">
        <f t="shared" si="13"/>
        <v>4685322.1207911046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4685322.1207911046</v>
      </c>
      <c r="P129" s="124">
        <f t="shared" si="16"/>
        <v>62038.71814155794</v>
      </c>
      <c r="Q129" s="124">
        <f t="shared" si="12"/>
        <v>10192.785964083678</v>
      </c>
      <c r="R129" s="124">
        <f t="shared" si="13"/>
        <v>4757553.6248967461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4757553.6248967461</v>
      </c>
      <c r="P130" s="124">
        <f t="shared" si="16"/>
        <v>62038.71814155794</v>
      </c>
      <c r="Q130" s="124">
        <f t="shared" si="12"/>
        <v>10349.923561506397</v>
      </c>
      <c r="R130" s="124">
        <f t="shared" si="13"/>
        <v>4829942.2665998098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4829942.2665998098</v>
      </c>
      <c r="P131" s="124">
        <f t="shared" si="16"/>
        <v>62038.71814155794</v>
      </c>
      <c r="Q131" s="124">
        <f t="shared" si="12"/>
        <v>10507.403007334871</v>
      </c>
      <c r="R131" s="124">
        <f t="shared" si="13"/>
        <v>4902488.3877487024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4902488.3877487024</v>
      </c>
      <c r="P132" s="124">
        <f t="shared" si="16"/>
        <v>62038.71814155794</v>
      </c>
      <c r="Q132" s="124">
        <f t="shared" si="12"/>
        <v>10665.225045250654</v>
      </c>
      <c r="R132" s="124">
        <f t="shared" si="13"/>
        <v>4975192.3309355108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4975192.3309355108</v>
      </c>
      <c r="P133" s="124">
        <f t="shared" si="16"/>
        <v>62038.71814155794</v>
      </c>
      <c r="Q133" s="124">
        <f t="shared" si="12"/>
        <v>10823.390420553154</v>
      </c>
      <c r="R133" s="124">
        <f t="shared" si="13"/>
        <v>5048054.4394976217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5048054.4394976217</v>
      </c>
      <c r="P134" s="124">
        <f t="shared" si="16"/>
        <v>62038.71814155794</v>
      </c>
      <c r="Q134" s="124">
        <f t="shared" si="12"/>
        <v>10981.899880163166</v>
      </c>
      <c r="R134" s="124">
        <f t="shared" si="13"/>
        <v>5121075.0575193428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5121075.0575193428</v>
      </c>
      <c r="P135" s="124">
        <f t="shared" si="16"/>
        <v>62038.71814155794</v>
      </c>
      <c r="Q135" s="124">
        <f t="shared" si="12"/>
        <v>11140.754172626379</v>
      </c>
      <c r="R135" s="124">
        <f t="shared" si="13"/>
        <v>5194254.5298335264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5194254.5298335264</v>
      </c>
      <c r="P136" s="124">
        <f t="shared" si="16"/>
        <v>62038.71814155794</v>
      </c>
      <c r="Q136" s="124">
        <f t="shared" si="12"/>
        <v>11299.954048116928</v>
      </c>
      <c r="R136" s="124">
        <f t="shared" si="13"/>
        <v>5267593.2020232007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5267593.2020232007</v>
      </c>
      <c r="P137" s="124">
        <f t="shared" si="16"/>
        <v>62038.71814155794</v>
      </c>
      <c r="Q137" s="124">
        <f t="shared" si="12"/>
        <v>11459.500258440932</v>
      </c>
      <c r="R137" s="124">
        <f t="shared" si="13"/>
        <v>5341091.4204231994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5341091.4204231994</v>
      </c>
      <c r="P138" s="124">
        <f t="shared" si="16"/>
        <v>62038.71814155794</v>
      </c>
      <c r="Q138" s="124">
        <f t="shared" si="12"/>
        <v>11619.393557040041</v>
      </c>
      <c r="R138" s="124">
        <f t="shared" si="13"/>
        <v>5414749.5321217971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5414749.5321217971</v>
      </c>
      <c r="P139" s="124">
        <f t="shared" si="16"/>
        <v>62038.71814155794</v>
      </c>
      <c r="Q139" s="124">
        <f t="shared" si="12"/>
        <v>11779.634698994996</v>
      </c>
      <c r="R139" s="124">
        <f t="shared" si="13"/>
        <v>5488567.8849623501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5488567.8849623501</v>
      </c>
      <c r="P140" s="124">
        <f t="shared" si="16"/>
        <v>62038.71814155794</v>
      </c>
      <c r="Q140" s="124">
        <f t="shared" si="12"/>
        <v>11940.224441029193</v>
      </c>
      <c r="R140" s="124">
        <f t="shared" si="13"/>
        <v>5562546.8275449369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5562546.8275449369</v>
      </c>
      <c r="P141" s="124">
        <f t="shared" si="16"/>
        <v>62038.71814155794</v>
      </c>
      <c r="Q141" s="124">
        <f t="shared" si="12"/>
        <v>12101.163541512262</v>
      </c>
      <c r="R141" s="124">
        <f t="shared" si="13"/>
        <v>5636686.7092280071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5636686.7092280071</v>
      </c>
      <c r="P142" s="124">
        <f t="shared" si="16"/>
        <v>62038.71814155794</v>
      </c>
      <c r="Q142" s="124">
        <f t="shared" si="12"/>
        <v>12262.452760463642</v>
      </c>
      <c r="R142" s="124">
        <f t="shared" si="13"/>
        <v>5710987.8801300284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5710987.8801300284</v>
      </c>
      <c r="P143" s="124">
        <f t="shared" si="16"/>
        <v>62038.71814155794</v>
      </c>
      <c r="Q143" s="124">
        <f t="shared" si="12"/>
        <v>12424.092859556175</v>
      </c>
      <c r="R143" s="124">
        <f t="shared" si="13"/>
        <v>5785450.691131142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5785450.691131142</v>
      </c>
      <c r="P144" s="124">
        <f t="shared" si="16"/>
        <v>62038.71814155794</v>
      </c>
      <c r="Q144" s="124">
        <f t="shared" si="12"/>
        <v>12586.084602119696</v>
      </c>
      <c r="R144" s="124">
        <f t="shared" si="13"/>
        <v>5860075.493874819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5860075.493874819</v>
      </c>
      <c r="P145" s="124">
        <f t="shared" si="16"/>
        <v>62038.71814155794</v>
      </c>
      <c r="Q145" s="124">
        <f t="shared" si="12"/>
        <v>12748.42875314465</v>
      </c>
      <c r="R145" s="124">
        <f t="shared" si="13"/>
        <v>5934862.6407695217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5934862.6407695217</v>
      </c>
      <c r="P146" s="124">
        <f t="shared" si="16"/>
        <v>62038.71814155794</v>
      </c>
      <c r="Q146" s="124">
        <f t="shared" si="12"/>
        <v>12911.126079285692</v>
      </c>
      <c r="R146" s="124">
        <f t="shared" si="13"/>
        <v>6009812.4849903649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6009812.4849903649</v>
      </c>
      <c r="P147" s="124">
        <f t="shared" si="16"/>
        <v>62038.71814155794</v>
      </c>
      <c r="Q147" s="124">
        <f t="shared" si="12"/>
        <v>13074.177348865311</v>
      </c>
      <c r="R147" s="124">
        <f t="shared" si="13"/>
        <v>6084925.3804807877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6084925.3804807877</v>
      </c>
      <c r="P148" s="124">
        <f t="shared" si="16"/>
        <v>62038.71814155794</v>
      </c>
      <c r="Q148" s="124">
        <f t="shared" si="12"/>
        <v>13237.583331877468</v>
      </c>
      <c r="R148" s="124">
        <f t="shared" si="13"/>
        <v>6160201.6819542227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6160201.6819542227</v>
      </c>
      <c r="P149" s="124">
        <f t="shared" si="16"/>
        <v>62038.71814155794</v>
      </c>
      <c r="Q149" s="124">
        <f t="shared" si="12"/>
        <v>13401.344799991213</v>
      </c>
      <c r="R149" s="124">
        <f t="shared" si="13"/>
        <v>6235641.7448957711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6235641.7448957711</v>
      </c>
      <c r="P150" s="124">
        <f t="shared" si="16"/>
        <v>62038.71814155794</v>
      </c>
      <c r="Q150" s="124">
        <f t="shared" si="12"/>
        <v>13565.462526554347</v>
      </c>
      <c r="R150" s="124">
        <f t="shared" si="13"/>
        <v>6311245.925563883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6311245.925563883</v>
      </c>
      <c r="P151" s="124">
        <f t="shared" si="16"/>
        <v>62038.71814155794</v>
      </c>
      <c r="Q151" s="124">
        <f t="shared" si="12"/>
        <v>13729.937286597071</v>
      </c>
      <c r="R151" s="124">
        <f t="shared" si="13"/>
        <v>6387014.5809920374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6387014.5809920374</v>
      </c>
      <c r="P152" s="124">
        <f t="shared" si="16"/>
        <v>62038.71814155794</v>
      </c>
      <c r="Q152" s="124">
        <f t="shared" si="12"/>
        <v>13894.769856835632</v>
      </c>
      <c r="R152" s="124">
        <f t="shared" si="13"/>
        <v>6462948.0689904308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6462948.0689904308</v>
      </c>
      <c r="P153" s="124">
        <f t="shared" si="16"/>
        <v>62038.71814155794</v>
      </c>
      <c r="Q153" s="124">
        <f t="shared" si="12"/>
        <v>14059.96101567601</v>
      </c>
      <c r="R153" s="124">
        <f t="shared" si="13"/>
        <v>6539046.7481476646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6539046.7481476646</v>
      </c>
      <c r="P154" s="124">
        <f t="shared" si="16"/>
        <v>62038.71814155794</v>
      </c>
      <c r="Q154" s="124">
        <f t="shared" si="12"/>
        <v>14225.511543217581</v>
      </c>
      <c r="R154" s="124">
        <f t="shared" si="13"/>
        <v>6615310.9778324403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6615310.9778324403</v>
      </c>
      <c r="P155" s="124">
        <f t="shared" si="16"/>
        <v>62038.71814155794</v>
      </c>
      <c r="Q155" s="124">
        <f t="shared" si="12"/>
        <v>14391.422221256807</v>
      </c>
      <c r="R155" s="124">
        <f t="shared" si="13"/>
        <v>6691741.1181952544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6691741.1181952544</v>
      </c>
      <c r="P156" s="124">
        <f t="shared" si="16"/>
        <v>62038.71814155794</v>
      </c>
      <c r="Q156" s="124">
        <f t="shared" si="12"/>
        <v>14557.693833290921</v>
      </c>
      <c r="R156" s="124">
        <f t="shared" si="13"/>
        <v>6768337.5301701026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6768337.5301701026</v>
      </c>
      <c r="P157" s="124">
        <f t="shared" si="16"/>
        <v>62038.71814155794</v>
      </c>
      <c r="Q157" s="124">
        <f t="shared" si="12"/>
        <v>14724.327164521643</v>
      </c>
      <c r="R157" s="124">
        <f t="shared" si="13"/>
        <v>6845100.5754761817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6845100.5754761817</v>
      </c>
      <c r="P158" s="124">
        <f t="shared" si="16"/>
        <v>62038.71814155794</v>
      </c>
      <c r="Q158" s="124">
        <f t="shared" si="12"/>
        <v>14891.323001858864</v>
      </c>
      <c r="R158" s="124">
        <f t="shared" si="13"/>
        <v>6922030.6166195981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6922030.6166195981</v>
      </c>
      <c r="P159" s="124">
        <f t="shared" si="16"/>
        <v>62038.71814155794</v>
      </c>
      <c r="Q159" s="124">
        <f t="shared" si="12"/>
        <v>15058.682133924387</v>
      </c>
      <c r="R159" s="124">
        <f t="shared" si="13"/>
        <v>6999128.01689508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6999128.01689508</v>
      </c>
      <c r="P160" s="124">
        <f t="shared" si="16"/>
        <v>62038.71814155794</v>
      </c>
      <c r="Q160" s="124">
        <f t="shared" si="12"/>
        <v>15226.405351055633</v>
      </c>
      <c r="R160" s="124">
        <f t="shared" si="13"/>
        <v>7076393.1403876934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7076393.1403876934</v>
      </c>
      <c r="P161" s="124">
        <f t="shared" si="16"/>
        <v>62038.71814155794</v>
      </c>
      <c r="Q161" s="124">
        <f t="shared" si="12"/>
        <v>15394.493445309381</v>
      </c>
      <c r="R161" s="124">
        <f t="shared" si="13"/>
        <v>7153826.3519745609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7153826.3519745609</v>
      </c>
      <c r="P162" s="124">
        <f t="shared" si="16"/>
        <v>62038.71814155794</v>
      </c>
      <c r="Q162" s="124">
        <f t="shared" si="12"/>
        <v>15562.947210465505</v>
      </c>
      <c r="R162" s="124">
        <f t="shared" si="13"/>
        <v>7231428.0173265841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7231428.0173265841</v>
      </c>
      <c r="P163" s="124">
        <f t="shared" si="16"/>
        <v>62038.71814155794</v>
      </c>
      <c r="Q163" s="124">
        <f t="shared" si="12"/>
        <v>15731.76744203073</v>
      </c>
      <c r="R163" s="124">
        <f t="shared" si="13"/>
        <v>7309198.5029101726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7309198.5029101726</v>
      </c>
      <c r="P164" s="124">
        <f t="shared" si="16"/>
        <v>62038.71814155794</v>
      </c>
      <c r="Q164" s="124">
        <f t="shared" si="12"/>
        <v>15900.954937242377</v>
      </c>
      <c r="R164" s="124">
        <f t="shared" si="13"/>
        <v>7387138.1759889722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7387138.1759889722</v>
      </c>
      <c r="P165" s="124">
        <f t="shared" si="16"/>
        <v>62038.71814155794</v>
      </c>
      <c r="Q165" s="124">
        <f t="shared" si="12"/>
        <v>16070.51049507214</v>
      </c>
      <c r="R165" s="124">
        <f t="shared" si="13"/>
        <v>7465247.4046256021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7465247.4046256021</v>
      </c>
      <c r="P166" s="124">
        <f t="shared" si="16"/>
        <v>62038.71814155794</v>
      </c>
      <c r="Q166" s="124">
        <f t="shared" si="12"/>
        <v>16240.434916229849</v>
      </c>
      <c r="R166" s="124">
        <f t="shared" si="13"/>
        <v>7543526.5576833896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7543526.5576833896</v>
      </c>
      <c r="P167" s="124">
        <f t="shared" si="16"/>
        <v>62038.71814155794</v>
      </c>
      <c r="Q167" s="124">
        <f t="shared" si="12"/>
        <v>16410.72900316726</v>
      </c>
      <c r="R167" s="124">
        <f t="shared" si="13"/>
        <v>7621976.004828115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7621976.004828115</v>
      </c>
      <c r="P168" s="124">
        <f t="shared" si="16"/>
        <v>62038.71814155794</v>
      </c>
      <c r="Q168" s="124">
        <f t="shared" si="12"/>
        <v>16581.393560081837</v>
      </c>
      <c r="R168" s="124">
        <f t="shared" si="13"/>
        <v>7700596.1165297544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7700596.1165297544</v>
      </c>
      <c r="P169" s="124">
        <f t="shared" si="16"/>
        <v>62038.71814155794</v>
      </c>
      <c r="Q169" s="124">
        <f t="shared" si="12"/>
        <v>16752.429392920552</v>
      </c>
      <c r="R169" s="124">
        <f t="shared" si="13"/>
        <v>7779387.2640642328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7779387.2640642328</v>
      </c>
      <c r="P170" s="124">
        <f t="shared" si="16"/>
        <v>62038.71814155794</v>
      </c>
      <c r="Q170" s="124">
        <f t="shared" si="12"/>
        <v>16923.837309383696</v>
      </c>
      <c r="R170" s="124">
        <f t="shared" si="13"/>
        <v>7858349.8195151743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7858349.8195151743</v>
      </c>
      <c r="P171" s="124">
        <f t="shared" si="16"/>
        <v>62038.71814155794</v>
      </c>
      <c r="Q171" s="124">
        <f t="shared" si="12"/>
        <v>17095.618118928684</v>
      </c>
      <c r="R171" s="124">
        <f t="shared" si="13"/>
        <v>7937484.1557756606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7937484.1557756606</v>
      </c>
      <c r="P172" s="124">
        <f t="shared" si="16"/>
        <v>62038.71814155794</v>
      </c>
      <c r="Q172" s="124">
        <f t="shared" si="12"/>
        <v>17267.772632773886</v>
      </c>
      <c r="R172" s="124">
        <f t="shared" si="13"/>
        <v>8016790.6465499923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8016790.6465499923</v>
      </c>
      <c r="P173" s="124">
        <f t="shared" si="16"/>
        <v>62038.71814155794</v>
      </c>
      <c r="Q173" s="124">
        <f t="shared" si="12"/>
        <v>17440.301663902454</v>
      </c>
      <c r="R173" s="124">
        <f t="shared" si="13"/>
        <v>8096269.6663554525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8096269.6663554525</v>
      </c>
      <c r="P174" s="124">
        <f t="shared" si="16"/>
        <v>62038.71814155794</v>
      </c>
      <c r="Q174" s="124">
        <f t="shared" si="12"/>
        <v>17613.206027066164</v>
      </c>
      <c r="R174" s="124">
        <f t="shared" si="13"/>
        <v>8175921.5905240765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8175921.5905240765</v>
      </c>
      <c r="P175" s="124">
        <f t="shared" si="16"/>
        <v>62038.71814155794</v>
      </c>
      <c r="Q175" s="124">
        <f t="shared" si="12"/>
        <v>17786.486538789257</v>
      </c>
      <c r="R175" s="124">
        <f t="shared" si="13"/>
        <v>8255746.7952044234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8255746.7952044234</v>
      </c>
      <c r="P176" s="124">
        <f t="shared" si="16"/>
        <v>62038.71814155794</v>
      </c>
      <c r="Q176" s="124">
        <f t="shared" si="12"/>
        <v>17960.144017372302</v>
      </c>
      <c r="R176" s="124">
        <f t="shared" si="13"/>
        <v>8335745.6573633533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8335745.6573633533</v>
      </c>
      <c r="P177" s="124">
        <f t="shared" si="16"/>
        <v>62038.71814155794</v>
      </c>
      <c r="Q177" s="124">
        <f t="shared" si="12"/>
        <v>18134.179282896057</v>
      </c>
      <c r="R177" s="124">
        <f t="shared" si="13"/>
        <v>8415918.5547878072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8415918.5547878072</v>
      </c>
      <c r="P178" s="124">
        <f t="shared" si="16"/>
        <v>62038.71814155794</v>
      </c>
      <c r="Q178" s="124">
        <f t="shared" si="12"/>
        <v>18308.593157225343</v>
      </c>
      <c r="R178" s="124">
        <f t="shared" si="13"/>
        <v>8496265.866086591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8496265.866086591</v>
      </c>
      <c r="P179" s="124">
        <f t="shared" si="16"/>
        <v>62038.71814155794</v>
      </c>
      <c r="Q179" s="124">
        <f t="shared" si="12"/>
        <v>18483.386464012932</v>
      </c>
      <c r="R179" s="124">
        <f t="shared" si="13"/>
        <v>8576787.9706921615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8576787.9706921615</v>
      </c>
      <c r="P180" s="124">
        <f t="shared" si="16"/>
        <v>62038.71814155794</v>
      </c>
      <c r="Q180" s="124">
        <f t="shared" si="12"/>
        <v>18658.56002870341</v>
      </c>
      <c r="R180" s="124">
        <f t="shared" si="13"/>
        <v>8657485.248862423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8657485.248862423</v>
      </c>
      <c r="P181" s="124">
        <f t="shared" si="16"/>
        <v>62038.71814155794</v>
      </c>
      <c r="Q181" s="124">
        <f t="shared" si="12"/>
        <v>18834.114678537117</v>
      </c>
      <c r="R181" s="124">
        <f t="shared" si="13"/>
        <v>8738358.0816825181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8738358.0816825181</v>
      </c>
      <c r="P182" s="124">
        <f t="shared" si="16"/>
        <v>62038.71814155794</v>
      </c>
      <c r="Q182" s="124">
        <f t="shared" si="12"/>
        <v>19010.051242554015</v>
      </c>
      <c r="R182" s="124">
        <f t="shared" si="13"/>
        <v>8819406.8510666303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8819406.8510666303</v>
      </c>
      <c r="P183" s="124">
        <f t="shared" si="16"/>
        <v>62038.71814155794</v>
      </c>
      <c r="Q183" s="124">
        <f t="shared" si="12"/>
        <v>19186.370551597625</v>
      </c>
      <c r="R183" s="124">
        <f t="shared" si="13"/>
        <v>8900631.9397597853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8900631.9397597853</v>
      </c>
      <c r="P184" s="124">
        <f t="shared" si="16"/>
        <v>62038.71814155794</v>
      </c>
      <c r="Q184" s="124">
        <f t="shared" si="12"/>
        <v>19363.073438318945</v>
      </c>
      <c r="R184" s="124">
        <f t="shared" si="13"/>
        <v>8982033.7313396614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8982033.7313396614</v>
      </c>
      <c r="P185" s="124">
        <f t="shared" si="16"/>
        <v>62038.71814155794</v>
      </c>
      <c r="Q185" s="124">
        <f t="shared" si="12"/>
        <v>19540.16073718038</v>
      </c>
      <c r="R185" s="124">
        <f t="shared" si="13"/>
        <v>9063612.6102184001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9063612.6102184001</v>
      </c>
      <c r="P186" s="124">
        <f t="shared" si="16"/>
        <v>62038.71814155794</v>
      </c>
      <c r="Q186" s="124">
        <f t="shared" si="12"/>
        <v>19717.633284459687</v>
      </c>
      <c r="R186" s="124">
        <f t="shared" si="13"/>
        <v>9145368.9616444167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9145368.9616444167</v>
      </c>
      <c r="P187" s="124">
        <f t="shared" si="16"/>
        <v>62038.71814155794</v>
      </c>
      <c r="Q187" s="124">
        <f t="shared" ref="Q187:Q250" si="17">O187*$P$53</f>
        <v>19895.49191825392</v>
      </c>
      <c r="R187" s="124">
        <f t="shared" ref="R187:R250" si="18">O187+P187+Q187</f>
        <v>9227303.171704229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9227303.171704229</v>
      </c>
      <c r="P188" s="124">
        <f t="shared" ref="P188:P251" si="21">P187</f>
        <v>62038.71814155794</v>
      </c>
      <c r="Q188" s="124">
        <f t="shared" si="17"/>
        <v>20073.737478483388</v>
      </c>
      <c r="R188" s="124">
        <f t="shared" si="18"/>
        <v>9309415.6273242701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9309415.6273242701</v>
      </c>
      <c r="P189" s="124">
        <f t="shared" si="21"/>
        <v>62038.71814155794</v>
      </c>
      <c r="Q189" s="124">
        <f t="shared" si="17"/>
        <v>20252.370806895626</v>
      </c>
      <c r="R189" s="124">
        <f t="shared" si="18"/>
        <v>9391706.7162727229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9391706.7162727229</v>
      </c>
      <c r="P190" s="124">
        <f t="shared" si="21"/>
        <v>62038.71814155794</v>
      </c>
      <c r="Q190" s="124">
        <f t="shared" si="17"/>
        <v>20431.392747069363</v>
      </c>
      <c r="R190" s="124">
        <f t="shared" si="18"/>
        <v>9474176.8271613494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9474176.8271613494</v>
      </c>
      <c r="P191" s="124">
        <f t="shared" si="21"/>
        <v>62038.71814155794</v>
      </c>
      <c r="Q191" s="124">
        <f t="shared" si="17"/>
        <v>20610.804144418515</v>
      </c>
      <c r="R191" s="124">
        <f t="shared" si="18"/>
        <v>9556826.3494473249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9556826.3494473249</v>
      </c>
      <c r="P192" s="124">
        <f t="shared" si="21"/>
        <v>62038.71814155794</v>
      </c>
      <c r="Q192" s="124">
        <f t="shared" si="17"/>
        <v>20790.605846196166</v>
      </c>
      <c r="R192" s="124">
        <f t="shared" si="18"/>
        <v>9639655.6734350789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9639655.6734350789</v>
      </c>
      <c r="P193" s="124">
        <f t="shared" si="21"/>
        <v>62038.71814155794</v>
      </c>
      <c r="Q193" s="124">
        <f t="shared" si="17"/>
        <v>20970.798701498581</v>
      </c>
      <c r="R193" s="124">
        <f t="shared" si="18"/>
        <v>9722665.1902781352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9722665.1902781352</v>
      </c>
      <c r="P194" s="124">
        <f t="shared" si="21"/>
        <v>62038.71814155794</v>
      </c>
      <c r="Q194" s="124">
        <f t="shared" si="17"/>
        <v>21151.383561269206</v>
      </c>
      <c r="R194" s="124">
        <f t="shared" si="18"/>
        <v>9805855.2919809613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9805855.2919809613</v>
      </c>
      <c r="P195" s="124">
        <f t="shared" si="21"/>
        <v>62038.71814155794</v>
      </c>
      <c r="Q195" s="124">
        <f t="shared" si="17"/>
        <v>21332.361278302691</v>
      </c>
      <c r="R195" s="124">
        <f t="shared" si="18"/>
        <v>9889226.371400822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9889226.371400822</v>
      </c>
      <c r="P196" s="124">
        <f t="shared" si="21"/>
        <v>62038.71814155794</v>
      </c>
      <c r="Q196" s="124">
        <f t="shared" si="17"/>
        <v>21513.732707248921</v>
      </c>
      <c r="R196" s="124">
        <f t="shared" si="18"/>
        <v>9972778.8222496286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9972778.8222496286</v>
      </c>
      <c r="P197" s="124">
        <f t="shared" si="21"/>
        <v>62038.71814155794</v>
      </c>
      <c r="Q197" s="124">
        <f t="shared" si="17"/>
        <v>21695.498704617039</v>
      </c>
      <c r="R197" s="124">
        <f t="shared" si="18"/>
        <v>10056513.039095804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10056513.039095804</v>
      </c>
      <c r="P198" s="124">
        <f t="shared" si="21"/>
        <v>62038.71814155794</v>
      </c>
      <c r="Q198" s="124">
        <f t="shared" si="17"/>
        <v>21877.660128779509</v>
      </c>
      <c r="R198" s="124">
        <f t="shared" si="18"/>
        <v>10140429.417366141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10140429.417366141</v>
      </c>
      <c r="P199" s="124">
        <f t="shared" si="21"/>
        <v>62038.71814155794</v>
      </c>
      <c r="Q199" s="124">
        <f t="shared" si="17"/>
        <v>22060.217839976154</v>
      </c>
      <c r="R199" s="124">
        <f t="shared" si="18"/>
        <v>10224528.353347676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10224528.353347676</v>
      </c>
      <c r="P200" s="124">
        <f t="shared" si="21"/>
        <v>62038.71814155794</v>
      </c>
      <c r="Q200" s="124">
        <f t="shared" si="17"/>
        <v>22243.172700318228</v>
      </c>
      <c r="R200" s="124">
        <f t="shared" si="18"/>
        <v>10308810.244189551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10308810.244189551</v>
      </c>
      <c r="P201" s="124">
        <f t="shared" si="21"/>
        <v>62038.71814155794</v>
      </c>
      <c r="Q201" s="124">
        <f t="shared" si="17"/>
        <v>22426.525573792474</v>
      </c>
      <c r="R201" s="124">
        <f t="shared" si="18"/>
        <v>10393275.487904901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10393275.487904901</v>
      </c>
      <c r="P202" s="124">
        <f t="shared" si="21"/>
        <v>62038.71814155794</v>
      </c>
      <c r="Q202" s="124">
        <f t="shared" si="17"/>
        <v>22610.277326265226</v>
      </c>
      <c r="R202" s="124">
        <f t="shared" si="18"/>
        <v>10477924.483372724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10477924.483372724</v>
      </c>
      <c r="P203" s="124">
        <f t="shared" si="21"/>
        <v>62038.71814155794</v>
      </c>
      <c r="Q203" s="124">
        <f t="shared" si="17"/>
        <v>22794.428825486484</v>
      </c>
      <c r="R203" s="124">
        <f t="shared" si="18"/>
        <v>10562757.630339768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10562757.630339768</v>
      </c>
      <c r="P204" s="124">
        <f t="shared" si="21"/>
        <v>62038.71814155794</v>
      </c>
      <c r="Q204" s="124">
        <f t="shared" si="17"/>
        <v>22978.980941094011</v>
      </c>
      <c r="R204" s="124">
        <f t="shared" si="18"/>
        <v>10647775.32942242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10647775.32942242</v>
      </c>
      <c r="P205" s="124">
        <f t="shared" si="21"/>
        <v>62038.71814155794</v>
      </c>
      <c r="Q205" s="124">
        <f t="shared" si="17"/>
        <v>23163.934544617437</v>
      </c>
      <c r="R205" s="124">
        <f t="shared" si="18"/>
        <v>10732977.982108595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10732977.982108595</v>
      </c>
      <c r="P206" s="124">
        <f t="shared" si="21"/>
        <v>62038.71814155794</v>
      </c>
      <c r="Q206" s="124">
        <f t="shared" si="17"/>
        <v>23349.290509482391</v>
      </c>
      <c r="R206" s="124">
        <f t="shared" si="18"/>
        <v>10818365.990759635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10818365.990759635</v>
      </c>
      <c r="P207" s="124">
        <f t="shared" si="21"/>
        <v>62038.71814155794</v>
      </c>
      <c r="Q207" s="124">
        <f t="shared" si="17"/>
        <v>23535.049711014606</v>
      </c>
      <c r="R207" s="124">
        <f t="shared" si="18"/>
        <v>10903939.758612208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10903939.758612208</v>
      </c>
      <c r="P208" s="124">
        <f t="shared" si="21"/>
        <v>62038.71814155794</v>
      </c>
      <c r="Q208" s="124">
        <f t="shared" si="17"/>
        <v>23721.213026444064</v>
      </c>
      <c r="R208" s="124">
        <f t="shared" si="18"/>
        <v>10989699.689780209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10989699.689780209</v>
      </c>
      <c r="P209" s="124">
        <f t="shared" si="21"/>
        <v>62038.71814155794</v>
      </c>
      <c r="Q209" s="124">
        <f t="shared" si="17"/>
        <v>23907.781334909138</v>
      </c>
      <c r="R209" s="124">
        <f t="shared" si="18"/>
        <v>11075646.189256676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11075646.189256676</v>
      </c>
      <c r="P210" s="124">
        <f t="shared" si="21"/>
        <v>62038.71814155794</v>
      </c>
      <c r="Q210" s="124">
        <f t="shared" si="17"/>
        <v>24094.755517460741</v>
      </c>
      <c r="R210" s="124">
        <f t="shared" si="18"/>
        <v>11161779.662915694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11161779.662915694</v>
      </c>
      <c r="P211" s="124">
        <f t="shared" si="21"/>
        <v>62038.71814155794</v>
      </c>
      <c r="Q211" s="124">
        <f t="shared" si="17"/>
        <v>24282.136457066485</v>
      </c>
      <c r="R211" s="124">
        <f t="shared" si="18"/>
        <v>11248100.517514318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11248100.517514318</v>
      </c>
      <c r="P212" s="124">
        <f t="shared" si="21"/>
        <v>62038.71814155794</v>
      </c>
      <c r="Q212" s="124">
        <f t="shared" si="17"/>
        <v>24469.925038614856</v>
      </c>
      <c r="R212" s="124">
        <f t="shared" si="18"/>
        <v>11334609.160694491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11334609.160694491</v>
      </c>
      <c r="P213" s="124">
        <f t="shared" si="21"/>
        <v>62038.71814155794</v>
      </c>
      <c r="Q213" s="124">
        <f t="shared" si="17"/>
        <v>24658.122148919389</v>
      </c>
      <c r="R213" s="124">
        <f t="shared" si="18"/>
        <v>11421306.000984969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11421306.000984969</v>
      </c>
      <c r="P214" s="124">
        <f t="shared" si="21"/>
        <v>62038.71814155794</v>
      </c>
      <c r="Q214" s="124">
        <f t="shared" si="17"/>
        <v>24846.728676722854</v>
      </c>
      <c r="R214" s="124">
        <f t="shared" si="18"/>
        <v>11508191.44780325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11508191.44780325</v>
      </c>
      <c r="P215" s="124">
        <f t="shared" si="21"/>
        <v>62038.71814155794</v>
      </c>
      <c r="Q215" s="124">
        <f t="shared" si="17"/>
        <v>25035.745512701462</v>
      </c>
      <c r="R215" s="124">
        <f t="shared" si="18"/>
        <v>11595265.911457509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11595265.911457509</v>
      </c>
      <c r="P216" s="124">
        <f t="shared" si="21"/>
        <v>62038.71814155794</v>
      </c>
      <c r="Q216" s="124">
        <f t="shared" si="17"/>
        <v>25225.173549469055</v>
      </c>
      <c r="R216" s="124">
        <f t="shared" si="18"/>
        <v>11682529.803148536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11682529.803148536</v>
      </c>
      <c r="P217" s="124">
        <f t="shared" si="21"/>
        <v>62038.71814155794</v>
      </c>
      <c r="Q217" s="124">
        <f t="shared" si="17"/>
        <v>25415.013681581346</v>
      </c>
      <c r="R217" s="124">
        <f t="shared" si="18"/>
        <v>11769983.534971675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11769983.534971675</v>
      </c>
      <c r="P218" s="124">
        <f t="shared" si="21"/>
        <v>62038.71814155794</v>
      </c>
      <c r="Q218" s="124">
        <f t="shared" si="17"/>
        <v>25605.266805540115</v>
      </c>
      <c r="R218" s="124">
        <f t="shared" si="18"/>
        <v>11857627.519918773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11857627.519918773</v>
      </c>
      <c r="P219" s="124">
        <f t="shared" si="21"/>
        <v>62038.71814155794</v>
      </c>
      <c r="Q219" s="124">
        <f t="shared" si="17"/>
        <v>25795.933819797465</v>
      </c>
      <c r="R219" s="124">
        <f t="shared" si="18"/>
        <v>11945462.171880128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11945462.171880128</v>
      </c>
      <c r="P220" s="124">
        <f t="shared" si="21"/>
        <v>62038.71814155794</v>
      </c>
      <c r="Q220" s="124">
        <f t="shared" si="17"/>
        <v>25987.015624760043</v>
      </c>
      <c r="R220" s="124">
        <f t="shared" si="18"/>
        <v>12033487.905646445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12033487.905646445</v>
      </c>
      <c r="P221" s="124">
        <f t="shared" si="21"/>
        <v>62038.71814155794</v>
      </c>
      <c r="Q221" s="124">
        <f t="shared" si="17"/>
        <v>26178.513122793327</v>
      </c>
      <c r="R221" s="124">
        <f t="shared" si="18"/>
        <v>12121705.136910796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12121705.136910796</v>
      </c>
      <c r="P222" s="124">
        <f t="shared" si="21"/>
        <v>62038.71814155794</v>
      </c>
      <c r="Q222" s="124">
        <f t="shared" si="17"/>
        <v>26370.427218225846</v>
      </c>
      <c r="R222" s="124">
        <f t="shared" si="18"/>
        <v>12210114.282270581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12210114.282270581</v>
      </c>
      <c r="P223" s="124">
        <f t="shared" si="21"/>
        <v>62038.71814155794</v>
      </c>
      <c r="Q223" s="124">
        <f t="shared" si="17"/>
        <v>26562.758817353482</v>
      </c>
      <c r="R223" s="124">
        <f t="shared" si="18"/>
        <v>12298715.759229492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12298715.759229492</v>
      </c>
      <c r="P224" s="124">
        <f t="shared" si="21"/>
        <v>62038.71814155794</v>
      </c>
      <c r="Q224" s="124">
        <f t="shared" si="17"/>
        <v>26755.508828443733</v>
      </c>
      <c r="R224" s="124">
        <f t="shared" si="18"/>
        <v>12387509.986199494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12387509.986199494</v>
      </c>
      <c r="P225" s="124">
        <f t="shared" si="21"/>
        <v>62038.71814155794</v>
      </c>
      <c r="Q225" s="124">
        <f t="shared" si="17"/>
        <v>26948.678161740005</v>
      </c>
      <c r="R225" s="124">
        <f t="shared" si="18"/>
        <v>12476497.382502792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12476497.382502792</v>
      </c>
      <c r="P226" s="124">
        <f t="shared" si="21"/>
        <v>62038.71814155794</v>
      </c>
      <c r="Q226" s="124">
        <f t="shared" si="17"/>
        <v>27142.267729465919</v>
      </c>
      <c r="R226" s="124">
        <f t="shared" si="18"/>
        <v>12565678.368373817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12565678.368373817</v>
      </c>
      <c r="P227" s="124">
        <f t="shared" si="21"/>
        <v>62038.71814155794</v>
      </c>
      <c r="Q227" s="124">
        <f t="shared" si="17"/>
        <v>27336.278445829608</v>
      </c>
      <c r="R227" s="124">
        <f t="shared" si="18"/>
        <v>12655053.364961203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12655053.364961203</v>
      </c>
      <c r="P228" s="124">
        <f t="shared" si="21"/>
        <v>62038.71814155794</v>
      </c>
      <c r="Q228" s="124">
        <f t="shared" si="17"/>
        <v>27530.711227028038</v>
      </c>
      <c r="R228" s="124">
        <f t="shared" si="18"/>
        <v>12744622.794329789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12744622.794329789</v>
      </c>
      <c r="P229" s="124">
        <f t="shared" si="21"/>
        <v>62038.71814155794</v>
      </c>
      <c r="Q229" s="124">
        <f t="shared" si="17"/>
        <v>27725.56699125134</v>
      </c>
      <c r="R229" s="124">
        <f t="shared" si="18"/>
        <v>12834387.079462597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12834387.079462597</v>
      </c>
      <c r="P230" s="124">
        <f t="shared" si="21"/>
        <v>62038.71814155794</v>
      </c>
      <c r="Q230" s="124">
        <f t="shared" si="17"/>
        <v>27920.846658687144</v>
      </c>
      <c r="R230" s="124">
        <f t="shared" si="18"/>
        <v>12924346.644262843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12924346.644262843</v>
      </c>
      <c r="P231" s="124">
        <f t="shared" si="21"/>
        <v>62038.71814155794</v>
      </c>
      <c r="Q231" s="124">
        <f t="shared" si="17"/>
        <v>28116.551151524916</v>
      </c>
      <c r="R231" s="124">
        <f t="shared" si="18"/>
        <v>13014501.913555926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13014501.913555926</v>
      </c>
      <c r="P232" s="124">
        <f t="shared" si="21"/>
        <v>62038.71814155794</v>
      </c>
      <c r="Q232" s="124">
        <f t="shared" si="17"/>
        <v>28312.68139396032</v>
      </c>
      <c r="R232" s="124">
        <f t="shared" si="18"/>
        <v>13104853.313091444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13104853.313091444</v>
      </c>
      <c r="P233" s="124">
        <f t="shared" si="21"/>
        <v>62038.71814155794</v>
      </c>
      <c r="Q233" s="124">
        <f t="shared" si="17"/>
        <v>28509.238312199581</v>
      </c>
      <c r="R233" s="124">
        <f t="shared" si="18"/>
        <v>13195401.269545201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13195401.269545201</v>
      </c>
      <c r="P234" s="124">
        <f t="shared" si="21"/>
        <v>62038.71814155794</v>
      </c>
      <c r="Q234" s="124">
        <f t="shared" si="17"/>
        <v>28706.222834463868</v>
      </c>
      <c r="R234" s="124">
        <f t="shared" si="18"/>
        <v>13286146.210521223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13286146.210521223</v>
      </c>
      <c r="P235" s="124">
        <f t="shared" si="21"/>
        <v>62038.71814155794</v>
      </c>
      <c r="Q235" s="124">
        <f t="shared" si="17"/>
        <v>28903.635890993653</v>
      </c>
      <c r="R235" s="124">
        <f t="shared" si="18"/>
        <v>13377088.564553775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13377088.564553775</v>
      </c>
      <c r="P236" s="124">
        <f t="shared" si="21"/>
        <v>62038.71814155794</v>
      </c>
      <c r="Q236" s="124">
        <f t="shared" si="17"/>
        <v>29101.478414053137</v>
      </c>
      <c r="R236" s="124">
        <f t="shared" si="18"/>
        <v>13468228.761109386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13468228.761109386</v>
      </c>
      <c r="P237" s="124">
        <f t="shared" si="21"/>
        <v>62038.71814155794</v>
      </c>
      <c r="Q237" s="124">
        <f t="shared" si="17"/>
        <v>29299.751337934624</v>
      </c>
      <c r="R237" s="124">
        <f t="shared" si="18"/>
        <v>13559567.230588878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13559567.230588878</v>
      </c>
      <c r="P238" s="124">
        <f t="shared" si="21"/>
        <v>62038.71814155794</v>
      </c>
      <c r="Q238" s="124">
        <f t="shared" si="17"/>
        <v>29498.455598962948</v>
      </c>
      <c r="R238" s="124">
        <f t="shared" si="18"/>
        <v>13651104.404329399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13651104.404329399</v>
      </c>
      <c r="P239" s="124">
        <f t="shared" si="21"/>
        <v>62038.71814155794</v>
      </c>
      <c r="Q239" s="124">
        <f t="shared" si="17"/>
        <v>29697.59213549989</v>
      </c>
      <c r="R239" s="124">
        <f t="shared" si="18"/>
        <v>13742840.714606456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13742840.714606456</v>
      </c>
      <c r="P240" s="124">
        <f t="shared" si="21"/>
        <v>62038.71814155794</v>
      </c>
      <c r="Q240" s="124">
        <f t="shared" si="17"/>
        <v>29897.161887948616</v>
      </c>
      <c r="R240" s="124">
        <f t="shared" si="18"/>
        <v>13834776.594635963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13834776.594635963</v>
      </c>
      <c r="P241" s="124">
        <f t="shared" si="21"/>
        <v>62038.71814155794</v>
      </c>
      <c r="Q241" s="124">
        <f t="shared" si="17"/>
        <v>30097.165798758109</v>
      </c>
      <c r="R241" s="124">
        <f t="shared" si="18"/>
        <v>13926912.478576278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13926912.478576278</v>
      </c>
      <c r="P242" s="124">
        <f t="shared" si="21"/>
        <v>62038.71814155794</v>
      </c>
      <c r="Q242" s="124">
        <f t="shared" si="17"/>
        <v>30297.604812427613</v>
      </c>
      <c r="R242" s="124">
        <f t="shared" si="18"/>
        <v>14019248.801530264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14019248.801530264</v>
      </c>
      <c r="P243" s="124">
        <f t="shared" si="21"/>
        <v>62038.71814155794</v>
      </c>
      <c r="Q243" s="124">
        <f t="shared" si="17"/>
        <v>30498.479875511126</v>
      </c>
      <c r="R243" s="124">
        <f t="shared" si="18"/>
        <v>14111785.999547333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14111785.999547333</v>
      </c>
      <c r="P244" s="124">
        <f t="shared" si="21"/>
        <v>62038.71814155794</v>
      </c>
      <c r="Q244" s="124">
        <f t="shared" si="17"/>
        <v>30699.791936621823</v>
      </c>
      <c r="R244" s="124">
        <f t="shared" si="18"/>
        <v>14204524.509625511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14204524.509625511</v>
      </c>
      <c r="P245" s="124">
        <f t="shared" si="21"/>
        <v>62038.71814155794</v>
      </c>
      <c r="Q245" s="124">
        <f t="shared" si="17"/>
        <v>30901.541946436577</v>
      </c>
      <c r="R245" s="124">
        <f t="shared" si="18"/>
        <v>14297464.769713506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14297464.769713506</v>
      </c>
      <c r="P246" s="124">
        <f t="shared" si="21"/>
        <v>62038.71814155794</v>
      </c>
      <c r="Q246" s="124">
        <f t="shared" si="17"/>
        <v>31103.73085770043</v>
      </c>
      <c r="R246" s="124">
        <f t="shared" si="18"/>
        <v>14390607.218712764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14390607.218712764</v>
      </c>
      <c r="P247" s="124">
        <f t="shared" si="21"/>
        <v>62038.71814155794</v>
      </c>
      <c r="Q247" s="124">
        <f t="shared" si="17"/>
        <v>31306.359625231085</v>
      </c>
      <c r="R247" s="124">
        <f t="shared" si="18"/>
        <v>14483952.296479553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14483952.296479553</v>
      </c>
      <c r="P248" s="124">
        <f t="shared" si="21"/>
        <v>62038.71814155794</v>
      </c>
      <c r="Q248" s="124">
        <f t="shared" si="17"/>
        <v>31509.429205923432</v>
      </c>
      <c r="R248" s="124">
        <f t="shared" si="18"/>
        <v>14577500.443827035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14577500.443827035</v>
      </c>
      <c r="P249" s="124">
        <f t="shared" si="21"/>
        <v>62038.71814155794</v>
      </c>
      <c r="Q249" s="124">
        <f t="shared" si="17"/>
        <v>31712.940558754057</v>
      </c>
      <c r="R249" s="124">
        <f t="shared" si="18"/>
        <v>14671252.102527346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14671252.102527346</v>
      </c>
      <c r="P250" s="124">
        <f t="shared" si="21"/>
        <v>62038.71814155794</v>
      </c>
      <c r="Q250" s="124">
        <f t="shared" si="17"/>
        <v>31916.894644785767</v>
      </c>
      <c r="R250" s="124">
        <f t="shared" si="18"/>
        <v>14765207.71531369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14765207.71531369</v>
      </c>
      <c r="P251" s="124">
        <f t="shared" si="21"/>
        <v>62038.71814155794</v>
      </c>
      <c r="Q251" s="124">
        <f t="shared" ref="Q251:Q314" si="22">O251*$P$53</f>
        <v>32121.292427172139</v>
      </c>
      <c r="R251" s="124">
        <f t="shared" ref="R251:R314" si="23">O251+P251+Q251</f>
        <v>14859367.72588242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14859367.72588242</v>
      </c>
      <c r="P252" s="124">
        <f t="shared" ref="P252:P315" si="26">P251</f>
        <v>62038.71814155794</v>
      </c>
      <c r="Q252" s="124">
        <f t="shared" si="22"/>
        <v>32326.134871162067</v>
      </c>
      <c r="R252" s="124">
        <f t="shared" si="23"/>
        <v>14953732.57889514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14953732.57889514</v>
      </c>
      <c r="P253" s="124">
        <f t="shared" si="26"/>
        <v>62038.71814155794</v>
      </c>
      <c r="Q253" s="124">
        <f t="shared" si="22"/>
        <v>32531.422944104314</v>
      </c>
      <c r="R253" s="124">
        <f t="shared" si="23"/>
        <v>15048302.719980802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15048302.719980802</v>
      </c>
      <c r="P254" s="124">
        <f t="shared" si="26"/>
        <v>62038.71814155794</v>
      </c>
      <c r="Q254" s="124">
        <f t="shared" si="22"/>
        <v>32737.157615452074</v>
      </c>
      <c r="R254" s="124">
        <f t="shared" si="23"/>
        <v>15143078.595737811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15143078.595737811</v>
      </c>
      <c r="P255" s="124">
        <f t="shared" si="26"/>
        <v>62038.71814155794</v>
      </c>
      <c r="Q255" s="124">
        <f t="shared" si="22"/>
        <v>32943.339856767569</v>
      </c>
      <c r="R255" s="124">
        <f t="shared" si="23"/>
        <v>15238060.653736137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15238060.653736137</v>
      </c>
      <c r="P256" s="124">
        <f t="shared" si="26"/>
        <v>62038.71814155794</v>
      </c>
      <c r="Q256" s="124">
        <f t="shared" si="22"/>
        <v>33149.970641726628</v>
      </c>
      <c r="R256" s="124">
        <f t="shared" si="23"/>
        <v>15333249.342519421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15333249.342519421</v>
      </c>
      <c r="P257" s="124">
        <f t="shared" si="26"/>
        <v>62038.71814155794</v>
      </c>
      <c r="Q257" s="124">
        <f t="shared" si="22"/>
        <v>33357.05094612328</v>
      </c>
      <c r="R257" s="124">
        <f t="shared" si="23"/>
        <v>15428645.111607103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15428645.111607103</v>
      </c>
      <c r="P258" s="124">
        <f t="shared" si="26"/>
        <v>62038.71814155794</v>
      </c>
      <c r="Q258" s="124">
        <f t="shared" si="22"/>
        <v>33564.58174787437</v>
      </c>
      <c r="R258" s="124">
        <f t="shared" si="23"/>
        <v>15524248.411496535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15524248.411496535</v>
      </c>
      <c r="P259" s="124">
        <f t="shared" si="26"/>
        <v>62038.71814155794</v>
      </c>
      <c r="Q259" s="124">
        <f t="shared" si="22"/>
        <v>33772.564027024164</v>
      </c>
      <c r="R259" s="124">
        <f t="shared" si="23"/>
        <v>15620059.693665117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15620059.693665117</v>
      </c>
      <c r="P260" s="124">
        <f t="shared" si="26"/>
        <v>62038.71814155794</v>
      </c>
      <c r="Q260" s="124">
        <f t="shared" si="22"/>
        <v>33980.998765748998</v>
      </c>
      <c r="R260" s="124">
        <f t="shared" si="23"/>
        <v>15716079.410572425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15716079.410572425</v>
      </c>
      <c r="P261" s="124">
        <f t="shared" si="26"/>
        <v>62038.71814155794</v>
      </c>
      <c r="Q261" s="124">
        <f t="shared" si="22"/>
        <v>34189.886948361906</v>
      </c>
      <c r="R261" s="124">
        <f t="shared" si="23"/>
        <v>15812308.015662344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15812308.015662344</v>
      </c>
      <c r="P262" s="124">
        <f t="shared" si="26"/>
        <v>62038.71814155794</v>
      </c>
      <c r="Q262" s="124">
        <f t="shared" si="22"/>
        <v>34399.229561317246</v>
      </c>
      <c r="R262" s="124">
        <f t="shared" si="23"/>
        <v>15908745.96336522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15908745.96336522</v>
      </c>
      <c r="P263" s="124">
        <f t="shared" si="26"/>
        <v>62038.71814155794</v>
      </c>
      <c r="Q263" s="124">
        <f t="shared" si="22"/>
        <v>34609.027593215411</v>
      </c>
      <c r="R263" s="124">
        <f t="shared" si="23"/>
        <v>16005393.709099993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16005393.709099993</v>
      </c>
      <c r="P264" s="124">
        <f t="shared" si="26"/>
        <v>62038.71814155794</v>
      </c>
      <c r="Q264" s="124">
        <f t="shared" si="22"/>
        <v>34819.282034807446</v>
      </c>
      <c r="R264" s="124">
        <f t="shared" si="23"/>
        <v>16102251.709276358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16102251.709276358</v>
      </c>
      <c r="P265" s="124">
        <f t="shared" si="26"/>
        <v>62038.71814155794</v>
      </c>
      <c r="Q265" s="124">
        <f t="shared" si="22"/>
        <v>35029.99387899974</v>
      </c>
      <c r="R265" s="124">
        <f t="shared" si="23"/>
        <v>16199320.421296915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16199320.421296915</v>
      </c>
      <c r="P266" s="124">
        <f t="shared" si="26"/>
        <v>62038.71814155794</v>
      </c>
      <c r="Q266" s="124">
        <f t="shared" si="22"/>
        <v>35241.164120858746</v>
      </c>
      <c r="R266" s="124">
        <f t="shared" si="23"/>
        <v>16296600.303559331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16296600.303559331</v>
      </c>
      <c r="P267" s="124">
        <f t="shared" si="26"/>
        <v>62038.71814155794</v>
      </c>
      <c r="Q267" s="124">
        <f t="shared" si="22"/>
        <v>35452.793757615647</v>
      </c>
      <c r="R267" s="124">
        <f t="shared" si="23"/>
        <v>16394091.815458504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16394091.815458504</v>
      </c>
      <c r="P268" s="124">
        <f t="shared" si="26"/>
        <v>62038.71814155794</v>
      </c>
      <c r="Q268" s="124">
        <f t="shared" si="22"/>
        <v>35664.883788671053</v>
      </c>
      <c r="R268" s="124">
        <f t="shared" si="23"/>
        <v>16491795.417388733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16491795.417388733</v>
      </c>
      <c r="P269" s="124">
        <f t="shared" si="26"/>
        <v>62038.71814155794</v>
      </c>
      <c r="Q269" s="124">
        <f t="shared" si="22"/>
        <v>35877.435215599777</v>
      </c>
      <c r="R269" s="124">
        <f t="shared" si="23"/>
        <v>16589711.570745891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16589711.570745891</v>
      </c>
      <c r="P270" s="124">
        <f t="shared" si="26"/>
        <v>62038.71814155794</v>
      </c>
      <c r="Q270" s="124">
        <f t="shared" si="22"/>
        <v>36090.449042155502</v>
      </c>
      <c r="R270" s="124">
        <f t="shared" si="23"/>
        <v>16687840.737929605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16687840.737929605</v>
      </c>
      <c r="P271" s="124">
        <f t="shared" si="26"/>
        <v>62038.71814155794</v>
      </c>
      <c r="Q271" s="124">
        <f t="shared" si="22"/>
        <v>36303.926274275567</v>
      </c>
      <c r="R271" s="124">
        <f t="shared" si="23"/>
        <v>16786183.382345438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16786183.382345438</v>
      </c>
      <c r="P272" s="124">
        <f t="shared" si="26"/>
        <v>62038.71814155794</v>
      </c>
      <c r="Q272" s="124">
        <f t="shared" si="22"/>
        <v>36517.867920085679</v>
      </c>
      <c r="R272" s="124">
        <f t="shared" si="23"/>
        <v>16884739.968407083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16884739.968407083</v>
      </c>
      <c r="P273" s="124">
        <f t="shared" si="26"/>
        <v>62038.71814155794</v>
      </c>
      <c r="Q273" s="124">
        <f t="shared" si="22"/>
        <v>36732.274989904712</v>
      </c>
      <c r="R273" s="124">
        <f t="shared" si="23"/>
        <v>16983510.961538546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16983510.961538546</v>
      </c>
      <c r="P274" s="124">
        <f t="shared" si="26"/>
        <v>62038.71814155794</v>
      </c>
      <c r="Q274" s="124">
        <f t="shared" si="22"/>
        <v>36947.148496249458</v>
      </c>
      <c r="R274" s="124">
        <f t="shared" si="23"/>
        <v>17082496.828176353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17082496.828176353</v>
      </c>
      <c r="P275" s="124">
        <f t="shared" si="26"/>
        <v>62038.71814155794</v>
      </c>
      <c r="Q275" s="124">
        <f t="shared" si="22"/>
        <v>37162.4894538394</v>
      </c>
      <c r="R275" s="124">
        <f t="shared" si="23"/>
        <v>17181698.035771754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17181698.035771754</v>
      </c>
      <c r="P276" s="124">
        <f t="shared" si="26"/>
        <v>62038.71814155794</v>
      </c>
      <c r="Q276" s="124">
        <f t="shared" si="22"/>
        <v>37378.298879601534</v>
      </c>
      <c r="R276" s="124">
        <f t="shared" si="23"/>
        <v>17281115.052792914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17281115.052792914</v>
      </c>
      <c r="P277" s="124">
        <f t="shared" si="26"/>
        <v>62038.71814155794</v>
      </c>
      <c r="Q277" s="124">
        <f t="shared" si="22"/>
        <v>37594.577792675125</v>
      </c>
      <c r="R277" s="124">
        <f t="shared" si="23"/>
        <v>17380748.348727148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17380748.348727148</v>
      </c>
      <c r="P278" s="124">
        <f t="shared" si="26"/>
        <v>62038.71814155794</v>
      </c>
      <c r="Q278" s="124">
        <f t="shared" si="22"/>
        <v>37811.327214416568</v>
      </c>
      <c r="R278" s="124">
        <f t="shared" si="23"/>
        <v>17480598.394083124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17480598.394083124</v>
      </c>
      <c r="P279" s="124">
        <f t="shared" si="26"/>
        <v>62038.71814155794</v>
      </c>
      <c r="Q279" s="124">
        <f t="shared" si="22"/>
        <v>38028.548168404181</v>
      </c>
      <c r="R279" s="124">
        <f t="shared" si="23"/>
        <v>17580665.660393089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17580665.660393089</v>
      </c>
      <c r="P280" s="124">
        <f t="shared" si="26"/>
        <v>62038.71814155794</v>
      </c>
      <c r="Q280" s="124">
        <f t="shared" si="22"/>
        <v>38246.241680443054</v>
      </c>
      <c r="R280" s="124">
        <f t="shared" si="23"/>
        <v>17680950.620215092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17680950.620215092</v>
      </c>
      <c r="P281" s="124">
        <f t="shared" si="26"/>
        <v>62038.71814155794</v>
      </c>
      <c r="Q281" s="124">
        <f t="shared" si="22"/>
        <v>38464.408778569879</v>
      </c>
      <c r="R281" s="124">
        <f t="shared" si="23"/>
        <v>17781453.747135222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17781453.747135222</v>
      </c>
      <c r="P282" s="124">
        <f t="shared" si="26"/>
        <v>62038.71814155794</v>
      </c>
      <c r="Q282" s="124">
        <f t="shared" si="22"/>
        <v>38683.05049305781</v>
      </c>
      <c r="R282" s="124">
        <f t="shared" si="23"/>
        <v>17882175.515769839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17882175.515769839</v>
      </c>
      <c r="P283" s="124">
        <f t="shared" si="26"/>
        <v>62038.71814155794</v>
      </c>
      <c r="Q283" s="124">
        <f t="shared" si="22"/>
        <v>38902.167856421351</v>
      </c>
      <c r="R283" s="124">
        <f t="shared" si="23"/>
        <v>17983116.40176782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17983116.40176782</v>
      </c>
      <c r="P284" s="124">
        <f t="shared" si="26"/>
        <v>62038.71814155794</v>
      </c>
      <c r="Q284" s="124">
        <f t="shared" si="22"/>
        <v>39121.761903421189</v>
      </c>
      <c r="R284" s="124">
        <f t="shared" si="23"/>
        <v>18084276.8818128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18084276.8818128</v>
      </c>
      <c r="P285" s="124">
        <f t="shared" si="26"/>
        <v>62038.71814155794</v>
      </c>
      <c r="Q285" s="124">
        <f t="shared" si="22"/>
        <v>39341.833671069122</v>
      </c>
      <c r="R285" s="124">
        <f t="shared" si="23"/>
        <v>18185657.43362543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18185657.43362543</v>
      </c>
      <c r="P286" s="124">
        <f t="shared" si="26"/>
        <v>62038.71814155794</v>
      </c>
      <c r="Q286" s="124">
        <f t="shared" si="22"/>
        <v>39562.384198632921</v>
      </c>
      <c r="R286" s="124">
        <f t="shared" si="23"/>
        <v>18287258.535965621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18287258.535965621</v>
      </c>
      <c r="P287" s="124">
        <f t="shared" si="26"/>
        <v>62038.71814155794</v>
      </c>
      <c r="Q287" s="124">
        <f t="shared" si="22"/>
        <v>39783.414527641267</v>
      </c>
      <c r="R287" s="124">
        <f t="shared" si="23"/>
        <v>18389080.668634821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18389080.668634821</v>
      </c>
      <c r="P288" s="124">
        <f t="shared" si="26"/>
        <v>62038.71814155794</v>
      </c>
      <c r="Q288" s="124">
        <f t="shared" si="22"/>
        <v>40004.925701888649</v>
      </c>
      <c r="R288" s="124">
        <f t="shared" si="23"/>
        <v>18491124.31247827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18491124.31247827</v>
      </c>
      <c r="P289" s="124">
        <f t="shared" si="26"/>
        <v>62038.71814155794</v>
      </c>
      <c r="Q289" s="124">
        <f t="shared" si="22"/>
        <v>40226.918767440322</v>
      </c>
      <c r="R289" s="124">
        <f t="shared" si="23"/>
        <v>18593389.949387271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18593389.949387271</v>
      </c>
      <c r="P290" s="124">
        <f t="shared" si="26"/>
        <v>62038.71814155794</v>
      </c>
      <c r="Q290" s="124">
        <f t="shared" si="22"/>
        <v>40449.394772637192</v>
      </c>
      <c r="R290" s="124">
        <f t="shared" si="23"/>
        <v>18695878.062301468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18695878.062301468</v>
      </c>
      <c r="P291" s="124">
        <f t="shared" si="26"/>
        <v>62038.71814155794</v>
      </c>
      <c r="Q291" s="124">
        <f t="shared" si="22"/>
        <v>40672.354768100828</v>
      </c>
      <c r="R291" s="124">
        <f t="shared" si="23"/>
        <v>18798589.135211129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18798589.135211129</v>
      </c>
      <c r="P292" s="124">
        <f t="shared" si="26"/>
        <v>62038.71814155794</v>
      </c>
      <c r="Q292" s="124">
        <f t="shared" si="22"/>
        <v>40895.799806738381</v>
      </c>
      <c r="R292" s="124">
        <f t="shared" si="23"/>
        <v>18901523.653159428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18901523.653159428</v>
      </c>
      <c r="P293" s="124">
        <f t="shared" si="26"/>
        <v>62038.71814155794</v>
      </c>
      <c r="Q293" s="124">
        <f t="shared" si="22"/>
        <v>41119.730943747592</v>
      </c>
      <c r="R293" s="124">
        <f t="shared" si="23"/>
        <v>19004682.102244735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19004682.102244735</v>
      </c>
      <c r="P294" s="124">
        <f t="shared" si="26"/>
        <v>62038.71814155794</v>
      </c>
      <c r="Q294" s="124">
        <f t="shared" si="22"/>
        <v>41344.149236621721</v>
      </c>
      <c r="R294" s="124">
        <f t="shared" si="23"/>
        <v>19108064.969622917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19108064.969622917</v>
      </c>
      <c r="P295" s="124">
        <f t="shared" si="26"/>
        <v>62038.71814155794</v>
      </c>
      <c r="Q295" s="124">
        <f t="shared" si="22"/>
        <v>41569.055745154619</v>
      </c>
      <c r="R295" s="124">
        <f t="shared" si="23"/>
        <v>19211672.743509632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19211672.743509632</v>
      </c>
      <c r="P296" s="124">
        <f t="shared" si="26"/>
        <v>62038.71814155794</v>
      </c>
      <c r="Q296" s="124">
        <f t="shared" si="22"/>
        <v>41794.451531445644</v>
      </c>
      <c r="R296" s="124">
        <f t="shared" si="23"/>
        <v>19315505.913182639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19315505.913182639</v>
      </c>
      <c r="P297" s="124">
        <f t="shared" si="26"/>
        <v>62038.71814155794</v>
      </c>
      <c r="Q297" s="124">
        <f t="shared" si="22"/>
        <v>42020.337659904762</v>
      </c>
      <c r="R297" s="124">
        <f t="shared" si="23"/>
        <v>19419564.968984105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19419564.968984105</v>
      </c>
      <c r="P298" s="124">
        <f t="shared" si="26"/>
        <v>62038.71814155794</v>
      </c>
      <c r="Q298" s="124">
        <f t="shared" si="22"/>
        <v>42246.715197257494</v>
      </c>
      <c r="R298" s="124">
        <f t="shared" si="23"/>
        <v>19523850.402322922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19523850.402322922</v>
      </c>
      <c r="P299" s="124">
        <f t="shared" si="26"/>
        <v>62038.71814155794</v>
      </c>
      <c r="Q299" s="124">
        <f t="shared" si="22"/>
        <v>42473.585212550017</v>
      </c>
      <c r="R299" s="124">
        <f t="shared" si="23"/>
        <v>19628362.705677032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19628362.705677032</v>
      </c>
      <c r="P300" s="124">
        <f t="shared" si="26"/>
        <v>62038.71814155794</v>
      </c>
      <c r="Q300" s="124">
        <f t="shared" si="22"/>
        <v>42700.94877715419</v>
      </c>
      <c r="R300" s="124">
        <f t="shared" si="23"/>
        <v>19733102.372595746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19733102.372595746</v>
      </c>
      <c r="P301" s="124">
        <f t="shared" si="26"/>
        <v>62038.71814155794</v>
      </c>
      <c r="Q301" s="124">
        <f t="shared" si="22"/>
        <v>42928.806964772593</v>
      </c>
      <c r="R301" s="124">
        <f t="shared" si="23"/>
        <v>19838069.897702079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19838069.897702079</v>
      </c>
      <c r="P302" s="124">
        <f t="shared" si="26"/>
        <v>62038.71814155794</v>
      </c>
      <c r="Q302" s="124">
        <f t="shared" si="22"/>
        <v>43157.160851443623</v>
      </c>
      <c r="R302" s="124">
        <f t="shared" si="23"/>
        <v>19943265.776695084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19943265.776695084</v>
      </c>
      <c r="P303" s="124">
        <f t="shared" si="26"/>
        <v>62038.71814155794</v>
      </c>
      <c r="Q303" s="124">
        <f t="shared" si="22"/>
        <v>43386.01151554659</v>
      </c>
      <c r="R303" s="124">
        <f t="shared" si="23"/>
        <v>20048690.50635219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20048690.50635219</v>
      </c>
      <c r="P304" s="124">
        <f t="shared" si="26"/>
        <v>62038.71814155794</v>
      </c>
      <c r="Q304" s="124">
        <f t="shared" si="22"/>
        <v>43615.360037806749</v>
      </c>
      <c r="R304" s="124">
        <f t="shared" si="23"/>
        <v>20154344.584531557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20154344.584531557</v>
      </c>
      <c r="P305" s="124">
        <f t="shared" si="26"/>
        <v>62038.71814155794</v>
      </c>
      <c r="Q305" s="124">
        <f t="shared" si="22"/>
        <v>43845.207501300465</v>
      </c>
      <c r="R305" s="124">
        <f t="shared" si="23"/>
        <v>20260228.510174416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20260228.510174416</v>
      </c>
      <c r="P306" s="124">
        <f t="shared" si="26"/>
        <v>62038.71814155794</v>
      </c>
      <c r="Q306" s="124">
        <f t="shared" si="22"/>
        <v>44075.554991460303</v>
      </c>
      <c r="R306" s="124">
        <f t="shared" si="23"/>
        <v>20366342.783307437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20366342.783307437</v>
      </c>
      <c r="P307" s="124">
        <f t="shared" si="26"/>
        <v>62038.71814155794</v>
      </c>
      <c r="Q307" s="124">
        <f t="shared" si="22"/>
        <v>44306.40359608017</v>
      </c>
      <c r="R307" s="124">
        <f t="shared" si="23"/>
        <v>20472687.905045077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20472687.905045077</v>
      </c>
      <c r="P308" s="124">
        <f t="shared" si="26"/>
        <v>62038.71814155794</v>
      </c>
      <c r="Q308" s="124">
        <f t="shared" si="22"/>
        <v>44537.754405320404</v>
      </c>
      <c r="R308" s="124">
        <f t="shared" si="23"/>
        <v>20579264.377591956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20579264.377591956</v>
      </c>
      <c r="P309" s="124">
        <f t="shared" si="26"/>
        <v>62038.71814155794</v>
      </c>
      <c r="Q309" s="124">
        <f t="shared" si="22"/>
        <v>44769.608511712977</v>
      </c>
      <c r="R309" s="124">
        <f t="shared" si="23"/>
        <v>20686072.704245228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20686072.704245228</v>
      </c>
      <c r="P310" s="124">
        <f t="shared" si="26"/>
        <v>62038.71814155794</v>
      </c>
      <c r="Q310" s="124">
        <f t="shared" si="22"/>
        <v>45001.967010166634</v>
      </c>
      <c r="R310" s="124">
        <f t="shared" si="23"/>
        <v>20793113.389396954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20793113.389396954</v>
      </c>
      <c r="P311" s="124">
        <f t="shared" si="26"/>
        <v>62038.71814155794</v>
      </c>
      <c r="Q311" s="124">
        <f t="shared" si="22"/>
        <v>45234.830997972065</v>
      </c>
      <c r="R311" s="124">
        <f t="shared" si="23"/>
        <v>20900386.938536488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20900386.938536488</v>
      </c>
      <c r="P312" s="124">
        <f t="shared" si="26"/>
        <v>62038.71814155794</v>
      </c>
      <c r="Q312" s="124">
        <f t="shared" si="22"/>
        <v>45468.201574807077</v>
      </c>
      <c r="R312" s="124">
        <f t="shared" si="23"/>
        <v>21007893.858252853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21007893.858252853</v>
      </c>
      <c r="P313" s="124">
        <f t="shared" si="26"/>
        <v>62038.71814155794</v>
      </c>
      <c r="Q313" s="124">
        <f t="shared" si="22"/>
        <v>45702.079842741798</v>
      </c>
      <c r="R313" s="124">
        <f t="shared" si="23"/>
        <v>21115634.656237155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21115634.656237155</v>
      </c>
      <c r="P314" s="124">
        <f t="shared" si="26"/>
        <v>62038.71814155794</v>
      </c>
      <c r="Q314" s="124">
        <f t="shared" si="22"/>
        <v>45936.466906243877</v>
      </c>
      <c r="R314" s="124">
        <f t="shared" si="23"/>
        <v>21223609.841284957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21223609.841284957</v>
      </c>
      <c r="P315" s="124">
        <f t="shared" si="26"/>
        <v>62038.71814155794</v>
      </c>
      <c r="Q315" s="124">
        <f t="shared" ref="Q315:Q334" si="27">O315*$P$53</f>
        <v>46171.363872183705</v>
      </c>
      <c r="R315" s="124">
        <f t="shared" ref="R315:R334" si="28">O315+P315+Q315</f>
        <v>21331819.923298702</v>
      </c>
      <c r="Z315" s="2"/>
    </row>
    <row r="316" spans="13:26" x14ac:dyDescent="0.2">
      <c r="M316" s="2"/>
      <c r="N316" s="1">
        <f t="shared" ref="N316:N334" si="29">N315+1</f>
        <v>258</v>
      </c>
      <c r="O316" s="124">
        <f t="shared" ref="O316:O334" si="30">R315</f>
        <v>21331819.923298702</v>
      </c>
      <c r="P316" s="124">
        <f t="shared" ref="P316:P334" si="31">P315</f>
        <v>62038.71814155794</v>
      </c>
      <c r="Q316" s="124">
        <f t="shared" si="27"/>
        <v>46406.771849839635</v>
      </c>
      <c r="R316" s="124">
        <f t="shared" si="28"/>
        <v>21440265.413290102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21440265.413290102</v>
      </c>
      <c r="P317" s="124">
        <f t="shared" si="31"/>
        <v>62038.71814155794</v>
      </c>
      <c r="Q317" s="124">
        <f t="shared" si="27"/>
        <v>46642.69195090323</v>
      </c>
      <c r="R317" s="124">
        <f t="shared" si="28"/>
        <v>21548946.823382564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21548946.823382564</v>
      </c>
      <c r="P318" s="124">
        <f t="shared" si="31"/>
        <v>62038.71814155794</v>
      </c>
      <c r="Q318" s="124">
        <f t="shared" si="27"/>
        <v>46879.125289484487</v>
      </c>
      <c r="R318" s="124">
        <f t="shared" si="28"/>
        <v>21657864.666813608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21657864.666813608</v>
      </c>
      <c r="P319" s="124">
        <f t="shared" si="31"/>
        <v>62038.71814155794</v>
      </c>
      <c r="Q319" s="124">
        <f t="shared" si="27"/>
        <v>47116.072982117148</v>
      </c>
      <c r="R319" s="124">
        <f t="shared" si="28"/>
        <v>21767019.457937285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21767019.457937285</v>
      </c>
      <c r="P320" s="124">
        <f t="shared" si="31"/>
        <v>62038.71814155794</v>
      </c>
      <c r="Q320" s="124">
        <f t="shared" si="27"/>
        <v>47353.536147763916</v>
      </c>
      <c r="R320" s="124">
        <f t="shared" si="28"/>
        <v>21876411.712226607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21876411.712226607</v>
      </c>
      <c r="P321" s="124">
        <f t="shared" si="31"/>
        <v>62038.71814155794</v>
      </c>
      <c r="Q321" s="124">
        <f t="shared" si="27"/>
        <v>47591.515907821784</v>
      </c>
      <c r="R321" s="124">
        <f t="shared" si="28"/>
        <v>21986041.946275987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21986041.946275987</v>
      </c>
      <c r="P322" s="124">
        <f t="shared" si="31"/>
        <v>62038.71814155794</v>
      </c>
      <c r="Q322" s="124">
        <f t="shared" si="27"/>
        <v>47830.013386127299</v>
      </c>
      <c r="R322" s="124">
        <f t="shared" si="28"/>
        <v>22095910.677803673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22095910.677803673</v>
      </c>
      <c r="P323" s="124">
        <f t="shared" si="31"/>
        <v>62038.71814155794</v>
      </c>
      <c r="Q323" s="124">
        <f t="shared" si="27"/>
        <v>48069.029708961891</v>
      </c>
      <c r="R323" s="124">
        <f t="shared" si="28"/>
        <v>22206018.425654195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22206018.425654195</v>
      </c>
      <c r="P324" s="124">
        <f t="shared" si="31"/>
        <v>62038.71814155794</v>
      </c>
      <c r="Q324" s="124">
        <f t="shared" si="27"/>
        <v>48308.56600505719</v>
      </c>
      <c r="R324" s="124">
        <f t="shared" si="28"/>
        <v>22316365.709800813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22316365.709800813</v>
      </c>
      <c r="P325" s="124">
        <f t="shared" si="31"/>
        <v>62038.71814155794</v>
      </c>
      <c r="Q325" s="124">
        <f t="shared" si="27"/>
        <v>48548.623405600338</v>
      </c>
      <c r="R325" s="124">
        <f t="shared" si="28"/>
        <v>22426953.051347975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22426953.051347975</v>
      </c>
      <c r="P326" s="124">
        <f t="shared" si="31"/>
        <v>62038.71814155794</v>
      </c>
      <c r="Q326" s="124">
        <f t="shared" si="27"/>
        <v>48789.203044239337</v>
      </c>
      <c r="R326" s="124">
        <f t="shared" si="28"/>
        <v>22537780.972533774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22537780.972533774</v>
      </c>
      <c r="P327" s="124">
        <f t="shared" si="31"/>
        <v>62038.71814155794</v>
      </c>
      <c r="Q327" s="124">
        <f t="shared" si="27"/>
        <v>49030.306057088419</v>
      </c>
      <c r="R327" s="124">
        <f t="shared" si="28"/>
        <v>22648849.996732421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22648849.996732421</v>
      </c>
      <c r="P328" s="124">
        <f t="shared" si="31"/>
        <v>62038.71814155794</v>
      </c>
      <c r="Q328" s="124">
        <f t="shared" si="27"/>
        <v>49271.9335827334</v>
      </c>
      <c r="R328" s="124">
        <f t="shared" si="28"/>
        <v>22760160.648456715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22760160.648456715</v>
      </c>
      <c r="P329" s="124">
        <f t="shared" si="31"/>
        <v>62038.71814155794</v>
      </c>
      <c r="Q329" s="124">
        <f t="shared" si="27"/>
        <v>49514.086762237057</v>
      </c>
      <c r="R329" s="124">
        <f t="shared" si="28"/>
        <v>22871713.453360513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22871713.453360513</v>
      </c>
      <c r="P330" s="124">
        <f t="shared" si="31"/>
        <v>62038.71814155794</v>
      </c>
      <c r="Q330" s="124">
        <f t="shared" si="27"/>
        <v>49756.766739144514</v>
      </c>
      <c r="R330" s="124">
        <f t="shared" si="28"/>
        <v>22983508.938241217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22983508.938241217</v>
      </c>
      <c r="P331" s="124">
        <f t="shared" si="31"/>
        <v>62038.71814155794</v>
      </c>
      <c r="Q331" s="124">
        <f t="shared" si="27"/>
        <v>49999.974659488646</v>
      </c>
      <c r="R331" s="124">
        <f t="shared" si="28"/>
        <v>23095547.631042264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23095547.631042264</v>
      </c>
      <c r="P332" s="124">
        <f t="shared" si="31"/>
        <v>62038.71814155794</v>
      </c>
      <c r="Q332" s="124">
        <f t="shared" si="27"/>
        <v>50243.711671795492</v>
      </c>
      <c r="R332" s="124">
        <f t="shared" si="28"/>
        <v>23207830.06085562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23207830.06085562</v>
      </c>
      <c r="P333" s="124">
        <f t="shared" si="31"/>
        <v>62038.71814155794</v>
      </c>
      <c r="Q333" s="124">
        <f t="shared" si="27"/>
        <v>50487.97892708968</v>
      </c>
      <c r="R333" s="124">
        <f t="shared" si="28"/>
        <v>23320356.75792427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23320356.75792427</v>
      </c>
      <c r="P334" s="124">
        <f t="shared" si="31"/>
        <v>62038.71814155794</v>
      </c>
      <c r="Q334" s="124">
        <f t="shared" si="27"/>
        <v>50732.777578899848</v>
      </c>
      <c r="R334" s="124">
        <f t="shared" si="28"/>
        <v>23433128.253644731</v>
      </c>
      <c r="Z334" s="2"/>
    </row>
    <row r="335" spans="13:26" x14ac:dyDescent="0.2">
      <c r="M335" s="2"/>
      <c r="N335" s="163" t="s">
        <v>216</v>
      </c>
      <c r="O335" s="163" t="s">
        <v>216</v>
      </c>
      <c r="P335" s="163" t="s">
        <v>216</v>
      </c>
      <c r="Q335" s="163" t="s">
        <v>216</v>
      </c>
      <c r="R335" s="163" t="s">
        <v>216</v>
      </c>
      <c r="Z335" s="2"/>
    </row>
    <row r="336" spans="13:26" x14ac:dyDescent="0.2">
      <c r="M336" s="2"/>
      <c r="N336" s="134"/>
      <c r="O336" s="134" t="s">
        <v>231</v>
      </c>
      <c r="P336" s="196">
        <f>SUM(P59:P334)</f>
        <v>17122686.207069945</v>
      </c>
      <c r="Q336" s="196">
        <f>SUM(Q59:Q334)</f>
        <v>6310442.0465746522</v>
      </c>
      <c r="R336" s="196">
        <f>P336+Q336</f>
        <v>23433128.253644597</v>
      </c>
      <c r="S336" s="124">
        <f>R336-P54</f>
        <v>2.0489096641540527E-7</v>
      </c>
      <c r="Z336" s="2"/>
    </row>
    <row r="337" spans="13:26" x14ac:dyDescent="0.2"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</sheetData>
  <mergeCells count="1">
    <mergeCell ref="AF7:AF8"/>
  </mergeCells>
  <printOptions horizontalCentered="1"/>
  <pageMargins left="0.75" right="0.75" top="0.75" bottom="0.75" header="1" footer="1"/>
  <pageSetup scale="74" orientation="portrait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B025D-5962-45F3-A2C1-8F0DF06D9CEC}">
  <sheetPr>
    <tabColor theme="2" tint="-0.499984740745262"/>
    <pageSetUpPr fitToPage="1"/>
  </sheetPr>
  <dimension ref="A1:AH349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19.285156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9.285156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Bonnie Mine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6413607.3044405505</v>
      </c>
      <c r="Q8" s="184">
        <f>G10</f>
        <v>3087383.3483832409</v>
      </c>
      <c r="R8" s="184">
        <f>G11</f>
        <v>3091785.1904696068</v>
      </c>
      <c r="S8" s="184">
        <f>G12</f>
        <v>2476366.6270568343</v>
      </c>
      <c r="T8" s="184">
        <f>G13</f>
        <v>-2241927.8614691314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11676816.968077736</v>
      </c>
      <c r="Q9" s="184">
        <f>L10</f>
        <v>5918348.6508725118</v>
      </c>
      <c r="R9" s="184">
        <f>L11</f>
        <v>6043841.8779327869</v>
      </c>
      <c r="S9" s="184">
        <f>L12</f>
        <v>4097161.661389004</v>
      </c>
      <c r="T9" s="184">
        <f>L13</f>
        <v>-4382535.2221165672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49</v>
      </c>
      <c r="B10" s="170">
        <f>'Escalation Factors'!$A$10</f>
        <v>2023</v>
      </c>
      <c r="C10" s="201">
        <v>2049</v>
      </c>
      <c r="D10" s="10" t="s">
        <v>155</v>
      </c>
      <c r="E10" s="184">
        <f>VLOOKUP($A$10,'Cost Estimates in 2023'!$A:$F,2,FALSE)</f>
        <v>2927785</v>
      </c>
      <c r="F10" s="164">
        <f>VLOOKUP(G$7,Multiplier_Labor,3,FALSE)</f>
        <v>1.0545116353773385</v>
      </c>
      <c r="G10" s="185">
        <f>E10*F10</f>
        <v>3087383.3483832409</v>
      </c>
      <c r="H10" s="137"/>
      <c r="J10" s="165">
        <f>C10+1</f>
        <v>2050</v>
      </c>
      <c r="K10" s="164">
        <f>VLOOKUP(J$10,Multiplier_Labor,4,FALSE)</f>
        <v>1.9169464828433931</v>
      </c>
      <c r="L10" s="185">
        <f>G10*K10</f>
        <v>5918348.6508725118</v>
      </c>
      <c r="M10" s="2"/>
      <c r="O10" s="134" t="s">
        <v>235</v>
      </c>
      <c r="P10" s="184">
        <f>SUM(Q10:T10)</f>
        <v>10808544.928077735</v>
      </c>
      <c r="Q10" s="184">
        <f>Q9-Q16</f>
        <v>5466023.6108725118</v>
      </c>
      <c r="R10" s="184">
        <f>R9-R16</f>
        <v>5604107.8779327869</v>
      </c>
      <c r="S10" s="184">
        <f>S9-S16</f>
        <v>3842647.661389004</v>
      </c>
      <c r="T10" s="184">
        <f>T9-T16</f>
        <v>-4104234.2221165672</v>
      </c>
      <c r="Z10" s="2"/>
      <c r="AA10" s="186" t="str">
        <f>A10</f>
        <v>Bonnie Mine Solar</v>
      </c>
      <c r="AB10" s="182">
        <f>P12</f>
        <v>24</v>
      </c>
      <c r="AC10" s="187">
        <f>G7</f>
        <v>2025</v>
      </c>
      <c r="AD10" s="187">
        <f>C10</f>
        <v>2049</v>
      </c>
      <c r="AE10" s="182">
        <f>G15</f>
        <v>6413607.3044405505</v>
      </c>
      <c r="AF10" s="182">
        <f>P16</f>
        <v>868272.04</v>
      </c>
      <c r="AG10" s="182">
        <f>L15</f>
        <v>11676816.968077736</v>
      </c>
      <c r="AH10" s="188">
        <f>AG10-P10-P16</f>
        <v>9.3132257461547852E-10</v>
      </c>
    </row>
    <row r="11" spans="1:34" x14ac:dyDescent="0.2">
      <c r="D11" s="161" t="s">
        <v>245</v>
      </c>
      <c r="E11" s="184">
        <f>VLOOKUP($A$10,'Cost Estimates in 2023'!$A:$F,3,FALSE)</f>
        <v>3049685</v>
      </c>
      <c r="F11" s="164">
        <f>VLOOKUP(G$7,Multiplier_Materials,3,FALSE)</f>
        <v>1.0138047668757943</v>
      </c>
      <c r="G11" s="185">
        <f>E11*F11</f>
        <v>3091785.1904696068</v>
      </c>
      <c r="H11" s="137"/>
      <c r="K11" s="164">
        <f>VLOOKUP(J$10,Multiplier_Materials,4,FALSE)</f>
        <v>1.9548065294325303</v>
      </c>
      <c r="L11" s="185">
        <f>G11*K11</f>
        <v>6043841.8779327869</v>
      </c>
      <c r="M11" s="2"/>
      <c r="O11" s="134" t="s">
        <v>234</v>
      </c>
      <c r="P11" s="184">
        <f>SUM(Q11:T11)</f>
        <v>5941232.6045287699</v>
      </c>
      <c r="Q11" s="184">
        <f>Q10/((1+Q13)^(P12))</f>
        <v>2851422.1235664352</v>
      </c>
      <c r="R11" s="184">
        <f>R10/((1+R13)^(P12))</f>
        <v>2866835.0517325252</v>
      </c>
      <c r="S11" s="184">
        <f>S10/((1+S13)^(P12))</f>
        <v>2322535.7490472407</v>
      </c>
      <c r="T11" s="184">
        <f>T10/((1+T13)^(P12))</f>
        <v>-2099560.3198174317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2377280</v>
      </c>
      <c r="F12" s="164">
        <f>VLOOKUP(G$7,Multiplier_GDP,3,FALSE)</f>
        <v>1.0416806716317952</v>
      </c>
      <c r="G12" s="185">
        <f>E12*F12</f>
        <v>2476366.6270568343</v>
      </c>
      <c r="H12" s="137"/>
      <c r="K12" s="164">
        <f>VLOOKUP(J$10,Multiplier_GDP,4,FALSE)</f>
        <v>1.6545052806895912</v>
      </c>
      <c r="L12" s="185">
        <f>G12*K12</f>
        <v>4097161.661389004</v>
      </c>
      <c r="M12" s="2"/>
      <c r="O12" s="134" t="s">
        <v>244</v>
      </c>
      <c r="P12" s="184">
        <f>(P7-P6)</f>
        <v>24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-2211400</v>
      </c>
      <c r="F13" s="164">
        <f>F11</f>
        <v>1.0138047668757943</v>
      </c>
      <c r="G13" s="185">
        <f>E13*F13</f>
        <v>-2241927.8614691314</v>
      </c>
      <c r="H13" s="137"/>
      <c r="K13" s="164">
        <f>K11</f>
        <v>1.9548065294325303</v>
      </c>
      <c r="L13" s="185">
        <f>G13*K13</f>
        <v>-4382535.2221165672</v>
      </c>
      <c r="M13" s="2"/>
      <c r="O13" s="180" t="s">
        <v>237</v>
      </c>
      <c r="P13" s="189">
        <f>IF(P8=0,0,((P9/P8)^(1/($P7-$P6))-1))</f>
        <v>2.5280240997767933E-2</v>
      </c>
      <c r="Q13" s="189">
        <f>IF(Q8=0,0,((Q9/Q8)^(1/($P7-$P6))-1))</f>
        <v>2.7484824331636348E-2</v>
      </c>
      <c r="R13" s="189">
        <f>IF(R8=0,0,((R9/R8)^(1/($P7-$P6))-1))</f>
        <v>2.8322466395616308E-2</v>
      </c>
      <c r="S13" s="189">
        <f>IF(S8=0,0,((S9/S8)^(1/($P7-$P6))-1))</f>
        <v>2.1200863205538489E-2</v>
      </c>
      <c r="T13" s="189">
        <f>IF(T8=0,0,((T9/T8)^(1/($P7-$P6))-1))</f>
        <v>2.8322466395616308E-2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332802.81494975218</v>
      </c>
      <c r="Q14" s="185">
        <f>PMT(Q13,$P12,-Q11)</f>
        <v>163840.20392503805</v>
      </c>
      <c r="R14" s="185">
        <f>PMT(R13,$P12,-R11)</f>
        <v>166234.88859517235</v>
      </c>
      <c r="S14" s="185">
        <f>PMT(S13,$P12,-S11)</f>
        <v>124471.79544580074</v>
      </c>
      <c r="T14" s="185">
        <f>PMT(T13,$P12,-T11)</f>
        <v>-121744.07301625899</v>
      </c>
      <c r="U14" s="190"/>
      <c r="Z14" s="2"/>
    </row>
    <row r="15" spans="1:34" x14ac:dyDescent="0.2">
      <c r="E15" s="185">
        <f>SUM(E10:E13)</f>
        <v>6143350</v>
      </c>
      <c r="F15" s="124"/>
      <c r="G15" s="185">
        <f>SUM(G10:G13)</f>
        <v>6413607.3044405505</v>
      </c>
      <c r="H15" s="137"/>
      <c r="L15" s="185">
        <f>SUM(L10:L13)</f>
        <v>11676816.968077736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868272.04</v>
      </c>
      <c r="Q16" s="185">
        <f>VLOOKUP($A$10,'Reserves Dec 31, 2024'!$A:$F,2,FALSE)</f>
        <v>452325.04000000004</v>
      </c>
      <c r="R16" s="185">
        <f>VLOOKUP($A$10,'Reserves Dec 31, 2024'!$A:$F,3,FALSE)</f>
        <v>439734</v>
      </c>
      <c r="S16" s="185">
        <f>VLOOKUP($A$10,'Reserves Dec 31, 2024'!$A:$F,4,FALSE)</f>
        <v>254514</v>
      </c>
      <c r="T16" s="185">
        <f>VLOOKUP($A$10,'Reserves Dec 31, 2024'!$A:$F,5,FALSE)</f>
        <v>-278301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332802.81494975218</v>
      </c>
      <c r="Q17" s="124">
        <f>IF($N17&lt;=TRUNC($P$12),Q14*(1+0),0)</f>
        <v>163840.20392503805</v>
      </c>
      <c r="R17" s="124">
        <f>IF($N17&lt;=TRUNC($P$12),R14*(1+0),0)</f>
        <v>166234.88859517235</v>
      </c>
      <c r="S17" s="124">
        <f>IF($N17&lt;=TRUNC($P$12),S14*(1+0),0)</f>
        <v>124471.79544580074</v>
      </c>
      <c r="T17" s="124">
        <f>IF($N17&lt;=TRUNC($P$12),T14*(1+0),0)</f>
        <v>-121744.07301625899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341204.93331043283</v>
      </c>
      <c r="Q18" s="124">
        <f t="shared" ref="Q18:Q48" si="3">IF($N18&lt;=TRUNC($P$12),Q17*(1+Q$13),0)</f>
        <v>168343.32314837718</v>
      </c>
      <c r="R18" s="124">
        <f t="shared" ref="R18:R48" si="4">IF($N18&lt;=TRUNC($P$12),R17*(1+R$13),0)</f>
        <v>170943.07064118813</v>
      </c>
      <c r="S18" s="124">
        <f t="shared" ref="S18:S48" si="5">IF($N18&lt;=TRUNC($P$12),S17*(1+S$13),0)</f>
        <v>127110.70495399494</v>
      </c>
      <c r="T18" s="124">
        <f t="shared" ref="T18:T48" si="6">IF($N18&lt;=TRUNC($P$12),T17*(1+T$13),0)</f>
        <v>-125192.16543312745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349822.45511758333</v>
      </c>
      <c r="Q19" s="124">
        <f t="shared" si="3"/>
        <v>172970.20981251422</v>
      </c>
      <c r="R19" s="124">
        <f t="shared" si="4"/>
        <v>175784.60001498664</v>
      </c>
      <c r="S19" s="124">
        <f t="shared" si="5"/>
        <v>129805.56162168414</v>
      </c>
      <c r="T19" s="124">
        <f t="shared" si="6"/>
        <v>-128737.91633160163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358660.97902179393</v>
      </c>
      <c r="Q20" s="124">
        <f t="shared" si="3"/>
        <v>177724.26564381746</v>
      </c>
      <c r="R20" s="124">
        <f t="shared" si="4"/>
        <v>180763.25344177795</v>
      </c>
      <c r="S20" s="124">
        <f t="shared" si="5"/>
        <v>132557.55157694357</v>
      </c>
      <c r="T20" s="124">
        <f t="shared" si="6"/>
        <v>-132384.09164074509</v>
      </c>
      <c r="U20" s="196">
        <f>SUM(Q17:T20)/4</f>
        <v>345622.79559989058</v>
      </c>
      <c r="V20" s="124">
        <f>SUM(Q17:Q20)/4</f>
        <v>170719.50063243674</v>
      </c>
      <c r="W20" s="124">
        <f>SUM(R17:R20)/4</f>
        <v>173431.45317328128</v>
      </c>
      <c r="X20" s="124">
        <f>SUM(S17:S20)/4</f>
        <v>128486.40339960586</v>
      </c>
      <c r="Y20" s="124">
        <f>SUM(T17:T20)/4</f>
        <v>-127014.56160543329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367726.25094468507</v>
      </c>
      <c r="Q21" s="124">
        <f t="shared" si="3"/>
        <v>182608.98586450686</v>
      </c>
      <c r="R21" s="124">
        <f t="shared" si="4"/>
        <v>185882.91461294499</v>
      </c>
      <c r="S21" s="124">
        <f t="shared" si="5"/>
        <v>135367.88609478748</v>
      </c>
      <c r="T21" s="124">
        <f t="shared" si="6"/>
        <v>-136133.53562755429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377024.16799258441</v>
      </c>
      <c r="Q22" s="124">
        <f t="shared" si="3"/>
        <v>187627.96176237109</v>
      </c>
      <c r="R22" s="124">
        <f t="shared" si="4"/>
        <v>191147.57721558935</v>
      </c>
      <c r="S22" s="124">
        <f t="shared" si="5"/>
        <v>138237.80213030599</v>
      </c>
      <c r="T22" s="124">
        <f t="shared" si="6"/>
        <v>-139989.17311568212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386560.78247509804</v>
      </c>
      <c r="Q23" s="124">
        <f t="shared" si="3"/>
        <v>192784.88333111285</v>
      </c>
      <c r="R23" s="124">
        <f t="shared" si="4"/>
        <v>196561.34804788136</v>
      </c>
      <c r="S23" s="124">
        <f t="shared" si="5"/>
        <v>141168.56286310492</v>
      </c>
      <c r="T23" s="124">
        <f t="shared" si="6"/>
        <v>-143954.01176700115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396342.30603140988</v>
      </c>
      <c r="Q24" s="124">
        <f t="shared" si="3"/>
        <v>198083.54198326351</v>
      </c>
      <c r="R24" s="124">
        <f t="shared" si="4"/>
        <v>202128.45022264452</v>
      </c>
      <c r="S24" s="124">
        <f t="shared" si="5"/>
        <v>144161.45825328806</v>
      </c>
      <c r="T24" s="124">
        <f t="shared" si="6"/>
        <v>-148031.1444277862</v>
      </c>
      <c r="U24" s="196">
        <f>SUM(Q21:T24)/4</f>
        <v>381913.37686094444</v>
      </c>
      <c r="V24" s="124">
        <f>SUM(Q21:Q24)/4</f>
        <v>190276.3432353136</v>
      </c>
      <c r="W24" s="124">
        <f>SUM(R21:R24)/4</f>
        <v>193930.07252476504</v>
      </c>
      <c r="X24" s="124">
        <f>SUM(S21:S24)/4</f>
        <v>139733.92733537161</v>
      </c>
      <c r="Y24" s="124">
        <f>SUM(T21:T24)/4</f>
        <v>-142026.96623450593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406375.11386721535</v>
      </c>
      <c r="Q25" s="124">
        <f t="shared" si="3"/>
        <v>203527.83333766181</v>
      </c>
      <c r="R25" s="124">
        <f t="shared" si="4"/>
        <v>207853.22646167336</v>
      </c>
      <c r="S25" s="124">
        <f t="shared" si="5"/>
        <v>147217.80560922695</v>
      </c>
      <c r="T25" s="124">
        <f t="shared" si="6"/>
        <v>-152223.75154134681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416665.74910527701</v>
      </c>
      <c r="Q26" s="124">
        <f t="shared" si="3"/>
        <v>209121.76008354602</v>
      </c>
      <c r="R26" s="124">
        <f t="shared" si="4"/>
        <v>213740.14248335452</v>
      </c>
      <c r="S26" s="124">
        <f t="shared" si="5"/>
        <v>150338.95016736773</v>
      </c>
      <c r="T26" s="124">
        <f t="shared" si="6"/>
        <v>-156535.10362899126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427220.9272526711</v>
      </c>
      <c r="Q27" s="124">
        <f t="shared" si="3"/>
        <v>214869.43492336487</v>
      </c>
      <c r="R27" s="124">
        <f t="shared" si="4"/>
        <v>219793.79048623357</v>
      </c>
      <c r="S27" s="124">
        <f t="shared" si="5"/>
        <v>153526.26568433037</v>
      </c>
      <c r="T27" s="124">
        <f t="shared" si="6"/>
        <v>-160968.56384125768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438047.5407878753</v>
      </c>
      <c r="Q28" s="124">
        <f t="shared" si="3"/>
        <v>220775.08359647152</v>
      </c>
      <c r="R28" s="124">
        <f t="shared" si="4"/>
        <v>226018.89273124505</v>
      </c>
      <c r="S28" s="124">
        <f t="shared" si="5"/>
        <v>156781.15504156103</v>
      </c>
      <c r="T28" s="124">
        <f t="shared" si="6"/>
        <v>-165527.59058140233</v>
      </c>
      <c r="U28" s="196">
        <f>SUM(Q25:T28)/4</f>
        <v>422077.33275325969</v>
      </c>
      <c r="V28" s="124">
        <f>SUM(Q25:Q28)/4</f>
        <v>212073.52798526105</v>
      </c>
      <c r="W28" s="124">
        <f>SUM(R25:R28)/4</f>
        <v>216851.51304062663</v>
      </c>
      <c r="X28" s="124">
        <f>SUM(S25:S28)/4</f>
        <v>151966.04412562153</v>
      </c>
      <c r="Y28" s="124">
        <f>SUM(T25:T28)/4</f>
        <v>-158813.75239824952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449152.6638709351</v>
      </c>
      <c r="Q29" s="124">
        <f t="shared" si="3"/>
        <v>226843.04798592287</v>
      </c>
      <c r="R29" s="124">
        <f t="shared" si="4"/>
        <v>232420.30522540014</v>
      </c>
      <c r="S29" s="124">
        <f t="shared" si="5"/>
        <v>160105.05086280347</v>
      </c>
      <c r="T29" s="124">
        <f t="shared" si="6"/>
        <v>-170215.74020319144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460543.55718003458</v>
      </c>
      <c r="Q30" s="124">
        <f t="shared" si="3"/>
        <v>233077.78931066892</v>
      </c>
      <c r="R30" s="124">
        <f t="shared" si="4"/>
        <v>239003.02150980543</v>
      </c>
      <c r="S30" s="124">
        <f t="shared" si="5"/>
        <v>163499.41614466155</v>
      </c>
      <c r="T30" s="124">
        <f t="shared" si="6"/>
        <v>-175036.66978510129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472227.67287788604</v>
      </c>
      <c r="Q31" s="124">
        <f t="shared" si="3"/>
        <v>239483.89140547879</v>
      </c>
      <c r="R31" s="124">
        <f t="shared" si="4"/>
        <v>245772.17655496765</v>
      </c>
      <c r="S31" s="124">
        <f t="shared" si="5"/>
        <v>166965.74490052994</v>
      </c>
      <c r="T31" s="124">
        <f t="shared" si="6"/>
        <v>-179994.1399830904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484212.65971144586</v>
      </c>
      <c r="Q32" s="124">
        <f t="shared" si="3"/>
        <v>246066.06409101505</v>
      </c>
      <c r="R32" s="124">
        <f t="shared" si="4"/>
        <v>252733.0507664232</v>
      </c>
      <c r="S32" s="124">
        <f t="shared" si="5"/>
        <v>170505.5628181769</v>
      </c>
      <c r="T32" s="124">
        <f t="shared" si="6"/>
        <v>-185092.01796416932</v>
      </c>
      <c r="U32" s="196">
        <f>SUM(Q29:T32)/4</f>
        <v>466534.13841007533</v>
      </c>
      <c r="V32" s="124">
        <f>SUM(Q29:Q32)/4</f>
        <v>236367.69819827139</v>
      </c>
      <c r="W32" s="124">
        <f>SUM(R29:R32)/4</f>
        <v>242482.13851414912</v>
      </c>
      <c r="X32" s="124">
        <f>SUM(S29:S32)/4</f>
        <v>165268.94368154297</v>
      </c>
      <c r="Y32" s="124">
        <f>SUM(T29:T32)/4</f>
        <v>-177584.64198388811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496506.36824856268</v>
      </c>
      <c r="Q33" s="124">
        <f t="shared" si="3"/>
        <v>252829.14663653378</v>
      </c>
      <c r="R33" s="124">
        <f t="shared" si="4"/>
        <v>259891.07410381682</v>
      </c>
      <c r="S33" s="124">
        <f t="shared" si="5"/>
        <v>174120.42793126841</v>
      </c>
      <c r="T33" s="124">
        <f t="shared" si="6"/>
        <v>-190334.28042305633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509116.85625525616</v>
      </c>
      <c r="Q34" s="124">
        <f t="shared" si="3"/>
        <v>259778.11131775644</v>
      </c>
      <c r="R34" s="124">
        <f t="shared" si="4"/>
        <v>267251.83031664282</v>
      </c>
      <c r="S34" s="124">
        <f t="shared" si="5"/>
        <v>177811.93130512905</v>
      </c>
      <c r="T34" s="124">
        <f t="shared" si="6"/>
        <v>-195725.01668427215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522052.39421743003</v>
      </c>
      <c r="Q35" s="124">
        <f t="shared" si="3"/>
        <v>266918.06707252923</v>
      </c>
      <c r="R35" s="124">
        <f t="shared" si="4"/>
        <v>274821.06129995291</v>
      </c>
      <c r="S35" s="124">
        <f t="shared" si="5"/>
        <v>181581.69773704169</v>
      </c>
      <c r="T35" s="124">
        <f t="shared" si="6"/>
        <v>-201268.43189209388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535321.47101092408</v>
      </c>
      <c r="Q36" s="124">
        <f t="shared" si="3"/>
        <v>274254.26325695764</v>
      </c>
      <c r="R36" s="124">
        <f t="shared" si="4"/>
        <v>282604.67157342844</v>
      </c>
      <c r="S36" s="124">
        <f t="shared" si="5"/>
        <v>185431.38647139416</v>
      </c>
      <c r="T36" s="124">
        <f t="shared" si="6"/>
        <v>-206968.85029085609</v>
      </c>
      <c r="U36" s="196">
        <f>SUM(Q33:T36)/4</f>
        <v>515749.27243304317</v>
      </c>
      <c r="V36" s="124">
        <f>SUM(Q33:Q36)/4</f>
        <v>263444.89707094431</v>
      </c>
      <c r="W36" s="124">
        <f>SUM(R33:R36)/4</f>
        <v>271142.15932346025</v>
      </c>
      <c r="X36" s="124">
        <f>SUM(S33:S36)/4</f>
        <v>179736.36086120835</v>
      </c>
      <c r="Y36" s="124">
        <f>SUM(T33:T36)/4</f>
        <v>-198574.14482256962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548932.79972391785</v>
      </c>
      <c r="Q37" s="124">
        <f t="shared" si="3"/>
        <v>281792.09350477747</v>
      </c>
      <c r="R37" s="124">
        <f t="shared" si="4"/>
        <v>290608.73288731102</v>
      </c>
      <c r="S37" s="124">
        <f t="shared" si="5"/>
        <v>189362.69192998752</v>
      </c>
      <c r="T37" s="124">
        <f t="shared" si="6"/>
        <v>-212830.71859815822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562895.3236358033</v>
      </c>
      <c r="Q38" s="124">
        <f t="shared" si="3"/>
        <v>289537.09969280032</v>
      </c>
      <c r="R38" s="124">
        <f t="shared" si="4"/>
        <v>298839.48895878455</v>
      </c>
      <c r="S38" s="124">
        <f t="shared" si="5"/>
        <v>193377.34445782771</v>
      </c>
      <c r="T38" s="124">
        <f t="shared" si="6"/>
        <v>-218858.60947360942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577218.22235676262</v>
      </c>
      <c r="Q39" s="124">
        <f t="shared" si="3"/>
        <v>297494.97601534839</v>
      </c>
      <c r="R39" s="124">
        <f t="shared" si="4"/>
        <v>307303.36034250289</v>
      </c>
      <c r="S39" s="124">
        <f t="shared" si="5"/>
        <v>197477.11108472841</v>
      </c>
      <c r="T39" s="124">
        <f t="shared" si="6"/>
        <v>-225057.22508581704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591910.91813239781</v>
      </c>
      <c r="Q40" s="124">
        <f t="shared" si="3"/>
        <v>305671.57317067462</v>
      </c>
      <c r="R40" s="124">
        <f t="shared" si="4"/>
        <v>316006.94943906338</v>
      </c>
      <c r="S40" s="124">
        <f t="shared" si="5"/>
        <v>201663.79630306066</v>
      </c>
      <c r="T40" s="124">
        <f t="shared" si="6"/>
        <v>-231431.40078040076</v>
      </c>
      <c r="U40" s="196">
        <f>SUM(Q37:T40)/4</f>
        <v>570239.31596222043</v>
      </c>
      <c r="V40" s="124">
        <f>SUM(Q37:Q40)/4</f>
        <v>293623.93559590017</v>
      </c>
      <c r="W40" s="124">
        <f>SUM(R37:R40)/4</f>
        <v>303189.63290691545</v>
      </c>
      <c r="X40" s="124">
        <f>SUM(S37:S40)/4</f>
        <v>195470.23594390106</v>
      </c>
      <c r="Y40" s="124">
        <f>SUM(T37:T40)/4</f>
        <v>-222044.48848449637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10808544.928077735</v>
      </c>
      <c r="Q50" s="196">
        <f>SUM(Q$17:Q$48)</f>
        <v>5466023.610872509</v>
      </c>
      <c r="R50" s="196">
        <f>SUM(R$17:R$48)</f>
        <v>5604107.8779327907</v>
      </c>
      <c r="S50" s="196">
        <f>SUM(S$17:S$48)</f>
        <v>3842647.6613890054</v>
      </c>
      <c r="T50" s="196">
        <f>SUM(T$17:T$48)</f>
        <v>-4104234.2221165714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-4.1909515857696533E-9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2.5280240997767933E-2</v>
      </c>
      <c r="Z52" s="2"/>
    </row>
    <row r="53" spans="13:26" x14ac:dyDescent="0.2">
      <c r="M53" s="2"/>
      <c r="O53" s="134" t="s">
        <v>236</v>
      </c>
      <c r="P53" s="197">
        <f>((1+P52)^(1/12))-1</f>
        <v>2.0826641612952113E-3</v>
      </c>
      <c r="Z53" s="2"/>
    </row>
    <row r="54" spans="13:26" x14ac:dyDescent="0.2">
      <c r="M54" s="2"/>
      <c r="O54" s="134" t="s">
        <v>235</v>
      </c>
      <c r="P54" s="196">
        <f>P10</f>
        <v>10808544.928077735</v>
      </c>
      <c r="Z54" s="2"/>
    </row>
    <row r="55" spans="13:26" x14ac:dyDescent="0.2">
      <c r="M55" s="2"/>
      <c r="O55" s="134" t="s">
        <v>234</v>
      </c>
      <c r="P55" s="196">
        <f>P54/(1+P53)^P56</f>
        <v>5936700.2917497</v>
      </c>
      <c r="Z55" s="2"/>
    </row>
    <row r="56" spans="13:26" x14ac:dyDescent="0.2">
      <c r="M56" s="2"/>
      <c r="O56" s="134" t="s">
        <v>233</v>
      </c>
      <c r="P56" s="124">
        <f>$P$12*12</f>
        <v>288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27430.780835665126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27430.780835665126</v>
      </c>
      <c r="Q59" s="124">
        <f t="shared" ref="Q59:Q122" si="7">O59*$P$53</f>
        <v>0</v>
      </c>
      <c r="R59" s="124">
        <f t="shared" ref="R59:R122" si="8">O59+P59+Q59</f>
        <v>27430.780835665126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27430.780835665126</v>
      </c>
      <c r="P60" s="124">
        <f t="shared" ref="P60:P123" si="11">P59</f>
        <v>27430.780835665126</v>
      </c>
      <c r="Q60" s="124">
        <f t="shared" si="7"/>
        <v>57.129104162783264</v>
      </c>
      <c r="R60" s="124">
        <f t="shared" si="8"/>
        <v>54918.690775493036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54918.690775493036</v>
      </c>
      <c r="P61" s="124">
        <f t="shared" si="11"/>
        <v>27430.780835665126</v>
      </c>
      <c r="Q61" s="124">
        <f t="shared" si="7"/>
        <v>114.37718906337327</v>
      </c>
      <c r="R61" s="124">
        <f t="shared" si="8"/>
        <v>82463.848800221545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82463.848800221545</v>
      </c>
      <c r="P62" s="124">
        <f t="shared" si="11"/>
        <v>27430.780835665126</v>
      </c>
      <c r="Q62" s="124">
        <f t="shared" si="7"/>
        <v>171.74450249868852</v>
      </c>
      <c r="R62" s="124">
        <f t="shared" si="8"/>
        <v>110066.37413838536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110066.37413838536</v>
      </c>
      <c r="P63" s="124">
        <f t="shared" si="11"/>
        <v>27430.780835665126</v>
      </c>
      <c r="Q63" s="124">
        <f t="shared" si="7"/>
        <v>229.23129278172527</v>
      </c>
      <c r="R63" s="124">
        <f t="shared" si="8"/>
        <v>137726.38626683221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137726.38626683221</v>
      </c>
      <c r="P64" s="124">
        <f t="shared" si="11"/>
        <v>27430.780835665126</v>
      </c>
      <c r="Q64" s="124">
        <f t="shared" si="7"/>
        <v>286.83780874263243</v>
      </c>
      <c r="R64" s="124">
        <f t="shared" si="8"/>
        <v>165444.00491123996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165444.00491123996</v>
      </c>
      <c r="P65" s="124">
        <f t="shared" si="11"/>
        <v>27430.780835665126</v>
      </c>
      <c r="Q65" s="124">
        <f t="shared" si="7"/>
        <v>344.56429972978839</v>
      </c>
      <c r="R65" s="124">
        <f t="shared" si="8"/>
        <v>193219.35004663488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193219.35004663488</v>
      </c>
      <c r="P66" s="124">
        <f t="shared" si="11"/>
        <v>27430.780835665126</v>
      </c>
      <c r="Q66" s="124">
        <f t="shared" si="7"/>
        <v>402.41101561088067</v>
      </c>
      <c r="R66" s="124">
        <f t="shared" si="8"/>
        <v>221052.54189791088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221052.54189791088</v>
      </c>
      <c r="P67" s="124">
        <f t="shared" si="11"/>
        <v>27430.780835665126</v>
      </c>
      <c r="Q67" s="124">
        <f t="shared" si="7"/>
        <v>460.37820677398713</v>
      </c>
      <c r="R67" s="124">
        <f t="shared" si="8"/>
        <v>248943.70094034998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248943.70094034998</v>
      </c>
      <c r="P68" s="124">
        <f t="shared" si="11"/>
        <v>27430.780835665126</v>
      </c>
      <c r="Q68" s="124">
        <f t="shared" si="7"/>
        <v>518.46612412865989</v>
      </c>
      <c r="R68" s="124">
        <f t="shared" si="8"/>
        <v>276892.9479001438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276892.9479001438</v>
      </c>
      <c r="P69" s="124">
        <f t="shared" si="11"/>
        <v>27430.780835665126</v>
      </c>
      <c r="Q69" s="124">
        <f t="shared" si="7"/>
        <v>576.67501910701162</v>
      </c>
      <c r="R69" s="124">
        <f t="shared" si="8"/>
        <v>304900.40375491593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304900.40375491593</v>
      </c>
      <c r="P70" s="124">
        <f t="shared" si="11"/>
        <v>27430.780835665126</v>
      </c>
      <c r="Q70" s="124">
        <f t="shared" si="7"/>
        <v>635.00514366480331</v>
      </c>
      <c r="R70" s="124">
        <f t="shared" si="8"/>
        <v>332966.18973424583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332966.18973424583</v>
      </c>
      <c r="P71" s="124">
        <f t="shared" si="11"/>
        <v>27430.780835665126</v>
      </c>
      <c r="Q71" s="124">
        <f t="shared" si="7"/>
        <v>693.45675028253527</v>
      </c>
      <c r="R71" s="124">
        <f t="shared" si="8"/>
        <v>361090.4273201935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361090.4273201935</v>
      </c>
      <c r="P72" s="124">
        <f t="shared" si="11"/>
        <v>27430.780835665126</v>
      </c>
      <c r="Q72" s="124">
        <f t="shared" si="7"/>
        <v>752.03009196654023</v>
      </c>
      <c r="R72" s="124">
        <f t="shared" si="8"/>
        <v>389273.23824782518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389273.23824782518</v>
      </c>
      <c r="P73" s="124">
        <f t="shared" si="11"/>
        <v>27430.780835665126</v>
      </c>
      <c r="Q73" s="124">
        <f t="shared" si="7"/>
        <v>810.72542225007783</v>
      </c>
      <c r="R73" s="124">
        <f t="shared" si="8"/>
        <v>417514.74450574035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417514.74450574035</v>
      </c>
      <c r="P74" s="124">
        <f t="shared" si="11"/>
        <v>27430.780835665126</v>
      </c>
      <c r="Q74" s="124">
        <f t="shared" si="7"/>
        <v>869.54299519443214</v>
      </c>
      <c r="R74" s="124">
        <f t="shared" si="8"/>
        <v>445815.06833659991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445815.06833659991</v>
      </c>
      <c r="P75" s="124">
        <f t="shared" si="11"/>
        <v>27430.780835665126</v>
      </c>
      <c r="Q75" s="124">
        <f t="shared" si="7"/>
        <v>928.48306539001214</v>
      </c>
      <c r="R75" s="124">
        <f t="shared" si="8"/>
        <v>474174.33223765506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474174.33223765506</v>
      </c>
      <c r="P76" s="124">
        <f t="shared" si="11"/>
        <v>27430.780835665126</v>
      </c>
      <c r="Q76" s="124">
        <f t="shared" si="7"/>
        <v>987.54588795745269</v>
      </c>
      <c r="R76" s="124">
        <f t="shared" si="8"/>
        <v>502592.65896127763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502592.65896127763</v>
      </c>
      <c r="P77" s="124">
        <f t="shared" si="11"/>
        <v>27430.780835665126</v>
      </c>
      <c r="Q77" s="124">
        <f t="shared" si="7"/>
        <v>1046.7317185487195</v>
      </c>
      <c r="R77" s="124">
        <f t="shared" si="8"/>
        <v>531070.17151549144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531070.17151549144</v>
      </c>
      <c r="P78" s="124">
        <f t="shared" si="11"/>
        <v>27430.780835665126</v>
      </c>
      <c r="Q78" s="124">
        <f t="shared" si="7"/>
        <v>1106.0408133482149</v>
      </c>
      <c r="R78" s="124">
        <f t="shared" si="8"/>
        <v>559606.99316450488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559606.99316450488</v>
      </c>
      <c r="P79" s="124">
        <f t="shared" si="11"/>
        <v>27430.780835665126</v>
      </c>
      <c r="Q79" s="124">
        <f t="shared" si="7"/>
        <v>1165.4734290738886</v>
      </c>
      <c r="R79" s="124">
        <f t="shared" si="8"/>
        <v>588203.24742924399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588203.24742924399</v>
      </c>
      <c r="P80" s="124">
        <f t="shared" si="11"/>
        <v>27430.780835665126</v>
      </c>
      <c r="Q80" s="124">
        <f t="shared" si="7"/>
        <v>1225.0298229783461</v>
      </c>
      <c r="R80" s="124">
        <f t="shared" si="8"/>
        <v>616859.05808788748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616859.05808788748</v>
      </c>
      <c r="P81" s="124">
        <f t="shared" si="11"/>
        <v>27430.780835665126</v>
      </c>
      <c r="Q81" s="124">
        <f t="shared" si="7"/>
        <v>1284.7102528499643</v>
      </c>
      <c r="R81" s="124">
        <f t="shared" si="8"/>
        <v>645574.54917640262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645574.54917640262</v>
      </c>
      <c r="P82" s="124">
        <f t="shared" si="11"/>
        <v>27430.780835665126</v>
      </c>
      <c r="Q82" s="124">
        <f t="shared" si="7"/>
        <v>1344.5149770140067</v>
      </c>
      <c r="R82" s="124">
        <f t="shared" si="8"/>
        <v>674349.84498908184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674349.84498908184</v>
      </c>
      <c r="P83" s="124">
        <f t="shared" si="11"/>
        <v>27430.780835665126</v>
      </c>
      <c r="Q83" s="124">
        <f t="shared" si="7"/>
        <v>1404.4442543337418</v>
      </c>
      <c r="R83" s="124">
        <f t="shared" si="8"/>
        <v>703185.07007908076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703185.07007908076</v>
      </c>
      <c r="P84" s="124">
        <f t="shared" si="11"/>
        <v>27430.780835665126</v>
      </c>
      <c r="Q84" s="124">
        <f t="shared" si="7"/>
        <v>1464.4983442115631</v>
      </c>
      <c r="R84" s="124">
        <f t="shared" si="8"/>
        <v>732080.34925895755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732080.34925895755</v>
      </c>
      <c r="P85" s="124">
        <f t="shared" si="11"/>
        <v>27430.780835665126</v>
      </c>
      <c r="Q85" s="124">
        <f t="shared" si="7"/>
        <v>1524.6775065901122</v>
      </c>
      <c r="R85" s="124">
        <f t="shared" si="8"/>
        <v>761035.80760121287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761035.80760121287</v>
      </c>
      <c r="P86" s="124">
        <f t="shared" si="11"/>
        <v>27430.780835665126</v>
      </c>
      <c r="Q86" s="124">
        <f t="shared" si="7"/>
        <v>1584.9820019534038</v>
      </c>
      <c r="R86" s="124">
        <f t="shared" si="8"/>
        <v>790051.57043883146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790051.57043883146</v>
      </c>
      <c r="P87" s="124">
        <f t="shared" si="11"/>
        <v>27430.780835665126</v>
      </c>
      <c r="Q87" s="124">
        <f t="shared" si="7"/>
        <v>1645.4120913279535</v>
      </c>
      <c r="R87" s="124">
        <f t="shared" si="8"/>
        <v>819127.76336582459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819127.76336582459</v>
      </c>
      <c r="P88" s="124">
        <f t="shared" si="11"/>
        <v>27430.780835665126</v>
      </c>
      <c r="Q88" s="124">
        <f t="shared" si="7"/>
        <v>1705.9680362839074</v>
      </c>
      <c r="R88" s="124">
        <f t="shared" si="8"/>
        <v>848264.51223777363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848264.51223777363</v>
      </c>
      <c r="P89" s="124">
        <f t="shared" si="11"/>
        <v>27430.780835665126</v>
      </c>
      <c r="Q89" s="124">
        <f t="shared" si="7"/>
        <v>1766.6500989361743</v>
      </c>
      <c r="R89" s="124">
        <f t="shared" si="8"/>
        <v>877461.94317237497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877461.94317237497</v>
      </c>
      <c r="P90" s="124">
        <f t="shared" si="11"/>
        <v>27430.780835665126</v>
      </c>
      <c r="Q90" s="124">
        <f t="shared" si="7"/>
        <v>1827.4585419455607</v>
      </c>
      <c r="R90" s="124">
        <f t="shared" si="8"/>
        <v>906720.18254998571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906720.18254998571</v>
      </c>
      <c r="P91" s="124">
        <f t="shared" si="11"/>
        <v>27430.780835665126</v>
      </c>
      <c r="Q91" s="124">
        <f t="shared" si="7"/>
        <v>1888.3936285199068</v>
      </c>
      <c r="R91" s="124">
        <f t="shared" si="8"/>
        <v>936039.35701417085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936039.35701417085</v>
      </c>
      <c r="P92" s="124">
        <f t="shared" si="11"/>
        <v>27430.780835665126</v>
      </c>
      <c r="Q92" s="124">
        <f t="shared" si="7"/>
        <v>1949.455622415227</v>
      </c>
      <c r="R92" s="124">
        <f t="shared" si="8"/>
        <v>965419.5934722512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965419.5934722512</v>
      </c>
      <c r="P93" s="124">
        <f t="shared" si="11"/>
        <v>27430.780835665126</v>
      </c>
      <c r="Q93" s="124">
        <f t="shared" si="7"/>
        <v>2010.6447879368498</v>
      </c>
      <c r="R93" s="124">
        <f t="shared" si="8"/>
        <v>994861.0190958532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994861.0190958532</v>
      </c>
      <c r="P94" s="124">
        <f t="shared" si="11"/>
        <v>27430.780835665126</v>
      </c>
      <c r="Q94" s="124">
        <f t="shared" si="7"/>
        <v>2071.9613899405645</v>
      </c>
      <c r="R94" s="124">
        <f t="shared" si="8"/>
        <v>1024363.761321459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1024363.761321459</v>
      </c>
      <c r="P95" s="124">
        <f t="shared" si="11"/>
        <v>27430.780835665126</v>
      </c>
      <c r="Q95" s="124">
        <f t="shared" si="7"/>
        <v>2133.4056938337644</v>
      </c>
      <c r="R95" s="124">
        <f t="shared" si="8"/>
        <v>1053927.9478509577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1053927.9478509577</v>
      </c>
      <c r="P96" s="124">
        <f t="shared" si="11"/>
        <v>27430.780835665126</v>
      </c>
      <c r="Q96" s="124">
        <f t="shared" si="7"/>
        <v>2194.9779655765979</v>
      </c>
      <c r="R96" s="124">
        <f t="shared" si="8"/>
        <v>1083553.7066521994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1083553.7066521994</v>
      </c>
      <c r="P97" s="124">
        <f t="shared" si="11"/>
        <v>27430.780835665126</v>
      </c>
      <c r="Q97" s="124">
        <f t="shared" si="7"/>
        <v>2256.6784716831203</v>
      </c>
      <c r="R97" s="124">
        <f t="shared" si="8"/>
        <v>1113241.1659595475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1113241.1659595475</v>
      </c>
      <c r="P98" s="124">
        <f t="shared" si="11"/>
        <v>27430.780835665126</v>
      </c>
      <c r="Q98" s="124">
        <f t="shared" si="7"/>
        <v>2318.5074792224441</v>
      </c>
      <c r="R98" s="124">
        <f t="shared" si="8"/>
        <v>1142990.4542744351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1142990.4542744351</v>
      </c>
      <c r="P99" s="124">
        <f t="shared" si="11"/>
        <v>27430.780835665126</v>
      </c>
      <c r="Q99" s="124">
        <f t="shared" si="7"/>
        <v>2380.4652558198986</v>
      </c>
      <c r="R99" s="124">
        <f t="shared" si="8"/>
        <v>1172801.7003659201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1172801.7003659201</v>
      </c>
      <c r="P100" s="124">
        <f t="shared" si="11"/>
        <v>27430.780835665126</v>
      </c>
      <c r="Q100" s="124">
        <f t="shared" si="7"/>
        <v>2442.5520696581866</v>
      </c>
      <c r="R100" s="124">
        <f t="shared" si="8"/>
        <v>1202675.0332712433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1202675.0332712433</v>
      </c>
      <c r="P101" s="124">
        <f t="shared" si="11"/>
        <v>27430.780835665126</v>
      </c>
      <c r="Q101" s="124">
        <f t="shared" si="7"/>
        <v>2504.7681894785442</v>
      </c>
      <c r="R101" s="124">
        <f t="shared" si="8"/>
        <v>1232610.5822963868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1232610.5822963868</v>
      </c>
      <c r="P102" s="124">
        <f t="shared" si="11"/>
        <v>27430.780835665126</v>
      </c>
      <c r="Q102" s="124">
        <f t="shared" si="7"/>
        <v>2567.1138845819064</v>
      </c>
      <c r="R102" s="124">
        <f t="shared" si="8"/>
        <v>1262608.4770166338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1262608.4770166338</v>
      </c>
      <c r="P103" s="124">
        <f t="shared" si="11"/>
        <v>27430.780835665126</v>
      </c>
      <c r="Q103" s="124">
        <f t="shared" si="7"/>
        <v>2629.5894248300719</v>
      </c>
      <c r="R103" s="124">
        <f t="shared" si="8"/>
        <v>1292668.8472771291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1292668.8472771291</v>
      </c>
      <c r="P104" s="124">
        <f t="shared" si="11"/>
        <v>27430.780835665126</v>
      </c>
      <c r="Q104" s="124">
        <f t="shared" si="7"/>
        <v>2692.1950806468694</v>
      </c>
      <c r="R104" s="124">
        <f t="shared" si="8"/>
        <v>1322791.8231934409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1322791.8231934409</v>
      </c>
      <c r="P105" s="124">
        <f t="shared" si="11"/>
        <v>27430.780835665126</v>
      </c>
      <c r="Q105" s="124">
        <f t="shared" si="7"/>
        <v>2754.9311230193312</v>
      </c>
      <c r="R105" s="124">
        <f t="shared" si="8"/>
        <v>1352977.5351521254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1352977.5351521254</v>
      </c>
      <c r="P106" s="124">
        <f t="shared" si="11"/>
        <v>27430.780835665126</v>
      </c>
      <c r="Q106" s="124">
        <f t="shared" si="7"/>
        <v>2817.7978234988636</v>
      </c>
      <c r="R106" s="124">
        <f t="shared" si="8"/>
        <v>1383226.1138112894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1383226.1138112894</v>
      </c>
      <c r="P107" s="124">
        <f t="shared" si="11"/>
        <v>27430.780835665126</v>
      </c>
      <c r="Q107" s="124">
        <f t="shared" si="7"/>
        <v>2880.7954542024236</v>
      </c>
      <c r="R107" s="124">
        <f t="shared" si="8"/>
        <v>1413537.6901011569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1413537.6901011569</v>
      </c>
      <c r="P108" s="124">
        <f t="shared" si="11"/>
        <v>27430.780835665126</v>
      </c>
      <c r="Q108" s="124">
        <f t="shared" si="7"/>
        <v>2943.9242878136961</v>
      </c>
      <c r="R108" s="124">
        <f t="shared" si="8"/>
        <v>1443912.3952246357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1443912.3952246357</v>
      </c>
      <c r="P109" s="124">
        <f t="shared" si="11"/>
        <v>27430.780835665126</v>
      </c>
      <c r="Q109" s="124">
        <f t="shared" si="7"/>
        <v>3007.1845975842757</v>
      </c>
      <c r="R109" s="124">
        <f t="shared" si="8"/>
        <v>1474350.360657885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1474350.360657885</v>
      </c>
      <c r="P110" s="124">
        <f t="shared" si="11"/>
        <v>27430.780835665126</v>
      </c>
      <c r="Q110" s="124">
        <f t="shared" si="7"/>
        <v>3070.5766573348465</v>
      </c>
      <c r="R110" s="124">
        <f t="shared" si="8"/>
        <v>1504851.7181508848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1504851.7181508848</v>
      </c>
      <c r="P111" s="124">
        <f t="shared" si="11"/>
        <v>27430.780835665126</v>
      </c>
      <c r="Q111" s="124">
        <f t="shared" si="7"/>
        <v>3134.1007414563701</v>
      </c>
      <c r="R111" s="124">
        <f t="shared" si="8"/>
        <v>1535416.5997280062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1535416.5997280062</v>
      </c>
      <c r="P112" s="124">
        <f t="shared" si="11"/>
        <v>27430.780835665126</v>
      </c>
      <c r="Q112" s="124">
        <f t="shared" si="7"/>
        <v>3197.757124911273</v>
      </c>
      <c r="R112" s="124">
        <f t="shared" si="8"/>
        <v>1566045.1376885825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1566045.1376885825</v>
      </c>
      <c r="P113" s="124">
        <f t="shared" si="11"/>
        <v>27430.780835665126</v>
      </c>
      <c r="Q113" s="124">
        <f t="shared" si="7"/>
        <v>3261.5460832346353</v>
      </c>
      <c r="R113" s="124">
        <f t="shared" si="8"/>
        <v>1596737.4646074823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1596737.4646074823</v>
      </c>
      <c r="P114" s="124">
        <f t="shared" si="11"/>
        <v>27430.780835665126</v>
      </c>
      <c r="Q114" s="124">
        <f t="shared" si="7"/>
        <v>3325.4678925353842</v>
      </c>
      <c r="R114" s="124">
        <f t="shared" si="8"/>
        <v>1627493.7133356829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1627493.7133356829</v>
      </c>
      <c r="P115" s="124">
        <f t="shared" si="11"/>
        <v>27430.780835665126</v>
      </c>
      <c r="Q115" s="124">
        <f t="shared" si="7"/>
        <v>3389.5228294974891</v>
      </c>
      <c r="R115" s="124">
        <f t="shared" si="8"/>
        <v>1658314.0170008454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1658314.0170008454</v>
      </c>
      <c r="P116" s="124">
        <f t="shared" si="11"/>
        <v>27430.780835665126</v>
      </c>
      <c r="Q116" s="124">
        <f t="shared" si="7"/>
        <v>3453.7111713811582</v>
      </c>
      <c r="R116" s="124">
        <f t="shared" si="8"/>
        <v>1689198.5090078916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1689198.5090078916</v>
      </c>
      <c r="P117" s="124">
        <f t="shared" si="11"/>
        <v>27430.780835665126</v>
      </c>
      <c r="Q117" s="124">
        <f t="shared" si="7"/>
        <v>3518.0331960240419</v>
      </c>
      <c r="R117" s="124">
        <f t="shared" si="8"/>
        <v>1720147.3230395808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1720147.3230395808</v>
      </c>
      <c r="P118" s="124">
        <f t="shared" si="11"/>
        <v>27430.780835665126</v>
      </c>
      <c r="Q118" s="124">
        <f t="shared" si="7"/>
        <v>3582.4891818424317</v>
      </c>
      <c r="R118" s="124">
        <f t="shared" si="8"/>
        <v>1751160.5930570883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1751160.5930570883</v>
      </c>
      <c r="P119" s="124">
        <f t="shared" si="11"/>
        <v>27430.780835665126</v>
      </c>
      <c r="Q119" s="124">
        <f t="shared" si="7"/>
        <v>3647.0794078324657</v>
      </c>
      <c r="R119" s="124">
        <f t="shared" si="8"/>
        <v>1782238.4533005857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1782238.4533005857</v>
      </c>
      <c r="P120" s="124">
        <f t="shared" si="11"/>
        <v>27430.780835665126</v>
      </c>
      <c r="Q120" s="124">
        <f t="shared" si="7"/>
        <v>3711.8041535713392</v>
      </c>
      <c r="R120" s="124">
        <f t="shared" si="8"/>
        <v>1813381.0382898222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1813381.0382898222</v>
      </c>
      <c r="P121" s="124">
        <f t="shared" si="11"/>
        <v>27430.780835665126</v>
      </c>
      <c r="Q121" s="124">
        <f t="shared" si="7"/>
        <v>3776.6636992185117</v>
      </c>
      <c r="R121" s="124">
        <f t="shared" si="8"/>
        <v>1844588.4828247058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1844588.4828247058</v>
      </c>
      <c r="P122" s="124">
        <f t="shared" si="11"/>
        <v>27430.780835665126</v>
      </c>
      <c r="Q122" s="124">
        <f t="shared" si="7"/>
        <v>3841.6583255169221</v>
      </c>
      <c r="R122" s="124">
        <f t="shared" si="8"/>
        <v>1875860.9219858877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1875860.9219858877</v>
      </c>
      <c r="P123" s="124">
        <f t="shared" si="11"/>
        <v>27430.780835665126</v>
      </c>
      <c r="Q123" s="124">
        <f t="shared" ref="Q123:Q186" si="12">O123*$P$53</f>
        <v>3906.7883137942003</v>
      </c>
      <c r="R123" s="124">
        <f t="shared" ref="R123:R186" si="13">O123+P123+Q123</f>
        <v>1907198.4911353469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1907198.4911353469</v>
      </c>
      <c r="P124" s="124">
        <f t="shared" ref="P124:P187" si="16">P123</f>
        <v>27430.780835665126</v>
      </c>
      <c r="Q124" s="124">
        <f t="shared" si="12"/>
        <v>3972.0539459638899</v>
      </c>
      <c r="R124" s="124">
        <f t="shared" si="13"/>
        <v>1938601.325916976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1938601.325916976</v>
      </c>
      <c r="P125" s="124">
        <f t="shared" si="16"/>
        <v>27430.780835665126</v>
      </c>
      <c r="Q125" s="124">
        <f t="shared" si="12"/>
        <v>4037.4555045266634</v>
      </c>
      <c r="R125" s="124">
        <f t="shared" si="13"/>
        <v>1970069.5622571677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1970069.5622571677</v>
      </c>
      <c r="P126" s="124">
        <f t="shared" si="16"/>
        <v>27430.780835665126</v>
      </c>
      <c r="Q126" s="124">
        <f t="shared" si="12"/>
        <v>4102.993272571548</v>
      </c>
      <c r="R126" s="124">
        <f t="shared" si="13"/>
        <v>2001603.3363654043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2001603.3363654043</v>
      </c>
      <c r="P127" s="124">
        <f t="shared" si="16"/>
        <v>27430.780835665126</v>
      </c>
      <c r="Q127" s="124">
        <f t="shared" si="12"/>
        <v>4168.6675337771512</v>
      </c>
      <c r="R127" s="124">
        <f t="shared" si="13"/>
        <v>2033202.7847348466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2033202.7847348466</v>
      </c>
      <c r="P128" s="124">
        <f t="shared" si="16"/>
        <v>27430.780835665126</v>
      </c>
      <c r="Q128" s="124">
        <f t="shared" si="12"/>
        <v>4234.4785724128869</v>
      </c>
      <c r="R128" s="124">
        <f t="shared" si="13"/>
        <v>2064868.0441429245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2064868.0441429245</v>
      </c>
      <c r="P129" s="124">
        <f t="shared" si="16"/>
        <v>27430.780835665126</v>
      </c>
      <c r="Q129" s="124">
        <f t="shared" si="12"/>
        <v>4300.4266733402073</v>
      </c>
      <c r="R129" s="124">
        <f t="shared" si="13"/>
        <v>2096599.2516519297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2096599.2516519297</v>
      </c>
      <c r="P130" s="124">
        <f t="shared" si="16"/>
        <v>27430.780835665126</v>
      </c>
      <c r="Q130" s="124">
        <f t="shared" si="12"/>
        <v>4366.5121220138335</v>
      </c>
      <c r="R130" s="124">
        <f t="shared" si="13"/>
        <v>2128396.5446096086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2128396.5446096086</v>
      </c>
      <c r="P131" s="124">
        <f t="shared" si="16"/>
        <v>27430.780835665126</v>
      </c>
      <c r="Q131" s="124">
        <f t="shared" si="12"/>
        <v>4432.7352044829959</v>
      </c>
      <c r="R131" s="124">
        <f t="shared" si="13"/>
        <v>2160260.0606497568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2160260.0606497568</v>
      </c>
      <c r="P132" s="124">
        <f t="shared" si="16"/>
        <v>27430.780835665126</v>
      </c>
      <c r="Q132" s="124">
        <f t="shared" si="12"/>
        <v>4499.0962073926676</v>
      </c>
      <c r="R132" s="124">
        <f t="shared" si="13"/>
        <v>2192189.937692815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2192189.937692815</v>
      </c>
      <c r="P133" s="124">
        <f t="shared" si="16"/>
        <v>27430.780835665126</v>
      </c>
      <c r="Q133" s="124">
        <f t="shared" si="12"/>
        <v>4565.5954179848077</v>
      </c>
      <c r="R133" s="124">
        <f t="shared" si="13"/>
        <v>2224186.313946465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2224186.313946465</v>
      </c>
      <c r="P134" s="124">
        <f t="shared" si="16"/>
        <v>27430.780835665126</v>
      </c>
      <c r="Q134" s="124">
        <f t="shared" si="12"/>
        <v>4632.2331240996018</v>
      </c>
      <c r="R134" s="124">
        <f t="shared" si="13"/>
        <v>2256249.32790623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2256249.32790623</v>
      </c>
      <c r="P135" s="124">
        <f t="shared" si="16"/>
        <v>27430.780835665126</v>
      </c>
      <c r="Q135" s="124">
        <f t="shared" si="12"/>
        <v>4699.0096141767126</v>
      </c>
      <c r="R135" s="124">
        <f t="shared" si="13"/>
        <v>2288379.1183560719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2288379.1183560719</v>
      </c>
      <c r="P136" s="124">
        <f t="shared" si="16"/>
        <v>27430.780835665126</v>
      </c>
      <c r="Q136" s="124">
        <f t="shared" si="12"/>
        <v>4765.9251772565231</v>
      </c>
      <c r="R136" s="124">
        <f t="shared" si="13"/>
        <v>2320575.8243689938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2320575.8243689938</v>
      </c>
      <c r="P137" s="124">
        <f t="shared" si="16"/>
        <v>27430.780835665126</v>
      </c>
      <c r="Q137" s="124">
        <f t="shared" si="12"/>
        <v>4832.9801029813934</v>
      </c>
      <c r="R137" s="124">
        <f t="shared" si="13"/>
        <v>2352839.5853076405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2352839.5853076405</v>
      </c>
      <c r="P138" s="124">
        <f t="shared" si="16"/>
        <v>27430.780835665126</v>
      </c>
      <c r="Q138" s="124">
        <f t="shared" si="12"/>
        <v>4900.17468159691</v>
      </c>
      <c r="R138" s="124">
        <f t="shared" si="13"/>
        <v>2385170.5408249027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2385170.5408249027</v>
      </c>
      <c r="P139" s="124">
        <f t="shared" si="16"/>
        <v>27430.780835665126</v>
      </c>
      <c r="Q139" s="124">
        <f t="shared" si="12"/>
        <v>4967.5092039531419</v>
      </c>
      <c r="R139" s="124">
        <f t="shared" si="13"/>
        <v>2417568.8308645212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2417568.8308645212</v>
      </c>
      <c r="P140" s="124">
        <f t="shared" si="16"/>
        <v>27430.780835665126</v>
      </c>
      <c r="Q140" s="124">
        <f t="shared" si="12"/>
        <v>5034.9839615059027</v>
      </c>
      <c r="R140" s="124">
        <f t="shared" si="13"/>
        <v>2450034.5956616923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2450034.5956616923</v>
      </c>
      <c r="P141" s="124">
        <f t="shared" si="16"/>
        <v>27430.780835665126</v>
      </c>
      <c r="Q141" s="124">
        <f t="shared" si="12"/>
        <v>5102.59924631801</v>
      </c>
      <c r="R141" s="124">
        <f t="shared" si="13"/>
        <v>2482567.9757436756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2482567.9757436756</v>
      </c>
      <c r="P142" s="124">
        <f t="shared" si="16"/>
        <v>27430.780835665126</v>
      </c>
      <c r="Q142" s="124">
        <f t="shared" si="12"/>
        <v>5170.3553510605525</v>
      </c>
      <c r="R142" s="124">
        <f t="shared" si="13"/>
        <v>2515169.1119304015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2515169.1119304015</v>
      </c>
      <c r="P143" s="124">
        <f t="shared" si="16"/>
        <v>27430.780835665126</v>
      </c>
      <c r="Q143" s="124">
        <f t="shared" si="12"/>
        <v>5238.252569014151</v>
      </c>
      <c r="R143" s="124">
        <f t="shared" si="13"/>
        <v>2547838.145335081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2547838.145335081</v>
      </c>
      <c r="P144" s="124">
        <f t="shared" si="16"/>
        <v>27430.780835665126</v>
      </c>
      <c r="Q144" s="124">
        <f t="shared" si="12"/>
        <v>5306.2911940702334</v>
      </c>
      <c r="R144" s="124">
        <f t="shared" si="13"/>
        <v>2580575.2173648165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2580575.2173648165</v>
      </c>
      <c r="P145" s="124">
        <f t="shared" si="16"/>
        <v>27430.780835665126</v>
      </c>
      <c r="Q145" s="124">
        <f t="shared" si="12"/>
        <v>5374.4715207323034</v>
      </c>
      <c r="R145" s="124">
        <f t="shared" si="13"/>
        <v>2613380.4697212139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2613380.4697212139</v>
      </c>
      <c r="P146" s="124">
        <f t="shared" si="16"/>
        <v>27430.780835665126</v>
      </c>
      <c r="Q146" s="124">
        <f t="shared" si="12"/>
        <v>5442.7938441172173</v>
      </c>
      <c r="R146" s="124">
        <f t="shared" si="13"/>
        <v>2646254.0444009965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2646254.0444009965</v>
      </c>
      <c r="P147" s="124">
        <f t="shared" si="16"/>
        <v>27430.780835665126</v>
      </c>
      <c r="Q147" s="124">
        <f t="shared" si="12"/>
        <v>5511.2584599564625</v>
      </c>
      <c r="R147" s="124">
        <f t="shared" si="13"/>
        <v>2679196.0836966182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2679196.0836966182</v>
      </c>
      <c r="P148" s="124">
        <f t="shared" si="16"/>
        <v>27430.780835665126</v>
      </c>
      <c r="Q148" s="124">
        <f t="shared" si="12"/>
        <v>5579.8656645974324</v>
      </c>
      <c r="R148" s="124">
        <f t="shared" si="13"/>
        <v>2712206.7301968811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2712206.7301968811</v>
      </c>
      <c r="P149" s="124">
        <f t="shared" si="16"/>
        <v>27430.780835665126</v>
      </c>
      <c r="Q149" s="124">
        <f t="shared" si="12"/>
        <v>5648.6157550047146</v>
      </c>
      <c r="R149" s="124">
        <f t="shared" si="13"/>
        <v>2745286.1267875512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2745286.1267875512</v>
      </c>
      <c r="P150" s="124">
        <f t="shared" si="16"/>
        <v>27430.780835665126</v>
      </c>
      <c r="Q150" s="124">
        <f t="shared" si="12"/>
        <v>5717.5090287613748</v>
      </c>
      <c r="R150" s="124">
        <f t="shared" si="13"/>
        <v>2778434.4166519777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2778434.4166519777</v>
      </c>
      <c r="P151" s="124">
        <f t="shared" si="16"/>
        <v>27430.780835665126</v>
      </c>
      <c r="Q151" s="124">
        <f t="shared" si="12"/>
        <v>5786.5457840702411</v>
      </c>
      <c r="R151" s="124">
        <f t="shared" si="13"/>
        <v>2811651.7432717131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2811651.7432717131</v>
      </c>
      <c r="P152" s="124">
        <f t="shared" si="16"/>
        <v>27430.780835665126</v>
      </c>
      <c r="Q152" s="124">
        <f t="shared" si="12"/>
        <v>5855.7263197552011</v>
      </c>
      <c r="R152" s="124">
        <f t="shared" si="13"/>
        <v>2844938.2504271339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2844938.2504271339</v>
      </c>
      <c r="P153" s="124">
        <f t="shared" si="16"/>
        <v>27430.780835665126</v>
      </c>
      <c r="Q153" s="124">
        <f t="shared" si="12"/>
        <v>5925.0509352624922</v>
      </c>
      <c r="R153" s="124">
        <f t="shared" si="13"/>
        <v>2878294.0821980615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2878294.0821980615</v>
      </c>
      <c r="P154" s="124">
        <f t="shared" si="16"/>
        <v>27430.780835665126</v>
      </c>
      <c r="Q154" s="124">
        <f t="shared" si="12"/>
        <v>5994.5199306619952</v>
      </c>
      <c r="R154" s="124">
        <f t="shared" si="13"/>
        <v>2911719.3829643889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2911719.3829643889</v>
      </c>
      <c r="P155" s="124">
        <f t="shared" si="16"/>
        <v>27430.780835665126</v>
      </c>
      <c r="Q155" s="124">
        <f t="shared" si="12"/>
        <v>6064.1336066485392</v>
      </c>
      <c r="R155" s="124">
        <f t="shared" si="13"/>
        <v>2945214.2974067028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2945214.2974067028</v>
      </c>
      <c r="P156" s="124">
        <f t="shared" si="16"/>
        <v>27430.780835665126</v>
      </c>
      <c r="Q156" s="124">
        <f t="shared" si="12"/>
        <v>6133.8922645431958</v>
      </c>
      <c r="R156" s="124">
        <f t="shared" si="13"/>
        <v>2978778.9705069112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2978778.9705069112</v>
      </c>
      <c r="P157" s="124">
        <f t="shared" si="16"/>
        <v>27430.780835665126</v>
      </c>
      <c r="Q157" s="124">
        <f t="shared" si="12"/>
        <v>6203.796206294589</v>
      </c>
      <c r="R157" s="124">
        <f t="shared" si="13"/>
        <v>3012413.547548871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3012413.547548871</v>
      </c>
      <c r="P158" s="124">
        <f t="shared" si="16"/>
        <v>27430.780835665126</v>
      </c>
      <c r="Q158" s="124">
        <f t="shared" si="12"/>
        <v>6273.8457344802018</v>
      </c>
      <c r="R158" s="124">
        <f t="shared" si="13"/>
        <v>3046118.1741190166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3046118.1741190166</v>
      </c>
      <c r="P159" s="124">
        <f t="shared" si="16"/>
        <v>27430.780835665126</v>
      </c>
      <c r="Q159" s="124">
        <f t="shared" si="12"/>
        <v>6344.0411523076818</v>
      </c>
      <c r="R159" s="124">
        <f t="shared" si="13"/>
        <v>3079892.9961069897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3079892.9961069897</v>
      </c>
      <c r="P160" s="124">
        <f t="shared" si="16"/>
        <v>27430.780835665126</v>
      </c>
      <c r="Q160" s="124">
        <f t="shared" si="12"/>
        <v>6414.3827636161586</v>
      </c>
      <c r="R160" s="124">
        <f t="shared" si="13"/>
        <v>3113738.1597062713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3113738.1597062713</v>
      </c>
      <c r="P161" s="124">
        <f t="shared" si="16"/>
        <v>27430.780835665126</v>
      </c>
      <c r="Q161" s="124">
        <f t="shared" si="12"/>
        <v>6484.8708728775564</v>
      </c>
      <c r="R161" s="124">
        <f t="shared" si="13"/>
        <v>3147653.8114148141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3147653.8114148141</v>
      </c>
      <c r="P162" s="124">
        <f t="shared" si="16"/>
        <v>27430.780835665126</v>
      </c>
      <c r="Q162" s="124">
        <f t="shared" si="12"/>
        <v>6555.5057851979091</v>
      </c>
      <c r="R162" s="124">
        <f t="shared" si="13"/>
        <v>3181640.0980356773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3181640.0980356773</v>
      </c>
      <c r="P163" s="124">
        <f t="shared" si="16"/>
        <v>27430.780835665126</v>
      </c>
      <c r="Q163" s="124">
        <f t="shared" si="12"/>
        <v>6626.2878063186872</v>
      </c>
      <c r="R163" s="124">
        <f t="shared" si="13"/>
        <v>3215697.1666776612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3215697.1666776612</v>
      </c>
      <c r="P164" s="124">
        <f t="shared" si="16"/>
        <v>27430.780835665126</v>
      </c>
      <c r="Q164" s="124">
        <f t="shared" si="12"/>
        <v>6697.2172426181187</v>
      </c>
      <c r="R164" s="124">
        <f t="shared" si="13"/>
        <v>3249825.1647559446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3249825.1647559446</v>
      </c>
      <c r="P165" s="124">
        <f t="shared" si="16"/>
        <v>27430.780835665126</v>
      </c>
      <c r="Q165" s="124">
        <f t="shared" si="12"/>
        <v>6768.294401112511</v>
      </c>
      <c r="R165" s="124">
        <f t="shared" si="13"/>
        <v>3284024.2399927224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3284024.2399927224</v>
      </c>
      <c r="P166" s="124">
        <f t="shared" si="16"/>
        <v>27430.780835665126</v>
      </c>
      <c r="Q166" s="124">
        <f t="shared" si="12"/>
        <v>6839.5195894575863</v>
      </c>
      <c r="R166" s="124">
        <f t="shared" si="13"/>
        <v>3318294.5404178454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3318294.5404178454</v>
      </c>
      <c r="P167" s="124">
        <f t="shared" si="16"/>
        <v>27430.780835665126</v>
      </c>
      <c r="Q167" s="124">
        <f t="shared" si="12"/>
        <v>6910.8931159498106</v>
      </c>
      <c r="R167" s="124">
        <f t="shared" si="13"/>
        <v>3352636.2143694605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3352636.2143694605</v>
      </c>
      <c r="P168" s="124">
        <f t="shared" si="16"/>
        <v>27430.780835665126</v>
      </c>
      <c r="Q168" s="124">
        <f t="shared" si="12"/>
        <v>6982.4152895277248</v>
      </c>
      <c r="R168" s="124">
        <f t="shared" si="13"/>
        <v>3387049.4104946535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3387049.4104946535</v>
      </c>
      <c r="P169" s="124">
        <f t="shared" si="16"/>
        <v>27430.780835665126</v>
      </c>
      <c r="Q169" s="124">
        <f t="shared" si="12"/>
        <v>7054.0864197732872</v>
      </c>
      <c r="R169" s="124">
        <f t="shared" si="13"/>
        <v>3421534.2777500921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3421534.2777500921</v>
      </c>
      <c r="P170" s="124">
        <f t="shared" si="16"/>
        <v>27430.780835665126</v>
      </c>
      <c r="Q170" s="124">
        <f t="shared" si="12"/>
        <v>7125.9068169132115</v>
      </c>
      <c r="R170" s="124">
        <f t="shared" si="13"/>
        <v>3456090.9654026707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3456090.9654026707</v>
      </c>
      <c r="P171" s="124">
        <f t="shared" si="16"/>
        <v>27430.780835665126</v>
      </c>
      <c r="Q171" s="124">
        <f t="shared" si="12"/>
        <v>7197.8767918203102</v>
      </c>
      <c r="R171" s="124">
        <f t="shared" si="13"/>
        <v>3490719.6230301564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3490719.6230301564</v>
      </c>
      <c r="P172" s="124">
        <f t="shared" si="16"/>
        <v>27430.780835665126</v>
      </c>
      <c r="Q172" s="124">
        <f t="shared" si="12"/>
        <v>7269.9966560148368</v>
      </c>
      <c r="R172" s="124">
        <f t="shared" si="13"/>
        <v>3525420.4005218367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3525420.4005218367</v>
      </c>
      <c r="P173" s="124">
        <f t="shared" si="16"/>
        <v>27430.780835665126</v>
      </c>
      <c r="Q173" s="124">
        <f t="shared" si="12"/>
        <v>7342.2667216658392</v>
      </c>
      <c r="R173" s="124">
        <f t="shared" si="13"/>
        <v>3560193.4480791679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3560193.4480791679</v>
      </c>
      <c r="P174" s="124">
        <f t="shared" si="16"/>
        <v>27430.780835665126</v>
      </c>
      <c r="Q174" s="124">
        <f t="shared" si="12"/>
        <v>7414.6873015925066</v>
      </c>
      <c r="R174" s="124">
        <f t="shared" si="13"/>
        <v>3595038.9162164256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3595038.9162164256</v>
      </c>
      <c r="P175" s="124">
        <f t="shared" si="16"/>
        <v>27430.780835665126</v>
      </c>
      <c r="Q175" s="124">
        <f t="shared" si="12"/>
        <v>7487.2587092655276</v>
      </c>
      <c r="R175" s="124">
        <f t="shared" si="13"/>
        <v>3629956.9557613563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3629956.9557613563</v>
      </c>
      <c r="P176" s="124">
        <f t="shared" si="16"/>
        <v>27430.780835665126</v>
      </c>
      <c r="Q176" s="124">
        <f t="shared" si="12"/>
        <v>7559.9812588084433</v>
      </c>
      <c r="R176" s="124">
        <f t="shared" si="13"/>
        <v>3664947.7178558302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3664947.7178558302</v>
      </c>
      <c r="P177" s="124">
        <f t="shared" si="16"/>
        <v>27430.780835665126</v>
      </c>
      <c r="Q177" s="124">
        <f t="shared" si="12"/>
        <v>7632.8552649990115</v>
      </c>
      <c r="R177" s="124">
        <f t="shared" si="13"/>
        <v>3700011.3539564945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3700011.3539564945</v>
      </c>
      <c r="P178" s="124">
        <f t="shared" si="16"/>
        <v>27430.780835665126</v>
      </c>
      <c r="Q178" s="124">
        <f t="shared" si="12"/>
        <v>7705.8810432705613</v>
      </c>
      <c r="R178" s="124">
        <f t="shared" si="13"/>
        <v>3735148.0158354305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3735148.0158354305</v>
      </c>
      <c r="P179" s="124">
        <f t="shared" si="16"/>
        <v>27430.780835665126</v>
      </c>
      <c r="Q179" s="124">
        <f t="shared" si="12"/>
        <v>7779.0589097133688</v>
      </c>
      <c r="R179" s="124">
        <f t="shared" si="13"/>
        <v>3770357.8555808091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3770357.8555808091</v>
      </c>
      <c r="P180" s="124">
        <f t="shared" si="16"/>
        <v>27430.780835665126</v>
      </c>
      <c r="Q180" s="124">
        <f t="shared" si="12"/>
        <v>7852.3891810760169</v>
      </c>
      <c r="R180" s="124">
        <f t="shared" si="13"/>
        <v>3805641.0255975504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3805641.0255975504</v>
      </c>
      <c r="P181" s="124">
        <f t="shared" si="16"/>
        <v>27430.780835665126</v>
      </c>
      <c r="Q181" s="124">
        <f t="shared" si="12"/>
        <v>7925.8721747667696</v>
      </c>
      <c r="R181" s="124">
        <f t="shared" si="13"/>
        <v>3840997.6786079826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3840997.6786079826</v>
      </c>
      <c r="P182" s="124">
        <f t="shared" si="16"/>
        <v>27430.780835665126</v>
      </c>
      <c r="Q182" s="124">
        <f t="shared" si="12"/>
        <v>7999.508208854947</v>
      </c>
      <c r="R182" s="124">
        <f t="shared" si="13"/>
        <v>3876427.9676525029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3876427.9676525029</v>
      </c>
      <c r="P183" s="124">
        <f t="shared" si="16"/>
        <v>27430.780835665126</v>
      </c>
      <c r="Q183" s="124">
        <f t="shared" si="12"/>
        <v>8073.2976020722999</v>
      </c>
      <c r="R183" s="124">
        <f t="shared" si="13"/>
        <v>3911932.0460902406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3911932.0460902406</v>
      </c>
      <c r="P184" s="124">
        <f t="shared" si="16"/>
        <v>27430.780835665126</v>
      </c>
      <c r="Q184" s="124">
        <f t="shared" si="12"/>
        <v>8147.2406738143909</v>
      </c>
      <c r="R184" s="124">
        <f t="shared" si="13"/>
        <v>3947510.0675997203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3947510.0675997203</v>
      </c>
      <c r="P185" s="124">
        <f t="shared" si="16"/>
        <v>27430.780835665126</v>
      </c>
      <c r="Q185" s="124">
        <f t="shared" si="12"/>
        <v>8221.3377441419743</v>
      </c>
      <c r="R185" s="124">
        <f t="shared" si="13"/>
        <v>3983162.1861795275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3983162.1861795275</v>
      </c>
      <c r="P186" s="124">
        <f t="shared" si="16"/>
        <v>27430.780835665126</v>
      </c>
      <c r="Q186" s="124">
        <f t="shared" si="12"/>
        <v>8295.589133782385</v>
      </c>
      <c r="R186" s="124">
        <f t="shared" si="13"/>
        <v>4018888.5561489752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4018888.5561489752</v>
      </c>
      <c r="P187" s="124">
        <f t="shared" si="16"/>
        <v>27430.780835665126</v>
      </c>
      <c r="Q187" s="124">
        <f t="shared" ref="Q187:Q250" si="17">O187*$P$53</f>
        <v>8369.9951641309272</v>
      </c>
      <c r="R187" s="124">
        <f t="shared" ref="R187:R250" si="18">O187+P187+Q187</f>
        <v>4054689.3321487713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4054689.3321487713</v>
      </c>
      <c r="P188" s="124">
        <f t="shared" ref="P188:P251" si="21">P187</f>
        <v>27430.780835665126</v>
      </c>
      <c r="Q188" s="124">
        <f t="shared" si="17"/>
        <v>8444.5561572522602</v>
      </c>
      <c r="R188" s="124">
        <f t="shared" si="18"/>
        <v>4090564.6691416888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4090564.6691416888</v>
      </c>
      <c r="P189" s="124">
        <f t="shared" si="21"/>
        <v>27430.780835665126</v>
      </c>
      <c r="Q189" s="124">
        <f t="shared" si="17"/>
        <v>8519.2724358817995</v>
      </c>
      <c r="R189" s="124">
        <f t="shared" si="18"/>
        <v>4126514.7224132358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4126514.7224132358</v>
      </c>
      <c r="P190" s="124">
        <f t="shared" si="21"/>
        <v>27430.780835665126</v>
      </c>
      <c r="Q190" s="124">
        <f t="shared" si="17"/>
        <v>8594.1443234271028</v>
      </c>
      <c r="R190" s="124">
        <f t="shared" si="18"/>
        <v>4162539.6475723283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4162539.6475723283</v>
      </c>
      <c r="P191" s="124">
        <f t="shared" si="21"/>
        <v>27430.780835665126</v>
      </c>
      <c r="Q191" s="124">
        <f t="shared" si="17"/>
        <v>8669.1721439692883</v>
      </c>
      <c r="R191" s="124">
        <f t="shared" si="18"/>
        <v>4198639.6005519629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4198639.6005519629</v>
      </c>
      <c r="P192" s="124">
        <f t="shared" si="21"/>
        <v>27430.780835665126</v>
      </c>
      <c r="Q192" s="124">
        <f t="shared" si="17"/>
        <v>8744.3562222644141</v>
      </c>
      <c r="R192" s="124">
        <f t="shared" si="18"/>
        <v>4234814.7376098922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4234814.7376098922</v>
      </c>
      <c r="P193" s="124">
        <f t="shared" si="21"/>
        <v>27430.780835665126</v>
      </c>
      <c r="Q193" s="124">
        <f t="shared" si="17"/>
        <v>8819.6968837449058</v>
      </c>
      <c r="R193" s="124">
        <f t="shared" si="18"/>
        <v>4271065.2153293015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4271065.2153293015</v>
      </c>
      <c r="P194" s="124">
        <f t="shared" si="21"/>
        <v>27430.780835665126</v>
      </c>
      <c r="Q194" s="124">
        <f t="shared" si="17"/>
        <v>8895.1944545209499</v>
      </c>
      <c r="R194" s="124">
        <f t="shared" si="18"/>
        <v>4307391.1906194873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4307391.1906194873</v>
      </c>
      <c r="P195" s="124">
        <f t="shared" si="21"/>
        <v>27430.780835665126</v>
      </c>
      <c r="Q195" s="124">
        <f t="shared" si="17"/>
        <v>8970.8492613819162</v>
      </c>
      <c r="R195" s="124">
        <f t="shared" si="18"/>
        <v>4343792.8207165338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4343792.8207165338</v>
      </c>
      <c r="P196" s="124">
        <f t="shared" si="21"/>
        <v>27430.780835665126</v>
      </c>
      <c r="Q196" s="124">
        <f t="shared" si="17"/>
        <v>9046.6616317977605</v>
      </c>
      <c r="R196" s="124">
        <f t="shared" si="18"/>
        <v>4380270.2631839961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4380270.2631839961</v>
      </c>
      <c r="P197" s="124">
        <f t="shared" si="21"/>
        <v>27430.780835665126</v>
      </c>
      <c r="Q197" s="124">
        <f t="shared" si="17"/>
        <v>9122.6318939204521</v>
      </c>
      <c r="R197" s="124">
        <f t="shared" si="18"/>
        <v>4416823.6759135816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4416823.6759135816</v>
      </c>
      <c r="P198" s="124">
        <f t="shared" si="21"/>
        <v>27430.780835665126</v>
      </c>
      <c r="Q198" s="124">
        <f t="shared" si="17"/>
        <v>9198.760376585391</v>
      </c>
      <c r="R198" s="124">
        <f t="shared" si="18"/>
        <v>4453453.2171258321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4453453.2171258321</v>
      </c>
      <c r="P199" s="124">
        <f t="shared" si="21"/>
        <v>27430.780835665126</v>
      </c>
      <c r="Q199" s="124">
        <f t="shared" si="17"/>
        <v>9275.0474093128323</v>
      </c>
      <c r="R199" s="124">
        <f t="shared" si="18"/>
        <v>4490159.0453708097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4490159.0453708097</v>
      </c>
      <c r="P200" s="124">
        <f t="shared" si="21"/>
        <v>27430.780835665126</v>
      </c>
      <c r="Q200" s="124">
        <f t="shared" si="17"/>
        <v>9351.493322309303</v>
      </c>
      <c r="R200" s="124">
        <f t="shared" si="18"/>
        <v>4526941.3195287837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4526941.3195287837</v>
      </c>
      <c r="P201" s="124">
        <f t="shared" si="21"/>
        <v>27430.780835665126</v>
      </c>
      <c r="Q201" s="124">
        <f t="shared" si="17"/>
        <v>9428.0984464690519</v>
      </c>
      <c r="R201" s="124">
        <f t="shared" si="18"/>
        <v>4563800.1988109173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4563800.1988109173</v>
      </c>
      <c r="P202" s="124">
        <f t="shared" si="21"/>
        <v>27430.780835665126</v>
      </c>
      <c r="Q202" s="124">
        <f t="shared" si="17"/>
        <v>9504.863113375457</v>
      </c>
      <c r="R202" s="124">
        <f t="shared" si="18"/>
        <v>4600735.8427599575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4600735.8427599575</v>
      </c>
      <c r="P203" s="124">
        <f t="shared" si="21"/>
        <v>27430.780835665126</v>
      </c>
      <c r="Q203" s="124">
        <f t="shared" si="17"/>
        <v>9581.7876553024835</v>
      </c>
      <c r="R203" s="124">
        <f t="shared" si="18"/>
        <v>4637748.4112509247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4637748.4112509247</v>
      </c>
      <c r="P204" s="124">
        <f t="shared" si="21"/>
        <v>27430.780835665126</v>
      </c>
      <c r="Q204" s="124">
        <f t="shared" si="17"/>
        <v>9658.8724052161051</v>
      </c>
      <c r="R204" s="124">
        <f t="shared" si="18"/>
        <v>4674838.0644918056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4674838.0644918056</v>
      </c>
      <c r="P205" s="124">
        <f t="shared" si="21"/>
        <v>27430.780835665126</v>
      </c>
      <c r="Q205" s="124">
        <f t="shared" si="17"/>
        <v>9736.1176967757547</v>
      </c>
      <c r="R205" s="124">
        <f t="shared" si="18"/>
        <v>4712004.9630242465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4712004.9630242465</v>
      </c>
      <c r="P206" s="124">
        <f t="shared" si="21"/>
        <v>27430.780835665126</v>
      </c>
      <c r="Q206" s="124">
        <f t="shared" si="17"/>
        <v>9813.5238643357661</v>
      </c>
      <c r="R206" s="124">
        <f t="shared" si="18"/>
        <v>4749249.2677242467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4749249.2677242467</v>
      </c>
      <c r="P207" s="124">
        <f t="shared" si="21"/>
        <v>27430.780835665126</v>
      </c>
      <c r="Q207" s="124">
        <f t="shared" si="17"/>
        <v>9891.0912429468153</v>
      </c>
      <c r="R207" s="124">
        <f t="shared" si="18"/>
        <v>4786571.1398028582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4786571.1398028582</v>
      </c>
      <c r="P208" s="124">
        <f t="shared" si="21"/>
        <v>27430.780835665126</v>
      </c>
      <c r="Q208" s="124">
        <f t="shared" si="17"/>
        <v>9968.8201683573825</v>
      </c>
      <c r="R208" s="124">
        <f t="shared" si="18"/>
        <v>4823970.7408068804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4823970.7408068804</v>
      </c>
      <c r="P209" s="124">
        <f t="shared" si="21"/>
        <v>27430.780835665126</v>
      </c>
      <c r="Q209" s="124">
        <f t="shared" si="17"/>
        <v>10046.7109770152</v>
      </c>
      <c r="R209" s="124">
        <f t="shared" si="18"/>
        <v>4861448.2326195603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4861448.2326195603</v>
      </c>
      <c r="P210" s="124">
        <f t="shared" si="21"/>
        <v>27430.780835665126</v>
      </c>
      <c r="Q210" s="124">
        <f t="shared" si="17"/>
        <v>10124.764006068704</v>
      </c>
      <c r="R210" s="124">
        <f t="shared" si="18"/>
        <v>4899003.7774612941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4899003.7774612941</v>
      </c>
      <c r="P211" s="124">
        <f t="shared" si="21"/>
        <v>27430.780835665126</v>
      </c>
      <c r="Q211" s="124">
        <f t="shared" si="17"/>
        <v>10202.979593368498</v>
      </c>
      <c r="R211" s="124">
        <f t="shared" si="18"/>
        <v>4936637.5378903272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4936637.5378903272</v>
      </c>
      <c r="P212" s="124">
        <f t="shared" si="21"/>
        <v>27430.780835665126</v>
      </c>
      <c r="Q212" s="124">
        <f t="shared" si="17"/>
        <v>10281.358077468814</v>
      </c>
      <c r="R212" s="124">
        <f t="shared" si="18"/>
        <v>4974349.6768034603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4974349.6768034603</v>
      </c>
      <c r="P213" s="124">
        <f t="shared" si="21"/>
        <v>27430.780835665126</v>
      </c>
      <c r="Q213" s="124">
        <f t="shared" si="17"/>
        <v>10359.899797628985</v>
      </c>
      <c r="R213" s="124">
        <f t="shared" si="18"/>
        <v>5012140.3574367538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5012140.3574367538</v>
      </c>
      <c r="P214" s="124">
        <f t="shared" si="21"/>
        <v>27430.780835665126</v>
      </c>
      <c r="Q214" s="124">
        <f t="shared" si="17"/>
        <v>10438.605093814896</v>
      </c>
      <c r="R214" s="124">
        <f t="shared" si="18"/>
        <v>5050009.7433662331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5050009.7433662331</v>
      </c>
      <c r="P215" s="124">
        <f t="shared" si="21"/>
        <v>27430.780835665126</v>
      </c>
      <c r="Q215" s="124">
        <f t="shared" si="17"/>
        <v>10517.47430670048</v>
      </c>
      <c r="R215" s="124">
        <f t="shared" si="18"/>
        <v>5087957.9985085987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5087957.9985085987</v>
      </c>
      <c r="P216" s="124">
        <f t="shared" si="21"/>
        <v>27430.780835665126</v>
      </c>
      <c r="Q216" s="124">
        <f t="shared" si="17"/>
        <v>10596.507777669172</v>
      </c>
      <c r="R216" s="124">
        <f t="shared" si="18"/>
        <v>5125985.287121933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5125985.287121933</v>
      </c>
      <c r="P217" s="124">
        <f t="shared" si="21"/>
        <v>27430.780835665126</v>
      </c>
      <c r="Q217" s="124">
        <f t="shared" si="17"/>
        <v>10675.705848815393</v>
      </c>
      <c r="R217" s="124">
        <f t="shared" si="18"/>
        <v>5164091.7738064136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5164091.7738064136</v>
      </c>
      <c r="P218" s="124">
        <f t="shared" si="21"/>
        <v>27430.780835665126</v>
      </c>
      <c r="Q218" s="124">
        <f t="shared" si="17"/>
        <v>10755.068862946035</v>
      </c>
      <c r="R218" s="124">
        <f t="shared" si="18"/>
        <v>5202277.6235050242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5202277.6235050242</v>
      </c>
      <c r="P219" s="124">
        <f t="shared" si="21"/>
        <v>27430.780835665126</v>
      </c>
      <c r="Q219" s="124">
        <f t="shared" si="17"/>
        <v>10834.597163581937</v>
      </c>
      <c r="R219" s="124">
        <f t="shared" si="18"/>
        <v>5240543.0015042713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5240543.0015042713</v>
      </c>
      <c r="P220" s="124">
        <f t="shared" si="21"/>
        <v>27430.780835665126</v>
      </c>
      <c r="Q220" s="124">
        <f t="shared" si="17"/>
        <v>10914.291094959382</v>
      </c>
      <c r="R220" s="124">
        <f t="shared" si="18"/>
        <v>5278888.0734348958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5278888.0734348958</v>
      </c>
      <c r="P221" s="124">
        <f t="shared" si="21"/>
        <v>27430.780835665126</v>
      </c>
      <c r="Q221" s="124">
        <f t="shared" si="17"/>
        <v>10994.151002031582</v>
      </c>
      <c r="R221" s="124">
        <f t="shared" si="18"/>
        <v>5317313.0052725924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5317313.0052725924</v>
      </c>
      <c r="P222" s="124">
        <f t="shared" si="21"/>
        <v>27430.780835665126</v>
      </c>
      <c r="Q222" s="124">
        <f t="shared" si="17"/>
        <v>11074.177230470163</v>
      </c>
      <c r="R222" s="124">
        <f t="shared" si="18"/>
        <v>5355817.9633387271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5355817.9633387271</v>
      </c>
      <c r="P223" s="124">
        <f t="shared" si="21"/>
        <v>27430.780835665126</v>
      </c>
      <c r="Q223" s="124">
        <f t="shared" si="17"/>
        <v>11154.370126666676</v>
      </c>
      <c r="R223" s="124">
        <f t="shared" si="18"/>
        <v>5394403.1143010585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5394403.1143010585</v>
      </c>
      <c r="P224" s="124">
        <f t="shared" si="21"/>
        <v>27430.780835665126</v>
      </c>
      <c r="Q224" s="124">
        <f t="shared" si="17"/>
        <v>11234.730037734089</v>
      </c>
      <c r="R224" s="124">
        <f t="shared" si="18"/>
        <v>5433068.6251744572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5433068.6251744572</v>
      </c>
      <c r="P225" s="124">
        <f t="shared" si="21"/>
        <v>27430.780835665126</v>
      </c>
      <c r="Q225" s="124">
        <f t="shared" si="17"/>
        <v>11315.257311508287</v>
      </c>
      <c r="R225" s="124">
        <f t="shared" si="18"/>
        <v>5471814.6633216301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5471814.6633216301</v>
      </c>
      <c r="P226" s="124">
        <f t="shared" si="21"/>
        <v>27430.780835665126</v>
      </c>
      <c r="Q226" s="124">
        <f t="shared" si="17"/>
        <v>11395.952296549582</v>
      </c>
      <c r="R226" s="124">
        <f t="shared" si="18"/>
        <v>5510641.3964538444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5510641.3964538444</v>
      </c>
      <c r="P227" s="124">
        <f t="shared" si="21"/>
        <v>27430.780835665126</v>
      </c>
      <c r="Q227" s="124">
        <f t="shared" si="17"/>
        <v>11476.815342144218</v>
      </c>
      <c r="R227" s="124">
        <f t="shared" si="18"/>
        <v>5549548.9926316533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5549548.9926316533</v>
      </c>
      <c r="P228" s="124">
        <f t="shared" si="21"/>
        <v>27430.780835665126</v>
      </c>
      <c r="Q228" s="124">
        <f t="shared" si="17"/>
        <v>11557.846798305887</v>
      </c>
      <c r="R228" s="124">
        <f t="shared" si="18"/>
        <v>5588537.6202656245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5588537.6202656245</v>
      </c>
      <c r="P229" s="124">
        <f t="shared" si="21"/>
        <v>27430.780835665126</v>
      </c>
      <c r="Q229" s="124">
        <f t="shared" si="17"/>
        <v>11639.047015777243</v>
      </c>
      <c r="R229" s="124">
        <f t="shared" si="18"/>
        <v>5627607.4481170662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5627607.4481170662</v>
      </c>
      <c r="P230" s="124">
        <f t="shared" si="21"/>
        <v>27430.780835665126</v>
      </c>
      <c r="Q230" s="124">
        <f t="shared" si="17"/>
        <v>11720.416346031414</v>
      </c>
      <c r="R230" s="124">
        <f t="shared" si="18"/>
        <v>5666758.6452987622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5666758.6452987622</v>
      </c>
      <c r="P231" s="124">
        <f t="shared" si="21"/>
        <v>27430.780835665126</v>
      </c>
      <c r="Q231" s="124">
        <f t="shared" si="17"/>
        <v>11801.955141273535</v>
      </c>
      <c r="R231" s="124">
        <f t="shared" si="18"/>
        <v>5705991.3812757004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5705991.3812757004</v>
      </c>
      <c r="P232" s="124">
        <f t="shared" si="21"/>
        <v>27430.780835665126</v>
      </c>
      <c r="Q232" s="124">
        <f t="shared" si="17"/>
        <v>11883.663754442261</v>
      </c>
      <c r="R232" s="124">
        <f t="shared" si="18"/>
        <v>5745305.8258658079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5745305.8258658079</v>
      </c>
      <c r="P233" s="124">
        <f t="shared" si="21"/>
        <v>27430.780835665126</v>
      </c>
      <c r="Q233" s="124">
        <f t="shared" si="17"/>
        <v>11965.542539211305</v>
      </c>
      <c r="R233" s="124">
        <f t="shared" si="18"/>
        <v>5784702.1492406838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5784702.1492406838</v>
      </c>
      <c r="P234" s="124">
        <f t="shared" si="21"/>
        <v>27430.780835665126</v>
      </c>
      <c r="Q234" s="124">
        <f t="shared" si="17"/>
        <v>12047.591849990955</v>
      </c>
      <c r="R234" s="124">
        <f t="shared" si="18"/>
        <v>5824180.5219263397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5824180.5219263397</v>
      </c>
      <c r="P235" s="124">
        <f t="shared" si="21"/>
        <v>27430.780835665126</v>
      </c>
      <c r="Q235" s="124">
        <f t="shared" si="17"/>
        <v>12129.812041929627</v>
      </c>
      <c r="R235" s="124">
        <f t="shared" si="18"/>
        <v>5863741.1148039345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5863741.1148039345</v>
      </c>
      <c r="P236" s="124">
        <f t="shared" si="21"/>
        <v>27430.780835665126</v>
      </c>
      <c r="Q236" s="124">
        <f t="shared" si="17"/>
        <v>12212.203470915383</v>
      </c>
      <c r="R236" s="124">
        <f t="shared" si="18"/>
        <v>5903384.0991105149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5903384.0991105149</v>
      </c>
      <c r="P237" s="124">
        <f t="shared" si="21"/>
        <v>27430.780835665126</v>
      </c>
      <c r="Q237" s="124">
        <f t="shared" si="17"/>
        <v>12294.766493577486</v>
      </c>
      <c r="R237" s="124">
        <f t="shared" si="18"/>
        <v>5943109.6464397572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5943109.6464397572</v>
      </c>
      <c r="P238" s="124">
        <f t="shared" si="21"/>
        <v>27430.780835665126</v>
      </c>
      <c r="Q238" s="124">
        <f t="shared" si="17"/>
        <v>12377.501467287937</v>
      </c>
      <c r="R238" s="124">
        <f t="shared" si="18"/>
        <v>5982917.9287427096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5982917.9287427096</v>
      </c>
      <c r="P239" s="124">
        <f t="shared" si="21"/>
        <v>27430.780835665126</v>
      </c>
      <c r="Q239" s="124">
        <f t="shared" si="17"/>
        <v>12460.408750163018</v>
      </c>
      <c r="R239" s="124">
        <f t="shared" si="18"/>
        <v>6022809.1183285378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6022809.1183285378</v>
      </c>
      <c r="P240" s="124">
        <f t="shared" si="21"/>
        <v>27430.780835665126</v>
      </c>
      <c r="Q240" s="124">
        <f t="shared" si="17"/>
        <v>12543.488701064854</v>
      </c>
      <c r="R240" s="124">
        <f t="shared" si="18"/>
        <v>6062783.3878652677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6062783.3878652677</v>
      </c>
      <c r="P241" s="124">
        <f t="shared" si="21"/>
        <v>27430.780835665126</v>
      </c>
      <c r="Q241" s="124">
        <f t="shared" si="17"/>
        <v>12626.741679602957</v>
      </c>
      <c r="R241" s="124">
        <f t="shared" si="18"/>
        <v>6102840.9103805358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6102840.9103805358</v>
      </c>
      <c r="P242" s="124">
        <f t="shared" si="21"/>
        <v>27430.780835665126</v>
      </c>
      <c r="Q242" s="124">
        <f t="shared" si="17"/>
        <v>12710.168046135783</v>
      </c>
      <c r="R242" s="124">
        <f t="shared" si="18"/>
        <v>6142981.859262336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6142981.859262336</v>
      </c>
      <c r="P243" s="124">
        <f t="shared" si="21"/>
        <v>27430.780835665126</v>
      </c>
      <c r="Q243" s="124">
        <f t="shared" si="17"/>
        <v>12793.76816177229</v>
      </c>
      <c r="R243" s="124">
        <f t="shared" si="18"/>
        <v>6183206.4082597736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6183206.4082597736</v>
      </c>
      <c r="P244" s="124">
        <f t="shared" si="21"/>
        <v>27430.780835665126</v>
      </c>
      <c r="Q244" s="124">
        <f t="shared" si="17"/>
        <v>12877.542388373517</v>
      </c>
      <c r="R244" s="124">
        <f t="shared" si="18"/>
        <v>6223514.7314838115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6223514.7314838115</v>
      </c>
      <c r="P245" s="124">
        <f t="shared" si="21"/>
        <v>27430.780835665126</v>
      </c>
      <c r="Q245" s="124">
        <f t="shared" si="17"/>
        <v>12961.491088554125</v>
      </c>
      <c r="R245" s="124">
        <f t="shared" si="18"/>
        <v>6263907.0034080306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6263907.0034080306</v>
      </c>
      <c r="P246" s="124">
        <f t="shared" si="21"/>
        <v>27430.780835665126</v>
      </c>
      <c r="Q246" s="124">
        <f t="shared" si="17"/>
        <v>13045.614625683986</v>
      </c>
      <c r="R246" s="124">
        <f t="shared" si="18"/>
        <v>6304383.3988693794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6304383.3988693794</v>
      </c>
      <c r="P247" s="124">
        <f t="shared" si="21"/>
        <v>27430.780835665126</v>
      </c>
      <c r="Q247" s="124">
        <f t="shared" si="17"/>
        <v>13129.913363889749</v>
      </c>
      <c r="R247" s="124">
        <f t="shared" si="18"/>
        <v>6344944.093068934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6344944.093068934</v>
      </c>
      <c r="P248" s="124">
        <f t="shared" si="21"/>
        <v>27430.780835665126</v>
      </c>
      <c r="Q248" s="124">
        <f t="shared" si="17"/>
        <v>13214.387668056417</v>
      </c>
      <c r="R248" s="124">
        <f t="shared" si="18"/>
        <v>6385589.2615726553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6385589.2615726553</v>
      </c>
      <c r="P249" s="124">
        <f t="shared" si="21"/>
        <v>27430.780835665126</v>
      </c>
      <c r="Q249" s="124">
        <f t="shared" si="17"/>
        <v>13299.037903828921</v>
      </c>
      <c r="R249" s="124">
        <f t="shared" si="18"/>
        <v>6426319.0803121487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6426319.0803121487</v>
      </c>
      <c r="P250" s="124">
        <f t="shared" si="21"/>
        <v>27430.780835665126</v>
      </c>
      <c r="Q250" s="124">
        <f t="shared" si="17"/>
        <v>13383.864437613714</v>
      </c>
      <c r="R250" s="124">
        <f t="shared" si="18"/>
        <v>6467133.7255854271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6467133.7255854271</v>
      </c>
      <c r="P251" s="124">
        <f t="shared" si="21"/>
        <v>27430.780835665126</v>
      </c>
      <c r="Q251" s="124">
        <f t="shared" ref="Q251:Q314" si="22">O251*$P$53</f>
        <v>13468.867636580349</v>
      </c>
      <c r="R251" s="124">
        <f t="shared" ref="R251:R314" si="23">O251+P251+Q251</f>
        <v>6508033.374057672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6508033.374057672</v>
      </c>
      <c r="P252" s="124">
        <f t="shared" ref="P252:P315" si="26">P251</f>
        <v>27430.780835665126</v>
      </c>
      <c r="Q252" s="124">
        <f t="shared" si="22"/>
        <v>13554.047868663065</v>
      </c>
      <c r="R252" s="124">
        <f t="shared" si="23"/>
        <v>6549018.2027620003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6549018.2027620003</v>
      </c>
      <c r="P253" s="124">
        <f t="shared" si="26"/>
        <v>27430.780835665126</v>
      </c>
      <c r="Q253" s="124">
        <f t="shared" si="22"/>
        <v>13639.405502562393</v>
      </c>
      <c r="R253" s="124">
        <f t="shared" si="23"/>
        <v>6590088.3891002275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6590088.3891002275</v>
      </c>
      <c r="P254" s="124">
        <f t="shared" si="26"/>
        <v>27430.780835665126</v>
      </c>
      <c r="Q254" s="124">
        <f t="shared" si="22"/>
        <v>13724.940907746735</v>
      </c>
      <c r="R254" s="124">
        <f t="shared" si="23"/>
        <v>6631244.1108436389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6631244.1108436389</v>
      </c>
      <c r="P255" s="124">
        <f t="shared" si="26"/>
        <v>27430.780835665126</v>
      </c>
      <c r="Q255" s="124">
        <f t="shared" si="22"/>
        <v>13810.654454453976</v>
      </c>
      <c r="R255" s="124">
        <f t="shared" si="23"/>
        <v>6672485.5461337576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6672485.5461337576</v>
      </c>
      <c r="P256" s="124">
        <f t="shared" si="26"/>
        <v>27430.780835665126</v>
      </c>
      <c r="Q256" s="124">
        <f t="shared" si="22"/>
        <v>13896.546513693082</v>
      </c>
      <c r="R256" s="124">
        <f t="shared" si="23"/>
        <v>6713812.8734831158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6713812.8734831158</v>
      </c>
      <c r="P257" s="124">
        <f t="shared" si="26"/>
        <v>27430.780835665126</v>
      </c>
      <c r="Q257" s="124">
        <f t="shared" si="22"/>
        <v>13982.617457245706</v>
      </c>
      <c r="R257" s="124">
        <f t="shared" si="23"/>
        <v>6755226.2717760261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6755226.2717760261</v>
      </c>
      <c r="P258" s="124">
        <f t="shared" si="26"/>
        <v>27430.780835665126</v>
      </c>
      <c r="Q258" s="124">
        <f t="shared" si="22"/>
        <v>14068.867657667794</v>
      </c>
      <c r="R258" s="124">
        <f t="shared" si="23"/>
        <v>6796725.9202693589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6796725.9202693589</v>
      </c>
      <c r="P259" s="124">
        <f t="shared" si="26"/>
        <v>27430.780835665126</v>
      </c>
      <c r="Q259" s="124">
        <f t="shared" si="22"/>
        <v>14155.297488291208</v>
      </c>
      <c r="R259" s="124">
        <f t="shared" si="23"/>
        <v>6838311.9985933146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6838311.9985933146</v>
      </c>
      <c r="P260" s="124">
        <f t="shared" si="26"/>
        <v>27430.780835665126</v>
      </c>
      <c r="Q260" s="124">
        <f t="shared" si="22"/>
        <v>14241.907323225325</v>
      </c>
      <c r="R260" s="124">
        <f t="shared" si="23"/>
        <v>6879984.6867522048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6879984.6867522048</v>
      </c>
      <c r="P261" s="124">
        <f t="shared" si="26"/>
        <v>27430.780835665126</v>
      </c>
      <c r="Q261" s="124">
        <f t="shared" si="22"/>
        <v>14328.697537358677</v>
      </c>
      <c r="R261" s="124">
        <f t="shared" si="23"/>
        <v>6921744.1651252285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6921744.1651252285</v>
      </c>
      <c r="P262" s="124">
        <f t="shared" si="26"/>
        <v>27430.780835665126</v>
      </c>
      <c r="Q262" s="124">
        <f t="shared" si="22"/>
        <v>14415.668506360556</v>
      </c>
      <c r="R262" s="124">
        <f t="shared" si="23"/>
        <v>6963590.6144672539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6963590.6144672539</v>
      </c>
      <c r="P263" s="124">
        <f t="shared" si="26"/>
        <v>27430.780835665126</v>
      </c>
      <c r="Q263" s="124">
        <f t="shared" si="22"/>
        <v>14502.820606682648</v>
      </c>
      <c r="R263" s="124">
        <f t="shared" si="23"/>
        <v>7005524.2159096012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7005524.2159096012</v>
      </c>
      <c r="P264" s="124">
        <f t="shared" si="26"/>
        <v>27430.780835665126</v>
      </c>
      <c r="Q264" s="124">
        <f t="shared" si="22"/>
        <v>14590.154215560662</v>
      </c>
      <c r="R264" s="124">
        <f t="shared" si="23"/>
        <v>7047545.1509608263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7047545.1509608263</v>
      </c>
      <c r="P265" s="124">
        <f t="shared" si="26"/>
        <v>27430.780835665126</v>
      </c>
      <c r="Q265" s="124">
        <f t="shared" si="22"/>
        <v>14677.669711015962</v>
      </c>
      <c r="R265" s="124">
        <f t="shared" si="23"/>
        <v>7089653.6015075073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7089653.6015075073</v>
      </c>
      <c r="P266" s="124">
        <f t="shared" si="26"/>
        <v>27430.780835665126</v>
      </c>
      <c r="Q266" s="124">
        <f t="shared" si="22"/>
        <v>14765.367471857207</v>
      </c>
      <c r="R266" s="124">
        <f t="shared" si="23"/>
        <v>7131849.7498150291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7131849.7498150291</v>
      </c>
      <c r="P267" s="124">
        <f t="shared" si="26"/>
        <v>27430.780835665126</v>
      </c>
      <c r="Q267" s="124">
        <f t="shared" si="22"/>
        <v>14853.247877681979</v>
      </c>
      <c r="R267" s="124">
        <f t="shared" si="23"/>
        <v>7174133.7785283756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7174133.7785283756</v>
      </c>
      <c r="P268" s="124">
        <f t="shared" si="26"/>
        <v>27430.780835665126</v>
      </c>
      <c r="Q268" s="124">
        <f t="shared" si="22"/>
        <v>14941.311308878445</v>
      </c>
      <c r="R268" s="124">
        <f t="shared" si="23"/>
        <v>7216505.8706729189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7216505.8706729189</v>
      </c>
      <c r="P269" s="124">
        <f t="shared" si="26"/>
        <v>27430.780835665126</v>
      </c>
      <c r="Q269" s="124">
        <f t="shared" si="22"/>
        <v>15029.558146626983</v>
      </c>
      <c r="R269" s="124">
        <f t="shared" si="23"/>
        <v>7258966.2096552104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7258966.2096552104</v>
      </c>
      <c r="P270" s="124">
        <f t="shared" si="26"/>
        <v>27430.780835665126</v>
      </c>
      <c r="Q270" s="124">
        <f t="shared" si="22"/>
        <v>15117.988772901846</v>
      </c>
      <c r="R270" s="124">
        <f t="shared" si="23"/>
        <v>7301514.9792637769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7301514.9792637769</v>
      </c>
      <c r="P271" s="124">
        <f t="shared" si="26"/>
        <v>27430.780835665126</v>
      </c>
      <c r="Q271" s="124">
        <f t="shared" si="22"/>
        <v>15206.603570472817</v>
      </c>
      <c r="R271" s="124">
        <f t="shared" si="23"/>
        <v>7344152.3636699142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7344152.3636699142</v>
      </c>
      <c r="P272" s="124">
        <f t="shared" si="26"/>
        <v>27430.780835665126</v>
      </c>
      <c r="Q272" s="124">
        <f t="shared" si="22"/>
        <v>15295.402922906846</v>
      </c>
      <c r="R272" s="124">
        <f t="shared" si="23"/>
        <v>7386878.5474284859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7386878.5474284859</v>
      </c>
      <c r="P273" s="124">
        <f t="shared" si="26"/>
        <v>27430.780835665126</v>
      </c>
      <c r="Q273" s="124">
        <f t="shared" si="22"/>
        <v>15384.387214569737</v>
      </c>
      <c r="R273" s="124">
        <f t="shared" si="23"/>
        <v>7429693.7154787201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7429693.7154787201</v>
      </c>
      <c r="P274" s="124">
        <f t="shared" si="26"/>
        <v>27430.780835665126</v>
      </c>
      <c r="Q274" s="124">
        <f t="shared" si="22"/>
        <v>15473.556830627791</v>
      </c>
      <c r="R274" s="124">
        <f t="shared" si="23"/>
        <v>7472598.0531450128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7472598.0531450128</v>
      </c>
      <c r="P275" s="124">
        <f t="shared" si="26"/>
        <v>27430.780835665126</v>
      </c>
      <c r="Q275" s="124">
        <f t="shared" si="22"/>
        <v>15562.912157049486</v>
      </c>
      <c r="R275" s="124">
        <f t="shared" si="23"/>
        <v>7515591.7461377271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7515591.7461377271</v>
      </c>
      <c r="P276" s="124">
        <f t="shared" si="26"/>
        <v>27430.780835665126</v>
      </c>
      <c r="Q276" s="124">
        <f t="shared" si="22"/>
        <v>15652.453580607142</v>
      </c>
      <c r="R276" s="124">
        <f t="shared" si="23"/>
        <v>7558674.9805539986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7558674.9805539986</v>
      </c>
      <c r="P277" s="124">
        <f t="shared" si="26"/>
        <v>27430.780835665126</v>
      </c>
      <c r="Q277" s="124">
        <f t="shared" si="22"/>
        <v>15742.18148887859</v>
      </c>
      <c r="R277" s="124">
        <f t="shared" si="23"/>
        <v>7601847.9428785425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7601847.9428785425</v>
      </c>
      <c r="P278" s="124">
        <f t="shared" si="26"/>
        <v>27430.780835665126</v>
      </c>
      <c r="Q278" s="124">
        <f t="shared" si="22"/>
        <v>15832.096270248867</v>
      </c>
      <c r="R278" s="124">
        <f t="shared" si="23"/>
        <v>7645110.8199844565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7645110.8199844565</v>
      </c>
      <c r="P279" s="124">
        <f t="shared" si="26"/>
        <v>27430.780835665126</v>
      </c>
      <c r="Q279" s="124">
        <f t="shared" si="22"/>
        <v>15922.198313911873</v>
      </c>
      <c r="R279" s="124">
        <f t="shared" si="23"/>
        <v>7688463.7991340328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7688463.7991340328</v>
      </c>
      <c r="P280" s="124">
        <f t="shared" si="26"/>
        <v>27430.780835665126</v>
      </c>
      <c r="Q280" s="124">
        <f t="shared" si="22"/>
        <v>16012.488009872073</v>
      </c>
      <c r="R280" s="124">
        <f t="shared" si="23"/>
        <v>7731907.0679795695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7731907.0679795695</v>
      </c>
      <c r="P281" s="124">
        <f t="shared" si="26"/>
        <v>27430.780835665126</v>
      </c>
      <c r="Q281" s="124">
        <f t="shared" si="22"/>
        <v>16102.965748946186</v>
      </c>
      <c r="R281" s="124">
        <f t="shared" si="23"/>
        <v>7775440.8145641806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7775440.8145641806</v>
      </c>
      <c r="P282" s="124">
        <f t="shared" si="26"/>
        <v>27430.780835665126</v>
      </c>
      <c r="Q282" s="124">
        <f t="shared" si="22"/>
        <v>16193.631922764864</v>
      </c>
      <c r="R282" s="124">
        <f t="shared" si="23"/>
        <v>7819065.2273226101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7819065.2273226101</v>
      </c>
      <c r="P283" s="124">
        <f t="shared" si="26"/>
        <v>27430.780835665126</v>
      </c>
      <c r="Q283" s="124">
        <f t="shared" si="22"/>
        <v>16284.486923774393</v>
      </c>
      <c r="R283" s="124">
        <f t="shared" si="23"/>
        <v>7862780.4950820496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7862780.4950820496</v>
      </c>
      <c r="P284" s="124">
        <f t="shared" si="26"/>
        <v>27430.780835665126</v>
      </c>
      <c r="Q284" s="124">
        <f t="shared" si="22"/>
        <v>16375.531145238403</v>
      </c>
      <c r="R284" s="124">
        <f t="shared" si="23"/>
        <v>7906586.8070629528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7906586.8070629528</v>
      </c>
      <c r="P285" s="124">
        <f t="shared" si="26"/>
        <v>27430.780835665126</v>
      </c>
      <c r="Q285" s="124">
        <f t="shared" si="22"/>
        <v>16466.764981239547</v>
      </c>
      <c r="R285" s="124">
        <f t="shared" si="23"/>
        <v>7950484.3528798567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7950484.3528798567</v>
      </c>
      <c r="P286" s="124">
        <f t="shared" si="26"/>
        <v>27430.780835665126</v>
      </c>
      <c r="Q286" s="124">
        <f t="shared" si="22"/>
        <v>16558.188826681228</v>
      </c>
      <c r="R286" s="124">
        <f t="shared" si="23"/>
        <v>7994473.3225422027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7994473.3225422027</v>
      </c>
      <c r="P287" s="124">
        <f t="shared" si="26"/>
        <v>27430.780835665126</v>
      </c>
      <c r="Q287" s="124">
        <f t="shared" si="22"/>
        <v>16649.803077289296</v>
      </c>
      <c r="R287" s="124">
        <f t="shared" si="23"/>
        <v>8038553.9064551564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8038553.9064551564</v>
      </c>
      <c r="P288" s="124">
        <f t="shared" si="26"/>
        <v>27430.780835665126</v>
      </c>
      <c r="Q288" s="124">
        <f t="shared" si="22"/>
        <v>16741.608129613771</v>
      </c>
      <c r="R288" s="124">
        <f t="shared" si="23"/>
        <v>8082726.2954204353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8082726.2954204353</v>
      </c>
      <c r="P289" s="124">
        <f t="shared" si="26"/>
        <v>27430.780835665126</v>
      </c>
      <c r="Q289" s="124">
        <f t="shared" si="22"/>
        <v>16833.604381030549</v>
      </c>
      <c r="R289" s="124">
        <f t="shared" si="23"/>
        <v>8126990.6806371305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8126990.6806371305</v>
      </c>
      <c r="P290" s="124">
        <f t="shared" si="26"/>
        <v>27430.780835665126</v>
      </c>
      <c r="Q290" s="124">
        <f t="shared" si="22"/>
        <v>16925.792229743129</v>
      </c>
      <c r="R290" s="124">
        <f t="shared" si="23"/>
        <v>8171347.2537025381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8171347.2537025381</v>
      </c>
      <c r="P291" s="124">
        <f t="shared" si="26"/>
        <v>27430.780835665126</v>
      </c>
      <c r="Q291" s="124">
        <f t="shared" si="22"/>
        <v>17018.172074784325</v>
      </c>
      <c r="R291" s="124">
        <f t="shared" si="23"/>
        <v>8215796.2066129874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8215796.2066129874</v>
      </c>
      <c r="P292" s="124">
        <f t="shared" si="26"/>
        <v>27430.780835665126</v>
      </c>
      <c r="Q292" s="124">
        <f t="shared" si="22"/>
        <v>17110.744316018016</v>
      </c>
      <c r="R292" s="124">
        <f t="shared" si="23"/>
        <v>8260337.7317646705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8260337.7317646705</v>
      </c>
      <c r="P293" s="124">
        <f t="shared" si="26"/>
        <v>27430.780835665126</v>
      </c>
      <c r="Q293" s="124">
        <f t="shared" si="22"/>
        <v>17203.509354140857</v>
      </c>
      <c r="R293" s="124">
        <f t="shared" si="23"/>
        <v>8304972.0219544759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8304972.0219544759</v>
      </c>
      <c r="P294" s="124">
        <f t="shared" si="26"/>
        <v>27430.780835665126</v>
      </c>
      <c r="Q294" s="124">
        <f t="shared" si="22"/>
        <v>17296.467590684013</v>
      </c>
      <c r="R294" s="124">
        <f t="shared" si="23"/>
        <v>8349699.2703808248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8349699.2703808248</v>
      </c>
      <c r="P295" s="124">
        <f t="shared" si="26"/>
        <v>27430.780835665126</v>
      </c>
      <c r="Q295" s="124">
        <f t="shared" si="22"/>
        <v>17389.619428014918</v>
      </c>
      <c r="R295" s="124">
        <f t="shared" si="23"/>
        <v>8394519.6706445049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8394519.6706445049</v>
      </c>
      <c r="P296" s="124">
        <f t="shared" si="26"/>
        <v>27430.780835665126</v>
      </c>
      <c r="Q296" s="124">
        <f t="shared" si="22"/>
        <v>17482.965269338991</v>
      </c>
      <c r="R296" s="124">
        <f t="shared" si="23"/>
        <v>8439433.4167495091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8439433.4167495091</v>
      </c>
      <c r="P297" s="124">
        <f t="shared" si="26"/>
        <v>27430.780835665126</v>
      </c>
      <c r="Q297" s="124">
        <f t="shared" si="22"/>
        <v>17576.505518701397</v>
      </c>
      <c r="R297" s="124">
        <f t="shared" si="23"/>
        <v>8484440.7031038757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8484440.7031038757</v>
      </c>
      <c r="P298" s="124">
        <f t="shared" si="26"/>
        <v>27430.780835665126</v>
      </c>
      <c r="Q298" s="124">
        <f t="shared" si="22"/>
        <v>17670.240580988786</v>
      </c>
      <c r="R298" s="124">
        <f t="shared" si="23"/>
        <v>8529541.7245205306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8529541.7245205306</v>
      </c>
      <c r="P299" s="124">
        <f t="shared" si="26"/>
        <v>27430.780835665126</v>
      </c>
      <c r="Q299" s="124">
        <f t="shared" si="22"/>
        <v>17764.170861931059</v>
      </c>
      <c r="R299" s="124">
        <f t="shared" si="23"/>
        <v>8574736.6762181278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8574736.6762181278</v>
      </c>
      <c r="P300" s="124">
        <f t="shared" si="26"/>
        <v>27430.780835665126</v>
      </c>
      <c r="Q300" s="124">
        <f t="shared" si="22"/>
        <v>17858.296768103115</v>
      </c>
      <c r="R300" s="124">
        <f t="shared" si="23"/>
        <v>8620025.7538218964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8620025.7538218964</v>
      </c>
      <c r="P301" s="124">
        <f t="shared" si="26"/>
        <v>27430.780835665126</v>
      </c>
      <c r="Q301" s="124">
        <f t="shared" si="22"/>
        <v>17952.618706926602</v>
      </c>
      <c r="R301" s="124">
        <f t="shared" si="23"/>
        <v>8665409.1533644889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8665409.1533644889</v>
      </c>
      <c r="P302" s="124">
        <f t="shared" si="26"/>
        <v>27430.780835665126</v>
      </c>
      <c r="Q302" s="124">
        <f t="shared" si="22"/>
        <v>18047.137086671701</v>
      </c>
      <c r="R302" s="124">
        <f t="shared" si="23"/>
        <v>8710887.0712868255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8710887.0712868255</v>
      </c>
      <c r="P303" s="124">
        <f t="shared" si="26"/>
        <v>27430.780835665126</v>
      </c>
      <c r="Q303" s="124">
        <f t="shared" si="22"/>
        <v>18141.852316458877</v>
      </c>
      <c r="R303" s="124">
        <f t="shared" si="23"/>
        <v>8756459.7044389509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8756459.7044389509</v>
      </c>
      <c r="P304" s="124">
        <f t="shared" si="26"/>
        <v>27430.780835665126</v>
      </c>
      <c r="Q304" s="124">
        <f t="shared" si="22"/>
        <v>18236.76480626066</v>
      </c>
      <c r="R304" s="124">
        <f t="shared" si="23"/>
        <v>8802127.2500808779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8802127.2500808779</v>
      </c>
      <c r="P305" s="124">
        <f t="shared" si="26"/>
        <v>27430.780835665126</v>
      </c>
      <c r="Q305" s="124">
        <f t="shared" si="22"/>
        <v>18331.874966903415</v>
      </c>
      <c r="R305" s="124">
        <f t="shared" si="23"/>
        <v>8847889.9058834463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8847889.9058834463</v>
      </c>
      <c r="P306" s="124">
        <f t="shared" si="26"/>
        <v>27430.780835665126</v>
      </c>
      <c r="Q306" s="124">
        <f t="shared" si="22"/>
        <v>18427.183210069114</v>
      </c>
      <c r="R306" s="124">
        <f t="shared" si="23"/>
        <v>8893747.8699291814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8893747.8699291814</v>
      </c>
      <c r="P307" s="124">
        <f t="shared" si="26"/>
        <v>27430.780835665126</v>
      </c>
      <c r="Q307" s="124">
        <f t="shared" si="22"/>
        <v>18522.689948297131</v>
      </c>
      <c r="R307" s="124">
        <f t="shared" si="23"/>
        <v>8939701.3407131452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8939701.3407131452</v>
      </c>
      <c r="P308" s="124">
        <f t="shared" si="26"/>
        <v>27430.780835665126</v>
      </c>
      <c r="Q308" s="124">
        <f t="shared" si="22"/>
        <v>18618.395594986017</v>
      </c>
      <c r="R308" s="124">
        <f t="shared" si="23"/>
        <v>8985750.5171437971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8985750.5171437971</v>
      </c>
      <c r="P309" s="124">
        <f t="shared" si="26"/>
        <v>27430.780835665126</v>
      </c>
      <c r="Q309" s="124">
        <f t="shared" si="22"/>
        <v>18714.300564395297</v>
      </c>
      <c r="R309" s="124">
        <f t="shared" si="23"/>
        <v>9031895.5985438582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9031895.5985438582</v>
      </c>
      <c r="P310" s="124">
        <f t="shared" si="26"/>
        <v>27430.780835665126</v>
      </c>
      <c r="Q310" s="124">
        <f t="shared" si="22"/>
        <v>18810.405271647254</v>
      </c>
      <c r="R310" s="124">
        <f t="shared" si="23"/>
        <v>9078136.7846511714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9078136.7846511714</v>
      </c>
      <c r="P311" s="124">
        <f t="shared" si="26"/>
        <v>27430.780835665126</v>
      </c>
      <c r="Q311" s="124">
        <f t="shared" si="22"/>
        <v>18906.710132728738</v>
      </c>
      <c r="R311" s="124">
        <f t="shared" si="23"/>
        <v>9124474.2756195664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9124474.2756195664</v>
      </c>
      <c r="P312" s="124">
        <f t="shared" si="26"/>
        <v>27430.780835665126</v>
      </c>
      <c r="Q312" s="124">
        <f t="shared" si="22"/>
        <v>19003.215564492955</v>
      </c>
      <c r="R312" s="124">
        <f t="shared" si="23"/>
        <v>9170908.2720197253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9170908.2720197253</v>
      </c>
      <c r="P313" s="124">
        <f t="shared" si="26"/>
        <v>27430.780835665126</v>
      </c>
      <c r="Q313" s="124">
        <f t="shared" si="22"/>
        <v>19099.921984661276</v>
      </c>
      <c r="R313" s="124">
        <f t="shared" si="23"/>
        <v>9217438.9748400524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9217438.9748400524</v>
      </c>
      <c r="P314" s="124">
        <f t="shared" si="26"/>
        <v>27430.780835665126</v>
      </c>
      <c r="Q314" s="124">
        <f t="shared" si="22"/>
        <v>19196.82981182505</v>
      </c>
      <c r="R314" s="124">
        <f t="shared" si="23"/>
        <v>9264066.5854875427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9264066.5854875427</v>
      </c>
      <c r="P315" s="124">
        <f t="shared" si="26"/>
        <v>27430.780835665126</v>
      </c>
      <c r="Q315" s="124">
        <f t="shared" ref="Q315:Q346" si="27">O315*$P$53</f>
        <v>19293.939465447405</v>
      </c>
      <c r="R315" s="124">
        <f t="shared" ref="R315:R346" si="28">O315+P315+Q315</f>
        <v>9310791.3057886567</v>
      </c>
      <c r="Z315" s="2"/>
    </row>
    <row r="316" spans="13:26" x14ac:dyDescent="0.2">
      <c r="M316" s="2"/>
      <c r="N316" s="1">
        <f t="shared" ref="N316:N346" si="29">N315+1</f>
        <v>258</v>
      </c>
      <c r="O316" s="124">
        <f t="shared" ref="O316:O346" si="30">R315</f>
        <v>9310791.3057886567</v>
      </c>
      <c r="P316" s="124">
        <f t="shared" ref="P316:P346" si="31">P315</f>
        <v>27430.780835665126</v>
      </c>
      <c r="Q316" s="124">
        <f t="shared" si="27"/>
        <v>19391.251365865079</v>
      </c>
      <c r="R316" s="124">
        <f t="shared" si="28"/>
        <v>9357613.3379901871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9357613.3379901871</v>
      </c>
      <c r="P317" s="124">
        <f t="shared" si="31"/>
        <v>27430.780835665126</v>
      </c>
      <c r="Q317" s="124">
        <f t="shared" si="27"/>
        <v>19488.765934290215</v>
      </c>
      <c r="R317" s="124">
        <f t="shared" si="28"/>
        <v>9404532.8847601432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9404532.8847601432</v>
      </c>
      <c r="P318" s="124">
        <f t="shared" si="31"/>
        <v>27430.780835665126</v>
      </c>
      <c r="Q318" s="124">
        <f t="shared" si="27"/>
        <v>19586.483592812216</v>
      </c>
      <c r="R318" s="124">
        <f t="shared" si="28"/>
        <v>9451550.149188621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9451550.149188621</v>
      </c>
      <c r="P319" s="124">
        <f t="shared" si="31"/>
        <v>27430.780835665126</v>
      </c>
      <c r="Q319" s="124">
        <f t="shared" si="27"/>
        <v>19684.404764399547</v>
      </c>
      <c r="R319" s="124">
        <f t="shared" si="28"/>
        <v>9498665.3347886857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9498665.3347886857</v>
      </c>
      <c r="P320" s="124">
        <f t="shared" si="31"/>
        <v>27430.780835665126</v>
      </c>
      <c r="Q320" s="124">
        <f t="shared" si="27"/>
        <v>19782.529872901574</v>
      </c>
      <c r="R320" s="124">
        <f t="shared" si="28"/>
        <v>9545878.6454972532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9545878.6454972532</v>
      </c>
      <c r="P321" s="124">
        <f t="shared" si="31"/>
        <v>27430.780835665126</v>
      </c>
      <c r="Q321" s="124">
        <f t="shared" si="27"/>
        <v>19880.859343050404</v>
      </c>
      <c r="R321" s="124">
        <f t="shared" si="28"/>
        <v>9593190.285675969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9593190.285675969</v>
      </c>
      <c r="P322" s="124">
        <f t="shared" si="31"/>
        <v>27430.780835665126</v>
      </c>
      <c r="Q322" s="124">
        <f t="shared" si="27"/>
        <v>19979.39360046271</v>
      </c>
      <c r="R322" s="124">
        <f t="shared" si="28"/>
        <v>9640600.4601120967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9640600.4601120967</v>
      </c>
      <c r="P323" s="124">
        <f t="shared" si="31"/>
        <v>27430.780835665126</v>
      </c>
      <c r="Q323" s="124">
        <f t="shared" si="27"/>
        <v>20078.133071641587</v>
      </c>
      <c r="R323" s="124">
        <f t="shared" si="28"/>
        <v>9688109.3740194049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9688109.3740194049</v>
      </c>
      <c r="P324" s="124">
        <f t="shared" si="31"/>
        <v>27430.780835665126</v>
      </c>
      <c r="Q324" s="124">
        <f t="shared" si="27"/>
        <v>20177.078183978399</v>
      </c>
      <c r="R324" s="124">
        <f t="shared" si="28"/>
        <v>9735717.2330390494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9735717.2330390494</v>
      </c>
      <c r="P325" s="124">
        <f t="shared" si="31"/>
        <v>27430.780835665126</v>
      </c>
      <c r="Q325" s="124">
        <f t="shared" si="27"/>
        <v>20276.229365754607</v>
      </c>
      <c r="R325" s="124">
        <f t="shared" si="28"/>
        <v>9783424.2432404701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9783424.2432404701</v>
      </c>
      <c r="P326" s="124">
        <f t="shared" si="31"/>
        <v>27430.780835665126</v>
      </c>
      <c r="Q326" s="124">
        <f t="shared" si="27"/>
        <v>20375.58704614365</v>
      </c>
      <c r="R326" s="124">
        <f t="shared" si="28"/>
        <v>9831230.6111222804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9831230.6111222804</v>
      </c>
      <c r="P327" s="124">
        <f t="shared" si="31"/>
        <v>27430.780835665126</v>
      </c>
      <c r="Q327" s="124">
        <f t="shared" si="27"/>
        <v>20475.151655212791</v>
      </c>
      <c r="R327" s="124">
        <f t="shared" si="28"/>
        <v>9879136.5436131582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9879136.5436131582</v>
      </c>
      <c r="P328" s="124">
        <f t="shared" si="31"/>
        <v>27430.780835665126</v>
      </c>
      <c r="Q328" s="124">
        <f t="shared" si="27"/>
        <v>20574.923623924969</v>
      </c>
      <c r="R328" s="124">
        <f t="shared" si="28"/>
        <v>9927142.248072749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9927142.248072749</v>
      </c>
      <c r="P329" s="124">
        <f t="shared" si="31"/>
        <v>27430.780835665126</v>
      </c>
      <c r="Q329" s="124">
        <f t="shared" si="27"/>
        <v>20674.903384140689</v>
      </c>
      <c r="R329" s="124">
        <f t="shared" si="28"/>
        <v>9975247.9322925545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9975247.9322925545</v>
      </c>
      <c r="P330" s="124">
        <f t="shared" si="31"/>
        <v>27430.780835665126</v>
      </c>
      <c r="Q330" s="124">
        <f t="shared" si="27"/>
        <v>20775.091368619862</v>
      </c>
      <c r="R330" s="124">
        <f t="shared" si="28"/>
        <v>10023453.80449684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10023453.80449684</v>
      </c>
      <c r="P331" s="124">
        <f t="shared" si="31"/>
        <v>27430.780835665126</v>
      </c>
      <c r="Q331" s="124">
        <f t="shared" si="27"/>
        <v>20875.488011023706</v>
      </c>
      <c r="R331" s="124">
        <f t="shared" si="28"/>
        <v>10071760.073343528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10071760.073343528</v>
      </c>
      <c r="P332" s="124">
        <f t="shared" si="31"/>
        <v>27430.780835665126</v>
      </c>
      <c r="Q332" s="124">
        <f t="shared" si="27"/>
        <v>20976.093745916594</v>
      </c>
      <c r="R332" s="124">
        <f t="shared" si="28"/>
        <v>10120166.947925111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10120166.947925111</v>
      </c>
      <c r="P333" s="124">
        <f t="shared" si="31"/>
        <v>27430.780835665126</v>
      </c>
      <c r="Q333" s="124">
        <f t="shared" si="27"/>
        <v>21076.909008767969</v>
      </c>
      <c r="R333" s="124">
        <f t="shared" si="28"/>
        <v>10168674.637769544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10168674.637769544</v>
      </c>
      <c r="P334" s="124">
        <f t="shared" si="31"/>
        <v>27430.780835665126</v>
      </c>
      <c r="Q334" s="124">
        <f t="shared" si="27"/>
        <v>21177.934235954195</v>
      </c>
      <c r="R334" s="124">
        <f t="shared" si="28"/>
        <v>10217283.352841165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10217283.352841165</v>
      </c>
      <c r="P335" s="124">
        <f t="shared" si="31"/>
        <v>27430.780835665126</v>
      </c>
      <c r="Q335" s="124">
        <f t="shared" si="27"/>
        <v>21279.169864760468</v>
      </c>
      <c r="R335" s="124">
        <f t="shared" si="28"/>
        <v>10265993.303541591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10265993.303541591</v>
      </c>
      <c r="P336" s="124">
        <f t="shared" si="31"/>
        <v>27430.780835665126</v>
      </c>
      <c r="Q336" s="124">
        <f t="shared" si="27"/>
        <v>21380.616333382703</v>
      </c>
      <c r="R336" s="124">
        <f t="shared" si="28"/>
        <v>10314804.700710639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10314804.700710639</v>
      </c>
      <c r="P337" s="124">
        <f t="shared" si="31"/>
        <v>27430.780835665126</v>
      </c>
      <c r="Q337" s="124">
        <f t="shared" si="27"/>
        <v>21482.274080929426</v>
      </c>
      <c r="R337" s="124">
        <f t="shared" si="28"/>
        <v>10363717.755627235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10363717.755627235</v>
      </c>
      <c r="P338" s="124">
        <f t="shared" si="31"/>
        <v>27430.780835665126</v>
      </c>
      <c r="Q338" s="124">
        <f t="shared" si="27"/>
        <v>21584.143547423686</v>
      </c>
      <c r="R338" s="124">
        <f t="shared" si="28"/>
        <v>10412732.680010324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10412732.680010324</v>
      </c>
      <c r="P339" s="124">
        <f t="shared" si="31"/>
        <v>27430.780835665126</v>
      </c>
      <c r="Q339" s="124">
        <f t="shared" si="27"/>
        <v>21686.225173804938</v>
      </c>
      <c r="R339" s="124">
        <f t="shared" si="28"/>
        <v>10461849.686019795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10461849.686019795</v>
      </c>
      <c r="P340" s="124">
        <f t="shared" si="31"/>
        <v>27430.780835665126</v>
      </c>
      <c r="Q340" s="124">
        <f t="shared" si="27"/>
        <v>21788.519401930986</v>
      </c>
      <c r="R340" s="124">
        <f t="shared" si="28"/>
        <v>10511068.986257391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10511068.986257391</v>
      </c>
      <c r="P341" s="124">
        <f t="shared" si="31"/>
        <v>27430.780835665126</v>
      </c>
      <c r="Q341" s="124">
        <f t="shared" si="27"/>
        <v>21891.026674579854</v>
      </c>
      <c r="R341" s="124">
        <f t="shared" si="28"/>
        <v>10560390.793767637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10560390.793767637</v>
      </c>
      <c r="P342" s="124">
        <f t="shared" si="31"/>
        <v>27430.780835665126</v>
      </c>
      <c r="Q342" s="124">
        <f t="shared" si="27"/>
        <v>21993.747435451744</v>
      </c>
      <c r="R342" s="124">
        <f t="shared" si="28"/>
        <v>10609815.322038755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10609815.322038755</v>
      </c>
      <c r="P343" s="124">
        <f t="shared" si="31"/>
        <v>27430.780835665126</v>
      </c>
      <c r="Q343" s="124">
        <f t="shared" si="27"/>
        <v>22096.682129170924</v>
      </c>
      <c r="R343" s="124">
        <f t="shared" si="28"/>
        <v>10659342.785003591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10659342.785003591</v>
      </c>
      <c r="P344" s="124">
        <f t="shared" si="31"/>
        <v>27430.780835665126</v>
      </c>
      <c r="Q344" s="124">
        <f t="shared" si="27"/>
        <v>22199.831201287667</v>
      </c>
      <c r="R344" s="124">
        <f t="shared" si="28"/>
        <v>10708973.397040544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10708973.397040544</v>
      </c>
      <c r="P345" s="124">
        <f t="shared" si="31"/>
        <v>27430.780835665126</v>
      </c>
      <c r="Q345" s="124">
        <f t="shared" si="27"/>
        <v>22303.195098280175</v>
      </c>
      <c r="R345" s="124">
        <f t="shared" si="28"/>
        <v>10758707.372974491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10758707.372974491</v>
      </c>
      <c r="P346" s="124">
        <f t="shared" si="31"/>
        <v>27430.780835665126</v>
      </c>
      <c r="Q346" s="124">
        <f t="shared" si="27"/>
        <v>22406.774267556524</v>
      </c>
      <c r="R346" s="124">
        <f t="shared" si="28"/>
        <v>10808544.928077713</v>
      </c>
      <c r="Z346" s="2"/>
    </row>
    <row r="347" spans="13:26" x14ac:dyDescent="0.2">
      <c r="M347" s="2"/>
      <c r="N347" s="163" t="s">
        <v>216</v>
      </c>
      <c r="O347" s="163" t="s">
        <v>216</v>
      </c>
      <c r="P347" s="163" t="s">
        <v>216</v>
      </c>
      <c r="Q347" s="163" t="s">
        <v>216</v>
      </c>
      <c r="R347" s="163" t="s">
        <v>216</v>
      </c>
      <c r="Z347" s="2"/>
    </row>
    <row r="348" spans="13:26" x14ac:dyDescent="0.2">
      <c r="M348" s="2"/>
      <c r="N348" s="134"/>
      <c r="O348" s="134" t="s">
        <v>231</v>
      </c>
      <c r="P348" s="196">
        <f>SUM(P59:P346)</f>
        <v>7900064.8806715282</v>
      </c>
      <c r="Q348" s="196">
        <f>SUM(Q59:Q346)</f>
        <v>2908480.047406151</v>
      </c>
      <c r="R348" s="196">
        <f>P348+Q348</f>
        <v>10808544.928077679</v>
      </c>
      <c r="S348" s="124">
        <f>R348-P54</f>
        <v>-5.5879354476928711E-8</v>
      </c>
      <c r="Z348" s="2"/>
    </row>
    <row r="349" spans="13:26" x14ac:dyDescent="0.2"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3560D-9CA5-45D7-9965-5DB50DAF1613}">
  <sheetPr>
    <tabColor theme="2" tint="-0.499984740745262"/>
    <pageSetUpPr fitToPage="1"/>
  </sheetPr>
  <dimension ref="A1:AH349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18.710937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8.710937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Grange Hall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9520175.9309591353</v>
      </c>
      <c r="Q8" s="184">
        <f>G10</f>
        <v>5344924.0378644625</v>
      </c>
      <c r="R8" s="184">
        <f>G11</f>
        <v>5352650.9249839783</v>
      </c>
      <c r="S8" s="184">
        <f>G12</f>
        <v>2500684.6623360785</v>
      </c>
      <c r="T8" s="184">
        <f>G13</f>
        <v>-3678083.6942253821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17656784.271284554</v>
      </c>
      <c r="Q9" s="184">
        <f>L10</f>
        <v>10245933.335449388</v>
      </c>
      <c r="R9" s="184">
        <f>L11</f>
        <v>10463396.977931753</v>
      </c>
      <c r="S9" s="184">
        <f>L12</f>
        <v>4137395.9791745092</v>
      </c>
      <c r="T9" s="184">
        <f>L13</f>
        <v>-7189942.0212710993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48</v>
      </c>
      <c r="B10" s="170">
        <f>'Escalation Factors'!$A$10</f>
        <v>2023</v>
      </c>
      <c r="C10" s="201">
        <v>2049</v>
      </c>
      <c r="D10" s="10" t="s">
        <v>155</v>
      </c>
      <c r="E10" s="184">
        <f>VLOOKUP($A$10,'Cost Estimates in 2023'!$A:$F,2,FALSE)</f>
        <v>5068625</v>
      </c>
      <c r="F10" s="164">
        <f>VLOOKUP(G$7,Multiplier_Labor,3,FALSE)</f>
        <v>1.0545116353773385</v>
      </c>
      <c r="G10" s="185">
        <f>E10*F10</f>
        <v>5344924.0378644625</v>
      </c>
      <c r="H10" s="137"/>
      <c r="J10" s="165">
        <f>C10+1</f>
        <v>2050</v>
      </c>
      <c r="K10" s="164">
        <f>VLOOKUP(J$10,Multiplier_Labor,4,FALSE)</f>
        <v>1.9169464828433931</v>
      </c>
      <c r="L10" s="185">
        <f>G10*K10</f>
        <v>10245933.335449388</v>
      </c>
      <c r="M10" s="2"/>
      <c r="O10" s="134" t="s">
        <v>235</v>
      </c>
      <c r="P10" s="184">
        <f>SUM(Q10:T10)</f>
        <v>16361174.231284551</v>
      </c>
      <c r="Q10" s="184">
        <f>Q9-Q16</f>
        <v>9509835.2954493873</v>
      </c>
      <c r="R10" s="184">
        <f>R9-R16</f>
        <v>9747845.9779317528</v>
      </c>
      <c r="S10" s="184">
        <f>S9-S16</f>
        <v>3873059.9791745092</v>
      </c>
      <c r="T10" s="184">
        <f>T9-T16</f>
        <v>-6769567.0212710993</v>
      </c>
      <c r="Z10" s="2"/>
      <c r="AA10" s="186" t="str">
        <f>A10</f>
        <v>Grange Hall Solar</v>
      </c>
      <c r="AB10" s="182">
        <f>P12</f>
        <v>24</v>
      </c>
      <c r="AC10" s="187">
        <f>G7</f>
        <v>2025</v>
      </c>
      <c r="AD10" s="187">
        <f>C10</f>
        <v>2049</v>
      </c>
      <c r="AE10" s="182">
        <f>G15</f>
        <v>9520175.9309591353</v>
      </c>
      <c r="AF10" s="182">
        <f>P16</f>
        <v>1295610.04</v>
      </c>
      <c r="AG10" s="182">
        <f>L15</f>
        <v>17656784.271284554</v>
      </c>
      <c r="AH10" s="188">
        <f>AG10-P10-P16</f>
        <v>2.7939677238464355E-9</v>
      </c>
    </row>
    <row r="11" spans="1:34" x14ac:dyDescent="0.2">
      <c r="D11" s="161" t="s">
        <v>245</v>
      </c>
      <c r="E11" s="184">
        <f>VLOOKUP($A$10,'Cost Estimates in 2023'!$A:$F,3,FALSE)</f>
        <v>5279765</v>
      </c>
      <c r="F11" s="164">
        <f>VLOOKUP(G$7,Multiplier_Materials,3,FALSE)</f>
        <v>1.0138047668757943</v>
      </c>
      <c r="G11" s="185">
        <f>E11*F11</f>
        <v>5352650.9249839783</v>
      </c>
      <c r="H11" s="137"/>
      <c r="K11" s="164">
        <f>VLOOKUP(J$10,Multiplier_Materials,4,FALSE)</f>
        <v>1.9548065294325303</v>
      </c>
      <c r="L11" s="185">
        <f>G11*K11</f>
        <v>10463396.977931753</v>
      </c>
      <c r="M11" s="2"/>
      <c r="O11" s="134" t="s">
        <v>234</v>
      </c>
      <c r="P11" s="184">
        <f>SUM(Q11:T11)</f>
        <v>8825413.334218692</v>
      </c>
      <c r="Q11" s="184">
        <f>Q10/((1+Q13)^(P12))</f>
        <v>4960928.9464062266</v>
      </c>
      <c r="R11" s="184">
        <f>R10/((1+R13)^(P12))</f>
        <v>4986603.9585827952</v>
      </c>
      <c r="S11" s="184">
        <f>S10/((1+S13)^(P12))</f>
        <v>2340917.2665561056</v>
      </c>
      <c r="T11" s="184">
        <f>T10/((1+T13)^(P12))</f>
        <v>-3463036.8373264372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2400625</v>
      </c>
      <c r="F12" s="164">
        <f>VLOOKUP(G$7,Multiplier_GDP,3,FALSE)</f>
        <v>1.0416806716317952</v>
      </c>
      <c r="G12" s="185">
        <f>E12*F12</f>
        <v>2500684.6623360785</v>
      </c>
      <c r="H12" s="137"/>
      <c r="K12" s="164">
        <f>VLOOKUP(J$10,Multiplier_GDP,4,FALSE)</f>
        <v>1.6545052806895912</v>
      </c>
      <c r="L12" s="185">
        <f>G12*K12</f>
        <v>4137395.9791745092</v>
      </c>
      <c r="M12" s="2"/>
      <c r="O12" s="134" t="s">
        <v>244</v>
      </c>
      <c r="P12" s="184">
        <f>(P7-P6)</f>
        <v>24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-3628000</v>
      </c>
      <c r="F13" s="164">
        <f>F11</f>
        <v>1.0138047668757943</v>
      </c>
      <c r="G13" s="185">
        <f>E13*F13</f>
        <v>-3678083.6942253821</v>
      </c>
      <c r="H13" s="137"/>
      <c r="K13" s="164">
        <f>K11</f>
        <v>1.9548065294325303</v>
      </c>
      <c r="L13" s="185">
        <f>G13*K13</f>
        <v>-7189942.0212710993</v>
      </c>
      <c r="M13" s="2"/>
      <c r="O13" s="180" t="s">
        <v>237</v>
      </c>
      <c r="P13" s="189">
        <f>IF(P8=0,0,((P9/P8)^(1/($P7-$P6))-1))</f>
        <v>2.6071858287767258E-2</v>
      </c>
      <c r="Q13" s="189">
        <f>IF(Q8=0,0,((Q9/Q8)^(1/($P7-$P6))-1))</f>
        <v>2.7484824331636348E-2</v>
      </c>
      <c r="R13" s="189">
        <f>IF(R8=0,0,((R9/R8)^(1/($P7-$P6))-1))</f>
        <v>2.8322466395616308E-2</v>
      </c>
      <c r="S13" s="189">
        <f>IF(S8=0,0,((S9/S8)^(1/($P7-$P6))-1))</f>
        <v>2.1200863205538489E-2</v>
      </c>
      <c r="T13" s="189">
        <f>IF(T8=0,0,((T9/T8)^(1/($P7-$P6))-1))</f>
        <v>2.8322466395616308E-2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498852.33972370089</v>
      </c>
      <c r="Q14" s="185">
        <f>PMT(Q13,$P12,-Q11)</f>
        <v>285050.60808752012</v>
      </c>
      <c r="R14" s="185">
        <f>PMT(R13,$P12,-R11)</f>
        <v>289150.76680895733</v>
      </c>
      <c r="S14" s="185">
        <f>PMT(S13,$P12,-S11)</f>
        <v>125456.91719830138</v>
      </c>
      <c r="T14" s="185">
        <f>PMT(T13,$P12,-T11)</f>
        <v>-200805.95237107796</v>
      </c>
      <c r="U14" s="190"/>
      <c r="Z14" s="2"/>
    </row>
    <row r="15" spans="1:34" x14ac:dyDescent="0.2">
      <c r="E15" s="185">
        <f>SUM(E10:E13)</f>
        <v>9121015</v>
      </c>
      <c r="F15" s="124"/>
      <c r="G15" s="185">
        <f>SUM(G10:G13)</f>
        <v>9520175.9309591353</v>
      </c>
      <c r="H15" s="137"/>
      <c r="L15" s="185">
        <f>SUM(L10:L13)</f>
        <v>17656784.271284554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1295610.04</v>
      </c>
      <c r="Q16" s="185">
        <f>VLOOKUP($A$10,'Reserves Dec 31, 2024'!$A:$F,2,FALSE)</f>
        <v>736098.04</v>
      </c>
      <c r="R16" s="185">
        <f>VLOOKUP($A$10,'Reserves Dec 31, 2024'!$A:$F,3,FALSE)</f>
        <v>715551</v>
      </c>
      <c r="S16" s="185">
        <f>VLOOKUP($A$10,'Reserves Dec 31, 2024'!$A:$F,4,FALSE)</f>
        <v>264336</v>
      </c>
      <c r="T16" s="185">
        <f>VLOOKUP($A$10,'Reserves Dec 31, 2024'!$A:$F,5,FALSE)</f>
        <v>-420375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498852.33972370089</v>
      </c>
      <c r="Q17" s="124">
        <f>IF($N17&lt;=TRUNC($P$12),Q14*(1+0),0)</f>
        <v>285050.60808752012</v>
      </c>
      <c r="R17" s="124">
        <f>IF($N17&lt;=TRUNC($P$12),R14*(1+0),0)</f>
        <v>289150.76680895733</v>
      </c>
      <c r="S17" s="124">
        <f>IF($N17&lt;=TRUNC($P$12),S14*(1+0),0)</f>
        <v>125456.91719830138</v>
      </c>
      <c r="T17" s="124">
        <f>IF($N17&lt;=TRUNC($P$12),T14*(1+0),0)</f>
        <v>-200805.95237107796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511848.84359046596</v>
      </c>
      <c r="Q18" s="124">
        <f t="shared" ref="Q18:Q48" si="3">IF($N18&lt;=TRUNC($P$12),Q17*(1+Q$13),0)</f>
        <v>292885.17397643172</v>
      </c>
      <c r="R18" s="124">
        <f t="shared" ref="R18:R48" si="4">IF($N18&lt;=TRUNC($P$12),R17*(1+R$13),0)</f>
        <v>297340.22968517069</v>
      </c>
      <c r="S18" s="124">
        <f t="shared" ref="S18:S48" si="5">IF($N18&lt;=TRUNC($P$12),S17*(1+S$13),0)</f>
        <v>128116.71213801113</v>
      </c>
      <c r="T18" s="124">
        <f t="shared" ref="T18:T48" si="6">IF($N18&lt;=TRUNC($P$12),T17*(1+T$13),0)</f>
        <v>-206493.27220914754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525187.93593518902</v>
      </c>
      <c r="Q19" s="124">
        <f t="shared" si="3"/>
        <v>300935.0715325147</v>
      </c>
      <c r="R19" s="124">
        <f t="shared" si="4"/>
        <v>305761.63834849378</v>
      </c>
      <c r="S19" s="124">
        <f t="shared" si="5"/>
        <v>130832.89702639246</v>
      </c>
      <c r="T19" s="124">
        <f t="shared" si="6"/>
        <v>-212341.67097221198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538878.73775082373</v>
      </c>
      <c r="Q20" s="124">
        <f t="shared" si="3"/>
        <v>309206.21910881432</v>
      </c>
      <c r="R20" s="124">
        <f t="shared" si="4"/>
        <v>314421.56207568757</v>
      </c>
      <c r="S20" s="124">
        <f t="shared" si="5"/>
        <v>133606.66737903332</v>
      </c>
      <c r="T20" s="124">
        <f t="shared" si="6"/>
        <v>-218355.71081271148</v>
      </c>
      <c r="U20" s="196">
        <f>SUM(Q17:T20)/4</f>
        <v>518691.96425004496</v>
      </c>
      <c r="V20" s="124">
        <f>SUM(Q17:Q20)/4</f>
        <v>297019.26817632024</v>
      </c>
      <c r="W20" s="124">
        <f>SUM(R17:R20)/4</f>
        <v>301668.54922957736</v>
      </c>
      <c r="X20" s="124">
        <f>SUM(S17:S20)/4</f>
        <v>129503.29843543458</v>
      </c>
      <c r="Y20" s="124">
        <f>SUM(T17:T20)/4</f>
        <v>-209499.15159128726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552930.61488789157</v>
      </c>
      <c r="Q21" s="124">
        <f t="shared" si="3"/>
        <v>317704.69772326952</v>
      </c>
      <c r="R21" s="124">
        <f t="shared" si="4"/>
        <v>323326.75620163343</v>
      </c>
      <c r="S21" s="124">
        <f t="shared" si="5"/>
        <v>136439.24405748409</v>
      </c>
      <c r="T21" s="124">
        <f t="shared" si="6"/>
        <v>-224540.08309449541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567353.18467269267</v>
      </c>
      <c r="Q22" s="124">
        <f t="shared" si="3"/>
        <v>326436.75552952918</v>
      </c>
      <c r="R22" s="124">
        <f t="shared" si="4"/>
        <v>332484.16738895781</v>
      </c>
      <c r="S22" s="124">
        <f t="shared" si="5"/>
        <v>139331.87380661388</v>
      </c>
      <c r="T22" s="124">
        <f t="shared" si="6"/>
        <v>-230899.61205240813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582156.32270538947</v>
      </c>
      <c r="Q23" s="124">
        <f t="shared" si="3"/>
        <v>335408.81241064763</v>
      </c>
      <c r="R23" s="124">
        <f t="shared" si="4"/>
        <v>341900.93904690602</v>
      </c>
      <c r="S23" s="124">
        <f t="shared" si="5"/>
        <v>142285.82980335926</v>
      </c>
      <c r="T23" s="124">
        <f t="shared" si="6"/>
        <v>-237439.25855552329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597350.16984287335</v>
      </c>
      <c r="Q24" s="124">
        <f t="shared" si="3"/>
        <v>344627.46469903702</v>
      </c>
      <c r="R24" s="124">
        <f t="shared" si="4"/>
        <v>351584.41690369166</v>
      </c>
      <c r="S24" s="124">
        <f t="shared" si="5"/>
        <v>145302.41221710682</v>
      </c>
      <c r="T24" s="124">
        <f t="shared" si="6"/>
        <v>-244164.12397696215</v>
      </c>
      <c r="U24" s="196">
        <f>SUM(Q21:T24)/4</f>
        <v>574947.57302721182</v>
      </c>
      <c r="V24" s="124">
        <f>SUM(Q21:Q24)/4</f>
        <v>331044.43259062083</v>
      </c>
      <c r="W24" s="124">
        <f>SUM(R21:R24)/4</f>
        <v>337324.06988529721</v>
      </c>
      <c r="X24" s="124">
        <f>SUM(S21:S24)/4</f>
        <v>140839.83997114099</v>
      </c>
      <c r="Y24" s="124">
        <f>SUM(T21:T24)/4</f>
        <v>-234260.76941984723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612945.13937145786</v>
      </c>
      <c r="Q25" s="124">
        <f t="shared" si="3"/>
        <v>354099.49002614728</v>
      </c>
      <c r="R25" s="124">
        <f t="shared" si="4"/>
        <v>361542.1547366688</v>
      </c>
      <c r="S25" s="124">
        <f t="shared" si="5"/>
        <v>148382.94878195645</v>
      </c>
      <c r="T25" s="124">
        <f t="shared" si="6"/>
        <v>-251079.45417331476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628951.92437458364</v>
      </c>
      <c r="Q26" s="124">
        <f t="shared" si="3"/>
        <v>363831.85230543796</v>
      </c>
      <c r="R26" s="124">
        <f t="shared" si="4"/>
        <v>371781.92026479682</v>
      </c>
      <c r="S26" s="124">
        <f t="shared" si="5"/>
        <v>151528.79538111715</v>
      </c>
      <c r="T26" s="124">
        <f t="shared" si="6"/>
        <v>-258190.64357676817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645381.50530085957</v>
      </c>
      <c r="Q27" s="124">
        <f t="shared" si="3"/>
        <v>373831.70685230679</v>
      </c>
      <c r="R27" s="124">
        <f t="shared" si="4"/>
        <v>382311.70120799425</v>
      </c>
      <c r="S27" s="124">
        <f t="shared" si="5"/>
        <v>154741.33664369225</v>
      </c>
      <c r="T27" s="124">
        <f t="shared" si="6"/>
        <v>-265503.23940313375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662245.15773790784</v>
      </c>
      <c r="Q28" s="124">
        <f t="shared" si="3"/>
        <v>384106.40564473823</v>
      </c>
      <c r="R28" s="124">
        <f t="shared" si="4"/>
        <v>393139.71151810855</v>
      </c>
      <c r="S28" s="124">
        <f t="shared" si="5"/>
        <v>158021.98655411735</v>
      </c>
      <c r="T28" s="124">
        <f t="shared" si="6"/>
        <v>-273022.9459790563</v>
      </c>
      <c r="U28" s="196">
        <f>SUM(Q25:T28)/4</f>
        <v>637380.93169620214</v>
      </c>
      <c r="V28" s="124">
        <f>SUM(Q25:Q28)/4</f>
        <v>368967.36370715755</v>
      </c>
      <c r="W28" s="124">
        <f>SUM(R25:R28)/4</f>
        <v>377193.87193189212</v>
      </c>
      <c r="X28" s="124">
        <f>SUM(S25:S28)/4</f>
        <v>153168.76684022078</v>
      </c>
      <c r="Y28" s="124">
        <f>SUM(T25:T28)/4</f>
        <v>-261949.07078306825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679554.46039764094</v>
      </c>
      <c r="Q29" s="124">
        <f t="shared" si="3"/>
        <v>394663.5027285401</v>
      </c>
      <c r="R29" s="124">
        <f t="shared" si="4"/>
        <v>404274.39778636245</v>
      </c>
      <c r="S29" s="124">
        <f t="shared" si="5"/>
        <v>161372.18907451862</v>
      </c>
      <c r="T29" s="124">
        <f t="shared" si="6"/>
        <v>-280755.62919178029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697321.30331873824</v>
      </c>
      <c r="Q30" s="124">
        <f t="shared" si="3"/>
        <v>405510.75977114233</v>
      </c>
      <c r="R30" s="124">
        <f t="shared" si="4"/>
        <v>415724.44583227474</v>
      </c>
      <c r="S30" s="124">
        <f t="shared" si="5"/>
        <v>164793.41878026578</v>
      </c>
      <c r="T30" s="124">
        <f t="shared" si="6"/>
        <v>-288707.32106494461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715557.89629226038</v>
      </c>
      <c r="Q31" s="124">
        <f t="shared" si="3"/>
        <v>416656.15176804055</v>
      </c>
      <c r="R31" s="124">
        <f t="shared" si="4"/>
        <v>427498.78747919557</v>
      </c>
      <c r="S31" s="124">
        <f t="shared" si="5"/>
        <v>168287.1815089992</v>
      </c>
      <c r="T31" s="124">
        <f t="shared" si="6"/>
        <v>-296884.22446397494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734276.7775164952</v>
      </c>
      <c r="Q32" s="124">
        <f t="shared" si="3"/>
        <v>428107.87290608074</v>
      </c>
      <c r="R32" s="124">
        <f t="shared" si="4"/>
        <v>439606.60752174183</v>
      </c>
      <c r="S32" s="124">
        <f t="shared" si="5"/>
        <v>171855.01502341713</v>
      </c>
      <c r="T32" s="124">
        <f t="shared" si="6"/>
        <v>-305292.71793474449</v>
      </c>
      <c r="U32" s="196">
        <f>SUM(Q29:T32)/4</f>
        <v>706677.60938128387</v>
      </c>
      <c r="V32" s="124">
        <f>SUM(Q29:Q32)/4</f>
        <v>411234.57179345092</v>
      </c>
      <c r="W32" s="124">
        <f>SUM(R29:R32)/4</f>
        <v>421776.05965489364</v>
      </c>
      <c r="X32" s="124">
        <f>SUM(S29:S32)/4</f>
        <v>166576.95109680019</v>
      </c>
      <c r="Y32" s="124">
        <f>SUM(T29:T32)/4</f>
        <v>-292909.97316386108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753490.82248729863</v>
      </c>
      <c r="Q33" s="124">
        <f t="shared" si="3"/>
        <v>439874.34258789488</v>
      </c>
      <c r="R33" s="124">
        <f t="shared" si="4"/>
        <v>452057.35089056724</v>
      </c>
      <c r="S33" s="124">
        <f t="shared" si="5"/>
        <v>175498.48968811435</v>
      </c>
      <c r="T33" s="124">
        <f t="shared" si="6"/>
        <v>-313939.36067927768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773213.25313036679</v>
      </c>
      <c r="Q34" s="124">
        <f t="shared" si="3"/>
        <v>451964.2116219172</v>
      </c>
      <c r="R34" s="124">
        <f t="shared" si="4"/>
        <v>464860.73002005665</v>
      </c>
      <c r="S34" s="124">
        <f t="shared" si="5"/>
        <v>179219.20916077067</v>
      </c>
      <c r="T34" s="124">
        <f t="shared" si="6"/>
        <v>-322830.89767237782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793457.64718204597</v>
      </c>
      <c r="Q35" s="124">
        <f t="shared" si="3"/>
        <v>464386.3685825321</v>
      </c>
      <c r="R35" s="124">
        <f t="shared" si="4"/>
        <v>478026.73242469138</v>
      </c>
      <c r="S35" s="124">
        <f t="shared" si="5"/>
        <v>183018.81109799296</v>
      </c>
      <c r="T35" s="124">
        <f t="shared" si="6"/>
        <v>-331974.26492317038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814237.94782548095</v>
      </c>
      <c r="Q36" s="124">
        <f t="shared" si="3"/>
        <v>477149.94634502952</v>
      </c>
      <c r="R36" s="124">
        <f t="shared" si="4"/>
        <v>491565.62848999596</v>
      </c>
      <c r="S36" s="124">
        <f t="shared" si="5"/>
        <v>186898.96787612181</v>
      </c>
      <c r="T36" s="124">
        <f t="shared" si="6"/>
        <v>-341376.59488566633</v>
      </c>
      <c r="U36" s="196">
        <f>SUM(Q33:T36)/4</f>
        <v>783599.91765629814</v>
      </c>
      <c r="V36" s="124">
        <f>SUM(Q33:Q36)/4</f>
        <v>458343.71728434344</v>
      </c>
      <c r="W36" s="124">
        <f>SUM(R33:R36)/4</f>
        <v>471627.61045632779</v>
      </c>
      <c r="X36" s="124">
        <f>SUM(S33:S36)/4</f>
        <v>181158.86945574993</v>
      </c>
      <c r="Y36" s="124">
        <f>SUM(T33:T36)/4</f>
        <v>-327530.27954012307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835568.47358907037</v>
      </c>
      <c r="Q37" s="124">
        <f t="shared" si="3"/>
        <v>490264.32880017237</v>
      </c>
      <c r="R37" s="124">
        <f t="shared" si="4"/>
        <v>505487.9794841439</v>
      </c>
      <c r="S37" s="124">
        <f t="shared" si="5"/>
        <v>190861.3873273198</v>
      </c>
      <c r="T37" s="124">
        <f t="shared" si="6"/>
        <v>-351045.22202256555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857463.92851440841</v>
      </c>
      <c r="Q38" s="124">
        <f t="shared" si="3"/>
        <v>503739.15775331273</v>
      </c>
      <c r="R38" s="124">
        <f t="shared" si="4"/>
        <v>519804.64579647157</v>
      </c>
      <c r="S38" s="124">
        <f t="shared" si="5"/>
        <v>194907.81349126561</v>
      </c>
      <c r="T38" s="124">
        <f t="shared" si="6"/>
        <v>-360987.68852664134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879939.41260107246</v>
      </c>
      <c r="Q39" s="124">
        <f t="shared" si="3"/>
        <v>517584.340013129</v>
      </c>
      <c r="R39" s="124">
        <f t="shared" si="4"/>
        <v>534526.79540932737</v>
      </c>
      <c r="S39" s="124">
        <f t="shared" si="5"/>
        <v>199040.02738278455</v>
      </c>
      <c r="T39" s="124">
        <f t="shared" si="6"/>
        <v>-371211.75020416838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903010.43253583007</v>
      </c>
      <c r="Q40" s="124">
        <f t="shared" si="3"/>
        <v>531810.05467519583</v>
      </c>
      <c r="R40" s="124">
        <f t="shared" si="4"/>
        <v>549665.91260986449</v>
      </c>
      <c r="S40" s="124">
        <f t="shared" si="5"/>
        <v>203259.84777575362</v>
      </c>
      <c r="T40" s="124">
        <f t="shared" si="6"/>
        <v>-381725.38252498384</v>
      </c>
      <c r="U40" s="196">
        <f>SUM(Q37:T40)/4</f>
        <v>868995.56181009533</v>
      </c>
      <c r="V40" s="124">
        <f>SUM(Q37:Q40)/4</f>
        <v>510849.47031045245</v>
      </c>
      <c r="W40" s="124">
        <f>SUM(R37:R40)/4</f>
        <v>527371.33332495182</v>
      </c>
      <c r="X40" s="124">
        <f>SUM(S37:S40)/4</f>
        <v>197017.26899428089</v>
      </c>
      <c r="Y40" s="124">
        <f>SUM(T37:T40)/4</f>
        <v>-366242.51081958984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16361174.231284544</v>
      </c>
      <c r="Q50" s="196">
        <f>SUM(Q$17:Q$48)</f>
        <v>9509835.2954493798</v>
      </c>
      <c r="R50" s="196">
        <f>SUM(R$17:R$48)</f>
        <v>9747845.9779317603</v>
      </c>
      <c r="S50" s="196">
        <f>SUM(S$17:S$48)</f>
        <v>3873059.9791745106</v>
      </c>
      <c r="T50" s="196">
        <f>SUM(T$17:T$48)</f>
        <v>-6769567.0212711059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0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2.6071858287767258E-2</v>
      </c>
      <c r="Z52" s="2"/>
    </row>
    <row r="53" spans="13:26" x14ac:dyDescent="0.2">
      <c r="M53" s="2"/>
      <c r="O53" s="134" t="s">
        <v>236</v>
      </c>
      <c r="P53" s="197">
        <f>((1+P52)^(1/12))-1</f>
        <v>2.1471168957698517E-3</v>
      </c>
      <c r="Z53" s="2"/>
    </row>
    <row r="54" spans="13:26" x14ac:dyDescent="0.2">
      <c r="M54" s="2"/>
      <c r="O54" s="134" t="s">
        <v>235</v>
      </c>
      <c r="P54" s="196">
        <f>P10</f>
        <v>16361174.231284551</v>
      </c>
      <c r="Z54" s="2"/>
    </row>
    <row r="55" spans="13:26" x14ac:dyDescent="0.2">
      <c r="M55" s="2"/>
      <c r="O55" s="134" t="s">
        <v>234</v>
      </c>
      <c r="P55" s="196">
        <f>P54/(1+P53)^P56</f>
        <v>8821609.5709012449</v>
      </c>
      <c r="Z55" s="2"/>
    </row>
    <row r="56" spans="13:26" x14ac:dyDescent="0.2">
      <c r="M56" s="2"/>
      <c r="O56" s="134" t="s">
        <v>233</v>
      </c>
      <c r="P56" s="124">
        <f>$P$12*12</f>
        <v>288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41102.829689964492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41102.829689964492</v>
      </c>
      <c r="Q59" s="124">
        <f t="shared" ref="Q59:Q122" si="7">O59*$P$53</f>
        <v>0</v>
      </c>
      <c r="R59" s="124">
        <f t="shared" ref="R59:R122" si="8">O59+P59+Q59</f>
        <v>41102.829689964492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41102.829689964492</v>
      </c>
      <c r="P60" s="124">
        <f t="shared" ref="P60:P123" si="11">P59</f>
        <v>41102.829689964492</v>
      </c>
      <c r="Q60" s="124">
        <f t="shared" si="7"/>
        <v>88.252580091273458</v>
      </c>
      <c r="R60" s="124">
        <f t="shared" si="8"/>
        <v>82293.911960020254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82293.911960020254</v>
      </c>
      <c r="P61" s="124">
        <f t="shared" si="11"/>
        <v>41102.829689964492</v>
      </c>
      <c r="Q61" s="124">
        <f t="shared" si="7"/>
        <v>176.69464878835615</v>
      </c>
      <c r="R61" s="124">
        <f t="shared" si="8"/>
        <v>123573.4362987731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123573.4362987731</v>
      </c>
      <c r="P62" s="124">
        <f t="shared" si="11"/>
        <v>41102.829689964492</v>
      </c>
      <c r="Q62" s="124">
        <f t="shared" si="7"/>
        <v>265.32661294543522</v>
      </c>
      <c r="R62" s="124">
        <f t="shared" si="8"/>
        <v>164941.59260168302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164941.59260168302</v>
      </c>
      <c r="P63" s="124">
        <f t="shared" si="11"/>
        <v>41102.829689964492</v>
      </c>
      <c r="Q63" s="124">
        <f t="shared" si="7"/>
        <v>354.14888029026116</v>
      </c>
      <c r="R63" s="124">
        <f t="shared" si="8"/>
        <v>206398.5711719378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206398.5711719378</v>
      </c>
      <c r="P64" s="124">
        <f t="shared" si="11"/>
        <v>41102.829689964492</v>
      </c>
      <c r="Q64" s="124">
        <f t="shared" si="7"/>
        <v>443.16185942602391</v>
      </c>
      <c r="R64" s="124">
        <f t="shared" si="8"/>
        <v>247944.56272132832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247944.56272132832</v>
      </c>
      <c r="P65" s="124">
        <f t="shared" si="11"/>
        <v>41102.829689964492</v>
      </c>
      <c r="Q65" s="124">
        <f t="shared" si="7"/>
        <v>532.36595983323173</v>
      </c>
      <c r="R65" s="124">
        <f t="shared" si="8"/>
        <v>289579.75837112608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289579.75837112608</v>
      </c>
      <c r="P66" s="124">
        <f t="shared" si="11"/>
        <v>41102.829689964492</v>
      </c>
      <c r="Q66" s="124">
        <f t="shared" si="7"/>
        <v>621.7615918715959</v>
      </c>
      <c r="R66" s="124">
        <f t="shared" si="8"/>
        <v>331304.34965296218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331304.34965296218</v>
      </c>
      <c r="P67" s="124">
        <f t="shared" si="11"/>
        <v>41102.829689964492</v>
      </c>
      <c r="Q67" s="124">
        <f t="shared" si="7"/>
        <v>711.34916678191769</v>
      </c>
      <c r="R67" s="124">
        <f t="shared" si="8"/>
        <v>373118.52850970859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373118.52850970859</v>
      </c>
      <c r="P68" s="124">
        <f t="shared" si="11"/>
        <v>41102.829689964492</v>
      </c>
      <c r="Q68" s="124">
        <f t="shared" si="7"/>
        <v>801.12909668798045</v>
      </c>
      <c r="R68" s="124">
        <f t="shared" si="8"/>
        <v>415022.48729636107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415022.48729636107</v>
      </c>
      <c r="P69" s="124">
        <f t="shared" si="11"/>
        <v>41102.829689964492</v>
      </c>
      <c r="Q69" s="124">
        <f t="shared" si="7"/>
        <v>891.10179459844551</v>
      </c>
      <c r="R69" s="124">
        <f t="shared" si="8"/>
        <v>457016.418780924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457016.418780924</v>
      </c>
      <c r="P70" s="124">
        <f t="shared" si="11"/>
        <v>41102.829689964492</v>
      </c>
      <c r="Q70" s="124">
        <f t="shared" si="7"/>
        <v>981.2676744087521</v>
      </c>
      <c r="R70" s="124">
        <f t="shared" si="8"/>
        <v>499100.51614529721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499100.51614529721</v>
      </c>
      <c r="P71" s="124">
        <f t="shared" si="11"/>
        <v>41102.829689964492</v>
      </c>
      <c r="Q71" s="124">
        <f t="shared" si="7"/>
        <v>1071.6271509030212</v>
      </c>
      <c r="R71" s="124">
        <f t="shared" si="8"/>
        <v>541274.97298616474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541274.97298616474</v>
      </c>
      <c r="P72" s="124">
        <f t="shared" si="11"/>
        <v>41102.829689964492</v>
      </c>
      <c r="Q72" s="124">
        <f t="shared" si="7"/>
        <v>1162.1806397559644</v>
      </c>
      <c r="R72" s="124">
        <f t="shared" si="8"/>
        <v>583539.98331588518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583539.98331588518</v>
      </c>
      <c r="P73" s="124">
        <f t="shared" si="11"/>
        <v>41102.829689964492</v>
      </c>
      <c r="Q73" s="124">
        <f t="shared" si="7"/>
        <v>1252.9285575347944</v>
      </c>
      <c r="R73" s="124">
        <f t="shared" si="8"/>
        <v>625895.74156338454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625895.74156338454</v>
      </c>
      <c r="P74" s="124">
        <f t="shared" si="11"/>
        <v>41102.829689964492</v>
      </c>
      <c r="Q74" s="124">
        <f t="shared" si="7"/>
        <v>1343.8713217011434</v>
      </c>
      <c r="R74" s="124">
        <f t="shared" si="8"/>
        <v>668342.44257505017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668342.44257505017</v>
      </c>
      <c r="P75" s="124">
        <f t="shared" si="11"/>
        <v>41102.829689964492</v>
      </c>
      <c r="Q75" s="124">
        <f t="shared" si="7"/>
        <v>1435.009350612982</v>
      </c>
      <c r="R75" s="124">
        <f t="shared" si="8"/>
        <v>710880.2816156277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710880.2816156277</v>
      </c>
      <c r="P76" s="124">
        <f t="shared" si="11"/>
        <v>41102.829689964492</v>
      </c>
      <c r="Q76" s="124">
        <f t="shared" si="7"/>
        <v>1526.3430635265445</v>
      </c>
      <c r="R76" s="124">
        <f t="shared" si="8"/>
        <v>753509.45436911879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753509.45436911879</v>
      </c>
      <c r="P77" s="124">
        <f t="shared" si="11"/>
        <v>41102.829689964492</v>
      </c>
      <c r="Q77" s="124">
        <f t="shared" si="7"/>
        <v>1617.8728805982571</v>
      </c>
      <c r="R77" s="124">
        <f t="shared" si="8"/>
        <v>796230.15693968162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796230.15693968162</v>
      </c>
      <c r="P78" s="124">
        <f t="shared" si="11"/>
        <v>41102.829689964492</v>
      </c>
      <c r="Q78" s="124">
        <f t="shared" si="7"/>
        <v>1709.599222886671</v>
      </c>
      <c r="R78" s="124">
        <f t="shared" si="8"/>
        <v>839042.58585253288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839042.58585253288</v>
      </c>
      <c r="P79" s="124">
        <f t="shared" si="11"/>
        <v>41102.829689964492</v>
      </c>
      <c r="Q79" s="124">
        <f t="shared" si="7"/>
        <v>1801.5225123543996</v>
      </c>
      <c r="R79" s="124">
        <f t="shared" si="8"/>
        <v>881946.93805485184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881946.93805485184</v>
      </c>
      <c r="P80" s="124">
        <f t="shared" si="11"/>
        <v>41102.829689964492</v>
      </c>
      <c r="Q80" s="124">
        <f t="shared" si="7"/>
        <v>1893.6431718700592</v>
      </c>
      <c r="R80" s="124">
        <f t="shared" si="8"/>
        <v>924943.41091668641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924943.41091668641</v>
      </c>
      <c r="P81" s="124">
        <f t="shared" si="11"/>
        <v>41102.829689964492</v>
      </c>
      <c r="Q81" s="124">
        <f t="shared" si="7"/>
        <v>1985.9616252102139</v>
      </c>
      <c r="R81" s="124">
        <f t="shared" si="8"/>
        <v>968032.20223186119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968032.20223186119</v>
      </c>
      <c r="P82" s="124">
        <f t="shared" si="11"/>
        <v>41102.829689964492</v>
      </c>
      <c r="Q82" s="124">
        <f t="shared" si="7"/>
        <v>2078.4782970613269</v>
      </c>
      <c r="R82" s="124">
        <f t="shared" si="8"/>
        <v>1011213.510218887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1011213.510218887</v>
      </c>
      <c r="P83" s="124">
        <f t="shared" si="11"/>
        <v>41102.829689964492</v>
      </c>
      <c r="Q83" s="124">
        <f t="shared" si="7"/>
        <v>2171.1936130217118</v>
      </c>
      <c r="R83" s="124">
        <f t="shared" si="8"/>
        <v>1054487.5335218732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1054487.5335218732</v>
      </c>
      <c r="P84" s="124">
        <f t="shared" si="11"/>
        <v>41102.829689964492</v>
      </c>
      <c r="Q84" s="124">
        <f t="shared" si="7"/>
        <v>2264.1079996034919</v>
      </c>
      <c r="R84" s="124">
        <f t="shared" si="8"/>
        <v>1097854.4712114411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1097854.4712114411</v>
      </c>
      <c r="P85" s="124">
        <f t="shared" si="11"/>
        <v>41102.829689964492</v>
      </c>
      <c r="Q85" s="124">
        <f t="shared" si="7"/>
        <v>2357.2218842345615</v>
      </c>
      <c r="R85" s="124">
        <f t="shared" si="8"/>
        <v>1141314.5227856401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1141314.5227856401</v>
      </c>
      <c r="P86" s="124">
        <f t="shared" si="11"/>
        <v>41102.829689964492</v>
      </c>
      <c r="Q86" s="124">
        <f t="shared" si="7"/>
        <v>2450.535695260553</v>
      </c>
      <c r="R86" s="124">
        <f t="shared" si="8"/>
        <v>1184867.8881708651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1184867.8881708651</v>
      </c>
      <c r="P87" s="124">
        <f t="shared" si="11"/>
        <v>41102.829689964492</v>
      </c>
      <c r="Q87" s="124">
        <f t="shared" si="7"/>
        <v>2544.0498619468076</v>
      </c>
      <c r="R87" s="124">
        <f t="shared" si="8"/>
        <v>1228514.7677227764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1228514.7677227764</v>
      </c>
      <c r="P88" s="124">
        <f t="shared" si="11"/>
        <v>41102.829689964492</v>
      </c>
      <c r="Q88" s="124">
        <f t="shared" si="7"/>
        <v>2637.7648144803479</v>
      </c>
      <c r="R88" s="124">
        <f t="shared" si="8"/>
        <v>1272255.3622272213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1272255.3622272213</v>
      </c>
      <c r="P89" s="124">
        <f t="shared" si="11"/>
        <v>41102.829689964492</v>
      </c>
      <c r="Q89" s="124">
        <f t="shared" si="7"/>
        <v>2731.6809839718594</v>
      </c>
      <c r="R89" s="124">
        <f t="shared" si="8"/>
        <v>1316089.8729011575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1316089.8729011575</v>
      </c>
      <c r="P90" s="124">
        <f t="shared" si="11"/>
        <v>41102.829689964492</v>
      </c>
      <c r="Q90" s="124">
        <f t="shared" si="7"/>
        <v>2825.7988024576716</v>
      </c>
      <c r="R90" s="124">
        <f t="shared" si="8"/>
        <v>1360018.5013935796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1360018.5013935796</v>
      </c>
      <c r="P91" s="124">
        <f t="shared" si="11"/>
        <v>41102.829689964492</v>
      </c>
      <c r="Q91" s="124">
        <f t="shared" si="7"/>
        <v>2920.1187029017483</v>
      </c>
      <c r="R91" s="124">
        <f t="shared" si="8"/>
        <v>1404041.4497864458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1404041.4497864458</v>
      </c>
      <c r="P92" s="124">
        <f t="shared" si="11"/>
        <v>41102.829689964492</v>
      </c>
      <c r="Q92" s="124">
        <f t="shared" si="7"/>
        <v>3014.6411191976754</v>
      </c>
      <c r="R92" s="124">
        <f t="shared" si="8"/>
        <v>1448158.920595608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1448158.920595608</v>
      </c>
      <c r="P93" s="124">
        <f t="shared" si="11"/>
        <v>41102.829689964492</v>
      </c>
      <c r="Q93" s="124">
        <f t="shared" si="7"/>
        <v>3109.3664861706607</v>
      </c>
      <c r="R93" s="124">
        <f t="shared" si="8"/>
        <v>1492371.1167717429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1492371.1167717429</v>
      </c>
      <c r="P94" s="124">
        <f t="shared" si="11"/>
        <v>41102.829689964492</v>
      </c>
      <c r="Q94" s="124">
        <f t="shared" si="7"/>
        <v>3204.2952395795314</v>
      </c>
      <c r="R94" s="124">
        <f t="shared" si="8"/>
        <v>1536678.241701287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1536678.241701287</v>
      </c>
      <c r="P95" s="124">
        <f t="shared" si="11"/>
        <v>41102.829689964492</v>
      </c>
      <c r="Q95" s="124">
        <f t="shared" si="7"/>
        <v>3299.4278161187412</v>
      </c>
      <c r="R95" s="124">
        <f t="shared" si="8"/>
        <v>1581080.4992073702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1581080.4992073702</v>
      </c>
      <c r="P96" s="124">
        <f t="shared" si="11"/>
        <v>41102.829689964492</v>
      </c>
      <c r="Q96" s="124">
        <f t="shared" si="7"/>
        <v>3394.7646534203759</v>
      </c>
      <c r="R96" s="124">
        <f t="shared" si="8"/>
        <v>1625578.0935507549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1625578.0935507549</v>
      </c>
      <c r="P97" s="124">
        <f t="shared" si="11"/>
        <v>41102.829689964492</v>
      </c>
      <c r="Q97" s="124">
        <f t="shared" si="7"/>
        <v>3490.3061900561706</v>
      </c>
      <c r="R97" s="124">
        <f t="shared" si="8"/>
        <v>1670171.2294307756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1670171.2294307756</v>
      </c>
      <c r="P98" s="124">
        <f t="shared" si="11"/>
        <v>41102.829689964492</v>
      </c>
      <c r="Q98" s="124">
        <f t="shared" si="7"/>
        <v>3586.0528655395237</v>
      </c>
      <c r="R98" s="124">
        <f t="shared" si="8"/>
        <v>1714860.1119862795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1714860.1119862795</v>
      </c>
      <c r="P99" s="124">
        <f t="shared" si="11"/>
        <v>41102.829689964492</v>
      </c>
      <c r="Q99" s="124">
        <f t="shared" si="7"/>
        <v>3682.0051203275207</v>
      </c>
      <c r="R99" s="124">
        <f t="shared" si="8"/>
        <v>1759644.9467965714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1759644.9467965714</v>
      </c>
      <c r="P100" s="124">
        <f t="shared" si="11"/>
        <v>41102.829689964492</v>
      </c>
      <c r="Q100" s="124">
        <f t="shared" si="7"/>
        <v>3778.16339582296</v>
      </c>
      <c r="R100" s="124">
        <f t="shared" si="8"/>
        <v>1804525.9398823588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1804525.9398823588</v>
      </c>
      <c r="P101" s="124">
        <f t="shared" si="11"/>
        <v>41102.829689964492</v>
      </c>
      <c r="Q101" s="124">
        <f t="shared" si="7"/>
        <v>3874.5281343763841</v>
      </c>
      <c r="R101" s="124">
        <f t="shared" si="8"/>
        <v>1849503.2977066995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1849503.2977066995</v>
      </c>
      <c r="P102" s="124">
        <f t="shared" si="11"/>
        <v>41102.829689964492</v>
      </c>
      <c r="Q102" s="124">
        <f t="shared" si="7"/>
        <v>3971.0997792881121</v>
      </c>
      <c r="R102" s="124">
        <f t="shared" si="8"/>
        <v>1894577.2271759519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1894577.2271759519</v>
      </c>
      <c r="P103" s="124">
        <f t="shared" si="11"/>
        <v>41102.829689964492</v>
      </c>
      <c r="Q103" s="124">
        <f t="shared" si="7"/>
        <v>4067.8787748102827</v>
      </c>
      <c r="R103" s="124">
        <f t="shared" si="8"/>
        <v>1939747.9356407267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1939747.9356407267</v>
      </c>
      <c r="P104" s="124">
        <f t="shared" si="11"/>
        <v>41102.829689964492</v>
      </c>
      <c r="Q104" s="124">
        <f t="shared" si="7"/>
        <v>4164.8655661488947</v>
      </c>
      <c r="R104" s="124">
        <f t="shared" si="8"/>
        <v>1985015.63089684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1985015.63089684</v>
      </c>
      <c r="P105" s="124">
        <f t="shared" si="11"/>
        <v>41102.829689964492</v>
      </c>
      <c r="Q105" s="124">
        <f t="shared" si="7"/>
        <v>4262.0605994658572</v>
      </c>
      <c r="R105" s="124">
        <f t="shared" si="8"/>
        <v>2030380.5211862703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2030380.5211862703</v>
      </c>
      <c r="P106" s="124">
        <f t="shared" si="11"/>
        <v>41102.829689964492</v>
      </c>
      <c r="Q106" s="124">
        <f t="shared" si="7"/>
        <v>4359.4643218810379</v>
      </c>
      <c r="R106" s="124">
        <f t="shared" si="8"/>
        <v>2075842.8151981158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2075842.8151981158</v>
      </c>
      <c r="P107" s="124">
        <f t="shared" si="11"/>
        <v>41102.829689964492</v>
      </c>
      <c r="Q107" s="124">
        <f t="shared" si="7"/>
        <v>4457.0771814743284</v>
      </c>
      <c r="R107" s="124">
        <f t="shared" si="8"/>
        <v>2121402.7220695545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2121402.7220695545</v>
      </c>
      <c r="P108" s="124">
        <f t="shared" si="11"/>
        <v>41102.829689964492</v>
      </c>
      <c r="Q108" s="124">
        <f t="shared" si="7"/>
        <v>4554.8996272876948</v>
      </c>
      <c r="R108" s="124">
        <f t="shared" si="8"/>
        <v>2167060.451386807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2167060.451386807</v>
      </c>
      <c r="P109" s="124">
        <f t="shared" si="11"/>
        <v>41102.829689964492</v>
      </c>
      <c r="Q109" s="124">
        <f t="shared" si="7"/>
        <v>4652.9321093272547</v>
      </c>
      <c r="R109" s="124">
        <f t="shared" si="8"/>
        <v>2212816.2131860987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2212816.2131860987</v>
      </c>
      <c r="P110" s="124">
        <f t="shared" si="11"/>
        <v>41102.829689964492</v>
      </c>
      <c r="Q110" s="124">
        <f t="shared" si="7"/>
        <v>4751.1750785653348</v>
      </c>
      <c r="R110" s="124">
        <f t="shared" si="8"/>
        <v>2258670.2179546286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2258670.2179546286</v>
      </c>
      <c r="P111" s="124">
        <f t="shared" si="11"/>
        <v>41102.829689964492</v>
      </c>
      <c r="Q111" s="124">
        <f t="shared" si="7"/>
        <v>4849.6289869425564</v>
      </c>
      <c r="R111" s="124">
        <f t="shared" si="8"/>
        <v>2304622.6766315359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2304622.6766315359</v>
      </c>
      <c r="P112" s="124">
        <f t="shared" si="11"/>
        <v>41102.829689964492</v>
      </c>
      <c r="Q112" s="124">
        <f t="shared" si="7"/>
        <v>4948.2942873699103</v>
      </c>
      <c r="R112" s="124">
        <f t="shared" si="8"/>
        <v>2350673.8006088706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2350673.8006088706</v>
      </c>
      <c r="P113" s="124">
        <f t="shared" si="11"/>
        <v>41102.829689964492</v>
      </c>
      <c r="Q113" s="124">
        <f t="shared" si="7"/>
        <v>5047.1714337308376</v>
      </c>
      <c r="R113" s="124">
        <f t="shared" si="8"/>
        <v>2396823.8017325662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2396823.8017325662</v>
      </c>
      <c r="P114" s="124">
        <f t="shared" si="11"/>
        <v>41102.829689964492</v>
      </c>
      <c r="Q114" s="124">
        <f t="shared" si="7"/>
        <v>5146.260880883322</v>
      </c>
      <c r="R114" s="124">
        <f t="shared" si="8"/>
        <v>2443072.8923034142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2443072.8923034142</v>
      </c>
      <c r="P115" s="124">
        <f t="shared" si="11"/>
        <v>41102.829689964492</v>
      </c>
      <c r="Q115" s="124">
        <f t="shared" si="7"/>
        <v>5245.5630846619797</v>
      </c>
      <c r="R115" s="124">
        <f t="shared" si="8"/>
        <v>2489421.2850780408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2489421.2850780408</v>
      </c>
      <c r="P116" s="124">
        <f t="shared" si="11"/>
        <v>41102.829689964492</v>
      </c>
      <c r="Q116" s="124">
        <f t="shared" si="7"/>
        <v>5345.078501880158</v>
      </c>
      <c r="R116" s="124">
        <f t="shared" si="8"/>
        <v>2535869.1932698856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2535869.1932698856</v>
      </c>
      <c r="P117" s="124">
        <f t="shared" si="11"/>
        <v>41102.829689964492</v>
      </c>
      <c r="Q117" s="124">
        <f t="shared" si="7"/>
        <v>5444.807590332035</v>
      </c>
      <c r="R117" s="124">
        <f t="shared" si="8"/>
        <v>2582416.8305501821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2582416.8305501821</v>
      </c>
      <c r="P118" s="124">
        <f t="shared" si="11"/>
        <v>41102.829689964492</v>
      </c>
      <c r="Q118" s="124">
        <f t="shared" si="7"/>
        <v>5544.7508087947263</v>
      </c>
      <c r="R118" s="124">
        <f t="shared" si="8"/>
        <v>2629064.4110489413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2629064.4110489413</v>
      </c>
      <c r="P119" s="124">
        <f t="shared" si="11"/>
        <v>41102.829689964492</v>
      </c>
      <c r="Q119" s="124">
        <f t="shared" si="7"/>
        <v>5644.9086170303963</v>
      </c>
      <c r="R119" s="124">
        <f t="shared" si="8"/>
        <v>2675812.1493559363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2675812.1493559363</v>
      </c>
      <c r="P120" s="124">
        <f t="shared" si="11"/>
        <v>41102.829689964492</v>
      </c>
      <c r="Q120" s="124">
        <f t="shared" si="7"/>
        <v>5745.2814757883725</v>
      </c>
      <c r="R120" s="124">
        <f t="shared" si="8"/>
        <v>2722660.2605216894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2722660.2605216894</v>
      </c>
      <c r="P121" s="124">
        <f t="shared" si="11"/>
        <v>41102.829689964492</v>
      </c>
      <c r="Q121" s="124">
        <f t="shared" si="7"/>
        <v>5845.8698468072653</v>
      </c>
      <c r="R121" s="124">
        <f t="shared" si="8"/>
        <v>2769608.9600584614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2769608.9600584614</v>
      </c>
      <c r="P122" s="124">
        <f t="shared" si="11"/>
        <v>41102.829689964492</v>
      </c>
      <c r="Q122" s="124">
        <f t="shared" si="7"/>
        <v>5946.6741928170904</v>
      </c>
      <c r="R122" s="124">
        <f t="shared" si="8"/>
        <v>2816658.463941243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2816658.463941243</v>
      </c>
      <c r="P123" s="124">
        <f t="shared" si="11"/>
        <v>41102.829689964492</v>
      </c>
      <c r="Q123" s="124">
        <f t="shared" ref="Q123:Q186" si="12">O123*$P$53</f>
        <v>6047.6949775414005</v>
      </c>
      <c r="R123" s="124">
        <f t="shared" ref="R123:R186" si="13">O123+P123+Q123</f>
        <v>2863808.9886087491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2863808.9886087491</v>
      </c>
      <c r="P124" s="124">
        <f t="shared" ref="P124:P187" si="16">P123</f>
        <v>41102.829689964492</v>
      </c>
      <c r="Q124" s="124">
        <f t="shared" si="12"/>
        <v>6148.9326656994162</v>
      </c>
      <c r="R124" s="124">
        <f t="shared" si="13"/>
        <v>2911060.7509644134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2911060.7509644134</v>
      </c>
      <c r="P125" s="124">
        <f t="shared" si="16"/>
        <v>41102.829689964492</v>
      </c>
      <c r="Q125" s="124">
        <f t="shared" si="12"/>
        <v>6250.3877230081644</v>
      </c>
      <c r="R125" s="124">
        <f t="shared" si="13"/>
        <v>2958413.9683773862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2958413.9683773862</v>
      </c>
      <c r="P126" s="124">
        <f t="shared" si="16"/>
        <v>41102.829689964492</v>
      </c>
      <c r="Q126" s="124">
        <f t="shared" si="12"/>
        <v>6352.0606161846217</v>
      </c>
      <c r="R126" s="124">
        <f t="shared" si="13"/>
        <v>3005868.8586835354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3005868.8586835354</v>
      </c>
      <c r="P127" s="124">
        <f t="shared" si="16"/>
        <v>41102.829689964492</v>
      </c>
      <c r="Q127" s="124">
        <f t="shared" si="12"/>
        <v>6453.9518129478593</v>
      </c>
      <c r="R127" s="124">
        <f t="shared" si="13"/>
        <v>3053425.6401864477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3053425.6401864477</v>
      </c>
      <c r="P128" s="124">
        <f t="shared" si="16"/>
        <v>41102.829689964492</v>
      </c>
      <c r="Q128" s="124">
        <f t="shared" si="12"/>
        <v>6556.0617820211974</v>
      </c>
      <c r="R128" s="124">
        <f t="shared" si="13"/>
        <v>3101084.5316584334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3101084.5316584334</v>
      </c>
      <c r="P129" s="124">
        <f t="shared" si="16"/>
        <v>41102.829689964492</v>
      </c>
      <c r="Q129" s="124">
        <f t="shared" si="12"/>
        <v>6658.3909931343596</v>
      </c>
      <c r="R129" s="124">
        <f t="shared" si="13"/>
        <v>3148845.7523415326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3148845.7523415326</v>
      </c>
      <c r="P130" s="124">
        <f t="shared" si="16"/>
        <v>41102.829689964492</v>
      </c>
      <c r="Q130" s="124">
        <f t="shared" si="12"/>
        <v>6760.9399170256347</v>
      </c>
      <c r="R130" s="124">
        <f t="shared" si="13"/>
        <v>3196709.5219485229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3196709.5219485229</v>
      </c>
      <c r="P131" s="124">
        <f t="shared" si="16"/>
        <v>41102.829689964492</v>
      </c>
      <c r="Q131" s="124">
        <f t="shared" si="12"/>
        <v>6863.7090254440391</v>
      </c>
      <c r="R131" s="124">
        <f t="shared" si="13"/>
        <v>3244676.0606639315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3244676.0606639315</v>
      </c>
      <c r="P132" s="124">
        <f t="shared" si="16"/>
        <v>41102.829689964492</v>
      </c>
      <c r="Q132" s="124">
        <f t="shared" si="12"/>
        <v>6966.6987911514916</v>
      </c>
      <c r="R132" s="124">
        <f t="shared" si="13"/>
        <v>3292745.5891450476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3292745.5891450476</v>
      </c>
      <c r="P133" s="124">
        <f t="shared" si="16"/>
        <v>41102.829689964492</v>
      </c>
      <c r="Q133" s="124">
        <f t="shared" si="12"/>
        <v>7069.9096879249855</v>
      </c>
      <c r="R133" s="124">
        <f t="shared" si="13"/>
        <v>3340918.3285229374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3340918.3285229374</v>
      </c>
      <c r="P134" s="124">
        <f t="shared" si="16"/>
        <v>41102.829689964492</v>
      </c>
      <c r="Q134" s="124">
        <f t="shared" si="12"/>
        <v>7173.3421905587711</v>
      </c>
      <c r="R134" s="124">
        <f t="shared" si="13"/>
        <v>3389194.5004034606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3389194.5004034606</v>
      </c>
      <c r="P135" s="124">
        <f t="shared" si="16"/>
        <v>41102.829689964492</v>
      </c>
      <c r="Q135" s="124">
        <f t="shared" si="12"/>
        <v>7276.9967748665313</v>
      </c>
      <c r="R135" s="124">
        <f t="shared" si="13"/>
        <v>3437574.3268682919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3437574.3268682919</v>
      </c>
      <c r="P136" s="124">
        <f t="shared" si="16"/>
        <v>41102.829689964492</v>
      </c>
      <c r="Q136" s="124">
        <f t="shared" si="12"/>
        <v>7380.8739176835843</v>
      </c>
      <c r="R136" s="124">
        <f t="shared" si="13"/>
        <v>3486058.0304759401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3486058.0304759401</v>
      </c>
      <c r="P137" s="124">
        <f t="shared" si="16"/>
        <v>41102.829689964492</v>
      </c>
      <c r="Q137" s="124">
        <f t="shared" si="12"/>
        <v>7484.974096869063</v>
      </c>
      <c r="R137" s="124">
        <f t="shared" si="13"/>
        <v>3534645.8342627739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3534645.8342627739</v>
      </c>
      <c r="P138" s="124">
        <f t="shared" si="16"/>
        <v>41102.829689964492</v>
      </c>
      <c r="Q138" s="124">
        <f t="shared" si="12"/>
        <v>7589.2977913081249</v>
      </c>
      <c r="R138" s="124">
        <f t="shared" si="13"/>
        <v>3583337.9617440468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3583337.9617440468</v>
      </c>
      <c r="P139" s="124">
        <f t="shared" si="16"/>
        <v>41102.829689964492</v>
      </c>
      <c r="Q139" s="124">
        <f t="shared" si="12"/>
        <v>7693.8454809141449</v>
      </c>
      <c r="R139" s="124">
        <f t="shared" si="13"/>
        <v>3632134.6369149256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3632134.6369149256</v>
      </c>
      <c r="P140" s="124">
        <f t="shared" si="16"/>
        <v>41102.829689964492</v>
      </c>
      <c r="Q140" s="124">
        <f t="shared" si="12"/>
        <v>7798.6176466309325</v>
      </c>
      <c r="R140" s="124">
        <f t="shared" si="13"/>
        <v>3681036.0842515212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3681036.0842515212</v>
      </c>
      <c r="P141" s="124">
        <f t="shared" si="16"/>
        <v>41102.829689964492</v>
      </c>
      <c r="Q141" s="124">
        <f t="shared" si="12"/>
        <v>7903.614770434936</v>
      </c>
      <c r="R141" s="124">
        <f t="shared" si="13"/>
        <v>3730042.5287119206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3730042.5287119206</v>
      </c>
      <c r="P142" s="124">
        <f t="shared" si="16"/>
        <v>41102.829689964492</v>
      </c>
      <c r="Q142" s="124">
        <f t="shared" si="12"/>
        <v>8008.8373353374664</v>
      </c>
      <c r="R142" s="124">
        <f t="shared" si="13"/>
        <v>3779154.1957372227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3779154.1957372227</v>
      </c>
      <c r="P143" s="124">
        <f t="shared" si="16"/>
        <v>41102.829689964492</v>
      </c>
      <c r="Q143" s="124">
        <f t="shared" si="12"/>
        <v>8114.2858253869163</v>
      </c>
      <c r="R143" s="124">
        <f t="shared" si="13"/>
        <v>3828371.3112525744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3828371.3112525744</v>
      </c>
      <c r="P144" s="124">
        <f t="shared" si="16"/>
        <v>41102.829689964492</v>
      </c>
      <c r="Q144" s="124">
        <f t="shared" si="12"/>
        <v>8219.9607256709842</v>
      </c>
      <c r="R144" s="124">
        <f t="shared" si="13"/>
        <v>3877694.1016682102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3877694.1016682102</v>
      </c>
      <c r="P145" s="124">
        <f t="shared" si="16"/>
        <v>41102.829689964492</v>
      </c>
      <c r="Q145" s="124">
        <f t="shared" si="12"/>
        <v>8325.8625223189119</v>
      </c>
      <c r="R145" s="124">
        <f t="shared" si="13"/>
        <v>3927122.7938804938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3927122.7938804938</v>
      </c>
      <c r="P146" s="124">
        <f t="shared" si="16"/>
        <v>41102.829689964492</v>
      </c>
      <c r="Q146" s="124">
        <f t="shared" si="12"/>
        <v>8431.9917025037121</v>
      </c>
      <c r="R146" s="124">
        <f t="shared" si="13"/>
        <v>3976657.615272962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3976657.615272962</v>
      </c>
      <c r="P147" s="124">
        <f t="shared" si="16"/>
        <v>41102.829689964492</v>
      </c>
      <c r="Q147" s="124">
        <f t="shared" si="12"/>
        <v>8538.3487544444233</v>
      </c>
      <c r="R147" s="124">
        <f t="shared" si="13"/>
        <v>4026298.7937173713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4026298.7937173713</v>
      </c>
      <c r="P148" s="124">
        <f t="shared" si="16"/>
        <v>41102.829689964492</v>
      </c>
      <c r="Q148" s="124">
        <f t="shared" si="12"/>
        <v>8644.9341674083407</v>
      </c>
      <c r="R148" s="124">
        <f t="shared" si="13"/>
        <v>4076046.5575747443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4076046.5575747443</v>
      </c>
      <c r="P149" s="124">
        <f t="shared" si="16"/>
        <v>41102.829689964492</v>
      </c>
      <c r="Q149" s="124">
        <f t="shared" si="12"/>
        <v>8751.7484317132748</v>
      </c>
      <c r="R149" s="124">
        <f t="shared" si="13"/>
        <v>4125901.1356964223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4125901.1356964223</v>
      </c>
      <c r="P150" s="124">
        <f t="shared" si="16"/>
        <v>41102.829689964492</v>
      </c>
      <c r="Q150" s="124">
        <f t="shared" si="12"/>
        <v>8858.7920387298072</v>
      </c>
      <c r="R150" s="124">
        <f t="shared" si="13"/>
        <v>4175862.7574251168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4175862.7574251168</v>
      </c>
      <c r="P151" s="124">
        <f t="shared" si="16"/>
        <v>41102.829689964492</v>
      </c>
      <c r="Q151" s="124">
        <f t="shared" si="12"/>
        <v>8966.0654808835498</v>
      </c>
      <c r="R151" s="124">
        <f t="shared" si="13"/>
        <v>4225931.6525959643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4225931.6525959643</v>
      </c>
      <c r="P152" s="124">
        <f t="shared" si="16"/>
        <v>41102.829689964492</v>
      </c>
      <c r="Q152" s="124">
        <f t="shared" si="12"/>
        <v>9073.5692516574054</v>
      </c>
      <c r="R152" s="124">
        <f t="shared" si="13"/>
        <v>4276108.0515375864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4276108.0515375864</v>
      </c>
      <c r="P153" s="124">
        <f t="shared" si="16"/>
        <v>41102.829689964492</v>
      </c>
      <c r="Q153" s="124">
        <f t="shared" si="12"/>
        <v>9181.3038455938513</v>
      </c>
      <c r="R153" s="124">
        <f t="shared" si="13"/>
        <v>4326392.1850731447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4326392.1850731447</v>
      </c>
      <c r="P154" s="124">
        <f t="shared" si="16"/>
        <v>41102.829689964492</v>
      </c>
      <c r="Q154" s="124">
        <f t="shared" si="12"/>
        <v>9289.2697582971959</v>
      </c>
      <c r="R154" s="124">
        <f t="shared" si="13"/>
        <v>4376784.2845214065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4376784.2845214065</v>
      </c>
      <c r="P155" s="124">
        <f t="shared" si="16"/>
        <v>41102.829689964492</v>
      </c>
      <c r="Q155" s="124">
        <f t="shared" si="12"/>
        <v>9397.4674864358731</v>
      </c>
      <c r="R155" s="124">
        <f t="shared" si="13"/>
        <v>4427284.5816978067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4427284.5816978067</v>
      </c>
      <c r="P156" s="124">
        <f t="shared" si="16"/>
        <v>41102.829689964492</v>
      </c>
      <c r="Q156" s="124">
        <f t="shared" si="12"/>
        <v>9505.8975277447207</v>
      </c>
      <c r="R156" s="124">
        <f t="shared" si="13"/>
        <v>4477893.3089155164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4477893.3089155164</v>
      </c>
      <c r="P157" s="124">
        <f t="shared" si="16"/>
        <v>41102.829689964492</v>
      </c>
      <c r="Q157" s="124">
        <f t="shared" si="12"/>
        <v>9614.5603810272733</v>
      </c>
      <c r="R157" s="124">
        <f t="shared" si="13"/>
        <v>4528610.698986508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4528610.698986508</v>
      </c>
      <c r="P158" s="124">
        <f t="shared" si="16"/>
        <v>41102.829689964492</v>
      </c>
      <c r="Q158" s="124">
        <f t="shared" si="12"/>
        <v>9723.4565461580496</v>
      </c>
      <c r="R158" s="124">
        <f t="shared" si="13"/>
        <v>4579436.9852226302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4579436.9852226302</v>
      </c>
      <c r="P159" s="124">
        <f t="shared" si="16"/>
        <v>41102.829689964492</v>
      </c>
      <c r="Q159" s="124">
        <f t="shared" si="12"/>
        <v>9832.5865240848616</v>
      </c>
      <c r="R159" s="124">
        <f t="shared" si="13"/>
        <v>4630372.40143668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4630372.40143668</v>
      </c>
      <c r="P160" s="124">
        <f t="shared" si="16"/>
        <v>41102.829689964492</v>
      </c>
      <c r="Q160" s="124">
        <f t="shared" si="12"/>
        <v>9941.9508168311186</v>
      </c>
      <c r="R160" s="124">
        <f t="shared" si="13"/>
        <v>4681417.1819434762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4681417.1819434762</v>
      </c>
      <c r="P161" s="124">
        <f t="shared" si="16"/>
        <v>41102.829689964492</v>
      </c>
      <c r="Q161" s="124">
        <f t="shared" si="12"/>
        <v>10051.549927498123</v>
      </c>
      <c r="R161" s="124">
        <f t="shared" si="13"/>
        <v>4732571.5615609391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4732571.5615609391</v>
      </c>
      <c r="P162" s="124">
        <f t="shared" si="16"/>
        <v>41102.829689964492</v>
      </c>
      <c r="Q162" s="124">
        <f t="shared" si="12"/>
        <v>10161.384360267402</v>
      </c>
      <c r="R162" s="124">
        <f t="shared" si="13"/>
        <v>4783835.7756111715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4783835.7756111715</v>
      </c>
      <c r="P163" s="124">
        <f t="shared" si="16"/>
        <v>41102.829689964492</v>
      </c>
      <c r="Q163" s="124">
        <f t="shared" si="12"/>
        <v>10271.454620403019</v>
      </c>
      <c r="R163" s="124">
        <f t="shared" si="13"/>
        <v>4835210.0599215394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4835210.0599215394</v>
      </c>
      <c r="P164" s="124">
        <f t="shared" si="16"/>
        <v>41102.829689964492</v>
      </c>
      <c r="Q164" s="124">
        <f t="shared" si="12"/>
        <v>10381.761214253895</v>
      </c>
      <c r="R164" s="124">
        <f t="shared" si="13"/>
        <v>4886694.6508257575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4886694.6508257575</v>
      </c>
      <c r="P165" s="124">
        <f t="shared" si="16"/>
        <v>41102.829689964492</v>
      </c>
      <c r="Q165" s="124">
        <f t="shared" si="12"/>
        <v>10492.304649256139</v>
      </c>
      <c r="R165" s="124">
        <f t="shared" si="13"/>
        <v>4938289.7851649784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4938289.7851649784</v>
      </c>
      <c r="P166" s="124">
        <f t="shared" si="16"/>
        <v>41102.829689964492</v>
      </c>
      <c r="Q166" s="124">
        <f t="shared" si="12"/>
        <v>10603.085433935395</v>
      </c>
      <c r="R166" s="124">
        <f t="shared" si="13"/>
        <v>4989995.7002888788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4989995.7002888788</v>
      </c>
      <c r="P167" s="124">
        <f t="shared" si="16"/>
        <v>41102.829689964492</v>
      </c>
      <c r="Q167" s="124">
        <f t="shared" si="12"/>
        <v>10714.104077909164</v>
      </c>
      <c r="R167" s="124">
        <f t="shared" si="13"/>
        <v>5041812.6340567525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5041812.6340567525</v>
      </c>
      <c r="P168" s="124">
        <f t="shared" si="16"/>
        <v>41102.829689964492</v>
      </c>
      <c r="Q168" s="124">
        <f t="shared" si="12"/>
        <v>10825.361091889154</v>
      </c>
      <c r="R168" s="124">
        <f t="shared" si="13"/>
        <v>5093740.8248386066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5093740.8248386066</v>
      </c>
      <c r="P169" s="124">
        <f t="shared" si="16"/>
        <v>41102.829689964492</v>
      </c>
      <c r="Q169" s="124">
        <f t="shared" si="12"/>
        <v>10936.856987683634</v>
      </c>
      <c r="R169" s="124">
        <f t="shared" si="13"/>
        <v>5145780.5115162553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5145780.5115162553</v>
      </c>
      <c r="P170" s="124">
        <f t="shared" si="16"/>
        <v>41102.829689964492</v>
      </c>
      <c r="Q170" s="124">
        <f t="shared" si="12"/>
        <v>11048.592278199782</v>
      </c>
      <c r="R170" s="124">
        <f t="shared" si="13"/>
        <v>5197931.9334844202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5197931.9334844202</v>
      </c>
      <c r="P171" s="124">
        <f t="shared" si="16"/>
        <v>41102.829689964492</v>
      </c>
      <c r="Q171" s="124">
        <f t="shared" si="12"/>
        <v>11160.567477446051</v>
      </c>
      <c r="R171" s="124">
        <f t="shared" si="13"/>
        <v>5250195.3306518309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5250195.3306518309</v>
      </c>
      <c r="P172" s="124">
        <f t="shared" si="16"/>
        <v>41102.829689964492</v>
      </c>
      <c r="Q172" s="124">
        <f t="shared" si="12"/>
        <v>11272.783100534529</v>
      </c>
      <c r="R172" s="124">
        <f t="shared" si="13"/>
        <v>5302570.9434423298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5302570.9434423298</v>
      </c>
      <c r="P173" s="124">
        <f t="shared" si="16"/>
        <v>41102.829689964492</v>
      </c>
      <c r="Q173" s="124">
        <f t="shared" si="12"/>
        <v>11385.239663683309</v>
      </c>
      <c r="R173" s="124">
        <f t="shared" si="13"/>
        <v>5355059.0127959773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5355059.0127959773</v>
      </c>
      <c r="P174" s="124">
        <f t="shared" si="16"/>
        <v>41102.829689964492</v>
      </c>
      <c r="Q174" s="124">
        <f t="shared" si="12"/>
        <v>11497.937684218865</v>
      </c>
      <c r="R174" s="124">
        <f t="shared" si="13"/>
        <v>5407659.7801701613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5407659.7801701613</v>
      </c>
      <c r="P175" s="124">
        <f t="shared" si="16"/>
        <v>41102.829689964492</v>
      </c>
      <c r="Q175" s="124">
        <f t="shared" si="12"/>
        <v>11610.877680578435</v>
      </c>
      <c r="R175" s="124">
        <f t="shared" si="13"/>
        <v>5460373.4875407042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5460373.4875407042</v>
      </c>
      <c r="P176" s="124">
        <f t="shared" si="16"/>
        <v>41102.829689964492</v>
      </c>
      <c r="Q176" s="124">
        <f t="shared" si="12"/>
        <v>11724.060172312396</v>
      </c>
      <c r="R176" s="124">
        <f t="shared" si="13"/>
        <v>5513200.3774029808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5513200.3774029808</v>
      </c>
      <c r="P177" s="124">
        <f t="shared" si="16"/>
        <v>41102.829689964492</v>
      </c>
      <c r="Q177" s="124">
        <f t="shared" si="12"/>
        <v>11837.485680086662</v>
      </c>
      <c r="R177" s="124">
        <f t="shared" si="13"/>
        <v>5566140.692773032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5566140.692773032</v>
      </c>
      <c r="P178" s="124">
        <f t="shared" si="16"/>
        <v>41102.829689964492</v>
      </c>
      <c r="Q178" s="124">
        <f t="shared" si="12"/>
        <v>11951.154725685084</v>
      </c>
      <c r="R178" s="124">
        <f t="shared" si="13"/>
        <v>5619194.6771886814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5619194.6771886814</v>
      </c>
      <c r="P179" s="124">
        <f t="shared" si="16"/>
        <v>41102.829689964492</v>
      </c>
      <c r="Q179" s="124">
        <f t="shared" si="12"/>
        <v>12065.067832011835</v>
      </c>
      <c r="R179" s="124">
        <f t="shared" si="13"/>
        <v>5672362.5747106578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5672362.5747106578</v>
      </c>
      <c r="P180" s="124">
        <f t="shared" si="16"/>
        <v>41102.829689964492</v>
      </c>
      <c r="Q180" s="124">
        <f t="shared" si="12"/>
        <v>12179.225523093832</v>
      </c>
      <c r="R180" s="124">
        <f t="shared" si="13"/>
        <v>5725644.6299237162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5725644.6299237162</v>
      </c>
      <c r="P181" s="124">
        <f t="shared" si="16"/>
        <v>41102.829689964492</v>
      </c>
      <c r="Q181" s="124">
        <f t="shared" si="12"/>
        <v>12293.628324083131</v>
      </c>
      <c r="R181" s="124">
        <f t="shared" si="13"/>
        <v>5779041.0879377639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5779041.0879377639</v>
      </c>
      <c r="P182" s="124">
        <f t="shared" si="16"/>
        <v>41102.829689964492</v>
      </c>
      <c r="Q182" s="124">
        <f t="shared" si="12"/>
        <v>12408.276761259358</v>
      </c>
      <c r="R182" s="124">
        <f t="shared" si="13"/>
        <v>5832552.1943889875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5832552.1943889875</v>
      </c>
      <c r="P183" s="124">
        <f t="shared" si="16"/>
        <v>41102.829689964492</v>
      </c>
      <c r="Q183" s="124">
        <f t="shared" si="12"/>
        <v>12523.171362032119</v>
      </c>
      <c r="R183" s="124">
        <f t="shared" si="13"/>
        <v>5886178.1954409843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5886178.1954409843</v>
      </c>
      <c r="P184" s="124">
        <f t="shared" si="16"/>
        <v>41102.829689964492</v>
      </c>
      <c r="Q184" s="124">
        <f t="shared" si="12"/>
        <v>12638.312654943433</v>
      </c>
      <c r="R184" s="124">
        <f t="shared" si="13"/>
        <v>5939919.3377858922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5939919.3377858922</v>
      </c>
      <c r="P185" s="124">
        <f t="shared" si="16"/>
        <v>41102.829689964492</v>
      </c>
      <c r="Q185" s="124">
        <f t="shared" si="12"/>
        <v>12753.701169670157</v>
      </c>
      <c r="R185" s="124">
        <f t="shared" si="13"/>
        <v>5993775.8686455274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5993775.8686455274</v>
      </c>
      <c r="P186" s="124">
        <f t="shared" si="16"/>
        <v>41102.829689964492</v>
      </c>
      <c r="Q186" s="124">
        <f t="shared" si="12"/>
        <v>12869.33743702643</v>
      </c>
      <c r="R186" s="124">
        <f t="shared" si="13"/>
        <v>6047748.0357725183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6047748.0357725183</v>
      </c>
      <c r="P187" s="124">
        <f t="shared" si="16"/>
        <v>41102.829689964492</v>
      </c>
      <c r="Q187" s="124">
        <f t="shared" ref="Q187:Q250" si="17">O187*$P$53</f>
        <v>12985.221988966106</v>
      </c>
      <c r="R187" s="124">
        <f t="shared" ref="R187:R250" si="18">O187+P187+Q187</f>
        <v>6101836.0874514487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6101836.0874514487</v>
      </c>
      <c r="P188" s="124">
        <f t="shared" ref="P188:P251" si="21">P187</f>
        <v>41102.829689964492</v>
      </c>
      <c r="Q188" s="124">
        <f t="shared" si="17"/>
        <v>13101.355358585211</v>
      </c>
      <c r="R188" s="124">
        <f t="shared" si="18"/>
        <v>6156040.2724999981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6156040.2724999981</v>
      </c>
      <c r="P189" s="124">
        <f t="shared" si="21"/>
        <v>41102.829689964492</v>
      </c>
      <c r="Q189" s="124">
        <f t="shared" si="17"/>
        <v>13217.738080124387</v>
      </c>
      <c r="R189" s="124">
        <f t="shared" si="18"/>
        <v>6210360.8402700871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6210360.8402700871</v>
      </c>
      <c r="P190" s="124">
        <f t="shared" si="21"/>
        <v>41102.829689964492</v>
      </c>
      <c r="Q190" s="124">
        <f t="shared" si="17"/>
        <v>13334.370688971358</v>
      </c>
      <c r="R190" s="124">
        <f t="shared" si="18"/>
        <v>6264798.0406490229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6264798.0406490229</v>
      </c>
      <c r="P191" s="124">
        <f t="shared" si="21"/>
        <v>41102.829689964492</v>
      </c>
      <c r="Q191" s="124">
        <f t="shared" si="17"/>
        <v>13451.253721663379</v>
      </c>
      <c r="R191" s="124">
        <f t="shared" si="18"/>
        <v>6319352.1240606513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6319352.1240606513</v>
      </c>
      <c r="P192" s="124">
        <f t="shared" si="21"/>
        <v>41102.829689964492</v>
      </c>
      <c r="Q192" s="124">
        <f t="shared" si="17"/>
        <v>13568.387715889725</v>
      </c>
      <c r="R192" s="124">
        <f t="shared" si="18"/>
        <v>6374023.341466506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6374023.341466506</v>
      </c>
      <c r="P193" s="124">
        <f t="shared" si="21"/>
        <v>41102.829689964492</v>
      </c>
      <c r="Q193" s="124">
        <f t="shared" si="17"/>
        <v>13685.773210494142</v>
      </c>
      <c r="R193" s="124">
        <f t="shared" si="18"/>
        <v>6428811.9443669645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6428811.9443669645</v>
      </c>
      <c r="P194" s="124">
        <f t="shared" si="21"/>
        <v>41102.829689964492</v>
      </c>
      <c r="Q194" s="124">
        <f t="shared" si="17"/>
        <v>13803.41074547734</v>
      </c>
      <c r="R194" s="124">
        <f t="shared" si="18"/>
        <v>6483718.1848024065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6483718.1848024065</v>
      </c>
      <c r="P195" s="124">
        <f t="shared" si="21"/>
        <v>41102.829689964492</v>
      </c>
      <c r="Q195" s="124">
        <f t="shared" si="17"/>
        <v>13921.30086199948</v>
      </c>
      <c r="R195" s="124">
        <f t="shared" si="18"/>
        <v>6538742.3153543705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6538742.3153543705</v>
      </c>
      <c r="P196" s="124">
        <f t="shared" si="21"/>
        <v>41102.829689964492</v>
      </c>
      <c r="Q196" s="124">
        <f t="shared" si="17"/>
        <v>14039.444102382648</v>
      </c>
      <c r="R196" s="124">
        <f t="shared" si="18"/>
        <v>6593884.5891467175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6593884.5891467175</v>
      </c>
      <c r="P197" s="124">
        <f t="shared" si="21"/>
        <v>41102.829689964492</v>
      </c>
      <c r="Q197" s="124">
        <f t="shared" si="17"/>
        <v>14157.841010113363</v>
      </c>
      <c r="R197" s="124">
        <f t="shared" si="18"/>
        <v>6649145.2598467954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6649145.2598467954</v>
      </c>
      <c r="P198" s="124">
        <f t="shared" si="21"/>
        <v>41102.829689964492</v>
      </c>
      <c r="Q198" s="124">
        <f t="shared" si="17"/>
        <v>14276.492129845075</v>
      </c>
      <c r="R198" s="124">
        <f t="shared" si="18"/>
        <v>6704524.5816666046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6704524.5816666046</v>
      </c>
      <c r="P199" s="124">
        <f t="shared" si="21"/>
        <v>41102.829689964492</v>
      </c>
      <c r="Q199" s="124">
        <f t="shared" si="17"/>
        <v>14395.398007400663</v>
      </c>
      <c r="R199" s="124">
        <f t="shared" si="18"/>
        <v>6760022.8093639696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6760022.8093639696</v>
      </c>
      <c r="P200" s="124">
        <f t="shared" si="21"/>
        <v>41102.829689964492</v>
      </c>
      <c r="Q200" s="124">
        <f t="shared" si="17"/>
        <v>14514.559189774958</v>
      </c>
      <c r="R200" s="124">
        <f t="shared" si="18"/>
        <v>6815640.1982437093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6815640.1982437093</v>
      </c>
      <c r="P201" s="124">
        <f t="shared" si="21"/>
        <v>41102.829689964492</v>
      </c>
      <c r="Q201" s="124">
        <f t="shared" si="17"/>
        <v>14633.976225137249</v>
      </c>
      <c r="R201" s="124">
        <f t="shared" si="18"/>
        <v>6871377.0041588116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6871377.0041588116</v>
      </c>
      <c r="P202" s="124">
        <f t="shared" si="21"/>
        <v>41102.829689964492</v>
      </c>
      <c r="Q202" s="124">
        <f t="shared" si="17"/>
        <v>14753.64966283381</v>
      </c>
      <c r="R202" s="124">
        <f t="shared" si="18"/>
        <v>6927233.48351161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6927233.48351161</v>
      </c>
      <c r="P203" s="124">
        <f t="shared" si="21"/>
        <v>41102.829689964492</v>
      </c>
      <c r="Q203" s="124">
        <f t="shared" si="17"/>
        <v>14873.580053390424</v>
      </c>
      <c r="R203" s="124">
        <f t="shared" si="18"/>
        <v>6983209.8932549646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6983209.8932549646</v>
      </c>
      <c r="P204" s="124">
        <f t="shared" si="21"/>
        <v>41102.829689964492</v>
      </c>
      <c r="Q204" s="124">
        <f t="shared" si="17"/>
        <v>14993.767948514916</v>
      </c>
      <c r="R204" s="124">
        <f t="shared" si="18"/>
        <v>7039306.490893444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7039306.490893444</v>
      </c>
      <c r="P205" s="124">
        <f t="shared" si="21"/>
        <v>41102.829689964492</v>
      </c>
      <c r="Q205" s="124">
        <f t="shared" si="17"/>
        <v>15114.2139010997</v>
      </c>
      <c r="R205" s="124">
        <f t="shared" si="18"/>
        <v>7095523.5344845084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7095523.5344845084</v>
      </c>
      <c r="P206" s="124">
        <f t="shared" si="21"/>
        <v>41102.829689964492</v>
      </c>
      <c r="Q206" s="124">
        <f t="shared" si="17"/>
        <v>15234.918465224304</v>
      </c>
      <c r="R206" s="124">
        <f t="shared" si="18"/>
        <v>7151861.2826396972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7151861.2826396972</v>
      </c>
      <c r="P207" s="124">
        <f t="shared" si="21"/>
        <v>41102.829689964492</v>
      </c>
      <c r="Q207" s="124">
        <f t="shared" si="17"/>
        <v>15355.882196157936</v>
      </c>
      <c r="R207" s="124">
        <f t="shared" si="18"/>
        <v>7208319.99452582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7208319.99452582</v>
      </c>
      <c r="P208" s="124">
        <f t="shared" si="21"/>
        <v>41102.829689964492</v>
      </c>
      <c r="Q208" s="124">
        <f t="shared" si="17"/>
        <v>15477.105650362033</v>
      </c>
      <c r="R208" s="124">
        <f t="shared" si="18"/>
        <v>7264899.9298661463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7264899.9298661463</v>
      </c>
      <c r="P209" s="124">
        <f t="shared" si="21"/>
        <v>41102.829689964492</v>
      </c>
      <c r="Q209" s="124">
        <f t="shared" si="17"/>
        <v>15598.589385492813</v>
      </c>
      <c r="R209" s="124">
        <f t="shared" si="18"/>
        <v>7321601.3489416037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7321601.3489416037</v>
      </c>
      <c r="P210" s="124">
        <f t="shared" si="21"/>
        <v>41102.829689964492</v>
      </c>
      <c r="Q210" s="124">
        <f t="shared" si="17"/>
        <v>15720.333960403854</v>
      </c>
      <c r="R210" s="124">
        <f t="shared" si="18"/>
        <v>7378424.512591972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7378424.512591972</v>
      </c>
      <c r="P211" s="124">
        <f t="shared" si="21"/>
        <v>41102.829689964492</v>
      </c>
      <c r="Q211" s="124">
        <f t="shared" si="17"/>
        <v>15842.339935148655</v>
      </c>
      <c r="R211" s="124">
        <f t="shared" si="18"/>
        <v>7435369.6822170857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7435369.6822170857</v>
      </c>
      <c r="P212" s="124">
        <f t="shared" si="21"/>
        <v>41102.829689964492</v>
      </c>
      <c r="Q212" s="124">
        <f t="shared" si="17"/>
        <v>15964.607870983218</v>
      </c>
      <c r="R212" s="124">
        <f t="shared" si="18"/>
        <v>7492437.1197780333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7492437.1197780333</v>
      </c>
      <c r="P213" s="124">
        <f t="shared" si="21"/>
        <v>41102.829689964492</v>
      </c>
      <c r="Q213" s="124">
        <f t="shared" si="17"/>
        <v>16087.13833036862</v>
      </c>
      <c r="R213" s="124">
        <f t="shared" si="18"/>
        <v>7549627.0877983663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7549627.0877983663</v>
      </c>
      <c r="P214" s="124">
        <f t="shared" si="21"/>
        <v>41102.829689964492</v>
      </c>
      <c r="Q214" s="124">
        <f t="shared" si="17"/>
        <v>16209.931876973613</v>
      </c>
      <c r="R214" s="124">
        <f t="shared" si="18"/>
        <v>7606939.8493653042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7606939.8493653042</v>
      </c>
      <c r="P215" s="124">
        <f t="shared" si="21"/>
        <v>41102.829689964492</v>
      </c>
      <c r="Q215" s="124">
        <f t="shared" si="17"/>
        <v>16332.989075677215</v>
      </c>
      <c r="R215" s="124">
        <f t="shared" si="18"/>
        <v>7664375.6681309463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7664375.6681309463</v>
      </c>
      <c r="P216" s="124">
        <f t="shared" si="21"/>
        <v>41102.829689964492</v>
      </c>
      <c r="Q216" s="124">
        <f t="shared" si="17"/>
        <v>16456.310492571301</v>
      </c>
      <c r="R216" s="124">
        <f t="shared" si="18"/>
        <v>7721934.8083134824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7721934.8083134824</v>
      </c>
      <c r="P217" s="124">
        <f t="shared" si="21"/>
        <v>41102.829689964492</v>
      </c>
      <c r="Q217" s="124">
        <f t="shared" si="17"/>
        <v>16579.896694963209</v>
      </c>
      <c r="R217" s="124">
        <f t="shared" si="18"/>
        <v>7779617.53469841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7779617.53469841</v>
      </c>
      <c r="P218" s="124">
        <f t="shared" si="21"/>
        <v>41102.829689964492</v>
      </c>
      <c r="Q218" s="124">
        <f t="shared" si="17"/>
        <v>16703.748251378358</v>
      </c>
      <c r="R218" s="124">
        <f t="shared" si="18"/>
        <v>7837424.1126397531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7837424.1126397531</v>
      </c>
      <c r="P219" s="124">
        <f t="shared" si="21"/>
        <v>41102.829689964492</v>
      </c>
      <c r="Q219" s="124">
        <f t="shared" si="17"/>
        <v>16827.865731562852</v>
      </c>
      <c r="R219" s="124">
        <f t="shared" si="18"/>
        <v>7895354.8080612803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7895354.8080612803</v>
      </c>
      <c r="P220" s="124">
        <f t="shared" si="21"/>
        <v>41102.829689964492</v>
      </c>
      <c r="Q220" s="124">
        <f t="shared" si="17"/>
        <v>16952.249706486109</v>
      </c>
      <c r="R220" s="124">
        <f t="shared" si="18"/>
        <v>7953409.8874577312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7953409.8874577312</v>
      </c>
      <c r="P221" s="124">
        <f t="shared" si="21"/>
        <v>41102.829689964492</v>
      </c>
      <c r="Q221" s="124">
        <f t="shared" si="17"/>
        <v>17076.900748343491</v>
      </c>
      <c r="R221" s="124">
        <f t="shared" si="18"/>
        <v>8011589.617896039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8011589.617896039</v>
      </c>
      <c r="P222" s="124">
        <f t="shared" si="21"/>
        <v>41102.829689964492</v>
      </c>
      <c r="Q222" s="124">
        <f t="shared" si="17"/>
        <v>17201.819430558917</v>
      </c>
      <c r="R222" s="124">
        <f t="shared" si="18"/>
        <v>8069894.2670165626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8069894.2670165626</v>
      </c>
      <c r="P223" s="124">
        <f t="shared" si="21"/>
        <v>41102.829689964492</v>
      </c>
      <c r="Q223" s="124">
        <f t="shared" si="17"/>
        <v>17327.006327787523</v>
      </c>
      <c r="R223" s="124">
        <f t="shared" si="18"/>
        <v>8128324.1030343147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8128324.1030343147</v>
      </c>
      <c r="P224" s="124">
        <f t="shared" si="21"/>
        <v>41102.829689964492</v>
      </c>
      <c r="Q224" s="124">
        <f t="shared" si="17"/>
        <v>17452.462015918303</v>
      </c>
      <c r="R224" s="124">
        <f t="shared" si="18"/>
        <v>8186879.3947401978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8186879.3947401978</v>
      </c>
      <c r="P225" s="124">
        <f t="shared" si="21"/>
        <v>41102.829689964492</v>
      </c>
      <c r="Q225" s="124">
        <f t="shared" si="17"/>
        <v>17578.187072076737</v>
      </c>
      <c r="R225" s="124">
        <f t="shared" si="18"/>
        <v>8245560.4115022393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8245560.4115022393</v>
      </c>
      <c r="P226" s="124">
        <f t="shared" si="21"/>
        <v>41102.829689964492</v>
      </c>
      <c r="Q226" s="124">
        <f t="shared" si="17"/>
        <v>17704.182074627468</v>
      </c>
      <c r="R226" s="124">
        <f t="shared" si="18"/>
        <v>8304367.4232668318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8304367.4232668318</v>
      </c>
      <c r="P227" s="124">
        <f t="shared" si="21"/>
        <v>41102.829689964492</v>
      </c>
      <c r="Q227" s="124">
        <f t="shared" si="17"/>
        <v>17830.447603176963</v>
      </c>
      <c r="R227" s="124">
        <f t="shared" si="18"/>
        <v>8363300.7005599737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8363300.7005599737</v>
      </c>
      <c r="P228" s="124">
        <f t="shared" si="21"/>
        <v>41102.829689964492</v>
      </c>
      <c r="Q228" s="124">
        <f t="shared" si="17"/>
        <v>17956.984238576155</v>
      </c>
      <c r="R228" s="124">
        <f t="shared" si="18"/>
        <v>8422360.5144885145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8422360.5144885145</v>
      </c>
      <c r="P229" s="124">
        <f t="shared" si="21"/>
        <v>41102.829689964492</v>
      </c>
      <c r="Q229" s="124">
        <f t="shared" si="17"/>
        <v>18083.79256292315</v>
      </c>
      <c r="R229" s="124">
        <f t="shared" si="18"/>
        <v>8481547.1367414016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8481547.1367414016</v>
      </c>
      <c r="P230" s="124">
        <f t="shared" si="21"/>
        <v>41102.829689964492</v>
      </c>
      <c r="Q230" s="124">
        <f t="shared" si="17"/>
        <v>18210.873159565872</v>
      </c>
      <c r="R230" s="124">
        <f t="shared" si="18"/>
        <v>8540860.8395909313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8540860.8395909313</v>
      </c>
      <c r="P231" s="124">
        <f t="shared" si="21"/>
        <v>41102.829689964492</v>
      </c>
      <c r="Q231" s="124">
        <f t="shared" si="17"/>
        <v>18338.226613104769</v>
      </c>
      <c r="R231" s="124">
        <f t="shared" si="18"/>
        <v>8600301.8958940003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8600301.8958940003</v>
      </c>
      <c r="P232" s="124">
        <f t="shared" si="21"/>
        <v>41102.829689964492</v>
      </c>
      <c r="Q232" s="124">
        <f t="shared" si="17"/>
        <v>18465.853509395496</v>
      </c>
      <c r="R232" s="124">
        <f t="shared" si="18"/>
        <v>8659870.5790933613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8659870.5790933613</v>
      </c>
      <c r="P233" s="124">
        <f t="shared" si="21"/>
        <v>41102.829689964492</v>
      </c>
      <c r="Q233" s="124">
        <f t="shared" si="17"/>
        <v>18593.754435551604</v>
      </c>
      <c r="R233" s="124">
        <f t="shared" si="18"/>
        <v>8719567.1632188782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8719567.1632188782</v>
      </c>
      <c r="P234" s="124">
        <f t="shared" si="21"/>
        <v>41102.829689964492</v>
      </c>
      <c r="Q234" s="124">
        <f t="shared" si="17"/>
        <v>18721.92997994725</v>
      </c>
      <c r="R234" s="124">
        <f t="shared" si="18"/>
        <v>8779391.9228887893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8779391.9228887893</v>
      </c>
      <c r="P235" s="124">
        <f t="shared" si="21"/>
        <v>41102.829689964492</v>
      </c>
      <c r="Q235" s="124">
        <f t="shared" si="17"/>
        <v>18850.380732219885</v>
      </c>
      <c r="R235" s="124">
        <f t="shared" si="18"/>
        <v>8839345.1333109736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8839345.1333109736</v>
      </c>
      <c r="P236" s="124">
        <f t="shared" si="21"/>
        <v>41102.829689964492</v>
      </c>
      <c r="Q236" s="124">
        <f t="shared" si="17"/>
        <v>18979.107283273002</v>
      </c>
      <c r="R236" s="124">
        <f t="shared" si="18"/>
        <v>8899427.070284212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8899427.070284212</v>
      </c>
      <c r="P237" s="124">
        <f t="shared" si="21"/>
        <v>41102.829689964492</v>
      </c>
      <c r="Q237" s="124">
        <f t="shared" si="17"/>
        <v>19108.110225278822</v>
      </c>
      <c r="R237" s="124">
        <f t="shared" si="18"/>
        <v>8959638.0101994555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8959638.0101994555</v>
      </c>
      <c r="P238" s="124">
        <f t="shared" si="21"/>
        <v>41102.829689964492</v>
      </c>
      <c r="Q238" s="124">
        <f t="shared" si="17"/>
        <v>19237.390151681026</v>
      </c>
      <c r="R238" s="124">
        <f t="shared" si="18"/>
        <v>9019978.2300411016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9019978.2300411016</v>
      </c>
      <c r="P239" s="124">
        <f t="shared" si="21"/>
        <v>41102.829689964492</v>
      </c>
      <c r="Q239" s="124">
        <f t="shared" si="17"/>
        <v>19366.947657197492</v>
      </c>
      <c r="R239" s="124">
        <f t="shared" si="18"/>
        <v>9080448.0073882639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9080448.0073882639</v>
      </c>
      <c r="P240" s="124">
        <f t="shared" si="21"/>
        <v>41102.829689964492</v>
      </c>
      <c r="Q240" s="124">
        <f t="shared" si="17"/>
        <v>19496.783337823024</v>
      </c>
      <c r="R240" s="124">
        <f t="shared" si="18"/>
        <v>9141047.6204160508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9141047.6204160508</v>
      </c>
      <c r="P241" s="124">
        <f t="shared" si="21"/>
        <v>41102.829689964492</v>
      </c>
      <c r="Q241" s="124">
        <f t="shared" si="17"/>
        <v>19626.897790832099</v>
      </c>
      <c r="R241" s="124">
        <f t="shared" si="18"/>
        <v>9201777.3478968479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9201777.3478968479</v>
      </c>
      <c r="P242" s="124">
        <f t="shared" si="21"/>
        <v>41102.829689964492</v>
      </c>
      <c r="Q242" s="124">
        <f t="shared" si="17"/>
        <v>19757.291614781618</v>
      </c>
      <c r="R242" s="124">
        <f t="shared" si="18"/>
        <v>9262637.4692015946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9262637.4692015946</v>
      </c>
      <c r="P243" s="124">
        <f t="shared" si="21"/>
        <v>41102.829689964492</v>
      </c>
      <c r="Q243" s="124">
        <f t="shared" si="17"/>
        <v>19887.965409513643</v>
      </c>
      <c r="R243" s="124">
        <f t="shared" si="18"/>
        <v>9323628.2643010728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9323628.2643010728</v>
      </c>
      <c r="P244" s="124">
        <f t="shared" si="21"/>
        <v>41102.829689964492</v>
      </c>
      <c r="Q244" s="124">
        <f t="shared" si="17"/>
        <v>20018.919776158171</v>
      </c>
      <c r="R244" s="124">
        <f t="shared" si="18"/>
        <v>9384750.0137671959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9384750.0137671959</v>
      </c>
      <c r="P245" s="124">
        <f t="shared" si="21"/>
        <v>41102.829689964492</v>
      </c>
      <c r="Q245" s="124">
        <f t="shared" si="17"/>
        <v>20150.155317135894</v>
      </c>
      <c r="R245" s="124">
        <f t="shared" si="18"/>
        <v>9446002.9987742957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9446002.9987742957</v>
      </c>
      <c r="P246" s="124">
        <f t="shared" si="21"/>
        <v>41102.829689964492</v>
      </c>
      <c r="Q246" s="124">
        <f t="shared" si="17"/>
        <v>20281.672636160976</v>
      </c>
      <c r="R246" s="124">
        <f t="shared" si="18"/>
        <v>9507387.501100421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9507387.501100421</v>
      </c>
      <c r="P247" s="124">
        <f t="shared" si="21"/>
        <v>41102.829689964492</v>
      </c>
      <c r="Q247" s="124">
        <f t="shared" si="17"/>
        <v>20413.472338243824</v>
      </c>
      <c r="R247" s="124">
        <f t="shared" si="18"/>
        <v>9568903.8031286299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9568903.8031286299</v>
      </c>
      <c r="P248" s="124">
        <f t="shared" si="21"/>
        <v>41102.829689964492</v>
      </c>
      <c r="Q248" s="124">
        <f t="shared" si="17"/>
        <v>20545.555029693871</v>
      </c>
      <c r="R248" s="124">
        <f t="shared" si="18"/>
        <v>9630552.1878482886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9630552.1878482886</v>
      </c>
      <c r="P249" s="124">
        <f t="shared" si="21"/>
        <v>41102.829689964492</v>
      </c>
      <c r="Q249" s="124">
        <f t="shared" si="17"/>
        <v>20677.921318122371</v>
      </c>
      <c r="R249" s="124">
        <f t="shared" si="18"/>
        <v>9692332.9388563763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9692332.9388563763</v>
      </c>
      <c r="P250" s="124">
        <f t="shared" si="21"/>
        <v>41102.829689964492</v>
      </c>
      <c r="Q250" s="124">
        <f t="shared" si="17"/>
        <v>20810.571812445185</v>
      </c>
      <c r="R250" s="124">
        <f t="shared" si="18"/>
        <v>9754246.3403587863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9754246.3403587863</v>
      </c>
      <c r="P251" s="124">
        <f t="shared" si="21"/>
        <v>41102.829689964492</v>
      </c>
      <c r="Q251" s="124">
        <f t="shared" ref="Q251:Q314" si="22">O251*$P$53</f>
        <v>20943.507122885592</v>
      </c>
      <c r="R251" s="124">
        <f t="shared" ref="R251:R314" si="23">O251+P251+Q251</f>
        <v>9816292.6771716364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9816292.6771716364</v>
      </c>
      <c r="P252" s="124">
        <f t="shared" ref="P252:P315" si="26">P251</f>
        <v>41102.829689964492</v>
      </c>
      <c r="Q252" s="124">
        <f t="shared" si="22"/>
        <v>21076.727860977091</v>
      </c>
      <c r="R252" s="124">
        <f t="shared" si="23"/>
        <v>9878472.2347225789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9878472.2347225789</v>
      </c>
      <c r="P253" s="124">
        <f t="shared" si="26"/>
        <v>41102.829689964492</v>
      </c>
      <c r="Q253" s="124">
        <f t="shared" si="22"/>
        <v>21210.234639566213</v>
      </c>
      <c r="R253" s="124">
        <f t="shared" si="23"/>
        <v>9940785.2990521099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9940785.2990521099</v>
      </c>
      <c r="P254" s="124">
        <f t="shared" si="26"/>
        <v>41102.829689964492</v>
      </c>
      <c r="Q254" s="124">
        <f t="shared" si="22"/>
        <v>21344.028072815341</v>
      </c>
      <c r="R254" s="124">
        <f t="shared" si="23"/>
        <v>10003232.15681489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10003232.15681489</v>
      </c>
      <c r="P255" s="124">
        <f t="shared" si="26"/>
        <v>41102.829689964492</v>
      </c>
      <c r="Q255" s="124">
        <f t="shared" si="22"/>
        <v>21478.108776205543</v>
      </c>
      <c r="R255" s="124">
        <f t="shared" si="23"/>
        <v>10065813.095281061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10065813.095281061</v>
      </c>
      <c r="P256" s="124">
        <f t="shared" si="26"/>
        <v>41102.829689964492</v>
      </c>
      <c r="Q256" s="124">
        <f t="shared" si="22"/>
        <v>21612.477366539395</v>
      </c>
      <c r="R256" s="124">
        <f t="shared" si="23"/>
        <v>10128528.402337564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10128528.402337564</v>
      </c>
      <c r="P257" s="124">
        <f t="shared" si="26"/>
        <v>41102.829689964492</v>
      </c>
      <c r="Q257" s="124">
        <f t="shared" si="22"/>
        <v>21747.134461943806</v>
      </c>
      <c r="R257" s="124">
        <f t="shared" si="23"/>
        <v>10191378.366489472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10191378.366489472</v>
      </c>
      <c r="P258" s="124">
        <f t="shared" si="26"/>
        <v>41102.829689964492</v>
      </c>
      <c r="Q258" s="124">
        <f t="shared" si="22"/>
        <v>21882.080681872896</v>
      </c>
      <c r="R258" s="124">
        <f t="shared" si="23"/>
        <v>10254363.27686131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10254363.27686131</v>
      </c>
      <c r="P259" s="124">
        <f t="shared" si="26"/>
        <v>41102.829689964492</v>
      </c>
      <c r="Q259" s="124">
        <f t="shared" si="22"/>
        <v>22017.31664711082</v>
      </c>
      <c r="R259" s="124">
        <f t="shared" si="23"/>
        <v>10317483.423198385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10317483.423198385</v>
      </c>
      <c r="P260" s="124">
        <f t="shared" si="26"/>
        <v>41102.829689964492</v>
      </c>
      <c r="Q260" s="124">
        <f t="shared" si="22"/>
        <v>22152.842979774621</v>
      </c>
      <c r="R260" s="124">
        <f t="shared" si="23"/>
        <v>10380739.095868124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10380739.095868124</v>
      </c>
      <c r="P261" s="124">
        <f t="shared" si="26"/>
        <v>41102.829689964492</v>
      </c>
      <c r="Q261" s="124">
        <f t="shared" si="22"/>
        <v>22288.660303317101</v>
      </c>
      <c r="R261" s="124">
        <f t="shared" si="23"/>
        <v>10444130.585861405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10444130.585861405</v>
      </c>
      <c r="P262" s="124">
        <f t="shared" si="26"/>
        <v>41102.829689964492</v>
      </c>
      <c r="Q262" s="124">
        <f t="shared" si="22"/>
        <v>22424.769242529703</v>
      </c>
      <c r="R262" s="124">
        <f t="shared" si="23"/>
        <v>10507658.184793899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10507658.184793899</v>
      </c>
      <c r="P263" s="124">
        <f t="shared" si="26"/>
        <v>41102.829689964492</v>
      </c>
      <c r="Q263" s="124">
        <f t="shared" si="22"/>
        <v>22561.170423545351</v>
      </c>
      <c r="R263" s="124">
        <f t="shared" si="23"/>
        <v>10571322.184907408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10571322.184907408</v>
      </c>
      <c r="P264" s="124">
        <f t="shared" si="26"/>
        <v>41102.829689964492</v>
      </c>
      <c r="Q264" s="124">
        <f t="shared" si="22"/>
        <v>22697.86447384136</v>
      </c>
      <c r="R264" s="124">
        <f t="shared" si="23"/>
        <v>10635122.879071215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10635122.879071215</v>
      </c>
      <c r="P265" s="124">
        <f t="shared" si="26"/>
        <v>41102.829689964492</v>
      </c>
      <c r="Q265" s="124">
        <f t="shared" si="22"/>
        <v>22834.852022242314</v>
      </c>
      <c r="R265" s="124">
        <f t="shared" si="23"/>
        <v>10699060.560783422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10699060.560783422</v>
      </c>
      <c r="P266" s="124">
        <f t="shared" si="26"/>
        <v>41102.829689964492</v>
      </c>
      <c r="Q266" s="124">
        <f t="shared" si="22"/>
        <v>22972.133698922949</v>
      </c>
      <c r="R266" s="124">
        <f t="shared" si="23"/>
        <v>10763135.52417231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10763135.52417231</v>
      </c>
      <c r="P267" s="124">
        <f t="shared" si="26"/>
        <v>41102.829689964492</v>
      </c>
      <c r="Q267" s="124">
        <f t="shared" si="22"/>
        <v>23109.710135411064</v>
      </c>
      <c r="R267" s="124">
        <f t="shared" si="23"/>
        <v>10827348.063997686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10827348.063997686</v>
      </c>
      <c r="P268" s="124">
        <f t="shared" si="26"/>
        <v>41102.829689964492</v>
      </c>
      <c r="Q268" s="124">
        <f t="shared" si="22"/>
        <v>23247.581964590423</v>
      </c>
      <c r="R268" s="124">
        <f t="shared" si="23"/>
        <v>10891698.47565224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10891698.47565224</v>
      </c>
      <c r="P269" s="124">
        <f t="shared" si="26"/>
        <v>41102.829689964492</v>
      </c>
      <c r="Q269" s="124">
        <f t="shared" si="22"/>
        <v>23385.749820703662</v>
      </c>
      <c r="R269" s="124">
        <f t="shared" si="23"/>
        <v>10956187.055162909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10956187.055162909</v>
      </c>
      <c r="P270" s="124">
        <f t="shared" si="26"/>
        <v>41102.829689964492</v>
      </c>
      <c r="Q270" s="124">
        <f t="shared" si="22"/>
        <v>23524.214339355218</v>
      </c>
      <c r="R270" s="124">
        <f t="shared" si="23"/>
        <v>11020814.099192228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11020814.099192228</v>
      </c>
      <c r="P271" s="124">
        <f t="shared" si="26"/>
        <v>41102.829689964492</v>
      </c>
      <c r="Q271" s="124">
        <f t="shared" si="22"/>
        <v>23662.976157514229</v>
      </c>
      <c r="R271" s="124">
        <f t="shared" si="23"/>
        <v>11085579.905039707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11085579.905039707</v>
      </c>
      <c r="P272" s="124">
        <f t="shared" si="26"/>
        <v>41102.829689964492</v>
      </c>
      <c r="Q272" s="124">
        <f t="shared" si="22"/>
        <v>23802.035913517502</v>
      </c>
      <c r="R272" s="124">
        <f t="shared" si="23"/>
        <v>11150484.77064319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11150484.77064319</v>
      </c>
      <c r="P273" s="124">
        <f t="shared" si="26"/>
        <v>41102.829689964492</v>
      </c>
      <c r="Q273" s="124">
        <f t="shared" si="22"/>
        <v>23941.394247072411</v>
      </c>
      <c r="R273" s="124">
        <f t="shared" si="23"/>
        <v>11215528.994580226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11215528.994580226</v>
      </c>
      <c r="P274" s="124">
        <f t="shared" si="26"/>
        <v>41102.829689964492</v>
      </c>
      <c r="Q274" s="124">
        <f t="shared" si="22"/>
        <v>24081.051799259862</v>
      </c>
      <c r="R274" s="124">
        <f t="shared" si="23"/>
        <v>11280712.876069451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11280712.876069451</v>
      </c>
      <c r="P275" s="124">
        <f t="shared" si="26"/>
        <v>41102.829689964492</v>
      </c>
      <c r="Q275" s="124">
        <f t="shared" si="22"/>
        <v>24221.009212537236</v>
      </c>
      <c r="R275" s="124">
        <f t="shared" si="23"/>
        <v>11346036.714971952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11346036.714971952</v>
      </c>
      <c r="P276" s="124">
        <f t="shared" si="26"/>
        <v>41102.829689964492</v>
      </c>
      <c r="Q276" s="124">
        <f t="shared" si="22"/>
        <v>24361.267130741344</v>
      </c>
      <c r="R276" s="124">
        <f t="shared" si="23"/>
        <v>11411500.811792659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11411500.811792659</v>
      </c>
      <c r="P277" s="124">
        <f t="shared" si="26"/>
        <v>41102.829689964492</v>
      </c>
      <c r="Q277" s="124">
        <f t="shared" si="22"/>
        <v>24501.826199091396</v>
      </c>
      <c r="R277" s="124">
        <f t="shared" si="23"/>
        <v>11477105.467681715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11477105.467681715</v>
      </c>
      <c r="P278" s="124">
        <f t="shared" si="26"/>
        <v>41102.829689964492</v>
      </c>
      <c r="Q278" s="124">
        <f t="shared" si="22"/>
        <v>24642.687064191956</v>
      </c>
      <c r="R278" s="124">
        <f t="shared" si="23"/>
        <v>11542850.984435871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11542850.984435871</v>
      </c>
      <c r="P279" s="124">
        <f t="shared" si="26"/>
        <v>41102.829689964492</v>
      </c>
      <c r="Q279" s="124">
        <f t="shared" si="22"/>
        <v>24783.850374035923</v>
      </c>
      <c r="R279" s="124">
        <f t="shared" si="23"/>
        <v>11608737.664499871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11608737.664499871</v>
      </c>
      <c r="P280" s="124">
        <f t="shared" si="26"/>
        <v>41102.829689964492</v>
      </c>
      <c r="Q280" s="124">
        <f t="shared" si="22"/>
        <v>24925.31677800752</v>
      </c>
      <c r="R280" s="124">
        <f t="shared" si="23"/>
        <v>11674765.810967844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11674765.810967844</v>
      </c>
      <c r="P281" s="124">
        <f t="shared" si="26"/>
        <v>41102.829689964492</v>
      </c>
      <c r="Q281" s="124">
        <f t="shared" si="22"/>
        <v>25067.086926885273</v>
      </c>
      <c r="R281" s="124">
        <f t="shared" si="23"/>
        <v>11740935.727584694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11740935.727584694</v>
      </c>
      <c r="P282" s="124">
        <f t="shared" si="26"/>
        <v>41102.829689964492</v>
      </c>
      <c r="Q282" s="124">
        <f t="shared" si="22"/>
        <v>25209.161472844993</v>
      </c>
      <c r="R282" s="124">
        <f t="shared" si="23"/>
        <v>11807247.718747504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11807247.718747504</v>
      </c>
      <c r="P283" s="124">
        <f t="shared" si="26"/>
        <v>41102.829689964492</v>
      </c>
      <c r="Q283" s="124">
        <f t="shared" si="22"/>
        <v>25351.541069462804</v>
      </c>
      <c r="R283" s="124">
        <f t="shared" si="23"/>
        <v>11873702.089506932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11873702.089506932</v>
      </c>
      <c r="P284" s="124">
        <f t="shared" si="26"/>
        <v>41102.829689964492</v>
      </c>
      <c r="Q284" s="124">
        <f t="shared" si="22"/>
        <v>25494.226371718123</v>
      </c>
      <c r="R284" s="124">
        <f t="shared" si="23"/>
        <v>11940299.145568615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11940299.145568615</v>
      </c>
      <c r="P285" s="124">
        <f t="shared" si="26"/>
        <v>41102.829689964492</v>
      </c>
      <c r="Q285" s="124">
        <f t="shared" si="22"/>
        <v>25637.218035996695</v>
      </c>
      <c r="R285" s="124">
        <f t="shared" si="23"/>
        <v>12007039.193294575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12007039.193294575</v>
      </c>
      <c r="P286" s="124">
        <f t="shared" si="26"/>
        <v>41102.829689964492</v>
      </c>
      <c r="Q286" s="124">
        <f t="shared" si="22"/>
        <v>25780.516720093594</v>
      </c>
      <c r="R286" s="124">
        <f t="shared" si="23"/>
        <v>12073922.539704634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12073922.539704634</v>
      </c>
      <c r="P287" s="124">
        <f t="shared" si="26"/>
        <v>41102.829689964492</v>
      </c>
      <c r="Q287" s="124">
        <f t="shared" si="22"/>
        <v>25924.123083216258</v>
      </c>
      <c r="R287" s="124">
        <f t="shared" si="23"/>
        <v>12140949.492477816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12140949.492477816</v>
      </c>
      <c r="P288" s="124">
        <f t="shared" si="26"/>
        <v>41102.829689964492</v>
      </c>
      <c r="Q288" s="124">
        <f t="shared" si="22"/>
        <v>26068.037785987523</v>
      </c>
      <c r="R288" s="124">
        <f t="shared" si="23"/>
        <v>12208120.359953769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12208120.359953769</v>
      </c>
      <c r="P289" s="124">
        <f t="shared" si="26"/>
        <v>41102.829689964492</v>
      </c>
      <c r="Q289" s="124">
        <f t="shared" si="22"/>
        <v>26212.261490448658</v>
      </c>
      <c r="R289" s="124">
        <f t="shared" si="23"/>
        <v>12275435.451134183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12275435.451134183</v>
      </c>
      <c r="P290" s="124">
        <f t="shared" si="26"/>
        <v>41102.829689964492</v>
      </c>
      <c r="Q290" s="124">
        <f t="shared" si="22"/>
        <v>26356.794860062415</v>
      </c>
      <c r="R290" s="124">
        <f t="shared" si="23"/>
        <v>12342895.07568421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12342895.07568421</v>
      </c>
      <c r="P291" s="124">
        <f t="shared" si="26"/>
        <v>41102.829689964492</v>
      </c>
      <c r="Q291" s="124">
        <f t="shared" si="22"/>
        <v>26501.63855971607</v>
      </c>
      <c r="R291" s="124">
        <f t="shared" si="23"/>
        <v>12410499.543933891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12410499.543933891</v>
      </c>
      <c r="P292" s="124">
        <f t="shared" si="26"/>
        <v>41102.829689964492</v>
      </c>
      <c r="Q292" s="124">
        <f t="shared" si="22"/>
        <v>26646.793255724497</v>
      </c>
      <c r="R292" s="124">
        <f t="shared" si="23"/>
        <v>12478249.166879579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12478249.166879579</v>
      </c>
      <c r="P293" s="124">
        <f t="shared" si="26"/>
        <v>41102.829689964492</v>
      </c>
      <c r="Q293" s="124">
        <f t="shared" si="22"/>
        <v>26792.25961583322</v>
      </c>
      <c r="R293" s="124">
        <f t="shared" si="23"/>
        <v>12546144.256185377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12546144.256185377</v>
      </c>
      <c r="P294" s="124">
        <f t="shared" si="26"/>
        <v>41102.829689964492</v>
      </c>
      <c r="Q294" s="124">
        <f t="shared" si="22"/>
        <v>26938.038309221502</v>
      </c>
      <c r="R294" s="124">
        <f t="shared" si="23"/>
        <v>12614185.124184564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12614185.124184564</v>
      </c>
      <c r="P295" s="124">
        <f t="shared" si="26"/>
        <v>41102.829689964492</v>
      </c>
      <c r="Q295" s="124">
        <f t="shared" si="22"/>
        <v>27084.130006505402</v>
      </c>
      <c r="R295" s="124">
        <f t="shared" si="23"/>
        <v>12682372.083881034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12682372.083881034</v>
      </c>
      <c r="P296" s="124">
        <f t="shared" si="26"/>
        <v>41102.829689964492</v>
      </c>
      <c r="Q296" s="124">
        <f t="shared" si="22"/>
        <v>27230.535379740868</v>
      </c>
      <c r="R296" s="124">
        <f t="shared" si="23"/>
        <v>12750705.44895074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12750705.44895074</v>
      </c>
      <c r="P297" s="124">
        <f t="shared" si="26"/>
        <v>41102.829689964492</v>
      </c>
      <c r="Q297" s="124">
        <f t="shared" si="22"/>
        <v>27377.255102426843</v>
      </c>
      <c r="R297" s="124">
        <f t="shared" si="23"/>
        <v>12819185.533743132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12819185.533743132</v>
      </c>
      <c r="P298" s="124">
        <f t="shared" si="26"/>
        <v>41102.829689964492</v>
      </c>
      <c r="Q298" s="124">
        <f t="shared" si="22"/>
        <v>27524.289849508343</v>
      </c>
      <c r="R298" s="124">
        <f t="shared" si="23"/>
        <v>12887812.653282605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12887812.653282605</v>
      </c>
      <c r="P299" s="124">
        <f t="shared" si="26"/>
        <v>41102.829689964492</v>
      </c>
      <c r="Q299" s="124">
        <f t="shared" si="22"/>
        <v>27671.640297379563</v>
      </c>
      <c r="R299" s="124">
        <f t="shared" si="23"/>
        <v>12956587.123269949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12956587.123269949</v>
      </c>
      <c r="P300" s="124">
        <f t="shared" si="26"/>
        <v>41102.829689964492</v>
      </c>
      <c r="Q300" s="124">
        <f t="shared" si="22"/>
        <v>27819.307123887007</v>
      </c>
      <c r="R300" s="124">
        <f t="shared" si="23"/>
        <v>13025509.2600838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13025509.2600838</v>
      </c>
      <c r="P301" s="124">
        <f t="shared" si="26"/>
        <v>41102.829689964492</v>
      </c>
      <c r="Q301" s="124">
        <f t="shared" si="22"/>
        <v>27967.291008332588</v>
      </c>
      <c r="R301" s="124">
        <f t="shared" si="23"/>
        <v>13094579.380782098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13094579.380782098</v>
      </c>
      <c r="P302" s="124">
        <f t="shared" si="26"/>
        <v>41102.829689964492</v>
      </c>
      <c r="Q302" s="124">
        <f t="shared" si="22"/>
        <v>28115.592631476764</v>
      </c>
      <c r="R302" s="124">
        <f t="shared" si="23"/>
        <v>13163797.803103538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13163797.803103538</v>
      </c>
      <c r="P303" s="124">
        <f t="shared" si="26"/>
        <v>41102.829689964492</v>
      </c>
      <c r="Q303" s="124">
        <f t="shared" si="22"/>
        <v>28264.212675541661</v>
      </c>
      <c r="R303" s="124">
        <f t="shared" si="23"/>
        <v>13233164.845469045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13233164.845469045</v>
      </c>
      <c r="P304" s="124">
        <f t="shared" si="26"/>
        <v>41102.829689964492</v>
      </c>
      <c r="Q304" s="124">
        <f t="shared" si="22"/>
        <v>28413.151824214223</v>
      </c>
      <c r="R304" s="124">
        <f t="shared" si="23"/>
        <v>13302680.826983223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13302680.826983223</v>
      </c>
      <c r="P305" s="124">
        <f t="shared" si="26"/>
        <v>41102.829689964492</v>
      </c>
      <c r="Q305" s="124">
        <f t="shared" si="22"/>
        <v>28562.410762649339</v>
      </c>
      <c r="R305" s="124">
        <f t="shared" si="23"/>
        <v>13372346.067435836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13372346.067435836</v>
      </c>
      <c r="P306" s="124">
        <f t="shared" si="26"/>
        <v>41102.829689964492</v>
      </c>
      <c r="Q306" s="124">
        <f t="shared" si="22"/>
        <v>28711.990177473017</v>
      </c>
      <c r="R306" s="124">
        <f t="shared" si="23"/>
        <v>13442160.887303274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13442160.887303274</v>
      </c>
      <c r="P307" s="124">
        <f t="shared" si="26"/>
        <v>41102.829689964492</v>
      </c>
      <c r="Q307" s="124">
        <f t="shared" si="22"/>
        <v>28861.89075678552</v>
      </c>
      <c r="R307" s="124">
        <f t="shared" si="23"/>
        <v>13512125.607750025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13512125.607750025</v>
      </c>
      <c r="P308" s="124">
        <f t="shared" si="26"/>
        <v>41102.829689964492</v>
      </c>
      <c r="Q308" s="124">
        <f t="shared" si="22"/>
        <v>29012.113190164553</v>
      </c>
      <c r="R308" s="124">
        <f t="shared" si="23"/>
        <v>13582240.550630154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13582240.550630154</v>
      </c>
      <c r="P309" s="124">
        <f t="shared" si="26"/>
        <v>41102.829689964492</v>
      </c>
      <c r="Q309" s="124">
        <f t="shared" si="22"/>
        <v>29162.658168668419</v>
      </c>
      <c r="R309" s="124">
        <f t="shared" si="23"/>
        <v>13652506.038488787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13652506.038488787</v>
      </c>
      <c r="P310" s="124">
        <f t="shared" si="26"/>
        <v>41102.829689964492</v>
      </c>
      <c r="Q310" s="124">
        <f t="shared" si="22"/>
        <v>29313.526384839199</v>
      </c>
      <c r="R310" s="124">
        <f t="shared" si="23"/>
        <v>13722922.394563591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13722922.394563591</v>
      </c>
      <c r="P311" s="124">
        <f t="shared" si="26"/>
        <v>41102.829689964492</v>
      </c>
      <c r="Q311" s="124">
        <f t="shared" si="22"/>
        <v>29464.718532705956</v>
      </c>
      <c r="R311" s="124">
        <f t="shared" si="23"/>
        <v>13793489.942786261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13793489.942786261</v>
      </c>
      <c r="P312" s="124">
        <f t="shared" si="26"/>
        <v>41102.829689964492</v>
      </c>
      <c r="Q312" s="124">
        <f t="shared" si="22"/>
        <v>29616.235307787905</v>
      </c>
      <c r="R312" s="124">
        <f t="shared" si="23"/>
        <v>13864209.007784015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13864209.007784015</v>
      </c>
      <c r="P313" s="124">
        <f t="shared" si="26"/>
        <v>41102.829689964492</v>
      </c>
      <c r="Q313" s="124">
        <f t="shared" si="22"/>
        <v>29768.077407097629</v>
      </c>
      <c r="R313" s="124">
        <f t="shared" si="23"/>
        <v>13935079.914881077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13935079.914881077</v>
      </c>
      <c r="P314" s="124">
        <f t="shared" si="26"/>
        <v>41102.829689964492</v>
      </c>
      <c r="Q314" s="124">
        <f t="shared" si="22"/>
        <v>29920.245529144267</v>
      </c>
      <c r="R314" s="124">
        <f t="shared" si="23"/>
        <v>14006102.990100186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14006102.990100186</v>
      </c>
      <c r="P315" s="124">
        <f t="shared" si="26"/>
        <v>41102.829689964492</v>
      </c>
      <c r="Q315" s="124">
        <f t="shared" ref="Q315:Q346" si="27">O315*$P$53</f>
        <v>30072.740373936751</v>
      </c>
      <c r="R315" s="124">
        <f t="shared" ref="R315:R346" si="28">O315+P315+Q315</f>
        <v>14077278.560164088</v>
      </c>
      <c r="Z315" s="2"/>
    </row>
    <row r="316" spans="13:26" x14ac:dyDescent="0.2">
      <c r="M316" s="2"/>
      <c r="N316" s="1">
        <f t="shared" ref="N316:N346" si="29">N315+1</f>
        <v>258</v>
      </c>
      <c r="O316" s="124">
        <f t="shared" ref="O316:O346" si="30">R315</f>
        <v>14077278.560164088</v>
      </c>
      <c r="P316" s="124">
        <f t="shared" ref="P316:P346" si="31">P315</f>
        <v>41102.829689964492</v>
      </c>
      <c r="Q316" s="124">
        <f t="shared" si="27"/>
        <v>30225.562642987003</v>
      </c>
      <c r="R316" s="124">
        <f t="shared" si="28"/>
        <v>14148606.952497041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14148606.952497041</v>
      </c>
      <c r="P317" s="124">
        <f t="shared" si="31"/>
        <v>41102.829689964492</v>
      </c>
      <c r="Q317" s="124">
        <f t="shared" si="27"/>
        <v>30378.713039313188</v>
      </c>
      <c r="R317" s="124">
        <f t="shared" si="28"/>
        <v>14220088.495226318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14220088.495226318</v>
      </c>
      <c r="P318" s="124">
        <f t="shared" si="31"/>
        <v>41102.829689964492</v>
      </c>
      <c r="Q318" s="124">
        <f t="shared" si="27"/>
        <v>30532.192267442912</v>
      </c>
      <c r="R318" s="124">
        <f t="shared" si="28"/>
        <v>14291723.517183725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14291723.517183725</v>
      </c>
      <c r="P319" s="124">
        <f t="shared" si="31"/>
        <v>41102.829689964492</v>
      </c>
      <c r="Q319" s="124">
        <f t="shared" si="27"/>
        <v>30686.001033416505</v>
      </c>
      <c r="R319" s="124">
        <f t="shared" si="28"/>
        <v>14363512.347907105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14363512.347907105</v>
      </c>
      <c r="P320" s="124">
        <f t="shared" si="31"/>
        <v>41102.829689964492</v>
      </c>
      <c r="Q320" s="124">
        <f t="shared" si="27"/>
        <v>30840.140044790238</v>
      </c>
      <c r="R320" s="124">
        <f t="shared" si="28"/>
        <v>14435455.31764186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14435455.31764186</v>
      </c>
      <c r="P321" s="124">
        <f t="shared" si="31"/>
        <v>41102.829689964492</v>
      </c>
      <c r="Q321" s="124">
        <f t="shared" si="27"/>
        <v>30994.61001063959</v>
      </c>
      <c r="R321" s="124">
        <f t="shared" si="28"/>
        <v>14507552.757342463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14507552.757342463</v>
      </c>
      <c r="P322" s="124">
        <f t="shared" si="31"/>
        <v>41102.829689964492</v>
      </c>
      <c r="Q322" s="124">
        <f t="shared" si="27"/>
        <v>31149.411641562503</v>
      </c>
      <c r="R322" s="124">
        <f t="shared" si="28"/>
        <v>14579804.99867399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14579804.99867399</v>
      </c>
      <c r="P323" s="124">
        <f t="shared" si="31"/>
        <v>41102.829689964492</v>
      </c>
      <c r="Q323" s="124">
        <f t="shared" si="27"/>
        <v>31304.545649682663</v>
      </c>
      <c r="R323" s="124">
        <f t="shared" si="28"/>
        <v>14652212.374013638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14652212.374013638</v>
      </c>
      <c r="P324" s="124">
        <f t="shared" si="31"/>
        <v>41102.829689964492</v>
      </c>
      <c r="Q324" s="124">
        <f t="shared" si="27"/>
        <v>31460.012748652771</v>
      </c>
      <c r="R324" s="124">
        <f t="shared" si="28"/>
        <v>14724775.216452256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14724775.216452256</v>
      </c>
      <c r="P325" s="124">
        <f t="shared" si="31"/>
        <v>41102.829689964492</v>
      </c>
      <c r="Q325" s="124">
        <f t="shared" si="27"/>
        <v>31615.813653657813</v>
      </c>
      <c r="R325" s="124">
        <f t="shared" si="28"/>
        <v>14797493.859795878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14797493.859795878</v>
      </c>
      <c r="P326" s="124">
        <f t="shared" si="31"/>
        <v>41102.829689964492</v>
      </c>
      <c r="Q326" s="124">
        <f t="shared" si="27"/>
        <v>31771.949081418366</v>
      </c>
      <c r="R326" s="124">
        <f t="shared" si="28"/>
        <v>14870368.638567261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14870368.638567261</v>
      </c>
      <c r="P327" s="124">
        <f t="shared" si="31"/>
        <v>41102.829689964492</v>
      </c>
      <c r="Q327" s="124">
        <f t="shared" si="27"/>
        <v>31928.419750193894</v>
      </c>
      <c r="R327" s="124">
        <f t="shared" si="28"/>
        <v>14943399.888007419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14943399.888007419</v>
      </c>
      <c r="P328" s="124">
        <f t="shared" si="31"/>
        <v>41102.829689964492</v>
      </c>
      <c r="Q328" s="124">
        <f t="shared" si="27"/>
        <v>32085.22637978604</v>
      </c>
      <c r="R328" s="124">
        <f t="shared" si="28"/>
        <v>15016587.94407717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15016587.94407717</v>
      </c>
      <c r="P329" s="124">
        <f t="shared" si="31"/>
        <v>41102.829689964492</v>
      </c>
      <c r="Q329" s="124">
        <f t="shared" si="27"/>
        <v>32242.36969154195</v>
      </c>
      <c r="R329" s="124">
        <f t="shared" si="28"/>
        <v>15089933.143458676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15089933.143458676</v>
      </c>
      <c r="P330" s="124">
        <f t="shared" si="31"/>
        <v>41102.829689964492</v>
      </c>
      <c r="Q330" s="124">
        <f t="shared" si="27"/>
        <v>32399.85040835759</v>
      </c>
      <c r="R330" s="124">
        <f t="shared" si="28"/>
        <v>15163435.823556999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15163435.823556999</v>
      </c>
      <c r="P331" s="124">
        <f t="shared" si="31"/>
        <v>41102.829689964492</v>
      </c>
      <c r="Q331" s="124">
        <f t="shared" si="27"/>
        <v>32557.669254681066</v>
      </c>
      <c r="R331" s="124">
        <f t="shared" si="28"/>
        <v>15237096.322501644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15237096.322501644</v>
      </c>
      <c r="P332" s="124">
        <f t="shared" si="31"/>
        <v>41102.829689964492</v>
      </c>
      <c r="Q332" s="124">
        <f t="shared" si="27"/>
        <v>32715.826956515953</v>
      </c>
      <c r="R332" s="124">
        <f t="shared" si="28"/>
        <v>15310914.979148125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15310914.979148125</v>
      </c>
      <c r="P333" s="124">
        <f t="shared" si="31"/>
        <v>41102.829689964492</v>
      </c>
      <c r="Q333" s="124">
        <f t="shared" si="27"/>
        <v>32874.324241424649</v>
      </c>
      <c r="R333" s="124">
        <f t="shared" si="28"/>
        <v>15384892.133079514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15384892.133079514</v>
      </c>
      <c r="P334" s="124">
        <f t="shared" si="31"/>
        <v>41102.829689964492</v>
      </c>
      <c r="Q334" s="124">
        <f t="shared" si="27"/>
        <v>33033.161838531698</v>
      </c>
      <c r="R334" s="124">
        <f t="shared" si="28"/>
        <v>15459028.12460801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15459028.12460801</v>
      </c>
      <c r="P335" s="124">
        <f t="shared" si="31"/>
        <v>41102.829689964492</v>
      </c>
      <c r="Q335" s="124">
        <f t="shared" si="27"/>
        <v>33192.340478527185</v>
      </c>
      <c r="R335" s="124">
        <f t="shared" si="28"/>
        <v>15533323.294776501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15533323.294776501</v>
      </c>
      <c r="P336" s="124">
        <f t="shared" si="31"/>
        <v>41102.829689964492</v>
      </c>
      <c r="Q336" s="124">
        <f t="shared" si="27"/>
        <v>33351.860893670048</v>
      </c>
      <c r="R336" s="124">
        <f t="shared" si="28"/>
        <v>15607777.985360136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15607777.985360136</v>
      </c>
      <c r="P337" s="124">
        <f t="shared" si="31"/>
        <v>41102.829689964492</v>
      </c>
      <c r="Q337" s="124">
        <f t="shared" si="27"/>
        <v>33511.723817791484</v>
      </c>
      <c r="R337" s="124">
        <f t="shared" si="28"/>
        <v>15682392.538867893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15682392.538867893</v>
      </c>
      <c r="P338" s="124">
        <f t="shared" si="31"/>
        <v>41102.829689964492</v>
      </c>
      <c r="Q338" s="124">
        <f t="shared" si="27"/>
        <v>33671.92998629831</v>
      </c>
      <c r="R338" s="124">
        <f t="shared" si="28"/>
        <v>15757167.298544155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15757167.298544155</v>
      </c>
      <c r="P339" s="124">
        <f t="shared" si="31"/>
        <v>41102.829689964492</v>
      </c>
      <c r="Q339" s="124">
        <f t="shared" si="27"/>
        <v>33832.480136176346</v>
      </c>
      <c r="R339" s="124">
        <f t="shared" si="28"/>
        <v>15832102.608370297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15832102.608370297</v>
      </c>
      <c r="P340" s="124">
        <f t="shared" si="31"/>
        <v>41102.829689964492</v>
      </c>
      <c r="Q340" s="124">
        <f t="shared" si="27"/>
        <v>33993.375005993803</v>
      </c>
      <c r="R340" s="124">
        <f t="shared" si="28"/>
        <v>15907198.813066255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15907198.813066255</v>
      </c>
      <c r="P341" s="124">
        <f t="shared" si="31"/>
        <v>41102.829689964492</v>
      </c>
      <c r="Q341" s="124">
        <f t="shared" si="27"/>
        <v>34154.615335904688</v>
      </c>
      <c r="R341" s="124">
        <f t="shared" si="28"/>
        <v>15982456.258092124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15982456.258092124</v>
      </c>
      <c r="P342" s="124">
        <f t="shared" si="31"/>
        <v>41102.829689964492</v>
      </c>
      <c r="Q342" s="124">
        <f t="shared" si="27"/>
        <v>34316.201867652198</v>
      </c>
      <c r="R342" s="124">
        <f t="shared" si="28"/>
        <v>16057875.289649742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16057875.289649742</v>
      </c>
      <c r="P343" s="124">
        <f t="shared" si="31"/>
        <v>41102.829689964492</v>
      </c>
      <c r="Q343" s="124">
        <f t="shared" si="27"/>
        <v>34478.135344572162</v>
      </c>
      <c r="R343" s="124">
        <f t="shared" si="28"/>
        <v>16133456.254684279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16133456.254684279</v>
      </c>
      <c r="P344" s="124">
        <f t="shared" si="31"/>
        <v>41102.829689964492</v>
      </c>
      <c r="Q344" s="124">
        <f t="shared" si="27"/>
        <v>34640.416511596406</v>
      </c>
      <c r="R344" s="124">
        <f t="shared" si="28"/>
        <v>16209199.500885841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16209199.500885841</v>
      </c>
      <c r="P345" s="124">
        <f t="shared" si="31"/>
        <v>41102.829689964492</v>
      </c>
      <c r="Q345" s="124">
        <f t="shared" si="27"/>
        <v>34803.046115256235</v>
      </c>
      <c r="R345" s="124">
        <f t="shared" si="28"/>
        <v>16285105.376691062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16285105.376691062</v>
      </c>
      <c r="P346" s="124">
        <f t="shared" si="31"/>
        <v>41102.829689964492</v>
      </c>
      <c r="Q346" s="124">
        <f t="shared" si="27"/>
        <v>34966.024903685837</v>
      </c>
      <c r="R346" s="124">
        <f t="shared" si="28"/>
        <v>16361174.231284713</v>
      </c>
      <c r="Z346" s="2"/>
    </row>
    <row r="347" spans="13:26" x14ac:dyDescent="0.2">
      <c r="M347" s="2"/>
      <c r="N347" s="163" t="s">
        <v>216</v>
      </c>
      <c r="O347" s="163" t="s">
        <v>216</v>
      </c>
      <c r="P347" s="163" t="s">
        <v>216</v>
      </c>
      <c r="Q347" s="163" t="s">
        <v>216</v>
      </c>
      <c r="R347" s="163" t="s">
        <v>216</v>
      </c>
      <c r="Z347" s="2"/>
    </row>
    <row r="348" spans="13:26" x14ac:dyDescent="0.2">
      <c r="M348" s="2"/>
      <c r="N348" s="134"/>
      <c r="O348" s="134" t="s">
        <v>231</v>
      </c>
      <c r="P348" s="196">
        <f>SUM(P59:P346)</f>
        <v>11837614.950709809</v>
      </c>
      <c r="Q348" s="196">
        <f>SUM(Q59:Q346)</f>
        <v>4523559.2805749038</v>
      </c>
      <c r="R348" s="196">
        <f>P348+Q348</f>
        <v>16361174.231284712</v>
      </c>
      <c r="S348" s="124">
        <f>R348-P54</f>
        <v>1.601874828338623E-7</v>
      </c>
      <c r="Z348" s="2"/>
    </row>
    <row r="349" spans="13:26" x14ac:dyDescent="0.2"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</sheetData>
  <mergeCells count="1">
    <mergeCell ref="AF7:AF8"/>
  </mergeCells>
  <printOptions horizontalCentered="1"/>
  <pageMargins left="0.75" right="0.75" top="0.75" bottom="0.75" header="1" footer="1"/>
  <pageSetup scale="71" orientation="portrait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53C0D-2CB5-4000-8492-48736B91D716}">
  <sheetPr>
    <tabColor indexed="12"/>
    <pageSetUpPr fitToPage="1"/>
  </sheetPr>
  <dimension ref="A1:M61"/>
  <sheetViews>
    <sheetView zoomScaleNormal="100" workbookViewId="0">
      <pane ySplit="6" topLeftCell="A7" activePane="bottomLeft" state="frozen"/>
      <selection activeCell="D6" sqref="D6"/>
      <selection pane="bottomLeft" activeCell="C5" sqref="C5"/>
    </sheetView>
  </sheetViews>
  <sheetFormatPr defaultRowHeight="12.75" x14ac:dyDescent="0.2"/>
  <cols>
    <col min="1" max="1" width="35.140625" style="1" bestFit="1" customWidth="1"/>
    <col min="2" max="2" width="9.42578125" style="1" customWidth="1"/>
    <col min="3" max="3" width="36.28515625" style="1" bestFit="1" customWidth="1"/>
    <col min="4" max="4" width="12.28515625" style="1" bestFit="1" customWidth="1"/>
    <col min="5" max="5" width="12.42578125" style="1" bestFit="1" customWidth="1"/>
    <col min="6" max="6" width="11.28515625" style="1" bestFit="1" customWidth="1"/>
    <col min="7" max="7" width="14.5703125" style="1" bestFit="1" customWidth="1"/>
    <col min="8" max="8" width="12.28515625" style="1" bestFit="1" customWidth="1"/>
    <col min="9" max="9" width="12.85546875" style="1" bestFit="1" customWidth="1"/>
    <col min="10" max="10" width="12.28515625" style="1" bestFit="1" customWidth="1"/>
    <col min="11" max="11" width="9.140625" style="1"/>
    <col min="12" max="12" width="12.85546875" style="1" bestFit="1" customWidth="1"/>
    <col min="13" max="16384" width="9.140625" style="1"/>
  </cols>
  <sheetData>
    <row r="1" spans="1:10" x14ac:dyDescent="0.2">
      <c r="A1" s="137"/>
      <c r="B1" s="126" t="s">
        <v>162</v>
      </c>
    </row>
    <row r="2" spans="1:10" x14ac:dyDescent="0.2">
      <c r="A2" s="137"/>
      <c r="B2" s="126" t="s">
        <v>161</v>
      </c>
    </row>
    <row r="3" spans="1:10" x14ac:dyDescent="0.2">
      <c r="A3" s="137"/>
      <c r="B3" s="126" t="s">
        <v>160</v>
      </c>
    </row>
    <row r="4" spans="1:10" x14ac:dyDescent="0.2">
      <c r="A4" s="137"/>
      <c r="B4" s="126"/>
    </row>
    <row r="5" spans="1:10" x14ac:dyDescent="0.2">
      <c r="A5" s="137"/>
      <c r="D5" s="2"/>
      <c r="E5" s="10" t="s">
        <v>159</v>
      </c>
      <c r="F5" s="2"/>
      <c r="G5" s="2"/>
      <c r="H5" s="2"/>
      <c r="I5" s="2"/>
      <c r="J5" s="2"/>
    </row>
    <row r="6" spans="1:10" x14ac:dyDescent="0.2">
      <c r="A6" s="127" t="s">
        <v>158</v>
      </c>
      <c r="B6" s="19" t="s">
        <v>157</v>
      </c>
      <c r="C6" s="138" t="s">
        <v>156</v>
      </c>
      <c r="D6" s="19" t="s">
        <v>155</v>
      </c>
      <c r="E6" s="19" t="s">
        <v>154</v>
      </c>
      <c r="F6" s="19" t="s">
        <v>153</v>
      </c>
      <c r="G6" s="19" t="s">
        <v>152</v>
      </c>
      <c r="H6" s="19" t="s">
        <v>151</v>
      </c>
      <c r="I6" s="19" t="s">
        <v>150</v>
      </c>
      <c r="J6" s="19" t="s">
        <v>149</v>
      </c>
    </row>
    <row r="7" spans="1:10" x14ac:dyDescent="0.2">
      <c r="A7" s="128" t="s">
        <v>41</v>
      </c>
      <c r="B7" s="10" t="s">
        <v>148</v>
      </c>
      <c r="C7" s="136" t="s">
        <v>41</v>
      </c>
      <c r="D7" s="125">
        <v>46800</v>
      </c>
      <c r="E7" s="125">
        <v>48600</v>
      </c>
      <c r="F7" s="125">
        <v>5200</v>
      </c>
      <c r="G7" s="125">
        <v>26000</v>
      </c>
      <c r="H7" s="129">
        <f t="shared" ref="H7:H38" si="0">SUM(D7:G7)</f>
        <v>126600</v>
      </c>
      <c r="I7" s="125">
        <v>-38800</v>
      </c>
      <c r="J7" s="129">
        <f t="shared" ref="J7:J38" si="1">SUM(H7:I7)</f>
        <v>87800</v>
      </c>
    </row>
    <row r="8" spans="1:10" x14ac:dyDescent="0.2">
      <c r="A8" s="128" t="s">
        <v>40</v>
      </c>
      <c r="B8" s="10" t="s">
        <v>147</v>
      </c>
      <c r="C8" s="136" t="s">
        <v>40</v>
      </c>
      <c r="D8" s="125">
        <v>2788100</v>
      </c>
      <c r="E8" s="125">
        <v>2904100</v>
      </c>
      <c r="F8" s="125">
        <v>452400</v>
      </c>
      <c r="G8" s="125">
        <v>2605600</v>
      </c>
      <c r="H8" s="129">
        <f t="shared" si="0"/>
        <v>8750200</v>
      </c>
      <c r="I8" s="125">
        <v>-2115700</v>
      </c>
      <c r="J8" s="129">
        <f t="shared" si="1"/>
        <v>6634500</v>
      </c>
    </row>
    <row r="9" spans="1:10" x14ac:dyDescent="0.2">
      <c r="A9" s="128" t="s">
        <v>50</v>
      </c>
      <c r="B9" s="10" t="s">
        <v>146</v>
      </c>
      <c r="C9" s="136" t="s">
        <v>50</v>
      </c>
      <c r="D9" s="125">
        <v>7869600</v>
      </c>
      <c r="E9" s="125">
        <v>8197300</v>
      </c>
      <c r="F9" s="125">
        <v>13000</v>
      </c>
      <c r="G9" s="125">
        <v>2032200</v>
      </c>
      <c r="H9" s="129">
        <f t="shared" si="0"/>
        <v>18112100</v>
      </c>
      <c r="I9" s="125">
        <v>-7390700</v>
      </c>
      <c r="J9" s="129">
        <f t="shared" si="1"/>
        <v>10721400</v>
      </c>
    </row>
    <row r="10" spans="1:10" x14ac:dyDescent="0.2">
      <c r="A10" s="130" t="s">
        <v>76</v>
      </c>
      <c r="B10" s="10" t="s">
        <v>142</v>
      </c>
      <c r="C10" s="136" t="s">
        <v>145</v>
      </c>
      <c r="D10" s="125">
        <v>3629000</v>
      </c>
      <c r="E10" s="125">
        <v>5833000</v>
      </c>
      <c r="F10" s="125">
        <v>81000</v>
      </c>
      <c r="G10" s="125">
        <v>0</v>
      </c>
      <c r="H10" s="129">
        <f t="shared" si="0"/>
        <v>9543000</v>
      </c>
      <c r="I10" s="125">
        <v>-6200000</v>
      </c>
      <c r="J10" s="129">
        <f t="shared" si="1"/>
        <v>3343000</v>
      </c>
    </row>
    <row r="11" spans="1:10" x14ac:dyDescent="0.2">
      <c r="A11" s="130" t="s">
        <v>75</v>
      </c>
      <c r="B11" s="10" t="s">
        <v>142</v>
      </c>
      <c r="C11" s="136" t="s">
        <v>144</v>
      </c>
      <c r="D11" s="125">
        <v>4712000</v>
      </c>
      <c r="E11" s="125">
        <v>7577000</v>
      </c>
      <c r="F11" s="125">
        <v>76000</v>
      </c>
      <c r="G11" s="125">
        <v>0</v>
      </c>
      <c r="H11" s="129">
        <f t="shared" si="0"/>
        <v>12365000</v>
      </c>
      <c r="I11" s="125">
        <v>-7954000</v>
      </c>
      <c r="J11" s="129">
        <f t="shared" si="1"/>
        <v>4411000</v>
      </c>
    </row>
    <row r="12" spans="1:10" x14ac:dyDescent="0.2">
      <c r="A12" s="128" t="s">
        <v>74</v>
      </c>
      <c r="B12" s="10" t="s">
        <v>142</v>
      </c>
      <c r="C12" s="136" t="s">
        <v>143</v>
      </c>
      <c r="D12" s="125">
        <v>688000</v>
      </c>
      <c r="E12" s="125">
        <v>1106000</v>
      </c>
      <c r="F12" s="125">
        <v>9000</v>
      </c>
      <c r="G12" s="125">
        <v>0</v>
      </c>
      <c r="H12" s="129">
        <f t="shared" si="0"/>
        <v>1803000</v>
      </c>
      <c r="I12" s="125">
        <v>-1837000</v>
      </c>
      <c r="J12" s="129">
        <f t="shared" si="1"/>
        <v>-34000</v>
      </c>
    </row>
    <row r="13" spans="1:10" x14ac:dyDescent="0.2">
      <c r="A13" s="131" t="s">
        <v>77</v>
      </c>
      <c r="B13" s="10" t="s">
        <v>142</v>
      </c>
      <c r="C13" s="136" t="s">
        <v>77</v>
      </c>
      <c r="D13" s="125">
        <v>1519000</v>
      </c>
      <c r="E13" s="125">
        <v>2439000</v>
      </c>
      <c r="F13" s="125">
        <v>73000</v>
      </c>
      <c r="G13" s="125">
        <v>5303000</v>
      </c>
      <c r="H13" s="129">
        <f t="shared" si="0"/>
        <v>9334000</v>
      </c>
      <c r="I13" s="125">
        <v>-592000</v>
      </c>
      <c r="J13" s="129">
        <f t="shared" si="1"/>
        <v>8742000</v>
      </c>
    </row>
    <row r="14" spans="1:10" x14ac:dyDescent="0.2">
      <c r="A14" s="128" t="s">
        <v>69</v>
      </c>
      <c r="B14" s="10" t="s">
        <v>137</v>
      </c>
      <c r="C14" s="136" t="s">
        <v>141</v>
      </c>
      <c r="D14" s="125">
        <v>922000</v>
      </c>
      <c r="E14" s="125">
        <v>1483000</v>
      </c>
      <c r="F14" s="125">
        <v>39000</v>
      </c>
      <c r="G14" s="125">
        <v>569000</v>
      </c>
      <c r="H14" s="129">
        <f t="shared" si="0"/>
        <v>3013000</v>
      </c>
      <c r="I14" s="125">
        <v>-1571000</v>
      </c>
      <c r="J14" s="129">
        <f t="shared" si="1"/>
        <v>1442000</v>
      </c>
    </row>
    <row r="15" spans="1:10" x14ac:dyDescent="0.2">
      <c r="A15" s="128" t="s">
        <v>71</v>
      </c>
      <c r="B15" s="10" t="s">
        <v>137</v>
      </c>
      <c r="C15" s="136" t="s">
        <v>140</v>
      </c>
      <c r="D15" s="125">
        <v>4125000</v>
      </c>
      <c r="E15" s="125">
        <v>6630000</v>
      </c>
      <c r="F15" s="125">
        <v>560000</v>
      </c>
      <c r="G15" s="125">
        <v>1002000</v>
      </c>
      <c r="H15" s="129">
        <f t="shared" si="0"/>
        <v>12317000</v>
      </c>
      <c r="I15" s="125">
        <v>-4283000</v>
      </c>
      <c r="J15" s="129">
        <f t="shared" si="1"/>
        <v>8034000</v>
      </c>
    </row>
    <row r="16" spans="1:10" x14ac:dyDescent="0.2">
      <c r="A16" s="128" t="s">
        <v>70</v>
      </c>
      <c r="B16" s="10" t="s">
        <v>137</v>
      </c>
      <c r="C16" s="136" t="s">
        <v>70</v>
      </c>
      <c r="D16" s="125">
        <v>167000</v>
      </c>
      <c r="E16" s="125">
        <v>268000</v>
      </c>
      <c r="F16" s="125">
        <v>7000</v>
      </c>
      <c r="G16" s="125">
        <v>0</v>
      </c>
      <c r="H16" s="129">
        <f t="shared" si="0"/>
        <v>442000</v>
      </c>
      <c r="I16" s="125">
        <v>-358000</v>
      </c>
      <c r="J16" s="129">
        <f t="shared" si="1"/>
        <v>84000</v>
      </c>
    </row>
    <row r="17" spans="1:10" x14ac:dyDescent="0.2">
      <c r="A17" s="128" t="s">
        <v>69</v>
      </c>
      <c r="B17" s="10" t="s">
        <v>137</v>
      </c>
      <c r="C17" s="136" t="s">
        <v>139</v>
      </c>
      <c r="D17" s="125">
        <v>4084000</v>
      </c>
      <c r="E17" s="125">
        <v>6563000</v>
      </c>
      <c r="F17" s="125">
        <v>89000</v>
      </c>
      <c r="G17" s="125">
        <v>0</v>
      </c>
      <c r="H17" s="129">
        <f t="shared" si="0"/>
        <v>10736000</v>
      </c>
      <c r="I17" s="125">
        <v>-6079000</v>
      </c>
      <c r="J17" s="129">
        <f t="shared" si="1"/>
        <v>4657000</v>
      </c>
    </row>
    <row r="18" spans="1:10" x14ac:dyDescent="0.2">
      <c r="A18" s="128" t="s">
        <v>72</v>
      </c>
      <c r="B18" s="10" t="s">
        <v>137</v>
      </c>
      <c r="C18" s="136" t="s">
        <v>138</v>
      </c>
      <c r="D18" s="125">
        <v>417000</v>
      </c>
      <c r="E18" s="125">
        <v>670000</v>
      </c>
      <c r="F18" s="125">
        <v>46000</v>
      </c>
      <c r="G18" s="125">
        <v>7958000</v>
      </c>
      <c r="H18" s="129">
        <f t="shared" si="0"/>
        <v>9091000</v>
      </c>
      <c r="I18" s="125">
        <v>-267000</v>
      </c>
      <c r="J18" s="129">
        <f t="shared" si="1"/>
        <v>8824000</v>
      </c>
    </row>
    <row r="19" spans="1:10" x14ac:dyDescent="0.2">
      <c r="A19" s="128" t="s">
        <v>72</v>
      </c>
      <c r="B19" s="10" t="s">
        <v>137</v>
      </c>
      <c r="C19" s="136" t="s">
        <v>136</v>
      </c>
      <c r="D19" s="125">
        <v>1746000</v>
      </c>
      <c r="E19" s="125">
        <v>2809000</v>
      </c>
      <c r="F19" s="125">
        <v>106000</v>
      </c>
      <c r="G19" s="125">
        <v>46590000</v>
      </c>
      <c r="H19" s="129">
        <f t="shared" si="0"/>
        <v>51251000</v>
      </c>
      <c r="I19" s="125">
        <v>-460000</v>
      </c>
      <c r="J19" s="129">
        <f t="shared" si="1"/>
        <v>50791000</v>
      </c>
    </row>
    <row r="20" spans="1:10" x14ac:dyDescent="0.2">
      <c r="A20" s="128" t="s">
        <v>39</v>
      </c>
      <c r="B20" s="10" t="s">
        <v>135</v>
      </c>
      <c r="C20" s="136" t="s">
        <v>39</v>
      </c>
      <c r="D20" s="125">
        <v>43700</v>
      </c>
      <c r="E20" s="125">
        <v>45500</v>
      </c>
      <c r="F20" s="125">
        <v>10200</v>
      </c>
      <c r="G20" s="125">
        <v>100</v>
      </c>
      <c r="H20" s="129">
        <f t="shared" si="0"/>
        <v>99500</v>
      </c>
      <c r="I20" s="125">
        <v>-76100</v>
      </c>
      <c r="J20" s="129">
        <f t="shared" si="1"/>
        <v>23400</v>
      </c>
    </row>
    <row r="21" spans="1:10" x14ac:dyDescent="0.2">
      <c r="A21" s="128" t="s">
        <v>52</v>
      </c>
      <c r="B21" s="10" t="s">
        <v>134</v>
      </c>
      <c r="C21" s="136" t="s">
        <v>52</v>
      </c>
      <c r="D21" s="125">
        <v>1628500</v>
      </c>
      <c r="E21" s="125">
        <v>1688300</v>
      </c>
      <c r="F21" s="125">
        <v>372400</v>
      </c>
      <c r="G21" s="125">
        <v>632100</v>
      </c>
      <c r="H21" s="129">
        <f t="shared" si="0"/>
        <v>4321300</v>
      </c>
      <c r="I21" s="125">
        <v>-969700</v>
      </c>
      <c r="J21" s="129">
        <f t="shared" si="1"/>
        <v>3351600</v>
      </c>
    </row>
    <row r="22" spans="1:10" x14ac:dyDescent="0.2">
      <c r="A22" s="128" t="s">
        <v>38</v>
      </c>
      <c r="B22" s="10" t="s">
        <v>133</v>
      </c>
      <c r="C22" s="136" t="s">
        <v>38</v>
      </c>
      <c r="D22" s="125">
        <v>712600</v>
      </c>
      <c r="E22" s="125">
        <v>742300</v>
      </c>
      <c r="F22" s="125">
        <v>7800</v>
      </c>
      <c r="G22" s="125">
        <v>142500</v>
      </c>
      <c r="H22" s="129">
        <f t="shared" si="0"/>
        <v>1605200</v>
      </c>
      <c r="I22" s="125">
        <v>-537900</v>
      </c>
      <c r="J22" s="129">
        <f t="shared" si="1"/>
        <v>1067300</v>
      </c>
    </row>
    <row r="23" spans="1:10" x14ac:dyDescent="0.2">
      <c r="A23" s="128" t="s">
        <v>49</v>
      </c>
      <c r="B23" s="10" t="s">
        <v>132</v>
      </c>
      <c r="C23" s="136" t="s">
        <v>49</v>
      </c>
      <c r="D23" s="125">
        <v>2545900</v>
      </c>
      <c r="E23" s="125">
        <v>2651900</v>
      </c>
      <c r="F23" s="125">
        <v>314100</v>
      </c>
      <c r="G23" s="125">
        <v>1753100</v>
      </c>
      <c r="H23" s="129">
        <f t="shared" si="0"/>
        <v>7265000</v>
      </c>
      <c r="I23" s="125">
        <v>-2211400</v>
      </c>
      <c r="J23" s="129">
        <f t="shared" si="1"/>
        <v>5053600</v>
      </c>
    </row>
    <row r="24" spans="1:10" x14ac:dyDescent="0.2">
      <c r="A24" s="128" t="s">
        <v>37</v>
      </c>
      <c r="B24" s="10" t="s">
        <v>131</v>
      </c>
      <c r="C24" s="136" t="s">
        <v>37</v>
      </c>
      <c r="D24" s="125">
        <v>1972800</v>
      </c>
      <c r="E24" s="125">
        <v>2054800</v>
      </c>
      <c r="F24" s="125">
        <v>289600</v>
      </c>
      <c r="G24" s="125">
        <v>1277300</v>
      </c>
      <c r="H24" s="129">
        <f t="shared" si="0"/>
        <v>5594500</v>
      </c>
      <c r="I24" s="125">
        <v>-1591800</v>
      </c>
      <c r="J24" s="129">
        <f t="shared" si="1"/>
        <v>4002700</v>
      </c>
    </row>
    <row r="25" spans="1:10" x14ac:dyDescent="0.2">
      <c r="A25" s="128" t="s">
        <v>36</v>
      </c>
      <c r="B25" s="10" t="s">
        <v>130</v>
      </c>
      <c r="C25" s="136" t="s">
        <v>36</v>
      </c>
      <c r="D25" s="125">
        <v>3552100</v>
      </c>
      <c r="E25" s="125">
        <v>3700000</v>
      </c>
      <c r="F25" s="125">
        <v>424800</v>
      </c>
      <c r="G25" s="125">
        <v>2400100</v>
      </c>
      <c r="H25" s="129">
        <f t="shared" si="0"/>
        <v>10077000</v>
      </c>
      <c r="I25" s="125">
        <v>-2567900</v>
      </c>
      <c r="J25" s="129">
        <f t="shared" si="1"/>
        <v>7509100</v>
      </c>
    </row>
    <row r="26" spans="1:10" x14ac:dyDescent="0.2">
      <c r="A26" s="128" t="s">
        <v>35</v>
      </c>
      <c r="B26" s="10" t="s">
        <v>129</v>
      </c>
      <c r="C26" s="136" t="s">
        <v>35</v>
      </c>
      <c r="D26" s="125">
        <v>3586800</v>
      </c>
      <c r="E26" s="125">
        <v>3736300</v>
      </c>
      <c r="F26" s="125">
        <v>661400</v>
      </c>
      <c r="G26" s="125">
        <v>2423600</v>
      </c>
      <c r="H26" s="129">
        <f t="shared" si="0"/>
        <v>10408100</v>
      </c>
      <c r="I26" s="125">
        <v>-2550600</v>
      </c>
      <c r="J26" s="129">
        <f t="shared" si="1"/>
        <v>7857500</v>
      </c>
    </row>
    <row r="27" spans="1:10" x14ac:dyDescent="0.2">
      <c r="A27" s="128" t="s">
        <v>34</v>
      </c>
      <c r="B27" s="10" t="s">
        <v>128</v>
      </c>
      <c r="C27" s="136" t="s">
        <v>34</v>
      </c>
      <c r="D27" s="125">
        <v>4990000</v>
      </c>
      <c r="E27" s="125">
        <v>5197600</v>
      </c>
      <c r="F27" s="125">
        <v>611500</v>
      </c>
      <c r="G27" s="125">
        <v>1369900</v>
      </c>
      <c r="H27" s="129">
        <f t="shared" si="0"/>
        <v>12169000</v>
      </c>
      <c r="I27" s="125">
        <v>-4340200</v>
      </c>
      <c r="J27" s="129">
        <f t="shared" si="1"/>
        <v>7828800</v>
      </c>
    </row>
    <row r="28" spans="1:10" x14ac:dyDescent="0.2">
      <c r="A28" s="128" t="s">
        <v>33</v>
      </c>
      <c r="B28" s="10" t="s">
        <v>127</v>
      </c>
      <c r="C28" s="136" t="s">
        <v>33</v>
      </c>
      <c r="D28" s="125">
        <v>31500</v>
      </c>
      <c r="E28" s="125">
        <v>32700</v>
      </c>
      <c r="F28" s="125">
        <v>21200</v>
      </c>
      <c r="G28" s="125">
        <v>19900</v>
      </c>
      <c r="H28" s="129">
        <f t="shared" si="0"/>
        <v>105300</v>
      </c>
      <c r="I28" s="125">
        <v>-33700</v>
      </c>
      <c r="J28" s="129">
        <f t="shared" si="1"/>
        <v>71600</v>
      </c>
    </row>
    <row r="29" spans="1:10" x14ac:dyDescent="0.2">
      <c r="A29" s="128" t="s">
        <v>32</v>
      </c>
      <c r="B29" s="10" t="s">
        <v>126</v>
      </c>
      <c r="C29" s="136" t="s">
        <v>32</v>
      </c>
      <c r="D29" s="125">
        <v>3592600</v>
      </c>
      <c r="E29" s="125">
        <v>3742100</v>
      </c>
      <c r="F29" s="125">
        <v>511300</v>
      </c>
      <c r="G29" s="125">
        <v>1578300</v>
      </c>
      <c r="H29" s="129">
        <f t="shared" si="0"/>
        <v>9424300</v>
      </c>
      <c r="I29" s="125">
        <v>-2546600</v>
      </c>
      <c r="J29" s="129">
        <f t="shared" si="1"/>
        <v>6877700</v>
      </c>
    </row>
    <row r="30" spans="1:10" x14ac:dyDescent="0.2">
      <c r="A30" s="128" t="s">
        <v>31</v>
      </c>
      <c r="B30" s="10" t="s">
        <v>125</v>
      </c>
      <c r="C30" s="136" t="s">
        <v>124</v>
      </c>
      <c r="D30" s="125">
        <v>4300</v>
      </c>
      <c r="E30" s="125">
        <v>4400</v>
      </c>
      <c r="F30" s="125">
        <v>1200</v>
      </c>
      <c r="G30" s="125">
        <v>2800</v>
      </c>
      <c r="H30" s="129">
        <f t="shared" si="0"/>
        <v>12700</v>
      </c>
      <c r="I30" s="125">
        <v>-5000</v>
      </c>
      <c r="J30" s="129">
        <f t="shared" si="1"/>
        <v>7700</v>
      </c>
    </row>
    <row r="31" spans="1:10" x14ac:dyDescent="0.2">
      <c r="A31" s="128" t="s">
        <v>30</v>
      </c>
      <c r="B31" s="10" t="s">
        <v>123</v>
      </c>
      <c r="C31" s="136" t="s">
        <v>30</v>
      </c>
      <c r="D31" s="125">
        <v>3353100</v>
      </c>
      <c r="E31" s="125">
        <v>3492600</v>
      </c>
      <c r="F31" s="125">
        <v>500600</v>
      </c>
      <c r="G31" s="125">
        <v>3155300</v>
      </c>
      <c r="H31" s="129">
        <f t="shared" si="0"/>
        <v>10501600</v>
      </c>
      <c r="I31" s="125">
        <v>-2367300</v>
      </c>
      <c r="J31" s="129">
        <f t="shared" si="1"/>
        <v>8134300</v>
      </c>
    </row>
    <row r="32" spans="1:10" x14ac:dyDescent="0.2">
      <c r="A32" s="128" t="s">
        <v>29</v>
      </c>
      <c r="B32" s="10" t="s">
        <v>122</v>
      </c>
      <c r="C32" s="136" t="s">
        <v>29</v>
      </c>
      <c r="D32" s="125">
        <v>3353100</v>
      </c>
      <c r="E32" s="125">
        <v>3492600</v>
      </c>
      <c r="F32" s="125">
        <v>500600</v>
      </c>
      <c r="G32" s="125">
        <v>3155300</v>
      </c>
      <c r="H32" s="129">
        <f t="shared" si="0"/>
        <v>10501600</v>
      </c>
      <c r="I32" s="125">
        <v>-2367300</v>
      </c>
      <c r="J32" s="129">
        <f t="shared" si="1"/>
        <v>8134300</v>
      </c>
    </row>
    <row r="33" spans="1:13" x14ac:dyDescent="0.2">
      <c r="A33" s="128" t="s">
        <v>48</v>
      </c>
      <c r="B33" s="10" t="s">
        <v>121</v>
      </c>
      <c r="C33" s="136" t="s">
        <v>48</v>
      </c>
      <c r="D33" s="125">
        <v>4407500</v>
      </c>
      <c r="E33" s="125">
        <v>4591100</v>
      </c>
      <c r="F33" s="125">
        <v>612000</v>
      </c>
      <c r="G33" s="125">
        <v>1475500</v>
      </c>
      <c r="H33" s="129">
        <f t="shared" si="0"/>
        <v>11086100</v>
      </c>
      <c r="I33" s="125">
        <v>-3628000</v>
      </c>
      <c r="J33" s="129">
        <f t="shared" si="1"/>
        <v>7458100</v>
      </c>
    </row>
    <row r="34" spans="1:13" x14ac:dyDescent="0.2">
      <c r="A34" s="128" t="s">
        <v>28</v>
      </c>
      <c r="B34" s="10" t="s">
        <v>120</v>
      </c>
      <c r="C34" s="136" t="s">
        <v>28</v>
      </c>
      <c r="D34" s="125">
        <v>3660500</v>
      </c>
      <c r="E34" s="125">
        <v>3813000</v>
      </c>
      <c r="F34" s="125">
        <v>577800</v>
      </c>
      <c r="G34" s="125">
        <v>3124300</v>
      </c>
      <c r="H34" s="129">
        <f t="shared" si="0"/>
        <v>11175600</v>
      </c>
      <c r="I34" s="125">
        <v>-3500400</v>
      </c>
      <c r="J34" s="129">
        <f t="shared" si="1"/>
        <v>7675200</v>
      </c>
    </row>
    <row r="35" spans="1:13" x14ac:dyDescent="0.2">
      <c r="A35" s="128" t="s">
        <v>27</v>
      </c>
      <c r="B35" s="10" t="s">
        <v>119</v>
      </c>
      <c r="C35" s="136" t="s">
        <v>27</v>
      </c>
      <c r="D35" s="125">
        <v>3331800</v>
      </c>
      <c r="E35" s="125">
        <v>3470500</v>
      </c>
      <c r="F35" s="125">
        <v>526400</v>
      </c>
      <c r="G35" s="125">
        <v>3499700</v>
      </c>
      <c r="H35" s="129">
        <f t="shared" si="0"/>
        <v>10828400</v>
      </c>
      <c r="I35" s="125">
        <v>-2332300</v>
      </c>
      <c r="J35" s="129">
        <f t="shared" si="1"/>
        <v>8496100</v>
      </c>
    </row>
    <row r="36" spans="1:13" x14ac:dyDescent="0.2">
      <c r="A36" s="132" t="s">
        <v>47</v>
      </c>
      <c r="B36" s="10" t="s">
        <v>118</v>
      </c>
      <c r="C36" s="136" t="s">
        <v>47</v>
      </c>
      <c r="D36" s="125">
        <v>3428200</v>
      </c>
      <c r="E36" s="125">
        <v>3571100</v>
      </c>
      <c r="F36" s="125">
        <v>420600</v>
      </c>
      <c r="G36" s="125">
        <v>1341100</v>
      </c>
      <c r="H36" s="129">
        <f t="shared" si="0"/>
        <v>8761000</v>
      </c>
      <c r="I36" s="125">
        <v>-2889500</v>
      </c>
      <c r="J36" s="129">
        <f t="shared" si="1"/>
        <v>5871500</v>
      </c>
    </row>
    <row r="37" spans="1:13" x14ac:dyDescent="0.2">
      <c r="A37" s="128" t="s">
        <v>26</v>
      </c>
      <c r="B37" s="10" t="s">
        <v>117</v>
      </c>
      <c r="C37" s="136" t="s">
        <v>26</v>
      </c>
      <c r="D37" s="125">
        <v>3740300</v>
      </c>
      <c r="E37" s="125">
        <v>3848500</v>
      </c>
      <c r="F37" s="125">
        <v>717800</v>
      </c>
      <c r="G37" s="125">
        <v>2963300</v>
      </c>
      <c r="H37" s="129">
        <f t="shared" si="0"/>
        <v>11269900</v>
      </c>
      <c r="I37" s="125">
        <v>-3121600</v>
      </c>
      <c r="J37" s="129">
        <f t="shared" si="1"/>
        <v>8148300</v>
      </c>
    </row>
    <row r="38" spans="1:13" x14ac:dyDescent="0.2">
      <c r="A38" s="128" t="s">
        <v>25</v>
      </c>
      <c r="B38" s="10" t="s">
        <v>116</v>
      </c>
      <c r="C38" s="136" t="s">
        <v>25</v>
      </c>
      <c r="D38" s="125">
        <v>2906200</v>
      </c>
      <c r="E38" s="125">
        <v>3027100</v>
      </c>
      <c r="F38" s="125">
        <v>440900</v>
      </c>
      <c r="G38" s="125">
        <v>1931700</v>
      </c>
      <c r="H38" s="129">
        <f t="shared" si="0"/>
        <v>8305900</v>
      </c>
      <c r="I38" s="125">
        <v>-2217600</v>
      </c>
      <c r="J38" s="129">
        <f t="shared" si="1"/>
        <v>6088300</v>
      </c>
    </row>
    <row r="39" spans="1:13" x14ac:dyDescent="0.2">
      <c r="A39" s="128" t="s">
        <v>51</v>
      </c>
      <c r="B39" s="10" t="s">
        <v>115</v>
      </c>
      <c r="C39" s="136" t="s">
        <v>51</v>
      </c>
      <c r="D39" s="125">
        <v>66600</v>
      </c>
      <c r="E39" s="125">
        <v>69300</v>
      </c>
      <c r="F39" s="125">
        <v>11600</v>
      </c>
      <c r="G39" s="125">
        <v>24600</v>
      </c>
      <c r="H39" s="129">
        <f t="shared" ref="H39:H56" si="2">SUM(D39:G39)</f>
        <v>172100</v>
      </c>
      <c r="I39" s="125">
        <v>-31100</v>
      </c>
      <c r="J39" s="129">
        <f t="shared" ref="J39:J56" si="3">SUM(H39:I39)</f>
        <v>141000</v>
      </c>
    </row>
    <row r="40" spans="1:13" x14ac:dyDescent="0.2">
      <c r="A40" s="132" t="s">
        <v>46</v>
      </c>
      <c r="B40" s="10" t="s">
        <v>114</v>
      </c>
      <c r="C40" s="136" t="s">
        <v>46</v>
      </c>
      <c r="D40" s="125">
        <v>4971100</v>
      </c>
      <c r="E40" s="125">
        <v>5178000</v>
      </c>
      <c r="F40" s="125">
        <v>754500</v>
      </c>
      <c r="G40" s="125">
        <v>2632900</v>
      </c>
      <c r="H40" s="129">
        <f t="shared" si="2"/>
        <v>13536500</v>
      </c>
      <c r="I40" s="125">
        <v>-4272200</v>
      </c>
      <c r="J40" s="129">
        <f t="shared" si="3"/>
        <v>9264300</v>
      </c>
    </row>
    <row r="41" spans="1:13" x14ac:dyDescent="0.2">
      <c r="A41" s="133" t="s">
        <v>45</v>
      </c>
      <c r="B41" s="10" t="s">
        <v>113</v>
      </c>
      <c r="C41" s="136" t="s">
        <v>112</v>
      </c>
      <c r="D41" s="125">
        <v>5271000</v>
      </c>
      <c r="E41" s="125">
        <v>5490600</v>
      </c>
      <c r="F41" s="125">
        <v>743300</v>
      </c>
      <c r="G41" s="125">
        <v>2662500</v>
      </c>
      <c r="H41" s="129">
        <f t="shared" si="2"/>
        <v>14167400</v>
      </c>
      <c r="I41" s="125">
        <v>-4602400</v>
      </c>
      <c r="J41" s="129">
        <f t="shared" si="3"/>
        <v>9565000</v>
      </c>
    </row>
    <row r="42" spans="1:13" x14ac:dyDescent="0.2">
      <c r="A42" s="128" t="s">
        <v>58</v>
      </c>
      <c r="B42" s="10" t="s">
        <v>111</v>
      </c>
      <c r="C42" s="136" t="s">
        <v>58</v>
      </c>
      <c r="D42" s="125">
        <v>192000</v>
      </c>
      <c r="E42" s="125">
        <v>309000</v>
      </c>
      <c r="F42" s="125">
        <v>33000</v>
      </c>
      <c r="G42" s="125">
        <v>0</v>
      </c>
      <c r="H42" s="129">
        <f t="shared" si="2"/>
        <v>534000</v>
      </c>
      <c r="I42" s="125">
        <v>-287000</v>
      </c>
      <c r="J42" s="129">
        <f t="shared" si="3"/>
        <v>247000</v>
      </c>
    </row>
    <row r="43" spans="1:13" x14ac:dyDescent="0.2">
      <c r="A43" s="128" t="s">
        <v>57</v>
      </c>
      <c r="B43" s="10" t="s">
        <v>111</v>
      </c>
      <c r="C43" s="136" t="s">
        <v>57</v>
      </c>
      <c r="D43" s="125">
        <v>192000</v>
      </c>
      <c r="E43" s="125">
        <v>309000</v>
      </c>
      <c r="F43" s="125">
        <v>33000</v>
      </c>
      <c r="G43" s="125">
        <v>0</v>
      </c>
      <c r="H43" s="129">
        <f t="shared" si="2"/>
        <v>534000</v>
      </c>
      <c r="I43" s="125">
        <v>-287000</v>
      </c>
      <c r="J43" s="129">
        <f t="shared" si="3"/>
        <v>247000</v>
      </c>
    </row>
    <row r="44" spans="1:13" x14ac:dyDescent="0.2">
      <c r="A44" s="128" t="s">
        <v>56</v>
      </c>
      <c r="B44" s="10" t="s">
        <v>111</v>
      </c>
      <c r="C44" s="136" t="s">
        <v>56</v>
      </c>
      <c r="D44" s="125">
        <v>301000</v>
      </c>
      <c r="E44" s="125">
        <v>247000</v>
      </c>
      <c r="F44" s="125">
        <v>9000</v>
      </c>
      <c r="G44" s="125">
        <v>12000</v>
      </c>
      <c r="H44" s="129">
        <f t="shared" si="2"/>
        <v>569000</v>
      </c>
      <c r="I44" s="125">
        <v>-318000</v>
      </c>
      <c r="J44" s="129">
        <f t="shared" si="3"/>
        <v>251000</v>
      </c>
    </row>
    <row r="45" spans="1:13" x14ac:dyDescent="0.2">
      <c r="A45" s="128" t="s">
        <v>59</v>
      </c>
      <c r="B45" s="10" t="s">
        <v>111</v>
      </c>
      <c r="C45" s="136" t="s">
        <v>59</v>
      </c>
      <c r="D45" s="125">
        <v>99000</v>
      </c>
      <c r="E45" s="125">
        <v>160000</v>
      </c>
      <c r="F45" s="125">
        <v>2000</v>
      </c>
      <c r="G45" s="125">
        <v>127000</v>
      </c>
      <c r="H45" s="129">
        <f t="shared" si="2"/>
        <v>388000</v>
      </c>
      <c r="I45" s="125">
        <v>-375000</v>
      </c>
      <c r="J45" s="129">
        <f t="shared" si="3"/>
        <v>13000</v>
      </c>
    </row>
    <row r="46" spans="1:13" x14ac:dyDescent="0.2">
      <c r="A46" s="128" t="s">
        <v>24</v>
      </c>
      <c r="B46" s="10" t="s">
        <v>110</v>
      </c>
      <c r="C46" s="136" t="s">
        <v>24</v>
      </c>
      <c r="D46" s="125">
        <v>3559600</v>
      </c>
      <c r="E46" s="125">
        <v>3707700</v>
      </c>
      <c r="F46" s="125">
        <v>533500</v>
      </c>
      <c r="G46" s="125">
        <v>4350500</v>
      </c>
      <c r="H46" s="129">
        <f t="shared" si="2"/>
        <v>12151300</v>
      </c>
      <c r="I46" s="125">
        <v>-2631500</v>
      </c>
      <c r="J46" s="129">
        <f t="shared" si="3"/>
        <v>9519800</v>
      </c>
      <c r="L46" s="129"/>
      <c r="M46" s="139"/>
    </row>
    <row r="47" spans="1:13" x14ac:dyDescent="0.2">
      <c r="A47" s="128" t="s">
        <v>23</v>
      </c>
      <c r="B47" s="10" t="s">
        <v>109</v>
      </c>
      <c r="C47" s="136" t="s">
        <v>23</v>
      </c>
      <c r="D47" s="125">
        <v>2533400</v>
      </c>
      <c r="E47" s="125">
        <v>2638900</v>
      </c>
      <c r="F47" s="125">
        <v>448400</v>
      </c>
      <c r="G47" s="125">
        <v>1581300</v>
      </c>
      <c r="H47" s="129">
        <f t="shared" si="2"/>
        <v>7202000</v>
      </c>
      <c r="I47" s="125">
        <v>-1793600</v>
      </c>
      <c r="J47" s="129">
        <f t="shared" si="3"/>
        <v>5408400</v>
      </c>
    </row>
    <row r="48" spans="1:13" x14ac:dyDescent="0.2">
      <c r="A48" s="132" t="s">
        <v>44</v>
      </c>
      <c r="B48" s="10" t="s">
        <v>108</v>
      </c>
      <c r="C48" s="136" t="s">
        <v>44</v>
      </c>
      <c r="D48" s="125">
        <v>5011100</v>
      </c>
      <c r="E48" s="125">
        <v>5219900</v>
      </c>
      <c r="F48" s="125">
        <v>782100</v>
      </c>
      <c r="G48" s="125">
        <v>2457400</v>
      </c>
      <c r="H48" s="129">
        <f t="shared" si="2"/>
        <v>13470500</v>
      </c>
      <c r="I48" s="125">
        <v>-4240600</v>
      </c>
      <c r="J48" s="129">
        <f t="shared" si="3"/>
        <v>9229900</v>
      </c>
    </row>
    <row r="49" spans="1:10" x14ac:dyDescent="0.2">
      <c r="A49" s="132" t="s">
        <v>43</v>
      </c>
      <c r="B49" s="10" t="s">
        <v>107</v>
      </c>
      <c r="C49" s="136" t="s">
        <v>43</v>
      </c>
      <c r="D49" s="125">
        <v>3811000</v>
      </c>
      <c r="E49" s="125">
        <v>3969600</v>
      </c>
      <c r="F49" s="125">
        <v>496000</v>
      </c>
      <c r="G49" s="125">
        <v>1436800</v>
      </c>
      <c r="H49" s="129">
        <f t="shared" si="2"/>
        <v>9713400</v>
      </c>
      <c r="I49" s="125">
        <v>-3300700</v>
      </c>
      <c r="J49" s="129">
        <f t="shared" si="3"/>
        <v>6412700</v>
      </c>
    </row>
    <row r="50" spans="1:10" x14ac:dyDescent="0.2">
      <c r="A50" s="128" t="s">
        <v>66</v>
      </c>
      <c r="B50" s="10" t="s">
        <v>103</v>
      </c>
      <c r="C50" s="136" t="s">
        <v>106</v>
      </c>
      <c r="D50" s="125">
        <v>2606000</v>
      </c>
      <c r="E50" s="125">
        <v>4192000</v>
      </c>
      <c r="F50" s="125">
        <v>54000</v>
      </c>
      <c r="G50" s="125">
        <v>0</v>
      </c>
      <c r="H50" s="129">
        <f t="shared" si="2"/>
        <v>6852000</v>
      </c>
      <c r="I50" s="125">
        <v>-5422000</v>
      </c>
      <c r="J50" s="129">
        <f t="shared" si="3"/>
        <v>1430000</v>
      </c>
    </row>
    <row r="51" spans="1:10" x14ac:dyDescent="0.2">
      <c r="A51" s="128" t="s">
        <v>61</v>
      </c>
      <c r="B51" s="10" t="s">
        <v>103</v>
      </c>
      <c r="C51" s="136" t="s">
        <v>105</v>
      </c>
      <c r="D51" s="125">
        <v>3913000</v>
      </c>
      <c r="E51" s="125">
        <v>6289000</v>
      </c>
      <c r="F51" s="125">
        <v>4000</v>
      </c>
      <c r="G51" s="125">
        <v>0</v>
      </c>
      <c r="H51" s="129">
        <f t="shared" si="2"/>
        <v>10206000</v>
      </c>
      <c r="I51" s="125">
        <v>-7979000</v>
      </c>
      <c r="J51" s="129">
        <f t="shared" si="3"/>
        <v>2227000</v>
      </c>
    </row>
    <row r="52" spans="1:10" x14ac:dyDescent="0.2">
      <c r="A52" s="128" t="s">
        <v>67</v>
      </c>
      <c r="B52" s="10" t="s">
        <v>103</v>
      </c>
      <c r="C52" s="136" t="s">
        <v>104</v>
      </c>
      <c r="D52" s="125">
        <v>370000</v>
      </c>
      <c r="E52" s="125">
        <v>594000</v>
      </c>
      <c r="F52" s="125">
        <v>58000</v>
      </c>
      <c r="G52" s="125">
        <v>0</v>
      </c>
      <c r="H52" s="129">
        <f t="shared" si="2"/>
        <v>1022000</v>
      </c>
      <c r="I52" s="125">
        <v>-173000</v>
      </c>
      <c r="J52" s="129">
        <f t="shared" si="3"/>
        <v>849000</v>
      </c>
    </row>
    <row r="53" spans="1:10" x14ac:dyDescent="0.2">
      <c r="A53" s="128" t="s">
        <v>67</v>
      </c>
      <c r="B53" s="10" t="s">
        <v>103</v>
      </c>
      <c r="C53" s="136" t="s">
        <v>102</v>
      </c>
      <c r="D53" s="125">
        <v>1288000</v>
      </c>
      <c r="E53" s="125">
        <v>2037000</v>
      </c>
      <c r="F53" s="125">
        <v>889000</v>
      </c>
      <c r="G53" s="125">
        <v>7258000</v>
      </c>
      <c r="H53" s="129">
        <f t="shared" si="2"/>
        <v>11472000</v>
      </c>
      <c r="I53" s="125">
        <v>-295000</v>
      </c>
      <c r="J53" s="129">
        <f t="shared" si="3"/>
        <v>11177000</v>
      </c>
    </row>
    <row r="54" spans="1:10" x14ac:dyDescent="0.2">
      <c r="A54" s="128" t="s">
        <v>22</v>
      </c>
      <c r="B54" s="10" t="s">
        <v>101</v>
      </c>
      <c r="C54" s="136" t="s">
        <v>22</v>
      </c>
      <c r="D54" s="125">
        <v>2942400</v>
      </c>
      <c r="E54" s="125">
        <v>3065000</v>
      </c>
      <c r="F54" s="125">
        <v>465000</v>
      </c>
      <c r="G54" s="125">
        <v>2296400</v>
      </c>
      <c r="H54" s="129">
        <f t="shared" si="2"/>
        <v>8768800</v>
      </c>
      <c r="I54" s="125">
        <v>-2092100</v>
      </c>
      <c r="J54" s="129">
        <f t="shared" si="3"/>
        <v>6676700</v>
      </c>
    </row>
    <row r="55" spans="1:10" x14ac:dyDescent="0.2">
      <c r="A55" s="128" t="s">
        <v>53</v>
      </c>
      <c r="B55" s="10" t="s">
        <v>100</v>
      </c>
      <c r="C55" s="136" t="s">
        <v>99</v>
      </c>
      <c r="D55" s="125">
        <v>366100</v>
      </c>
      <c r="E55" s="125">
        <v>381400</v>
      </c>
      <c r="F55" s="125">
        <v>32500</v>
      </c>
      <c r="G55" s="125">
        <v>35900</v>
      </c>
      <c r="H55" s="129">
        <f t="shared" si="2"/>
        <v>815900</v>
      </c>
      <c r="I55" s="125">
        <v>-296100</v>
      </c>
      <c r="J55" s="129">
        <f t="shared" si="3"/>
        <v>519800</v>
      </c>
    </row>
    <row r="56" spans="1:10" x14ac:dyDescent="0.2">
      <c r="A56" s="132" t="s">
        <v>42</v>
      </c>
      <c r="B56" s="10" t="s">
        <v>98</v>
      </c>
      <c r="C56" s="136" t="s">
        <v>42</v>
      </c>
      <c r="D56" s="125">
        <v>5330600</v>
      </c>
      <c r="E56" s="125">
        <v>5515900</v>
      </c>
      <c r="F56" s="125">
        <v>854700</v>
      </c>
      <c r="G56" s="125">
        <v>3712900</v>
      </c>
      <c r="H56" s="129">
        <f t="shared" si="2"/>
        <v>15414100</v>
      </c>
      <c r="I56" s="125">
        <v>-4267300</v>
      </c>
      <c r="J56" s="129">
        <f t="shared" si="3"/>
        <v>11146800</v>
      </c>
    </row>
    <row r="58" spans="1:10" ht="13.5" thickBot="1" x14ac:dyDescent="0.25">
      <c r="C58" s="134" t="s">
        <v>97</v>
      </c>
      <c r="D58" s="135">
        <f>SUM(D7:D57)</f>
        <v>126378900</v>
      </c>
      <c r="E58" s="135">
        <f>SUM(E7:E57)</f>
        <v>148803700</v>
      </c>
      <c r="F58" s="135">
        <f>SUM(F7:F57)</f>
        <v>15282400</v>
      </c>
      <c r="G58" s="135">
        <f>SUM(G7:G57)</f>
        <v>126919900</v>
      </c>
      <c r="H58" s="109">
        <f>SUM(D58:G58)</f>
        <v>417384900</v>
      </c>
      <c r="I58" s="135">
        <f>SUM(I7:I57)</f>
        <v>-121664700</v>
      </c>
      <c r="J58" s="109">
        <f>SUM(H58:I58)</f>
        <v>295720200</v>
      </c>
    </row>
    <row r="59" spans="1:10" ht="13.5" thickTop="1" x14ac:dyDescent="0.2">
      <c r="H59" s="136"/>
      <c r="I59" s="136"/>
      <c r="J59" s="136"/>
    </row>
    <row r="60" spans="1:10" x14ac:dyDescent="0.2">
      <c r="G60" s="134"/>
      <c r="H60" s="129"/>
      <c r="I60" s="129"/>
      <c r="J60" s="129"/>
    </row>
    <row r="61" spans="1:10" x14ac:dyDescent="0.2">
      <c r="H61" s="139"/>
      <c r="I61" s="139"/>
      <c r="J61" s="139"/>
    </row>
  </sheetData>
  <printOptions horizontalCentered="1"/>
  <pageMargins left="1" right="1" top="1" bottom="1" header="0.3" footer="0.3"/>
  <pageSetup scale="64" orientation="landscape" blackAndWhite="1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68CEE-7F27-4AC6-9AFE-D5A5A7410796}">
  <sheetPr>
    <tabColor theme="2" tint="-0.499984740745262"/>
    <pageSetUpPr fitToPage="1"/>
  </sheetPr>
  <dimension ref="A1:AH349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0.5703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0.5703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Lake Hancock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7501805.5313075371</v>
      </c>
      <c r="Q8" s="184">
        <f>G10</f>
        <v>4157338.3066606806</v>
      </c>
      <c r="R8" s="184">
        <f>G11</f>
        <v>4163457.9334386718</v>
      </c>
      <c r="S8" s="184">
        <f>G12</f>
        <v>2110398.1650957935</v>
      </c>
      <c r="T8" s="184">
        <f>G13</f>
        <v>-2929388.8738876078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13873426.208832994</v>
      </c>
      <c r="Q9" s="184">
        <f>L10</f>
        <v>7969395.0449432991</v>
      </c>
      <c r="R9" s="184">
        <f>L11</f>
        <v>8138754.7533035846</v>
      </c>
      <c r="S9" s="184">
        <f>L12</f>
        <v>3491664.9085086142</v>
      </c>
      <c r="T9" s="184">
        <f>L13</f>
        <v>-5726388.4979225025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47</v>
      </c>
      <c r="B10" s="170">
        <f>'Escalation Factors'!$A$10</f>
        <v>2023</v>
      </c>
      <c r="C10" s="201">
        <v>2049</v>
      </c>
      <c r="D10" s="10" t="s">
        <v>155</v>
      </c>
      <c r="E10" s="184">
        <f>VLOOKUP($A$10,'Cost Estimates in 2023'!$A:$F,2,FALSE)</f>
        <v>3942430</v>
      </c>
      <c r="F10" s="164">
        <f>VLOOKUP(G$7,Multiplier_Labor,3,FALSE)</f>
        <v>1.0545116353773385</v>
      </c>
      <c r="G10" s="185">
        <f>E10*F10</f>
        <v>4157338.3066606806</v>
      </c>
      <c r="H10" s="137"/>
      <c r="J10" s="165">
        <f>C10+1</f>
        <v>2050</v>
      </c>
      <c r="K10" s="164">
        <f>VLOOKUP(J$10,Multiplier_Labor,4,FALSE)</f>
        <v>1.9169464828433931</v>
      </c>
      <c r="L10" s="185">
        <f>G10*K10</f>
        <v>7969395.0449432991</v>
      </c>
      <c r="M10" s="2"/>
      <c r="O10" s="134" t="s">
        <v>235</v>
      </c>
      <c r="P10" s="184">
        <f>SUM(Q10:T10)</f>
        <v>12860530.208832994</v>
      </c>
      <c r="Q10" s="184">
        <f>Q9-Q16</f>
        <v>7397769.0449432991</v>
      </c>
      <c r="R10" s="184">
        <f>R9-R16</f>
        <v>7583058.7533035846</v>
      </c>
      <c r="S10" s="184">
        <f>S9-S16</f>
        <v>3272334.9085086142</v>
      </c>
      <c r="T10" s="184">
        <f>T9-T16</f>
        <v>-5392632.4979225025</v>
      </c>
      <c r="Z10" s="2"/>
      <c r="AA10" s="186" t="str">
        <f>A10</f>
        <v>Lake Hancock Solar</v>
      </c>
      <c r="AB10" s="182">
        <f>P12</f>
        <v>24</v>
      </c>
      <c r="AC10" s="187">
        <f>G7</f>
        <v>2025</v>
      </c>
      <c r="AD10" s="187">
        <f>C10</f>
        <v>2049</v>
      </c>
      <c r="AE10" s="182">
        <f>G15</f>
        <v>7501805.5313075371</v>
      </c>
      <c r="AF10" s="182">
        <f>P16</f>
        <v>1012896</v>
      </c>
      <c r="AG10" s="182">
        <f>L15</f>
        <v>13873426.208832994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4106765</v>
      </c>
      <c r="F11" s="164">
        <f>VLOOKUP(G$7,Multiplier_Materials,3,FALSE)</f>
        <v>1.0138047668757943</v>
      </c>
      <c r="G11" s="185">
        <f>E11*F11</f>
        <v>4163457.9334386718</v>
      </c>
      <c r="H11" s="137"/>
      <c r="K11" s="164">
        <f>VLOOKUP(J$10,Multiplier_Materials,4,FALSE)</f>
        <v>1.9548065294325303</v>
      </c>
      <c r="L11" s="185">
        <f>G11*K11</f>
        <v>8138754.7533035846</v>
      </c>
      <c r="M11" s="2"/>
      <c r="O11" s="134" t="s">
        <v>234</v>
      </c>
      <c r="P11" s="184">
        <f>SUM(Q11:T11)</f>
        <v>6957508.5740100937</v>
      </c>
      <c r="Q11" s="184">
        <f>Q10/((1+Q13)^(P12))</f>
        <v>3859142.1884507947</v>
      </c>
      <c r="R11" s="184">
        <f>R10/((1+R13)^(P12))</f>
        <v>3879186.3231114256</v>
      </c>
      <c r="S11" s="184">
        <f>S10/((1+S13)^(P12))</f>
        <v>1977832.8583785039</v>
      </c>
      <c r="T11" s="184">
        <f>T10/((1+T13)^(P12))</f>
        <v>-2758652.7959306305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2025955</v>
      </c>
      <c r="F12" s="164">
        <f>VLOOKUP(G$7,Multiplier_GDP,3,FALSE)</f>
        <v>1.0416806716317952</v>
      </c>
      <c r="G12" s="185">
        <f>E12*F12</f>
        <v>2110398.1650957935</v>
      </c>
      <c r="H12" s="137"/>
      <c r="K12" s="164">
        <f>VLOOKUP(J$10,Multiplier_GDP,4,FALSE)</f>
        <v>1.6545052806895912</v>
      </c>
      <c r="L12" s="185">
        <f>G12*K12</f>
        <v>3491664.9085086142</v>
      </c>
      <c r="M12" s="2"/>
      <c r="O12" s="134" t="s">
        <v>244</v>
      </c>
      <c r="P12" s="184">
        <f>(P7-P6)</f>
        <v>24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-2889500</v>
      </c>
      <c r="F13" s="164">
        <f>F11</f>
        <v>1.0138047668757943</v>
      </c>
      <c r="G13" s="185">
        <f>E13*F13</f>
        <v>-2929388.8738876078</v>
      </c>
      <c r="H13" s="137"/>
      <c r="K13" s="164">
        <f>K11</f>
        <v>1.9548065294325303</v>
      </c>
      <c r="L13" s="185">
        <f>G13*K13</f>
        <v>-5726388.4979225025</v>
      </c>
      <c r="M13" s="2"/>
      <c r="O13" s="180" t="s">
        <v>237</v>
      </c>
      <c r="P13" s="189">
        <f>IF(P8=0,0,((P9/P8)^(1/($P7-$P6))-1))</f>
        <v>2.594893963456979E-2</v>
      </c>
      <c r="Q13" s="189">
        <f>IF(Q8=0,0,((Q9/Q8)^(1/($P7-$P6))-1))</f>
        <v>2.7484824331636348E-2</v>
      </c>
      <c r="R13" s="189">
        <f>IF(R8=0,0,((R9/R8)^(1/($P7-$P6))-1))</f>
        <v>2.8322466395616308E-2</v>
      </c>
      <c r="S13" s="189">
        <f>IF(S8=0,0,((S9/S8)^(1/($P7-$P6))-1))</f>
        <v>2.1200863205538489E-2</v>
      </c>
      <c r="T13" s="189">
        <f>IF(T8=0,0,((T9/T8)^(1/($P7-$P6))-1))</f>
        <v>2.8322466395616308E-2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392715.73091927601</v>
      </c>
      <c r="Q14" s="185">
        <f>PMT(Q13,$P12,-Q11)</f>
        <v>221742.91133740105</v>
      </c>
      <c r="R14" s="185">
        <f>PMT(R13,$P12,-R11)</f>
        <v>224936.59196493911</v>
      </c>
      <c r="S14" s="185">
        <f>PMT(S13,$P12,-S11)</f>
        <v>105998.11308612287</v>
      </c>
      <c r="T14" s="185">
        <f>PMT(T13,$P12,-T11)</f>
        <v>-159961.88546918705</v>
      </c>
      <c r="U14" s="190"/>
      <c r="Z14" s="2"/>
    </row>
    <row r="15" spans="1:34" x14ac:dyDescent="0.2">
      <c r="E15" s="185">
        <f>SUM(E10:E13)</f>
        <v>7185650</v>
      </c>
      <c r="F15" s="124"/>
      <c r="G15" s="185">
        <f>SUM(G10:G13)</f>
        <v>7501805.5313075371</v>
      </c>
      <c r="H15" s="137"/>
      <c r="L15" s="185">
        <f>SUM(L10:L13)</f>
        <v>13873426.208832994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1012896</v>
      </c>
      <c r="Q16" s="185">
        <f>VLOOKUP($A$10,'Reserves Dec 31, 2024'!$A:$F,2,FALSE)</f>
        <v>571626</v>
      </c>
      <c r="R16" s="185">
        <f>VLOOKUP($A$10,'Reserves Dec 31, 2024'!$A:$F,3,FALSE)</f>
        <v>555696</v>
      </c>
      <c r="S16" s="185">
        <f>VLOOKUP($A$10,'Reserves Dec 31, 2024'!$A:$F,4,FALSE)</f>
        <v>219330</v>
      </c>
      <c r="T16" s="185">
        <f>VLOOKUP($A$10,'Reserves Dec 31, 2024'!$A:$F,5,FALSE)</f>
        <v>-333756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392715.73091927601</v>
      </c>
      <c r="Q17" s="124">
        <f>IF($N17&lt;=TRUNC($P$12),Q14*(1+0),0)</f>
        <v>221742.91133740105</v>
      </c>
      <c r="R17" s="124">
        <f>IF($N17&lt;=TRUNC($P$12),R14*(1+0),0)</f>
        <v>224936.59196493911</v>
      </c>
      <c r="S17" s="124">
        <f>IF($N17&lt;=TRUNC($P$12),S14*(1+0),0)</f>
        <v>105998.11308612287</v>
      </c>
      <c r="T17" s="124">
        <f>IF($N17&lt;=TRUNC($P$12),T14*(1+0),0)</f>
        <v>-159961.88546918705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402897.79132104514</v>
      </c>
      <c r="Q18" s="124">
        <f t="shared" ref="Q18:Q48" si="3">IF($N18&lt;=TRUNC($P$12),Q17*(1+Q$13),0)</f>
        <v>227837.47630229514</v>
      </c>
      <c r="R18" s="124">
        <f t="shared" ref="R18:R48" si="4">IF($N18&lt;=TRUNC($P$12),R17*(1+R$13),0)</f>
        <v>231307.35103201057</v>
      </c>
      <c r="S18" s="124">
        <f t="shared" ref="S18:S48" si="5">IF($N18&lt;=TRUNC($P$12),S17*(1+S$13),0)</f>
        <v>108245.36458170696</v>
      </c>
      <c r="T18" s="124">
        <f t="shared" ref="T18:T48" si="6">IF($N18&lt;=TRUNC($P$12),T17*(1+T$13),0)</f>
        <v>-164492.40059496753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413347.12368898542</v>
      </c>
      <c r="Q19" s="124">
        <f t="shared" si="3"/>
        <v>234099.54931462707</v>
      </c>
      <c r="R19" s="124">
        <f t="shared" si="4"/>
        <v>237858.54570867372</v>
      </c>
      <c r="S19" s="124">
        <f t="shared" si="5"/>
        <v>110540.25974883737</v>
      </c>
      <c r="T19" s="124">
        <f t="shared" si="6"/>
        <v>-169151.23108315276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424070.81821326725</v>
      </c>
      <c r="Q20" s="124">
        <f t="shared" si="3"/>
        <v>240533.73430365484</v>
      </c>
      <c r="R20" s="124">
        <f t="shared" si="4"/>
        <v>244595.28637641779</v>
      </c>
      <c r="S20" s="124">
        <f t="shared" si="5"/>
        <v>112883.80867447717</v>
      </c>
      <c r="T20" s="124">
        <f t="shared" si="6"/>
        <v>-173942.01114128248</v>
      </c>
      <c r="U20" s="196">
        <f>SUM(Q17:T20)/4</f>
        <v>408257.8660356435</v>
      </c>
      <c r="V20" s="124">
        <f>SUM(Q17:Q20)/4</f>
        <v>231053.41781449452</v>
      </c>
      <c r="W20" s="124">
        <f>SUM(R17:R20)/4</f>
        <v>234674.44377051032</v>
      </c>
      <c r="X20" s="124">
        <f>SUM(S17:S20)/4</f>
        <v>109416.8865227861</v>
      </c>
      <c r="Y20" s="124">
        <f>SUM(T17:T20)/4</f>
        <v>-166886.88207214745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435076.15484585089</v>
      </c>
      <c r="Q21" s="124">
        <f t="shared" si="3"/>
        <v>247144.76173682327</v>
      </c>
      <c r="R21" s="124">
        <f t="shared" si="4"/>
        <v>251522.82815534002</v>
      </c>
      <c r="S21" s="124">
        <f t="shared" si="5"/>
        <v>115277.04286030494</v>
      </c>
      <c r="T21" s="124">
        <f t="shared" si="6"/>
        <v>-178868.47790661737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446370.60841650673</v>
      </c>
      <c r="Q22" s="124">
        <f t="shared" si="3"/>
        <v>253937.49209764399</v>
      </c>
      <c r="R22" s="124">
        <f t="shared" si="4"/>
        <v>258646.57500350001</v>
      </c>
      <c r="S22" s="124">
        <f t="shared" si="5"/>
        <v>117721.01567672526</v>
      </c>
      <c r="T22" s="124">
        <f t="shared" si="6"/>
        <v>-183934.47436136258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457961.85388758883</v>
      </c>
      <c r="Q23" s="124">
        <f t="shared" si="3"/>
        <v>260916.91945916403</v>
      </c>
      <c r="R23" s="124">
        <f t="shared" si="4"/>
        <v>265972.08393237786</v>
      </c>
      <c r="S23" s="124">
        <f t="shared" si="5"/>
        <v>120216.80282650457</v>
      </c>
      <c r="T23" s="124">
        <f t="shared" si="6"/>
        <v>-189143.95233045763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469857.77175134094</v>
      </c>
      <c r="Q24" s="124">
        <f t="shared" si="3"/>
        <v>268088.17515565088</v>
      </c>
      <c r="R24" s="124">
        <f t="shared" si="4"/>
        <v>273505.06934172468</v>
      </c>
      <c r="S24" s="124">
        <f t="shared" si="5"/>
        <v>122765.50281823649</v>
      </c>
      <c r="T24" s="124">
        <f t="shared" si="6"/>
        <v>-194500.97556427107</v>
      </c>
      <c r="U24" s="196">
        <f>SUM(Q21:T24)/4</f>
        <v>452316.59722532198</v>
      </c>
      <c r="V24" s="124">
        <f>SUM(Q21:Q24)/4</f>
        <v>257521.83711232053</v>
      </c>
      <c r="W24" s="124">
        <f>SUM(R21:R24)/4</f>
        <v>262411.63910823566</v>
      </c>
      <c r="X24" s="124">
        <f>SUM(S21:S24)/4</f>
        <v>118995.09104544281</v>
      </c>
      <c r="Y24" s="124">
        <f>SUM(T21:T24)/4</f>
        <v>-186611.97004067717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482066.45357361966</v>
      </c>
      <c r="Q25" s="124">
        <f t="shared" si="3"/>
        <v>275456.53155519289</v>
      </c>
      <c r="R25" s="124">
        <f t="shared" si="4"/>
        <v>281251.40747718641</v>
      </c>
      <c r="S25" s="124">
        <f t="shared" si="5"/>
        <v>125368.23744984507</v>
      </c>
      <c r="T25" s="124">
        <f t="shared" si="6"/>
        <v>-200009.72290860472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494596.20768802648</v>
      </c>
      <c r="Q26" s="124">
        <f t="shared" si="3"/>
        <v>283027.40593598923</v>
      </c>
      <c r="R26" s="124">
        <f t="shared" si="4"/>
        <v>289217.14101417881</v>
      </c>
      <c r="S26" s="124">
        <f t="shared" si="5"/>
        <v>128026.1523023387</v>
      </c>
      <c r="T26" s="124">
        <f t="shared" si="6"/>
        <v>-205674.49156448021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507455.56504454906</v>
      </c>
      <c r="Q27" s="124">
        <f t="shared" si="3"/>
        <v>290806.3644691786</v>
      </c>
      <c r="R27" s="124">
        <f t="shared" si="4"/>
        <v>297408.48377158912</v>
      </c>
      <c r="S27" s="124">
        <f t="shared" si="5"/>
        <v>130740.41724403201</v>
      </c>
      <c r="T27" s="124">
        <f t="shared" si="6"/>
        <v>-211499.70044025066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520653.28521692206</v>
      </c>
      <c r="Q28" s="124">
        <f t="shared" si="3"/>
        <v>298799.12631113577</v>
      </c>
      <c r="R28" s="124">
        <f t="shared" si="4"/>
        <v>305831.82555898116</v>
      </c>
      <c r="S28" s="124">
        <f t="shared" si="5"/>
        <v>133512.22694545775</v>
      </c>
      <c r="T28" s="124">
        <f t="shared" si="6"/>
        <v>-217489.89359865256</v>
      </c>
      <c r="U28" s="196">
        <f>SUM(Q25:T28)/4</f>
        <v>501192.87788077933</v>
      </c>
      <c r="V28" s="124">
        <f>SUM(Q25:Q28)/4</f>
        <v>287022.35706787411</v>
      </c>
      <c r="W28" s="124">
        <f>SUM(R25:R28)/4</f>
        <v>293427.21445548389</v>
      </c>
      <c r="X28" s="124">
        <f>SUM(S25:S28)/4</f>
        <v>129411.75848541838</v>
      </c>
      <c r="Y28" s="124">
        <f>SUM(T25:T28)/4</f>
        <v>-208668.45212799704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534198.36257303774</v>
      </c>
      <c r="Q29" s="124">
        <f t="shared" si="3"/>
        <v>307011.56780824374</v>
      </c>
      <c r="R29" s="124">
        <f t="shared" si="4"/>
        <v>314493.73716108542</v>
      </c>
      <c r="S29" s="124">
        <f t="shared" si="5"/>
        <v>136342.80140519521</v>
      </c>
      <c r="T29" s="124">
        <f t="shared" si="6"/>
        <v>-223649.74380148656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548100.03261284996</v>
      </c>
      <c r="Q30" s="124">
        <f t="shared" si="3"/>
        <v>315449.7268172336</v>
      </c>
      <c r="R30" s="124">
        <f t="shared" si="4"/>
        <v>323400.97546346206</v>
      </c>
      <c r="S30" s="124">
        <f t="shared" si="5"/>
        <v>139233.38648684666</v>
      </c>
      <c r="T30" s="124">
        <f t="shared" si="6"/>
        <v>-229984.05615469237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562367.77847834048</v>
      </c>
      <c r="Q31" s="124">
        <f t="shared" si="3"/>
        <v>324119.80714426795</v>
      </c>
      <c r="R31" s="124">
        <f t="shared" si="4"/>
        <v>332560.4887233355</v>
      </c>
      <c r="S31" s="124">
        <f t="shared" si="5"/>
        <v>142185.25446739816</v>
      </c>
      <c r="T31" s="124">
        <f t="shared" si="6"/>
        <v>-236497.77185666119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577011.33764024032</v>
      </c>
      <c r="Q32" s="124">
        <f t="shared" si="3"/>
        <v>333028.18310603203</v>
      </c>
      <c r="R32" s="124">
        <f t="shared" si="4"/>
        <v>341979.42198971187</v>
      </c>
      <c r="S32" s="124">
        <f t="shared" si="5"/>
        <v>145199.70459720615</v>
      </c>
      <c r="T32" s="124">
        <f t="shared" si="6"/>
        <v>-243195.97205270961</v>
      </c>
      <c r="U32" s="196">
        <f>SUM(Q29:T32)/4</f>
        <v>555419.37782611721</v>
      </c>
      <c r="V32" s="124">
        <f>SUM(Q29:Q32)/4</f>
        <v>319902.32121894433</v>
      </c>
      <c r="W32" s="124">
        <f>SUM(R29:R32)/4</f>
        <v>328108.65583439876</v>
      </c>
      <c r="X32" s="124">
        <f>SUM(S29:S32)/4</f>
        <v>140740.28673916153</v>
      </c>
      <c r="Y32" s="124">
        <f>SUM(T29:T32)/4</f>
        <v>-233331.88596638746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592040.70876632747</v>
      </c>
      <c r="Q33" s="124">
        <f t="shared" si="3"/>
        <v>342181.40421618533</v>
      </c>
      <c r="R33" s="124">
        <f t="shared" si="4"/>
        <v>351665.12267700781</v>
      </c>
      <c r="S33" s="124">
        <f t="shared" si="5"/>
        <v>148278.0636718561</v>
      </c>
      <c r="T33" s="124">
        <f t="shared" si="6"/>
        <v>-250083.8817987217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607466.15877625148</v>
      </c>
      <c r="Q34" s="124">
        <f t="shared" si="3"/>
        <v>351586.20000061981</v>
      </c>
      <c r="R34" s="124">
        <f t="shared" si="4"/>
        <v>361625.14629653766</v>
      </c>
      <c r="S34" s="124">
        <f t="shared" si="5"/>
        <v>151421.68661614525</v>
      </c>
      <c r="T34" s="124">
        <f t="shared" si="6"/>
        <v>-257166.87413705129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623298.23008797807</v>
      </c>
      <c r="Q35" s="124">
        <f t="shared" si="3"/>
        <v>361249.48494506441</v>
      </c>
      <c r="R35" s="124">
        <f t="shared" si="4"/>
        <v>371867.26235033118</v>
      </c>
      <c r="S35" s="124">
        <f t="shared" si="5"/>
        <v>154631.95708044607</v>
      </c>
      <c r="T35" s="124">
        <f t="shared" si="6"/>
        <v>-264450.47428786359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639547.7480610786</v>
      </c>
      <c r="Q36" s="124">
        <f t="shared" si="3"/>
        <v>371178.36357867363</v>
      </c>
      <c r="R36" s="124">
        <f t="shared" si="4"/>
        <v>382399.46039187827</v>
      </c>
      <c r="S36" s="124">
        <f t="shared" si="5"/>
        <v>157910.2880497133</v>
      </c>
      <c r="T36" s="124">
        <f t="shared" si="6"/>
        <v>-271940.36395918642</v>
      </c>
      <c r="U36" s="196">
        <f>SUM(Q33:T36)/4</f>
        <v>615588.21142290893</v>
      </c>
      <c r="V36" s="124">
        <f>SUM(Q33:Q36)/4</f>
        <v>356548.86318513582</v>
      </c>
      <c r="W36" s="124">
        <f>SUM(R33:R36)/4</f>
        <v>366889.24792893871</v>
      </c>
      <c r="X36" s="124">
        <f>SUM(S33:S36)/4</f>
        <v>153060.49885454017</v>
      </c>
      <c r="Y36" s="124">
        <f>SUM(T33:T36)/4</f>
        <v>-260910.39854570577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656225.82864223712</v>
      </c>
      <c r="Q37" s="124">
        <f t="shared" si="3"/>
        <v>381380.13569733774</v>
      </c>
      <c r="R37" s="124">
        <f t="shared" si="4"/>
        <v>393229.95625852904</v>
      </c>
      <c r="S37" s="124">
        <f t="shared" si="5"/>
        <v>161258.12246540244</v>
      </c>
      <c r="T37" s="124">
        <f t="shared" si="6"/>
        <v>-279642.38577903213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673343.88621849031</v>
      </c>
      <c r="Q38" s="124">
        <f t="shared" si="3"/>
        <v>391862.30173055473</v>
      </c>
      <c r="R38" s="124">
        <f t="shared" si="4"/>
        <v>404367.19848041091</v>
      </c>
      <c r="S38" s="124">
        <f t="shared" si="5"/>
        <v>164676.93386057342</v>
      </c>
      <c r="T38" s="124">
        <f t="shared" si="6"/>
        <v>-287562.54785304872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690913.64168387605</v>
      </c>
      <c r="Q39" s="124">
        <f t="shared" si="3"/>
        <v>402632.56825580972</v>
      </c>
      <c r="R39" s="124">
        <f t="shared" si="4"/>
        <v>415819.87487086188</v>
      </c>
      <c r="S39" s="124">
        <f t="shared" si="5"/>
        <v>168168.22700845895</v>
      </c>
      <c r="T39" s="124">
        <f t="shared" si="6"/>
        <v>-295707.02845125447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708947.13072530809</v>
      </c>
      <c r="Q40" s="124">
        <f t="shared" si="3"/>
        <v>413698.85366451624</v>
      </c>
      <c r="R40" s="124">
        <f t="shared" si="4"/>
        <v>427596.91930352122</v>
      </c>
      <c r="S40" s="124">
        <f t="shared" si="5"/>
        <v>171733.53858478324</v>
      </c>
      <c r="T40" s="124">
        <f t="shared" si="6"/>
        <v>-304082.1808275127</v>
      </c>
      <c r="U40" s="196">
        <f>SUM(Q37:T40)/4</f>
        <v>682357.62181747786</v>
      </c>
      <c r="V40" s="124">
        <f>SUM(Q37:Q40)/4</f>
        <v>397393.46483705461</v>
      </c>
      <c r="W40" s="124">
        <f>SUM(R37:R40)/4</f>
        <v>410253.48722833075</v>
      </c>
      <c r="X40" s="124">
        <f>SUM(S37:S40)/4</f>
        <v>166459.20547980451</v>
      </c>
      <c r="Y40" s="124">
        <f>SUM(T37:T40)/4</f>
        <v>-291748.53572771203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12860530.208832992</v>
      </c>
      <c r="Q50" s="196">
        <f>SUM(Q$17:Q$48)</f>
        <v>7397769.0449432954</v>
      </c>
      <c r="R50" s="196">
        <f>SUM(R$17:R$48)</f>
        <v>7583058.7533035912</v>
      </c>
      <c r="S50" s="196">
        <f>SUM(S$17:S$48)</f>
        <v>3272334.9085086142</v>
      </c>
      <c r="T50" s="196">
        <f>SUM(T$17:T$48)</f>
        <v>-5392632.497922508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0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2.594893963456979E-2</v>
      </c>
      <c r="Z52" s="2"/>
    </row>
    <row r="53" spans="13:26" x14ac:dyDescent="0.2">
      <c r="M53" s="2"/>
      <c r="O53" s="134" t="s">
        <v>236</v>
      </c>
      <c r="P53" s="197">
        <f>((1+P52)^(1/12))-1</f>
        <v>2.1371119647533021E-3</v>
      </c>
      <c r="Z53" s="2"/>
    </row>
    <row r="54" spans="13:26" x14ac:dyDescent="0.2">
      <c r="M54" s="2"/>
      <c r="O54" s="134" t="s">
        <v>235</v>
      </c>
      <c r="P54" s="196">
        <f>P10</f>
        <v>12860530.208832994</v>
      </c>
      <c r="Z54" s="2"/>
    </row>
    <row r="55" spans="13:26" x14ac:dyDescent="0.2">
      <c r="M55" s="2"/>
      <c r="O55" s="134" t="s">
        <v>234</v>
      </c>
      <c r="P55" s="196">
        <f>P54/(1+P53)^P56</f>
        <v>6954100.2492050063</v>
      </c>
      <c r="Z55" s="2"/>
    </row>
    <row r="56" spans="13:26" x14ac:dyDescent="0.2">
      <c r="M56" s="2"/>
      <c r="O56" s="134" t="s">
        <v>233</v>
      </c>
      <c r="P56" s="124">
        <f>$P$12*12</f>
        <v>288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32359.517575651524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32359.517575651524</v>
      </c>
      <c r="Q59" s="124">
        <f t="shared" ref="Q59:Q122" si="7">O59*$P$53</f>
        <v>0</v>
      </c>
      <c r="R59" s="124">
        <f t="shared" ref="R59:R122" si="8">O59+P59+Q59</f>
        <v>32359.517575651524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32359.517575651524</v>
      </c>
      <c r="P60" s="124">
        <f t="shared" ref="P60:P123" si="11">P59</f>
        <v>32359.517575651524</v>
      </c>
      <c r="Q60" s="124">
        <f t="shared" si="7"/>
        <v>69.155912184569644</v>
      </c>
      <c r="R60" s="124">
        <f t="shared" si="8"/>
        <v>64788.191063487619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64788.191063487619</v>
      </c>
      <c r="P61" s="124">
        <f t="shared" si="11"/>
        <v>32359.517575651524</v>
      </c>
      <c r="Q61" s="124">
        <f t="shared" si="7"/>
        <v>138.45961829650236</v>
      </c>
      <c r="R61" s="124">
        <f t="shared" si="8"/>
        <v>97286.168257435638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97286.168257435638</v>
      </c>
      <c r="P62" s="124">
        <f t="shared" si="11"/>
        <v>32359.517575651524</v>
      </c>
      <c r="Q62" s="124">
        <f t="shared" si="7"/>
        <v>207.91143418796861</v>
      </c>
      <c r="R62" s="124">
        <f t="shared" si="8"/>
        <v>129853.59726727514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129853.59726727514</v>
      </c>
      <c r="P63" s="124">
        <f t="shared" si="11"/>
        <v>32359.517575651524</v>
      </c>
      <c r="Q63" s="124">
        <f t="shared" si="7"/>
        <v>277.51167638615038</v>
      </c>
      <c r="R63" s="124">
        <f t="shared" si="8"/>
        <v>162490.62651931282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162490.62651931282</v>
      </c>
      <c r="P64" s="124">
        <f t="shared" si="11"/>
        <v>32359.517575651524</v>
      </c>
      <c r="Q64" s="124">
        <f t="shared" si="7"/>
        <v>347.26066209468365</v>
      </c>
      <c r="R64" s="124">
        <f t="shared" si="8"/>
        <v>195197.40475705903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195197.40475705903</v>
      </c>
      <c r="P65" s="124">
        <f t="shared" si="11"/>
        <v>32359.517575651524</v>
      </c>
      <c r="Q65" s="124">
        <f t="shared" si="7"/>
        <v>417.158709195104</v>
      </c>
      <c r="R65" s="124">
        <f t="shared" si="8"/>
        <v>227974.08104190565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227974.08104190565</v>
      </c>
      <c r="P66" s="124">
        <f t="shared" si="11"/>
        <v>32359.517575651524</v>
      </c>
      <c r="Q66" s="124">
        <f t="shared" si="7"/>
        <v>487.20613624829554</v>
      </c>
      <c r="R66" s="124">
        <f t="shared" si="8"/>
        <v>260820.80475380548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260820.80475380548</v>
      </c>
      <c r="P67" s="124">
        <f t="shared" si="11"/>
        <v>32359.517575651524</v>
      </c>
      <c r="Q67" s="124">
        <f t="shared" si="7"/>
        <v>557.40326249594261</v>
      </c>
      <c r="R67" s="124">
        <f t="shared" si="8"/>
        <v>293737.72559195297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293737.72559195297</v>
      </c>
      <c r="P68" s="124">
        <f t="shared" si="11"/>
        <v>32359.517575651524</v>
      </c>
      <c r="Q68" s="124">
        <f t="shared" si="7"/>
        <v>627.75040786198497</v>
      </c>
      <c r="R68" s="124">
        <f t="shared" si="8"/>
        <v>326724.99357546651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326724.99357546651</v>
      </c>
      <c r="P69" s="124">
        <f t="shared" si="11"/>
        <v>32359.517575651524</v>
      </c>
      <c r="Q69" s="124">
        <f t="shared" si="7"/>
        <v>698.24789295407527</v>
      </c>
      <c r="R69" s="124">
        <f t="shared" si="8"/>
        <v>359782.75904407213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359782.75904407213</v>
      </c>
      <c r="P70" s="124">
        <f t="shared" si="11"/>
        <v>32359.517575651524</v>
      </c>
      <c r="Q70" s="124">
        <f t="shared" si="7"/>
        <v>768.8960390650409</v>
      </c>
      <c r="R70" s="124">
        <f t="shared" si="8"/>
        <v>392911.17265878868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392911.17265878868</v>
      </c>
      <c r="P71" s="124">
        <f t="shared" si="11"/>
        <v>32359.517575651524</v>
      </c>
      <c r="Q71" s="124">
        <f t="shared" si="7"/>
        <v>839.69516817434783</v>
      </c>
      <c r="R71" s="124">
        <f t="shared" si="8"/>
        <v>426110.38540261454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426110.38540261454</v>
      </c>
      <c r="P72" s="124">
        <f t="shared" si="11"/>
        <v>32359.517575651524</v>
      </c>
      <c r="Q72" s="124">
        <f t="shared" si="7"/>
        <v>910.64560294956834</v>
      </c>
      <c r="R72" s="124">
        <f t="shared" si="8"/>
        <v>459380.54858121561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459380.54858121561</v>
      </c>
      <c r="P73" s="124">
        <f t="shared" si="11"/>
        <v>32359.517575651524</v>
      </c>
      <c r="Q73" s="124">
        <f t="shared" si="7"/>
        <v>981.74766674785144</v>
      </c>
      <c r="R73" s="124">
        <f t="shared" si="8"/>
        <v>492721.81382361497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492721.81382361497</v>
      </c>
      <c r="P74" s="124">
        <f t="shared" si="11"/>
        <v>32359.517575651524</v>
      </c>
      <c r="Q74" s="124">
        <f t="shared" si="7"/>
        <v>1053.0016836173966</v>
      </c>
      <c r="R74" s="124">
        <f t="shared" si="8"/>
        <v>526134.33308288385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526134.33308288385</v>
      </c>
      <c r="P75" s="124">
        <f t="shared" si="11"/>
        <v>32359.517575651524</v>
      </c>
      <c r="Q75" s="124">
        <f t="shared" si="7"/>
        <v>1124.4079782989302</v>
      </c>
      <c r="R75" s="124">
        <f t="shared" si="8"/>
        <v>559618.25863683433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559618.25863683433</v>
      </c>
      <c r="P76" s="124">
        <f t="shared" si="11"/>
        <v>32359.517575651524</v>
      </c>
      <c r="Q76" s="124">
        <f t="shared" si="7"/>
        <v>1195.9668762271865</v>
      </c>
      <c r="R76" s="124">
        <f t="shared" si="8"/>
        <v>593173.74308871303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593173.74308871303</v>
      </c>
      <c r="P77" s="124">
        <f t="shared" si="11"/>
        <v>32359.517575651524</v>
      </c>
      <c r="Q77" s="124">
        <f t="shared" si="7"/>
        <v>1267.67870353239</v>
      </c>
      <c r="R77" s="124">
        <f t="shared" si="8"/>
        <v>626800.93936789699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626800.93936789699</v>
      </c>
      <c r="P78" s="124">
        <f t="shared" si="11"/>
        <v>32359.517575651524</v>
      </c>
      <c r="Q78" s="124">
        <f t="shared" si="7"/>
        <v>1339.5437870417418</v>
      </c>
      <c r="R78" s="124">
        <f t="shared" si="8"/>
        <v>660500.00073059031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660500.00073059031</v>
      </c>
      <c r="P79" s="124">
        <f t="shared" si="11"/>
        <v>32359.517575651524</v>
      </c>
      <c r="Q79" s="124">
        <f t="shared" si="7"/>
        <v>1411.5624542809094</v>
      </c>
      <c r="R79" s="124">
        <f t="shared" si="8"/>
        <v>694271.08076052275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694271.08076052275</v>
      </c>
      <c r="P80" s="124">
        <f t="shared" si="11"/>
        <v>32359.517575651524</v>
      </c>
      <c r="Q80" s="124">
        <f t="shared" si="7"/>
        <v>1483.7350334755192</v>
      </c>
      <c r="R80" s="124">
        <f t="shared" si="8"/>
        <v>728114.33336964983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728114.33336964983</v>
      </c>
      <c r="P81" s="124">
        <f t="shared" si="11"/>
        <v>32359.517575651524</v>
      </c>
      <c r="Q81" s="124">
        <f t="shared" si="7"/>
        <v>1556.0618535526532</v>
      </c>
      <c r="R81" s="124">
        <f t="shared" si="8"/>
        <v>762029.91279885406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762029.91279885406</v>
      </c>
      <c r="P82" s="124">
        <f t="shared" si="11"/>
        <v>32359.517575651524</v>
      </c>
      <c r="Q82" s="124">
        <f t="shared" si="7"/>
        <v>1628.5432441423466</v>
      </c>
      <c r="R82" s="124">
        <f t="shared" si="8"/>
        <v>796017.9736186479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796017.9736186479</v>
      </c>
      <c r="P83" s="124">
        <f t="shared" si="11"/>
        <v>32359.517575651524</v>
      </c>
      <c r="Q83" s="124">
        <f t="shared" si="7"/>
        <v>1701.1795355790907</v>
      </c>
      <c r="R83" s="124">
        <f t="shared" si="8"/>
        <v>830078.67072987847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830078.67072987847</v>
      </c>
      <c r="P84" s="124">
        <f t="shared" si="11"/>
        <v>32359.517575651524</v>
      </c>
      <c r="Q84" s="124">
        <f t="shared" si="7"/>
        <v>1773.97105890334</v>
      </c>
      <c r="R84" s="124">
        <f t="shared" si="8"/>
        <v>864212.15936443338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864212.15936443338</v>
      </c>
      <c r="P85" s="124">
        <f t="shared" si="11"/>
        <v>32359.517575651524</v>
      </c>
      <c r="Q85" s="124">
        <f t="shared" si="7"/>
        <v>1846.918145863018</v>
      </c>
      <c r="R85" s="124">
        <f t="shared" si="8"/>
        <v>898418.59508594789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898418.59508594789</v>
      </c>
      <c r="P86" s="124">
        <f t="shared" si="11"/>
        <v>32359.517575651524</v>
      </c>
      <c r="Q86" s="124">
        <f t="shared" si="7"/>
        <v>1920.0211289150316</v>
      </c>
      <c r="R86" s="124">
        <f t="shared" si="8"/>
        <v>932698.13379051443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932698.13379051443</v>
      </c>
      <c r="P87" s="124">
        <f t="shared" si="11"/>
        <v>32359.517575651524</v>
      </c>
      <c r="Q87" s="124">
        <f t="shared" si="7"/>
        <v>1993.2803412267845</v>
      </c>
      <c r="R87" s="124">
        <f t="shared" si="8"/>
        <v>967050.9317073928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967050.9317073928</v>
      </c>
      <c r="P88" s="124">
        <f t="shared" si="11"/>
        <v>32359.517575651524</v>
      </c>
      <c r="Q88" s="124">
        <f t="shared" si="7"/>
        <v>2066.6961166776978</v>
      </c>
      <c r="R88" s="124">
        <f t="shared" si="8"/>
        <v>1001477.145399722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1001477.145399722</v>
      </c>
      <c r="P89" s="124">
        <f t="shared" si="11"/>
        <v>32359.517575651524</v>
      </c>
      <c r="Q89" s="124">
        <f t="shared" si="7"/>
        <v>2140.2687898607282</v>
      </c>
      <c r="R89" s="124">
        <f t="shared" si="8"/>
        <v>1035976.9317652343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1035976.9317652343</v>
      </c>
      <c r="P90" s="124">
        <f t="shared" si="11"/>
        <v>32359.517575651524</v>
      </c>
      <c r="Q90" s="124">
        <f t="shared" si="7"/>
        <v>2213.9986960838974</v>
      </c>
      <c r="R90" s="124">
        <f t="shared" si="8"/>
        <v>1070550.4480369699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1070550.4480369699</v>
      </c>
      <c r="P91" s="124">
        <f t="shared" si="11"/>
        <v>32359.517575651524</v>
      </c>
      <c r="Q91" s="124">
        <f t="shared" si="7"/>
        <v>2287.8861713718165</v>
      </c>
      <c r="R91" s="124">
        <f t="shared" si="8"/>
        <v>1105197.8517839934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1105197.8517839934</v>
      </c>
      <c r="P92" s="124">
        <f t="shared" si="11"/>
        <v>32359.517575651524</v>
      </c>
      <c r="Q92" s="124">
        <f t="shared" si="7"/>
        <v>2361.9315524672188</v>
      </c>
      <c r="R92" s="124">
        <f t="shared" si="8"/>
        <v>1139919.3009121122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1139919.3009121122</v>
      </c>
      <c r="P93" s="124">
        <f t="shared" si="11"/>
        <v>32359.517575651524</v>
      </c>
      <c r="Q93" s="124">
        <f t="shared" si="7"/>
        <v>2436.1351768324948</v>
      </c>
      <c r="R93" s="124">
        <f t="shared" si="8"/>
        <v>1174714.9536645964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1174714.9536645964</v>
      </c>
      <c r="P94" s="124">
        <f t="shared" si="11"/>
        <v>32359.517575651524</v>
      </c>
      <c r="Q94" s="124">
        <f t="shared" si="7"/>
        <v>2510.4973826512301</v>
      </c>
      <c r="R94" s="124">
        <f t="shared" si="8"/>
        <v>1209584.9686228994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1209584.9686228994</v>
      </c>
      <c r="P95" s="124">
        <f t="shared" si="11"/>
        <v>32359.517575651524</v>
      </c>
      <c r="Q95" s="124">
        <f t="shared" si="7"/>
        <v>2585.0185088297458</v>
      </c>
      <c r="R95" s="124">
        <f t="shared" si="8"/>
        <v>1244529.5047073807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1244529.5047073807</v>
      </c>
      <c r="P96" s="124">
        <f t="shared" si="11"/>
        <v>32359.517575651524</v>
      </c>
      <c r="Q96" s="124">
        <f t="shared" si="7"/>
        <v>2659.6988949986444</v>
      </c>
      <c r="R96" s="124">
        <f t="shared" si="8"/>
        <v>1279548.7211780308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1279548.7211780308</v>
      </c>
      <c r="P97" s="124">
        <f t="shared" si="11"/>
        <v>32359.517575651524</v>
      </c>
      <c r="Q97" s="124">
        <f t="shared" si="7"/>
        <v>2734.5388815143565</v>
      </c>
      <c r="R97" s="124">
        <f t="shared" si="8"/>
        <v>1314642.7776351969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1314642.7776351969</v>
      </c>
      <c r="P98" s="124">
        <f t="shared" si="11"/>
        <v>32359.517575651524</v>
      </c>
      <c r="Q98" s="124">
        <f t="shared" si="7"/>
        <v>2809.5388094606942</v>
      </c>
      <c r="R98" s="124">
        <f t="shared" si="8"/>
        <v>1349811.8340203092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1349811.8340203092</v>
      </c>
      <c r="P99" s="124">
        <f t="shared" si="11"/>
        <v>32359.517575651524</v>
      </c>
      <c r="Q99" s="124">
        <f t="shared" si="7"/>
        <v>2884.6990206504011</v>
      </c>
      <c r="R99" s="124">
        <f t="shared" si="8"/>
        <v>1385056.050616611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1385056.050616611</v>
      </c>
      <c r="P100" s="124">
        <f t="shared" si="11"/>
        <v>32359.517575651524</v>
      </c>
      <c r="Q100" s="124">
        <f t="shared" si="7"/>
        <v>2960.0198576267148</v>
      </c>
      <c r="R100" s="124">
        <f t="shared" si="8"/>
        <v>1420375.5880498893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1420375.5880498893</v>
      </c>
      <c r="P101" s="124">
        <f t="shared" si="11"/>
        <v>32359.517575651524</v>
      </c>
      <c r="Q101" s="124">
        <f t="shared" si="7"/>
        <v>3035.5016636649257</v>
      </c>
      <c r="R101" s="124">
        <f t="shared" si="8"/>
        <v>1455770.6072892058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1455770.6072892058</v>
      </c>
      <c r="P102" s="124">
        <f t="shared" si="11"/>
        <v>32359.517575651524</v>
      </c>
      <c r="Q102" s="124">
        <f t="shared" si="7"/>
        <v>3111.1447827739426</v>
      </c>
      <c r="R102" s="124">
        <f t="shared" si="8"/>
        <v>1491241.2696476311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1491241.2696476311</v>
      </c>
      <c r="P103" s="124">
        <f t="shared" si="11"/>
        <v>32359.517575651524</v>
      </c>
      <c r="Q103" s="124">
        <f t="shared" si="7"/>
        <v>3186.9495596978577</v>
      </c>
      <c r="R103" s="124">
        <f t="shared" si="8"/>
        <v>1526787.7367829806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1526787.7367829806</v>
      </c>
      <c r="P104" s="124">
        <f t="shared" si="11"/>
        <v>32359.517575651524</v>
      </c>
      <c r="Q104" s="124">
        <f t="shared" si="7"/>
        <v>3262.9163399175231</v>
      </c>
      <c r="R104" s="124">
        <f t="shared" si="8"/>
        <v>1562410.1706985496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1562410.1706985496</v>
      </c>
      <c r="P105" s="124">
        <f t="shared" si="11"/>
        <v>32359.517575651524</v>
      </c>
      <c r="Q105" s="124">
        <f t="shared" si="7"/>
        <v>3339.0454696521197</v>
      </c>
      <c r="R105" s="124">
        <f t="shared" si="8"/>
        <v>1598108.7337438532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1598108.7337438532</v>
      </c>
      <c r="P106" s="124">
        <f t="shared" si="11"/>
        <v>32359.517575651524</v>
      </c>
      <c r="Q106" s="124">
        <f t="shared" si="7"/>
        <v>3415.3372958607379</v>
      </c>
      <c r="R106" s="124">
        <f t="shared" si="8"/>
        <v>1633883.5886153656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1633883.5886153656</v>
      </c>
      <c r="P107" s="124">
        <f t="shared" si="11"/>
        <v>32359.517575651524</v>
      </c>
      <c r="Q107" s="124">
        <f t="shared" si="7"/>
        <v>3491.7921662439599</v>
      </c>
      <c r="R107" s="124">
        <f t="shared" si="8"/>
        <v>1669734.8983572612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1669734.8983572612</v>
      </c>
      <c r="P108" s="124">
        <f t="shared" si="11"/>
        <v>32359.517575651524</v>
      </c>
      <c r="Q108" s="124">
        <f t="shared" si="7"/>
        <v>3568.4104292454417</v>
      </c>
      <c r="R108" s="124">
        <f t="shared" si="8"/>
        <v>1705662.8263621582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1705662.8263621582</v>
      </c>
      <c r="P109" s="124">
        <f t="shared" si="11"/>
        <v>32359.517575651524</v>
      </c>
      <c r="Q109" s="124">
        <f t="shared" si="7"/>
        <v>3645.1924340535024</v>
      </c>
      <c r="R109" s="124">
        <f t="shared" si="8"/>
        <v>1741667.536371863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1741667.536371863</v>
      </c>
      <c r="P110" s="124">
        <f t="shared" si="11"/>
        <v>32359.517575651524</v>
      </c>
      <c r="Q110" s="124">
        <f t="shared" si="7"/>
        <v>3722.1385306027155</v>
      </c>
      <c r="R110" s="124">
        <f t="shared" si="8"/>
        <v>1777749.1924781171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1777749.1924781171</v>
      </c>
      <c r="P111" s="124">
        <f t="shared" si="11"/>
        <v>32359.517575651524</v>
      </c>
      <c r="Q111" s="124">
        <f t="shared" si="7"/>
        <v>3799.249069575505</v>
      </c>
      <c r="R111" s="124">
        <f t="shared" si="8"/>
        <v>1813907.9591233439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1813907.9591233439</v>
      </c>
      <c r="P112" s="124">
        <f t="shared" si="11"/>
        <v>32359.517575651524</v>
      </c>
      <c r="Q112" s="124">
        <f t="shared" si="7"/>
        <v>3876.524402403742</v>
      </c>
      <c r="R112" s="124">
        <f t="shared" si="8"/>
        <v>1850144.0011013993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1850144.0011013993</v>
      </c>
      <c r="P113" s="124">
        <f t="shared" si="11"/>
        <v>32359.517575651524</v>
      </c>
      <c r="Q113" s="124">
        <f t="shared" si="7"/>
        <v>3953.9648812703472</v>
      </c>
      <c r="R113" s="124">
        <f t="shared" si="8"/>
        <v>1886457.4835583211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1886457.4835583211</v>
      </c>
      <c r="P114" s="124">
        <f t="shared" si="11"/>
        <v>32359.517575651524</v>
      </c>
      <c r="Q114" s="124">
        <f t="shared" si="7"/>
        <v>4031.5708591108937</v>
      </c>
      <c r="R114" s="124">
        <f t="shared" si="8"/>
        <v>1922848.5719930837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1922848.5719930837</v>
      </c>
      <c r="P115" s="124">
        <f t="shared" si="11"/>
        <v>32359.517575651524</v>
      </c>
      <c r="Q115" s="124">
        <f t="shared" si="7"/>
        <v>4109.3426896152205</v>
      </c>
      <c r="R115" s="124">
        <f t="shared" si="8"/>
        <v>1959317.4322583503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1959317.4322583503</v>
      </c>
      <c r="P116" s="124">
        <f t="shared" si="11"/>
        <v>32359.517575651524</v>
      </c>
      <c r="Q116" s="124">
        <f t="shared" si="7"/>
        <v>4187.2807272290383</v>
      </c>
      <c r="R116" s="124">
        <f t="shared" si="8"/>
        <v>1995864.2305612308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1995864.2305612308</v>
      </c>
      <c r="P117" s="124">
        <f t="shared" si="11"/>
        <v>32359.517575651524</v>
      </c>
      <c r="Q117" s="124">
        <f t="shared" si="7"/>
        <v>4265.3853271555499</v>
      </c>
      <c r="R117" s="124">
        <f t="shared" si="8"/>
        <v>2032489.1334640377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2032489.1334640377</v>
      </c>
      <c r="P118" s="124">
        <f t="shared" si="11"/>
        <v>32359.517575651524</v>
      </c>
      <c r="Q118" s="124">
        <f t="shared" si="7"/>
        <v>4343.6568453570662</v>
      </c>
      <c r="R118" s="124">
        <f t="shared" si="8"/>
        <v>2069192.3078850463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2069192.3078850463</v>
      </c>
      <c r="P119" s="124">
        <f t="shared" si="11"/>
        <v>32359.517575651524</v>
      </c>
      <c r="Q119" s="124">
        <f t="shared" si="7"/>
        <v>4422.0956385566315</v>
      </c>
      <c r="R119" s="124">
        <f t="shared" si="8"/>
        <v>2105973.9210992544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2105973.9210992544</v>
      </c>
      <c r="P120" s="124">
        <f t="shared" si="11"/>
        <v>32359.517575651524</v>
      </c>
      <c r="Q120" s="124">
        <f t="shared" si="7"/>
        <v>4500.7020642396428</v>
      </c>
      <c r="R120" s="124">
        <f t="shared" si="8"/>
        <v>2142834.1407391452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2142834.1407391452</v>
      </c>
      <c r="P121" s="124">
        <f t="shared" si="11"/>
        <v>32359.517575651524</v>
      </c>
      <c r="Q121" s="124">
        <f t="shared" si="7"/>
        <v>4579.4764806554886</v>
      </c>
      <c r="R121" s="124">
        <f t="shared" si="8"/>
        <v>2179773.134795452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2179773.134795452</v>
      </c>
      <c r="P122" s="124">
        <f t="shared" si="11"/>
        <v>32359.517575651524</v>
      </c>
      <c r="Q122" s="124">
        <f t="shared" si="7"/>
        <v>4658.4192468191732</v>
      </c>
      <c r="R122" s="124">
        <f t="shared" si="8"/>
        <v>2216791.0716179227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2216791.0716179227</v>
      </c>
      <c r="P123" s="124">
        <f t="shared" si="11"/>
        <v>32359.517575651524</v>
      </c>
      <c r="Q123" s="124">
        <f t="shared" ref="Q123:Q186" si="12">O123*$P$53</f>
        <v>4737.5307225129573</v>
      </c>
      <c r="R123" s="124">
        <f t="shared" ref="R123:R186" si="13">O123+P123+Q123</f>
        <v>2253888.119916087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2253888.119916087</v>
      </c>
      <c r="P124" s="124">
        <f t="shared" ref="P124:P187" si="16">P123</f>
        <v>32359.517575651524</v>
      </c>
      <c r="Q124" s="124">
        <f t="shared" si="12"/>
        <v>4816.8112682879946</v>
      </c>
      <c r="R124" s="124">
        <f t="shared" si="13"/>
        <v>2291064.4487600266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2291064.4487600266</v>
      </c>
      <c r="P125" s="124">
        <f t="shared" si="16"/>
        <v>32359.517575651524</v>
      </c>
      <c r="Q125" s="124">
        <f t="shared" si="12"/>
        <v>4896.2612454659811</v>
      </c>
      <c r="R125" s="124">
        <f t="shared" si="13"/>
        <v>2328320.2275811438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2328320.2275811438</v>
      </c>
      <c r="P126" s="124">
        <f t="shared" si="16"/>
        <v>32359.517575651524</v>
      </c>
      <c r="Q126" s="124">
        <f t="shared" si="12"/>
        <v>4975.8810161407937</v>
      </c>
      <c r="R126" s="124">
        <f t="shared" si="13"/>
        <v>2365655.6261729361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2365655.6261729361</v>
      </c>
      <c r="P127" s="124">
        <f t="shared" si="16"/>
        <v>32359.517575651524</v>
      </c>
      <c r="Q127" s="124">
        <f t="shared" si="12"/>
        <v>5055.6709431801464</v>
      </c>
      <c r="R127" s="124">
        <f t="shared" si="13"/>
        <v>2403070.8146917676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2403070.8146917676</v>
      </c>
      <c r="P128" s="124">
        <f t="shared" si="16"/>
        <v>32359.517575651524</v>
      </c>
      <c r="Q128" s="124">
        <f t="shared" si="12"/>
        <v>5135.6313902272414</v>
      </c>
      <c r="R128" s="124">
        <f t="shared" si="13"/>
        <v>2440565.9636576464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2440565.9636576464</v>
      </c>
      <c r="P129" s="124">
        <f t="shared" si="16"/>
        <v>32359.517575651524</v>
      </c>
      <c r="Q129" s="124">
        <f t="shared" si="12"/>
        <v>5215.7627217024292</v>
      </c>
      <c r="R129" s="124">
        <f t="shared" si="13"/>
        <v>2478141.2439550003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2478141.2439550003</v>
      </c>
      <c r="P130" s="124">
        <f t="shared" si="16"/>
        <v>32359.517575651524</v>
      </c>
      <c r="Q130" s="124">
        <f t="shared" si="12"/>
        <v>5296.0653028048628</v>
      </c>
      <c r="R130" s="124">
        <f t="shared" si="13"/>
        <v>2515796.8268334568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2515796.8268334568</v>
      </c>
      <c r="P131" s="124">
        <f t="shared" si="16"/>
        <v>32359.517575651524</v>
      </c>
      <c r="Q131" s="124">
        <f t="shared" si="12"/>
        <v>5376.5394995141714</v>
      </c>
      <c r="R131" s="124">
        <f t="shared" si="13"/>
        <v>2553532.8839086224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2553532.8839086224</v>
      </c>
      <c r="P132" s="124">
        <f t="shared" si="16"/>
        <v>32359.517575651524</v>
      </c>
      <c r="Q132" s="124">
        <f t="shared" si="12"/>
        <v>5457.1856785921218</v>
      </c>
      <c r="R132" s="124">
        <f t="shared" si="13"/>
        <v>2591349.5871628658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2591349.5871628658</v>
      </c>
      <c r="P133" s="124">
        <f t="shared" si="16"/>
        <v>32359.517575651524</v>
      </c>
      <c r="Q133" s="124">
        <f t="shared" si="12"/>
        <v>5538.0042075842903</v>
      </c>
      <c r="R133" s="124">
        <f t="shared" si="13"/>
        <v>2629247.1089461013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2629247.1089461013</v>
      </c>
      <c r="P134" s="124">
        <f t="shared" si="16"/>
        <v>32359.517575651524</v>
      </c>
      <c r="Q134" s="124">
        <f t="shared" si="12"/>
        <v>5618.995454821742</v>
      </c>
      <c r="R134" s="124">
        <f t="shared" si="13"/>
        <v>2667225.6219765744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2667225.6219765744</v>
      </c>
      <c r="P135" s="124">
        <f t="shared" si="16"/>
        <v>32359.517575651524</v>
      </c>
      <c r="Q135" s="124">
        <f t="shared" si="12"/>
        <v>5700.1597894227052</v>
      </c>
      <c r="R135" s="124">
        <f t="shared" si="13"/>
        <v>2705285.2993416484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2705285.2993416484</v>
      </c>
      <c r="P136" s="124">
        <f t="shared" si="16"/>
        <v>32359.517575651524</v>
      </c>
      <c r="Q136" s="124">
        <f t="shared" si="12"/>
        <v>5781.4975812942548</v>
      </c>
      <c r="R136" s="124">
        <f t="shared" si="13"/>
        <v>2743426.314498594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2743426.314498594</v>
      </c>
      <c r="P137" s="124">
        <f t="shared" si="16"/>
        <v>32359.517575651524</v>
      </c>
      <c r="Q137" s="124">
        <f t="shared" si="12"/>
        <v>5863.0092011340012</v>
      </c>
      <c r="R137" s="124">
        <f t="shared" si="13"/>
        <v>2781648.8412753795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2781648.8412753795</v>
      </c>
      <c r="P138" s="124">
        <f t="shared" si="16"/>
        <v>32359.517575651524</v>
      </c>
      <c r="Q138" s="124">
        <f t="shared" si="12"/>
        <v>5944.6950204317727</v>
      </c>
      <c r="R138" s="124">
        <f t="shared" si="13"/>
        <v>2819953.0538714626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2819953.0538714626</v>
      </c>
      <c r="P139" s="124">
        <f t="shared" si="16"/>
        <v>32359.517575651524</v>
      </c>
      <c r="Q139" s="124">
        <f t="shared" si="12"/>
        <v>6026.5554114713159</v>
      </c>
      <c r="R139" s="124">
        <f t="shared" si="13"/>
        <v>2858339.1268585855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2858339.1268585855</v>
      </c>
      <c r="P140" s="124">
        <f t="shared" si="16"/>
        <v>32359.517575651524</v>
      </c>
      <c r="Q140" s="124">
        <f t="shared" si="12"/>
        <v>6108.5907473319894</v>
      </c>
      <c r="R140" s="124">
        <f t="shared" si="13"/>
        <v>2896807.2351815691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2896807.2351815691</v>
      </c>
      <c r="P141" s="124">
        <f t="shared" si="16"/>
        <v>32359.517575651524</v>
      </c>
      <c r="Q141" s="124">
        <f t="shared" si="12"/>
        <v>6190.8014018904641</v>
      </c>
      <c r="R141" s="124">
        <f t="shared" si="13"/>
        <v>2935357.5541591109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2935357.5541591109</v>
      </c>
      <c r="P142" s="124">
        <f t="shared" si="16"/>
        <v>32359.517575651524</v>
      </c>
      <c r="Q142" s="124">
        <f t="shared" si="12"/>
        <v>6273.1877498224248</v>
      </c>
      <c r="R142" s="124">
        <f t="shared" si="13"/>
        <v>2973990.2594845849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2973990.2594845849</v>
      </c>
      <c r="P143" s="124">
        <f t="shared" si="16"/>
        <v>32359.517575651524</v>
      </c>
      <c r="Q143" s="124">
        <f t="shared" si="12"/>
        <v>6355.7501666042845</v>
      </c>
      <c r="R143" s="124">
        <f t="shared" si="13"/>
        <v>3012705.5272268406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3012705.5272268406</v>
      </c>
      <c r="P144" s="124">
        <f t="shared" si="16"/>
        <v>32359.517575651524</v>
      </c>
      <c r="Q144" s="124">
        <f t="shared" si="12"/>
        <v>6438.4890285148858</v>
      </c>
      <c r="R144" s="124">
        <f t="shared" si="13"/>
        <v>3051503.5338310068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3051503.5338310068</v>
      </c>
      <c r="P145" s="124">
        <f t="shared" si="16"/>
        <v>32359.517575651524</v>
      </c>
      <c r="Q145" s="124">
        <f t="shared" si="12"/>
        <v>6521.4047126372279</v>
      </c>
      <c r="R145" s="124">
        <f t="shared" si="13"/>
        <v>3090384.4561192957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3090384.4561192957</v>
      </c>
      <c r="P146" s="124">
        <f t="shared" si="16"/>
        <v>32359.517575651524</v>
      </c>
      <c r="Q146" s="124">
        <f t="shared" si="12"/>
        <v>6604.497596860173</v>
      </c>
      <c r="R146" s="124">
        <f t="shared" si="13"/>
        <v>3129348.4712918075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3129348.4712918075</v>
      </c>
      <c r="P147" s="124">
        <f t="shared" si="16"/>
        <v>32359.517575651524</v>
      </c>
      <c r="Q147" s="124">
        <f t="shared" si="12"/>
        <v>6687.7680598801771</v>
      </c>
      <c r="R147" s="124">
        <f t="shared" si="13"/>
        <v>3168395.7569273389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3168395.7569273389</v>
      </c>
      <c r="P148" s="124">
        <f t="shared" si="16"/>
        <v>32359.517575651524</v>
      </c>
      <c r="Q148" s="124">
        <f t="shared" si="12"/>
        <v>6771.2164812030114</v>
      </c>
      <c r="R148" s="124">
        <f t="shared" si="13"/>
        <v>3207526.4909841935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3207526.4909841935</v>
      </c>
      <c r="P149" s="124">
        <f t="shared" si="16"/>
        <v>32359.517575651524</v>
      </c>
      <c r="Q149" s="124">
        <f t="shared" si="12"/>
        <v>6854.8432411454942</v>
      </c>
      <c r="R149" s="124">
        <f t="shared" si="13"/>
        <v>3246740.8518009903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3246740.8518009903</v>
      </c>
      <c r="P150" s="124">
        <f t="shared" si="16"/>
        <v>32359.517575651524</v>
      </c>
      <c r="Q150" s="124">
        <f t="shared" si="12"/>
        <v>6938.6487208372237</v>
      </c>
      <c r="R150" s="124">
        <f t="shared" si="13"/>
        <v>3286039.0180974789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3286039.0180974789</v>
      </c>
      <c r="P151" s="124">
        <f t="shared" si="16"/>
        <v>32359.517575651524</v>
      </c>
      <c r="Q151" s="124">
        <f t="shared" si="12"/>
        <v>7022.6333022223153</v>
      </c>
      <c r="R151" s="124">
        <f t="shared" si="13"/>
        <v>3325421.1689753528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3325421.1689753528</v>
      </c>
      <c r="P152" s="124">
        <f t="shared" si="16"/>
        <v>32359.517575651524</v>
      </c>
      <c r="Q152" s="124">
        <f t="shared" si="12"/>
        <v>7106.7973680611385</v>
      </c>
      <c r="R152" s="124">
        <f t="shared" si="13"/>
        <v>3364887.4839190654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3364887.4839190654</v>
      </c>
      <c r="P153" s="124">
        <f t="shared" si="16"/>
        <v>32359.517575651524</v>
      </c>
      <c r="Q153" s="124">
        <f t="shared" si="12"/>
        <v>7191.1413019320689</v>
      </c>
      <c r="R153" s="124">
        <f t="shared" si="13"/>
        <v>3404438.1427966491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3404438.1427966491</v>
      </c>
      <c r="P154" s="124">
        <f t="shared" si="16"/>
        <v>32359.517575651524</v>
      </c>
      <c r="Q154" s="124">
        <f t="shared" si="12"/>
        <v>7275.6654882332296</v>
      </c>
      <c r="R154" s="124">
        <f t="shared" si="13"/>
        <v>3444073.3258605339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3444073.3258605339</v>
      </c>
      <c r="P155" s="124">
        <f t="shared" si="16"/>
        <v>32359.517575651524</v>
      </c>
      <c r="Q155" s="124">
        <f t="shared" si="12"/>
        <v>7360.3703121842454</v>
      </c>
      <c r="R155" s="124">
        <f t="shared" si="13"/>
        <v>3483793.2137483694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3483793.2137483694</v>
      </c>
      <c r="P156" s="124">
        <f t="shared" si="16"/>
        <v>32359.517575651524</v>
      </c>
      <c r="Q156" s="124">
        <f t="shared" si="12"/>
        <v>7445.2561598279981</v>
      </c>
      <c r="R156" s="124">
        <f t="shared" si="13"/>
        <v>3523597.9874838488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3523597.9874838488</v>
      </c>
      <c r="P157" s="124">
        <f t="shared" si="16"/>
        <v>32359.517575651524</v>
      </c>
      <c r="Q157" s="124">
        <f t="shared" si="12"/>
        <v>7530.3234180323898</v>
      </c>
      <c r="R157" s="124">
        <f t="shared" si="13"/>
        <v>3563487.8284775326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3563487.8284775326</v>
      </c>
      <c r="P158" s="124">
        <f t="shared" si="16"/>
        <v>32359.517575651524</v>
      </c>
      <c r="Q158" s="124">
        <f t="shared" si="12"/>
        <v>7615.5724744920981</v>
      </c>
      <c r="R158" s="124">
        <f t="shared" si="13"/>
        <v>3603462.9185276763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3603462.9185276763</v>
      </c>
      <c r="P159" s="124">
        <f t="shared" si="16"/>
        <v>32359.517575651524</v>
      </c>
      <c r="Q159" s="124">
        <f t="shared" si="12"/>
        <v>7701.0037177303502</v>
      </c>
      <c r="R159" s="124">
        <f t="shared" si="13"/>
        <v>3643523.439821058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3643523.439821058</v>
      </c>
      <c r="P160" s="124">
        <f t="shared" si="16"/>
        <v>32359.517575651524</v>
      </c>
      <c r="Q160" s="124">
        <f t="shared" si="12"/>
        <v>7786.6175371006912</v>
      </c>
      <c r="R160" s="124">
        <f t="shared" si="13"/>
        <v>3683669.5749338102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3683669.5749338102</v>
      </c>
      <c r="P161" s="124">
        <f t="shared" si="16"/>
        <v>32359.517575651524</v>
      </c>
      <c r="Q161" s="124">
        <f t="shared" si="12"/>
        <v>7872.4143227887562</v>
      </c>
      <c r="R161" s="124">
        <f t="shared" si="13"/>
        <v>3723901.5068322504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3723901.5068322504</v>
      </c>
      <c r="P162" s="124">
        <f t="shared" si="16"/>
        <v>32359.517575651524</v>
      </c>
      <c r="Q162" s="124">
        <f t="shared" si="12"/>
        <v>7958.3944658140526</v>
      </c>
      <c r="R162" s="124">
        <f t="shared" si="13"/>
        <v>3764219.4188737157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3764219.4188737157</v>
      </c>
      <c r="P163" s="124">
        <f t="shared" si="16"/>
        <v>32359.517575651524</v>
      </c>
      <c r="Q163" s="124">
        <f t="shared" si="12"/>
        <v>8044.5583580317398</v>
      </c>
      <c r="R163" s="124">
        <f t="shared" si="13"/>
        <v>3804623.4948073989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3804623.4948073989</v>
      </c>
      <c r="P164" s="124">
        <f t="shared" si="16"/>
        <v>32359.517575651524</v>
      </c>
      <c r="Q164" s="124">
        <f t="shared" si="12"/>
        <v>8130.906392134415</v>
      </c>
      <c r="R164" s="124">
        <f t="shared" si="13"/>
        <v>3845113.9187751845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3845113.9187751845</v>
      </c>
      <c r="P165" s="124">
        <f t="shared" si="16"/>
        <v>32359.517575651524</v>
      </c>
      <c r="Q165" s="124">
        <f t="shared" si="12"/>
        <v>8217.4389616539029</v>
      </c>
      <c r="R165" s="124">
        <f t="shared" si="13"/>
        <v>3885690.8753124899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3885690.8753124899</v>
      </c>
      <c r="P166" s="124">
        <f t="shared" si="16"/>
        <v>32359.517575651524</v>
      </c>
      <c r="Q166" s="124">
        <f t="shared" si="12"/>
        <v>8304.1564609630532</v>
      </c>
      <c r="R166" s="124">
        <f t="shared" si="13"/>
        <v>3926354.5493491045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3926354.5493491045</v>
      </c>
      <c r="P167" s="124">
        <f t="shared" si="16"/>
        <v>32359.517575651524</v>
      </c>
      <c r="Q167" s="124">
        <f t="shared" si="12"/>
        <v>8391.0592852775317</v>
      </c>
      <c r="R167" s="124">
        <f t="shared" si="13"/>
        <v>3967105.1262100334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3967105.1262100334</v>
      </c>
      <c r="P168" s="124">
        <f t="shared" si="16"/>
        <v>32359.517575651524</v>
      </c>
      <c r="Q168" s="124">
        <f t="shared" si="12"/>
        <v>8478.1478306576209</v>
      </c>
      <c r="R168" s="124">
        <f t="shared" si="13"/>
        <v>4007942.7916163425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4007942.7916163425</v>
      </c>
      <c r="P169" s="124">
        <f t="shared" si="16"/>
        <v>32359.517575651524</v>
      </c>
      <c r="Q169" s="124">
        <f t="shared" si="12"/>
        <v>8565.4224940100357</v>
      </c>
      <c r="R169" s="124">
        <f t="shared" si="13"/>
        <v>4048867.731686004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4048867.731686004</v>
      </c>
      <c r="P170" s="124">
        <f t="shared" si="16"/>
        <v>32359.517575651524</v>
      </c>
      <c r="Q170" s="124">
        <f t="shared" si="12"/>
        <v>8652.8836730897219</v>
      </c>
      <c r="R170" s="124">
        <f t="shared" si="13"/>
        <v>4089880.1329347449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4089880.1329347449</v>
      </c>
      <c r="P171" s="124">
        <f t="shared" si="16"/>
        <v>32359.517575651524</v>
      </c>
      <c r="Q171" s="124">
        <f t="shared" si="12"/>
        <v>8740.5317665016701</v>
      </c>
      <c r="R171" s="124">
        <f t="shared" si="13"/>
        <v>4130980.1822768981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4130980.1822768981</v>
      </c>
      <c r="P172" s="124">
        <f t="shared" si="16"/>
        <v>32359.517575651524</v>
      </c>
      <c r="Q172" s="124">
        <f t="shared" si="12"/>
        <v>8828.3671737027362</v>
      </c>
      <c r="R172" s="124">
        <f t="shared" si="13"/>
        <v>4172168.0670262524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4172168.0670262524</v>
      </c>
      <c r="P173" s="124">
        <f t="shared" si="16"/>
        <v>32359.517575651524</v>
      </c>
      <c r="Q173" s="124">
        <f t="shared" si="12"/>
        <v>8916.3902950034608</v>
      </c>
      <c r="R173" s="124">
        <f t="shared" si="13"/>
        <v>4213443.9748969078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4213443.9748969078</v>
      </c>
      <c r="P174" s="124">
        <f t="shared" si="16"/>
        <v>32359.517575651524</v>
      </c>
      <c r="Q174" s="124">
        <f t="shared" si="12"/>
        <v>9004.6015315698933</v>
      </c>
      <c r="R174" s="124">
        <f t="shared" si="13"/>
        <v>4254808.0940041291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4254808.0940041291</v>
      </c>
      <c r="P175" s="124">
        <f t="shared" si="16"/>
        <v>32359.517575651524</v>
      </c>
      <c r="Q175" s="124">
        <f t="shared" si="12"/>
        <v>9093.0012854254164</v>
      </c>
      <c r="R175" s="124">
        <f t="shared" si="13"/>
        <v>4296260.6128652059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4296260.6128652059</v>
      </c>
      <c r="P176" s="124">
        <f t="shared" si="16"/>
        <v>32359.517575651524</v>
      </c>
      <c r="Q176" s="124">
        <f t="shared" si="12"/>
        <v>9181.5899594525854</v>
      </c>
      <c r="R176" s="124">
        <f t="shared" si="13"/>
        <v>4337801.7204003101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4337801.7204003101</v>
      </c>
      <c r="P177" s="124">
        <f t="shared" si="16"/>
        <v>32359.517575651524</v>
      </c>
      <c r="Q177" s="124">
        <f t="shared" si="12"/>
        <v>9270.3679573949612</v>
      </c>
      <c r="R177" s="124">
        <f t="shared" si="13"/>
        <v>4379431.6059333561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4379431.6059333561</v>
      </c>
      <c r="P178" s="124">
        <f t="shared" si="16"/>
        <v>32359.517575651524</v>
      </c>
      <c r="Q178" s="124">
        <f t="shared" si="12"/>
        <v>9359.3356838589443</v>
      </c>
      <c r="R178" s="124">
        <f t="shared" si="13"/>
        <v>4421150.4591928665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4421150.4591928665</v>
      </c>
      <c r="P179" s="124">
        <f t="shared" si="16"/>
        <v>32359.517575651524</v>
      </c>
      <c r="Q179" s="124">
        <f t="shared" si="12"/>
        <v>9448.4935443156301</v>
      </c>
      <c r="R179" s="124">
        <f t="shared" si="13"/>
        <v>4462958.4703128338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4462958.4703128338</v>
      </c>
      <c r="P180" s="124">
        <f t="shared" si="16"/>
        <v>32359.517575651524</v>
      </c>
      <c r="Q180" s="124">
        <f t="shared" si="12"/>
        <v>9537.8419451026512</v>
      </c>
      <c r="R180" s="124">
        <f t="shared" si="13"/>
        <v>4504855.8298335876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4504855.8298335876</v>
      </c>
      <c r="P181" s="124">
        <f t="shared" si="16"/>
        <v>32359.517575651524</v>
      </c>
      <c r="Q181" s="124">
        <f t="shared" si="12"/>
        <v>9627.3812934260259</v>
      </c>
      <c r="R181" s="124">
        <f t="shared" si="13"/>
        <v>4546842.7287026653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4546842.7287026653</v>
      </c>
      <c r="P182" s="124">
        <f t="shared" si="16"/>
        <v>32359.517575651524</v>
      </c>
      <c r="Q182" s="124">
        <f t="shared" si="12"/>
        <v>9717.1119973620189</v>
      </c>
      <c r="R182" s="124">
        <f t="shared" si="13"/>
        <v>4588919.3582756789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4588919.3582756789</v>
      </c>
      <c r="P183" s="124">
        <f t="shared" si="16"/>
        <v>32359.517575651524</v>
      </c>
      <c r="Q183" s="124">
        <f t="shared" si="12"/>
        <v>9807.0344658589984</v>
      </c>
      <c r="R183" s="124">
        <f t="shared" si="13"/>
        <v>4631085.9103171891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4631085.9103171891</v>
      </c>
      <c r="P184" s="124">
        <f t="shared" si="16"/>
        <v>32359.517575651524</v>
      </c>
      <c r="Q184" s="124">
        <f t="shared" si="12"/>
        <v>9897.1491087393024</v>
      </c>
      <c r="R184" s="124">
        <f t="shared" si="13"/>
        <v>4673342.57700158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4673342.57700158</v>
      </c>
      <c r="P185" s="124">
        <f t="shared" si="16"/>
        <v>32359.517575651524</v>
      </c>
      <c r="Q185" s="124">
        <f t="shared" si="12"/>
        <v>9987.4563367011069</v>
      </c>
      <c r="R185" s="124">
        <f t="shared" si="13"/>
        <v>4715689.5509139327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4715689.5509139327</v>
      </c>
      <c r="P186" s="124">
        <f t="shared" si="16"/>
        <v>32359.517575651524</v>
      </c>
      <c r="Q186" s="124">
        <f t="shared" si="12"/>
        <v>10077.956561320292</v>
      </c>
      <c r="R186" s="124">
        <f t="shared" si="13"/>
        <v>4758127.0250509046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4758127.0250509046</v>
      </c>
      <c r="P187" s="124">
        <f t="shared" si="16"/>
        <v>32359.517575651524</v>
      </c>
      <c r="Q187" s="124">
        <f t="shared" ref="Q187:Q250" si="17">O187*$P$53</f>
        <v>10168.650195052323</v>
      </c>
      <c r="R187" s="124">
        <f t="shared" ref="R187:R250" si="18">O187+P187+Q187</f>
        <v>4800655.1928216079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4800655.1928216079</v>
      </c>
      <c r="P188" s="124">
        <f t="shared" ref="P188:P251" si="21">P187</f>
        <v>32359.517575651524</v>
      </c>
      <c r="Q188" s="124">
        <f t="shared" si="17"/>
        <v>10259.537651234128</v>
      </c>
      <c r="R188" s="124">
        <f t="shared" si="18"/>
        <v>4843274.2480484936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4843274.2480484936</v>
      </c>
      <c r="P189" s="124">
        <f t="shared" si="21"/>
        <v>32359.517575651524</v>
      </c>
      <c r="Q189" s="124">
        <f t="shared" si="17"/>
        <v>10350.619344085988</v>
      </c>
      <c r="R189" s="124">
        <f t="shared" si="18"/>
        <v>4885984.3849682314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4885984.3849682314</v>
      </c>
      <c r="P190" s="124">
        <f t="shared" si="21"/>
        <v>32359.517575651524</v>
      </c>
      <c r="Q190" s="124">
        <f t="shared" si="17"/>
        <v>10441.895688713412</v>
      </c>
      <c r="R190" s="124">
        <f t="shared" si="18"/>
        <v>4928785.7982325964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4928785.7982325964</v>
      </c>
      <c r="P191" s="124">
        <f t="shared" si="21"/>
        <v>32359.517575651524</v>
      </c>
      <c r="Q191" s="124">
        <f t="shared" si="17"/>
        <v>10533.367101109037</v>
      </c>
      <c r="R191" s="124">
        <f t="shared" si="18"/>
        <v>4971678.6829093564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4971678.6829093564</v>
      </c>
      <c r="P192" s="124">
        <f t="shared" si="21"/>
        <v>32359.517575651524</v>
      </c>
      <c r="Q192" s="124">
        <f t="shared" si="17"/>
        <v>10625.033998154524</v>
      </c>
      <c r="R192" s="124">
        <f t="shared" si="18"/>
        <v>5014663.2344831619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5014663.2344831619</v>
      </c>
      <c r="P193" s="124">
        <f t="shared" si="21"/>
        <v>32359.517575651524</v>
      </c>
      <c r="Q193" s="124">
        <f t="shared" si="17"/>
        <v>10716.896797622459</v>
      </c>
      <c r="R193" s="124">
        <f t="shared" si="18"/>
        <v>5057739.6488564359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5057739.6488564359</v>
      </c>
      <c r="P194" s="124">
        <f t="shared" si="21"/>
        <v>32359.517575651524</v>
      </c>
      <c r="Q194" s="124">
        <f t="shared" si="17"/>
        <v>10808.955918178253</v>
      </c>
      <c r="R194" s="124">
        <f t="shared" si="18"/>
        <v>5100908.1223502653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5100908.1223502653</v>
      </c>
      <c r="P195" s="124">
        <f t="shared" si="21"/>
        <v>32359.517575651524</v>
      </c>
      <c r="Q195" s="124">
        <f t="shared" si="17"/>
        <v>10901.211779382053</v>
      </c>
      <c r="R195" s="124">
        <f t="shared" si="18"/>
        <v>5144168.8517052988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5144168.8517052988</v>
      </c>
      <c r="P196" s="124">
        <f t="shared" si="21"/>
        <v>32359.517575651524</v>
      </c>
      <c r="Q196" s="124">
        <f t="shared" si="17"/>
        <v>10993.664801690649</v>
      </c>
      <c r="R196" s="124">
        <f t="shared" si="18"/>
        <v>5187522.0340826409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5187522.0340826409</v>
      </c>
      <c r="P197" s="124">
        <f t="shared" si="21"/>
        <v>32359.517575651524</v>
      </c>
      <c r="Q197" s="124">
        <f t="shared" si="17"/>
        <v>11086.315406459398</v>
      </c>
      <c r="R197" s="124">
        <f t="shared" si="18"/>
        <v>5230967.8670647517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5230967.8670647517</v>
      </c>
      <c r="P198" s="124">
        <f t="shared" si="21"/>
        <v>32359.517575651524</v>
      </c>
      <c r="Q198" s="124">
        <f t="shared" si="17"/>
        <v>11179.164015944141</v>
      </c>
      <c r="R198" s="124">
        <f t="shared" si="18"/>
        <v>5274506.5486563472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5274506.5486563472</v>
      </c>
      <c r="P199" s="124">
        <f t="shared" si="21"/>
        <v>32359.517575651524</v>
      </c>
      <c r="Q199" s="124">
        <f t="shared" si="17"/>
        <v>11272.211053303125</v>
      </c>
      <c r="R199" s="124">
        <f t="shared" si="18"/>
        <v>5318138.2772853021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5318138.2772853021</v>
      </c>
      <c r="P200" s="124">
        <f t="shared" si="21"/>
        <v>32359.517575651524</v>
      </c>
      <c r="Q200" s="124">
        <f t="shared" si="17"/>
        <v>11365.456942598934</v>
      </c>
      <c r="R200" s="124">
        <f t="shared" si="18"/>
        <v>5361863.2518035527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5361863.2518035527</v>
      </c>
      <c r="P201" s="124">
        <f t="shared" si="21"/>
        <v>32359.517575651524</v>
      </c>
      <c r="Q201" s="124">
        <f t="shared" si="17"/>
        <v>11458.902108800419</v>
      </c>
      <c r="R201" s="124">
        <f t="shared" si="18"/>
        <v>5405681.6714880047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5405681.6714880047</v>
      </c>
      <c r="P202" s="124">
        <f t="shared" si="21"/>
        <v>32359.517575651524</v>
      </c>
      <c r="Q202" s="124">
        <f t="shared" si="17"/>
        <v>11552.546977784645</v>
      </c>
      <c r="R202" s="124">
        <f t="shared" si="18"/>
        <v>5449593.7360414406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5449593.7360414406</v>
      </c>
      <c r="P203" s="124">
        <f t="shared" si="21"/>
        <v>32359.517575651524</v>
      </c>
      <c r="Q203" s="124">
        <f t="shared" si="17"/>
        <v>11646.391976338811</v>
      </c>
      <c r="R203" s="124">
        <f t="shared" si="18"/>
        <v>5493599.6455934308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5493599.6455934308</v>
      </c>
      <c r="P204" s="124">
        <f t="shared" si="21"/>
        <v>32359.517575651524</v>
      </c>
      <c r="Q204" s="124">
        <f t="shared" si="17"/>
        <v>11740.437532162221</v>
      </c>
      <c r="R204" s="124">
        <f t="shared" si="18"/>
        <v>5537699.6007012445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5537699.6007012445</v>
      </c>
      <c r="P205" s="124">
        <f t="shared" si="21"/>
        <v>32359.517575651524</v>
      </c>
      <c r="Q205" s="124">
        <f t="shared" si="17"/>
        <v>11834.684073868213</v>
      </c>
      <c r="R205" s="124">
        <f t="shared" si="18"/>
        <v>5581893.8023507642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5581893.8023507642</v>
      </c>
      <c r="P206" s="124">
        <f t="shared" si="21"/>
        <v>32359.517575651524</v>
      </c>
      <c r="Q206" s="124">
        <f t="shared" si="17"/>
        <v>11929.132030986122</v>
      </c>
      <c r="R206" s="124">
        <f t="shared" si="18"/>
        <v>5626182.4519574018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5626182.4519574018</v>
      </c>
      <c r="P207" s="124">
        <f t="shared" si="21"/>
        <v>32359.517575651524</v>
      </c>
      <c r="Q207" s="124">
        <f t="shared" si="17"/>
        <v>12023.781833963234</v>
      </c>
      <c r="R207" s="124">
        <f t="shared" si="18"/>
        <v>5670565.7513670167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5670565.7513670167</v>
      </c>
      <c r="P208" s="124">
        <f t="shared" si="21"/>
        <v>32359.517575651524</v>
      </c>
      <c r="Q208" s="124">
        <f t="shared" si="17"/>
        <v>12118.63391416675</v>
      </c>
      <c r="R208" s="124">
        <f t="shared" si="18"/>
        <v>5715043.9028568352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5715043.9028568352</v>
      </c>
      <c r="P209" s="124">
        <f t="shared" si="21"/>
        <v>32359.517575651524</v>
      </c>
      <c r="Q209" s="124">
        <f t="shared" si="17"/>
        <v>12213.688703885751</v>
      </c>
      <c r="R209" s="124">
        <f t="shared" si="18"/>
        <v>5759617.1091363719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5759617.1091363719</v>
      </c>
      <c r="P210" s="124">
        <f t="shared" si="21"/>
        <v>32359.517575651524</v>
      </c>
      <c r="Q210" s="124">
        <f t="shared" si="17"/>
        <v>12308.946636333167</v>
      </c>
      <c r="R210" s="124">
        <f t="shared" si="18"/>
        <v>5804285.5733483564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5804285.5733483564</v>
      </c>
      <c r="P211" s="124">
        <f t="shared" si="21"/>
        <v>32359.517575651524</v>
      </c>
      <c r="Q211" s="124">
        <f t="shared" si="17"/>
        <v>12404.408145647752</v>
      </c>
      <c r="R211" s="124">
        <f t="shared" si="18"/>
        <v>5849049.4990696553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5849049.4990696553</v>
      </c>
      <c r="P212" s="124">
        <f t="shared" si="21"/>
        <v>32359.517575651524</v>
      </c>
      <c r="Q212" s="124">
        <f t="shared" si="17"/>
        <v>12500.073666896069</v>
      </c>
      <c r="R212" s="124">
        <f t="shared" si="18"/>
        <v>5893909.0903122025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5893909.0903122025</v>
      </c>
      <c r="P213" s="124">
        <f t="shared" si="21"/>
        <v>32359.517575651524</v>
      </c>
      <c r="Q213" s="124">
        <f t="shared" si="17"/>
        <v>12595.943636074458</v>
      </c>
      <c r="R213" s="124">
        <f t="shared" si="18"/>
        <v>5938864.5515239285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5938864.5515239285</v>
      </c>
      <c r="P214" s="124">
        <f t="shared" si="21"/>
        <v>32359.517575651524</v>
      </c>
      <c r="Q214" s="124">
        <f t="shared" si="17"/>
        <v>12692.018490111041</v>
      </c>
      <c r="R214" s="124">
        <f t="shared" si="18"/>
        <v>5983916.0875896914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5983916.0875896914</v>
      </c>
      <c r="P215" s="124">
        <f t="shared" si="21"/>
        <v>32359.517575651524</v>
      </c>
      <c r="Q215" s="124">
        <f t="shared" si="17"/>
        <v>12788.298666867699</v>
      </c>
      <c r="R215" s="124">
        <f t="shared" si="18"/>
        <v>6029063.9038322102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6029063.9038322102</v>
      </c>
      <c r="P216" s="124">
        <f t="shared" si="21"/>
        <v>32359.517575651524</v>
      </c>
      <c r="Q216" s="124">
        <f t="shared" si="17"/>
        <v>12884.784605142069</v>
      </c>
      <c r="R216" s="124">
        <f t="shared" si="18"/>
        <v>6074308.2060130034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6074308.2060130034</v>
      </c>
      <c r="P217" s="124">
        <f t="shared" si="21"/>
        <v>32359.517575651524</v>
      </c>
      <c r="Q217" s="124">
        <f t="shared" si="17"/>
        <v>12981.476744669555</v>
      </c>
      <c r="R217" s="124">
        <f t="shared" si="18"/>
        <v>6119649.2003333243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6119649.2003333243</v>
      </c>
      <c r="P218" s="124">
        <f t="shared" si="21"/>
        <v>32359.517575651524</v>
      </c>
      <c r="Q218" s="124">
        <f t="shared" si="17"/>
        <v>13078.375526125325</v>
      </c>
      <c r="R218" s="124">
        <f t="shared" si="18"/>
        <v>6165087.0934351012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6165087.0934351012</v>
      </c>
      <c r="P219" s="124">
        <f t="shared" si="21"/>
        <v>32359.517575651524</v>
      </c>
      <c r="Q219" s="124">
        <f t="shared" si="17"/>
        <v>13175.481391126314</v>
      </c>
      <c r="R219" s="124">
        <f t="shared" si="18"/>
        <v>6210622.0924018789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6210622.0924018789</v>
      </c>
      <c r="P220" s="124">
        <f t="shared" si="21"/>
        <v>32359.517575651524</v>
      </c>
      <c r="Q220" s="124">
        <f t="shared" si="17"/>
        <v>13272.794782233244</v>
      </c>
      <c r="R220" s="124">
        <f t="shared" si="18"/>
        <v>6256254.4047597637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6256254.4047597637</v>
      </c>
      <c r="P221" s="124">
        <f t="shared" si="21"/>
        <v>32359.517575651524</v>
      </c>
      <c r="Q221" s="124">
        <f t="shared" si="17"/>
        <v>13370.316142952639</v>
      </c>
      <c r="R221" s="124">
        <f t="shared" si="18"/>
        <v>6301984.2384783681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6301984.2384783681</v>
      </c>
      <c r="P222" s="124">
        <f t="shared" si="21"/>
        <v>32359.517575651524</v>
      </c>
      <c r="Q222" s="124">
        <f t="shared" si="17"/>
        <v>13468.045917738847</v>
      </c>
      <c r="R222" s="124">
        <f t="shared" si="18"/>
        <v>6347811.8019717587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6347811.8019717587</v>
      </c>
      <c r="P223" s="124">
        <f t="shared" si="21"/>
        <v>32359.517575651524</v>
      </c>
      <c r="Q223" s="124">
        <f t="shared" si="17"/>
        <v>13565.984551996064</v>
      </c>
      <c r="R223" s="124">
        <f t="shared" si="18"/>
        <v>6393737.3040994061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6393737.3040994061</v>
      </c>
      <c r="P224" s="124">
        <f t="shared" si="21"/>
        <v>32359.517575651524</v>
      </c>
      <c r="Q224" s="124">
        <f t="shared" si="17"/>
        <v>13664.132492080364</v>
      </c>
      <c r="R224" s="124">
        <f t="shared" si="18"/>
        <v>6439760.9541671379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6439760.9541671379</v>
      </c>
      <c r="P225" s="124">
        <f t="shared" si="21"/>
        <v>32359.517575651524</v>
      </c>
      <c r="Q225" s="124">
        <f t="shared" si="17"/>
        <v>13762.490185301731</v>
      </c>
      <c r="R225" s="124">
        <f t="shared" si="18"/>
        <v>6485882.961928091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6485882.961928091</v>
      </c>
      <c r="P226" s="124">
        <f t="shared" si="21"/>
        <v>32359.517575651524</v>
      </c>
      <c r="Q226" s="124">
        <f t="shared" si="17"/>
        <v>13861.05807992611</v>
      </c>
      <c r="R226" s="124">
        <f t="shared" si="18"/>
        <v>6532103.5375836687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6532103.5375836687</v>
      </c>
      <c r="P227" s="124">
        <f t="shared" si="21"/>
        <v>32359.517575651524</v>
      </c>
      <c r="Q227" s="124">
        <f t="shared" si="17"/>
        <v>13959.83662517743</v>
      </c>
      <c r="R227" s="124">
        <f t="shared" si="18"/>
        <v>6578422.8917844975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6578422.8917844975</v>
      </c>
      <c r="P228" s="124">
        <f t="shared" si="21"/>
        <v>32359.517575651524</v>
      </c>
      <c r="Q228" s="124">
        <f t="shared" si="17"/>
        <v>14058.826271239666</v>
      </c>
      <c r="R228" s="124">
        <f t="shared" si="18"/>
        <v>6624841.2356313886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6624841.2356313886</v>
      </c>
      <c r="P229" s="124">
        <f t="shared" si="21"/>
        <v>32359.517575651524</v>
      </c>
      <c r="Q229" s="124">
        <f t="shared" si="17"/>
        <v>14158.02746925889</v>
      </c>
      <c r="R229" s="124">
        <f t="shared" si="18"/>
        <v>6671358.7806762988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6671358.7806762988</v>
      </c>
      <c r="P230" s="124">
        <f t="shared" si="21"/>
        <v>32359.517575651524</v>
      </c>
      <c r="Q230" s="124">
        <f t="shared" si="17"/>
        <v>14257.440671345319</v>
      </c>
      <c r="R230" s="124">
        <f t="shared" si="18"/>
        <v>6717975.7389232954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6717975.7389232954</v>
      </c>
      <c r="P231" s="124">
        <f t="shared" si="21"/>
        <v>32359.517575651524</v>
      </c>
      <c r="Q231" s="124">
        <f t="shared" si="17"/>
        <v>14357.066330575381</v>
      </c>
      <c r="R231" s="124">
        <f t="shared" si="18"/>
        <v>6764692.3228295222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6764692.3228295222</v>
      </c>
      <c r="P232" s="124">
        <f t="shared" si="21"/>
        <v>32359.517575651524</v>
      </c>
      <c r="Q232" s="124">
        <f t="shared" si="17"/>
        <v>14456.904900993779</v>
      </c>
      <c r="R232" s="124">
        <f t="shared" si="18"/>
        <v>6811508.7453061678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6811508.7453061678</v>
      </c>
      <c r="P233" s="124">
        <f t="shared" si="21"/>
        <v>32359.517575651524</v>
      </c>
      <c r="Q233" s="124">
        <f t="shared" si="17"/>
        <v>14556.956837615564</v>
      </c>
      <c r="R233" s="124">
        <f t="shared" si="18"/>
        <v>6858425.2197194351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6858425.2197194351</v>
      </c>
      <c r="P234" s="124">
        <f t="shared" si="21"/>
        <v>32359.517575651524</v>
      </c>
      <c r="Q234" s="124">
        <f t="shared" si="17"/>
        <v>14657.222596428199</v>
      </c>
      <c r="R234" s="124">
        <f t="shared" si="18"/>
        <v>6905441.9598915149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6905441.9598915149</v>
      </c>
      <c r="P235" s="124">
        <f t="shared" si="21"/>
        <v>32359.517575651524</v>
      </c>
      <c r="Q235" s="124">
        <f t="shared" si="17"/>
        <v>14757.702634393649</v>
      </c>
      <c r="R235" s="124">
        <f t="shared" si="18"/>
        <v>6952559.1801015595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6952559.1801015595</v>
      </c>
      <c r="P236" s="124">
        <f t="shared" si="21"/>
        <v>32359.517575651524</v>
      </c>
      <c r="Q236" s="124">
        <f t="shared" si="17"/>
        <v>14858.397409450452</v>
      </c>
      <c r="R236" s="124">
        <f t="shared" si="18"/>
        <v>6999777.0950866612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6999777.0950866612</v>
      </c>
      <c r="P237" s="124">
        <f t="shared" si="21"/>
        <v>32359.517575651524</v>
      </c>
      <c r="Q237" s="124">
        <f t="shared" si="17"/>
        <v>14959.307380515816</v>
      </c>
      <c r="R237" s="124">
        <f t="shared" si="18"/>
        <v>7047095.9200428287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7047095.9200428287</v>
      </c>
      <c r="P238" s="124">
        <f t="shared" si="21"/>
        <v>32359.517575651524</v>
      </c>
      <c r="Q238" s="124">
        <f t="shared" si="17"/>
        <v>15060.433007487709</v>
      </c>
      <c r="R238" s="124">
        <f t="shared" si="18"/>
        <v>7094515.8706259681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7094515.8706259681</v>
      </c>
      <c r="P239" s="124">
        <f t="shared" si="21"/>
        <v>32359.517575651524</v>
      </c>
      <c r="Q239" s="124">
        <f t="shared" si="17"/>
        <v>15161.774751246947</v>
      </c>
      <c r="R239" s="124">
        <f t="shared" si="18"/>
        <v>7142037.1629528664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7142037.1629528664</v>
      </c>
      <c r="P240" s="124">
        <f t="shared" si="21"/>
        <v>32359.517575651524</v>
      </c>
      <c r="Q240" s="124">
        <f t="shared" si="17"/>
        <v>15263.3330736593</v>
      </c>
      <c r="R240" s="124">
        <f t="shared" si="18"/>
        <v>7189660.0136021767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7189660.0136021767</v>
      </c>
      <c r="P241" s="124">
        <f t="shared" si="21"/>
        <v>32359.517575651524</v>
      </c>
      <c r="Q241" s="124">
        <f t="shared" si="17"/>
        <v>15365.108437577601</v>
      </c>
      <c r="R241" s="124">
        <f t="shared" si="18"/>
        <v>7237384.6396154054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7237384.6396154054</v>
      </c>
      <c r="P242" s="124">
        <f t="shared" si="21"/>
        <v>32359.517575651524</v>
      </c>
      <c r="Q242" s="124">
        <f t="shared" si="17"/>
        <v>15467.101306843848</v>
      </c>
      <c r="R242" s="124">
        <f t="shared" si="18"/>
        <v>7285211.2584979003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7285211.2584979003</v>
      </c>
      <c r="P243" s="124">
        <f t="shared" si="21"/>
        <v>32359.517575651524</v>
      </c>
      <c r="Q243" s="124">
        <f t="shared" si="17"/>
        <v>15569.312146291324</v>
      </c>
      <c r="R243" s="124">
        <f t="shared" si="18"/>
        <v>7333140.0882198429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7333140.0882198429</v>
      </c>
      <c r="P244" s="124">
        <f t="shared" si="21"/>
        <v>32359.517575651524</v>
      </c>
      <c r="Q244" s="124">
        <f t="shared" si="17"/>
        <v>15671.741421746712</v>
      </c>
      <c r="R244" s="124">
        <f t="shared" si="18"/>
        <v>7381171.3472172413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7381171.3472172413</v>
      </c>
      <c r="P245" s="124">
        <f t="shared" si="21"/>
        <v>32359.517575651524</v>
      </c>
      <c r="Q245" s="124">
        <f t="shared" si="17"/>
        <v>15774.389600032217</v>
      </c>
      <c r="R245" s="124">
        <f t="shared" si="18"/>
        <v>7429305.2543929247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7429305.2543929247</v>
      </c>
      <c r="P246" s="124">
        <f t="shared" si="21"/>
        <v>32359.517575651524</v>
      </c>
      <c r="Q246" s="124">
        <f t="shared" si="17"/>
        <v>15877.257148967694</v>
      </c>
      <c r="R246" s="124">
        <f t="shared" si="18"/>
        <v>7477542.0291175442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7477542.0291175442</v>
      </c>
      <c r="P247" s="124">
        <f t="shared" si="21"/>
        <v>32359.517575651524</v>
      </c>
      <c r="Q247" s="124">
        <f t="shared" si="17"/>
        <v>15980.344537372788</v>
      </c>
      <c r="R247" s="124">
        <f t="shared" si="18"/>
        <v>7525881.8912305683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7525881.8912305683</v>
      </c>
      <c r="P248" s="124">
        <f t="shared" si="21"/>
        <v>32359.517575651524</v>
      </c>
      <c r="Q248" s="124">
        <f t="shared" si="17"/>
        <v>16083.652235069057</v>
      </c>
      <c r="R248" s="124">
        <f t="shared" si="18"/>
        <v>7574325.061041289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7574325.061041289</v>
      </c>
      <c r="P249" s="124">
        <f t="shared" si="21"/>
        <v>32359.517575651524</v>
      </c>
      <c r="Q249" s="124">
        <f t="shared" si="17"/>
        <v>16187.180712882124</v>
      </c>
      <c r="R249" s="124">
        <f t="shared" si="18"/>
        <v>7622871.7593298228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7622871.7593298228</v>
      </c>
      <c r="P250" s="124">
        <f t="shared" si="21"/>
        <v>32359.517575651524</v>
      </c>
      <c r="Q250" s="124">
        <f t="shared" si="17"/>
        <v>16290.930442643819</v>
      </c>
      <c r="R250" s="124">
        <f t="shared" si="18"/>
        <v>7671522.2073481185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7671522.2073481185</v>
      </c>
      <c r="P251" s="124">
        <f t="shared" si="21"/>
        <v>32359.517575651524</v>
      </c>
      <c r="Q251" s="124">
        <f t="shared" ref="Q251:Q314" si="22">O251*$P$53</f>
        <v>16394.901897194326</v>
      </c>
      <c r="R251" s="124">
        <f t="shared" ref="R251:R314" si="23">O251+P251+Q251</f>
        <v>7720276.6268209638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7720276.6268209638</v>
      </c>
      <c r="P252" s="124">
        <f t="shared" ref="P252:P315" si="26">P251</f>
        <v>32359.517575651524</v>
      </c>
      <c r="Q252" s="124">
        <f t="shared" si="22"/>
        <v>16499.095550384347</v>
      </c>
      <c r="R252" s="124">
        <f t="shared" si="23"/>
        <v>7769135.2399469996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7769135.2399469996</v>
      </c>
      <c r="P253" s="124">
        <f t="shared" si="26"/>
        <v>32359.517575651524</v>
      </c>
      <c r="Q253" s="124">
        <f t="shared" si="22"/>
        <v>16603.51187707725</v>
      </c>
      <c r="R253" s="124">
        <f t="shared" si="23"/>
        <v>7818098.2693997286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7818098.2693997286</v>
      </c>
      <c r="P254" s="124">
        <f t="shared" si="26"/>
        <v>32359.517575651524</v>
      </c>
      <c r="Q254" s="124">
        <f t="shared" si="22"/>
        <v>16708.151353151246</v>
      </c>
      <c r="R254" s="124">
        <f t="shared" si="23"/>
        <v>7867165.9383285316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7867165.9383285316</v>
      </c>
      <c r="P255" s="124">
        <f t="shared" si="26"/>
        <v>32359.517575651524</v>
      </c>
      <c r="Q255" s="124">
        <f t="shared" si="22"/>
        <v>16813.014455501543</v>
      </c>
      <c r="R255" s="124">
        <f t="shared" si="23"/>
        <v>7916338.4703596849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7916338.4703596849</v>
      </c>
      <c r="P256" s="124">
        <f t="shared" si="26"/>
        <v>32359.517575651524</v>
      </c>
      <c r="Q256" s="124">
        <f t="shared" si="22"/>
        <v>16918.101662042536</v>
      </c>
      <c r="R256" s="124">
        <f t="shared" si="23"/>
        <v>7965616.0895973789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7965616.0895973789</v>
      </c>
      <c r="P257" s="124">
        <f t="shared" si="26"/>
        <v>32359.517575651524</v>
      </c>
      <c r="Q257" s="124">
        <f t="shared" si="22"/>
        <v>17023.41345170997</v>
      </c>
      <c r="R257" s="124">
        <f t="shared" si="23"/>
        <v>8014999.02062474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8014999.02062474</v>
      </c>
      <c r="P258" s="124">
        <f t="shared" si="26"/>
        <v>32359.517575651524</v>
      </c>
      <c r="Q258" s="124">
        <f t="shared" si="22"/>
        <v>17128.950304463131</v>
      </c>
      <c r="R258" s="124">
        <f t="shared" si="23"/>
        <v>8064487.488504855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8064487.488504855</v>
      </c>
      <c r="P259" s="124">
        <f t="shared" si="26"/>
        <v>32359.517575651524</v>
      </c>
      <c r="Q259" s="124">
        <f t="shared" si="22"/>
        <v>17234.712701287033</v>
      </c>
      <c r="R259" s="124">
        <f t="shared" si="23"/>
        <v>8114081.7187817935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8114081.7187817935</v>
      </c>
      <c r="P260" s="124">
        <f t="shared" si="26"/>
        <v>32359.517575651524</v>
      </c>
      <c r="Q260" s="124">
        <f t="shared" si="22"/>
        <v>17340.701124194609</v>
      </c>
      <c r="R260" s="124">
        <f t="shared" si="23"/>
        <v>8163781.9374816399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8163781.9374816399</v>
      </c>
      <c r="P261" s="124">
        <f t="shared" si="26"/>
        <v>32359.517575651524</v>
      </c>
      <c r="Q261" s="124">
        <f t="shared" si="22"/>
        <v>17446.916056228907</v>
      </c>
      <c r="R261" s="124">
        <f t="shared" si="23"/>
        <v>8213588.3711135201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8213588.3711135201</v>
      </c>
      <c r="P262" s="124">
        <f t="shared" si="26"/>
        <v>32359.517575651524</v>
      </c>
      <c r="Q262" s="124">
        <f t="shared" si="22"/>
        <v>17553.357981465288</v>
      </c>
      <c r="R262" s="124">
        <f t="shared" si="23"/>
        <v>8263501.2466706363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8263501.2466706363</v>
      </c>
      <c r="P263" s="124">
        <f t="shared" si="26"/>
        <v>32359.517575651524</v>
      </c>
      <c r="Q263" s="124">
        <f t="shared" si="22"/>
        <v>17660.027385013644</v>
      </c>
      <c r="R263" s="124">
        <f t="shared" si="23"/>
        <v>8313520.7916313019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8313520.7916313019</v>
      </c>
      <c r="P264" s="124">
        <f t="shared" si="26"/>
        <v>32359.517575651524</v>
      </c>
      <c r="Q264" s="124">
        <f t="shared" si="22"/>
        <v>17766.924753020598</v>
      </c>
      <c r="R264" s="124">
        <f t="shared" si="23"/>
        <v>8363647.2339599738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8363647.2339599738</v>
      </c>
      <c r="P265" s="124">
        <f t="shared" si="26"/>
        <v>32359.517575651524</v>
      </c>
      <c r="Q265" s="124">
        <f t="shared" si="22"/>
        <v>17874.05057267172</v>
      </c>
      <c r="R265" s="124">
        <f t="shared" si="23"/>
        <v>8413880.8021082971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8413880.8021082971</v>
      </c>
      <c r="P266" s="124">
        <f t="shared" si="26"/>
        <v>32359.517575651524</v>
      </c>
      <c r="Q266" s="124">
        <f t="shared" si="22"/>
        <v>17981.405332193754</v>
      </c>
      <c r="R266" s="124">
        <f t="shared" si="23"/>
        <v>8464221.7250161432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8464221.7250161432</v>
      </c>
      <c r="P267" s="124">
        <f t="shared" si="26"/>
        <v>32359.517575651524</v>
      </c>
      <c r="Q267" s="124">
        <f t="shared" si="22"/>
        <v>18088.989520856834</v>
      </c>
      <c r="R267" s="124">
        <f t="shared" si="23"/>
        <v>8514670.2321126517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8514670.2321126517</v>
      </c>
      <c r="P268" s="124">
        <f t="shared" si="26"/>
        <v>32359.517575651524</v>
      </c>
      <c r="Q268" s="124">
        <f t="shared" si="22"/>
        <v>18196.803628976722</v>
      </c>
      <c r="R268" s="124">
        <f t="shared" si="23"/>
        <v>8565226.5533172805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8565226.5533172805</v>
      </c>
      <c r="P269" s="124">
        <f t="shared" si="26"/>
        <v>32359.517575651524</v>
      </c>
      <c r="Q269" s="124">
        <f t="shared" si="22"/>
        <v>18304.848147917048</v>
      </c>
      <c r="R269" s="124">
        <f t="shared" si="23"/>
        <v>8615890.9190408494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8615890.9190408494</v>
      </c>
      <c r="P270" s="124">
        <f t="shared" si="26"/>
        <v>32359.517575651524</v>
      </c>
      <c r="Q270" s="124">
        <f t="shared" si="22"/>
        <v>18413.123570091524</v>
      </c>
      <c r="R270" s="124">
        <f t="shared" si="23"/>
        <v>8666663.5601865929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8666663.5601865929</v>
      </c>
      <c r="P271" s="124">
        <f t="shared" si="26"/>
        <v>32359.517575651524</v>
      </c>
      <c r="Q271" s="124">
        <f t="shared" si="22"/>
        <v>18521.630388966219</v>
      </c>
      <c r="R271" s="124">
        <f t="shared" si="23"/>
        <v>8717544.7081512101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8717544.7081512101</v>
      </c>
      <c r="P272" s="124">
        <f t="shared" si="26"/>
        <v>32359.517575651524</v>
      </c>
      <c r="Q272" s="124">
        <f t="shared" si="22"/>
        <v>18630.369099061783</v>
      </c>
      <c r="R272" s="124">
        <f t="shared" si="23"/>
        <v>8768534.5948259234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8768534.5948259234</v>
      </c>
      <c r="P273" s="124">
        <f t="shared" si="26"/>
        <v>32359.517575651524</v>
      </c>
      <c r="Q273" s="124">
        <f t="shared" si="22"/>
        <v>18739.34019595573</v>
      </c>
      <c r="R273" s="124">
        <f t="shared" si="23"/>
        <v>8819633.4525975306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8819633.4525975306</v>
      </c>
      <c r="P274" s="124">
        <f t="shared" si="26"/>
        <v>32359.517575651524</v>
      </c>
      <c r="Q274" s="124">
        <f t="shared" si="22"/>
        <v>18848.544176284657</v>
      </c>
      <c r="R274" s="124">
        <f t="shared" si="23"/>
        <v>8870841.5143494662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8870841.5143494662</v>
      </c>
      <c r="P275" s="124">
        <f t="shared" si="26"/>
        <v>32359.517575651524</v>
      </c>
      <c r="Q275" s="124">
        <f t="shared" si="22"/>
        <v>18957.981537746546</v>
      </c>
      <c r="R275" s="124">
        <f t="shared" si="23"/>
        <v>8922159.0134628639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8922159.0134628639</v>
      </c>
      <c r="P276" s="124">
        <f t="shared" si="26"/>
        <v>32359.517575651524</v>
      </c>
      <c r="Q276" s="124">
        <f t="shared" si="22"/>
        <v>19067.652779103006</v>
      </c>
      <c r="R276" s="124">
        <f t="shared" si="23"/>
        <v>8973586.1838176176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8973586.1838176176</v>
      </c>
      <c r="P277" s="124">
        <f t="shared" si="26"/>
        <v>32359.517575651524</v>
      </c>
      <c r="Q277" s="124">
        <f t="shared" si="22"/>
        <v>19177.558400181555</v>
      </c>
      <c r="R277" s="124">
        <f t="shared" si="23"/>
        <v>9025123.2597934511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9025123.2597934511</v>
      </c>
      <c r="P278" s="124">
        <f t="shared" si="26"/>
        <v>32359.517575651524</v>
      </c>
      <c r="Q278" s="124">
        <f t="shared" si="22"/>
        <v>19287.69890187791</v>
      </c>
      <c r="R278" s="124">
        <f t="shared" si="23"/>
        <v>9076770.4762709811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9076770.4762709811</v>
      </c>
      <c r="P279" s="124">
        <f t="shared" si="26"/>
        <v>32359.517575651524</v>
      </c>
      <c r="Q279" s="124">
        <f t="shared" si="22"/>
        <v>19398.074786158242</v>
      </c>
      <c r="R279" s="124">
        <f t="shared" si="23"/>
        <v>9128528.0686327908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9128528.0686327908</v>
      </c>
      <c r="P280" s="124">
        <f t="shared" si="26"/>
        <v>32359.517575651524</v>
      </c>
      <c r="Q280" s="124">
        <f t="shared" si="22"/>
        <v>19508.68655606149</v>
      </c>
      <c r="R280" s="124">
        <f t="shared" si="23"/>
        <v>9180396.272764504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9180396.272764504</v>
      </c>
      <c r="P281" s="124">
        <f t="shared" si="26"/>
        <v>32359.517575651524</v>
      </c>
      <c r="Q281" s="124">
        <f t="shared" si="22"/>
        <v>19619.53471570164</v>
      </c>
      <c r="R281" s="124">
        <f t="shared" si="23"/>
        <v>9232375.3250558563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9232375.3250558563</v>
      </c>
      <c r="P282" s="124">
        <f t="shared" si="26"/>
        <v>32359.517575651524</v>
      </c>
      <c r="Q282" s="124">
        <f t="shared" si="22"/>
        <v>19730.619770270026</v>
      </c>
      <c r="R282" s="124">
        <f t="shared" si="23"/>
        <v>9284465.4624017775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9284465.4624017775</v>
      </c>
      <c r="P283" s="124">
        <f t="shared" si="26"/>
        <v>32359.517575651524</v>
      </c>
      <c r="Q283" s="124">
        <f t="shared" si="22"/>
        <v>19841.942226037638</v>
      </c>
      <c r="R283" s="124">
        <f t="shared" si="23"/>
        <v>9336666.9222034663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9336666.9222034663</v>
      </c>
      <c r="P284" s="124">
        <f t="shared" si="26"/>
        <v>32359.517575651524</v>
      </c>
      <c r="Q284" s="124">
        <f t="shared" si="22"/>
        <v>19953.502590357417</v>
      </c>
      <c r="R284" s="124">
        <f t="shared" si="23"/>
        <v>9388979.942369476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9388979.942369476</v>
      </c>
      <c r="P285" s="124">
        <f t="shared" si="26"/>
        <v>32359.517575651524</v>
      </c>
      <c r="Q285" s="124">
        <f t="shared" si="22"/>
        <v>20065.301371666577</v>
      </c>
      <c r="R285" s="124">
        <f t="shared" si="23"/>
        <v>9441404.761316793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9441404.761316793</v>
      </c>
      <c r="P286" s="124">
        <f t="shared" si="26"/>
        <v>32359.517575651524</v>
      </c>
      <c r="Q286" s="124">
        <f t="shared" si="22"/>
        <v>20177.339079488913</v>
      </c>
      <c r="R286" s="124">
        <f t="shared" si="23"/>
        <v>9493941.6179719325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9493941.6179719325</v>
      </c>
      <c r="P287" s="124">
        <f t="shared" si="26"/>
        <v>32359.517575651524</v>
      </c>
      <c r="Q287" s="124">
        <f t="shared" si="22"/>
        <v>20289.616224437141</v>
      </c>
      <c r="R287" s="124">
        <f t="shared" si="23"/>
        <v>9546590.7517720219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9546590.7517720219</v>
      </c>
      <c r="P288" s="124">
        <f t="shared" si="26"/>
        <v>32359.517575651524</v>
      </c>
      <c r="Q288" s="124">
        <f t="shared" si="22"/>
        <v>20402.133318215208</v>
      </c>
      <c r="R288" s="124">
        <f t="shared" si="23"/>
        <v>9599352.4026658889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9599352.4026658889</v>
      </c>
      <c r="P289" s="124">
        <f t="shared" si="26"/>
        <v>32359.517575651524</v>
      </c>
      <c r="Q289" s="124">
        <f t="shared" si="22"/>
        <v>20514.890873620629</v>
      </c>
      <c r="R289" s="124">
        <f t="shared" si="23"/>
        <v>9652226.8111151606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9652226.8111151606</v>
      </c>
      <c r="P290" s="124">
        <f t="shared" si="26"/>
        <v>32359.517575651524</v>
      </c>
      <c r="Q290" s="124">
        <f t="shared" si="22"/>
        <v>20627.889404546822</v>
      </c>
      <c r="R290" s="124">
        <f t="shared" si="23"/>
        <v>9705214.2180953585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9705214.2180953585</v>
      </c>
      <c r="P291" s="124">
        <f t="shared" si="26"/>
        <v>32359.517575651524</v>
      </c>
      <c r="Q291" s="124">
        <f t="shared" si="22"/>
        <v>20741.129425985455</v>
      </c>
      <c r="R291" s="124">
        <f t="shared" si="23"/>
        <v>9758314.8650969956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9758314.8650969956</v>
      </c>
      <c r="P292" s="124">
        <f t="shared" si="26"/>
        <v>32359.517575651524</v>
      </c>
      <c r="Q292" s="124">
        <f t="shared" si="22"/>
        <v>20854.611454028796</v>
      </c>
      <c r="R292" s="124">
        <f t="shared" si="23"/>
        <v>9811528.9941266757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9811528.9941266757</v>
      </c>
      <c r="P293" s="124">
        <f t="shared" si="26"/>
        <v>32359.517575651524</v>
      </c>
      <c r="Q293" s="124">
        <f t="shared" si="22"/>
        <v>20968.33600587205</v>
      </c>
      <c r="R293" s="124">
        <f t="shared" si="23"/>
        <v>9864856.8477081992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9864856.8477081992</v>
      </c>
      <c r="P294" s="124">
        <f t="shared" si="26"/>
        <v>32359.517575651524</v>
      </c>
      <c r="Q294" s="124">
        <f t="shared" si="22"/>
        <v>21082.303599815736</v>
      </c>
      <c r="R294" s="124">
        <f t="shared" si="23"/>
        <v>9918298.6688836664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9918298.6688836664</v>
      </c>
      <c r="P295" s="124">
        <f t="shared" si="26"/>
        <v>32359.517575651524</v>
      </c>
      <c r="Q295" s="124">
        <f t="shared" si="22"/>
        <v>21196.514755268032</v>
      </c>
      <c r="R295" s="124">
        <f t="shared" si="23"/>
        <v>9971854.7012145855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9971854.7012145855</v>
      </c>
      <c r="P296" s="124">
        <f t="shared" si="26"/>
        <v>32359.517575651524</v>
      </c>
      <c r="Q296" s="124">
        <f t="shared" si="22"/>
        <v>21310.969992747156</v>
      </c>
      <c r="R296" s="124">
        <f t="shared" si="23"/>
        <v>10025525.188782984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10025525.188782984</v>
      </c>
      <c r="P297" s="124">
        <f t="shared" si="26"/>
        <v>32359.517575651524</v>
      </c>
      <c r="Q297" s="124">
        <f t="shared" si="22"/>
        <v>21425.669833883723</v>
      </c>
      <c r="R297" s="124">
        <f t="shared" si="23"/>
        <v>10079310.376192519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10079310.376192519</v>
      </c>
      <c r="P298" s="124">
        <f t="shared" si="26"/>
        <v>32359.517575651524</v>
      </c>
      <c r="Q298" s="124">
        <f t="shared" si="22"/>
        <v>21540.61480142314</v>
      </c>
      <c r="R298" s="124">
        <f t="shared" si="23"/>
        <v>10133210.508569594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10133210.508569594</v>
      </c>
      <c r="P299" s="124">
        <f t="shared" si="26"/>
        <v>32359.517575651524</v>
      </c>
      <c r="Q299" s="124">
        <f t="shared" si="22"/>
        <v>21655.805419227974</v>
      </c>
      <c r="R299" s="124">
        <f t="shared" si="23"/>
        <v>10187225.831564473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10187225.831564473</v>
      </c>
      <c r="P300" s="124">
        <f t="shared" si="26"/>
        <v>32359.517575651524</v>
      </c>
      <c r="Q300" s="124">
        <f t="shared" si="22"/>
        <v>21771.242212280344</v>
      </c>
      <c r="R300" s="124">
        <f t="shared" si="23"/>
        <v>10241356.591352405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10241356.591352405</v>
      </c>
      <c r="P301" s="124">
        <f t="shared" si="26"/>
        <v>32359.517575651524</v>
      </c>
      <c r="Q301" s="124">
        <f t="shared" si="22"/>
        <v>21886.92570668432</v>
      </c>
      <c r="R301" s="124">
        <f t="shared" si="23"/>
        <v>10295603.034634741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10295603.034634741</v>
      </c>
      <c r="P302" s="124">
        <f t="shared" si="26"/>
        <v>32359.517575651524</v>
      </c>
      <c r="Q302" s="124">
        <f t="shared" si="22"/>
        <v>22002.856429668311</v>
      </c>
      <c r="R302" s="124">
        <f t="shared" si="23"/>
        <v>10349965.408640061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10349965.408640061</v>
      </c>
      <c r="P303" s="124">
        <f t="shared" si="26"/>
        <v>32359.517575651524</v>
      </c>
      <c r="Q303" s="124">
        <f t="shared" si="22"/>
        <v>22119.034909587474</v>
      </c>
      <c r="R303" s="124">
        <f t="shared" si="23"/>
        <v>10404443.961125299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10404443.961125299</v>
      </c>
      <c r="P304" s="124">
        <f t="shared" si="26"/>
        <v>32359.517575651524</v>
      </c>
      <c r="Q304" s="124">
        <f t="shared" si="22"/>
        <v>22235.461675926119</v>
      </c>
      <c r="R304" s="124">
        <f t="shared" si="23"/>
        <v>10459038.940376878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10459038.940376878</v>
      </c>
      <c r="P305" s="124">
        <f t="shared" si="26"/>
        <v>32359.517575651524</v>
      </c>
      <c r="Q305" s="124">
        <f t="shared" si="22"/>
        <v>22352.137259300125</v>
      </c>
      <c r="R305" s="124">
        <f t="shared" si="23"/>
        <v>10513750.59521183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10513750.59521183</v>
      </c>
      <c r="P306" s="124">
        <f t="shared" si="26"/>
        <v>32359.517575651524</v>
      </c>
      <c r="Q306" s="124">
        <f t="shared" si="22"/>
        <v>22469.062191459354</v>
      </c>
      <c r="R306" s="124">
        <f t="shared" si="23"/>
        <v>10568579.174978942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10568579.174978942</v>
      </c>
      <c r="P307" s="124">
        <f t="shared" si="26"/>
        <v>32359.517575651524</v>
      </c>
      <c r="Q307" s="124">
        <f t="shared" si="22"/>
        <v>22586.237005290081</v>
      </c>
      <c r="R307" s="124">
        <f t="shared" si="23"/>
        <v>10623524.929559883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10623524.929559883</v>
      </c>
      <c r="P308" s="124">
        <f t="shared" si="26"/>
        <v>32359.517575651524</v>
      </c>
      <c r="Q308" s="124">
        <f t="shared" si="22"/>
        <v>22703.662234817406</v>
      </c>
      <c r="R308" s="124">
        <f t="shared" si="23"/>
        <v>10678588.109370351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10678588.109370351</v>
      </c>
      <c r="P309" s="124">
        <f t="shared" si="26"/>
        <v>32359.517575651524</v>
      </c>
      <c r="Q309" s="124">
        <f t="shared" si="22"/>
        <v>22821.33841520772</v>
      </c>
      <c r="R309" s="124">
        <f t="shared" si="23"/>
        <v>10733768.96536121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10733768.96536121</v>
      </c>
      <c r="P310" s="124">
        <f t="shared" si="26"/>
        <v>32359.517575651524</v>
      </c>
      <c r="Q310" s="124">
        <f t="shared" si="22"/>
        <v>22939.266082771115</v>
      </c>
      <c r="R310" s="124">
        <f t="shared" si="23"/>
        <v>10789067.749019632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10789067.749019632</v>
      </c>
      <c r="P311" s="124">
        <f t="shared" si="26"/>
        <v>32359.517575651524</v>
      </c>
      <c r="Q311" s="124">
        <f t="shared" si="22"/>
        <v>23057.445774963831</v>
      </c>
      <c r="R311" s="124">
        <f t="shared" si="23"/>
        <v>10844484.712370247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10844484.712370247</v>
      </c>
      <c r="P312" s="124">
        <f t="shared" si="26"/>
        <v>32359.517575651524</v>
      </c>
      <c r="Q312" s="124">
        <f t="shared" si="22"/>
        <v>23175.878030390726</v>
      </c>
      <c r="R312" s="124">
        <f t="shared" si="23"/>
        <v>10900020.107976289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10900020.107976289</v>
      </c>
      <c r="P313" s="124">
        <f t="shared" si="26"/>
        <v>32359.517575651524</v>
      </c>
      <c r="Q313" s="124">
        <f t="shared" si="22"/>
        <v>23294.56338880771</v>
      </c>
      <c r="R313" s="124">
        <f t="shared" si="23"/>
        <v>10955674.188940749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10955674.188940749</v>
      </c>
      <c r="P314" s="124">
        <f t="shared" si="26"/>
        <v>32359.517575651524</v>
      </c>
      <c r="Q314" s="124">
        <f t="shared" si="22"/>
        <v>23413.502391124202</v>
      </c>
      <c r="R314" s="124">
        <f t="shared" si="23"/>
        <v>11011447.208907524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11011447.208907524</v>
      </c>
      <c r="P315" s="124">
        <f t="shared" si="26"/>
        <v>32359.517575651524</v>
      </c>
      <c r="Q315" s="124">
        <f t="shared" ref="Q315:Q346" si="27">O315*$P$53</f>
        <v>23532.695579405623</v>
      </c>
      <c r="R315" s="124">
        <f t="shared" ref="R315:R346" si="28">O315+P315+Q315</f>
        <v>11067339.422062581</v>
      </c>
      <c r="Z315" s="2"/>
    </row>
    <row r="316" spans="13:26" x14ac:dyDescent="0.2">
      <c r="M316" s="2"/>
      <c r="N316" s="1">
        <f t="shared" ref="N316:N346" si="29">N315+1</f>
        <v>258</v>
      </c>
      <c r="O316" s="124">
        <f t="shared" ref="O316:O346" si="30">R315</f>
        <v>11067339.422062581</v>
      </c>
      <c r="P316" s="124">
        <f t="shared" ref="P316:P346" si="31">P315</f>
        <v>32359.517575651524</v>
      </c>
      <c r="Q316" s="124">
        <f t="shared" si="27"/>
        <v>23652.143496875837</v>
      </c>
      <c r="R316" s="124">
        <f t="shared" si="28"/>
        <v>11123351.083135109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11123351.083135109</v>
      </c>
      <c r="P317" s="124">
        <f t="shared" si="31"/>
        <v>32359.517575651524</v>
      </c>
      <c r="Q317" s="124">
        <f t="shared" si="27"/>
        <v>23771.846687919646</v>
      </c>
      <c r="R317" s="124">
        <f t="shared" si="28"/>
        <v>11179482.447398681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11179482.447398681</v>
      </c>
      <c r="P318" s="124">
        <f t="shared" si="31"/>
        <v>32359.517575651524</v>
      </c>
      <c r="Q318" s="124">
        <f t="shared" si="27"/>
        <v>23891.805698085249</v>
      </c>
      <c r="R318" s="124">
        <f t="shared" si="28"/>
        <v>11235733.770672418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11235733.770672418</v>
      </c>
      <c r="P319" s="124">
        <f t="shared" si="31"/>
        <v>32359.517575651524</v>
      </c>
      <c r="Q319" s="124">
        <f t="shared" si="27"/>
        <v>24012.021074086759</v>
      </c>
      <c r="R319" s="124">
        <f t="shared" si="28"/>
        <v>11292105.309322156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11292105.309322156</v>
      </c>
      <c r="P320" s="124">
        <f t="shared" si="31"/>
        <v>32359.517575651524</v>
      </c>
      <c r="Q320" s="124">
        <f t="shared" si="27"/>
        <v>24132.493363806669</v>
      </c>
      <c r="R320" s="124">
        <f t="shared" si="28"/>
        <v>11348597.320261614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11348597.320261614</v>
      </c>
      <c r="P321" s="124">
        <f t="shared" si="31"/>
        <v>32359.517575651524</v>
      </c>
      <c r="Q321" s="124">
        <f t="shared" si="27"/>
        <v>24253.223116298359</v>
      </c>
      <c r="R321" s="124">
        <f t="shared" si="28"/>
        <v>11405210.060953565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11405210.060953565</v>
      </c>
      <c r="P322" s="124">
        <f t="shared" si="31"/>
        <v>32359.517575651524</v>
      </c>
      <c r="Q322" s="124">
        <f t="shared" si="27"/>
        <v>24374.2108817886</v>
      </c>
      <c r="R322" s="124">
        <f t="shared" si="28"/>
        <v>11461943.789411005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11461943.789411005</v>
      </c>
      <c r="P323" s="124">
        <f t="shared" si="31"/>
        <v>32359.517575651524</v>
      </c>
      <c r="Q323" s="124">
        <f t="shared" si="27"/>
        <v>24495.457211680063</v>
      </c>
      <c r="R323" s="124">
        <f t="shared" si="28"/>
        <v>11518798.764198337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11518798.764198337</v>
      </c>
      <c r="P324" s="124">
        <f t="shared" si="31"/>
        <v>32359.517575651524</v>
      </c>
      <c r="Q324" s="124">
        <f t="shared" si="27"/>
        <v>24616.962658553817</v>
      </c>
      <c r="R324" s="124">
        <f t="shared" si="28"/>
        <v>11575775.244432542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11575775.244432542</v>
      </c>
      <c r="P325" s="124">
        <f t="shared" si="31"/>
        <v>32359.517575651524</v>
      </c>
      <c r="Q325" s="124">
        <f t="shared" si="27"/>
        <v>24738.727776171865</v>
      </c>
      <c r="R325" s="124">
        <f t="shared" si="28"/>
        <v>11632873.489784366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11632873.489784366</v>
      </c>
      <c r="P326" s="124">
        <f t="shared" si="31"/>
        <v>32359.517575651524</v>
      </c>
      <c r="Q326" s="124">
        <f t="shared" si="27"/>
        <v>24860.753119479668</v>
      </c>
      <c r="R326" s="124">
        <f t="shared" si="28"/>
        <v>11690093.760479497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11690093.760479497</v>
      </c>
      <c r="P327" s="124">
        <f t="shared" si="31"/>
        <v>32359.517575651524</v>
      </c>
      <c r="Q327" s="124">
        <f t="shared" si="27"/>
        <v>24983.039244608655</v>
      </c>
      <c r="R327" s="124">
        <f t="shared" si="28"/>
        <v>11747436.317299757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11747436.317299757</v>
      </c>
      <c r="P328" s="124">
        <f t="shared" si="31"/>
        <v>32359.517575651524</v>
      </c>
      <c r="Q328" s="124">
        <f t="shared" si="27"/>
        <v>25105.586708878778</v>
      </c>
      <c r="R328" s="124">
        <f t="shared" si="28"/>
        <v>11804901.421584288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11804901.421584288</v>
      </c>
      <c r="P329" s="124">
        <f t="shared" si="31"/>
        <v>32359.517575651524</v>
      </c>
      <c r="Q329" s="124">
        <f t="shared" si="27"/>
        <v>25228.396070801045</v>
      </c>
      <c r="R329" s="124">
        <f t="shared" si="28"/>
        <v>11862489.33523074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11862489.33523074</v>
      </c>
      <c r="P330" s="124">
        <f t="shared" si="31"/>
        <v>32359.517575651524</v>
      </c>
      <c r="Q330" s="124">
        <f t="shared" si="27"/>
        <v>25351.467890080057</v>
      </c>
      <c r="R330" s="124">
        <f t="shared" si="28"/>
        <v>11920200.320696471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11920200.320696471</v>
      </c>
      <c r="P331" s="124">
        <f t="shared" si="31"/>
        <v>32359.517575651524</v>
      </c>
      <c r="Q331" s="124">
        <f t="shared" si="27"/>
        <v>25474.802727616578</v>
      </c>
      <c r="R331" s="124">
        <f t="shared" si="28"/>
        <v>11978034.64099974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11978034.64099974</v>
      </c>
      <c r="P332" s="124">
        <f t="shared" si="31"/>
        <v>32359.517575651524</v>
      </c>
      <c r="Q332" s="124">
        <f t="shared" si="27"/>
        <v>25598.40114551007</v>
      </c>
      <c r="R332" s="124">
        <f t="shared" si="28"/>
        <v>12035992.559720902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12035992.559720902</v>
      </c>
      <c r="P333" s="124">
        <f t="shared" si="31"/>
        <v>32359.517575651524</v>
      </c>
      <c r="Q333" s="124">
        <f t="shared" si="27"/>
        <v>25722.263707061262</v>
      </c>
      <c r="R333" s="124">
        <f t="shared" si="28"/>
        <v>12094074.341003614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12094074.341003614</v>
      </c>
      <c r="P334" s="124">
        <f t="shared" si="31"/>
        <v>32359.517575651524</v>
      </c>
      <c r="Q334" s="124">
        <f t="shared" si="27"/>
        <v>25846.390976774732</v>
      </c>
      <c r="R334" s="124">
        <f t="shared" si="28"/>
        <v>12152280.24955604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12152280.24955604</v>
      </c>
      <c r="P335" s="124">
        <f t="shared" si="31"/>
        <v>32359.517575651524</v>
      </c>
      <c r="Q335" s="124">
        <f t="shared" si="27"/>
        <v>25970.78352036146</v>
      </c>
      <c r="R335" s="124">
        <f t="shared" si="28"/>
        <v>12210610.550652053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12210610.550652053</v>
      </c>
      <c r="P336" s="124">
        <f t="shared" si="31"/>
        <v>32359.517575651524</v>
      </c>
      <c r="Q336" s="124">
        <f t="shared" si="27"/>
        <v>26095.441904741409</v>
      </c>
      <c r="R336" s="124">
        <f t="shared" si="28"/>
        <v>12269065.510132447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12269065.510132447</v>
      </c>
      <c r="P337" s="124">
        <f t="shared" si="31"/>
        <v>32359.517575651524</v>
      </c>
      <c r="Q337" s="124">
        <f t="shared" si="27"/>
        <v>26220.366698046128</v>
      </c>
      <c r="R337" s="124">
        <f t="shared" si="28"/>
        <v>12327645.394406144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12327645.394406144</v>
      </c>
      <c r="P338" s="124">
        <f t="shared" si="31"/>
        <v>32359.517575651524</v>
      </c>
      <c r="Q338" s="124">
        <f t="shared" si="27"/>
        <v>26345.558469621308</v>
      </c>
      <c r="R338" s="124">
        <f t="shared" si="28"/>
        <v>12386350.470451416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12386350.470451416</v>
      </c>
      <c r="P339" s="124">
        <f t="shared" si="31"/>
        <v>32359.517575651524</v>
      </c>
      <c r="Q339" s="124">
        <f t="shared" si="27"/>
        <v>26471.017790029415</v>
      </c>
      <c r="R339" s="124">
        <f t="shared" si="28"/>
        <v>12445181.005817097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12445181.005817097</v>
      </c>
      <c r="P340" s="124">
        <f t="shared" si="31"/>
        <v>32359.517575651524</v>
      </c>
      <c r="Q340" s="124">
        <f t="shared" si="27"/>
        <v>26596.745231052253</v>
      </c>
      <c r="R340" s="124">
        <f t="shared" si="28"/>
        <v>12504137.268623801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12504137.268623801</v>
      </c>
      <c r="P341" s="124">
        <f t="shared" si="31"/>
        <v>32359.517575651524</v>
      </c>
      <c r="Q341" s="124">
        <f t="shared" si="27"/>
        <v>26722.741365693601</v>
      </c>
      <c r="R341" s="124">
        <f t="shared" si="28"/>
        <v>12563219.527565146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12563219.527565146</v>
      </c>
      <c r="P342" s="124">
        <f t="shared" si="31"/>
        <v>32359.517575651524</v>
      </c>
      <c r="Q342" s="124">
        <f t="shared" si="27"/>
        <v>26849.0067681818</v>
      </c>
      <c r="R342" s="124">
        <f t="shared" si="28"/>
        <v>12622428.051908979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12622428.051908979</v>
      </c>
      <c r="P343" s="124">
        <f t="shared" si="31"/>
        <v>32359.517575651524</v>
      </c>
      <c r="Q343" s="124">
        <f t="shared" si="27"/>
        <v>26975.542013972394</v>
      </c>
      <c r="R343" s="124">
        <f t="shared" si="28"/>
        <v>12681763.111498604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12681763.111498604</v>
      </c>
      <c r="P344" s="124">
        <f t="shared" si="31"/>
        <v>32359.517575651524</v>
      </c>
      <c r="Q344" s="124">
        <f t="shared" si="27"/>
        <v>27102.347679750732</v>
      </c>
      <c r="R344" s="124">
        <f t="shared" si="28"/>
        <v>12741224.976754006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12741224.976754006</v>
      </c>
      <c r="P345" s="124">
        <f t="shared" si="31"/>
        <v>32359.517575651524</v>
      </c>
      <c r="Q345" s="124">
        <f t="shared" si="27"/>
        <v>27229.424343434599</v>
      </c>
      <c r="R345" s="124">
        <f t="shared" si="28"/>
        <v>12800813.918673092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12800813.918673092</v>
      </c>
      <c r="P346" s="124">
        <f t="shared" si="31"/>
        <v>32359.517575651524</v>
      </c>
      <c r="Q346" s="124">
        <f t="shared" si="27"/>
        <v>27356.77258417687</v>
      </c>
      <c r="R346" s="124">
        <f t="shared" si="28"/>
        <v>12860530.208832921</v>
      </c>
      <c r="Z346" s="2"/>
    </row>
    <row r="347" spans="13:26" x14ac:dyDescent="0.2">
      <c r="M347" s="2"/>
      <c r="N347" s="163" t="s">
        <v>216</v>
      </c>
      <c r="O347" s="163" t="s">
        <v>216</v>
      </c>
      <c r="P347" s="163" t="s">
        <v>216</v>
      </c>
      <c r="Q347" s="163" t="s">
        <v>216</v>
      </c>
      <c r="R347" s="163" t="s">
        <v>216</v>
      </c>
      <c r="Z347" s="2"/>
    </row>
    <row r="348" spans="13:26" x14ac:dyDescent="0.2">
      <c r="M348" s="2"/>
      <c r="N348" s="134"/>
      <c r="O348" s="134" t="s">
        <v>231</v>
      </c>
      <c r="P348" s="196">
        <f>SUM(P59:P346)</f>
        <v>9319541.061787609</v>
      </c>
      <c r="Q348" s="196">
        <f>SUM(Q59:Q346)</f>
        <v>3540989.147045292</v>
      </c>
      <c r="R348" s="196">
        <f>P348+Q348</f>
        <v>12860530.208832901</v>
      </c>
      <c r="S348" s="124">
        <f>R348-P54</f>
        <v>-9.3132257461547852E-8</v>
      </c>
      <c r="Z348" s="2"/>
    </row>
    <row r="349" spans="13:26" x14ac:dyDescent="0.2"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8DD4A-4DBD-4D3F-ACEC-7F2F381F9CDD}">
  <sheetPr>
    <tabColor theme="2" tint="-0.499984740745262"/>
    <pageSetUpPr fitToPage="1"/>
  </sheetPr>
  <dimension ref="A1:AH349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12.710937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2.710937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Lithia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11791999.20263483</v>
      </c>
      <c r="Q8" s="184">
        <f>G10</f>
        <v>6028395.2092179302</v>
      </c>
      <c r="R8" s="184">
        <f>G11</f>
        <v>6036903.2453152929</v>
      </c>
      <c r="S8" s="184">
        <f>G12</f>
        <v>4057877.4731483748</v>
      </c>
      <c r="T8" s="184">
        <f>G13</f>
        <v>-4331176.7250467688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21604256.040462732</v>
      </c>
      <c r="Q9" s="184">
        <f>L10</f>
        <v>11556110.993500272</v>
      </c>
      <c r="R9" s="184">
        <f>L11</f>
        <v>11800977.881494766</v>
      </c>
      <c r="S9" s="184">
        <f>L12</f>
        <v>6713779.7077153213</v>
      </c>
      <c r="T9" s="184">
        <f>L13</f>
        <v>-8466612.5422476269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46</v>
      </c>
      <c r="B10" s="170">
        <f>'Escalation Factors'!$A$10</f>
        <v>2023</v>
      </c>
      <c r="C10" s="201">
        <v>2049</v>
      </c>
      <c r="D10" s="10" t="s">
        <v>155</v>
      </c>
      <c r="E10" s="184">
        <f>VLOOKUP($A$10,'Cost Estimates in 2023'!$A:$F,2,FALSE)</f>
        <v>5716765</v>
      </c>
      <c r="F10" s="164">
        <f>VLOOKUP(G$7,Multiplier_Labor,3,FALSE)</f>
        <v>1.0545116353773385</v>
      </c>
      <c r="G10" s="185">
        <f>E10*F10</f>
        <v>6028395.2092179302</v>
      </c>
      <c r="H10" s="137"/>
      <c r="J10" s="165">
        <f>C10+1</f>
        <v>2050</v>
      </c>
      <c r="K10" s="164">
        <f>VLOOKUP(J$10,Multiplier_Labor,4,FALSE)</f>
        <v>1.9169464828433931</v>
      </c>
      <c r="L10" s="185">
        <f>G10*K10</f>
        <v>11556110.993500272</v>
      </c>
      <c r="M10" s="2"/>
      <c r="O10" s="134" t="s">
        <v>235</v>
      </c>
      <c r="P10" s="184">
        <f>SUM(Q10:T10)</f>
        <v>20030522.080462731</v>
      </c>
      <c r="Q10" s="184">
        <f>Q9-Q16</f>
        <v>10725087.033500273</v>
      </c>
      <c r="R10" s="184">
        <f>R9-R16</f>
        <v>10993146.881494766</v>
      </c>
      <c r="S10" s="184">
        <f>S9-S16</f>
        <v>6288202.7077153213</v>
      </c>
      <c r="T10" s="184">
        <f>T9-T16</f>
        <v>-7975914.5422476269</v>
      </c>
      <c r="Z10" s="2"/>
      <c r="AA10" s="186" t="str">
        <f>A10</f>
        <v>Lithia Solar</v>
      </c>
      <c r="AB10" s="182">
        <f>P12</f>
        <v>24</v>
      </c>
      <c r="AC10" s="187">
        <f>G7</f>
        <v>2025</v>
      </c>
      <c r="AD10" s="187">
        <f>C10</f>
        <v>2049</v>
      </c>
      <c r="AE10" s="182">
        <f>G15</f>
        <v>11791999.20263483</v>
      </c>
      <c r="AF10" s="182">
        <f>P16</f>
        <v>1573733.96</v>
      </c>
      <c r="AG10" s="182">
        <f>L15</f>
        <v>21604256.040462732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5954700</v>
      </c>
      <c r="F11" s="164">
        <f>VLOOKUP(G$7,Multiplier_Materials,3,FALSE)</f>
        <v>1.0138047668757943</v>
      </c>
      <c r="G11" s="185">
        <f>E11*F11</f>
        <v>6036903.2453152929</v>
      </c>
      <c r="H11" s="137"/>
      <c r="K11" s="164">
        <f>VLOOKUP(J$10,Multiplier_Materials,4,FALSE)</f>
        <v>1.9548065294325303</v>
      </c>
      <c r="L11" s="185">
        <f>G11*K11</f>
        <v>11800977.881494766</v>
      </c>
      <c r="M11" s="2"/>
      <c r="O11" s="134" t="s">
        <v>234</v>
      </c>
      <c r="P11" s="184">
        <f>SUM(Q11:T11)</f>
        <v>10939029.236739375</v>
      </c>
      <c r="Q11" s="184">
        <f>Q10/((1+Q13)^(P12))</f>
        <v>5594880.7801831989</v>
      </c>
      <c r="R11" s="184">
        <f>R10/((1+R13)^(P12))</f>
        <v>5623649.5612105485</v>
      </c>
      <c r="S11" s="184">
        <f>S10/((1+S13)^(P12))</f>
        <v>3800654.3594073276</v>
      </c>
      <c r="T11" s="184">
        <f>T10/((1+T13)^(P12))</f>
        <v>-4080155.4640616993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3895510</v>
      </c>
      <c r="F12" s="164">
        <f>VLOOKUP(G$7,Multiplier_GDP,3,FALSE)</f>
        <v>1.0416806716317952</v>
      </c>
      <c r="G12" s="185">
        <f>E12*F12</f>
        <v>4057877.4731483748</v>
      </c>
      <c r="H12" s="137"/>
      <c r="K12" s="164">
        <f>VLOOKUP(J$10,Multiplier_GDP,4,FALSE)</f>
        <v>1.6545052806895912</v>
      </c>
      <c r="L12" s="185">
        <f>G12*K12</f>
        <v>6713779.7077153213</v>
      </c>
      <c r="M12" s="2"/>
      <c r="O12" s="134" t="s">
        <v>244</v>
      </c>
      <c r="P12" s="184">
        <f>(P7-P6)</f>
        <v>24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-4272200</v>
      </c>
      <c r="F13" s="164">
        <f>F11</f>
        <v>1.0138047668757943</v>
      </c>
      <c r="G13" s="185">
        <f>E13*F13</f>
        <v>-4331176.7250467688</v>
      </c>
      <c r="H13" s="137"/>
      <c r="K13" s="164">
        <f>K11</f>
        <v>1.9548065294325303</v>
      </c>
      <c r="L13" s="185">
        <f>G13*K13</f>
        <v>-8466612.5422476269</v>
      </c>
      <c r="M13" s="2"/>
      <c r="O13" s="180" t="s">
        <v>237</v>
      </c>
      <c r="P13" s="189">
        <f>IF(P8=0,0,((P9/P8)^(1/($P7-$P6))-1))</f>
        <v>2.554879366608831E-2</v>
      </c>
      <c r="Q13" s="189">
        <f>IF(Q8=0,0,((Q9/Q8)^(1/($P7-$P6))-1))</f>
        <v>2.7484824331636348E-2</v>
      </c>
      <c r="R13" s="189">
        <f>IF(R8=0,0,((R9/R8)^(1/($P7-$P6))-1))</f>
        <v>2.8322466395616308E-2</v>
      </c>
      <c r="S13" s="189">
        <f>IF(S8=0,0,((S9/S8)^(1/($P7-$P6))-1))</f>
        <v>2.1200863205538489E-2</v>
      </c>
      <c r="T13" s="189">
        <f>IF(T8=0,0,((T9/T8)^(1/($P7-$P6))-1))</f>
        <v>2.8322466395616308E-2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614665.90574554261</v>
      </c>
      <c r="Q14" s="185">
        <f>PMT(Q13,$P12,-Q11)</f>
        <v>321476.92212437658</v>
      </c>
      <c r="R14" s="185">
        <f>PMT(R13,$P12,-R11)</f>
        <v>326090.18008942157</v>
      </c>
      <c r="S14" s="185">
        <f>PMT(S13,$P12,-S11)</f>
        <v>203688.69335096609</v>
      </c>
      <c r="T14" s="185">
        <f>PMT(T13,$P12,-T11)</f>
        <v>-236589.88981922151</v>
      </c>
      <c r="U14" s="190"/>
      <c r="Z14" s="2"/>
    </row>
    <row r="15" spans="1:34" x14ac:dyDescent="0.2">
      <c r="E15" s="185">
        <f>SUM(E10:E13)</f>
        <v>11294775</v>
      </c>
      <c r="F15" s="124"/>
      <c r="G15" s="185">
        <f>SUM(G10:G13)</f>
        <v>11791999.20263483</v>
      </c>
      <c r="H15" s="137"/>
      <c r="L15" s="185">
        <f>SUM(L10:L13)</f>
        <v>21604256.040462732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1573733.96</v>
      </c>
      <c r="Q16" s="185">
        <f>VLOOKUP($A$10,'Reserves Dec 31, 2024'!$A:$F,2,FALSE)</f>
        <v>831023.96</v>
      </c>
      <c r="R16" s="185">
        <f>VLOOKUP($A$10,'Reserves Dec 31, 2024'!$A:$F,3,FALSE)</f>
        <v>807831</v>
      </c>
      <c r="S16" s="185">
        <f>VLOOKUP($A$10,'Reserves Dec 31, 2024'!$A:$F,4,FALSE)</f>
        <v>425577</v>
      </c>
      <c r="T16" s="185">
        <f>VLOOKUP($A$10,'Reserves Dec 31, 2024'!$A:$F,5,FALSE)</f>
        <v>-490698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614665.90574554261</v>
      </c>
      <c r="Q17" s="124">
        <f>IF($N17&lt;=TRUNC($P$12),Q14*(1+0),0)</f>
        <v>321476.92212437658</v>
      </c>
      <c r="R17" s="124">
        <f>IF($N17&lt;=TRUNC($P$12),R14*(1+0),0)</f>
        <v>326090.18008942157</v>
      </c>
      <c r="S17" s="124">
        <f>IF($N17&lt;=TRUNC($P$12),S14*(1+0),0)</f>
        <v>203688.69335096609</v>
      </c>
      <c r="T17" s="124">
        <f>IF($N17&lt;=TRUNC($P$12),T14*(1+0),0)</f>
        <v>-236589.88981922151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630354.88756463071</v>
      </c>
      <c r="Q18" s="124">
        <f t="shared" ref="Q18:Q48" si="3">IF($N18&lt;=TRUNC($P$12),Q17*(1+Q$13),0)</f>
        <v>330312.65885564021</v>
      </c>
      <c r="R18" s="124">
        <f t="shared" ref="R18:R48" si="4">IF($N18&lt;=TRUNC($P$12),R17*(1+R$13),0)</f>
        <v>335325.85825694469</v>
      </c>
      <c r="S18" s="124">
        <f t="shared" ref="S18:S48" si="5">IF($N18&lt;=TRUNC($P$12),S17*(1+S$13),0)</f>
        <v>208007.06947521481</v>
      </c>
      <c r="T18" s="124">
        <f t="shared" ref="T18:T48" si="6">IF($N18&lt;=TRUNC($P$12),T17*(1+T$13),0)</f>
        <v>-243290.69902316897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646450.06509813643</v>
      </c>
      <c r="Q19" s="124">
        <f t="shared" si="3"/>
        <v>339391.2442588032</v>
      </c>
      <c r="R19" s="124">
        <f t="shared" si="4"/>
        <v>344823.1136090082</v>
      </c>
      <c r="S19" s="124">
        <f t="shared" si="5"/>
        <v>212416.99890094378</v>
      </c>
      <c r="T19" s="124">
        <f t="shared" si="6"/>
        <v>-250181.29167061867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662962.08738398494</v>
      </c>
      <c r="Q20" s="124">
        <f t="shared" si="3"/>
        <v>348719.35298695188</v>
      </c>
      <c r="R20" s="124">
        <f t="shared" si="4"/>
        <v>354589.35465663113</v>
      </c>
      <c r="S20" s="124">
        <f t="shared" si="5"/>
        <v>216920.4226371737</v>
      </c>
      <c r="T20" s="124">
        <f t="shared" si="6"/>
        <v>-257267.04289677166</v>
      </c>
      <c r="U20" s="196">
        <f>SUM(Q17:T20)/4</f>
        <v>638608.23644807376</v>
      </c>
      <c r="V20" s="124">
        <f>SUM(Q17:Q20)/4</f>
        <v>334975.044556443</v>
      </c>
      <c r="W20" s="124">
        <f>SUM(R17:R20)/4</f>
        <v>340207.12665300141</v>
      </c>
      <c r="X20" s="124">
        <f>SUM(S17:S20)/4</f>
        <v>210258.29609107459</v>
      </c>
      <c r="Y20" s="124">
        <f>SUM(T17:T20)/4</f>
        <v>-246832.23085244521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679901.88565305411</v>
      </c>
      <c r="Q21" s="124">
        <f t="shared" si="3"/>
        <v>358303.84314484015</v>
      </c>
      <c r="R21" s="124">
        <f t="shared" si="4"/>
        <v>364632.19973813684</v>
      </c>
      <c r="S21" s="124">
        <f t="shared" si="5"/>
        <v>221519.32284399201</v>
      </c>
      <c r="T21" s="124">
        <f t="shared" si="6"/>
        <v>-264553.48007391504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697280.68087484525</v>
      </c>
      <c r="Q22" s="124">
        <f t="shared" si="3"/>
        <v>368151.76133102627</v>
      </c>
      <c r="R22" s="124">
        <f t="shared" si="4"/>
        <v>374959.48296197987</v>
      </c>
      <c r="S22" s="124">
        <f t="shared" si="5"/>
        <v>226215.72370499099</v>
      </c>
      <c r="T22" s="124">
        <f t="shared" si="6"/>
        <v>-272046.28712315182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715109.99150643311</v>
      </c>
      <c r="Q23" s="124">
        <f t="shared" si="3"/>
        <v>378270.34781859204</v>
      </c>
      <c r="R23" s="124">
        <f t="shared" si="4"/>
        <v>385579.26031788823</v>
      </c>
      <c r="S23" s="124">
        <f t="shared" si="5"/>
        <v>231011.6923182024</v>
      </c>
      <c r="T23" s="124">
        <f t="shared" si="6"/>
        <v>-279751.3089482495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733401.64145019592</v>
      </c>
      <c r="Q24" s="124">
        <f t="shared" si="3"/>
        <v>388667.04187825305</v>
      </c>
      <c r="R24" s="124">
        <f t="shared" si="4"/>
        <v>396499.81596108823</v>
      </c>
      <c r="S24" s="124">
        <f t="shared" si="5"/>
        <v>235909.33960592057</v>
      </c>
      <c r="T24" s="124">
        <f t="shared" si="6"/>
        <v>-287674.55599506595</v>
      </c>
      <c r="U24" s="196">
        <f>SUM(Q21:T24)/4</f>
        <v>706423.54987113201</v>
      </c>
      <c r="V24" s="124">
        <f>SUM(Q21:Q24)/4</f>
        <v>373348.24854317785</v>
      </c>
      <c r="W24" s="124">
        <f>SUM(R21:R24)/4</f>
        <v>380417.68974477326</v>
      </c>
      <c r="X24" s="124">
        <f>SUM(S21:S24)/4</f>
        <v>228664.01961827648</v>
      </c>
      <c r="Y24" s="124">
        <f>SUM(T21:T24)/4</f>
        <v>-276006.40803509561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752167.76822599245</v>
      </c>
      <c r="Q25" s="124">
        <f t="shared" si="3"/>
        <v>399349.48724777356</v>
      </c>
      <c r="R25" s="124">
        <f t="shared" si="4"/>
        <v>407729.66867451422</v>
      </c>
      <c r="S25" s="124">
        <f t="shared" si="5"/>
        <v>240910.82124381463</v>
      </c>
      <c r="T25" s="124">
        <f t="shared" si="6"/>
        <v>-295822.20894011005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771420.83136359707</v>
      </c>
      <c r="Q26" s="124">
        <f t="shared" si="3"/>
        <v>410325.53775170766</v>
      </c>
      <c r="R26" s="124">
        <f t="shared" si="4"/>
        <v>419277.57851404394</v>
      </c>
      <c r="S26" s="124">
        <f t="shared" si="5"/>
        <v>246018.33860973868</v>
      </c>
      <c r="T26" s="124">
        <f t="shared" si="6"/>
        <v>-304200.62351189333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791173.621021364</v>
      </c>
      <c r="Q27" s="124">
        <f t="shared" si="3"/>
        <v>421603.26307559758</v>
      </c>
      <c r="R27" s="124">
        <f t="shared" si="4"/>
        <v>431152.55364194332</v>
      </c>
      <c r="S27" s="124">
        <f t="shared" si="5"/>
        <v>251234.13975265759</v>
      </c>
      <c r="T27" s="124">
        <f t="shared" si="6"/>
        <v>-312816.33544883446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811439.26683725754</v>
      </c>
      <c r="Q28" s="124">
        <f t="shared" si="3"/>
        <v>433190.95469887502</v>
      </c>
      <c r="R28" s="124">
        <f t="shared" si="4"/>
        <v>443363.85735385143</v>
      </c>
      <c r="S28" s="124">
        <f t="shared" si="5"/>
        <v>256560.52038211483</v>
      </c>
      <c r="T28" s="124">
        <f t="shared" si="6"/>
        <v>-321676.06559758389</v>
      </c>
      <c r="U28" s="196">
        <f>SUM(Q25:T28)/4</f>
        <v>781550.37186205259</v>
      </c>
      <c r="V28" s="124">
        <f>SUM(Q25:Q28)/4</f>
        <v>416117.31069348846</v>
      </c>
      <c r="W28" s="124">
        <f>SUM(R25:R28)/4</f>
        <v>425380.9145460882</v>
      </c>
      <c r="X28" s="124">
        <f>SUM(S25:S28)/4</f>
        <v>248680.95499708143</v>
      </c>
      <c r="Y28" s="124">
        <f>SUM(T25:T28)/4</f>
        <v>-308628.80837460543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832231.24701854645</v>
      </c>
      <c r="Q29" s="124">
        <f t="shared" si="3"/>
        <v>445097.13199082745</v>
      </c>
      <c r="R29" s="124">
        <f t="shared" si="4"/>
        <v>455921.01530478674</v>
      </c>
      <c r="S29" s="124">
        <f t="shared" si="5"/>
        <v>261999.82487867781</v>
      </c>
      <c r="T29" s="124">
        <f t="shared" si="6"/>
        <v>-330786.72515574552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853563.39767664298</v>
      </c>
      <c r="Q30" s="124">
        <f t="shared" si="3"/>
        <v>457330.54847411049</v>
      </c>
      <c r="R30" s="124">
        <f t="shared" si="4"/>
        <v>468833.8229398118</v>
      </c>
      <c r="S30" s="124">
        <f t="shared" si="5"/>
        <v>267554.44732580573</v>
      </c>
      <c r="T30" s="124">
        <f t="shared" si="6"/>
        <v>-340155.42106308509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875449.92241372773</v>
      </c>
      <c r="Q31" s="124">
        <f t="shared" si="3"/>
        <v>469900.19826041232</v>
      </c>
      <c r="R31" s="124">
        <f t="shared" si="4"/>
        <v>482112.35313515295</v>
      </c>
      <c r="S31" s="124">
        <f t="shared" si="5"/>
        <v>273226.83256359358</v>
      </c>
      <c r="T31" s="124">
        <f t="shared" si="6"/>
        <v>-349789.46154543106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897905.40216800035</v>
      </c>
      <c r="Q32" s="124">
        <f t="shared" si="3"/>
        <v>482815.32266300084</v>
      </c>
      <c r="R32" s="124">
        <f t="shared" si="4"/>
        <v>495766.9640557348</v>
      </c>
      <c r="S32" s="124">
        <f t="shared" si="5"/>
        <v>279019.47726485692</v>
      </c>
      <c r="T32" s="124">
        <f t="shared" si="6"/>
        <v>-359696.36181559227</v>
      </c>
      <c r="U32" s="196">
        <f>SUM(Q29:T32)/4</f>
        <v>864787.49231922918</v>
      </c>
      <c r="V32" s="124">
        <f>SUM(Q29:Q32)/4</f>
        <v>463785.80034708779</v>
      </c>
      <c r="W32" s="124">
        <f>SUM(R29:R32)/4</f>
        <v>475658.53885887156</v>
      </c>
      <c r="X32" s="124">
        <f>SUM(S29:S32)/4</f>
        <v>270450.14550823352</v>
      </c>
      <c r="Y32" s="124">
        <f>SUM(T29:T32)/4</f>
        <v>-345106.99239496351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920944.80532456608</v>
      </c>
      <c r="Q33" s="124">
        <f t="shared" si="3"/>
        <v>496085.41699101572</v>
      </c>
      <c r="R33" s="124">
        <f t="shared" si="4"/>
        <v>509808.30723526009</v>
      </c>
      <c r="S33" s="124">
        <f t="shared" si="5"/>
        <v>284934.93103402999</v>
      </c>
      <c r="T33" s="124">
        <f t="shared" si="6"/>
        <v>-369883.84993573983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944583.49809917319</v>
      </c>
      <c r="Q34" s="124">
        <f t="shared" si="3"/>
        <v>509720.23753050034</v>
      </c>
      <c r="R34" s="124">
        <f t="shared" si="4"/>
        <v>524247.3358851368</v>
      </c>
      <c r="S34" s="124">
        <f t="shared" si="5"/>
        <v>290975.79752936203</v>
      </c>
      <c r="T34" s="124">
        <f t="shared" si="6"/>
        <v>-380359.87284582603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968837.25520220259</v>
      </c>
      <c r="Q35" s="124">
        <f t="shared" si="3"/>
        <v>523729.80871730606</v>
      </c>
      <c r="R35" s="124">
        <f t="shared" si="4"/>
        <v>539095.31343873497</v>
      </c>
      <c r="S35" s="124">
        <f t="shared" si="5"/>
        <v>297144.73560890451</v>
      </c>
      <c r="T35" s="124">
        <f t="shared" si="6"/>
        <v>-391132.60256274283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993722.27079051908</v>
      </c>
      <c r="Q36" s="124">
        <f t="shared" si="3"/>
        <v>538124.43050714268</v>
      </c>
      <c r="R36" s="124">
        <f t="shared" si="4"/>
        <v>554363.82233763777</v>
      </c>
      <c r="S36" s="124">
        <f t="shared" si="5"/>
        <v>303444.46050079481</v>
      </c>
      <c r="T36" s="124">
        <f t="shared" si="6"/>
        <v>-402210.44255505607</v>
      </c>
      <c r="U36" s="196">
        <f>SUM(Q33:T36)/4</f>
        <v>957021.95735411532</v>
      </c>
      <c r="V36" s="124">
        <f>SUM(Q33:Q36)/4</f>
        <v>516914.97343649121</v>
      </c>
      <c r="W36" s="124">
        <f>SUM(R33:R36)/4</f>
        <v>531878.69472419238</v>
      </c>
      <c r="X36" s="124">
        <f>SUM(S33:S36)/4</f>
        <v>294124.98116827285</v>
      </c>
      <c r="Y36" s="124">
        <f>SUM(T33:T36)/4</f>
        <v>-385896.69197484117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1019255.1697149972</v>
      </c>
      <c r="Q37" s="124">
        <f t="shared" si="3"/>
        <v>552914.68594819331</v>
      </c>
      <c r="R37" s="124">
        <f t="shared" si="4"/>
        <v>570064.77306674095</v>
      </c>
      <c r="S37" s="124">
        <f t="shared" si="5"/>
        <v>309877.74499835056</v>
      </c>
      <c r="T37" s="124">
        <f t="shared" si="6"/>
        <v>-413602.03429828759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1045453.0190717515</v>
      </c>
      <c r="Q38" s="124">
        <f t="shared" si="3"/>
        <v>568111.44896186132</v>
      </c>
      <c r="R38" s="124">
        <f t="shared" si="4"/>
        <v>586210.41344524838</v>
      </c>
      <c r="S38" s="124">
        <f t="shared" si="5"/>
        <v>316447.42068050132</v>
      </c>
      <c r="T38" s="124">
        <f t="shared" si="6"/>
        <v>-425316.2640158594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1072333.3400653177</v>
      </c>
      <c r="Q39" s="124">
        <f t="shared" si="3"/>
        <v>583725.8923373695</v>
      </c>
      <c r="R39" s="124">
        <f t="shared" si="4"/>
        <v>602813.33818081173</v>
      </c>
      <c r="S39" s="124">
        <f t="shared" si="5"/>
        <v>323156.37915809412</v>
      </c>
      <c r="T39" s="124">
        <f t="shared" si="6"/>
        <v>-437362.26961095765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1099914.1201922544</v>
      </c>
      <c r="Q40" s="124">
        <f t="shared" si="3"/>
        <v>599769.49594608974</v>
      </c>
      <c r="R40" s="124">
        <f t="shared" si="4"/>
        <v>619886.49869426701</v>
      </c>
      <c r="S40" s="124">
        <f t="shared" si="5"/>
        <v>330007.573346622</v>
      </c>
      <c r="T40" s="124">
        <f t="shared" si="6"/>
        <v>-449749.44779472449</v>
      </c>
      <c r="U40" s="196">
        <f>SUM(Q37:T40)/4</f>
        <v>1059238.9122610802</v>
      </c>
      <c r="V40" s="124">
        <f>SUM(Q37:Q40)/4</f>
        <v>576130.38079837849</v>
      </c>
      <c r="W40" s="124">
        <f>SUM(R37:R40)/4</f>
        <v>594743.75584676699</v>
      </c>
      <c r="X40" s="124">
        <f>SUM(S37:S40)/4</f>
        <v>319872.27954589203</v>
      </c>
      <c r="Y40" s="124">
        <f>SUM(T37:T40)/4</f>
        <v>-431507.50392995728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20030522.080462739</v>
      </c>
      <c r="Q50" s="196">
        <f>SUM(Q$17:Q$48)</f>
        <v>10725087.033500265</v>
      </c>
      <c r="R50" s="196">
        <f>SUM(R$17:R$48)</f>
        <v>10993146.881494777</v>
      </c>
      <c r="S50" s="196">
        <f>SUM(S$17:S$48)</f>
        <v>6288202.7077153232</v>
      </c>
      <c r="T50" s="196">
        <f>SUM(T$17:T$48)</f>
        <v>-7975914.5422476325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0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2.554879366608831E-2</v>
      </c>
      <c r="Z52" s="2"/>
    </row>
    <row r="53" spans="13:26" x14ac:dyDescent="0.2">
      <c r="M53" s="2"/>
      <c r="O53" s="134" t="s">
        <v>236</v>
      </c>
      <c r="P53" s="197">
        <f>((1+P52)^(1/12))-1</f>
        <v>2.1045345778436531E-3</v>
      </c>
      <c r="Z53" s="2"/>
    </row>
    <row r="54" spans="13:26" x14ac:dyDescent="0.2">
      <c r="M54" s="2"/>
      <c r="O54" s="134" t="s">
        <v>235</v>
      </c>
      <c r="P54" s="196">
        <f>P10</f>
        <v>20030522.080462731</v>
      </c>
      <c r="Z54" s="2"/>
    </row>
    <row r="55" spans="13:26" x14ac:dyDescent="0.2">
      <c r="M55" s="2"/>
      <c r="O55" s="134" t="s">
        <v>234</v>
      </c>
      <c r="P55" s="196">
        <f>P54/(1+P53)^P56</f>
        <v>10933026.342531743</v>
      </c>
      <c r="Z55" s="2"/>
    </row>
    <row r="56" spans="13:26" x14ac:dyDescent="0.2">
      <c r="M56" s="2"/>
      <c r="O56" s="134" t="s">
        <v>233</v>
      </c>
      <c r="P56" s="124">
        <f>$P$12*12</f>
        <v>288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50660.196312955879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50660.196312955879</v>
      </c>
      <c r="Q59" s="124">
        <f t="shared" ref="Q59:Q122" si="7">O59*$P$53</f>
        <v>0</v>
      </c>
      <c r="R59" s="124">
        <f t="shared" ref="R59:R122" si="8">O59+P59+Q59</f>
        <v>50660.196312955879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50660.196312955879</v>
      </c>
      <c r="P60" s="124">
        <f t="shared" ref="P60:P123" si="11">P59</f>
        <v>50660.196312955879</v>
      </c>
      <c r="Q60" s="124">
        <f t="shared" si="7"/>
        <v>106.61613486096319</v>
      </c>
      <c r="R60" s="124">
        <f t="shared" si="8"/>
        <v>101427.00876077272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101427.00876077272</v>
      </c>
      <c r="P61" s="124">
        <f t="shared" si="11"/>
        <v>50660.196312955879</v>
      </c>
      <c r="Q61" s="124">
        <f t="shared" si="7"/>
        <v>213.4566470642973</v>
      </c>
      <c r="R61" s="124">
        <f t="shared" si="8"/>
        <v>152300.66172079291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152300.66172079291</v>
      </c>
      <c r="P62" s="124">
        <f t="shared" si="11"/>
        <v>50660.196312955879</v>
      </c>
      <c r="Q62" s="124">
        <f t="shared" si="7"/>
        <v>320.5220088198779</v>
      </c>
      <c r="R62" s="124">
        <f t="shared" si="8"/>
        <v>203281.38004256866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203281.38004256866</v>
      </c>
      <c r="P63" s="124">
        <f t="shared" si="11"/>
        <v>50660.196312955879</v>
      </c>
      <c r="Q63" s="124">
        <f t="shared" si="7"/>
        <v>427.81269333136242</v>
      </c>
      <c r="R63" s="124">
        <f t="shared" si="8"/>
        <v>254369.3890488559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254369.3890488559</v>
      </c>
      <c r="P64" s="124">
        <f t="shared" si="11"/>
        <v>50660.196312955879</v>
      </c>
      <c r="Q64" s="124">
        <f t="shared" si="7"/>
        <v>535.32917479828188</v>
      </c>
      <c r="R64" s="124">
        <f t="shared" si="8"/>
        <v>305564.91453661007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305564.91453661007</v>
      </c>
      <c r="P65" s="124">
        <f t="shared" si="11"/>
        <v>50660.196312955879</v>
      </c>
      <c r="Q65" s="124">
        <f t="shared" si="7"/>
        <v>643.07192841813662</v>
      </c>
      <c r="R65" s="124">
        <f t="shared" si="8"/>
        <v>356868.18277798407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356868.18277798407</v>
      </c>
      <c r="P66" s="124">
        <f t="shared" si="11"/>
        <v>50660.196312955879</v>
      </c>
      <c r="Q66" s="124">
        <f t="shared" si="7"/>
        <v>751.04143038849634</v>
      </c>
      <c r="R66" s="124">
        <f t="shared" si="8"/>
        <v>408279.42052132846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408279.42052132846</v>
      </c>
      <c r="P67" s="124">
        <f t="shared" si="11"/>
        <v>50660.196312955879</v>
      </c>
      <c r="Q67" s="124">
        <f t="shared" si="7"/>
        <v>859.23815790910533</v>
      </c>
      <c r="R67" s="124">
        <f t="shared" si="8"/>
        <v>459798.85499219346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459798.85499219346</v>
      </c>
      <c r="P68" s="124">
        <f t="shared" si="11"/>
        <v>50660.196312955879</v>
      </c>
      <c r="Q68" s="124">
        <f t="shared" si="7"/>
        <v>967.66258918399092</v>
      </c>
      <c r="R68" s="124">
        <f t="shared" si="8"/>
        <v>511426.71389433334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511426.71389433334</v>
      </c>
      <c r="P69" s="124">
        <f t="shared" si="11"/>
        <v>50660.196312955879</v>
      </c>
      <c r="Q69" s="124">
        <f t="shared" si="7"/>
        <v>1076.3152034235775</v>
      </c>
      <c r="R69" s="124">
        <f t="shared" si="8"/>
        <v>563163.22541071288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563163.22541071288</v>
      </c>
      <c r="P70" s="124">
        <f t="shared" si="11"/>
        <v>50660.196312955879</v>
      </c>
      <c r="Q70" s="124">
        <f t="shared" si="7"/>
        <v>1185.1964808468047</v>
      </c>
      <c r="R70" s="124">
        <f t="shared" si="8"/>
        <v>615008.61820451566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615008.61820451566</v>
      </c>
      <c r="P71" s="124">
        <f t="shared" si="11"/>
        <v>50660.196312955879</v>
      </c>
      <c r="Q71" s="124">
        <f t="shared" si="7"/>
        <v>1294.3069026832488</v>
      </c>
      <c r="R71" s="124">
        <f t="shared" si="8"/>
        <v>666963.12142015481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666963.12142015481</v>
      </c>
      <c r="P72" s="124">
        <f t="shared" si="11"/>
        <v>50660.196312955879</v>
      </c>
      <c r="Q72" s="124">
        <f t="shared" si="7"/>
        <v>1403.6469511752507</v>
      </c>
      <c r="R72" s="124">
        <f t="shared" si="8"/>
        <v>719026.96468428604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719026.96468428604</v>
      </c>
      <c r="P73" s="124">
        <f t="shared" si="11"/>
        <v>50660.196312955879</v>
      </c>
      <c r="Q73" s="124">
        <f t="shared" si="7"/>
        <v>1513.2171095800472</v>
      </c>
      <c r="R73" s="124">
        <f t="shared" si="8"/>
        <v>771200.37810682203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771200.37810682203</v>
      </c>
      <c r="P74" s="124">
        <f t="shared" si="11"/>
        <v>50660.196312955879</v>
      </c>
      <c r="Q74" s="124">
        <f t="shared" si="7"/>
        <v>1623.0178621719062</v>
      </c>
      <c r="R74" s="124">
        <f t="shared" si="8"/>
        <v>823483.59228194982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823483.59228194982</v>
      </c>
      <c r="P75" s="124">
        <f t="shared" si="11"/>
        <v>50660.196312955879</v>
      </c>
      <c r="Q75" s="124">
        <f t="shared" si="7"/>
        <v>1733.0496942442683</v>
      </c>
      <c r="R75" s="124">
        <f t="shared" si="8"/>
        <v>875876.83828915004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875876.83828915004</v>
      </c>
      <c r="P76" s="124">
        <f t="shared" si="11"/>
        <v>50660.196312955879</v>
      </c>
      <c r="Q76" s="124">
        <f t="shared" si="7"/>
        <v>1843.31309211189</v>
      </c>
      <c r="R76" s="124">
        <f t="shared" si="8"/>
        <v>928380.34769421781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928380.34769421781</v>
      </c>
      <c r="P77" s="124">
        <f t="shared" si="11"/>
        <v>50660.196312955879</v>
      </c>
      <c r="Q77" s="124">
        <f t="shared" si="7"/>
        <v>1953.8085431129946</v>
      </c>
      <c r="R77" s="124">
        <f t="shared" si="8"/>
        <v>980994.35255028668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980994.35255028668</v>
      </c>
      <c r="P78" s="124">
        <f t="shared" si="11"/>
        <v>50660.196312955879</v>
      </c>
      <c r="Q78" s="124">
        <f t="shared" si="7"/>
        <v>2064.5365356114253</v>
      </c>
      <c r="R78" s="124">
        <f t="shared" si="8"/>
        <v>1033719.085398854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1033719.085398854</v>
      </c>
      <c r="P79" s="124">
        <f t="shared" si="11"/>
        <v>50660.196312955879</v>
      </c>
      <c r="Q79" s="124">
        <f t="shared" si="7"/>
        <v>2175.4975589988044</v>
      </c>
      <c r="R79" s="124">
        <f t="shared" si="8"/>
        <v>1086554.7792708087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1086554.7792708087</v>
      </c>
      <c r="P80" s="124">
        <f t="shared" si="11"/>
        <v>50660.196312955879</v>
      </c>
      <c r="Q80" s="124">
        <f t="shared" si="7"/>
        <v>2286.6921036966951</v>
      </c>
      <c r="R80" s="124">
        <f t="shared" si="8"/>
        <v>1139501.6676874612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1139501.6676874612</v>
      </c>
      <c r="P81" s="124">
        <f t="shared" si="11"/>
        <v>50660.196312955879</v>
      </c>
      <c r="Q81" s="124">
        <f t="shared" si="7"/>
        <v>2398.12066115877</v>
      </c>
      <c r="R81" s="124">
        <f t="shared" si="8"/>
        <v>1192559.9846615759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1192559.9846615759</v>
      </c>
      <c r="P82" s="124">
        <f t="shared" si="11"/>
        <v>50660.196312955879</v>
      </c>
      <c r="Q82" s="124">
        <f t="shared" si="7"/>
        <v>2509.783723872983</v>
      </c>
      <c r="R82" s="124">
        <f t="shared" si="8"/>
        <v>1245729.9646984048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1245729.9646984048</v>
      </c>
      <c r="P83" s="124">
        <f t="shared" si="11"/>
        <v>50660.196312955879</v>
      </c>
      <c r="Q83" s="124">
        <f t="shared" si="7"/>
        <v>2621.6817853637463</v>
      </c>
      <c r="R83" s="124">
        <f t="shared" si="8"/>
        <v>1299011.8427967243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1299011.8427967243</v>
      </c>
      <c r="P84" s="124">
        <f t="shared" si="11"/>
        <v>50660.196312955879</v>
      </c>
      <c r="Q84" s="124">
        <f t="shared" si="7"/>
        <v>2733.8153401941099</v>
      </c>
      <c r="R84" s="124">
        <f t="shared" si="8"/>
        <v>1352405.8544498743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1352405.8544498743</v>
      </c>
      <c r="P85" s="124">
        <f t="shared" si="11"/>
        <v>50660.196312955879</v>
      </c>
      <c r="Q85" s="124">
        <f t="shared" si="7"/>
        <v>2846.184883967951</v>
      </c>
      <c r="R85" s="124">
        <f t="shared" si="8"/>
        <v>1405912.235646798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1405912.235646798</v>
      </c>
      <c r="P86" s="124">
        <f t="shared" si="11"/>
        <v>50660.196312955879</v>
      </c>
      <c r="Q86" s="124">
        <f t="shared" si="7"/>
        <v>2958.7909133321605</v>
      </c>
      <c r="R86" s="124">
        <f t="shared" si="8"/>
        <v>1459531.2228730861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1459531.2228730861</v>
      </c>
      <c r="P87" s="124">
        <f t="shared" si="11"/>
        <v>50660.196312955879</v>
      </c>
      <c r="Q87" s="124">
        <f t="shared" si="7"/>
        <v>3071.633925978841</v>
      </c>
      <c r="R87" s="124">
        <f t="shared" si="8"/>
        <v>1513263.0531120207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1513263.0531120207</v>
      </c>
      <c r="P88" s="124">
        <f t="shared" si="11"/>
        <v>50660.196312955879</v>
      </c>
      <c r="Q88" s="124">
        <f t="shared" si="7"/>
        <v>3184.7144206475041</v>
      </c>
      <c r="R88" s="124">
        <f t="shared" si="8"/>
        <v>1567107.9638456241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1567107.9638456241</v>
      </c>
      <c r="P89" s="124">
        <f t="shared" si="11"/>
        <v>50660.196312955879</v>
      </c>
      <c r="Q89" s="124">
        <f t="shared" si="7"/>
        <v>3298.0328971272775</v>
      </c>
      <c r="R89" s="124">
        <f t="shared" si="8"/>
        <v>1621066.1930557073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1621066.1930557073</v>
      </c>
      <c r="P90" s="124">
        <f t="shared" si="11"/>
        <v>50660.196312955879</v>
      </c>
      <c r="Q90" s="124">
        <f t="shared" si="7"/>
        <v>3411.5898562591105</v>
      </c>
      <c r="R90" s="124">
        <f t="shared" si="8"/>
        <v>1675137.9792249221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1675137.9792249221</v>
      </c>
      <c r="P91" s="124">
        <f t="shared" si="11"/>
        <v>50660.196312955879</v>
      </c>
      <c r="Q91" s="124">
        <f t="shared" si="7"/>
        <v>3525.3857999379916</v>
      </c>
      <c r="R91" s="124">
        <f t="shared" si="8"/>
        <v>1729323.5613378158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1729323.5613378158</v>
      </c>
      <c r="P92" s="124">
        <f t="shared" si="11"/>
        <v>50660.196312955879</v>
      </c>
      <c r="Q92" s="124">
        <f t="shared" si="7"/>
        <v>3639.4212311151628</v>
      </c>
      <c r="R92" s="124">
        <f t="shared" si="8"/>
        <v>1783623.1788818869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1783623.1788818869</v>
      </c>
      <c r="P93" s="124">
        <f t="shared" si="11"/>
        <v>50660.196312955879</v>
      </c>
      <c r="Q93" s="124">
        <f t="shared" si="7"/>
        <v>3753.6966538003462</v>
      </c>
      <c r="R93" s="124">
        <f t="shared" si="8"/>
        <v>1838037.071848643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1838037.071848643</v>
      </c>
      <c r="P94" s="124">
        <f t="shared" si="11"/>
        <v>50660.196312955879</v>
      </c>
      <c r="Q94" s="124">
        <f t="shared" si="7"/>
        <v>3868.2125730639682</v>
      </c>
      <c r="R94" s="124">
        <f t="shared" si="8"/>
        <v>1892565.4807346629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1892565.4807346629</v>
      </c>
      <c r="P95" s="124">
        <f t="shared" si="11"/>
        <v>50660.196312955879</v>
      </c>
      <c r="Q95" s="124">
        <f t="shared" si="7"/>
        <v>3982.9694950393941</v>
      </c>
      <c r="R95" s="124">
        <f t="shared" si="8"/>
        <v>1947208.6465426581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1947208.6465426581</v>
      </c>
      <c r="P96" s="124">
        <f t="shared" si="11"/>
        <v>50660.196312955879</v>
      </c>
      <c r="Q96" s="124">
        <f t="shared" si="7"/>
        <v>4097.9679269251637</v>
      </c>
      <c r="R96" s="124">
        <f t="shared" si="8"/>
        <v>2001966.810782539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2001966.810782539</v>
      </c>
      <c r="P97" s="124">
        <f t="shared" si="11"/>
        <v>50660.196312955879</v>
      </c>
      <c r="Q97" s="124">
        <f t="shared" si="7"/>
        <v>4213.2083769872352</v>
      </c>
      <c r="R97" s="124">
        <f t="shared" si="8"/>
        <v>2056840.2154724819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2056840.2154724819</v>
      </c>
      <c r="P98" s="124">
        <f t="shared" si="11"/>
        <v>50660.196312955879</v>
      </c>
      <c r="Q98" s="124">
        <f t="shared" si="7"/>
        <v>4328.6913545612279</v>
      </c>
      <c r="R98" s="124">
        <f t="shared" si="8"/>
        <v>2111829.1031399989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2111829.1031399989</v>
      </c>
      <c r="P99" s="124">
        <f t="shared" si="11"/>
        <v>50660.196312955879</v>
      </c>
      <c r="Q99" s="124">
        <f t="shared" si="7"/>
        <v>4444.417370054678</v>
      </c>
      <c r="R99" s="124">
        <f t="shared" si="8"/>
        <v>2166933.7168230098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2166933.7168230098</v>
      </c>
      <c r="P100" s="124">
        <f t="shared" si="11"/>
        <v>50660.196312955879</v>
      </c>
      <c r="Q100" s="124">
        <f t="shared" si="7"/>
        <v>4560.3869349492907</v>
      </c>
      <c r="R100" s="124">
        <f t="shared" si="8"/>
        <v>2222154.3000709149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2222154.3000709149</v>
      </c>
      <c r="P101" s="124">
        <f t="shared" si="11"/>
        <v>50660.196312955879</v>
      </c>
      <c r="Q101" s="124">
        <f t="shared" si="7"/>
        <v>4676.6005618032013</v>
      </c>
      <c r="R101" s="124">
        <f t="shared" si="8"/>
        <v>2277491.0969456742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2277491.0969456742</v>
      </c>
      <c r="P102" s="124">
        <f t="shared" si="11"/>
        <v>50660.196312955879</v>
      </c>
      <c r="Q102" s="124">
        <f t="shared" si="7"/>
        <v>4793.0587642532428</v>
      </c>
      <c r="R102" s="124">
        <f t="shared" si="8"/>
        <v>2332944.3520228835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2332944.3520228835</v>
      </c>
      <c r="P103" s="124">
        <f t="shared" si="11"/>
        <v>50660.196312955879</v>
      </c>
      <c r="Q103" s="124">
        <f t="shared" si="7"/>
        <v>4909.7620570172139</v>
      </c>
      <c r="R103" s="124">
        <f t="shared" si="8"/>
        <v>2388514.3103928566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2388514.3103928566</v>
      </c>
      <c r="P104" s="124">
        <f t="shared" si="11"/>
        <v>50660.196312955879</v>
      </c>
      <c r="Q104" s="124">
        <f t="shared" si="7"/>
        <v>5026.7109558961547</v>
      </c>
      <c r="R104" s="124">
        <f t="shared" si="8"/>
        <v>2444201.2176617086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2444201.2176617086</v>
      </c>
      <c r="P105" s="124">
        <f t="shared" si="11"/>
        <v>50660.196312955879</v>
      </c>
      <c r="Q105" s="124">
        <f t="shared" si="7"/>
        <v>5143.905977776627</v>
      </c>
      <c r="R105" s="124">
        <f t="shared" si="8"/>
        <v>2500005.3199524414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2500005.3199524414</v>
      </c>
      <c r="P106" s="124">
        <f t="shared" si="11"/>
        <v>50660.196312955879</v>
      </c>
      <c r="Q106" s="124">
        <f t="shared" si="7"/>
        <v>5261.3476406329983</v>
      </c>
      <c r="R106" s="124">
        <f t="shared" si="8"/>
        <v>2555926.8639060305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2555926.8639060305</v>
      </c>
      <c r="P107" s="124">
        <f t="shared" si="11"/>
        <v>50660.196312955879</v>
      </c>
      <c r="Q107" s="124">
        <f t="shared" si="7"/>
        <v>5379.0364635297301</v>
      </c>
      <c r="R107" s="124">
        <f t="shared" si="8"/>
        <v>2611966.0966825164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2611966.0966825164</v>
      </c>
      <c r="P108" s="124">
        <f t="shared" si="11"/>
        <v>50660.196312955879</v>
      </c>
      <c r="Q108" s="124">
        <f t="shared" si="7"/>
        <v>5496.9729666236735</v>
      </c>
      <c r="R108" s="124">
        <f t="shared" si="8"/>
        <v>2668123.2659620959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2668123.2659620959</v>
      </c>
      <c r="P109" s="124">
        <f t="shared" si="11"/>
        <v>50660.196312955879</v>
      </c>
      <c r="Q109" s="124">
        <f t="shared" si="7"/>
        <v>5615.1576711663683</v>
      </c>
      <c r="R109" s="124">
        <f t="shared" si="8"/>
        <v>2724398.6199462186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2724398.6199462186</v>
      </c>
      <c r="P110" s="124">
        <f t="shared" si="11"/>
        <v>50660.196312955879</v>
      </c>
      <c r="Q110" s="124">
        <f t="shared" si="7"/>
        <v>5733.5910995063459</v>
      </c>
      <c r="R110" s="124">
        <f t="shared" si="8"/>
        <v>2780792.4073586809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2780792.4073586809</v>
      </c>
      <c r="P111" s="124">
        <f t="shared" si="11"/>
        <v>50660.196312955879</v>
      </c>
      <c r="Q111" s="124">
        <f t="shared" si="7"/>
        <v>5852.2737750914375</v>
      </c>
      <c r="R111" s="124">
        <f t="shared" si="8"/>
        <v>2837304.8774467283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2837304.8774467283</v>
      </c>
      <c r="P112" s="124">
        <f t="shared" si="11"/>
        <v>50660.196312955879</v>
      </c>
      <c r="Q112" s="124">
        <f t="shared" si="7"/>
        <v>5971.206222471088</v>
      </c>
      <c r="R112" s="124">
        <f t="shared" si="8"/>
        <v>2893936.2799821557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2893936.2799821557</v>
      </c>
      <c r="P113" s="124">
        <f t="shared" si="11"/>
        <v>50660.196312955879</v>
      </c>
      <c r="Q113" s="124">
        <f t="shared" si="7"/>
        <v>6090.3889672986779</v>
      </c>
      <c r="R113" s="124">
        <f t="shared" si="8"/>
        <v>2950686.8652624106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2950686.8652624106</v>
      </c>
      <c r="P114" s="124">
        <f t="shared" si="11"/>
        <v>50660.196312955879</v>
      </c>
      <c r="Q114" s="124">
        <f t="shared" si="7"/>
        <v>6209.8225363338397</v>
      </c>
      <c r="R114" s="124">
        <f t="shared" si="8"/>
        <v>3007556.8841117006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3007556.8841117006</v>
      </c>
      <c r="P115" s="124">
        <f t="shared" si="11"/>
        <v>50660.196312955879</v>
      </c>
      <c r="Q115" s="124">
        <f t="shared" si="7"/>
        <v>6329.5074574447899</v>
      </c>
      <c r="R115" s="124">
        <f t="shared" si="8"/>
        <v>3064546.5878821015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3064546.5878821015</v>
      </c>
      <c r="P116" s="124">
        <f t="shared" si="11"/>
        <v>50660.196312955879</v>
      </c>
      <c r="Q116" s="124">
        <f t="shared" si="7"/>
        <v>6449.4442596106655</v>
      </c>
      <c r="R116" s="124">
        <f t="shared" si="8"/>
        <v>3121656.2284546681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3121656.2284546681</v>
      </c>
      <c r="P117" s="124">
        <f t="shared" si="11"/>
        <v>50660.196312955879</v>
      </c>
      <c r="Q117" s="124">
        <f t="shared" si="7"/>
        <v>6569.6334729238552</v>
      </c>
      <c r="R117" s="124">
        <f t="shared" si="8"/>
        <v>3178886.0582405478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3178886.0582405478</v>
      </c>
      <c r="P118" s="124">
        <f t="shared" si="11"/>
        <v>50660.196312955879</v>
      </c>
      <c r="Q118" s="124">
        <f t="shared" si="7"/>
        <v>6690.0756285923453</v>
      </c>
      <c r="R118" s="124">
        <f t="shared" si="8"/>
        <v>3236236.330182096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3236236.330182096</v>
      </c>
      <c r="P119" s="124">
        <f t="shared" si="11"/>
        <v>50660.196312955879</v>
      </c>
      <c r="Q119" s="124">
        <f t="shared" si="7"/>
        <v>6810.7712589420707</v>
      </c>
      <c r="R119" s="124">
        <f t="shared" si="8"/>
        <v>3293707.2977539939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3293707.2977539939</v>
      </c>
      <c r="P120" s="124">
        <f t="shared" si="11"/>
        <v>50660.196312955879</v>
      </c>
      <c r="Q120" s="124">
        <f t="shared" si="7"/>
        <v>6931.7208974192608</v>
      </c>
      <c r="R120" s="124">
        <f t="shared" si="8"/>
        <v>3351299.2149643693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3351299.2149643693</v>
      </c>
      <c r="P121" s="124">
        <f t="shared" si="11"/>
        <v>50660.196312955879</v>
      </c>
      <c r="Q121" s="124">
        <f t="shared" si="7"/>
        <v>7052.9250785928052</v>
      </c>
      <c r="R121" s="124">
        <f t="shared" si="8"/>
        <v>3409012.3363559181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3409012.3363559181</v>
      </c>
      <c r="P122" s="124">
        <f t="shared" si="11"/>
        <v>50660.196312955879</v>
      </c>
      <c r="Q122" s="124">
        <f t="shared" si="7"/>
        <v>7174.3843381566076</v>
      </c>
      <c r="R122" s="124">
        <f t="shared" si="8"/>
        <v>3466846.9170070309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3466846.9170070309</v>
      </c>
      <c r="P123" s="124">
        <f t="shared" si="11"/>
        <v>50660.196312955879</v>
      </c>
      <c r="Q123" s="124">
        <f t="shared" ref="Q123:Q186" si="12">O123*$P$53</f>
        <v>7296.099212931962</v>
      </c>
      <c r="R123" s="124">
        <f t="shared" ref="R123:R186" si="13">O123+P123+Q123</f>
        <v>3524803.2125329189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3524803.2125329189</v>
      </c>
      <c r="P124" s="124">
        <f t="shared" ref="P124:P187" si="16">P123</f>
        <v>50660.196312955879</v>
      </c>
      <c r="Q124" s="124">
        <f t="shared" si="12"/>
        <v>7418.070240869919</v>
      </c>
      <c r="R124" s="124">
        <f t="shared" si="13"/>
        <v>3582881.4790867451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3582881.4790867451</v>
      </c>
      <c r="P125" s="124">
        <f t="shared" si="16"/>
        <v>50660.196312955879</v>
      </c>
      <c r="Q125" s="124">
        <f t="shared" si="12"/>
        <v>7540.2979610536659</v>
      </c>
      <c r="R125" s="124">
        <f t="shared" si="13"/>
        <v>3641081.9733607545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3641081.9733607545</v>
      </c>
      <c r="P126" s="124">
        <f t="shared" si="16"/>
        <v>50660.196312955879</v>
      </c>
      <c r="Q126" s="124">
        <f t="shared" si="12"/>
        <v>7662.7829137009112</v>
      </c>
      <c r="R126" s="124">
        <f t="shared" si="13"/>
        <v>3699404.9525874117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3699404.9525874117</v>
      </c>
      <c r="P127" s="124">
        <f t="shared" si="16"/>
        <v>50660.196312955879</v>
      </c>
      <c r="Q127" s="124">
        <f t="shared" si="12"/>
        <v>7785.5256401662682</v>
      </c>
      <c r="R127" s="124">
        <f t="shared" si="13"/>
        <v>3757850.6745405341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3757850.6745405341</v>
      </c>
      <c r="P128" s="124">
        <f t="shared" si="16"/>
        <v>50660.196312955879</v>
      </c>
      <c r="Q128" s="124">
        <f t="shared" si="12"/>
        <v>7908.5266829436496</v>
      </c>
      <c r="R128" s="124">
        <f t="shared" si="13"/>
        <v>3816419.3975364338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3816419.3975364338</v>
      </c>
      <c r="P129" s="124">
        <f t="shared" si="16"/>
        <v>50660.196312955879</v>
      </c>
      <c r="Q129" s="124">
        <f t="shared" si="12"/>
        <v>8031.7865856686676</v>
      </c>
      <c r="R129" s="124">
        <f t="shared" si="13"/>
        <v>3875111.3804350584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3875111.3804350584</v>
      </c>
      <c r="P130" s="124">
        <f t="shared" si="16"/>
        <v>50660.196312955879</v>
      </c>
      <c r="Q130" s="124">
        <f t="shared" si="12"/>
        <v>8155.3058931210317</v>
      </c>
      <c r="R130" s="124">
        <f t="shared" si="13"/>
        <v>3933926.8826411352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3933926.8826411352</v>
      </c>
      <c r="P131" s="124">
        <f t="shared" si="16"/>
        <v>50660.196312955879</v>
      </c>
      <c r="Q131" s="124">
        <f t="shared" si="12"/>
        <v>8279.0851512269601</v>
      </c>
      <c r="R131" s="124">
        <f t="shared" si="13"/>
        <v>3992866.1641053185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3992866.1641053185</v>
      </c>
      <c r="P132" s="124">
        <f t="shared" si="16"/>
        <v>50660.196312955879</v>
      </c>
      <c r="Q132" s="124">
        <f t="shared" si="12"/>
        <v>8403.1249070615922</v>
      </c>
      <c r="R132" s="124">
        <f t="shared" si="13"/>
        <v>4051929.485325336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4051929.485325336</v>
      </c>
      <c r="P133" s="124">
        <f t="shared" si="16"/>
        <v>50660.196312955879</v>
      </c>
      <c r="Q133" s="124">
        <f t="shared" si="12"/>
        <v>8527.4257088514059</v>
      </c>
      <c r="R133" s="124">
        <f t="shared" si="13"/>
        <v>4111117.1073471433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4111117.1073471433</v>
      </c>
      <c r="P134" s="124">
        <f t="shared" si="16"/>
        <v>50660.196312955879</v>
      </c>
      <c r="Q134" s="124">
        <f t="shared" si="12"/>
        <v>8651.9881059766412</v>
      </c>
      <c r="R134" s="124">
        <f t="shared" si="13"/>
        <v>4170429.2917660759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4170429.2917660759</v>
      </c>
      <c r="P135" s="124">
        <f t="shared" si="16"/>
        <v>50660.196312955879</v>
      </c>
      <c r="Q135" s="124">
        <f t="shared" si="12"/>
        <v>8776.8126489737242</v>
      </c>
      <c r="R135" s="124">
        <f t="shared" si="13"/>
        <v>4229866.3007280054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4229866.3007280054</v>
      </c>
      <c r="P136" s="124">
        <f t="shared" si="16"/>
        <v>50660.196312955879</v>
      </c>
      <c r="Q136" s="124">
        <f t="shared" si="12"/>
        <v>8901.8998895377081</v>
      </c>
      <c r="R136" s="124">
        <f t="shared" si="13"/>
        <v>4289428.396930499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4289428.396930499</v>
      </c>
      <c r="P137" s="124">
        <f t="shared" si="16"/>
        <v>50660.196312955879</v>
      </c>
      <c r="Q137" s="124">
        <f t="shared" si="12"/>
        <v>9027.2503805247052</v>
      </c>
      <c r="R137" s="124">
        <f t="shared" si="13"/>
        <v>4349115.843623979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4349115.843623979</v>
      </c>
      <c r="P138" s="124">
        <f t="shared" si="16"/>
        <v>50660.196312955879</v>
      </c>
      <c r="Q138" s="124">
        <f t="shared" si="12"/>
        <v>9152.8646759543335</v>
      </c>
      <c r="R138" s="124">
        <f t="shared" si="13"/>
        <v>4408928.9046128886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4408928.9046128886</v>
      </c>
      <c r="P139" s="124">
        <f t="shared" si="16"/>
        <v>50660.196312955879</v>
      </c>
      <c r="Q139" s="124">
        <f t="shared" si="12"/>
        <v>9278.7433310121651</v>
      </c>
      <c r="R139" s="124">
        <f t="shared" si="13"/>
        <v>4468867.8442568565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4468867.8442568565</v>
      </c>
      <c r="P140" s="124">
        <f t="shared" si="16"/>
        <v>50660.196312955879</v>
      </c>
      <c r="Q140" s="124">
        <f t="shared" si="12"/>
        <v>9404.8869020521797</v>
      </c>
      <c r="R140" s="124">
        <f t="shared" si="13"/>
        <v>4528932.927471864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4528932.927471864</v>
      </c>
      <c r="P141" s="124">
        <f t="shared" si="16"/>
        <v>50660.196312955879</v>
      </c>
      <c r="Q141" s="124">
        <f t="shared" si="12"/>
        <v>9531.295946599219</v>
      </c>
      <c r="R141" s="124">
        <f t="shared" si="13"/>
        <v>4589124.4197314186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4589124.4197314186</v>
      </c>
      <c r="P142" s="124">
        <f t="shared" si="16"/>
        <v>50660.196312955879</v>
      </c>
      <c r="Q142" s="124">
        <f t="shared" si="12"/>
        <v>9657.9710233514597</v>
      </c>
      <c r="R142" s="124">
        <f t="shared" si="13"/>
        <v>4649442.5870677261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4649442.5870677261</v>
      </c>
      <c r="P143" s="124">
        <f t="shared" si="16"/>
        <v>50660.196312955879</v>
      </c>
      <c r="Q143" s="124">
        <f t="shared" si="12"/>
        <v>9784.9126921828793</v>
      </c>
      <c r="R143" s="124">
        <f t="shared" si="13"/>
        <v>4709887.6960728643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4709887.6960728643</v>
      </c>
      <c r="P144" s="124">
        <f t="shared" si="16"/>
        <v>50660.196312955879</v>
      </c>
      <c r="Q144" s="124">
        <f t="shared" si="12"/>
        <v>9912.1215141457214</v>
      </c>
      <c r="R144" s="124">
        <f t="shared" si="13"/>
        <v>4770460.0138999652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4770460.0138999652</v>
      </c>
      <c r="P145" s="124">
        <f t="shared" si="16"/>
        <v>50660.196312955879</v>
      </c>
      <c r="Q145" s="124">
        <f t="shared" si="12"/>
        <v>10039.598051472991</v>
      </c>
      <c r="R145" s="124">
        <f t="shared" si="13"/>
        <v>4831159.8082643934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4831159.8082643934</v>
      </c>
      <c r="P146" s="124">
        <f t="shared" si="16"/>
        <v>50660.196312955879</v>
      </c>
      <c r="Q146" s="124">
        <f t="shared" si="12"/>
        <v>10167.342867580928</v>
      </c>
      <c r="R146" s="124">
        <f t="shared" si="13"/>
        <v>4891987.3474449301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4891987.3474449301</v>
      </c>
      <c r="P147" s="124">
        <f t="shared" si="16"/>
        <v>50660.196312955879</v>
      </c>
      <c r="Q147" s="124">
        <f t="shared" si="12"/>
        <v>10295.356527071508</v>
      </c>
      <c r="R147" s="124">
        <f t="shared" si="13"/>
        <v>4952942.9002849571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4952942.9002849571</v>
      </c>
      <c r="P148" s="124">
        <f t="shared" si="16"/>
        <v>50660.196312955879</v>
      </c>
      <c r="Q148" s="124">
        <f t="shared" si="12"/>
        <v>10423.639595734921</v>
      </c>
      <c r="R148" s="124">
        <f t="shared" si="13"/>
        <v>5014026.7361936476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5014026.7361936476</v>
      </c>
      <c r="P149" s="124">
        <f t="shared" si="16"/>
        <v>50660.196312955879</v>
      </c>
      <c r="Q149" s="124">
        <f t="shared" si="12"/>
        <v>10552.192640552088</v>
      </c>
      <c r="R149" s="124">
        <f t="shared" si="13"/>
        <v>5075239.1251471555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5075239.1251471555</v>
      </c>
      <c r="P150" s="124">
        <f t="shared" si="16"/>
        <v>50660.196312955879</v>
      </c>
      <c r="Q150" s="124">
        <f t="shared" si="12"/>
        <v>10681.016229697159</v>
      </c>
      <c r="R150" s="124">
        <f t="shared" si="13"/>
        <v>5136580.3376898086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5136580.3376898086</v>
      </c>
      <c r="P151" s="124">
        <f t="shared" si="16"/>
        <v>50660.196312955879</v>
      </c>
      <c r="Q151" s="124">
        <f t="shared" si="12"/>
        <v>10810.11093254003</v>
      </c>
      <c r="R151" s="124">
        <f t="shared" si="13"/>
        <v>5198050.6449353043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5198050.6449353043</v>
      </c>
      <c r="P152" s="124">
        <f t="shared" si="16"/>
        <v>50660.196312955879</v>
      </c>
      <c r="Q152" s="124">
        <f t="shared" si="12"/>
        <v>10939.47731964885</v>
      </c>
      <c r="R152" s="124">
        <f t="shared" si="13"/>
        <v>5259650.3185679084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5259650.3185679084</v>
      </c>
      <c r="P153" s="124">
        <f t="shared" si="16"/>
        <v>50660.196312955879</v>
      </c>
      <c r="Q153" s="124">
        <f t="shared" si="12"/>
        <v>11069.115962792548</v>
      </c>
      <c r="R153" s="124">
        <f t="shared" si="13"/>
        <v>5321379.6308436561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5321379.6308436561</v>
      </c>
      <c r="P154" s="124">
        <f t="shared" si="16"/>
        <v>50660.196312955879</v>
      </c>
      <c r="Q154" s="124">
        <f t="shared" si="12"/>
        <v>11199.027434943368</v>
      </c>
      <c r="R154" s="124">
        <f t="shared" si="13"/>
        <v>5383238.854591555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5383238.854591555</v>
      </c>
      <c r="P155" s="124">
        <f t="shared" si="16"/>
        <v>50660.196312955879</v>
      </c>
      <c r="Q155" s="124">
        <f t="shared" si="12"/>
        <v>11329.212310279388</v>
      </c>
      <c r="R155" s="124">
        <f t="shared" si="13"/>
        <v>5445228.2632147903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5445228.2632147903</v>
      </c>
      <c r="P156" s="124">
        <f t="shared" si="16"/>
        <v>50660.196312955879</v>
      </c>
      <c r="Q156" s="124">
        <f t="shared" si="12"/>
        <v>11459.671164187066</v>
      </c>
      <c r="R156" s="124">
        <f t="shared" si="13"/>
        <v>5507348.1306919325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5507348.1306919325</v>
      </c>
      <c r="P157" s="124">
        <f t="shared" si="16"/>
        <v>50660.196312955879</v>
      </c>
      <c r="Q157" s="124">
        <f t="shared" si="12"/>
        <v>11590.404573263779</v>
      </c>
      <c r="R157" s="124">
        <f t="shared" si="13"/>
        <v>5569598.7315781517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5569598.7315781517</v>
      </c>
      <c r="P158" s="124">
        <f t="shared" si="16"/>
        <v>50660.196312955879</v>
      </c>
      <c r="Q158" s="124">
        <f t="shared" si="12"/>
        <v>11721.413115320371</v>
      </c>
      <c r="R158" s="124">
        <f t="shared" si="13"/>
        <v>5631980.341006428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5631980.341006428</v>
      </c>
      <c r="P159" s="124">
        <f t="shared" si="16"/>
        <v>50660.196312955879</v>
      </c>
      <c r="Q159" s="124">
        <f t="shared" si="12"/>
        <v>11852.697369383715</v>
      </c>
      <c r="R159" s="124">
        <f t="shared" si="13"/>
        <v>5694493.2346887672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5694493.2346887672</v>
      </c>
      <c r="P160" s="124">
        <f t="shared" si="16"/>
        <v>50660.196312955879</v>
      </c>
      <c r="Q160" s="124">
        <f t="shared" si="12"/>
        <v>11984.257915699263</v>
      </c>
      <c r="R160" s="124">
        <f t="shared" si="13"/>
        <v>5757137.6889174217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5757137.6889174217</v>
      </c>
      <c r="P161" s="124">
        <f t="shared" si="16"/>
        <v>50660.196312955879</v>
      </c>
      <c r="Q161" s="124">
        <f t="shared" si="12"/>
        <v>12116.095335733611</v>
      </c>
      <c r="R161" s="124">
        <f t="shared" si="13"/>
        <v>5819913.9805661105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5819913.9805661105</v>
      </c>
      <c r="P162" s="124">
        <f t="shared" si="16"/>
        <v>50660.196312955879</v>
      </c>
      <c r="Q162" s="124">
        <f t="shared" si="12"/>
        <v>12248.210212177073</v>
      </c>
      <c r="R162" s="124">
        <f t="shared" si="13"/>
        <v>5882822.3870912427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5882822.3870912427</v>
      </c>
      <c r="P163" s="124">
        <f t="shared" si="16"/>
        <v>50660.196312955879</v>
      </c>
      <c r="Q163" s="124">
        <f t="shared" si="12"/>
        <v>12380.603128946259</v>
      </c>
      <c r="R163" s="124">
        <f t="shared" si="13"/>
        <v>5945863.1865331447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5945863.1865331447</v>
      </c>
      <c r="P164" s="124">
        <f t="shared" si="16"/>
        <v>50660.196312955879</v>
      </c>
      <c r="Q164" s="124">
        <f t="shared" si="12"/>
        <v>12513.274671186649</v>
      </c>
      <c r="R164" s="124">
        <f t="shared" si="13"/>
        <v>6009036.6575172869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6009036.6575172869</v>
      </c>
      <c r="P165" s="124">
        <f t="shared" si="16"/>
        <v>50660.196312955879</v>
      </c>
      <c r="Q165" s="124">
        <f t="shared" si="12"/>
        <v>12646.225425275179</v>
      </c>
      <c r="R165" s="124">
        <f t="shared" si="13"/>
        <v>6072343.0792555176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6072343.0792555176</v>
      </c>
      <c r="P166" s="124">
        <f t="shared" si="16"/>
        <v>50660.196312955879</v>
      </c>
      <c r="Q166" s="124">
        <f t="shared" si="12"/>
        <v>12779.45597882284</v>
      </c>
      <c r="R166" s="124">
        <f t="shared" si="13"/>
        <v>6135782.731547296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6135782.731547296</v>
      </c>
      <c r="P167" s="124">
        <f t="shared" si="16"/>
        <v>50660.196312955879</v>
      </c>
      <c r="Q167" s="124">
        <f t="shared" si="12"/>
        <v>12912.966920677265</v>
      </c>
      <c r="R167" s="124">
        <f t="shared" si="13"/>
        <v>6199355.8947809292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6199355.8947809292</v>
      </c>
      <c r="P168" s="124">
        <f t="shared" si="16"/>
        <v>50660.196312955879</v>
      </c>
      <c r="Q168" s="124">
        <f t="shared" si="12"/>
        <v>13046.758840925344</v>
      </c>
      <c r="R168" s="124">
        <f t="shared" si="13"/>
        <v>6263062.8499348098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6263062.8499348098</v>
      </c>
      <c r="P169" s="124">
        <f t="shared" si="16"/>
        <v>50660.196312955879</v>
      </c>
      <c r="Q169" s="124">
        <f t="shared" si="12"/>
        <v>13180.832330895822</v>
      </c>
      <c r="R169" s="124">
        <f t="shared" si="13"/>
        <v>6326903.878578661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6326903.878578661</v>
      </c>
      <c r="P170" s="124">
        <f t="shared" si="16"/>
        <v>50660.196312955879</v>
      </c>
      <c r="Q170" s="124">
        <f t="shared" si="12"/>
        <v>13315.187983161914</v>
      </c>
      <c r="R170" s="124">
        <f t="shared" si="13"/>
        <v>6390879.2628747784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6390879.2628747784</v>
      </c>
      <c r="P171" s="124">
        <f t="shared" si="16"/>
        <v>50660.196312955879</v>
      </c>
      <c r="Q171" s="124">
        <f t="shared" si="12"/>
        <v>13449.826391543927</v>
      </c>
      <c r="R171" s="124">
        <f t="shared" si="13"/>
        <v>6454989.2855792781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6454989.2855792781</v>
      </c>
      <c r="P172" s="124">
        <f t="shared" si="16"/>
        <v>50660.196312955879</v>
      </c>
      <c r="Q172" s="124">
        <f t="shared" si="12"/>
        <v>13584.748151111889</v>
      </c>
      <c r="R172" s="124">
        <f t="shared" si="13"/>
        <v>6519234.2300433461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6519234.2300433461</v>
      </c>
      <c r="P173" s="124">
        <f t="shared" si="16"/>
        <v>50660.196312955879</v>
      </c>
      <c r="Q173" s="124">
        <f t="shared" si="12"/>
        <v>13719.953858188166</v>
      </c>
      <c r="R173" s="124">
        <f t="shared" si="13"/>
        <v>6583614.38021449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6583614.38021449</v>
      </c>
      <c r="P174" s="124">
        <f t="shared" si="16"/>
        <v>50660.196312955879</v>
      </c>
      <c r="Q174" s="124">
        <f t="shared" si="12"/>
        <v>13855.444110350105</v>
      </c>
      <c r="R174" s="124">
        <f t="shared" si="13"/>
        <v>6648130.0206377953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6648130.0206377953</v>
      </c>
      <c r="P175" s="124">
        <f t="shared" si="16"/>
        <v>50660.196312955879</v>
      </c>
      <c r="Q175" s="124">
        <f t="shared" si="12"/>
        <v>13991.219506432679</v>
      </c>
      <c r="R175" s="124">
        <f t="shared" si="13"/>
        <v>6712781.4364571832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6712781.4364571832</v>
      </c>
      <c r="P176" s="124">
        <f t="shared" si="16"/>
        <v>50660.196312955879</v>
      </c>
      <c r="Q176" s="124">
        <f t="shared" si="12"/>
        <v>14127.28064653113</v>
      </c>
      <c r="R176" s="124">
        <f t="shared" si="13"/>
        <v>6777568.9134166697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6777568.9134166697</v>
      </c>
      <c r="P177" s="124">
        <f t="shared" si="16"/>
        <v>50660.196312955879</v>
      </c>
      <c r="Q177" s="124">
        <f t="shared" si="12"/>
        <v>14263.628132003618</v>
      </c>
      <c r="R177" s="124">
        <f t="shared" si="13"/>
        <v>6842492.7378616286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6842492.7378616286</v>
      </c>
      <c r="P178" s="124">
        <f t="shared" si="16"/>
        <v>50660.196312955879</v>
      </c>
      <c r="Q178" s="124">
        <f t="shared" si="12"/>
        <v>14400.262565473884</v>
      </c>
      <c r="R178" s="124">
        <f t="shared" si="13"/>
        <v>6907553.1967400583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6907553.1967400583</v>
      </c>
      <c r="P179" s="124">
        <f t="shared" si="16"/>
        <v>50660.196312955879</v>
      </c>
      <c r="Q179" s="124">
        <f t="shared" si="12"/>
        <v>14537.184550833914</v>
      </c>
      <c r="R179" s="124">
        <f t="shared" si="13"/>
        <v>6972750.5776038477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6972750.5776038477</v>
      </c>
      <c r="P180" s="124">
        <f t="shared" si="16"/>
        <v>50660.196312955879</v>
      </c>
      <c r="Q180" s="124">
        <f t="shared" si="12"/>
        <v>14674.394693246602</v>
      </c>
      <c r="R180" s="124">
        <f t="shared" si="13"/>
        <v>7038085.1686100503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7038085.1686100503</v>
      </c>
      <c r="P181" s="124">
        <f t="shared" si="16"/>
        <v>50660.196312955879</v>
      </c>
      <c r="Q181" s="124">
        <f t="shared" si="12"/>
        <v>14811.893599148429</v>
      </c>
      <c r="R181" s="124">
        <f t="shared" si="13"/>
        <v>7103557.2585221548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7103557.2585221548</v>
      </c>
      <c r="P182" s="124">
        <f t="shared" si="16"/>
        <v>50660.196312955879</v>
      </c>
      <c r="Q182" s="124">
        <f t="shared" si="12"/>
        <v>14949.68187625214</v>
      </c>
      <c r="R182" s="124">
        <f t="shared" si="13"/>
        <v>7169167.1367113627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7169167.1367113627</v>
      </c>
      <c r="P183" s="124">
        <f t="shared" si="16"/>
        <v>50660.196312955879</v>
      </c>
      <c r="Q183" s="124">
        <f t="shared" si="12"/>
        <v>15087.760133549438</v>
      </c>
      <c r="R183" s="124">
        <f t="shared" si="13"/>
        <v>7234915.0931578679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7234915.0931578679</v>
      </c>
      <c r="P184" s="124">
        <f t="shared" si="16"/>
        <v>50660.196312955879</v>
      </c>
      <c r="Q184" s="124">
        <f t="shared" si="12"/>
        <v>15226.128981313668</v>
      </c>
      <c r="R184" s="124">
        <f t="shared" si="13"/>
        <v>7300801.4184521371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7300801.4184521371</v>
      </c>
      <c r="P185" s="124">
        <f t="shared" si="16"/>
        <v>50660.196312955879</v>
      </c>
      <c r="Q185" s="124">
        <f t="shared" si="12"/>
        <v>15364.789031102511</v>
      </c>
      <c r="R185" s="124">
        <f t="shared" si="13"/>
        <v>7366826.4037961951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7366826.4037961951</v>
      </c>
      <c r="P186" s="124">
        <f t="shared" si="16"/>
        <v>50660.196312955879</v>
      </c>
      <c r="Q186" s="124">
        <f t="shared" si="12"/>
        <v>15503.740895760702</v>
      </c>
      <c r="R186" s="124">
        <f t="shared" si="13"/>
        <v>7432990.3410049109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7432990.3410049109</v>
      </c>
      <c r="P187" s="124">
        <f t="shared" si="16"/>
        <v>50660.196312955879</v>
      </c>
      <c r="Q187" s="124">
        <f t="shared" ref="Q187:Q250" si="17">O187*$P$53</f>
        <v>15642.985189422721</v>
      </c>
      <c r="R187" s="124">
        <f t="shared" ref="R187:R250" si="18">O187+P187+Q187</f>
        <v>7499293.5225072894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7499293.5225072894</v>
      </c>
      <c r="P188" s="124">
        <f t="shared" ref="P188:P251" si="21">P187</f>
        <v>50660.196312955879</v>
      </c>
      <c r="Q188" s="124">
        <f t="shared" si="17"/>
        <v>15782.522527515521</v>
      </c>
      <c r="R188" s="124">
        <f t="shared" si="18"/>
        <v>7565736.2413477609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7565736.2413477609</v>
      </c>
      <c r="P189" s="124">
        <f t="shared" si="21"/>
        <v>50660.196312955879</v>
      </c>
      <c r="Q189" s="124">
        <f t="shared" si="17"/>
        <v>15922.353526761237</v>
      </c>
      <c r="R189" s="124">
        <f t="shared" si="18"/>
        <v>7632318.7911874773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7632318.7911874773</v>
      </c>
      <c r="P190" s="124">
        <f t="shared" si="21"/>
        <v>50660.196312955879</v>
      </c>
      <c r="Q190" s="124">
        <f t="shared" si="17"/>
        <v>16062.478805179919</v>
      </c>
      <c r="R190" s="124">
        <f t="shared" si="18"/>
        <v>7699041.4663056126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7699041.4663056126</v>
      </c>
      <c r="P191" s="124">
        <f t="shared" si="21"/>
        <v>50660.196312955879</v>
      </c>
      <c r="Q191" s="124">
        <f t="shared" si="17"/>
        <v>16202.898982092262</v>
      </c>
      <c r="R191" s="124">
        <f t="shared" si="18"/>
        <v>7765904.56160066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7765904.56160066</v>
      </c>
      <c r="P192" s="124">
        <f t="shared" si="21"/>
        <v>50660.196312955879</v>
      </c>
      <c r="Q192" s="124">
        <f t="shared" si="17"/>
        <v>16343.614678122345</v>
      </c>
      <c r="R192" s="124">
        <f t="shared" si="18"/>
        <v>7832908.3725917377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7832908.3725917377</v>
      </c>
      <c r="P193" s="124">
        <f t="shared" si="21"/>
        <v>50660.196312955879</v>
      </c>
      <c r="Q193" s="124">
        <f t="shared" si="17"/>
        <v>16484.626515200369</v>
      </c>
      <c r="R193" s="124">
        <f t="shared" si="18"/>
        <v>7900053.1954198936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7900053.1954198936</v>
      </c>
      <c r="P194" s="124">
        <f t="shared" si="21"/>
        <v>50660.196312955879</v>
      </c>
      <c r="Q194" s="124">
        <f t="shared" si="17"/>
        <v>16625.935116565408</v>
      </c>
      <c r="R194" s="124">
        <f t="shared" si="18"/>
        <v>7967339.326849415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7967339.326849415</v>
      </c>
      <c r="P195" s="124">
        <f t="shared" si="21"/>
        <v>50660.196312955879</v>
      </c>
      <c r="Q195" s="124">
        <f t="shared" si="17"/>
        <v>16767.541106768167</v>
      </c>
      <c r="R195" s="124">
        <f t="shared" si="18"/>
        <v>8034767.0642691385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8034767.0642691385</v>
      </c>
      <c r="P196" s="124">
        <f t="shared" si="21"/>
        <v>50660.196312955879</v>
      </c>
      <c r="Q196" s="124">
        <f t="shared" si="17"/>
        <v>16909.44511167374</v>
      </c>
      <c r="R196" s="124">
        <f t="shared" si="18"/>
        <v>8102336.7056937674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8102336.7056937674</v>
      </c>
      <c r="P197" s="124">
        <f t="shared" si="21"/>
        <v>50660.196312955879</v>
      </c>
      <c r="Q197" s="124">
        <f t="shared" si="17"/>
        <v>17051.647758464369</v>
      </c>
      <c r="R197" s="124">
        <f t="shared" si="18"/>
        <v>8170048.5497651873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8170048.5497651873</v>
      </c>
      <c r="P198" s="124">
        <f t="shared" si="21"/>
        <v>50660.196312955879</v>
      </c>
      <c r="Q198" s="124">
        <f t="shared" si="17"/>
        <v>17194.149675642228</v>
      </c>
      <c r="R198" s="124">
        <f t="shared" si="18"/>
        <v>8237902.895753785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8237902.895753785</v>
      </c>
      <c r="P199" s="124">
        <f t="shared" si="21"/>
        <v>50660.196312955879</v>
      </c>
      <c r="Q199" s="124">
        <f t="shared" si="17"/>
        <v>17336.9514930322</v>
      </c>
      <c r="R199" s="124">
        <f t="shared" si="18"/>
        <v>8305900.0435597729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8305900.0435597729</v>
      </c>
      <c r="P200" s="124">
        <f t="shared" si="21"/>
        <v>50660.196312955879</v>
      </c>
      <c r="Q200" s="124">
        <f t="shared" si="17"/>
        <v>17480.053841784647</v>
      </c>
      <c r="R200" s="124">
        <f t="shared" si="18"/>
        <v>8374040.2937145131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8374040.2937145131</v>
      </c>
      <c r="P201" s="124">
        <f t="shared" si="21"/>
        <v>50660.196312955879</v>
      </c>
      <c r="Q201" s="124">
        <f t="shared" si="17"/>
        <v>17623.457354378213</v>
      </c>
      <c r="R201" s="124">
        <f t="shared" si="18"/>
        <v>8442323.9473818466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8442323.9473818466</v>
      </c>
      <c r="P202" s="124">
        <f t="shared" si="21"/>
        <v>50660.196312955879</v>
      </c>
      <c r="Q202" s="124">
        <f t="shared" si="17"/>
        <v>17767.162664622618</v>
      </c>
      <c r="R202" s="124">
        <f t="shared" si="18"/>
        <v>8510751.3063594252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8510751.3063594252</v>
      </c>
      <c r="P203" s="124">
        <f t="shared" si="21"/>
        <v>50660.196312955879</v>
      </c>
      <c r="Q203" s="124">
        <f t="shared" si="17"/>
        <v>17911.170407661451</v>
      </c>
      <c r="R203" s="124">
        <f t="shared" si="18"/>
        <v>8579322.6730800439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8579322.6730800439</v>
      </c>
      <c r="P204" s="124">
        <f t="shared" si="21"/>
        <v>50660.196312955879</v>
      </c>
      <c r="Q204" s="124">
        <f t="shared" si="17"/>
        <v>18055.48121997499</v>
      </c>
      <c r="R204" s="124">
        <f t="shared" si="18"/>
        <v>8648038.3506129757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8648038.3506129757</v>
      </c>
      <c r="P205" s="124">
        <f t="shared" si="21"/>
        <v>50660.196312955879</v>
      </c>
      <c r="Q205" s="124">
        <f t="shared" si="17"/>
        <v>18200.095739382999</v>
      </c>
      <c r="R205" s="124">
        <f t="shared" si="18"/>
        <v>8716898.6426653154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8716898.6426653154</v>
      </c>
      <c r="P206" s="124">
        <f t="shared" si="21"/>
        <v>50660.196312955879</v>
      </c>
      <c r="Q206" s="124">
        <f t="shared" si="17"/>
        <v>18345.014605047563</v>
      </c>
      <c r="R206" s="124">
        <f t="shared" si="18"/>
        <v>8785903.8535833191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8785903.8535833191</v>
      </c>
      <c r="P207" s="124">
        <f t="shared" si="21"/>
        <v>50660.196312955879</v>
      </c>
      <c r="Q207" s="124">
        <f t="shared" si="17"/>
        <v>18490.238457475894</v>
      </c>
      <c r="R207" s="124">
        <f t="shared" si="18"/>
        <v>8855054.2883537523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8855054.2883537523</v>
      </c>
      <c r="P208" s="124">
        <f t="shared" si="21"/>
        <v>50660.196312955879</v>
      </c>
      <c r="Q208" s="124">
        <f t="shared" si="17"/>
        <v>18635.767938523193</v>
      </c>
      <c r="R208" s="124">
        <f t="shared" si="18"/>
        <v>8924350.2526052315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8924350.2526052315</v>
      </c>
      <c r="P209" s="124">
        <f t="shared" si="21"/>
        <v>50660.196312955879</v>
      </c>
      <c r="Q209" s="124">
        <f t="shared" si="17"/>
        <v>18781.603691395449</v>
      </c>
      <c r="R209" s="124">
        <f t="shared" si="18"/>
        <v>8993792.0526095834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8993792.0526095834</v>
      </c>
      <c r="P210" s="124">
        <f t="shared" si="21"/>
        <v>50660.196312955879</v>
      </c>
      <c r="Q210" s="124">
        <f t="shared" si="17"/>
        <v>18927.746360652312</v>
      </c>
      <c r="R210" s="124">
        <f t="shared" si="18"/>
        <v>9063379.995283192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9063379.995283192</v>
      </c>
      <c r="P211" s="124">
        <f t="shared" si="21"/>
        <v>50660.196312955879</v>
      </c>
      <c r="Q211" s="124">
        <f t="shared" si="17"/>
        <v>19074.196592209923</v>
      </c>
      <c r="R211" s="124">
        <f t="shared" si="18"/>
        <v>9133114.3881883584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9133114.3881883584</v>
      </c>
      <c r="P212" s="124">
        <f t="shared" si="21"/>
        <v>50660.196312955879</v>
      </c>
      <c r="Q212" s="124">
        <f t="shared" si="17"/>
        <v>19220.95503334378</v>
      </c>
      <c r="R212" s="124">
        <f t="shared" si="18"/>
        <v>9202995.5395346582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9202995.5395346582</v>
      </c>
      <c r="P213" s="124">
        <f t="shared" si="21"/>
        <v>50660.196312955879</v>
      </c>
      <c r="Q213" s="124">
        <f t="shared" si="17"/>
        <v>19368.022332691595</v>
      </c>
      <c r="R213" s="124">
        <f t="shared" si="18"/>
        <v>9273023.7581803072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9273023.7581803072</v>
      </c>
      <c r="P214" s="124">
        <f t="shared" si="21"/>
        <v>50660.196312955879</v>
      </c>
      <c r="Q214" s="124">
        <f t="shared" si="17"/>
        <v>19515.399140256159</v>
      </c>
      <c r="R214" s="124">
        <f t="shared" si="18"/>
        <v>9343199.3536335193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9343199.3536335193</v>
      </c>
      <c r="P215" s="124">
        <f t="shared" si="21"/>
        <v>50660.196312955879</v>
      </c>
      <c r="Q215" s="124">
        <f t="shared" si="17"/>
        <v>19663.08610740821</v>
      </c>
      <c r="R215" s="124">
        <f t="shared" si="18"/>
        <v>9413522.6360538844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9413522.6360538844</v>
      </c>
      <c r="P216" s="124">
        <f t="shared" si="21"/>
        <v>50660.196312955879</v>
      </c>
      <c r="Q216" s="124">
        <f t="shared" si="17"/>
        <v>19811.083886889333</v>
      </c>
      <c r="R216" s="124">
        <f t="shared" si="18"/>
        <v>9483993.9162537307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9483993.9162537307</v>
      </c>
      <c r="P217" s="124">
        <f t="shared" si="21"/>
        <v>50660.196312955879</v>
      </c>
      <c r="Q217" s="124">
        <f t="shared" si="17"/>
        <v>19959.393132814817</v>
      </c>
      <c r="R217" s="124">
        <f t="shared" si="18"/>
        <v>9554613.5056995023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9554613.5056995023</v>
      </c>
      <c r="P218" s="124">
        <f t="shared" si="21"/>
        <v>50660.196312955879</v>
      </c>
      <c r="Q218" s="124">
        <f t="shared" si="17"/>
        <v>20108.014500676567</v>
      </c>
      <c r="R218" s="124">
        <f t="shared" si="18"/>
        <v>9625381.7165131345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9625381.7165131345</v>
      </c>
      <c r="P219" s="124">
        <f t="shared" si="21"/>
        <v>50660.196312955879</v>
      </c>
      <c r="Q219" s="124">
        <f t="shared" si="17"/>
        <v>20256.948647345987</v>
      </c>
      <c r="R219" s="124">
        <f t="shared" si="18"/>
        <v>9696298.8614734374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9696298.8614734374</v>
      </c>
      <c r="P220" s="124">
        <f t="shared" si="21"/>
        <v>50660.196312955879</v>
      </c>
      <c r="Q220" s="124">
        <f t="shared" si="17"/>
        <v>20406.196231076894</v>
      </c>
      <c r="R220" s="124">
        <f t="shared" si="18"/>
        <v>9767365.2540174704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9767365.2540174704</v>
      </c>
      <c r="P221" s="124">
        <f t="shared" si="21"/>
        <v>50660.196312955879</v>
      </c>
      <c r="Q221" s="124">
        <f t="shared" si="17"/>
        <v>20555.757911508423</v>
      </c>
      <c r="R221" s="124">
        <f t="shared" si="18"/>
        <v>9838581.2082419358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9838581.2082419358</v>
      </c>
      <c r="P222" s="124">
        <f t="shared" si="21"/>
        <v>50660.196312955879</v>
      </c>
      <c r="Q222" s="124">
        <f t="shared" si="17"/>
        <v>20705.63434966794</v>
      </c>
      <c r="R222" s="124">
        <f t="shared" si="18"/>
        <v>9909947.0389045607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9909947.0389045607</v>
      </c>
      <c r="P223" s="124">
        <f t="shared" si="21"/>
        <v>50660.196312955879</v>
      </c>
      <c r="Q223" s="124">
        <f t="shared" si="17"/>
        <v>20855.826207973969</v>
      </c>
      <c r="R223" s="124">
        <f t="shared" si="18"/>
        <v>9981463.0614254903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9981463.0614254903</v>
      </c>
      <c r="P224" s="124">
        <f t="shared" si="21"/>
        <v>50660.196312955879</v>
      </c>
      <c r="Q224" s="124">
        <f t="shared" si="17"/>
        <v>21006.334150239112</v>
      </c>
      <c r="R224" s="124">
        <f t="shared" si="18"/>
        <v>10053129.591888687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10053129.591888687</v>
      </c>
      <c r="P225" s="124">
        <f t="shared" si="21"/>
        <v>50660.196312955879</v>
      </c>
      <c r="Q225" s="124">
        <f t="shared" si="17"/>
        <v>21157.158841672994</v>
      </c>
      <c r="R225" s="124">
        <f t="shared" si="18"/>
        <v>10124946.947043316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10124946.947043316</v>
      </c>
      <c r="P226" s="124">
        <f t="shared" si="21"/>
        <v>50660.196312955879</v>
      </c>
      <c r="Q226" s="124">
        <f t="shared" si="17"/>
        <v>21308.300948885189</v>
      </c>
      <c r="R226" s="124">
        <f t="shared" si="18"/>
        <v>10196915.444305157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10196915.444305157</v>
      </c>
      <c r="P227" s="124">
        <f t="shared" si="21"/>
        <v>50660.196312955879</v>
      </c>
      <c r="Q227" s="124">
        <f t="shared" si="17"/>
        <v>21459.761139888182</v>
      </c>
      <c r="R227" s="124">
        <f t="shared" si="18"/>
        <v>10269035.401758002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10269035.401758002</v>
      </c>
      <c r="P228" s="124">
        <f t="shared" si="21"/>
        <v>50660.196312955879</v>
      </c>
      <c r="Q228" s="124">
        <f t="shared" si="17"/>
        <v>21611.540084100307</v>
      </c>
      <c r="R228" s="124">
        <f t="shared" si="18"/>
        <v>10341307.138155058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10341307.138155058</v>
      </c>
      <c r="P229" s="124">
        <f t="shared" si="21"/>
        <v>50660.196312955879</v>
      </c>
      <c r="Q229" s="124">
        <f t="shared" si="17"/>
        <v>21763.63845234871</v>
      </c>
      <c r="R229" s="124">
        <f t="shared" si="18"/>
        <v>10413730.972920364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10413730.972920364</v>
      </c>
      <c r="P230" s="124">
        <f t="shared" si="21"/>
        <v>50660.196312955879</v>
      </c>
      <c r="Q230" s="124">
        <f t="shared" si="17"/>
        <v>21916.05691687233</v>
      </c>
      <c r="R230" s="124">
        <f t="shared" si="18"/>
        <v>10486307.226150192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10486307.226150192</v>
      </c>
      <c r="P231" s="124">
        <f t="shared" si="21"/>
        <v>50660.196312955879</v>
      </c>
      <c r="Q231" s="124">
        <f t="shared" si="17"/>
        <v>22068.796151324845</v>
      </c>
      <c r="R231" s="124">
        <f t="shared" si="18"/>
        <v>10559036.218614474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10559036.218614474</v>
      </c>
      <c r="P232" s="124">
        <f t="shared" si="21"/>
        <v>50660.196312955879</v>
      </c>
      <c r="Q232" s="124">
        <f t="shared" si="17"/>
        <v>22221.856830777655</v>
      </c>
      <c r="R232" s="124">
        <f t="shared" si="18"/>
        <v>10631918.271758208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10631918.271758208</v>
      </c>
      <c r="P233" s="124">
        <f t="shared" si="21"/>
        <v>50660.196312955879</v>
      </c>
      <c r="Q233" s="124">
        <f t="shared" si="17"/>
        <v>22375.239631722881</v>
      </c>
      <c r="R233" s="124">
        <f t="shared" si="18"/>
        <v>10704953.707702888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10704953.707702888</v>
      </c>
      <c r="P234" s="124">
        <f t="shared" si="21"/>
        <v>50660.196312955879</v>
      </c>
      <c r="Q234" s="124">
        <f t="shared" si="17"/>
        <v>22528.945232076345</v>
      </c>
      <c r="R234" s="124">
        <f t="shared" si="18"/>
        <v>10778142.849247921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10778142.849247921</v>
      </c>
      <c r="P235" s="124">
        <f t="shared" si="21"/>
        <v>50660.196312955879</v>
      </c>
      <c r="Q235" s="124">
        <f t="shared" si="17"/>
        <v>22682.974311180562</v>
      </c>
      <c r="R235" s="124">
        <f t="shared" si="18"/>
        <v>10851486.019872058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10851486.019872058</v>
      </c>
      <c r="P236" s="124">
        <f t="shared" si="21"/>
        <v>50660.196312955879</v>
      </c>
      <c r="Q236" s="124">
        <f t="shared" si="17"/>
        <v>22837.327549807746</v>
      </c>
      <c r="R236" s="124">
        <f t="shared" si="18"/>
        <v>10924983.543734822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10924983.543734822</v>
      </c>
      <c r="P237" s="124">
        <f t="shared" si="21"/>
        <v>50660.196312955879</v>
      </c>
      <c r="Q237" s="124">
        <f t="shared" si="17"/>
        <v>22992.005630162821</v>
      </c>
      <c r="R237" s="124">
        <f t="shared" si="18"/>
        <v>10998635.745677942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10998635.745677942</v>
      </c>
      <c r="P238" s="124">
        <f t="shared" si="21"/>
        <v>50660.196312955879</v>
      </c>
      <c r="Q238" s="124">
        <f t="shared" si="17"/>
        <v>23147.009235886442</v>
      </c>
      <c r="R238" s="124">
        <f t="shared" si="18"/>
        <v>11072442.951226786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11072442.951226786</v>
      </c>
      <c r="P239" s="124">
        <f t="shared" si="21"/>
        <v>50660.196312955879</v>
      </c>
      <c r="Q239" s="124">
        <f t="shared" si="17"/>
        <v>23302.339052057996</v>
      </c>
      <c r="R239" s="124">
        <f t="shared" si="18"/>
        <v>11146405.486591801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11146405.486591801</v>
      </c>
      <c r="P240" s="124">
        <f t="shared" si="21"/>
        <v>50660.196312955879</v>
      </c>
      <c r="Q240" s="124">
        <f t="shared" si="17"/>
        <v>23457.995765198655</v>
      </c>
      <c r="R240" s="124">
        <f t="shared" si="18"/>
        <v>11220523.678669956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11220523.678669956</v>
      </c>
      <c r="P241" s="124">
        <f t="shared" si="21"/>
        <v>50660.196312955879</v>
      </c>
      <c r="Q241" s="124">
        <f t="shared" si="17"/>
        <v>23613.980063274386</v>
      </c>
      <c r="R241" s="124">
        <f t="shared" si="18"/>
        <v>11294797.855046187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11294797.855046187</v>
      </c>
      <c r="P242" s="124">
        <f t="shared" si="21"/>
        <v>50660.196312955879</v>
      </c>
      <c r="Q242" s="124">
        <f t="shared" si="17"/>
        <v>23770.292635699025</v>
      </c>
      <c r="R242" s="124">
        <f t="shared" si="18"/>
        <v>11369228.343994843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11369228.343994843</v>
      </c>
      <c r="P243" s="124">
        <f t="shared" si="21"/>
        <v>50660.196312955879</v>
      </c>
      <c r="Q243" s="124">
        <f t="shared" si="17"/>
        <v>23926.934173337282</v>
      </c>
      <c r="R243" s="124">
        <f t="shared" si="18"/>
        <v>11443815.474481137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11443815.474481137</v>
      </c>
      <c r="P244" s="124">
        <f t="shared" si="21"/>
        <v>50660.196312955879</v>
      </c>
      <c r="Q244" s="124">
        <f t="shared" si="17"/>
        <v>24083.905368507825</v>
      </c>
      <c r="R244" s="124">
        <f t="shared" si="18"/>
        <v>11518559.576162601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11518559.576162601</v>
      </c>
      <c r="P245" s="124">
        <f t="shared" si="21"/>
        <v>50660.196312955879</v>
      </c>
      <c r="Q245" s="124">
        <f t="shared" si="17"/>
        <v>24241.206914986327</v>
      </c>
      <c r="R245" s="124">
        <f t="shared" si="18"/>
        <v>11593460.979390543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11593460.979390543</v>
      </c>
      <c r="P246" s="124">
        <f t="shared" si="21"/>
        <v>50660.196312955879</v>
      </c>
      <c r="Q246" s="124">
        <f t="shared" si="17"/>
        <v>24398.839508008539</v>
      </c>
      <c r="R246" s="124">
        <f t="shared" si="18"/>
        <v>11668520.015211508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11668520.015211508</v>
      </c>
      <c r="P247" s="124">
        <f t="shared" si="21"/>
        <v>50660.196312955879</v>
      </c>
      <c r="Q247" s="124">
        <f t="shared" si="17"/>
        <v>24556.803844273367</v>
      </c>
      <c r="R247" s="124">
        <f t="shared" si="18"/>
        <v>11743737.015368737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11743737.015368737</v>
      </c>
      <c r="P248" s="124">
        <f t="shared" si="21"/>
        <v>50660.196312955879</v>
      </c>
      <c r="Q248" s="124">
        <f t="shared" si="17"/>
        <v>24715.100621945927</v>
      </c>
      <c r="R248" s="124">
        <f t="shared" si="18"/>
        <v>11819112.31230364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11819112.31230364</v>
      </c>
      <c r="P249" s="124">
        <f t="shared" si="21"/>
        <v>50660.196312955879</v>
      </c>
      <c r="Q249" s="124">
        <f t="shared" si="17"/>
        <v>24873.730540660665</v>
      </c>
      <c r="R249" s="124">
        <f t="shared" si="18"/>
        <v>11894646.239157258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11894646.239157258</v>
      </c>
      <c r="P250" s="124">
        <f t="shared" si="21"/>
        <v>50660.196312955879</v>
      </c>
      <c r="Q250" s="124">
        <f t="shared" si="17"/>
        <v>25032.694301524414</v>
      </c>
      <c r="R250" s="124">
        <f t="shared" si="18"/>
        <v>11970339.129771739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11970339.129771739</v>
      </c>
      <c r="P251" s="124">
        <f t="shared" si="21"/>
        <v>50660.196312955879</v>
      </c>
      <c r="Q251" s="124">
        <f t="shared" ref="Q251:Q314" si="22">O251*$P$53</f>
        <v>25191.99260711953</v>
      </c>
      <c r="R251" s="124">
        <f t="shared" ref="R251:R314" si="23">O251+P251+Q251</f>
        <v>12046191.318691816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12046191.318691816</v>
      </c>
      <c r="P252" s="124">
        <f t="shared" ref="P252:P315" si="26">P251</f>
        <v>50660.196312955879</v>
      </c>
      <c r="Q252" s="124">
        <f t="shared" si="22"/>
        <v>25351.62616150696</v>
      </c>
      <c r="R252" s="124">
        <f t="shared" si="23"/>
        <v>12122203.141166279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12122203.141166279</v>
      </c>
      <c r="P253" s="124">
        <f t="shared" si="26"/>
        <v>50660.196312955879</v>
      </c>
      <c r="Q253" s="124">
        <f t="shared" si="22"/>
        <v>25511.595670229381</v>
      </c>
      <c r="R253" s="124">
        <f t="shared" si="23"/>
        <v>12198374.933149464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12198374.933149464</v>
      </c>
      <c r="P254" s="124">
        <f t="shared" si="26"/>
        <v>50660.196312955879</v>
      </c>
      <c r="Q254" s="124">
        <f t="shared" si="22"/>
        <v>25671.901840314309</v>
      </c>
      <c r="R254" s="124">
        <f t="shared" si="23"/>
        <v>12274707.031302735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12274707.031302735</v>
      </c>
      <c r="P255" s="124">
        <f t="shared" si="26"/>
        <v>50660.196312955879</v>
      </c>
      <c r="Q255" s="124">
        <f t="shared" si="22"/>
        <v>25832.545380277221</v>
      </c>
      <c r="R255" s="124">
        <f t="shared" si="23"/>
        <v>12351199.772995969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12351199.772995969</v>
      </c>
      <c r="P256" s="124">
        <f t="shared" si="26"/>
        <v>50660.196312955879</v>
      </c>
      <c r="Q256" s="124">
        <f t="shared" si="22"/>
        <v>25993.527000124697</v>
      </c>
      <c r="R256" s="124">
        <f t="shared" si="23"/>
        <v>12427853.496309051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12427853.496309051</v>
      </c>
      <c r="P257" s="124">
        <f t="shared" si="26"/>
        <v>50660.196312955879</v>
      </c>
      <c r="Q257" s="124">
        <f t="shared" si="22"/>
        <v>26154.847411357536</v>
      </c>
      <c r="R257" s="124">
        <f t="shared" si="23"/>
        <v>12504668.540033365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12504668.540033365</v>
      </c>
      <c r="P258" s="124">
        <f t="shared" si="26"/>
        <v>50660.196312955879</v>
      </c>
      <c r="Q258" s="124">
        <f t="shared" si="22"/>
        <v>26316.507326973926</v>
      </c>
      <c r="R258" s="124">
        <f t="shared" si="23"/>
        <v>12581645.243673295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12581645.243673295</v>
      </c>
      <c r="P259" s="124">
        <f t="shared" si="26"/>
        <v>50660.196312955879</v>
      </c>
      <c r="Q259" s="124">
        <f t="shared" si="22"/>
        <v>26478.507461472582</v>
      </c>
      <c r="R259" s="124">
        <f t="shared" si="23"/>
        <v>12658783.947447725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12658783.947447725</v>
      </c>
      <c r="P260" s="124">
        <f t="shared" si="26"/>
        <v>50660.196312955879</v>
      </c>
      <c r="Q260" s="124">
        <f t="shared" si="22"/>
        <v>26640.84853085591</v>
      </c>
      <c r="R260" s="124">
        <f t="shared" si="23"/>
        <v>12736084.992291536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12736084.992291536</v>
      </c>
      <c r="P261" s="124">
        <f t="shared" si="26"/>
        <v>50660.196312955879</v>
      </c>
      <c r="Q261" s="124">
        <f t="shared" si="22"/>
        <v>26803.531252633155</v>
      </c>
      <c r="R261" s="124">
        <f t="shared" si="23"/>
        <v>12813548.719857126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12813548.719857126</v>
      </c>
      <c r="P262" s="124">
        <f t="shared" si="26"/>
        <v>50660.196312955879</v>
      </c>
      <c r="Q262" s="124">
        <f t="shared" si="22"/>
        <v>26966.556345823599</v>
      </c>
      <c r="R262" s="124">
        <f t="shared" si="23"/>
        <v>12891175.472515907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12891175.472515907</v>
      </c>
      <c r="P263" s="124">
        <f t="shared" si="26"/>
        <v>50660.196312955879</v>
      </c>
      <c r="Q263" s="124">
        <f t="shared" si="22"/>
        <v>27129.924530959721</v>
      </c>
      <c r="R263" s="124">
        <f t="shared" si="23"/>
        <v>12968965.593359824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12968965.593359824</v>
      </c>
      <c r="P264" s="124">
        <f t="shared" si="26"/>
        <v>50660.196312955879</v>
      </c>
      <c r="Q264" s="124">
        <f t="shared" si="22"/>
        <v>27293.636530090378</v>
      </c>
      <c r="R264" s="124">
        <f t="shared" si="23"/>
        <v>13046919.426202871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13046919.426202871</v>
      </c>
      <c r="P265" s="124">
        <f t="shared" si="26"/>
        <v>50660.196312955879</v>
      </c>
      <c r="Q265" s="124">
        <f t="shared" si="22"/>
        <v>27457.693066784013</v>
      </c>
      <c r="R265" s="124">
        <f t="shared" si="23"/>
        <v>13125037.315582611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13125037.315582611</v>
      </c>
      <c r="P266" s="124">
        <f t="shared" si="26"/>
        <v>50660.196312955879</v>
      </c>
      <c r="Q266" s="124">
        <f t="shared" si="22"/>
        <v>27622.094866131843</v>
      </c>
      <c r="R266" s="124">
        <f t="shared" si="23"/>
        <v>13203319.6067617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13203319.6067617</v>
      </c>
      <c r="P267" s="124">
        <f t="shared" si="26"/>
        <v>50660.196312955879</v>
      </c>
      <c r="Q267" s="124">
        <f t="shared" si="22"/>
        <v>27786.842654751061</v>
      </c>
      <c r="R267" s="124">
        <f t="shared" si="23"/>
        <v>13281766.645729408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13281766.645729408</v>
      </c>
      <c r="P268" s="124">
        <f t="shared" si="26"/>
        <v>50660.196312955879</v>
      </c>
      <c r="Q268" s="124">
        <f t="shared" si="22"/>
        <v>27951.937160788049</v>
      </c>
      <c r="R268" s="124">
        <f t="shared" si="23"/>
        <v>13360378.779203152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13360378.779203152</v>
      </c>
      <c r="P269" s="124">
        <f t="shared" si="26"/>
        <v>50660.196312955879</v>
      </c>
      <c r="Q269" s="124">
        <f t="shared" si="22"/>
        <v>28117.379113921608</v>
      </c>
      <c r="R269" s="124">
        <f t="shared" si="23"/>
        <v>13439156.354630031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13439156.354630031</v>
      </c>
      <c r="P270" s="124">
        <f t="shared" si="26"/>
        <v>50660.196312955879</v>
      </c>
      <c r="Q270" s="124">
        <f t="shared" si="22"/>
        <v>28283.16924536616</v>
      </c>
      <c r="R270" s="124">
        <f t="shared" si="23"/>
        <v>13518099.720188353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13518099.720188353</v>
      </c>
      <c r="P271" s="124">
        <f t="shared" si="26"/>
        <v>50660.196312955879</v>
      </c>
      <c r="Q271" s="124">
        <f t="shared" si="22"/>
        <v>28449.308287874999</v>
      </c>
      <c r="R271" s="124">
        <f t="shared" si="23"/>
        <v>13597209.224789185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13597209.224789185</v>
      </c>
      <c r="P272" s="124">
        <f t="shared" si="26"/>
        <v>50660.196312955879</v>
      </c>
      <c r="Q272" s="124">
        <f t="shared" si="22"/>
        <v>28615.796975743535</v>
      </c>
      <c r="R272" s="124">
        <f t="shared" si="23"/>
        <v>13676485.218077885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13676485.218077885</v>
      </c>
      <c r="P273" s="124">
        <f t="shared" si="26"/>
        <v>50660.196312955879</v>
      </c>
      <c r="Q273" s="124">
        <f t="shared" si="22"/>
        <v>28782.636044812501</v>
      </c>
      <c r="R273" s="124">
        <f t="shared" si="23"/>
        <v>13755928.050435655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13755928.050435655</v>
      </c>
      <c r="P274" s="124">
        <f t="shared" si="26"/>
        <v>50660.196312955879</v>
      </c>
      <c r="Q274" s="124">
        <f t="shared" si="22"/>
        <v>28949.826232471267</v>
      </c>
      <c r="R274" s="124">
        <f t="shared" si="23"/>
        <v>13835538.072981082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13835538.072981082</v>
      </c>
      <c r="P275" s="124">
        <f t="shared" si="26"/>
        <v>50660.196312955879</v>
      </c>
      <c r="Q275" s="124">
        <f t="shared" si="22"/>
        <v>29117.368277661029</v>
      </c>
      <c r="R275" s="124">
        <f t="shared" si="23"/>
        <v>13915315.6375717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13915315.6375717</v>
      </c>
      <c r="P276" s="124">
        <f t="shared" si="26"/>
        <v>50660.196312955879</v>
      </c>
      <c r="Q276" s="124">
        <f t="shared" si="22"/>
        <v>29285.26292087814</v>
      </c>
      <c r="R276" s="124">
        <f t="shared" si="23"/>
        <v>13995261.096805535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13995261.096805535</v>
      </c>
      <c r="P277" s="124">
        <f t="shared" si="26"/>
        <v>50660.196312955879</v>
      </c>
      <c r="Q277" s="124">
        <f t="shared" si="22"/>
        <v>29453.510904177339</v>
      </c>
      <c r="R277" s="124">
        <f t="shared" si="23"/>
        <v>14075374.80402267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14075374.80402267</v>
      </c>
      <c r="P278" s="124">
        <f t="shared" si="26"/>
        <v>50660.196312955879</v>
      </c>
      <c r="Q278" s="124">
        <f t="shared" si="22"/>
        <v>29622.11297117504</v>
      </c>
      <c r="R278" s="124">
        <f t="shared" si="23"/>
        <v>14155657.113306802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14155657.113306802</v>
      </c>
      <c r="P279" s="124">
        <f t="shared" si="26"/>
        <v>50660.196312955879</v>
      </c>
      <c r="Q279" s="124">
        <f t="shared" si="22"/>
        <v>29791.069867052636</v>
      </c>
      <c r="R279" s="124">
        <f t="shared" si="23"/>
        <v>14236108.37948681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14236108.37948681</v>
      </c>
      <c r="P280" s="124">
        <f t="shared" si="26"/>
        <v>50660.196312955879</v>
      </c>
      <c r="Q280" s="124">
        <f t="shared" si="22"/>
        <v>29960.382338559768</v>
      </c>
      <c r="R280" s="124">
        <f t="shared" si="23"/>
        <v>14316728.958138326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14316728.958138326</v>
      </c>
      <c r="P281" s="124">
        <f t="shared" si="26"/>
        <v>50660.196312955879</v>
      </c>
      <c r="Q281" s="124">
        <f t="shared" si="22"/>
        <v>30130.051134017645</v>
      </c>
      <c r="R281" s="124">
        <f t="shared" si="23"/>
        <v>14397519.205585301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14397519.205585301</v>
      </c>
      <c r="P282" s="124">
        <f t="shared" si="26"/>
        <v>50660.196312955879</v>
      </c>
      <c r="Q282" s="124">
        <f t="shared" si="22"/>
        <v>30300.077003322349</v>
      </c>
      <c r="R282" s="124">
        <f t="shared" si="23"/>
        <v>14478479.47890158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14478479.47890158</v>
      </c>
      <c r="P283" s="124">
        <f t="shared" si="26"/>
        <v>50660.196312955879</v>
      </c>
      <c r="Q283" s="124">
        <f t="shared" si="22"/>
        <v>30470.460697948129</v>
      </c>
      <c r="R283" s="124">
        <f t="shared" si="23"/>
        <v>14559610.135912485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14559610.135912485</v>
      </c>
      <c r="P284" s="124">
        <f t="shared" si="26"/>
        <v>50660.196312955879</v>
      </c>
      <c r="Q284" s="124">
        <f t="shared" si="22"/>
        <v>30641.202970950755</v>
      </c>
      <c r="R284" s="124">
        <f t="shared" si="23"/>
        <v>14640911.535196392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14640911.535196392</v>
      </c>
      <c r="P285" s="124">
        <f t="shared" si="26"/>
        <v>50660.196312955879</v>
      </c>
      <c r="Q285" s="124">
        <f t="shared" si="22"/>
        <v>30812.304576970808</v>
      </c>
      <c r="R285" s="124">
        <f t="shared" si="23"/>
        <v>14722384.036086319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14722384.036086319</v>
      </c>
      <c r="P286" s="124">
        <f t="shared" si="26"/>
        <v>50660.196312955879</v>
      </c>
      <c r="Q286" s="124">
        <f t="shared" si="22"/>
        <v>30983.766272237059</v>
      </c>
      <c r="R286" s="124">
        <f t="shared" si="23"/>
        <v>14804027.998671513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14804027.998671513</v>
      </c>
      <c r="P287" s="124">
        <f t="shared" si="26"/>
        <v>50660.196312955879</v>
      </c>
      <c r="Q287" s="124">
        <f t="shared" si="22"/>
        <v>31155.588814569772</v>
      </c>
      <c r="R287" s="124">
        <f t="shared" si="23"/>
        <v>14885843.783799039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14885843.783799039</v>
      </c>
      <c r="P288" s="124">
        <f t="shared" si="26"/>
        <v>50660.196312955879</v>
      </c>
      <c r="Q288" s="124">
        <f t="shared" si="22"/>
        <v>31327.772963384079</v>
      </c>
      <c r="R288" s="124">
        <f t="shared" si="23"/>
        <v>14967831.75307538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14967831.75307538</v>
      </c>
      <c r="P289" s="124">
        <f t="shared" si="26"/>
        <v>50660.196312955879</v>
      </c>
      <c r="Q289" s="124">
        <f t="shared" si="22"/>
        <v>31500.31947969332</v>
      </c>
      <c r="R289" s="124">
        <f t="shared" si="23"/>
        <v>15049992.268868029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15049992.268868029</v>
      </c>
      <c r="P290" s="124">
        <f t="shared" si="26"/>
        <v>50660.196312955879</v>
      </c>
      <c r="Q290" s="124">
        <f t="shared" si="22"/>
        <v>31673.229126112419</v>
      </c>
      <c r="R290" s="124">
        <f t="shared" si="23"/>
        <v>15132325.694307098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15132325.694307098</v>
      </c>
      <c r="P291" s="124">
        <f t="shared" si="26"/>
        <v>50660.196312955879</v>
      </c>
      <c r="Q291" s="124">
        <f t="shared" si="22"/>
        <v>31846.502666861252</v>
      </c>
      <c r="R291" s="124">
        <f t="shared" si="23"/>
        <v>15214832.393286915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15214832.393286915</v>
      </c>
      <c r="P292" s="124">
        <f t="shared" si="26"/>
        <v>50660.196312955879</v>
      </c>
      <c r="Q292" s="124">
        <f t="shared" si="22"/>
        <v>32020.140867768016</v>
      </c>
      <c r="R292" s="124">
        <f t="shared" si="23"/>
        <v>15297512.73046764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15297512.73046764</v>
      </c>
      <c r="P293" s="124">
        <f t="shared" si="26"/>
        <v>50660.196312955879</v>
      </c>
      <c r="Q293" s="124">
        <f t="shared" si="22"/>
        <v>32194.144496272624</v>
      </c>
      <c r="R293" s="124">
        <f t="shared" si="23"/>
        <v>15380367.07127687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15380367.07127687</v>
      </c>
      <c r="P294" s="124">
        <f t="shared" si="26"/>
        <v>50660.196312955879</v>
      </c>
      <c r="Q294" s="124">
        <f t="shared" si="22"/>
        <v>32368.514321430088</v>
      </c>
      <c r="R294" s="124">
        <f t="shared" si="23"/>
        <v>15463395.781911256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15463395.781911256</v>
      </c>
      <c r="P295" s="124">
        <f t="shared" si="26"/>
        <v>50660.196312955879</v>
      </c>
      <c r="Q295" s="124">
        <f t="shared" si="22"/>
        <v>32543.251113913931</v>
      </c>
      <c r="R295" s="124">
        <f t="shared" si="23"/>
        <v>15546599.229338126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15546599.229338126</v>
      </c>
      <c r="P296" s="124">
        <f t="shared" si="26"/>
        <v>50660.196312955879</v>
      </c>
      <c r="Q296" s="124">
        <f t="shared" si="22"/>
        <v>32718.355646019576</v>
      </c>
      <c r="R296" s="124">
        <f t="shared" si="23"/>
        <v>15629977.781297103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15629977.781297103</v>
      </c>
      <c r="P297" s="124">
        <f t="shared" si="26"/>
        <v>50660.196312955879</v>
      </c>
      <c r="Q297" s="124">
        <f t="shared" si="22"/>
        <v>32893.828691667775</v>
      </c>
      <c r="R297" s="124">
        <f t="shared" si="23"/>
        <v>15713531.806301726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15713531.806301726</v>
      </c>
      <c r="P298" s="124">
        <f t="shared" si="26"/>
        <v>50660.196312955879</v>
      </c>
      <c r="Q298" s="124">
        <f t="shared" si="22"/>
        <v>33069.671026408017</v>
      </c>
      <c r="R298" s="124">
        <f t="shared" si="23"/>
        <v>15797261.673641091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15797261.673641091</v>
      </c>
      <c r="P299" s="124">
        <f t="shared" si="26"/>
        <v>50660.196312955879</v>
      </c>
      <c r="Q299" s="124">
        <f t="shared" si="22"/>
        <v>33245.883427421977</v>
      </c>
      <c r="R299" s="124">
        <f t="shared" si="23"/>
        <v>15881167.75338147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15881167.75338147</v>
      </c>
      <c r="P300" s="124">
        <f t="shared" si="26"/>
        <v>50660.196312955879</v>
      </c>
      <c r="Q300" s="124">
        <f t="shared" si="22"/>
        <v>33422.466673526906</v>
      </c>
      <c r="R300" s="124">
        <f t="shared" si="23"/>
        <v>15965250.416367954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15965250.416367954</v>
      </c>
      <c r="P301" s="124">
        <f t="shared" si="26"/>
        <v>50660.196312955879</v>
      </c>
      <c r="Q301" s="124">
        <f t="shared" si="22"/>
        <v>33599.421545179139</v>
      </c>
      <c r="R301" s="124">
        <f t="shared" si="23"/>
        <v>16049510.03422609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16049510.03422609</v>
      </c>
      <c r="P302" s="124">
        <f t="shared" si="26"/>
        <v>50660.196312955879</v>
      </c>
      <c r="Q302" s="124">
        <f t="shared" si="22"/>
        <v>33776.74882447748</v>
      </c>
      <c r="R302" s="124">
        <f t="shared" si="23"/>
        <v>16133946.979363523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16133946.979363523</v>
      </c>
      <c r="P303" s="124">
        <f t="shared" si="26"/>
        <v>50660.196312955879</v>
      </c>
      <c r="Q303" s="124">
        <f t="shared" si="22"/>
        <v>33954.449295166691</v>
      </c>
      <c r="R303" s="124">
        <f t="shared" si="23"/>
        <v>16218561.624971647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16218561.624971647</v>
      </c>
      <c r="P304" s="124">
        <f t="shared" si="26"/>
        <v>50660.196312955879</v>
      </c>
      <c r="Q304" s="124">
        <f t="shared" si="22"/>
        <v>34132.523742640973</v>
      </c>
      <c r="R304" s="124">
        <f t="shared" si="23"/>
        <v>16303354.345027244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16303354.345027244</v>
      </c>
      <c r="P305" s="124">
        <f t="shared" si="26"/>
        <v>50660.196312955879</v>
      </c>
      <c r="Q305" s="124">
        <f t="shared" si="22"/>
        <v>34310.972953947399</v>
      </c>
      <c r="R305" s="124">
        <f t="shared" si="23"/>
        <v>16388325.514294147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16388325.514294147</v>
      </c>
      <c r="P306" s="124">
        <f t="shared" si="26"/>
        <v>50660.196312955879</v>
      </c>
      <c r="Q306" s="124">
        <f t="shared" si="22"/>
        <v>34489.797717789399</v>
      </c>
      <c r="R306" s="124">
        <f t="shared" si="23"/>
        <v>16473475.508324893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16473475.508324893</v>
      </c>
      <c r="P307" s="124">
        <f t="shared" si="26"/>
        <v>50660.196312955879</v>
      </c>
      <c r="Q307" s="124">
        <f t="shared" si="22"/>
        <v>34668.998824530288</v>
      </c>
      <c r="R307" s="124">
        <f t="shared" si="23"/>
        <v>16558804.703462381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16558804.703462381</v>
      </c>
      <c r="P308" s="124">
        <f t="shared" si="26"/>
        <v>50660.196312955879</v>
      </c>
      <c r="Q308" s="124">
        <f t="shared" si="22"/>
        <v>34848.577066196696</v>
      </c>
      <c r="R308" s="124">
        <f t="shared" si="23"/>
        <v>16644313.476841534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16644313.476841534</v>
      </c>
      <c r="P309" s="124">
        <f t="shared" si="26"/>
        <v>50660.196312955879</v>
      </c>
      <c r="Q309" s="124">
        <f t="shared" si="22"/>
        <v>35028.533236482122</v>
      </c>
      <c r="R309" s="124">
        <f t="shared" si="23"/>
        <v>16730002.206390971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16730002.206390971</v>
      </c>
      <c r="P310" s="124">
        <f t="shared" si="26"/>
        <v>50660.196312955879</v>
      </c>
      <c r="Q310" s="124">
        <f t="shared" si="22"/>
        <v>35208.868130750408</v>
      </c>
      <c r="R310" s="124">
        <f t="shared" si="23"/>
        <v>16815871.270834677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16815871.270834677</v>
      </c>
      <c r="P311" s="124">
        <f t="shared" si="26"/>
        <v>50660.196312955879</v>
      </c>
      <c r="Q311" s="124">
        <f t="shared" si="22"/>
        <v>35389.582546039273</v>
      </c>
      <c r="R311" s="124">
        <f t="shared" si="23"/>
        <v>16901921.049693674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16901921.049693674</v>
      </c>
      <c r="P312" s="124">
        <f t="shared" si="26"/>
        <v>50660.196312955879</v>
      </c>
      <c r="Q312" s="124">
        <f t="shared" si="22"/>
        <v>35570.677281063829</v>
      </c>
      <c r="R312" s="124">
        <f t="shared" si="23"/>
        <v>16988151.923287693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16988151.923287693</v>
      </c>
      <c r="P313" s="124">
        <f t="shared" si="26"/>
        <v>50660.196312955879</v>
      </c>
      <c r="Q313" s="124">
        <f t="shared" si="22"/>
        <v>35752.153136220106</v>
      </c>
      <c r="R313" s="124">
        <f t="shared" si="23"/>
        <v>17074564.27273687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17074564.27273687</v>
      </c>
      <c r="P314" s="124">
        <f t="shared" si="26"/>
        <v>50660.196312955879</v>
      </c>
      <c r="Q314" s="124">
        <f t="shared" si="22"/>
        <v>35934.010913588609</v>
      </c>
      <c r="R314" s="124">
        <f t="shared" si="23"/>
        <v>17161158.479963414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17161158.479963414</v>
      </c>
      <c r="P315" s="124">
        <f t="shared" si="26"/>
        <v>50660.196312955879</v>
      </c>
      <c r="Q315" s="124">
        <f t="shared" ref="Q315:Q346" si="27">O315*$P$53</f>
        <v>36116.251416937834</v>
      </c>
      <c r="R315" s="124">
        <f t="shared" ref="R315:R346" si="28">O315+P315+Q315</f>
        <v>17247934.927693307</v>
      </c>
      <c r="Z315" s="2"/>
    </row>
    <row r="316" spans="13:26" x14ac:dyDescent="0.2">
      <c r="M316" s="2"/>
      <c r="N316" s="1">
        <f t="shared" ref="N316:N346" si="29">N315+1</f>
        <v>258</v>
      </c>
      <c r="O316" s="124">
        <f t="shared" ref="O316:O346" si="30">R315</f>
        <v>17247934.927693307</v>
      </c>
      <c r="P316" s="124">
        <f t="shared" ref="P316:P346" si="31">P315</f>
        <v>50660.196312955879</v>
      </c>
      <c r="Q316" s="124">
        <f t="shared" si="27"/>
        <v>36298.875451727836</v>
      </c>
      <c r="R316" s="124">
        <f t="shared" si="28"/>
        <v>17334893.999457993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17334893.999457993</v>
      </c>
      <c r="P317" s="124">
        <f t="shared" si="31"/>
        <v>50660.196312955879</v>
      </c>
      <c r="Q317" s="124">
        <f t="shared" si="27"/>
        <v>36481.8838251138</v>
      </c>
      <c r="R317" s="124">
        <f t="shared" si="28"/>
        <v>17422036.079596061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17422036.079596061</v>
      </c>
      <c r="P318" s="124">
        <f t="shared" si="31"/>
        <v>50660.196312955879</v>
      </c>
      <c r="Q318" s="124">
        <f t="shared" si="27"/>
        <v>36665.277345949587</v>
      </c>
      <c r="R318" s="124">
        <f t="shared" si="28"/>
        <v>17509361.553254966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17509361.553254966</v>
      </c>
      <c r="P319" s="124">
        <f t="shared" si="31"/>
        <v>50660.196312955879</v>
      </c>
      <c r="Q319" s="124">
        <f t="shared" si="27"/>
        <v>36849.056824791325</v>
      </c>
      <c r="R319" s="124">
        <f t="shared" si="28"/>
        <v>17596870.806392714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17596870.806392714</v>
      </c>
      <c r="P320" s="124">
        <f t="shared" si="31"/>
        <v>50660.196312955879</v>
      </c>
      <c r="Q320" s="124">
        <f t="shared" si="27"/>
        <v>37033.223073900997</v>
      </c>
      <c r="R320" s="124">
        <f t="shared" si="28"/>
        <v>17684564.225779571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17684564.225779571</v>
      </c>
      <c r="P321" s="124">
        <f t="shared" si="31"/>
        <v>50660.196312955879</v>
      </c>
      <c r="Q321" s="124">
        <f t="shared" si="27"/>
        <v>37217.77690724998</v>
      </c>
      <c r="R321" s="124">
        <f t="shared" si="28"/>
        <v>17772442.198999777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17772442.198999777</v>
      </c>
      <c r="P322" s="124">
        <f t="shared" si="31"/>
        <v>50660.196312955879</v>
      </c>
      <c r="Q322" s="124">
        <f t="shared" si="27"/>
        <v>37402.71914052272</v>
      </c>
      <c r="R322" s="124">
        <f t="shared" si="28"/>
        <v>17860505.114453256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17860505.114453256</v>
      </c>
      <c r="P323" s="124">
        <f t="shared" si="31"/>
        <v>50660.196312955879</v>
      </c>
      <c r="Q323" s="124">
        <f t="shared" si="27"/>
        <v>37588.050591120293</v>
      </c>
      <c r="R323" s="124">
        <f t="shared" si="28"/>
        <v>17948753.361357331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17948753.361357331</v>
      </c>
      <c r="P324" s="124">
        <f t="shared" si="31"/>
        <v>50660.196312955879</v>
      </c>
      <c r="Q324" s="124">
        <f t="shared" si="27"/>
        <v>37773.772078164002</v>
      </c>
      <c r="R324" s="124">
        <f t="shared" si="28"/>
        <v>18037187.329748452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18037187.329748452</v>
      </c>
      <c r="P325" s="124">
        <f t="shared" si="31"/>
        <v>50660.196312955879</v>
      </c>
      <c r="Q325" s="124">
        <f t="shared" si="27"/>
        <v>37959.884422499046</v>
      </c>
      <c r="R325" s="124">
        <f t="shared" si="28"/>
        <v>18125807.410483908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18125807.410483908</v>
      </c>
      <c r="P326" s="124">
        <f t="shared" si="31"/>
        <v>50660.196312955879</v>
      </c>
      <c r="Q326" s="124">
        <f t="shared" si="27"/>
        <v>38146.388446698111</v>
      </c>
      <c r="R326" s="124">
        <f t="shared" si="28"/>
        <v>18214613.995243564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18214613.995243564</v>
      </c>
      <c r="P327" s="124">
        <f t="shared" si="31"/>
        <v>50660.196312955879</v>
      </c>
      <c r="Q327" s="124">
        <f t="shared" si="27"/>
        <v>38333.284975065006</v>
      </c>
      <c r="R327" s="124">
        <f t="shared" si="28"/>
        <v>18303607.476531588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18303607.476531588</v>
      </c>
      <c r="P328" s="124">
        <f t="shared" si="31"/>
        <v>50660.196312955879</v>
      </c>
      <c r="Q328" s="124">
        <f t="shared" si="27"/>
        <v>38520.574833638333</v>
      </c>
      <c r="R328" s="124">
        <f t="shared" si="28"/>
        <v>18392788.247678183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18392788.247678183</v>
      </c>
      <c r="P329" s="124">
        <f t="shared" si="31"/>
        <v>50660.196312955879</v>
      </c>
      <c r="Q329" s="124">
        <f t="shared" si="27"/>
        <v>38708.25885019511</v>
      </c>
      <c r="R329" s="124">
        <f t="shared" si="28"/>
        <v>18482156.702841334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18482156.702841334</v>
      </c>
      <c r="P330" s="124">
        <f t="shared" si="31"/>
        <v>50660.196312955879</v>
      </c>
      <c r="Q330" s="124">
        <f t="shared" si="27"/>
        <v>38896.337854254431</v>
      </c>
      <c r="R330" s="124">
        <f t="shared" si="28"/>
        <v>18571713.237008546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18571713.237008546</v>
      </c>
      <c r="P331" s="124">
        <f t="shared" si="31"/>
        <v>50660.196312955879</v>
      </c>
      <c r="Q331" s="124">
        <f t="shared" si="27"/>
        <v>39084.812677081165</v>
      </c>
      <c r="R331" s="124">
        <f t="shared" si="28"/>
        <v>18661458.245998584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18661458.245998584</v>
      </c>
      <c r="P332" s="124">
        <f t="shared" si="31"/>
        <v>50660.196312955879</v>
      </c>
      <c r="Q332" s="124">
        <f t="shared" si="27"/>
        <v>39273.684151689587</v>
      </c>
      <c r="R332" s="124">
        <f t="shared" si="28"/>
        <v>18751392.126463231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18751392.126463231</v>
      </c>
      <c r="P333" s="124">
        <f t="shared" si="31"/>
        <v>50660.196312955879</v>
      </c>
      <c r="Q333" s="124">
        <f t="shared" si="27"/>
        <v>39462.953112847092</v>
      </c>
      <c r="R333" s="124">
        <f t="shared" si="28"/>
        <v>18841515.275889035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18841515.275889035</v>
      </c>
      <c r="P334" s="124">
        <f t="shared" si="31"/>
        <v>50660.196312955879</v>
      </c>
      <c r="Q334" s="124">
        <f t="shared" si="27"/>
        <v>39652.620397077873</v>
      </c>
      <c r="R334" s="124">
        <f t="shared" si="28"/>
        <v>18931828.092599072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18931828.092599072</v>
      </c>
      <c r="P335" s="124">
        <f t="shared" si="31"/>
        <v>50660.196312955879</v>
      </c>
      <c r="Q335" s="124">
        <f t="shared" si="27"/>
        <v>39842.686842666597</v>
      </c>
      <c r="R335" s="124">
        <f t="shared" si="28"/>
        <v>19022330.975754693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19022330.975754693</v>
      </c>
      <c r="P336" s="124">
        <f t="shared" si="31"/>
        <v>50660.196312955879</v>
      </c>
      <c r="Q336" s="124">
        <f t="shared" si="27"/>
        <v>40033.15328966215</v>
      </c>
      <c r="R336" s="124">
        <f t="shared" si="28"/>
        <v>19113024.32535731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19113024.32535731</v>
      </c>
      <c r="P337" s="124">
        <f t="shared" si="31"/>
        <v>50660.196312955879</v>
      </c>
      <c r="Q337" s="124">
        <f t="shared" si="27"/>
        <v>40224.020579881319</v>
      </c>
      <c r="R337" s="124">
        <f t="shared" si="28"/>
        <v>19203908.542250149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19203908.542250149</v>
      </c>
      <c r="P338" s="124">
        <f t="shared" si="31"/>
        <v>50660.196312955879</v>
      </c>
      <c r="Q338" s="124">
        <f t="shared" si="27"/>
        <v>40415.289556912539</v>
      </c>
      <c r="R338" s="124">
        <f t="shared" si="28"/>
        <v>19294984.028120019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19294984.028120019</v>
      </c>
      <c r="P339" s="124">
        <f t="shared" si="31"/>
        <v>50660.196312955879</v>
      </c>
      <c r="Q339" s="124">
        <f t="shared" si="27"/>
        <v>40606.961066119591</v>
      </c>
      <c r="R339" s="124">
        <f t="shared" si="28"/>
        <v>19386251.185499094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19386251.185499094</v>
      </c>
      <c r="P340" s="124">
        <f t="shared" si="31"/>
        <v>50660.196312955879</v>
      </c>
      <c r="Q340" s="124">
        <f t="shared" si="27"/>
        <v>40799.035954645355</v>
      </c>
      <c r="R340" s="124">
        <f t="shared" si="28"/>
        <v>19477710.417766698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19477710.417766698</v>
      </c>
      <c r="P341" s="124">
        <f t="shared" si="31"/>
        <v>50660.196312955879</v>
      </c>
      <c r="Q341" s="124">
        <f t="shared" si="27"/>
        <v>40991.515071415561</v>
      </c>
      <c r="R341" s="124">
        <f t="shared" si="28"/>
        <v>19569362.129151069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19569362.129151069</v>
      </c>
      <c r="P342" s="124">
        <f t="shared" si="31"/>
        <v>50660.196312955879</v>
      </c>
      <c r="Q342" s="124">
        <f t="shared" si="27"/>
        <v>41184.399267142515</v>
      </c>
      <c r="R342" s="124">
        <f t="shared" si="28"/>
        <v>19661206.724731166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19661206.724731166</v>
      </c>
      <c r="P343" s="124">
        <f t="shared" si="31"/>
        <v>50660.196312955879</v>
      </c>
      <c r="Q343" s="124">
        <f t="shared" si="27"/>
        <v>41377.689394328896</v>
      </c>
      <c r="R343" s="124">
        <f t="shared" si="28"/>
        <v>19753244.610438451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19753244.610438451</v>
      </c>
      <c r="P344" s="124">
        <f t="shared" si="31"/>
        <v>50660.196312955879</v>
      </c>
      <c r="Q344" s="124">
        <f t="shared" si="27"/>
        <v>41571.386307271503</v>
      </c>
      <c r="R344" s="124">
        <f t="shared" si="28"/>
        <v>19845476.193058681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19845476.193058681</v>
      </c>
      <c r="P345" s="124">
        <f t="shared" si="31"/>
        <v>50660.196312955879</v>
      </c>
      <c r="Q345" s="124">
        <f t="shared" si="27"/>
        <v>41765.490862065017</v>
      </c>
      <c r="R345" s="124">
        <f t="shared" si="28"/>
        <v>19937901.880233701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19937901.880233701</v>
      </c>
      <c r="P346" s="124">
        <f t="shared" si="31"/>
        <v>50660.196312955879</v>
      </c>
      <c r="Q346" s="124">
        <f t="shared" si="27"/>
        <v>41960.003916605812</v>
      </c>
      <c r="R346" s="124">
        <f t="shared" si="28"/>
        <v>20030522.080463264</v>
      </c>
      <c r="Z346" s="2"/>
    </row>
    <row r="347" spans="13:26" x14ac:dyDescent="0.2">
      <c r="M347" s="2"/>
      <c r="N347" s="163" t="s">
        <v>216</v>
      </c>
      <c r="O347" s="163" t="s">
        <v>216</v>
      </c>
      <c r="P347" s="163" t="s">
        <v>216</v>
      </c>
      <c r="Q347" s="163" t="s">
        <v>216</v>
      </c>
      <c r="R347" s="163" t="s">
        <v>216</v>
      </c>
      <c r="Z347" s="2"/>
    </row>
    <row r="348" spans="13:26" x14ac:dyDescent="0.2">
      <c r="M348" s="2"/>
      <c r="N348" s="134"/>
      <c r="O348" s="134" t="s">
        <v>231</v>
      </c>
      <c r="P348" s="196">
        <f>SUM(P59:P346)</f>
        <v>14590136.538131353</v>
      </c>
      <c r="Q348" s="196">
        <f>SUM(Q59:Q346)</f>
        <v>5440385.5423318902</v>
      </c>
      <c r="R348" s="196">
        <f>P348+Q348</f>
        <v>20030522.080463242</v>
      </c>
      <c r="S348" s="124">
        <f>R348-P54</f>
        <v>5.1036477088928223E-7</v>
      </c>
      <c r="Z348" s="2"/>
    </row>
    <row r="349" spans="13:26" x14ac:dyDescent="0.2"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</sheetData>
  <mergeCells count="1">
    <mergeCell ref="AF7:AF8"/>
  </mergeCells>
  <printOptions horizontalCentered="1"/>
  <pageMargins left="0.75" right="0.75" top="0.75" bottom="0.75" header="1" footer="1"/>
  <pageSetup scale="74" orientation="portrait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15227-E0A4-4C14-BF26-9575C40D4F65}">
  <sheetPr>
    <tabColor theme="2" tint="-0.499984740745262"/>
    <pageSetUpPr fitToPage="1"/>
  </sheetPr>
  <dimension ref="A1:AH361"/>
  <sheetViews>
    <sheetView topLeftCell="A5" zoomScaleNormal="100" workbookViewId="0">
      <pane ySplit="11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6.42578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6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Little Manatee River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2050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12207420.75263546</v>
      </c>
      <c r="Q8" s="184">
        <f>G10</f>
        <v>6392080.4545850437</v>
      </c>
      <c r="R8" s="184">
        <f>G11</f>
        <v>6401355.9209594717</v>
      </c>
      <c r="S8" s="184">
        <f>G12</f>
        <v>4079919.4361601034</v>
      </c>
      <c r="T8" s="184">
        <f>G13</f>
        <v>-4665935.0590691557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23049713.792065889</v>
      </c>
      <c r="Q9" s="184">
        <f>L10</f>
        <v>12652494.71386043</v>
      </c>
      <c r="R9" s="184">
        <f>L11</f>
        <v>12904266.054230064</v>
      </c>
      <c r="S9" s="184">
        <f>L12</f>
        <v>6898845.796918314</v>
      </c>
      <c r="T9" s="184">
        <f>L13</f>
        <v>-9405892.7729429174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45</v>
      </c>
      <c r="B10" s="170">
        <f>'Escalation Factors'!$A$10</f>
        <v>2023</v>
      </c>
      <c r="C10" s="201">
        <v>2050</v>
      </c>
      <c r="D10" s="10" t="s">
        <v>155</v>
      </c>
      <c r="E10" s="184">
        <f>VLOOKUP($A$10,'Cost Estimates in 2023'!$A:$F,2,FALSE)</f>
        <v>6061650</v>
      </c>
      <c r="F10" s="164">
        <f>VLOOKUP(G$7,Multiplier_Labor,3,FALSE)</f>
        <v>1.0545116353773385</v>
      </c>
      <c r="G10" s="185">
        <f>E10*F10</f>
        <v>6392080.4545850437</v>
      </c>
      <c r="H10" s="137"/>
      <c r="J10" s="165">
        <f>C10+1</f>
        <v>2051</v>
      </c>
      <c r="K10" s="164">
        <f>VLOOKUP(J$10,Multiplier_Labor,4,FALSE)</f>
        <v>1.9794016680101056</v>
      </c>
      <c r="L10" s="185">
        <f>G10*K10</f>
        <v>12652494.71386043</v>
      </c>
      <c r="M10" s="2"/>
      <c r="O10" s="134" t="s">
        <v>235</v>
      </c>
      <c r="P10" s="184">
        <f>SUM(Q10:T10)</f>
        <v>21440393.71206589</v>
      </c>
      <c r="Q10" s="184">
        <f>Q9-Q16</f>
        <v>11789874.63386043</v>
      </c>
      <c r="R10" s="184">
        <f>R9-R16</f>
        <v>12066729.054230064</v>
      </c>
      <c r="S10" s="184">
        <f>S9-S16</f>
        <v>6473520.796918314</v>
      </c>
      <c r="T10" s="184">
        <f>T9-T16</f>
        <v>-8889730.7729429174</v>
      </c>
      <c r="Z10" s="2"/>
      <c r="AA10" s="186" t="str">
        <f>A10</f>
        <v>Little Manatee River Solar</v>
      </c>
      <c r="AB10" s="182">
        <f>P12</f>
        <v>25</v>
      </c>
      <c r="AC10" s="187">
        <f>G7</f>
        <v>2025</v>
      </c>
      <c r="AD10" s="187">
        <f>C10</f>
        <v>2050</v>
      </c>
      <c r="AE10" s="182">
        <f>G15</f>
        <v>12207420.75263546</v>
      </c>
      <c r="AF10" s="182">
        <f>P16</f>
        <v>1609320.08</v>
      </c>
      <c r="AG10" s="182">
        <f>L15</f>
        <v>23049713.792065889</v>
      </c>
      <c r="AH10" s="188">
        <f>AG10-P10-P16</f>
        <v>-1.862645149230957E-9</v>
      </c>
    </row>
    <row r="11" spans="1:34" x14ac:dyDescent="0.2">
      <c r="D11" s="161" t="s">
        <v>245</v>
      </c>
      <c r="E11" s="184">
        <f>VLOOKUP($A$10,'Cost Estimates in 2023'!$A:$F,3,FALSE)</f>
        <v>6314190</v>
      </c>
      <c r="F11" s="164">
        <f>VLOOKUP(G$7,Multiplier_Materials,3,FALSE)</f>
        <v>1.0138047668757943</v>
      </c>
      <c r="G11" s="185">
        <f>E11*F11</f>
        <v>6401355.9209594717</v>
      </c>
      <c r="H11" s="137"/>
      <c r="K11" s="164">
        <f>VLOOKUP(J$10,Multiplier_Materials,4,FALSE)</f>
        <v>2.0158644845818694</v>
      </c>
      <c r="L11" s="185">
        <f>G11*K11</f>
        <v>12904266.054230064</v>
      </c>
      <c r="M11" s="2"/>
      <c r="O11" s="134" t="s">
        <v>234</v>
      </c>
      <c r="P11" s="184">
        <f>SUM(Q11:T11)</f>
        <v>11360665.802620821</v>
      </c>
      <c r="Q11" s="184">
        <f>Q10/((1+Q13)^(P12))</f>
        <v>5956282.0545224771</v>
      </c>
      <c r="R11" s="184">
        <f>R10/((1+R13)^(P12))</f>
        <v>5985883.0524180448</v>
      </c>
      <c r="S11" s="184">
        <f>S10/((1+S13)^(P12))</f>
        <v>3828385.8049895233</v>
      </c>
      <c r="T11" s="184">
        <f>T10/((1+T13)^(P12))</f>
        <v>-4409885.1093092272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3916670</v>
      </c>
      <c r="F12" s="164">
        <f>VLOOKUP(G$7,Multiplier_GDP,3,FALSE)</f>
        <v>1.0416806716317952</v>
      </c>
      <c r="G12" s="185">
        <f>E12*F12</f>
        <v>4079919.4361601034</v>
      </c>
      <c r="H12" s="137"/>
      <c r="K12" s="164">
        <f>VLOOKUP(J$10,Multiplier_GDP,4,FALSE)</f>
        <v>1.6909269667862115</v>
      </c>
      <c r="L12" s="185">
        <f>G12*K12</f>
        <v>6898845.796918314</v>
      </c>
      <c r="M12" s="2"/>
      <c r="O12" s="134" t="s">
        <v>244</v>
      </c>
      <c r="P12" s="184">
        <f>(P7-P6)</f>
        <v>25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-4602400</v>
      </c>
      <c r="F13" s="164">
        <f>F11</f>
        <v>1.0138047668757943</v>
      </c>
      <c r="G13" s="185">
        <f>E13*F13</f>
        <v>-4665935.0590691557</v>
      </c>
      <c r="H13" s="137"/>
      <c r="K13" s="164">
        <f>K11</f>
        <v>2.0158644845818694</v>
      </c>
      <c r="L13" s="185">
        <f>G13*K13</f>
        <v>-9405892.7729429174</v>
      </c>
      <c r="M13" s="2"/>
      <c r="O13" s="180" t="s">
        <v>237</v>
      </c>
      <c r="P13" s="189">
        <f>IF(P8=0,0,((P9/P8)^(1/($P7-$P6))-1))</f>
        <v>2.5750329011158701E-2</v>
      </c>
      <c r="Q13" s="189">
        <f>IF(Q8=0,0,((Q9/Q8)^(1/($P7-$P6))-1))</f>
        <v>2.7688170005486956E-2</v>
      </c>
      <c r="R13" s="189">
        <f>IF(R8=0,0,((R9/R8)^(1/($P7-$P6))-1))</f>
        <v>2.8438800937740094E-2</v>
      </c>
      <c r="S13" s="189">
        <f>IF(S8=0,0,((S9/S8)^(1/($P7-$P6))-1))</f>
        <v>2.123336192311176E-2</v>
      </c>
      <c r="T13" s="189">
        <f>IF(T8=0,0,((T9/T8)^(1/($P7-$P6))-1))</f>
        <v>2.8438800937740094E-2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621186.95658268174</v>
      </c>
      <c r="Q14" s="185">
        <f>PMT(Q13,$P12,-Q11)</f>
        <v>333305.59245314513</v>
      </c>
      <c r="R14" s="185">
        <f>PMT(R13,$P12,-R11)</f>
        <v>337804.21577011765</v>
      </c>
      <c r="S14" s="185">
        <f>PMT(S13,$P12,-S11)</f>
        <v>198942.31460832446</v>
      </c>
      <c r="T14" s="185">
        <f>PMT(T13,$P12,-T11)</f>
        <v>-248865.16624890553</v>
      </c>
      <c r="U14" s="190"/>
      <c r="Z14" s="2"/>
    </row>
    <row r="15" spans="1:34" x14ac:dyDescent="0.2">
      <c r="E15" s="185">
        <f>SUM(E10:E13)</f>
        <v>11690110</v>
      </c>
      <c r="F15" s="124"/>
      <c r="G15" s="185">
        <f>SUM(G10:G13)</f>
        <v>12207420.75263546</v>
      </c>
      <c r="H15" s="137"/>
      <c r="L15" s="185">
        <f>SUM(L10:L13)</f>
        <v>23049713.792065889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1609320.08</v>
      </c>
      <c r="Q16" s="185">
        <f>VLOOKUP($A$10,'Reserves Dec 31, 2024'!$A:$F,2,FALSE)</f>
        <v>862620.08000000007</v>
      </c>
      <c r="R16" s="185">
        <f>VLOOKUP($A$10,'Reserves Dec 31, 2024'!$A:$F,3,FALSE)</f>
        <v>837537</v>
      </c>
      <c r="S16" s="185">
        <f>VLOOKUP($A$10,'Reserves Dec 31, 2024'!$A:$F,4,FALSE)</f>
        <v>425325</v>
      </c>
      <c r="T16" s="185">
        <f>VLOOKUP($A$10,'Reserves Dec 31, 2024'!$A:$F,5,FALSE)</f>
        <v>-516162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621186.95658268174</v>
      </c>
      <c r="Q17" s="124">
        <f>IF($N17&lt;=TRUNC($P$12),Q14*(1+0),0)</f>
        <v>333305.59245314513</v>
      </c>
      <c r="R17" s="124">
        <f>IF($N17&lt;=TRUNC($P$12),R14*(1+0),0)</f>
        <v>337804.21577011765</v>
      </c>
      <c r="S17" s="124">
        <f>IF($N17&lt;=TRUNC($P$12),S14*(1+0),0)</f>
        <v>198942.31460832446</v>
      </c>
      <c r="T17" s="124">
        <f>IF($N17&lt;=TRUNC($P$12),T14*(1+0),0)</f>
        <v>-248865.16624890553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637169.11258312967</v>
      </c>
      <c r="Q18" s="124">
        <f t="shared" ref="Q18:Q48" si="3">IF($N18&lt;=TRUNC($P$12),Q17*(1+Q$13),0)</f>
        <v>342534.21436076734</v>
      </c>
      <c r="R18" s="124">
        <f t="shared" ref="R18:R48" si="4">IF($N18&lt;=TRUNC($P$12),R17*(1+R$13),0)</f>
        <v>347410.9626183334</v>
      </c>
      <c r="S18" s="124">
        <f t="shared" ref="S18:S48" si="5">IF($N18&lt;=TRUNC($P$12),S17*(1+S$13),0)</f>
        <v>203166.52877622459</v>
      </c>
      <c r="T18" s="124">
        <f t="shared" ref="T18:T48" si="6">IF($N18&lt;=TRUNC($P$12),T17*(1+T$13),0)</f>
        <v>-255942.59317219575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653568.41732999275</v>
      </c>
      <c r="Q19" s="124">
        <f t="shared" si="3"/>
        <v>352018.35992068419</v>
      </c>
      <c r="R19" s="124">
        <f t="shared" si="4"/>
        <v>357290.91382782487</v>
      </c>
      <c r="S19" s="124">
        <f t="shared" si="5"/>
        <v>207480.43721239245</v>
      </c>
      <c r="T19" s="124">
        <f t="shared" si="6"/>
        <v>-263221.29363090883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670395.89594289428</v>
      </c>
      <c r="Q20" s="124">
        <f t="shared" si="3"/>
        <v>361765.10411522078</v>
      </c>
      <c r="R20" s="124">
        <f t="shared" si="4"/>
        <v>367451.83900303766</v>
      </c>
      <c r="S20" s="124">
        <f t="shared" si="5"/>
        <v>211885.94442768864</v>
      </c>
      <c r="T20" s="124">
        <f t="shared" si="6"/>
        <v>-270706.99160305265</v>
      </c>
      <c r="U20" s="196">
        <f>SUM(Q17:T20)/4</f>
        <v>645580.0956096747</v>
      </c>
      <c r="V20" s="124">
        <f>SUM(Q17:Q20)/4</f>
        <v>347405.81771245436</v>
      </c>
      <c r="W20" s="124">
        <f>SUM(R17:R20)/4</f>
        <v>352489.48280482838</v>
      </c>
      <c r="X20" s="124">
        <f>SUM(S17:S20)/4</f>
        <v>205368.80625615752</v>
      </c>
      <c r="Y20" s="124">
        <f>SUM(T17:T20)/4</f>
        <v>-259684.01116376568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687662.86804910295</v>
      </c>
      <c r="Q21" s="124">
        <f t="shared" si="3"/>
        <v>371781.71782001568</v>
      </c>
      <c r="R21" s="124">
        <f t="shared" si="4"/>
        <v>377901.72870665154</v>
      </c>
      <c r="S21" s="124">
        <f t="shared" si="5"/>
        <v>216384.99537214209</v>
      </c>
      <c r="T21" s="124">
        <f t="shared" si="6"/>
        <v>-278405.57384970633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705380.95572055038</v>
      </c>
      <c r="Q22" s="124">
        <f t="shared" si="3"/>
        <v>382075.67322794825</v>
      </c>
      <c r="R22" s="124">
        <f t="shared" si="4"/>
        <v>388648.80074336787</v>
      </c>
      <c r="S22" s="124">
        <f t="shared" si="5"/>
        <v>220979.57629360966</v>
      </c>
      <c r="T22" s="124">
        <f t="shared" si="6"/>
        <v>-286323.09454437543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723562.09162631165</v>
      </c>
      <c r="Q23" s="124">
        <f t="shared" si="3"/>
        <v>392654.64942324458</v>
      </c>
      <c r="R23" s="124">
        <f t="shared" si="4"/>
        <v>399701.5066223999</v>
      </c>
      <c r="S23" s="124">
        <f t="shared" si="5"/>
        <v>225671.71561466777</v>
      </c>
      <c r="T23" s="124">
        <f t="shared" si="6"/>
        <v>-294465.78003400064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742218.52740642917</v>
      </c>
      <c r="Q24" s="124">
        <f t="shared" si="3"/>
        <v>403526.53810992028</v>
      </c>
      <c r="R24" s="124">
        <f t="shared" si="4"/>
        <v>411068.53820374917</v>
      </c>
      <c r="S24" s="124">
        <f t="shared" si="5"/>
        <v>230463.48482812356</v>
      </c>
      <c r="T24" s="124">
        <f t="shared" si="6"/>
        <v>-302840.03373536392</v>
      </c>
      <c r="U24" s="196">
        <f>SUM(Q21:T24)/4</f>
        <v>714706.11070059857</v>
      </c>
      <c r="V24" s="124">
        <f>SUM(Q21:Q24)/4</f>
        <v>387509.64464528218</v>
      </c>
      <c r="W24" s="124">
        <f>SUM(R21:R24)/4</f>
        <v>394330.14356904209</v>
      </c>
      <c r="X24" s="124">
        <f>SUM(S21:S24)/4</f>
        <v>223374.94302713577</v>
      </c>
      <c r="Y24" s="124">
        <f>SUM(T21:T24)/4</f>
        <v>-290508.62054086156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761362.84227312496</v>
      </c>
      <c r="Q25" s="124">
        <f t="shared" si="3"/>
        <v>414699.44949883339</v>
      </c>
      <c r="R25" s="124">
        <f t="shared" si="4"/>
        <v>422758.83453349338</v>
      </c>
      <c r="S25" s="124">
        <f t="shared" si="5"/>
        <v>235356.99941154069</v>
      </c>
      <c r="T25" s="124">
        <f t="shared" si="6"/>
        <v>-311452.44117074244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781007.95184561436</v>
      </c>
      <c r="Q26" s="124">
        <f t="shared" si="3"/>
        <v>426181.71835773892</v>
      </c>
      <c r="R26" s="124">
        <f t="shared" si="4"/>
        <v>434781.5888734624</v>
      </c>
      <c r="S26" s="124">
        <f t="shared" si="5"/>
        <v>240354.41976118353</v>
      </c>
      <c r="T26" s="124">
        <f t="shared" si="6"/>
        <v>-320309.77514677041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801167.11722489842</v>
      </c>
      <c r="Q27" s="124">
        <f t="shared" si="3"/>
        <v>437981.91022885859</v>
      </c>
      <c r="R27" s="124">
        <f t="shared" si="4"/>
        <v>447146.25593082915</v>
      </c>
      <c r="S27" s="124">
        <f t="shared" si="5"/>
        <v>245457.95214579225</v>
      </c>
      <c r="T27" s="124">
        <f t="shared" si="6"/>
        <v>-329419.00108058169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821853.95431509311</v>
      </c>
      <c r="Q28" s="124">
        <f t="shared" si="3"/>
        <v>450108.82781860314</v>
      </c>
      <c r="R28" s="124">
        <f t="shared" si="4"/>
        <v>459862.55929330178</v>
      </c>
      <c r="S28" s="124">
        <f t="shared" si="5"/>
        <v>250669.84968060971</v>
      </c>
      <c r="T28" s="124">
        <f t="shared" si="6"/>
        <v>-338787.28247742151</v>
      </c>
      <c r="U28" s="196">
        <f>SUM(Q25:T28)/4</f>
        <v>791347.96641468268</v>
      </c>
      <c r="V28" s="124">
        <f>SUM(Q25:Q28)/4</f>
        <v>432242.97647600854</v>
      </c>
      <c r="W28" s="124">
        <f>SUM(R25:R28)/4</f>
        <v>441137.30965777166</v>
      </c>
      <c r="X28" s="124">
        <f>SUM(S25:S28)/4</f>
        <v>242959.80524978158</v>
      </c>
      <c r="Y28" s="124">
        <f>SUM(T25:T28)/4</f>
        <v>-324992.12496887898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843082.44339803397</v>
      </c>
      <c r="Q29" s="124">
        <f t="shared" si="3"/>
        <v>462571.51756421506</v>
      </c>
      <c r="R29" s="124">
        <f t="shared" si="4"/>
        <v>472940.49907576368</v>
      </c>
      <c r="S29" s="124">
        <f t="shared" si="5"/>
        <v>255992.41332209011</v>
      </c>
      <c r="T29" s="124">
        <f t="shared" si="6"/>
        <v>-348421.98656403483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864866.93896807148</v>
      </c>
      <c r="Q30" s="124">
        <f t="shared" si="3"/>
        <v>475379.27638222912</v>
      </c>
      <c r="R30" s="124">
        <f t="shared" si="4"/>
        <v>486390.35978437477</v>
      </c>
      <c r="S30" s="124">
        <f t="shared" si="5"/>
        <v>261427.99288372888</v>
      </c>
      <c r="T30" s="124">
        <f t="shared" si="6"/>
        <v>-358330.6900822614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887222.1798341719</v>
      </c>
      <c r="Q31" s="124">
        <f t="shared" si="3"/>
        <v>488541.65860378562</v>
      </c>
      <c r="R31" s="124">
        <f t="shared" si="4"/>
        <v>500222.71840431838</v>
      </c>
      <c r="S31" s="124">
        <f t="shared" si="5"/>
        <v>266978.98807346175</v>
      </c>
      <c r="T31" s="124">
        <f t="shared" si="6"/>
        <v>-368521.18524739385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910163.29949663102</v>
      </c>
      <c r="Q32" s="124">
        <f t="shared" si="3"/>
        <v>502068.48310196982</v>
      </c>
      <c r="R32" s="124">
        <f t="shared" si="4"/>
        <v>514448.452717554</v>
      </c>
      <c r="S32" s="124">
        <f t="shared" si="5"/>
        <v>272647.84955309168</v>
      </c>
      <c r="T32" s="124">
        <f t="shared" si="6"/>
        <v>-379001.48587598454</v>
      </c>
      <c r="U32" s="196">
        <f>SUM(Q29:T32)/4</f>
        <v>876333.71542422683</v>
      </c>
      <c r="V32" s="124">
        <f>SUM(Q29:Q32)/4</f>
        <v>482140.23391304992</v>
      </c>
      <c r="W32" s="124">
        <f>SUM(R29:R32)/4</f>
        <v>493500.50749550271</v>
      </c>
      <c r="X32" s="124">
        <f>SUM(S29:S32)/4</f>
        <v>264261.81095809309</v>
      </c>
      <c r="Y32" s="124">
        <f>SUM(T29:T32)/4</f>
        <v>-363568.83694241859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933705.83680590219</v>
      </c>
      <c r="Q33" s="124">
        <f t="shared" si="3"/>
        <v>515969.84061649413</v>
      </c>
      <c r="R33" s="124">
        <f t="shared" si="4"/>
        <v>529078.74985711696</v>
      </c>
      <c r="S33" s="124">
        <f t="shared" si="5"/>
        <v>278437.08002021059</v>
      </c>
      <c r="T33" s="124">
        <f t="shared" si="6"/>
        <v>-389779.83368791937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957865.7469112582</v>
      </c>
      <c r="Q34" s="124">
        <f t="shared" si="3"/>
        <v>530256.10128118761</v>
      </c>
      <c r="R34" s="124">
        <f t="shared" si="4"/>
        <v>544125.11510469194</v>
      </c>
      <c r="S34" s="124">
        <f t="shared" si="5"/>
        <v>284349.23531309416</v>
      </c>
      <c r="T34" s="124">
        <f t="shared" si="6"/>
        <v>-400864.70478771557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982659.41250720504</v>
      </c>
      <c r="Q35" s="124">
        <f t="shared" si="3"/>
        <v>544937.92235990788</v>
      </c>
      <c r="R35" s="124">
        <f t="shared" si="4"/>
        <v>559599.38093837921</v>
      </c>
      <c r="S35" s="124">
        <f t="shared" si="5"/>
        <v>290386.92553905718</v>
      </c>
      <c r="T35" s="124">
        <f t="shared" si="6"/>
        <v>-412264.81633013935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1008103.6553857957</v>
      </c>
      <c r="Q36" s="124">
        <f t="shared" si="3"/>
        <v>560026.2561966459</v>
      </c>
      <c r="R36" s="124">
        <f t="shared" si="4"/>
        <v>575513.71633776836</v>
      </c>
      <c r="S36" s="124">
        <f t="shared" si="5"/>
        <v>296552.81622676767</v>
      </c>
      <c r="T36" s="124">
        <f t="shared" si="6"/>
        <v>-423989.13337538618</v>
      </c>
      <c r="U36" s="196">
        <f>SUM(Q33:T36)/4</f>
        <v>970583.66290254018</v>
      </c>
      <c r="V36" s="124">
        <f>SUM(Q33:Q36)/4</f>
        <v>537797.53011355887</v>
      </c>
      <c r="W36" s="124">
        <f>SUM(R33:R36)/4</f>
        <v>552079.24055948912</v>
      </c>
      <c r="X36" s="124">
        <f>SUM(S33:S36)/4</f>
        <v>287431.51427478238</v>
      </c>
      <c r="Y36" s="124">
        <f>SUM(T33:T36)/4</f>
        <v>-406724.62204529013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1034215.7483032073</v>
      </c>
      <c r="Q37" s="124">
        <f t="shared" si="3"/>
        <v>575532.35838575498</v>
      </c>
      <c r="R37" s="124">
        <f t="shared" si="4"/>
        <v>591880.63635363721</v>
      </c>
      <c r="S37" s="124">
        <f t="shared" si="5"/>
        <v>302849.6295030287</v>
      </c>
      <c r="T37" s="124">
        <f t="shared" si="6"/>
        <v>-436046.87593921373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1061013.4271691744</v>
      </c>
      <c r="Q38" s="124">
        <f t="shared" si="3"/>
        <v>591467.79616839858</v>
      </c>
      <c r="R38" s="124">
        <f t="shared" si="4"/>
        <v>608713.01194980124</v>
      </c>
      <c r="S38" s="124">
        <f t="shared" si="5"/>
        <v>309280.14529454679</v>
      </c>
      <c r="T38" s="124">
        <f t="shared" si="6"/>
        <v>-448447.52624357247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1088514.9035681169</v>
      </c>
      <c r="Q39" s="124">
        <f t="shared" si="3"/>
        <v>607844.45706147992</v>
      </c>
      <c r="R39" s="124">
        <f t="shared" si="4"/>
        <v>626024.08012485388</v>
      </c>
      <c r="S39" s="124">
        <f t="shared" si="5"/>
        <v>315847.20255521848</v>
      </c>
      <c r="T39" s="124">
        <f t="shared" si="6"/>
        <v>-461200.83617343538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1116738.8776210323</v>
      </c>
      <c r="Q40" s="124">
        <f t="shared" si="3"/>
        <v>624674.55772549112</v>
      </c>
      <c r="R40" s="124">
        <f t="shared" si="4"/>
        <v>643827.45432175649</v>
      </c>
      <c r="S40" s="124">
        <f t="shared" si="5"/>
        <v>322553.70051947579</v>
      </c>
      <c r="T40" s="124">
        <f t="shared" si="6"/>
        <v>-474316.83494569099</v>
      </c>
      <c r="U40" s="196">
        <f>SUM(Q37:T40)/4</f>
        <v>1075120.7391653827</v>
      </c>
      <c r="V40" s="124">
        <f>SUM(Q37:Q40)/4</f>
        <v>599879.79233528115</v>
      </c>
      <c r="W40" s="124">
        <f>SUM(R37:R40)/4</f>
        <v>617611.29568751226</v>
      </c>
      <c r="X40" s="124">
        <f>SUM(S37:S40)/4</f>
        <v>312632.66946806747</v>
      </c>
      <c r="Y40" s="124">
        <f>SUM(T37:T40)/4</f>
        <v>-455003.01832547819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1145704.5511974765</v>
      </c>
      <c r="Q41" s="124">
        <f t="shared" si="3"/>
        <v>641970.65307789692</v>
      </c>
      <c r="R41" s="124">
        <f t="shared" si="4"/>
        <v>662137.13513346494</v>
      </c>
      <c r="S41" s="124">
        <f t="shared" si="5"/>
        <v>329402.59998224484</v>
      </c>
      <c r="T41" s="124">
        <f t="shared" si="6"/>
        <v>-487805.83699613041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286426.13779936911</v>
      </c>
      <c r="V44" s="124">
        <f>SUM(Q41:Q44)/4</f>
        <v>160492.66326947423</v>
      </c>
      <c r="W44" s="124">
        <f>SUM(R41:R44)/4</f>
        <v>165534.28378336623</v>
      </c>
      <c r="X44" s="124">
        <f>SUM(S41:S44)/4</f>
        <v>82350.649995561209</v>
      </c>
      <c r="Y44" s="124">
        <f>SUM(T41:T44)/4</f>
        <v>-121951.4592490326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21440393.712065905</v>
      </c>
      <c r="Q50" s="196">
        <f>SUM(Q$17:Q$48)</f>
        <v>11789874.633860437</v>
      </c>
      <c r="R50" s="196">
        <f>SUM(R$17:R$48)</f>
        <v>12066729.054230053</v>
      </c>
      <c r="S50" s="196">
        <f>SUM(S$17:S$48)</f>
        <v>6473520.7969183158</v>
      </c>
      <c r="T50" s="196">
        <f>SUM(T$17:T$48)</f>
        <v>-8889730.7729429025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1.4901161193847656E-8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2.5750329011158701E-2</v>
      </c>
      <c r="Z52" s="2"/>
    </row>
    <row r="53" spans="13:26" x14ac:dyDescent="0.2">
      <c r="M53" s="2"/>
      <c r="O53" s="134" t="s">
        <v>236</v>
      </c>
      <c r="P53" s="197">
        <f>((1+P52)^(1/12))-1</f>
        <v>2.120943783689766E-3</v>
      </c>
      <c r="Z53" s="2"/>
    </row>
    <row r="54" spans="13:26" x14ac:dyDescent="0.2">
      <c r="M54" s="2"/>
      <c r="O54" s="134" t="s">
        <v>235</v>
      </c>
      <c r="P54" s="196">
        <f>P10</f>
        <v>21440393.71206589</v>
      </c>
      <c r="Z54" s="2"/>
    </row>
    <row r="55" spans="13:26" x14ac:dyDescent="0.2">
      <c r="M55" s="2"/>
      <c r="O55" s="134" t="s">
        <v>234</v>
      </c>
      <c r="P55" s="196">
        <f>P54/(1+P53)^P56</f>
        <v>11355104.428040102</v>
      </c>
      <c r="Z55" s="2"/>
    </row>
    <row r="56" spans="13:26" x14ac:dyDescent="0.2">
      <c r="M56" s="2"/>
      <c r="O56" s="134" t="s">
        <v>233</v>
      </c>
      <c r="P56" s="124">
        <f>$P$12*12</f>
        <v>300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51199.378160538952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51199.378160538952</v>
      </c>
      <c r="Q59" s="124">
        <f t="shared" ref="Q59:Q122" si="7">O59*$P$53</f>
        <v>0</v>
      </c>
      <c r="R59" s="124">
        <f t="shared" ref="R59:R122" si="8">O59+P59+Q59</f>
        <v>51199.378160538952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51199.378160538952</v>
      </c>
      <c r="P60" s="124">
        <f t="shared" ref="P60:P123" si="11">P59</f>
        <v>51199.378160538952</v>
      </c>
      <c r="Q60" s="124">
        <f t="shared" si="7"/>
        <v>108.59100283837665</v>
      </c>
      <c r="R60" s="124">
        <f t="shared" si="8"/>
        <v>102507.34732391628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102507.34732391628</v>
      </c>
      <c r="P61" s="124">
        <f t="shared" si="11"/>
        <v>51199.378160538952</v>
      </c>
      <c r="Q61" s="124">
        <f t="shared" si="7"/>
        <v>217.41232108918803</v>
      </c>
      <c r="R61" s="124">
        <f t="shared" si="8"/>
        <v>153924.13780554442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153924.13780554442</v>
      </c>
      <c r="P62" s="124">
        <f t="shared" si="11"/>
        <v>51199.378160538952</v>
      </c>
      <c r="Q62" s="124">
        <f t="shared" si="7"/>
        <v>326.46444323847635</v>
      </c>
      <c r="R62" s="124">
        <f t="shared" si="8"/>
        <v>205449.98040932187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205449.98040932187</v>
      </c>
      <c r="P63" s="124">
        <f t="shared" si="11"/>
        <v>51199.378160538952</v>
      </c>
      <c r="Q63" s="124">
        <f t="shared" si="7"/>
        <v>435.74785880833542</v>
      </c>
      <c r="R63" s="124">
        <f t="shared" si="8"/>
        <v>257085.10642866915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257085.10642866915</v>
      </c>
      <c r="P64" s="124">
        <f t="shared" si="11"/>
        <v>51199.378160538952</v>
      </c>
      <c r="Q64" s="124">
        <f t="shared" si="7"/>
        <v>545.26305835910773</v>
      </c>
      <c r="R64" s="124">
        <f t="shared" si="8"/>
        <v>308829.74764756719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308829.74764756719</v>
      </c>
      <c r="P65" s="124">
        <f t="shared" si="11"/>
        <v>51199.378160538952</v>
      </c>
      <c r="Q65" s="124">
        <f t="shared" si="7"/>
        <v>655.01053349158678</v>
      </c>
      <c r="R65" s="124">
        <f t="shared" si="8"/>
        <v>360684.13634159777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360684.13634159777</v>
      </c>
      <c r="P66" s="124">
        <f t="shared" si="11"/>
        <v>51199.378160538952</v>
      </c>
      <c r="Q66" s="124">
        <f t="shared" si="7"/>
        <v>764.99077684922383</v>
      </c>
      <c r="R66" s="124">
        <f t="shared" si="8"/>
        <v>412648.50527898595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412648.50527898595</v>
      </c>
      <c r="P67" s="124">
        <f t="shared" si="11"/>
        <v>51199.378160538952</v>
      </c>
      <c r="Q67" s="124">
        <f t="shared" si="7"/>
        <v>875.2042821203388</v>
      </c>
      <c r="R67" s="124">
        <f t="shared" si="8"/>
        <v>464723.08772164525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464723.08772164525</v>
      </c>
      <c r="P68" s="124">
        <f t="shared" si="11"/>
        <v>51199.378160538952</v>
      </c>
      <c r="Q68" s="124">
        <f t="shared" si="7"/>
        <v>985.65154404033728</v>
      </c>
      <c r="R68" s="124">
        <f t="shared" si="8"/>
        <v>516908.11742622458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516908.11742622458</v>
      </c>
      <c r="P69" s="124">
        <f t="shared" si="11"/>
        <v>51199.378160538952</v>
      </c>
      <c r="Q69" s="124">
        <f t="shared" si="7"/>
        <v>1096.3330583939305</v>
      </c>
      <c r="R69" s="124">
        <f t="shared" si="8"/>
        <v>569203.82864515739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569203.82864515739</v>
      </c>
      <c r="P70" s="124">
        <f t="shared" si="11"/>
        <v>51199.378160538952</v>
      </c>
      <c r="Q70" s="124">
        <f t="shared" si="7"/>
        <v>1207.2493220173612</v>
      </c>
      <c r="R70" s="124">
        <f t="shared" si="8"/>
        <v>621610.45612771367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621610.45612771367</v>
      </c>
      <c r="P71" s="124">
        <f t="shared" si="11"/>
        <v>51199.378160538952</v>
      </c>
      <c r="Q71" s="124">
        <f t="shared" si="7"/>
        <v>1318.4008328006344</v>
      </c>
      <c r="R71" s="124">
        <f t="shared" si="8"/>
        <v>674128.23512105329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674128.23512105329</v>
      </c>
      <c r="P72" s="124">
        <f t="shared" si="11"/>
        <v>51199.378160538952</v>
      </c>
      <c r="Q72" s="124">
        <f t="shared" si="7"/>
        <v>1429.7880896897509</v>
      </c>
      <c r="R72" s="124">
        <f t="shared" si="8"/>
        <v>726757.40137128206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726757.40137128206</v>
      </c>
      <c r="P73" s="124">
        <f t="shared" si="11"/>
        <v>51199.378160538952</v>
      </c>
      <c r="Q73" s="124">
        <f t="shared" si="7"/>
        <v>1541.411592688949</v>
      </c>
      <c r="R73" s="124">
        <f t="shared" si="8"/>
        <v>779498.19112451002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779498.19112451002</v>
      </c>
      <c r="P74" s="124">
        <f t="shared" si="11"/>
        <v>51199.378160538952</v>
      </c>
      <c r="Q74" s="124">
        <f t="shared" si="7"/>
        <v>1653.2718428629466</v>
      </c>
      <c r="R74" s="124">
        <f t="shared" si="8"/>
        <v>832350.84112791193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832350.84112791193</v>
      </c>
      <c r="P75" s="124">
        <f t="shared" si="11"/>
        <v>51199.378160538952</v>
      </c>
      <c r="Q75" s="124">
        <f t="shared" si="7"/>
        <v>1765.3693423391928</v>
      </c>
      <c r="R75" s="124">
        <f t="shared" si="8"/>
        <v>885315.58863079012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885315.58863079012</v>
      </c>
      <c r="P76" s="124">
        <f t="shared" si="11"/>
        <v>51199.378160538952</v>
      </c>
      <c r="Q76" s="124">
        <f t="shared" si="7"/>
        <v>1877.7045943101205</v>
      </c>
      <c r="R76" s="124">
        <f t="shared" si="8"/>
        <v>938392.67138563923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938392.67138563923</v>
      </c>
      <c r="P77" s="124">
        <f t="shared" si="11"/>
        <v>51199.378160538952</v>
      </c>
      <c r="Q77" s="124">
        <f t="shared" si="7"/>
        <v>1990.2781030354049</v>
      </c>
      <c r="R77" s="124">
        <f t="shared" si="8"/>
        <v>991582.32764921361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991582.32764921361</v>
      </c>
      <c r="P78" s="124">
        <f t="shared" si="11"/>
        <v>51199.378160538952</v>
      </c>
      <c r="Q78" s="124">
        <f t="shared" si="7"/>
        <v>2103.0903738442285</v>
      </c>
      <c r="R78" s="124">
        <f t="shared" si="8"/>
        <v>1044884.7961835968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1044884.7961835968</v>
      </c>
      <c r="P79" s="124">
        <f t="shared" si="11"/>
        <v>51199.378160538952</v>
      </c>
      <c r="Q79" s="124">
        <f t="shared" si="7"/>
        <v>2216.1419131375478</v>
      </c>
      <c r="R79" s="124">
        <f t="shared" si="8"/>
        <v>1098300.3162572733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1098300.3162572733</v>
      </c>
      <c r="P80" s="124">
        <f t="shared" si="11"/>
        <v>51199.378160538952</v>
      </c>
      <c r="Q80" s="124">
        <f t="shared" si="7"/>
        <v>2329.4332283903677</v>
      </c>
      <c r="R80" s="124">
        <f t="shared" si="8"/>
        <v>1151829.1276462025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1151829.1276462025</v>
      </c>
      <c r="P81" s="124">
        <f t="shared" si="11"/>
        <v>51199.378160538952</v>
      </c>
      <c r="Q81" s="124">
        <f t="shared" si="7"/>
        <v>2442.964828154019</v>
      </c>
      <c r="R81" s="124">
        <f t="shared" si="8"/>
        <v>1205471.4706348954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1205471.4706348954</v>
      </c>
      <c r="P82" s="124">
        <f t="shared" si="11"/>
        <v>51199.378160538952</v>
      </c>
      <c r="Q82" s="124">
        <f t="shared" si="7"/>
        <v>2556.7372220584416</v>
      </c>
      <c r="R82" s="124">
        <f t="shared" si="8"/>
        <v>1259227.5860174927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1259227.5860174927</v>
      </c>
      <c r="P83" s="124">
        <f t="shared" si="11"/>
        <v>51199.378160538952</v>
      </c>
      <c r="Q83" s="124">
        <f t="shared" si="7"/>
        <v>2670.7509208144711</v>
      </c>
      <c r="R83" s="124">
        <f t="shared" si="8"/>
        <v>1313097.715098846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1313097.715098846</v>
      </c>
      <c r="P84" s="124">
        <f t="shared" si="11"/>
        <v>51199.378160538952</v>
      </c>
      <c r="Q84" s="124">
        <f t="shared" si="7"/>
        <v>2785.0064362161329</v>
      </c>
      <c r="R84" s="124">
        <f t="shared" si="8"/>
        <v>1367082.099695601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1367082.099695601</v>
      </c>
      <c r="P85" s="124">
        <f t="shared" si="11"/>
        <v>51199.378160538952</v>
      </c>
      <c r="Q85" s="124">
        <f t="shared" si="7"/>
        <v>2899.504281142938</v>
      </c>
      <c r="R85" s="124">
        <f t="shared" si="8"/>
        <v>1421180.9821372828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1421180.9821372828</v>
      </c>
      <c r="P86" s="124">
        <f t="shared" si="11"/>
        <v>51199.378160538952</v>
      </c>
      <c r="Q86" s="124">
        <f t="shared" si="7"/>
        <v>3014.2449695621863</v>
      </c>
      <c r="R86" s="124">
        <f t="shared" si="8"/>
        <v>1475394.6052673839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1475394.6052673839</v>
      </c>
      <c r="P87" s="124">
        <f t="shared" si="11"/>
        <v>51199.378160538952</v>
      </c>
      <c r="Q87" s="124">
        <f t="shared" si="7"/>
        <v>3129.2290165312738</v>
      </c>
      <c r="R87" s="124">
        <f t="shared" si="8"/>
        <v>1529723.212444454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1529723.212444454</v>
      </c>
      <c r="P88" s="124">
        <f t="shared" si="11"/>
        <v>51199.378160538952</v>
      </c>
      <c r="Q88" s="124">
        <f t="shared" si="7"/>
        <v>3244.4569382000041</v>
      </c>
      <c r="R88" s="124">
        <f t="shared" si="8"/>
        <v>1584167.0475431927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1584167.0475431927</v>
      </c>
      <c r="P89" s="124">
        <f t="shared" si="11"/>
        <v>51199.378160538952</v>
      </c>
      <c r="Q89" s="124">
        <f t="shared" si="7"/>
        <v>3359.9292518129046</v>
      </c>
      <c r="R89" s="124">
        <f t="shared" si="8"/>
        <v>1638726.3549555445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1638726.3549555445</v>
      </c>
      <c r="P90" s="124">
        <f t="shared" si="11"/>
        <v>51199.378160538952</v>
      </c>
      <c r="Q90" s="124">
        <f t="shared" si="7"/>
        <v>3475.6464757115509</v>
      </c>
      <c r="R90" s="124">
        <f t="shared" si="8"/>
        <v>1693401.3795917949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1693401.3795917949</v>
      </c>
      <c r="P91" s="124">
        <f t="shared" si="11"/>
        <v>51199.378160538952</v>
      </c>
      <c r="Q91" s="124">
        <f t="shared" si="7"/>
        <v>3591.6091293368913</v>
      </c>
      <c r="R91" s="124">
        <f t="shared" si="8"/>
        <v>1748192.3668816707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1748192.3668816707</v>
      </c>
      <c r="P92" s="124">
        <f t="shared" si="11"/>
        <v>51199.378160538952</v>
      </c>
      <c r="Q92" s="124">
        <f t="shared" si="7"/>
        <v>3707.8177332315781</v>
      </c>
      <c r="R92" s="124">
        <f t="shared" si="8"/>
        <v>1803099.562775441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1803099.562775441</v>
      </c>
      <c r="P93" s="124">
        <f t="shared" si="11"/>
        <v>51199.378160538952</v>
      </c>
      <c r="Q93" s="124">
        <f t="shared" si="7"/>
        <v>3824.2728090423066</v>
      </c>
      <c r="R93" s="124">
        <f t="shared" si="8"/>
        <v>1858123.2137450222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1858123.2137450222</v>
      </c>
      <c r="P94" s="124">
        <f t="shared" si="11"/>
        <v>51199.378160538952</v>
      </c>
      <c r="Q94" s="124">
        <f t="shared" si="7"/>
        <v>3940.9748795221553</v>
      </c>
      <c r="R94" s="124">
        <f t="shared" si="8"/>
        <v>1913263.5667850832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1913263.5667850832</v>
      </c>
      <c r="P95" s="124">
        <f t="shared" si="11"/>
        <v>51199.378160538952</v>
      </c>
      <c r="Q95" s="124">
        <f t="shared" si="7"/>
        <v>4057.9244685329318</v>
      </c>
      <c r="R95" s="124">
        <f t="shared" si="8"/>
        <v>1968520.8694141549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1968520.8694141549</v>
      </c>
      <c r="P96" s="124">
        <f t="shared" si="11"/>
        <v>51199.378160538952</v>
      </c>
      <c r="Q96" s="124">
        <f t="shared" si="7"/>
        <v>4175.1221010475256</v>
      </c>
      <c r="R96" s="124">
        <f t="shared" si="8"/>
        <v>2023895.3696757413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2023895.3696757413</v>
      </c>
      <c r="P97" s="124">
        <f t="shared" si="11"/>
        <v>51199.378160538952</v>
      </c>
      <c r="Q97" s="124">
        <f t="shared" si="7"/>
        <v>4292.568303152264</v>
      </c>
      <c r="R97" s="124">
        <f t="shared" si="8"/>
        <v>2079387.3161394324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2079387.3161394324</v>
      </c>
      <c r="P98" s="124">
        <f t="shared" si="11"/>
        <v>51199.378160538952</v>
      </c>
      <c r="Q98" s="124">
        <f t="shared" si="7"/>
        <v>4410.2636020492755</v>
      </c>
      <c r="R98" s="124">
        <f t="shared" si="8"/>
        <v>2134996.9579020203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2134996.9579020203</v>
      </c>
      <c r="P99" s="124">
        <f t="shared" si="11"/>
        <v>51199.378160538952</v>
      </c>
      <c r="Q99" s="124">
        <f t="shared" si="7"/>
        <v>4528.208526058851</v>
      </c>
      <c r="R99" s="124">
        <f t="shared" si="8"/>
        <v>2190724.5445886184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2190724.5445886184</v>
      </c>
      <c r="P100" s="124">
        <f t="shared" si="11"/>
        <v>51199.378160538952</v>
      </c>
      <c r="Q100" s="124">
        <f t="shared" si="7"/>
        <v>4646.4036046218234</v>
      </c>
      <c r="R100" s="124">
        <f t="shared" si="8"/>
        <v>2246570.3263537795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2246570.3263537795</v>
      </c>
      <c r="P101" s="124">
        <f t="shared" si="11"/>
        <v>51199.378160538952</v>
      </c>
      <c r="Q101" s="124">
        <f t="shared" si="7"/>
        <v>4764.8493683019378</v>
      </c>
      <c r="R101" s="124">
        <f t="shared" si="8"/>
        <v>2302534.5538826208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2302534.5538826208</v>
      </c>
      <c r="P102" s="124">
        <f t="shared" si="11"/>
        <v>51199.378160538952</v>
      </c>
      <c r="Q102" s="124">
        <f t="shared" si="7"/>
        <v>4883.5463487882334</v>
      </c>
      <c r="R102" s="124">
        <f t="shared" si="8"/>
        <v>2358617.4783919482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2358617.4783919482</v>
      </c>
      <c r="P103" s="124">
        <f t="shared" si="11"/>
        <v>51199.378160538952</v>
      </c>
      <c r="Q103" s="124">
        <f t="shared" si="7"/>
        <v>5002.4950788974338</v>
      </c>
      <c r="R103" s="124">
        <f t="shared" si="8"/>
        <v>2414819.3516313848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2414819.3516313848</v>
      </c>
      <c r="P104" s="124">
        <f t="shared" si="11"/>
        <v>51199.378160538952</v>
      </c>
      <c r="Q104" s="124">
        <f t="shared" si="7"/>
        <v>5121.6960925763369</v>
      </c>
      <c r="R104" s="124">
        <f t="shared" si="8"/>
        <v>2471140.4258845001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2471140.4258845001</v>
      </c>
      <c r="P105" s="124">
        <f t="shared" si="11"/>
        <v>51199.378160538952</v>
      </c>
      <c r="Q105" s="124">
        <f t="shared" si="7"/>
        <v>5241.1499249042117</v>
      </c>
      <c r="R105" s="124">
        <f t="shared" si="8"/>
        <v>2527580.9539699433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2527580.9539699433</v>
      </c>
      <c r="P106" s="124">
        <f t="shared" si="11"/>
        <v>51199.378160538952</v>
      </c>
      <c r="Q106" s="124">
        <f t="shared" si="7"/>
        <v>5360.8571120952001</v>
      </c>
      <c r="R106" s="124">
        <f t="shared" si="8"/>
        <v>2584141.1892425776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2584141.1892425776</v>
      </c>
      <c r="P107" s="124">
        <f t="shared" si="11"/>
        <v>51199.378160538952</v>
      </c>
      <c r="Q107" s="124">
        <f t="shared" si="7"/>
        <v>5480.8181915007244</v>
      </c>
      <c r="R107" s="124">
        <f t="shared" si="8"/>
        <v>2640821.3855946176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2640821.3855946176</v>
      </c>
      <c r="P108" s="124">
        <f t="shared" si="11"/>
        <v>51199.378160538952</v>
      </c>
      <c r="Q108" s="124">
        <f t="shared" si="7"/>
        <v>5601.0337016118983</v>
      </c>
      <c r="R108" s="124">
        <f t="shared" si="8"/>
        <v>2697621.7974567683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2697621.7974567683</v>
      </c>
      <c r="P109" s="124">
        <f t="shared" si="11"/>
        <v>51199.378160538952</v>
      </c>
      <c r="Q109" s="124">
        <f t="shared" si="7"/>
        <v>5721.5041820619454</v>
      </c>
      <c r="R109" s="124">
        <f t="shared" si="8"/>
        <v>2754542.6797993695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2754542.6797993695</v>
      </c>
      <c r="P110" s="124">
        <f t="shared" si="11"/>
        <v>51199.378160538952</v>
      </c>
      <c r="Q110" s="124">
        <f t="shared" si="7"/>
        <v>5842.2301736286227</v>
      </c>
      <c r="R110" s="124">
        <f t="shared" si="8"/>
        <v>2811584.2881335374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2811584.2881335374</v>
      </c>
      <c r="P111" s="124">
        <f t="shared" si="11"/>
        <v>51199.378160538952</v>
      </c>
      <c r="Q111" s="124">
        <f t="shared" si="7"/>
        <v>5963.212218236642</v>
      </c>
      <c r="R111" s="124">
        <f t="shared" si="8"/>
        <v>2868746.8785123131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2868746.8785123131</v>
      </c>
      <c r="P112" s="124">
        <f t="shared" si="11"/>
        <v>51199.378160538952</v>
      </c>
      <c r="Q112" s="124">
        <f t="shared" si="7"/>
        <v>6084.450858960111</v>
      </c>
      <c r="R112" s="124">
        <f t="shared" si="8"/>
        <v>2926030.7075318121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2926030.7075318121</v>
      </c>
      <c r="P113" s="124">
        <f t="shared" si="11"/>
        <v>51199.378160538952</v>
      </c>
      <c r="Q113" s="124">
        <f t="shared" si="7"/>
        <v>6205.9466400249648</v>
      </c>
      <c r="R113" s="124">
        <f t="shared" si="8"/>
        <v>2983436.0323323761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2983436.0323323761</v>
      </c>
      <c r="P114" s="124">
        <f t="shared" si="11"/>
        <v>51199.378160538952</v>
      </c>
      <c r="Q114" s="124">
        <f t="shared" si="7"/>
        <v>6327.7001068114132</v>
      </c>
      <c r="R114" s="124">
        <f t="shared" si="8"/>
        <v>3040963.1105997264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3040963.1105997264</v>
      </c>
      <c r="P115" s="124">
        <f t="shared" si="11"/>
        <v>51199.378160538952</v>
      </c>
      <c r="Q115" s="124">
        <f t="shared" si="7"/>
        <v>6449.7118058563838</v>
      </c>
      <c r="R115" s="124">
        <f t="shared" si="8"/>
        <v>3098612.2005661218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3098612.2005661218</v>
      </c>
      <c r="P116" s="124">
        <f t="shared" si="11"/>
        <v>51199.378160538952</v>
      </c>
      <c r="Q116" s="124">
        <f t="shared" si="7"/>
        <v>6571.9822848559825</v>
      </c>
      <c r="R116" s="124">
        <f t="shared" si="8"/>
        <v>3156383.561011517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3156383.561011517</v>
      </c>
      <c r="P117" s="124">
        <f t="shared" si="11"/>
        <v>51199.378160538952</v>
      </c>
      <c r="Q117" s="124">
        <f t="shared" si="7"/>
        <v>6694.5120926679438</v>
      </c>
      <c r="R117" s="124">
        <f t="shared" si="8"/>
        <v>3214277.4512647241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3214277.4512647241</v>
      </c>
      <c r="P118" s="124">
        <f t="shared" si="11"/>
        <v>51199.378160538952</v>
      </c>
      <c r="Q118" s="124">
        <f t="shared" si="7"/>
        <v>6817.3017793141016</v>
      </c>
      <c r="R118" s="124">
        <f t="shared" si="8"/>
        <v>3272294.1312045772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3272294.1312045772</v>
      </c>
      <c r="P119" s="124">
        <f t="shared" si="11"/>
        <v>51199.378160538952</v>
      </c>
      <c r="Q119" s="124">
        <f t="shared" si="7"/>
        <v>6940.3518959828516</v>
      </c>
      <c r="R119" s="124">
        <f t="shared" si="8"/>
        <v>3330433.8612610991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3330433.8612610991</v>
      </c>
      <c r="P120" s="124">
        <f t="shared" si="11"/>
        <v>51199.378160538952</v>
      </c>
      <c r="Q120" s="124">
        <f t="shared" si="7"/>
        <v>7063.6629950316328</v>
      </c>
      <c r="R120" s="124">
        <f t="shared" si="8"/>
        <v>3388696.9024166698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3388696.9024166698</v>
      </c>
      <c r="P121" s="124">
        <f t="shared" si="11"/>
        <v>51199.378160538952</v>
      </c>
      <c r="Q121" s="124">
        <f t="shared" si="7"/>
        <v>7187.2356299894009</v>
      </c>
      <c r="R121" s="124">
        <f t="shared" si="8"/>
        <v>3447083.5162071981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3447083.5162071981</v>
      </c>
      <c r="P122" s="124">
        <f t="shared" si="11"/>
        <v>51199.378160538952</v>
      </c>
      <c r="Q122" s="124">
        <f t="shared" si="7"/>
        <v>7311.0703555591181</v>
      </c>
      <c r="R122" s="124">
        <f t="shared" si="8"/>
        <v>3505593.9647232965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3505593.9647232965</v>
      </c>
      <c r="P123" s="124">
        <f t="shared" si="11"/>
        <v>51199.378160538952</v>
      </c>
      <c r="Q123" s="124">
        <f t="shared" ref="Q123:Q186" si="12">O123*$P$53</f>
        <v>7435.1677276202363</v>
      </c>
      <c r="R123" s="124">
        <f t="shared" ref="R123:R186" si="13">O123+P123+Q123</f>
        <v>3564228.5106114559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3564228.5106114559</v>
      </c>
      <c r="P124" s="124">
        <f t="shared" ref="P124:P187" si="16">P123</f>
        <v>51199.378160538952</v>
      </c>
      <c r="Q124" s="124">
        <f t="shared" si="12"/>
        <v>7559.5283032312009</v>
      </c>
      <c r="R124" s="124">
        <f t="shared" si="13"/>
        <v>3622987.4170752261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3622987.4170752261</v>
      </c>
      <c r="P125" s="124">
        <f t="shared" si="16"/>
        <v>51199.378160538952</v>
      </c>
      <c r="Q125" s="124">
        <f t="shared" si="12"/>
        <v>7684.1526406319426</v>
      </c>
      <c r="R125" s="124">
        <f t="shared" si="13"/>
        <v>3681870.9478763971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3681870.9478763971</v>
      </c>
      <c r="P126" s="124">
        <f t="shared" si="16"/>
        <v>51199.378160538952</v>
      </c>
      <c r="Q126" s="124">
        <f t="shared" si="12"/>
        <v>7809.0412992463907</v>
      </c>
      <c r="R126" s="124">
        <f t="shared" si="13"/>
        <v>3740879.3673361824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3740879.3673361824</v>
      </c>
      <c r="P127" s="124">
        <f t="shared" si="16"/>
        <v>51199.378160538952</v>
      </c>
      <c r="Q127" s="124">
        <f t="shared" si="12"/>
        <v>7934.1948396849803</v>
      </c>
      <c r="R127" s="124">
        <f t="shared" si="13"/>
        <v>3800012.9403364062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3800012.9403364062</v>
      </c>
      <c r="P128" s="124">
        <f t="shared" si="16"/>
        <v>51199.378160538952</v>
      </c>
      <c r="Q128" s="124">
        <f t="shared" si="12"/>
        <v>8059.6138237471705</v>
      </c>
      <c r="R128" s="124">
        <f t="shared" si="13"/>
        <v>3859271.9323206926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3859271.9323206926</v>
      </c>
      <c r="P129" s="124">
        <f t="shared" si="16"/>
        <v>51199.378160538952</v>
      </c>
      <c r="Q129" s="124">
        <f t="shared" si="12"/>
        <v>8185.2988144239644</v>
      </c>
      <c r="R129" s="124">
        <f t="shared" si="13"/>
        <v>3918656.6092956555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3918656.6092956555</v>
      </c>
      <c r="P130" s="124">
        <f t="shared" si="16"/>
        <v>51199.378160538952</v>
      </c>
      <c r="Q130" s="124">
        <f t="shared" si="12"/>
        <v>8311.2503759004358</v>
      </c>
      <c r="R130" s="124">
        <f t="shared" si="13"/>
        <v>3978167.237832095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3978167.237832095</v>
      </c>
      <c r="P131" s="124">
        <f t="shared" si="16"/>
        <v>51199.378160538952</v>
      </c>
      <c r="Q131" s="124">
        <f t="shared" si="12"/>
        <v>8437.4690735582681</v>
      </c>
      <c r="R131" s="124">
        <f t="shared" si="13"/>
        <v>4037804.0850661923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4037804.0850661923</v>
      </c>
      <c r="P132" s="124">
        <f t="shared" si="16"/>
        <v>51199.378160538952</v>
      </c>
      <c r="Q132" s="124">
        <f t="shared" si="12"/>
        <v>8563.9554739782834</v>
      </c>
      <c r="R132" s="124">
        <f t="shared" si="13"/>
        <v>4097567.4187007095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4097567.4187007095</v>
      </c>
      <c r="P133" s="124">
        <f t="shared" si="16"/>
        <v>51199.378160538952</v>
      </c>
      <c r="Q133" s="124">
        <f t="shared" si="12"/>
        <v>8690.7101449429902</v>
      </c>
      <c r="R133" s="124">
        <f t="shared" si="13"/>
        <v>4157457.5070061916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4157457.5070061916</v>
      </c>
      <c r="P134" s="124">
        <f t="shared" si="16"/>
        <v>51199.378160538952</v>
      </c>
      <c r="Q134" s="124">
        <f t="shared" si="12"/>
        <v>8817.7336554391331</v>
      </c>
      <c r="R134" s="124">
        <f t="shared" si="13"/>
        <v>4217474.6188221695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4217474.6188221695</v>
      </c>
      <c r="P135" s="124">
        <f t="shared" si="16"/>
        <v>51199.378160538952</v>
      </c>
      <c r="Q135" s="124">
        <f t="shared" si="12"/>
        <v>8945.0265756602457</v>
      </c>
      <c r="R135" s="124">
        <f t="shared" si="13"/>
        <v>4277619.0235583689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4277619.0235583689</v>
      </c>
      <c r="P136" s="124">
        <f t="shared" si="16"/>
        <v>51199.378160538952</v>
      </c>
      <c r="Q136" s="124">
        <f t="shared" si="12"/>
        <v>9072.5894770092091</v>
      </c>
      <c r="R136" s="124">
        <f t="shared" si="13"/>
        <v>4337890.9911959171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4337890.9911959171</v>
      </c>
      <c r="P137" s="124">
        <f t="shared" si="16"/>
        <v>51199.378160538952</v>
      </c>
      <c r="Q137" s="124">
        <f t="shared" si="12"/>
        <v>9200.422932100817</v>
      </c>
      <c r="R137" s="124">
        <f t="shared" si="13"/>
        <v>4398290.7922885567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4398290.7922885567</v>
      </c>
      <c r="P138" s="124">
        <f t="shared" si="16"/>
        <v>51199.378160538952</v>
      </c>
      <c r="Q138" s="124">
        <f t="shared" si="12"/>
        <v>9328.5275147643497</v>
      </c>
      <c r="R138" s="124">
        <f t="shared" si="13"/>
        <v>4458818.6979638599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4458818.6979638599</v>
      </c>
      <c r="P139" s="124">
        <f t="shared" si="16"/>
        <v>51199.378160538952</v>
      </c>
      <c r="Q139" s="124">
        <f t="shared" si="12"/>
        <v>9456.9038000461442</v>
      </c>
      <c r="R139" s="124">
        <f t="shared" si="13"/>
        <v>4519474.979924445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4519474.979924445</v>
      </c>
      <c r="P140" s="124">
        <f t="shared" si="16"/>
        <v>51199.378160538952</v>
      </c>
      <c r="Q140" s="124">
        <f t="shared" si="12"/>
        <v>9585.5523642121825</v>
      </c>
      <c r="R140" s="124">
        <f t="shared" si="13"/>
        <v>4580259.9104491966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4580259.9104491966</v>
      </c>
      <c r="P141" s="124">
        <f t="shared" si="16"/>
        <v>51199.378160538952</v>
      </c>
      <c r="Q141" s="124">
        <f t="shared" si="12"/>
        <v>9714.4737847506676</v>
      </c>
      <c r="R141" s="124">
        <f t="shared" si="13"/>
        <v>4641173.762394486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4641173.762394486</v>
      </c>
      <c r="P142" s="124">
        <f t="shared" si="16"/>
        <v>51199.378160538952</v>
      </c>
      <c r="Q142" s="124">
        <f t="shared" si="12"/>
        <v>9843.668640374628</v>
      </c>
      <c r="R142" s="124">
        <f t="shared" si="13"/>
        <v>4702216.8091953993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4702216.8091953993</v>
      </c>
      <c r="P143" s="124">
        <f t="shared" si="16"/>
        <v>51199.378160538952</v>
      </c>
      <c r="Q143" s="124">
        <f t="shared" si="12"/>
        <v>9973.1375110245081</v>
      </c>
      <c r="R143" s="124">
        <f t="shared" si="13"/>
        <v>4763389.3248669626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4763389.3248669626</v>
      </c>
      <c r="P144" s="124">
        <f t="shared" si="16"/>
        <v>51199.378160538952</v>
      </c>
      <c r="Q144" s="124">
        <f t="shared" si="12"/>
        <v>10102.880977870776</v>
      </c>
      <c r="R144" s="124">
        <f t="shared" si="13"/>
        <v>4824691.5840053726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4824691.5840053726</v>
      </c>
      <c r="P145" s="124">
        <f t="shared" si="16"/>
        <v>51199.378160538952</v>
      </c>
      <c r="Q145" s="124">
        <f t="shared" si="12"/>
        <v>10232.899623316525</v>
      </c>
      <c r="R145" s="124">
        <f t="shared" si="13"/>
        <v>4886123.8617892284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4886123.8617892284</v>
      </c>
      <c r="P146" s="124">
        <f t="shared" si="16"/>
        <v>51199.378160538952</v>
      </c>
      <c r="Q146" s="124">
        <f t="shared" si="12"/>
        <v>10363.194031000097</v>
      </c>
      <c r="R146" s="124">
        <f t="shared" si="13"/>
        <v>4947686.4339807676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4947686.4339807676</v>
      </c>
      <c r="P147" s="124">
        <f t="shared" si="16"/>
        <v>51199.378160538952</v>
      </c>
      <c r="Q147" s="124">
        <f t="shared" si="12"/>
        <v>10493.764785797695</v>
      </c>
      <c r="R147" s="124">
        <f t="shared" si="13"/>
        <v>5009379.576927104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5009379.576927104</v>
      </c>
      <c r="P148" s="124">
        <f t="shared" si="16"/>
        <v>51199.378160538952</v>
      </c>
      <c r="Q148" s="124">
        <f t="shared" si="12"/>
        <v>10624.612473826011</v>
      </c>
      <c r="R148" s="124">
        <f t="shared" si="13"/>
        <v>5071203.567561469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5071203.567561469</v>
      </c>
      <c r="P149" s="124">
        <f t="shared" si="16"/>
        <v>51199.378160538952</v>
      </c>
      <c r="Q149" s="124">
        <f t="shared" si="12"/>
        <v>10755.737682444862</v>
      </c>
      <c r="R149" s="124">
        <f t="shared" si="13"/>
        <v>5133158.6834044531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5133158.6834044531</v>
      </c>
      <c r="P150" s="124">
        <f t="shared" si="16"/>
        <v>51199.378160538952</v>
      </c>
      <c r="Q150" s="124">
        <f t="shared" si="12"/>
        <v>10887.141000259819</v>
      </c>
      <c r="R150" s="124">
        <f t="shared" si="13"/>
        <v>5195245.2025652518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5195245.2025652518</v>
      </c>
      <c r="P151" s="124">
        <f t="shared" si="16"/>
        <v>51199.378160538952</v>
      </c>
      <c r="Q151" s="124">
        <f t="shared" si="12"/>
        <v>11018.823017124851</v>
      </c>
      <c r="R151" s="124">
        <f t="shared" si="13"/>
        <v>5257463.403742916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5257463.403742916</v>
      </c>
      <c r="P152" s="124">
        <f t="shared" si="16"/>
        <v>51199.378160538952</v>
      </c>
      <c r="Q152" s="124">
        <f t="shared" si="12"/>
        <v>11150.784324144975</v>
      </c>
      <c r="R152" s="124">
        <f t="shared" si="13"/>
        <v>5319813.5662276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5319813.5662276</v>
      </c>
      <c r="P153" s="124">
        <f t="shared" si="16"/>
        <v>51199.378160538952</v>
      </c>
      <c r="Q153" s="124">
        <f t="shared" si="12"/>
        <v>11283.025513678913</v>
      </c>
      <c r="R153" s="124">
        <f t="shared" si="13"/>
        <v>5382295.9699018179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5382295.9699018179</v>
      </c>
      <c r="P154" s="124">
        <f t="shared" si="16"/>
        <v>51199.378160538952</v>
      </c>
      <c r="Q154" s="124">
        <f t="shared" si="12"/>
        <v>11415.54717934174</v>
      </c>
      <c r="R154" s="124">
        <f t="shared" si="13"/>
        <v>5444910.8952416983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5444910.8952416983</v>
      </c>
      <c r="P155" s="124">
        <f t="shared" si="16"/>
        <v>51199.378160538952</v>
      </c>
      <c r="Q155" s="124">
        <f t="shared" si="12"/>
        <v>11548.349916007559</v>
      </c>
      <c r="R155" s="124">
        <f t="shared" si="13"/>
        <v>5507658.6233182447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5507658.6233182447</v>
      </c>
      <c r="P156" s="124">
        <f t="shared" si="16"/>
        <v>51199.378160538952</v>
      </c>
      <c r="Q156" s="124">
        <f t="shared" si="12"/>
        <v>11681.434319812166</v>
      </c>
      <c r="R156" s="124">
        <f t="shared" si="13"/>
        <v>5570539.4357985957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5570539.4357985957</v>
      </c>
      <c r="P157" s="124">
        <f t="shared" si="16"/>
        <v>51199.378160538952</v>
      </c>
      <c r="Q157" s="124">
        <f t="shared" si="12"/>
        <v>11814.800988155728</v>
      </c>
      <c r="R157" s="124">
        <f t="shared" si="13"/>
        <v>5633553.6149472902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5633553.6149472902</v>
      </c>
      <c r="P158" s="124">
        <f t="shared" si="16"/>
        <v>51199.378160538952</v>
      </c>
      <c r="Q158" s="124">
        <f t="shared" si="12"/>
        <v>11948.450519705464</v>
      </c>
      <c r="R158" s="124">
        <f t="shared" si="13"/>
        <v>5696701.4436275344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5696701.4436275344</v>
      </c>
      <c r="P159" s="124">
        <f t="shared" si="16"/>
        <v>51199.378160538952</v>
      </c>
      <c r="Q159" s="124">
        <f t="shared" si="12"/>
        <v>12082.383514398334</v>
      </c>
      <c r="R159" s="124">
        <f t="shared" si="13"/>
        <v>5759983.2053024722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5759983.2053024722</v>
      </c>
      <c r="P160" s="124">
        <f t="shared" si="16"/>
        <v>51199.378160538952</v>
      </c>
      <c r="Q160" s="124">
        <f t="shared" si="12"/>
        <v>12216.600573443731</v>
      </c>
      <c r="R160" s="124">
        <f t="shared" si="13"/>
        <v>5823399.1840364551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5823399.1840364551</v>
      </c>
      <c r="P161" s="124">
        <f t="shared" si="16"/>
        <v>51199.378160538952</v>
      </c>
      <c r="Q161" s="124">
        <f t="shared" si="12"/>
        <v>12351.102299326176</v>
      </c>
      <c r="R161" s="124">
        <f t="shared" si="13"/>
        <v>5886949.6644963203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5886949.6644963203</v>
      </c>
      <c r="P162" s="124">
        <f t="shared" si="16"/>
        <v>51199.378160538952</v>
      </c>
      <c r="Q162" s="124">
        <f t="shared" si="12"/>
        <v>12485.889295808023</v>
      </c>
      <c r="R162" s="124">
        <f t="shared" si="13"/>
        <v>5950634.9319526674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5950634.9319526674</v>
      </c>
      <c r="P163" s="124">
        <f t="shared" si="16"/>
        <v>51199.378160538952</v>
      </c>
      <c r="Q163" s="124">
        <f t="shared" si="12"/>
        <v>12620.962167932184</v>
      </c>
      <c r="R163" s="124">
        <f t="shared" si="13"/>
        <v>6014455.2722811382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6014455.2722811382</v>
      </c>
      <c r="P164" s="124">
        <f t="shared" si="16"/>
        <v>51199.378160538952</v>
      </c>
      <c r="Q164" s="124">
        <f t="shared" si="12"/>
        <v>12756.321522024818</v>
      </c>
      <c r="R164" s="124">
        <f t="shared" si="13"/>
        <v>6078410.9719637018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6078410.9719637018</v>
      </c>
      <c r="P165" s="124">
        <f t="shared" si="16"/>
        <v>51199.378160538952</v>
      </c>
      <c r="Q165" s="124">
        <f t="shared" si="12"/>
        <v>12891.967965698082</v>
      </c>
      <c r="R165" s="124">
        <f t="shared" si="13"/>
        <v>6142502.3180899387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6142502.3180899387</v>
      </c>
      <c r="P166" s="124">
        <f t="shared" si="16"/>
        <v>51199.378160538952</v>
      </c>
      <c r="Q166" s="124">
        <f t="shared" si="12"/>
        <v>13027.902107852833</v>
      </c>
      <c r="R166" s="124">
        <f t="shared" si="13"/>
        <v>6206729.5983583303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6206729.5983583303</v>
      </c>
      <c r="P167" s="124">
        <f t="shared" si="16"/>
        <v>51199.378160538952</v>
      </c>
      <c r="Q167" s="124">
        <f t="shared" si="12"/>
        <v>13164.124558681378</v>
      </c>
      <c r="R167" s="124">
        <f t="shared" si="13"/>
        <v>6271093.101077551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6271093.101077551</v>
      </c>
      <c r="P168" s="124">
        <f t="shared" si="16"/>
        <v>51199.378160538952</v>
      </c>
      <c r="Q168" s="124">
        <f t="shared" si="12"/>
        <v>13300.635929670208</v>
      </c>
      <c r="R168" s="124">
        <f t="shared" si="13"/>
        <v>6335593.1151677603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6335593.1151677603</v>
      </c>
      <c r="P169" s="124">
        <f t="shared" si="16"/>
        <v>51199.378160538952</v>
      </c>
      <c r="Q169" s="124">
        <f t="shared" si="12"/>
        <v>13437.43683360274</v>
      </c>
      <c r="R169" s="124">
        <f t="shared" si="13"/>
        <v>6400229.9301619017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6400229.9301619017</v>
      </c>
      <c r="P170" s="124">
        <f t="shared" si="16"/>
        <v>51199.378160538952</v>
      </c>
      <c r="Q170" s="124">
        <f t="shared" si="12"/>
        <v>13574.527884562071</v>
      </c>
      <c r="R170" s="124">
        <f t="shared" si="13"/>
        <v>6465003.8362070033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6465003.8362070033</v>
      </c>
      <c r="P171" s="124">
        <f t="shared" si="16"/>
        <v>51199.378160538952</v>
      </c>
      <c r="Q171" s="124">
        <f t="shared" si="12"/>
        <v>13711.909697933734</v>
      </c>
      <c r="R171" s="124">
        <f t="shared" si="13"/>
        <v>6529915.1240654765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6529915.1240654765</v>
      </c>
      <c r="P172" s="124">
        <f t="shared" si="16"/>
        <v>51199.378160538952</v>
      </c>
      <c r="Q172" s="124">
        <f t="shared" si="12"/>
        <v>13849.582890408459</v>
      </c>
      <c r="R172" s="124">
        <f t="shared" si="13"/>
        <v>6594964.0851164237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6594964.0851164237</v>
      </c>
      <c r="P173" s="124">
        <f t="shared" si="16"/>
        <v>51199.378160538952</v>
      </c>
      <c r="Q173" s="124">
        <f t="shared" si="12"/>
        <v>13987.548079984943</v>
      </c>
      <c r="R173" s="124">
        <f t="shared" si="13"/>
        <v>6660151.0113569479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6660151.0113569479</v>
      </c>
      <c r="P174" s="124">
        <f t="shared" si="16"/>
        <v>51199.378160538952</v>
      </c>
      <c r="Q174" s="124">
        <f t="shared" si="12"/>
        <v>14125.805885972626</v>
      </c>
      <c r="R174" s="124">
        <f t="shared" si="13"/>
        <v>6725476.1954034595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6725476.1954034595</v>
      </c>
      <c r="P175" s="124">
        <f t="shared" si="16"/>
        <v>51199.378160538952</v>
      </c>
      <c r="Q175" s="124">
        <f t="shared" si="12"/>
        <v>14264.356928994466</v>
      </c>
      <c r="R175" s="124">
        <f t="shared" si="13"/>
        <v>6790939.9304929934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6790939.9304929934</v>
      </c>
      <c r="P176" s="124">
        <f t="shared" si="16"/>
        <v>51199.378160538952</v>
      </c>
      <c r="Q176" s="124">
        <f t="shared" si="12"/>
        <v>14403.201830989727</v>
      </c>
      <c r="R176" s="124">
        <f t="shared" si="13"/>
        <v>6856542.5104845222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6856542.5104845222</v>
      </c>
      <c r="P177" s="124">
        <f t="shared" si="16"/>
        <v>51199.378160538952</v>
      </c>
      <c r="Q177" s="124">
        <f t="shared" si="12"/>
        <v>14542.341215216769</v>
      </c>
      <c r="R177" s="124">
        <f t="shared" si="13"/>
        <v>6922284.2298602778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6922284.2298602778</v>
      </c>
      <c r="P178" s="124">
        <f t="shared" si="16"/>
        <v>51199.378160538952</v>
      </c>
      <c r="Q178" s="124">
        <f t="shared" si="12"/>
        <v>14681.775706255856</v>
      </c>
      <c r="R178" s="124">
        <f t="shared" si="13"/>
        <v>6988165.3837270727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6988165.3837270727</v>
      </c>
      <c r="P179" s="124">
        <f t="shared" si="16"/>
        <v>51199.378160538952</v>
      </c>
      <c r="Q179" s="124">
        <f t="shared" si="12"/>
        <v>14821.505930011943</v>
      </c>
      <c r="R179" s="124">
        <f t="shared" si="13"/>
        <v>7054186.2678176239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7054186.2678176239</v>
      </c>
      <c r="P180" s="124">
        <f t="shared" si="16"/>
        <v>51199.378160538952</v>
      </c>
      <c r="Q180" s="124">
        <f t="shared" si="12"/>
        <v>14961.5325137175</v>
      </c>
      <c r="R180" s="124">
        <f t="shared" si="13"/>
        <v>7120347.1784918802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7120347.1784918802</v>
      </c>
      <c r="P181" s="124">
        <f t="shared" si="16"/>
        <v>51199.378160538952</v>
      </c>
      <c r="Q181" s="124">
        <f t="shared" si="12"/>
        <v>15101.856085935318</v>
      </c>
      <c r="R181" s="124">
        <f t="shared" si="13"/>
        <v>7186648.4127383549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7186648.4127383549</v>
      </c>
      <c r="P182" s="124">
        <f t="shared" si="16"/>
        <v>51199.378160538952</v>
      </c>
      <c r="Q182" s="124">
        <f t="shared" si="12"/>
        <v>15242.477276561338</v>
      </c>
      <c r="R182" s="124">
        <f t="shared" si="13"/>
        <v>7253090.2681754557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7253090.2681754557</v>
      </c>
      <c r="P183" s="124">
        <f t="shared" si="16"/>
        <v>51199.378160538952</v>
      </c>
      <c r="Q183" s="124">
        <f t="shared" si="12"/>
        <v>15383.39671682747</v>
      </c>
      <c r="R183" s="124">
        <f t="shared" si="13"/>
        <v>7319673.0430528224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7319673.0430528224</v>
      </c>
      <c r="P184" s="124">
        <f t="shared" si="16"/>
        <v>51199.378160538952</v>
      </c>
      <c r="Q184" s="124">
        <f t="shared" si="12"/>
        <v>15524.615039304437</v>
      </c>
      <c r="R184" s="124">
        <f t="shared" si="13"/>
        <v>7386397.0362526663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7386397.0362526663</v>
      </c>
      <c r="P185" s="124">
        <f t="shared" si="16"/>
        <v>51199.378160538952</v>
      </c>
      <c r="Q185" s="124">
        <f t="shared" si="12"/>
        <v>15666.132877904603</v>
      </c>
      <c r="R185" s="124">
        <f t="shared" si="13"/>
        <v>7453262.5472911103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7453262.5472911103</v>
      </c>
      <c r="P186" s="124">
        <f t="shared" si="16"/>
        <v>51199.378160538952</v>
      </c>
      <c r="Q186" s="124">
        <f t="shared" si="12"/>
        <v>15807.950867884831</v>
      </c>
      <c r="R186" s="124">
        <f t="shared" si="13"/>
        <v>7520269.8763195341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7520269.8763195341</v>
      </c>
      <c r="P187" s="124">
        <f t="shared" si="16"/>
        <v>51199.378160538952</v>
      </c>
      <c r="Q187" s="124">
        <f t="shared" ref="Q187:Q250" si="17">O187*$P$53</f>
        <v>15950.069645849322</v>
      </c>
      <c r="R187" s="124">
        <f t="shared" ref="R187:R250" si="18">O187+P187+Q187</f>
        <v>7587419.3241259223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7587419.3241259223</v>
      </c>
      <c r="P188" s="124">
        <f t="shared" ref="P188:P251" si="21">P187</f>
        <v>51199.378160538952</v>
      </c>
      <c r="Q188" s="124">
        <f t="shared" si="17"/>
        <v>16092.489849752481</v>
      </c>
      <c r="R188" s="124">
        <f t="shared" si="18"/>
        <v>7654711.1921362141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7654711.1921362141</v>
      </c>
      <c r="P189" s="124">
        <f t="shared" si="21"/>
        <v>51199.378160538952</v>
      </c>
      <c r="Q189" s="124">
        <f t="shared" si="17"/>
        <v>16235.212118901782</v>
      </c>
      <c r="R189" s="124">
        <f t="shared" si="18"/>
        <v>7722145.7824156554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7722145.7824156554</v>
      </c>
      <c r="P190" s="124">
        <f t="shared" si="21"/>
        <v>51199.378160538952</v>
      </c>
      <c r="Q190" s="124">
        <f t="shared" si="17"/>
        <v>16378.237093960628</v>
      </c>
      <c r="R190" s="124">
        <f t="shared" si="18"/>
        <v>7789723.3976701554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7789723.3976701554</v>
      </c>
      <c r="P191" s="124">
        <f t="shared" si="21"/>
        <v>51199.378160538952</v>
      </c>
      <c r="Q191" s="124">
        <f t="shared" si="17"/>
        <v>16521.565416951238</v>
      </c>
      <c r="R191" s="124">
        <f t="shared" si="18"/>
        <v>7857444.3412476461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7857444.3412476461</v>
      </c>
      <c r="P192" s="124">
        <f t="shared" si="21"/>
        <v>51199.378160538952</v>
      </c>
      <c r="Q192" s="124">
        <f t="shared" si="17"/>
        <v>16665.197731257522</v>
      </c>
      <c r="R192" s="124">
        <f t="shared" si="18"/>
        <v>7925308.9171394426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7925308.9171394426</v>
      </c>
      <c r="P193" s="124">
        <f t="shared" si="21"/>
        <v>51199.378160538952</v>
      </c>
      <c r="Q193" s="124">
        <f t="shared" si="17"/>
        <v>16809.134681627973</v>
      </c>
      <c r="R193" s="124">
        <f t="shared" si="18"/>
        <v>7993317.4299816098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7993317.4299816098</v>
      </c>
      <c r="P194" s="124">
        <f t="shared" si="21"/>
        <v>51199.378160538952</v>
      </c>
      <c r="Q194" s="124">
        <f t="shared" si="17"/>
        <v>16953.376914178552</v>
      </c>
      <c r="R194" s="124">
        <f t="shared" si="18"/>
        <v>8061470.1850563278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8061470.1850563278</v>
      </c>
      <c r="P195" s="124">
        <f t="shared" si="21"/>
        <v>51199.378160538952</v>
      </c>
      <c r="Q195" s="124">
        <f t="shared" si="17"/>
        <v>17097.925076395604</v>
      </c>
      <c r="R195" s="124">
        <f t="shared" si="18"/>
        <v>8129767.4882932622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8129767.4882932622</v>
      </c>
      <c r="P196" s="124">
        <f t="shared" si="21"/>
        <v>51199.378160538952</v>
      </c>
      <c r="Q196" s="124">
        <f t="shared" si="17"/>
        <v>17242.779817138759</v>
      </c>
      <c r="R196" s="124">
        <f t="shared" si="18"/>
        <v>8198209.6462709401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8198209.6462709401</v>
      </c>
      <c r="P197" s="124">
        <f t="shared" si="21"/>
        <v>51199.378160538952</v>
      </c>
      <c r="Q197" s="124">
        <f t="shared" si="17"/>
        <v>17387.941786643827</v>
      </c>
      <c r="R197" s="124">
        <f t="shared" si="18"/>
        <v>8266796.9662181232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8266796.9662181232</v>
      </c>
      <c r="P198" s="124">
        <f t="shared" si="21"/>
        <v>51199.378160538952</v>
      </c>
      <c r="Q198" s="124">
        <f t="shared" si="17"/>
        <v>17533.411636525743</v>
      </c>
      <c r="R198" s="124">
        <f t="shared" si="18"/>
        <v>8335529.7560151881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8335529.7560151881</v>
      </c>
      <c r="P199" s="124">
        <f t="shared" si="21"/>
        <v>51199.378160538952</v>
      </c>
      <c r="Q199" s="124">
        <f t="shared" si="17"/>
        <v>17679.190019781487</v>
      </c>
      <c r="R199" s="124">
        <f t="shared" si="18"/>
        <v>8404408.3241955079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8404408.3241955079</v>
      </c>
      <c r="P200" s="124">
        <f t="shared" si="21"/>
        <v>51199.378160538952</v>
      </c>
      <c r="Q200" s="124">
        <f t="shared" si="17"/>
        <v>17825.277590792986</v>
      </c>
      <c r="R200" s="124">
        <f t="shared" si="18"/>
        <v>8473432.9799468387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8473432.9799468387</v>
      </c>
      <c r="P201" s="124">
        <f t="shared" si="21"/>
        <v>51199.378160538952</v>
      </c>
      <c r="Q201" s="124">
        <f t="shared" si="17"/>
        <v>17971.675005330097</v>
      </c>
      <c r="R201" s="124">
        <f t="shared" si="18"/>
        <v>8542604.0331127066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8542604.0331127066</v>
      </c>
      <c r="P202" s="124">
        <f t="shared" si="21"/>
        <v>51199.378160538952</v>
      </c>
      <c r="Q202" s="124">
        <f t="shared" si="17"/>
        <v>18118.382920553518</v>
      </c>
      <c r="R202" s="124">
        <f t="shared" si="18"/>
        <v>8611921.7941937987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8611921.7941937987</v>
      </c>
      <c r="P203" s="124">
        <f t="shared" si="21"/>
        <v>51199.378160538952</v>
      </c>
      <c r="Q203" s="124">
        <f t="shared" si="17"/>
        <v>18265.401995017754</v>
      </c>
      <c r="R203" s="124">
        <f t="shared" si="18"/>
        <v>8681386.574349355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8681386.574349355</v>
      </c>
      <c r="P204" s="124">
        <f t="shared" si="21"/>
        <v>51199.378160538952</v>
      </c>
      <c r="Q204" s="124">
        <f t="shared" si="17"/>
        <v>18412.732888674058</v>
      </c>
      <c r="R204" s="124">
        <f t="shared" si="18"/>
        <v>8750998.6853985675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8750998.6853985675</v>
      </c>
      <c r="P205" s="124">
        <f t="shared" si="21"/>
        <v>51199.378160538952</v>
      </c>
      <c r="Q205" s="124">
        <f t="shared" si="17"/>
        <v>18560.376262873408</v>
      </c>
      <c r="R205" s="124">
        <f t="shared" si="18"/>
        <v>8820758.439821979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8820758.439821979</v>
      </c>
      <c r="P206" s="124">
        <f t="shared" si="21"/>
        <v>51199.378160538952</v>
      </c>
      <c r="Q206" s="124">
        <f t="shared" si="17"/>
        <v>18708.332780369466</v>
      </c>
      <c r="R206" s="124">
        <f t="shared" si="18"/>
        <v>8890666.1507628858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8890666.1507628858</v>
      </c>
      <c r="P207" s="124">
        <f t="shared" si="21"/>
        <v>51199.378160538952</v>
      </c>
      <c r="Q207" s="124">
        <f t="shared" si="17"/>
        <v>18856.603105321563</v>
      </c>
      <c r="R207" s="124">
        <f t="shared" si="18"/>
        <v>8960722.1320287455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8960722.1320287455</v>
      </c>
      <c r="P208" s="124">
        <f t="shared" si="21"/>
        <v>51199.378160538952</v>
      </c>
      <c r="Q208" s="124">
        <f t="shared" si="17"/>
        <v>19005.187903297676</v>
      </c>
      <c r="R208" s="124">
        <f t="shared" si="18"/>
        <v>9030926.6980925817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9030926.6980925817</v>
      </c>
      <c r="P209" s="124">
        <f t="shared" si="21"/>
        <v>51199.378160538952</v>
      </c>
      <c r="Q209" s="124">
        <f t="shared" si="17"/>
        <v>19154.087841277404</v>
      </c>
      <c r="R209" s="124">
        <f t="shared" si="18"/>
        <v>9101280.1640943978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9101280.1640943978</v>
      </c>
      <c r="P210" s="124">
        <f t="shared" si="21"/>
        <v>51199.378160538952</v>
      </c>
      <c r="Q210" s="124">
        <f t="shared" si="17"/>
        <v>19303.303587654987</v>
      </c>
      <c r="R210" s="124">
        <f t="shared" si="18"/>
        <v>9171782.8458425906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9171782.8458425906</v>
      </c>
      <c r="P211" s="124">
        <f t="shared" si="21"/>
        <v>51199.378160538952</v>
      </c>
      <c r="Q211" s="124">
        <f t="shared" si="17"/>
        <v>19452.835812242272</v>
      </c>
      <c r="R211" s="124">
        <f t="shared" si="18"/>
        <v>9242435.0598153714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9242435.0598153714</v>
      </c>
      <c r="P212" s="124">
        <f t="shared" si="21"/>
        <v>51199.378160538952</v>
      </c>
      <c r="Q212" s="124">
        <f t="shared" si="17"/>
        <v>19602.685186271763</v>
      </c>
      <c r="R212" s="124">
        <f t="shared" si="18"/>
        <v>9313237.123162182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9313237.123162182</v>
      </c>
      <c r="P213" s="124">
        <f t="shared" si="21"/>
        <v>51199.378160538952</v>
      </c>
      <c r="Q213" s="124">
        <f t="shared" si="17"/>
        <v>19752.852382399589</v>
      </c>
      <c r="R213" s="124">
        <f t="shared" si="18"/>
        <v>9384189.3537051193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9384189.3537051193</v>
      </c>
      <c r="P214" s="124">
        <f t="shared" si="21"/>
        <v>51199.378160538952</v>
      </c>
      <c r="Q214" s="124">
        <f t="shared" si="17"/>
        <v>19903.338074708554</v>
      </c>
      <c r="R214" s="124">
        <f t="shared" si="18"/>
        <v>9455292.0699403659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9455292.0699403659</v>
      </c>
      <c r="P215" s="124">
        <f t="shared" si="21"/>
        <v>51199.378160538952</v>
      </c>
      <c r="Q215" s="124">
        <f t="shared" si="17"/>
        <v>20054.14293871116</v>
      </c>
      <c r="R215" s="124">
        <f t="shared" si="18"/>
        <v>9526545.5910396148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9526545.5910396148</v>
      </c>
      <c r="P216" s="124">
        <f t="shared" si="21"/>
        <v>51199.378160538952</v>
      </c>
      <c r="Q216" s="124">
        <f t="shared" si="17"/>
        <v>20205.26765135262</v>
      </c>
      <c r="R216" s="124">
        <f t="shared" si="18"/>
        <v>9597950.2368515059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9597950.2368515059</v>
      </c>
      <c r="P217" s="124">
        <f t="shared" si="21"/>
        <v>51199.378160538952</v>
      </c>
      <c r="Q217" s="124">
        <f t="shared" si="17"/>
        <v>20356.712891013918</v>
      </c>
      <c r="R217" s="124">
        <f t="shared" si="18"/>
        <v>9669506.3279030584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9669506.3279030584</v>
      </c>
      <c r="P218" s="124">
        <f t="shared" si="21"/>
        <v>51199.378160538952</v>
      </c>
      <c r="Q218" s="124">
        <f t="shared" si="17"/>
        <v>20508.479337514847</v>
      </c>
      <c r="R218" s="124">
        <f t="shared" si="18"/>
        <v>9741214.1854011118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9741214.1854011118</v>
      </c>
      <c r="P219" s="124">
        <f t="shared" si="21"/>
        <v>51199.378160538952</v>
      </c>
      <c r="Q219" s="124">
        <f t="shared" si="17"/>
        <v>20660.567672117057</v>
      </c>
      <c r="R219" s="124">
        <f t="shared" si="18"/>
        <v>9813074.1312337667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9813074.1312337667</v>
      </c>
      <c r="P220" s="124">
        <f t="shared" si="21"/>
        <v>51199.378160538952</v>
      </c>
      <c r="Q220" s="124">
        <f t="shared" si="17"/>
        <v>20812.978577527108</v>
      </c>
      <c r="R220" s="124">
        <f t="shared" si="18"/>
        <v>9885086.4879718311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9885086.4879718311</v>
      </c>
      <c r="P221" s="124">
        <f t="shared" si="21"/>
        <v>51199.378160538952</v>
      </c>
      <c r="Q221" s="124">
        <f t="shared" si="17"/>
        <v>20965.712737899557</v>
      </c>
      <c r="R221" s="124">
        <f t="shared" si="18"/>
        <v>9957251.5788702685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9957251.5788702685</v>
      </c>
      <c r="P222" s="124">
        <f t="shared" si="21"/>
        <v>51199.378160538952</v>
      </c>
      <c r="Q222" s="124">
        <f t="shared" si="17"/>
        <v>21118.770838840002</v>
      </c>
      <c r="R222" s="124">
        <f t="shared" si="18"/>
        <v>10029569.727869647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10029569.727869647</v>
      </c>
      <c r="P223" s="124">
        <f t="shared" si="21"/>
        <v>51199.378160538952</v>
      </c>
      <c r="Q223" s="124">
        <f t="shared" si="17"/>
        <v>21272.153567408186</v>
      </c>
      <c r="R223" s="124">
        <f t="shared" si="18"/>
        <v>10102041.259597592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10102041.259597592</v>
      </c>
      <c r="P224" s="124">
        <f t="shared" si="21"/>
        <v>51199.378160538952</v>
      </c>
      <c r="Q224" s="124">
        <f t="shared" si="17"/>
        <v>21425.861612121047</v>
      </c>
      <c r="R224" s="124">
        <f t="shared" si="18"/>
        <v>10174666.499370251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10174666.499370251</v>
      </c>
      <c r="P225" s="124">
        <f t="shared" si="21"/>
        <v>51199.378160538952</v>
      </c>
      <c r="Q225" s="124">
        <f t="shared" si="17"/>
        <v>21579.895662955845</v>
      </c>
      <c r="R225" s="124">
        <f t="shared" si="18"/>
        <v>10247445.773193745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10247445.773193745</v>
      </c>
      <c r="P226" s="124">
        <f t="shared" si="21"/>
        <v>51199.378160538952</v>
      </c>
      <c r="Q226" s="124">
        <f t="shared" si="17"/>
        <v>21734.256411353243</v>
      </c>
      <c r="R226" s="124">
        <f t="shared" si="18"/>
        <v>10320379.407765636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10320379.407765636</v>
      </c>
      <c r="P227" s="124">
        <f t="shared" si="21"/>
        <v>51199.378160538952</v>
      </c>
      <c r="Q227" s="124">
        <f t="shared" si="17"/>
        <v>21888.944550220396</v>
      </c>
      <c r="R227" s="124">
        <f t="shared" si="18"/>
        <v>10393467.730476394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10393467.730476394</v>
      </c>
      <c r="P228" s="124">
        <f t="shared" si="21"/>
        <v>51199.378160538952</v>
      </c>
      <c r="Q228" s="124">
        <f t="shared" si="17"/>
        <v>22043.96077393409</v>
      </c>
      <c r="R228" s="124">
        <f t="shared" si="18"/>
        <v>10466711.069410866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10466711.069410866</v>
      </c>
      <c r="P229" s="124">
        <f t="shared" si="21"/>
        <v>51199.378160538952</v>
      </c>
      <c r="Q229" s="124">
        <f t="shared" si="17"/>
        <v>22199.305778343838</v>
      </c>
      <c r="R229" s="124">
        <f t="shared" si="18"/>
        <v>10540109.753349748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10540109.753349748</v>
      </c>
      <c r="P230" s="124">
        <f t="shared" si="21"/>
        <v>51199.378160538952</v>
      </c>
      <c r="Q230" s="124">
        <f t="shared" si="17"/>
        <v>22354.980260775021</v>
      </c>
      <c r="R230" s="124">
        <f t="shared" si="18"/>
        <v>10613664.11177106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10613664.11177106</v>
      </c>
      <c r="P231" s="124">
        <f t="shared" si="21"/>
        <v>51199.378160538952</v>
      </c>
      <c r="Q231" s="124">
        <f t="shared" si="17"/>
        <v>22510.984920031991</v>
      </c>
      <c r="R231" s="124">
        <f t="shared" si="18"/>
        <v>10687374.474851631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10687374.474851631</v>
      </c>
      <c r="P232" s="124">
        <f t="shared" si="21"/>
        <v>51199.378160538952</v>
      </c>
      <c r="Q232" s="124">
        <f t="shared" si="17"/>
        <v>22667.320456401245</v>
      </c>
      <c r="R232" s="124">
        <f t="shared" si="18"/>
        <v>10761241.173468569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10761241.173468569</v>
      </c>
      <c r="P233" s="124">
        <f t="shared" si="21"/>
        <v>51199.378160538952</v>
      </c>
      <c r="Q233" s="124">
        <f t="shared" si="17"/>
        <v>22823.987571654525</v>
      </c>
      <c r="R233" s="124">
        <f t="shared" si="18"/>
        <v>10835264.539200762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10835264.539200762</v>
      </c>
      <c r="P234" s="124">
        <f t="shared" si="21"/>
        <v>51199.378160538952</v>
      </c>
      <c r="Q234" s="124">
        <f t="shared" si="17"/>
        <v>22980.986969052014</v>
      </c>
      <c r="R234" s="124">
        <f t="shared" si="18"/>
        <v>10909444.904330352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10909444.904330352</v>
      </c>
      <c r="P235" s="124">
        <f t="shared" si="21"/>
        <v>51199.378160538952</v>
      </c>
      <c r="Q235" s="124">
        <f t="shared" si="17"/>
        <v>23138.319353345454</v>
      </c>
      <c r="R235" s="124">
        <f t="shared" si="18"/>
        <v>10983782.601844236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10983782.601844236</v>
      </c>
      <c r="P236" s="124">
        <f t="shared" si="21"/>
        <v>51199.378160538952</v>
      </c>
      <c r="Q236" s="124">
        <f t="shared" si="17"/>
        <v>23295.985430781337</v>
      </c>
      <c r="R236" s="124">
        <f t="shared" si="18"/>
        <v>11058277.965435555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11058277.965435555</v>
      </c>
      <c r="P237" s="124">
        <f t="shared" si="21"/>
        <v>51199.378160538952</v>
      </c>
      <c r="Q237" s="124">
        <f t="shared" si="17"/>
        <v>23453.985909104053</v>
      </c>
      <c r="R237" s="124">
        <f t="shared" si="18"/>
        <v>11132931.329505198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11132931.329505198</v>
      </c>
      <c r="P238" s="124">
        <f t="shared" si="21"/>
        <v>51199.378160538952</v>
      </c>
      <c r="Q238" s="124">
        <f t="shared" si="17"/>
        <v>23612.321497559093</v>
      </c>
      <c r="R238" s="124">
        <f t="shared" si="18"/>
        <v>11207743.029163295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11207743.029163295</v>
      </c>
      <c r="P239" s="124">
        <f t="shared" si="21"/>
        <v>51199.378160538952</v>
      </c>
      <c r="Q239" s="124">
        <f t="shared" si="17"/>
        <v>23770.992906896197</v>
      </c>
      <c r="R239" s="124">
        <f t="shared" si="18"/>
        <v>11282713.40023073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11282713.40023073</v>
      </c>
      <c r="P240" s="124">
        <f t="shared" si="21"/>
        <v>51199.378160538952</v>
      </c>
      <c r="Q240" s="124">
        <f t="shared" si="17"/>
        <v>23930.000849372591</v>
      </c>
      <c r="R240" s="124">
        <f t="shared" si="18"/>
        <v>11357842.77924064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11357842.77924064</v>
      </c>
      <c r="P241" s="124">
        <f t="shared" si="21"/>
        <v>51199.378160538952</v>
      </c>
      <c r="Q241" s="124">
        <f t="shared" si="17"/>
        <v>24089.346038756132</v>
      </c>
      <c r="R241" s="124">
        <f t="shared" si="18"/>
        <v>11433131.503439935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11433131.503439935</v>
      </c>
      <c r="P242" s="124">
        <f t="shared" si="21"/>
        <v>51199.378160538952</v>
      </c>
      <c r="Q242" s="124">
        <f t="shared" si="17"/>
        <v>24249.029190328558</v>
      </c>
      <c r="R242" s="124">
        <f t="shared" si="18"/>
        <v>11508579.910790801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11508579.910790801</v>
      </c>
      <c r="P243" s="124">
        <f t="shared" si="21"/>
        <v>51199.378160538952</v>
      </c>
      <c r="Q243" s="124">
        <f t="shared" si="17"/>
        <v>24409.05102088867</v>
      </c>
      <c r="R243" s="124">
        <f t="shared" si="18"/>
        <v>11584188.339972228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11584188.339972228</v>
      </c>
      <c r="P244" s="124">
        <f t="shared" si="21"/>
        <v>51199.378160538952</v>
      </c>
      <c r="Q244" s="124">
        <f t="shared" si="17"/>
        <v>24569.412248755565</v>
      </c>
      <c r="R244" s="124">
        <f t="shared" si="18"/>
        <v>11659957.130381521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11659957.130381521</v>
      </c>
      <c r="P245" s="124">
        <f t="shared" si="21"/>
        <v>51199.378160538952</v>
      </c>
      <c r="Q245" s="124">
        <f t="shared" si="17"/>
        <v>24730.11359377185</v>
      </c>
      <c r="R245" s="124">
        <f t="shared" si="18"/>
        <v>11735886.622135831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11735886.622135831</v>
      </c>
      <c r="P246" s="124">
        <f t="shared" si="21"/>
        <v>51199.378160538952</v>
      </c>
      <c r="Q246" s="124">
        <f t="shared" si="17"/>
        <v>24891.155777306878</v>
      </c>
      <c r="R246" s="124">
        <f t="shared" si="18"/>
        <v>11811977.156073676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11811977.156073676</v>
      </c>
      <c r="P247" s="124">
        <f t="shared" si="21"/>
        <v>51199.378160538952</v>
      </c>
      <c r="Q247" s="124">
        <f t="shared" si="17"/>
        <v>25052.539522259984</v>
      </c>
      <c r="R247" s="124">
        <f t="shared" si="18"/>
        <v>11888229.073756475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11888229.073756475</v>
      </c>
      <c r="P248" s="124">
        <f t="shared" si="21"/>
        <v>51199.378160538952</v>
      </c>
      <c r="Q248" s="124">
        <f t="shared" si="17"/>
        <v>25214.265553063738</v>
      </c>
      <c r="R248" s="124">
        <f t="shared" si="18"/>
        <v>11964642.717470078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11964642.717470078</v>
      </c>
      <c r="P249" s="124">
        <f t="shared" si="21"/>
        <v>51199.378160538952</v>
      </c>
      <c r="Q249" s="124">
        <f t="shared" si="17"/>
        <v>25376.334595687189</v>
      </c>
      <c r="R249" s="124">
        <f t="shared" si="18"/>
        <v>12041218.430226304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12041218.430226304</v>
      </c>
      <c r="P250" s="124">
        <f t="shared" si="21"/>
        <v>51199.378160538952</v>
      </c>
      <c r="Q250" s="124">
        <f t="shared" si="17"/>
        <v>25538.74737763912</v>
      </c>
      <c r="R250" s="124">
        <f t="shared" si="18"/>
        <v>12117956.555764481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12117956.555764481</v>
      </c>
      <c r="P251" s="124">
        <f t="shared" si="21"/>
        <v>51199.378160538952</v>
      </c>
      <c r="Q251" s="124">
        <f t="shared" ref="Q251:Q314" si="22">O251*$P$53</f>
        <v>25701.504627971324</v>
      </c>
      <c r="R251" s="124">
        <f t="shared" ref="R251:R314" si="23">O251+P251+Q251</f>
        <v>12194857.438552991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12194857.438552991</v>
      </c>
      <c r="P252" s="124">
        <f t="shared" ref="P252:P315" si="26">P251</f>
        <v>51199.378160538952</v>
      </c>
      <c r="Q252" s="124">
        <f t="shared" si="22"/>
        <v>25864.607077281868</v>
      </c>
      <c r="R252" s="124">
        <f t="shared" si="23"/>
        <v>12271921.423790811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12271921.423790811</v>
      </c>
      <c r="P253" s="124">
        <f t="shared" si="26"/>
        <v>51199.378160538952</v>
      </c>
      <c r="Q253" s="124">
        <f t="shared" si="22"/>
        <v>26028.055457718383</v>
      </c>
      <c r="R253" s="124">
        <f t="shared" si="23"/>
        <v>12349148.857409067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12349148.857409067</v>
      </c>
      <c r="P254" s="124">
        <f t="shared" si="26"/>
        <v>51199.378160538952</v>
      </c>
      <c r="Q254" s="124">
        <f t="shared" si="22"/>
        <v>26191.850502981339</v>
      </c>
      <c r="R254" s="124">
        <f t="shared" si="23"/>
        <v>12426540.086072586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12426540.086072586</v>
      </c>
      <c r="P255" s="124">
        <f t="shared" si="26"/>
        <v>51199.378160538952</v>
      </c>
      <c r="Q255" s="124">
        <f t="shared" si="22"/>
        <v>26355.992948327341</v>
      </c>
      <c r="R255" s="124">
        <f t="shared" si="23"/>
        <v>12504095.457181452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12504095.457181452</v>
      </c>
      <c r="P256" s="124">
        <f t="shared" si="26"/>
        <v>51199.378160538952</v>
      </c>
      <c r="Q256" s="124">
        <f t="shared" si="22"/>
        <v>26520.483530572445</v>
      </c>
      <c r="R256" s="124">
        <f t="shared" si="23"/>
        <v>12581815.318872562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12581815.318872562</v>
      </c>
      <c r="P257" s="124">
        <f t="shared" si="26"/>
        <v>51199.378160538952</v>
      </c>
      <c r="Q257" s="124">
        <f t="shared" si="22"/>
        <v>26685.322988095431</v>
      </c>
      <c r="R257" s="124">
        <f t="shared" si="23"/>
        <v>12659700.020021195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12659700.020021195</v>
      </c>
      <c r="P258" s="124">
        <f t="shared" si="26"/>
        <v>51199.378160538952</v>
      </c>
      <c r="Q258" s="124">
        <f t="shared" si="22"/>
        <v>26850.51206084116</v>
      </c>
      <c r="R258" s="124">
        <f t="shared" si="23"/>
        <v>12737749.910242574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12737749.910242574</v>
      </c>
      <c r="P259" s="124">
        <f t="shared" si="26"/>
        <v>51199.378160538952</v>
      </c>
      <c r="Q259" s="124">
        <f t="shared" si="22"/>
        <v>27016.051490323862</v>
      </c>
      <c r="R259" s="124">
        <f t="shared" si="23"/>
        <v>12815965.339893436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12815965.339893436</v>
      </c>
      <c r="P260" s="124">
        <f t="shared" si="26"/>
        <v>51199.378160538952</v>
      </c>
      <c r="Q260" s="124">
        <f t="shared" si="22"/>
        <v>27181.942019630482</v>
      </c>
      <c r="R260" s="124">
        <f t="shared" si="23"/>
        <v>12894346.660073604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12894346.660073604</v>
      </c>
      <c r="P261" s="124">
        <f t="shared" si="26"/>
        <v>51199.378160538952</v>
      </c>
      <c r="Q261" s="124">
        <f t="shared" si="22"/>
        <v>27348.184393424006</v>
      </c>
      <c r="R261" s="124">
        <f t="shared" si="23"/>
        <v>12972894.222627567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12972894.222627567</v>
      </c>
      <c r="P262" s="124">
        <f t="shared" si="26"/>
        <v>51199.378160538952</v>
      </c>
      <c r="Q262" s="124">
        <f t="shared" si="22"/>
        <v>27514.779357946816</v>
      </c>
      <c r="R262" s="124">
        <f t="shared" si="23"/>
        <v>13051608.380146053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13051608.380146053</v>
      </c>
      <c r="P263" s="124">
        <f t="shared" si="26"/>
        <v>51199.378160538952</v>
      </c>
      <c r="Q263" s="124">
        <f t="shared" si="22"/>
        <v>27681.727661024026</v>
      </c>
      <c r="R263" s="124">
        <f t="shared" si="23"/>
        <v>13130489.485967616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13130489.485967616</v>
      </c>
      <c r="P264" s="124">
        <f t="shared" si="26"/>
        <v>51199.378160538952</v>
      </c>
      <c r="Q264" s="124">
        <f t="shared" si="22"/>
        <v>27849.030052066846</v>
      </c>
      <c r="R264" s="124">
        <f t="shared" si="23"/>
        <v>13209537.894180221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13209537.894180221</v>
      </c>
      <c r="P265" s="124">
        <f t="shared" si="26"/>
        <v>51199.378160538952</v>
      </c>
      <c r="Q265" s="124">
        <f t="shared" si="22"/>
        <v>28016.687282075942</v>
      </c>
      <c r="R265" s="124">
        <f t="shared" si="23"/>
        <v>13288753.959622836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13288753.959622836</v>
      </c>
      <c r="P266" s="124">
        <f t="shared" si="26"/>
        <v>51199.378160538952</v>
      </c>
      <c r="Q266" s="124">
        <f t="shared" si="22"/>
        <v>28184.700103644816</v>
      </c>
      <c r="R266" s="124">
        <f t="shared" si="23"/>
        <v>13368138.037887018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13368138.037887018</v>
      </c>
      <c r="P267" s="124">
        <f t="shared" si="26"/>
        <v>51199.378160538952</v>
      </c>
      <c r="Q267" s="124">
        <f t="shared" si="22"/>
        <v>28353.069270963177</v>
      </c>
      <c r="R267" s="124">
        <f t="shared" si="23"/>
        <v>13447690.485318519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13447690.485318519</v>
      </c>
      <c r="P268" s="124">
        <f t="shared" si="26"/>
        <v>51199.378160538952</v>
      </c>
      <c r="Q268" s="124">
        <f t="shared" si="22"/>
        <v>28521.795539820327</v>
      </c>
      <c r="R268" s="124">
        <f t="shared" si="23"/>
        <v>13527411.659018878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13527411.659018878</v>
      </c>
      <c r="P269" s="124">
        <f t="shared" si="26"/>
        <v>51199.378160538952</v>
      </c>
      <c r="Q269" s="124">
        <f t="shared" si="22"/>
        <v>28690.879667608555</v>
      </c>
      <c r="R269" s="124">
        <f t="shared" si="23"/>
        <v>13607301.916847024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13607301.916847024</v>
      </c>
      <c r="P270" s="124">
        <f t="shared" si="26"/>
        <v>51199.378160538952</v>
      </c>
      <c r="Q270" s="124">
        <f t="shared" si="22"/>
        <v>28860.322413326532</v>
      </c>
      <c r="R270" s="124">
        <f t="shared" si="23"/>
        <v>13687361.617420889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13687361.617420889</v>
      </c>
      <c r="P271" s="124">
        <f t="shared" si="26"/>
        <v>51199.378160538952</v>
      </c>
      <c r="Q271" s="124">
        <f t="shared" si="22"/>
        <v>29030.124537582735</v>
      </c>
      <c r="R271" s="124">
        <f t="shared" si="23"/>
        <v>13767591.120119011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13767591.120119011</v>
      </c>
      <c r="P272" s="124">
        <f t="shared" si="26"/>
        <v>51199.378160538952</v>
      </c>
      <c r="Q272" s="124">
        <f t="shared" si="22"/>
        <v>29200.286802598839</v>
      </c>
      <c r="R272" s="124">
        <f t="shared" si="23"/>
        <v>13847990.785082148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13847990.785082148</v>
      </c>
      <c r="P273" s="124">
        <f t="shared" si="26"/>
        <v>51199.378160538952</v>
      </c>
      <c r="Q273" s="124">
        <f t="shared" si="22"/>
        <v>29370.809972213145</v>
      </c>
      <c r="R273" s="124">
        <f t="shared" si="23"/>
        <v>13928560.9732149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13928560.9732149</v>
      </c>
      <c r="P274" s="124">
        <f t="shared" si="26"/>
        <v>51199.378160538952</v>
      </c>
      <c r="Q274" s="124">
        <f t="shared" si="22"/>
        <v>29541.694811884019</v>
      </c>
      <c r="R274" s="124">
        <f t="shared" si="23"/>
        <v>14009302.046187323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14009302.046187323</v>
      </c>
      <c r="P275" s="124">
        <f t="shared" si="26"/>
        <v>51199.378160538952</v>
      </c>
      <c r="Q275" s="124">
        <f t="shared" si="22"/>
        <v>29712.942088693322</v>
      </c>
      <c r="R275" s="124">
        <f t="shared" si="23"/>
        <v>14090214.366436554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14090214.366436554</v>
      </c>
      <c r="P276" s="124">
        <f t="shared" si="26"/>
        <v>51199.378160538952</v>
      </c>
      <c r="Q276" s="124">
        <f t="shared" si="22"/>
        <v>29884.552571349843</v>
      </c>
      <c r="R276" s="124">
        <f t="shared" si="23"/>
        <v>14171298.297168443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14171298.297168443</v>
      </c>
      <c r="P277" s="124">
        <f t="shared" si="26"/>
        <v>51199.378160538952</v>
      </c>
      <c r="Q277" s="124">
        <f t="shared" si="22"/>
        <v>30056.527030192774</v>
      </c>
      <c r="R277" s="124">
        <f t="shared" si="23"/>
        <v>14252554.202359173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14252554.202359173</v>
      </c>
      <c r="P278" s="124">
        <f t="shared" si="26"/>
        <v>51199.378160538952</v>
      </c>
      <c r="Q278" s="124">
        <f t="shared" si="22"/>
        <v>30228.86623719514</v>
      </c>
      <c r="R278" s="124">
        <f t="shared" si="23"/>
        <v>14333982.446756907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14333982.446756907</v>
      </c>
      <c r="P279" s="124">
        <f t="shared" si="26"/>
        <v>51199.378160538952</v>
      </c>
      <c r="Q279" s="124">
        <f t="shared" si="22"/>
        <v>30401.570965967283</v>
      </c>
      <c r="R279" s="124">
        <f t="shared" si="23"/>
        <v>14415583.395883413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14415583.395883413</v>
      </c>
      <c r="P280" s="124">
        <f t="shared" si="26"/>
        <v>51199.378160538952</v>
      </c>
      <c r="Q280" s="124">
        <f t="shared" si="22"/>
        <v>30574.641991760331</v>
      </c>
      <c r="R280" s="124">
        <f t="shared" si="23"/>
        <v>14497357.416035712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14497357.416035712</v>
      </c>
      <c r="P281" s="124">
        <f t="shared" si="26"/>
        <v>51199.378160538952</v>
      </c>
      <c r="Q281" s="124">
        <f t="shared" si="22"/>
        <v>30748.08009146967</v>
      </c>
      <c r="R281" s="124">
        <f t="shared" si="23"/>
        <v>14579304.874287719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14579304.874287719</v>
      </c>
      <c r="P282" s="124">
        <f t="shared" si="26"/>
        <v>51199.378160538952</v>
      </c>
      <c r="Q282" s="124">
        <f t="shared" si="22"/>
        <v>30921.886043638442</v>
      </c>
      <c r="R282" s="124">
        <f t="shared" si="23"/>
        <v>14661426.138491895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14661426.138491895</v>
      </c>
      <c r="P283" s="124">
        <f t="shared" si="26"/>
        <v>51199.378160538952</v>
      </c>
      <c r="Q283" s="124">
        <f t="shared" si="22"/>
        <v>31096.060628461037</v>
      </c>
      <c r="R283" s="124">
        <f t="shared" si="23"/>
        <v>14743721.577280894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14743721.577280894</v>
      </c>
      <c r="P284" s="124">
        <f t="shared" si="26"/>
        <v>51199.378160538952</v>
      </c>
      <c r="Q284" s="124">
        <f t="shared" si="22"/>
        <v>31270.604627786583</v>
      </c>
      <c r="R284" s="124">
        <f t="shared" si="23"/>
        <v>14826191.560069218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14826191.560069218</v>
      </c>
      <c r="P285" s="124">
        <f t="shared" si="26"/>
        <v>51199.378160538952</v>
      </c>
      <c r="Q285" s="124">
        <f t="shared" si="22"/>
        <v>31445.518825122483</v>
      </c>
      <c r="R285" s="124">
        <f t="shared" si="23"/>
        <v>14908836.45705488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14908836.45705488</v>
      </c>
      <c r="P286" s="124">
        <f t="shared" si="26"/>
        <v>51199.378160538952</v>
      </c>
      <c r="Q286" s="124">
        <f t="shared" si="22"/>
        <v>31620.804005637903</v>
      </c>
      <c r="R286" s="124">
        <f t="shared" si="23"/>
        <v>14991656.639221055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14991656.639221055</v>
      </c>
      <c r="P287" s="124">
        <f t="shared" si="26"/>
        <v>51199.378160538952</v>
      </c>
      <c r="Q287" s="124">
        <f t="shared" si="22"/>
        <v>31796.460956167306</v>
      </c>
      <c r="R287" s="124">
        <f t="shared" si="23"/>
        <v>15074652.478337761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15074652.478337761</v>
      </c>
      <c r="P288" s="124">
        <f t="shared" si="26"/>
        <v>51199.378160538952</v>
      </c>
      <c r="Q288" s="124">
        <f t="shared" si="22"/>
        <v>31972.490465213999</v>
      </c>
      <c r="R288" s="124">
        <f t="shared" si="23"/>
        <v>15157824.346963514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15157824.346963514</v>
      </c>
      <c r="P289" s="124">
        <f t="shared" si="26"/>
        <v>51199.378160538952</v>
      </c>
      <c r="Q289" s="124">
        <f t="shared" si="22"/>
        <v>32148.893322953652</v>
      </c>
      <c r="R289" s="124">
        <f t="shared" si="23"/>
        <v>15241172.618447006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15241172.618447006</v>
      </c>
      <c r="P290" s="124">
        <f t="shared" si="26"/>
        <v>51199.378160538952</v>
      </c>
      <c r="Q290" s="124">
        <f t="shared" si="22"/>
        <v>32325.670321237849</v>
      </c>
      <c r="R290" s="124">
        <f t="shared" si="23"/>
        <v>15324697.666928781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15324697.666928781</v>
      </c>
      <c r="P291" s="124">
        <f t="shared" si="26"/>
        <v>51199.378160538952</v>
      </c>
      <c r="Q291" s="124">
        <f t="shared" si="22"/>
        <v>32502.82225359766</v>
      </c>
      <c r="R291" s="124">
        <f t="shared" si="23"/>
        <v>15408399.867342917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15408399.867342917</v>
      </c>
      <c r="P292" s="124">
        <f t="shared" si="26"/>
        <v>51199.378160538952</v>
      </c>
      <c r="Q292" s="124">
        <f t="shared" si="22"/>
        <v>32680.349915247174</v>
      </c>
      <c r="R292" s="124">
        <f t="shared" si="23"/>
        <v>15492279.595418703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15492279.595418703</v>
      </c>
      <c r="P293" s="124">
        <f t="shared" si="26"/>
        <v>51199.378160538952</v>
      </c>
      <c r="Q293" s="124">
        <f t="shared" si="22"/>
        <v>32858.2541030871</v>
      </c>
      <c r="R293" s="124">
        <f t="shared" si="23"/>
        <v>15576337.227682328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15576337.227682328</v>
      </c>
      <c r="P294" s="124">
        <f t="shared" si="26"/>
        <v>51199.378160538952</v>
      </c>
      <c r="Q294" s="124">
        <f t="shared" si="22"/>
        <v>33036.535615708315</v>
      </c>
      <c r="R294" s="124">
        <f t="shared" si="23"/>
        <v>15660573.141458575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15660573.141458575</v>
      </c>
      <c r="P295" s="124">
        <f t="shared" si="26"/>
        <v>51199.378160538952</v>
      </c>
      <c r="Q295" s="124">
        <f t="shared" si="22"/>
        <v>33215.195253395475</v>
      </c>
      <c r="R295" s="124">
        <f t="shared" si="23"/>
        <v>15744987.714872509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15744987.714872509</v>
      </c>
      <c r="P296" s="124">
        <f t="shared" si="26"/>
        <v>51199.378160538952</v>
      </c>
      <c r="Q296" s="124">
        <f t="shared" si="22"/>
        <v>33394.233818130582</v>
      </c>
      <c r="R296" s="124">
        <f t="shared" si="23"/>
        <v>15829581.326851178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15829581.326851178</v>
      </c>
      <c r="P297" s="124">
        <f t="shared" si="26"/>
        <v>51199.378160538952</v>
      </c>
      <c r="Q297" s="124">
        <f t="shared" si="22"/>
        <v>33573.652113596603</v>
      </c>
      <c r="R297" s="124">
        <f t="shared" si="23"/>
        <v>15914354.357125312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15914354.357125312</v>
      </c>
      <c r="P298" s="124">
        <f t="shared" si="26"/>
        <v>51199.378160538952</v>
      </c>
      <c r="Q298" s="124">
        <f t="shared" si="22"/>
        <v>33753.450945181074</v>
      </c>
      <c r="R298" s="124">
        <f t="shared" si="23"/>
        <v>15999307.186231032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15999307.186231032</v>
      </c>
      <c r="P299" s="124">
        <f t="shared" si="26"/>
        <v>51199.378160538952</v>
      </c>
      <c r="Q299" s="124">
        <f t="shared" si="22"/>
        <v>33933.631119979706</v>
      </c>
      <c r="R299" s="124">
        <f t="shared" si="23"/>
        <v>16084440.19551155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16084440.19551155</v>
      </c>
      <c r="P300" s="124">
        <f t="shared" si="26"/>
        <v>51199.378160538952</v>
      </c>
      <c r="Q300" s="124">
        <f t="shared" si="22"/>
        <v>34114.193446800025</v>
      </c>
      <c r="R300" s="124">
        <f t="shared" si="23"/>
        <v>16169753.767118888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16169753.767118888</v>
      </c>
      <c r="P301" s="124">
        <f t="shared" si="26"/>
        <v>51199.378160538952</v>
      </c>
      <c r="Q301" s="124">
        <f t="shared" si="22"/>
        <v>34295.138736164983</v>
      </c>
      <c r="R301" s="124">
        <f t="shared" si="23"/>
        <v>16255248.28401559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16255248.28401559</v>
      </c>
      <c r="P302" s="124">
        <f t="shared" si="26"/>
        <v>51199.378160538952</v>
      </c>
      <c r="Q302" s="124">
        <f t="shared" si="22"/>
        <v>34476.467800316605</v>
      </c>
      <c r="R302" s="124">
        <f t="shared" si="23"/>
        <v>16340924.129976446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16340924.129976446</v>
      </c>
      <c r="P303" s="124">
        <f t="shared" si="26"/>
        <v>51199.378160538952</v>
      </c>
      <c r="Q303" s="124">
        <f t="shared" si="22"/>
        <v>34658.181453219644</v>
      </c>
      <c r="R303" s="124">
        <f t="shared" si="23"/>
        <v>16426781.689590205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16426781.689590205</v>
      </c>
      <c r="P304" s="124">
        <f t="shared" si="26"/>
        <v>51199.378160538952</v>
      </c>
      <c r="Q304" s="124">
        <f t="shared" si="22"/>
        <v>34840.280510565215</v>
      </c>
      <c r="R304" s="124">
        <f t="shared" si="23"/>
        <v>16512821.348261308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16512821.348261308</v>
      </c>
      <c r="P305" s="124">
        <f t="shared" si="26"/>
        <v>51199.378160538952</v>
      </c>
      <c r="Q305" s="124">
        <f t="shared" si="22"/>
        <v>35022.765789774479</v>
      </c>
      <c r="R305" s="124">
        <f t="shared" si="23"/>
        <v>16599043.492211621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16599043.492211621</v>
      </c>
      <c r="P306" s="124">
        <f t="shared" si="26"/>
        <v>51199.378160538952</v>
      </c>
      <c r="Q306" s="124">
        <f t="shared" si="22"/>
        <v>35205.638110002306</v>
      </c>
      <c r="R306" s="124">
        <f t="shared" si="23"/>
        <v>16685448.508482162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16685448.508482162</v>
      </c>
      <c r="P307" s="124">
        <f t="shared" si="26"/>
        <v>51199.378160538952</v>
      </c>
      <c r="Q307" s="124">
        <f t="shared" si="22"/>
        <v>35388.898292140919</v>
      </c>
      <c r="R307" s="124">
        <f t="shared" si="23"/>
        <v>16772036.784934841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16772036.784934841</v>
      </c>
      <c r="P308" s="124">
        <f t="shared" si="26"/>
        <v>51199.378160538952</v>
      </c>
      <c r="Q308" s="124">
        <f t="shared" si="22"/>
        <v>35572.54715882364</v>
      </c>
      <c r="R308" s="124">
        <f t="shared" si="23"/>
        <v>16858808.710254204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16858808.710254204</v>
      </c>
      <c r="P309" s="124">
        <f t="shared" si="26"/>
        <v>51199.378160538952</v>
      </c>
      <c r="Q309" s="124">
        <f t="shared" si="22"/>
        <v>35756.585534428537</v>
      </c>
      <c r="R309" s="124">
        <f t="shared" si="23"/>
        <v>16945764.673949171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16945764.673949171</v>
      </c>
      <c r="P310" s="124">
        <f t="shared" si="26"/>
        <v>51199.378160538952</v>
      </c>
      <c r="Q310" s="124">
        <f t="shared" si="22"/>
        <v>35941.014245082129</v>
      </c>
      <c r="R310" s="124">
        <f t="shared" si="23"/>
        <v>17032905.066354793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17032905.066354793</v>
      </c>
      <c r="P311" s="124">
        <f t="shared" si="26"/>
        <v>51199.378160538952</v>
      </c>
      <c r="Q311" s="124">
        <f t="shared" si="22"/>
        <v>36125.834118663115</v>
      </c>
      <c r="R311" s="124">
        <f t="shared" si="23"/>
        <v>17120230.278633997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17120230.278633997</v>
      </c>
      <c r="P312" s="124">
        <f t="shared" si="26"/>
        <v>51199.378160538952</v>
      </c>
      <c r="Q312" s="124">
        <f t="shared" si="22"/>
        <v>36311.045984806085</v>
      </c>
      <c r="R312" s="124">
        <f t="shared" si="23"/>
        <v>17207740.702779341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17207740.702779341</v>
      </c>
      <c r="P313" s="124">
        <f t="shared" si="26"/>
        <v>51199.378160538952</v>
      </c>
      <c r="Q313" s="124">
        <f t="shared" si="22"/>
        <v>36496.650674905206</v>
      </c>
      <c r="R313" s="124">
        <f t="shared" si="23"/>
        <v>17295436.731614787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17295436.731614787</v>
      </c>
      <c r="P314" s="124">
        <f t="shared" si="26"/>
        <v>51199.378160538952</v>
      </c>
      <c r="Q314" s="124">
        <f t="shared" si="22"/>
        <v>36682.649022118028</v>
      </c>
      <c r="R314" s="124">
        <f t="shared" si="23"/>
        <v>17383318.758797444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17383318.758797444</v>
      </c>
      <c r="P315" s="124">
        <f t="shared" si="26"/>
        <v>51199.378160538952</v>
      </c>
      <c r="Q315" s="124">
        <f t="shared" ref="Q315:Q358" si="27">O315*$P$53</f>
        <v>36869.041861369136</v>
      </c>
      <c r="R315" s="124">
        <f t="shared" ref="R315:R358" si="28">O315+P315+Q315</f>
        <v>17471387.178819355</v>
      </c>
      <c r="Z315" s="2"/>
    </row>
    <row r="316" spans="13:26" x14ac:dyDescent="0.2">
      <c r="M316" s="2"/>
      <c r="N316" s="1">
        <f t="shared" ref="N316:N358" si="29">N315+1</f>
        <v>258</v>
      </c>
      <c r="O316" s="124">
        <f t="shared" ref="O316:O358" si="30">R315</f>
        <v>17471387.178819355</v>
      </c>
      <c r="P316" s="124">
        <f t="shared" ref="P316:P358" si="31">P315</f>
        <v>51199.378160538952</v>
      </c>
      <c r="Q316" s="124">
        <f t="shared" si="27"/>
        <v>37055.830029353987</v>
      </c>
      <c r="R316" s="124">
        <f t="shared" si="28"/>
        <v>17559642.387009248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17559642.387009248</v>
      </c>
      <c r="P317" s="124">
        <f t="shared" si="31"/>
        <v>51199.378160538952</v>
      </c>
      <c r="Q317" s="124">
        <f t="shared" si="27"/>
        <v>37243.014364542592</v>
      </c>
      <c r="R317" s="124">
        <f t="shared" si="28"/>
        <v>17648084.779534332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17648084.779534332</v>
      </c>
      <c r="P318" s="124">
        <f t="shared" si="31"/>
        <v>51199.378160538952</v>
      </c>
      <c r="Q318" s="124">
        <f t="shared" si="27"/>
        <v>37430.595707183318</v>
      </c>
      <c r="R318" s="124">
        <f t="shared" si="28"/>
        <v>17736714.753402054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17736714.753402054</v>
      </c>
      <c r="P319" s="124">
        <f t="shared" si="31"/>
        <v>51199.378160538952</v>
      </c>
      <c r="Q319" s="124">
        <f t="shared" si="27"/>
        <v>37618.574899306645</v>
      </c>
      <c r="R319" s="124">
        <f t="shared" si="28"/>
        <v>17825532.706461903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17825532.706461903</v>
      </c>
      <c r="P320" s="124">
        <f t="shared" si="31"/>
        <v>51199.378160538952</v>
      </c>
      <c r="Q320" s="124">
        <f t="shared" si="27"/>
        <v>37806.952784728979</v>
      </c>
      <c r="R320" s="124">
        <f t="shared" si="28"/>
        <v>17914539.037407171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17914539.037407171</v>
      </c>
      <c r="P321" s="124">
        <f t="shared" si="31"/>
        <v>51199.378160538952</v>
      </c>
      <c r="Q321" s="124">
        <f t="shared" si="27"/>
        <v>37995.730209056383</v>
      </c>
      <c r="R321" s="124">
        <f t="shared" si="28"/>
        <v>18003734.145776767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18003734.145776767</v>
      </c>
      <c r="P322" s="124">
        <f t="shared" si="31"/>
        <v>51199.378160538952</v>
      </c>
      <c r="Q322" s="124">
        <f t="shared" si="27"/>
        <v>38184.908019688417</v>
      </c>
      <c r="R322" s="124">
        <f t="shared" si="28"/>
        <v>18093118.431956995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18093118.431956995</v>
      </c>
      <c r="P323" s="124">
        <f t="shared" si="31"/>
        <v>51199.378160538952</v>
      </c>
      <c r="Q323" s="124">
        <f t="shared" si="27"/>
        <v>38374.487065821915</v>
      </c>
      <c r="R323" s="124">
        <f t="shared" si="28"/>
        <v>18182692.297183357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18182692.297183357</v>
      </c>
      <c r="P324" s="124">
        <f t="shared" si="31"/>
        <v>51199.378160538952</v>
      </c>
      <c r="Q324" s="124">
        <f t="shared" si="27"/>
        <v>38564.46819845483</v>
      </c>
      <c r="R324" s="124">
        <f t="shared" si="28"/>
        <v>18272456.143542353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18272456.143542353</v>
      </c>
      <c r="P325" s="124">
        <f t="shared" si="31"/>
        <v>51199.378160538952</v>
      </c>
      <c r="Q325" s="124">
        <f t="shared" si="27"/>
        <v>38754.852270390031</v>
      </c>
      <c r="R325" s="124">
        <f t="shared" si="28"/>
        <v>18362410.373973284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18362410.373973284</v>
      </c>
      <c r="P326" s="124">
        <f t="shared" si="31"/>
        <v>51199.378160538952</v>
      </c>
      <c r="Q326" s="124">
        <f t="shared" si="27"/>
        <v>38945.640136239104</v>
      </c>
      <c r="R326" s="124">
        <f t="shared" si="28"/>
        <v>18452555.392270062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18452555.392270062</v>
      </c>
      <c r="P327" s="124">
        <f t="shared" si="31"/>
        <v>51199.378160538952</v>
      </c>
      <c r="Q327" s="124">
        <f t="shared" si="27"/>
        <v>39136.832652426259</v>
      </c>
      <c r="R327" s="124">
        <f t="shared" si="28"/>
        <v>18542891.603083029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18542891.603083029</v>
      </c>
      <c r="P328" s="124">
        <f t="shared" si="31"/>
        <v>51199.378160538952</v>
      </c>
      <c r="Q328" s="124">
        <f t="shared" si="27"/>
        <v>39328.430677192111</v>
      </c>
      <c r="R328" s="124">
        <f t="shared" si="28"/>
        <v>18633419.41192076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18633419.41192076</v>
      </c>
      <c r="P329" s="124">
        <f t="shared" si="31"/>
        <v>51199.378160538952</v>
      </c>
      <c r="Q329" s="124">
        <f t="shared" si="27"/>
        <v>39520.435070597552</v>
      </c>
      <c r="R329" s="124">
        <f t="shared" si="28"/>
        <v>18724139.225151896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18724139.225151896</v>
      </c>
      <c r="P330" s="124">
        <f t="shared" si="31"/>
        <v>51199.378160538952</v>
      </c>
      <c r="Q330" s="124">
        <f t="shared" si="27"/>
        <v>39712.846694527623</v>
      </c>
      <c r="R330" s="124">
        <f t="shared" si="28"/>
        <v>18815051.450006966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18815051.450006966</v>
      </c>
      <c r="P331" s="124">
        <f t="shared" si="31"/>
        <v>51199.378160538952</v>
      </c>
      <c r="Q331" s="124">
        <f t="shared" si="27"/>
        <v>39905.666412695391</v>
      </c>
      <c r="R331" s="124">
        <f t="shared" si="28"/>
        <v>18906156.494580202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18906156.494580202</v>
      </c>
      <c r="P332" s="124">
        <f t="shared" si="31"/>
        <v>51199.378160538952</v>
      </c>
      <c r="Q332" s="124">
        <f t="shared" si="27"/>
        <v>40098.895090645776</v>
      </c>
      <c r="R332" s="124">
        <f t="shared" si="28"/>
        <v>18997454.767831389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18997454.767831389</v>
      </c>
      <c r="P333" s="124">
        <f t="shared" si="31"/>
        <v>51199.378160538952</v>
      </c>
      <c r="Q333" s="124">
        <f t="shared" si="27"/>
        <v>40292.533595759494</v>
      </c>
      <c r="R333" s="124">
        <f t="shared" si="28"/>
        <v>19088946.679587688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19088946.679587688</v>
      </c>
      <c r="P334" s="124">
        <f t="shared" si="31"/>
        <v>51199.378160538952</v>
      </c>
      <c r="Q334" s="124">
        <f t="shared" si="27"/>
        <v>40486.58279725691</v>
      </c>
      <c r="R334" s="124">
        <f t="shared" si="28"/>
        <v>19180632.640545484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19180632.640545484</v>
      </c>
      <c r="P335" s="124">
        <f t="shared" si="31"/>
        <v>51199.378160538952</v>
      </c>
      <c r="Q335" s="124">
        <f t="shared" si="27"/>
        <v>40681.043566201966</v>
      </c>
      <c r="R335" s="124">
        <f t="shared" si="28"/>
        <v>19272513.062272225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19272513.062272225</v>
      </c>
      <c r="P336" s="124">
        <f t="shared" si="31"/>
        <v>51199.378160538952</v>
      </c>
      <c r="Q336" s="124">
        <f t="shared" si="27"/>
        <v>40875.916775506092</v>
      </c>
      <c r="R336" s="124">
        <f t="shared" si="28"/>
        <v>19364588.357208271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19364588.357208271</v>
      </c>
      <c r="P337" s="124">
        <f t="shared" si="31"/>
        <v>51199.378160538952</v>
      </c>
      <c r="Q337" s="124">
        <f t="shared" si="27"/>
        <v>41071.203299932102</v>
      </c>
      <c r="R337" s="124">
        <f t="shared" si="28"/>
        <v>19456858.938668743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19456858.938668743</v>
      </c>
      <c r="P338" s="124">
        <f t="shared" si="31"/>
        <v>51199.378160538952</v>
      </c>
      <c r="Q338" s="124">
        <f t="shared" si="27"/>
        <v>41266.904016098131</v>
      </c>
      <c r="R338" s="124">
        <f t="shared" si="28"/>
        <v>19549325.220845383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19549325.220845383</v>
      </c>
      <c r="P339" s="124">
        <f t="shared" si="31"/>
        <v>51199.378160538952</v>
      </c>
      <c r="Q339" s="124">
        <f t="shared" si="27"/>
        <v>41463.019802481576</v>
      </c>
      <c r="R339" s="124">
        <f t="shared" si="28"/>
        <v>19641987.618808404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19641987.618808404</v>
      </c>
      <c r="P340" s="124">
        <f t="shared" si="31"/>
        <v>51199.378160538952</v>
      </c>
      <c r="Q340" s="124">
        <f t="shared" si="27"/>
        <v>41659.551539423031</v>
      </c>
      <c r="R340" s="124">
        <f t="shared" si="28"/>
        <v>19734846.548508368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19734846.548508368</v>
      </c>
      <c r="P341" s="124">
        <f t="shared" si="31"/>
        <v>51199.378160538952</v>
      </c>
      <c r="Q341" s="124">
        <f t="shared" si="27"/>
        <v>41856.500109130255</v>
      </c>
      <c r="R341" s="124">
        <f t="shared" si="28"/>
        <v>19827902.426778037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19827902.426778037</v>
      </c>
      <c r="P342" s="124">
        <f t="shared" si="31"/>
        <v>51199.378160538952</v>
      </c>
      <c r="Q342" s="124">
        <f t="shared" si="27"/>
        <v>42053.866395682104</v>
      </c>
      <c r="R342" s="124">
        <f t="shared" si="28"/>
        <v>19921155.671334259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19921155.671334259</v>
      </c>
      <c r="P343" s="124">
        <f t="shared" si="31"/>
        <v>51199.378160538952</v>
      </c>
      <c r="Q343" s="124">
        <f t="shared" si="27"/>
        <v>42251.651285032523</v>
      </c>
      <c r="R343" s="124">
        <f t="shared" si="28"/>
        <v>20014606.700779833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20014606.700779833</v>
      </c>
      <c r="P344" s="124">
        <f t="shared" si="31"/>
        <v>51199.378160538952</v>
      </c>
      <c r="Q344" s="124">
        <f t="shared" si="27"/>
        <v>42449.855665014526</v>
      </c>
      <c r="R344" s="124">
        <f t="shared" si="28"/>
        <v>20108255.934605386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20108255.934605386</v>
      </c>
      <c r="P345" s="124">
        <f t="shared" si="31"/>
        <v>51199.378160538952</v>
      </c>
      <c r="Q345" s="124">
        <f t="shared" si="27"/>
        <v>42648.48042534414</v>
      </c>
      <c r="R345" s="124">
        <f t="shared" si="28"/>
        <v>20202103.793191269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20202103.793191269</v>
      </c>
      <c r="P346" s="124">
        <f t="shared" si="31"/>
        <v>51199.378160538952</v>
      </c>
      <c r="Q346" s="124">
        <f t="shared" si="27"/>
        <v>42847.526457624466</v>
      </c>
      <c r="R346" s="124">
        <f t="shared" si="28"/>
        <v>20296150.697809432</v>
      </c>
      <c r="Z346" s="2"/>
    </row>
    <row r="347" spans="13:26" x14ac:dyDescent="0.2">
      <c r="M347" s="2"/>
      <c r="N347" s="1">
        <f t="shared" si="29"/>
        <v>289</v>
      </c>
      <c r="O347" s="124">
        <f t="shared" si="30"/>
        <v>20296150.697809432</v>
      </c>
      <c r="P347" s="124">
        <f t="shared" si="31"/>
        <v>51199.378160538952</v>
      </c>
      <c r="Q347" s="124">
        <f t="shared" si="27"/>
        <v>43046.994655349619</v>
      </c>
      <c r="R347" s="124">
        <f t="shared" si="28"/>
        <v>20390397.07062532</v>
      </c>
      <c r="Z347" s="2"/>
    </row>
    <row r="348" spans="13:26" x14ac:dyDescent="0.2">
      <c r="M348" s="2"/>
      <c r="N348" s="1">
        <f t="shared" si="29"/>
        <v>290</v>
      </c>
      <c r="O348" s="124">
        <f t="shared" si="30"/>
        <v>20390397.07062532</v>
      </c>
      <c r="P348" s="124">
        <f t="shared" si="31"/>
        <v>51199.378160538952</v>
      </c>
      <c r="Q348" s="124">
        <f t="shared" si="27"/>
        <v>43246.885913908787</v>
      </c>
      <c r="R348" s="124">
        <f t="shared" si="28"/>
        <v>20484843.334699769</v>
      </c>
      <c r="Z348" s="2"/>
    </row>
    <row r="349" spans="13:26" x14ac:dyDescent="0.2">
      <c r="M349" s="2"/>
      <c r="N349" s="1">
        <f t="shared" si="29"/>
        <v>291</v>
      </c>
      <c r="O349" s="124">
        <f t="shared" si="30"/>
        <v>20484843.334699769</v>
      </c>
      <c r="P349" s="124">
        <f t="shared" si="31"/>
        <v>51199.378160538952</v>
      </c>
      <c r="Q349" s="124">
        <f t="shared" si="27"/>
        <v>43447.201130590212</v>
      </c>
      <c r="R349" s="124">
        <f t="shared" si="28"/>
        <v>20579489.9139909</v>
      </c>
      <c r="Z349" s="2"/>
    </row>
    <row r="350" spans="13:26" x14ac:dyDescent="0.2">
      <c r="M350" s="2"/>
      <c r="N350" s="1">
        <f t="shared" si="29"/>
        <v>292</v>
      </c>
      <c r="O350" s="124">
        <f t="shared" si="30"/>
        <v>20579489.9139909</v>
      </c>
      <c r="P350" s="124">
        <f t="shared" si="31"/>
        <v>51199.378160538952</v>
      </c>
      <c r="Q350" s="124">
        <f t="shared" si="27"/>
        <v>43647.941204585237</v>
      </c>
      <c r="R350" s="124">
        <f t="shared" si="28"/>
        <v>20674337.233356025</v>
      </c>
      <c r="Z350" s="2"/>
    </row>
    <row r="351" spans="13:26" x14ac:dyDescent="0.2">
      <c r="M351" s="2"/>
      <c r="N351" s="1">
        <f t="shared" si="29"/>
        <v>293</v>
      </c>
      <c r="O351" s="124">
        <f t="shared" si="30"/>
        <v>20674337.233356025</v>
      </c>
      <c r="P351" s="124">
        <f t="shared" si="31"/>
        <v>51199.378160538952</v>
      </c>
      <c r="Q351" s="124">
        <f t="shared" si="27"/>
        <v>43849.107036992333</v>
      </c>
      <c r="R351" s="124">
        <f t="shared" si="28"/>
        <v>20769385.718553558</v>
      </c>
      <c r="Z351" s="2"/>
    </row>
    <row r="352" spans="13:26" x14ac:dyDescent="0.2">
      <c r="M352" s="2"/>
      <c r="N352" s="1">
        <f t="shared" si="29"/>
        <v>294</v>
      </c>
      <c r="O352" s="124">
        <f t="shared" si="30"/>
        <v>20769385.718553558</v>
      </c>
      <c r="P352" s="124">
        <f t="shared" si="31"/>
        <v>51199.378160538952</v>
      </c>
      <c r="Q352" s="124">
        <f t="shared" si="27"/>
        <v>44050.69953082117</v>
      </c>
      <c r="R352" s="124">
        <f t="shared" si="28"/>
        <v>20864635.796244919</v>
      </c>
      <c r="Z352" s="2"/>
    </row>
    <row r="353" spans="13:26" x14ac:dyDescent="0.2">
      <c r="M353" s="2"/>
      <c r="N353" s="1">
        <f t="shared" si="29"/>
        <v>295</v>
      </c>
      <c r="O353" s="124">
        <f t="shared" si="30"/>
        <v>20864635.796244919</v>
      </c>
      <c r="P353" s="124">
        <f t="shared" si="31"/>
        <v>51199.378160538952</v>
      </c>
      <c r="Q353" s="124">
        <f t="shared" si="27"/>
        <v>44252.719590996632</v>
      </c>
      <c r="R353" s="124">
        <f t="shared" si="28"/>
        <v>20960087.893996455</v>
      </c>
      <c r="Z353" s="2"/>
    </row>
    <row r="354" spans="13:26" x14ac:dyDescent="0.2">
      <c r="M354" s="2"/>
      <c r="N354" s="1">
        <f t="shared" si="29"/>
        <v>296</v>
      </c>
      <c r="O354" s="124">
        <f t="shared" si="30"/>
        <v>20960087.893996455</v>
      </c>
      <c r="P354" s="124">
        <f t="shared" si="31"/>
        <v>51199.378160538952</v>
      </c>
      <c r="Q354" s="124">
        <f t="shared" si="27"/>
        <v>44455.168124362899</v>
      </c>
      <c r="R354" s="124">
        <f t="shared" si="28"/>
        <v>21055742.440281358</v>
      </c>
      <c r="Z354" s="2"/>
    </row>
    <row r="355" spans="13:26" x14ac:dyDescent="0.2">
      <c r="M355" s="2"/>
      <c r="N355" s="1">
        <f t="shared" si="29"/>
        <v>297</v>
      </c>
      <c r="O355" s="124">
        <f t="shared" si="30"/>
        <v>21055742.440281358</v>
      </c>
      <c r="P355" s="124">
        <f t="shared" si="31"/>
        <v>51199.378160538952</v>
      </c>
      <c r="Q355" s="124">
        <f t="shared" si="27"/>
        <v>44658.046039687528</v>
      </c>
      <c r="R355" s="124">
        <f t="shared" si="28"/>
        <v>21151599.864481587</v>
      </c>
      <c r="Z355" s="2"/>
    </row>
    <row r="356" spans="13:26" x14ac:dyDescent="0.2">
      <c r="M356" s="2"/>
      <c r="N356" s="1">
        <f t="shared" si="29"/>
        <v>298</v>
      </c>
      <c r="O356" s="124">
        <f t="shared" si="30"/>
        <v>21151599.864481587</v>
      </c>
      <c r="P356" s="124">
        <f t="shared" si="31"/>
        <v>51199.378160538952</v>
      </c>
      <c r="Q356" s="124">
        <f t="shared" si="27"/>
        <v>44861.35424766552</v>
      </c>
      <c r="R356" s="124">
        <f t="shared" si="28"/>
        <v>21247660.596889794</v>
      </c>
      <c r="Z356" s="2"/>
    </row>
    <row r="357" spans="13:26" x14ac:dyDescent="0.2">
      <c r="M357" s="2"/>
      <c r="N357" s="1">
        <f t="shared" si="29"/>
        <v>299</v>
      </c>
      <c r="O357" s="124">
        <f t="shared" si="30"/>
        <v>21247660.596889794</v>
      </c>
      <c r="P357" s="124">
        <f t="shared" si="31"/>
        <v>51199.378160538952</v>
      </c>
      <c r="Q357" s="124">
        <f t="shared" si="27"/>
        <v>45065.09366092339</v>
      </c>
      <c r="R357" s="124">
        <f t="shared" si="28"/>
        <v>21343925.068711258</v>
      </c>
      <c r="Z357" s="2"/>
    </row>
    <row r="358" spans="13:26" x14ac:dyDescent="0.2">
      <c r="M358" s="2"/>
      <c r="N358" s="1">
        <f t="shared" si="29"/>
        <v>300</v>
      </c>
      <c r="O358" s="124">
        <f t="shared" si="30"/>
        <v>21343925.068711258</v>
      </c>
      <c r="P358" s="124">
        <f t="shared" si="31"/>
        <v>51199.378160538952</v>
      </c>
      <c r="Q358" s="124">
        <f t="shared" si="27"/>
        <v>45269.265194023305</v>
      </c>
      <c r="R358" s="124">
        <f t="shared" si="28"/>
        <v>21440393.712065823</v>
      </c>
      <c r="Z358" s="2"/>
    </row>
    <row r="359" spans="13:26" x14ac:dyDescent="0.2">
      <c r="M359" s="2"/>
      <c r="N359" s="163" t="s">
        <v>216</v>
      </c>
      <c r="O359" s="163" t="s">
        <v>216</v>
      </c>
      <c r="P359" s="163" t="s">
        <v>216</v>
      </c>
      <c r="Q359" s="163" t="s">
        <v>216</v>
      </c>
      <c r="R359" s="163" t="s">
        <v>216</v>
      </c>
      <c r="Z359" s="2"/>
    </row>
    <row r="360" spans="13:26" x14ac:dyDescent="0.2">
      <c r="M360" s="2"/>
      <c r="N360" s="134"/>
      <c r="O360" s="134" t="s">
        <v>231</v>
      </c>
      <c r="P360" s="196">
        <f>SUM(P59:P358)</f>
        <v>15359813.448161591</v>
      </c>
      <c r="Q360" s="196">
        <f>SUM(Q59:Q358)</f>
        <v>6080580.2639041552</v>
      </c>
      <c r="R360" s="196">
        <f>P360+Q360</f>
        <v>21440393.712065745</v>
      </c>
      <c r="S360" s="124">
        <f>R360-P54</f>
        <v>-1.4528632164001465E-7</v>
      </c>
      <c r="Z360" s="2"/>
    </row>
    <row r="361" spans="13:26" x14ac:dyDescent="0.2"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</sheetData>
  <mergeCells count="1">
    <mergeCell ref="AF7:AF8"/>
  </mergeCells>
  <printOptions horizontalCentered="1"/>
  <pageMargins left="0.75" right="0.75" top="0.75" bottom="0.75" header="1" footer="1"/>
  <pageSetup scale="67" orientation="portrait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BCCC5-DB62-485D-A1BE-F03BCD3796B8}">
  <sheetPr>
    <tabColor theme="2" tint="-0.499984740745262"/>
    <pageSetUpPr fitToPage="1"/>
  </sheetPr>
  <dimension ref="A1:AH336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19.42578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9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Payne Creek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2048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11744218.894152878</v>
      </c>
      <c r="Q8" s="184">
        <f>G10</f>
        <v>6076902.7444452876</v>
      </c>
      <c r="R8" s="184">
        <f>G11</f>
        <v>6085753.4280072032</v>
      </c>
      <c r="S8" s="184">
        <f>G12</f>
        <v>3880703.2161138807</v>
      </c>
      <c r="T8" s="184">
        <f>G13</f>
        <v>-4299140.4944134932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20959329.667840891</v>
      </c>
      <c r="Q9" s="184">
        <f>L10</f>
        <v>11288794.98232411</v>
      </c>
      <c r="R9" s="184">
        <f>L11</f>
        <v>11539482.889099663</v>
      </c>
      <c r="S9" s="184">
        <f>L12</f>
        <v>6282853.9947794089</v>
      </c>
      <c r="T9" s="184">
        <f>L13</f>
        <v>-8151802.1983622918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44</v>
      </c>
      <c r="B10" s="170">
        <f>'Escalation Factors'!$A$10</f>
        <v>2023</v>
      </c>
      <c r="C10" s="201">
        <v>2048</v>
      </c>
      <c r="D10" s="10" t="s">
        <v>155</v>
      </c>
      <c r="E10" s="184">
        <f>VLOOKUP($A$10,'Cost Estimates in 2023'!$A:$F,2,FALSE)</f>
        <v>5762765</v>
      </c>
      <c r="F10" s="164">
        <f>VLOOKUP(G$7,Multiplier_Labor,3,FALSE)</f>
        <v>1.0545116353773385</v>
      </c>
      <c r="G10" s="185">
        <f>E10*F10</f>
        <v>6076902.7444452876</v>
      </c>
      <c r="H10" s="137"/>
      <c r="J10" s="165">
        <f>C10+1</f>
        <v>2049</v>
      </c>
      <c r="K10" s="164">
        <f>VLOOKUP(J$10,Multiplier_Labor,4,FALSE)</f>
        <v>1.8576560226577357</v>
      </c>
      <c r="L10" s="185">
        <f>G10*K10</f>
        <v>11288794.98232411</v>
      </c>
      <c r="M10" s="2"/>
      <c r="O10" s="134" t="s">
        <v>235</v>
      </c>
      <c r="P10" s="184">
        <f>SUM(Q10:T10)</f>
        <v>19352241.70784089</v>
      </c>
      <c r="Q10" s="184">
        <f>Q9-Q16</f>
        <v>10423331.022324111</v>
      </c>
      <c r="R10" s="184">
        <f>R9-R16</f>
        <v>10697148.889099663</v>
      </c>
      <c r="S10" s="184">
        <f>S9-S16</f>
        <v>5880781.9947794089</v>
      </c>
      <c r="T10" s="184">
        <f>T9-T16</f>
        <v>-7649020.1983622918</v>
      </c>
      <c r="Z10" s="2"/>
      <c r="AA10" s="186" t="str">
        <f>A10</f>
        <v>Payne Creek Solar</v>
      </c>
      <c r="AB10" s="182">
        <f>P12</f>
        <v>23</v>
      </c>
      <c r="AC10" s="187">
        <f>G7</f>
        <v>2025</v>
      </c>
      <c r="AD10" s="187">
        <f>C10</f>
        <v>2048</v>
      </c>
      <c r="AE10" s="182">
        <f>G15</f>
        <v>11744218.894152878</v>
      </c>
      <c r="AF10" s="182">
        <f>P16</f>
        <v>1607087.96</v>
      </c>
      <c r="AG10" s="182">
        <f>L15</f>
        <v>20959329.667840891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6002885</v>
      </c>
      <c r="F11" s="164">
        <f>VLOOKUP(G$7,Multiplier_Materials,3,FALSE)</f>
        <v>1.0138047668757943</v>
      </c>
      <c r="G11" s="185">
        <f>E11*F11</f>
        <v>6085753.4280072032</v>
      </c>
      <c r="H11" s="137"/>
      <c r="K11" s="164">
        <f>VLOOKUP(J$10,Multiplier_Materials,4,FALSE)</f>
        <v>1.8961469644816515</v>
      </c>
      <c r="L11" s="185">
        <f>G11*K11</f>
        <v>11539482.889099663</v>
      </c>
      <c r="M11" s="2"/>
      <c r="O11" s="134" t="s">
        <v>234</v>
      </c>
      <c r="P11" s="184">
        <f>SUM(Q11:T11)</f>
        <v>10850907.775661392</v>
      </c>
      <c r="Q11" s="184">
        <f>Q10/((1+Q13)^(P12))</f>
        <v>5611012.4238240374</v>
      </c>
      <c r="R11" s="184">
        <f>R10/((1+R13)^(P12))</f>
        <v>5641518.8745794008</v>
      </c>
      <c r="S11" s="184">
        <f>S10/((1+S13)^(P12))</f>
        <v>3632357.1452349783</v>
      </c>
      <c r="T11" s="184">
        <f>T10/((1+T13)^(P12))</f>
        <v>-4033980.6679770239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3725425</v>
      </c>
      <c r="F12" s="164">
        <f>VLOOKUP(G$7,Multiplier_GDP,3,FALSE)</f>
        <v>1.0416806716317952</v>
      </c>
      <c r="G12" s="185">
        <f>E12*F12</f>
        <v>3880703.2161138807</v>
      </c>
      <c r="H12" s="137"/>
      <c r="K12" s="164">
        <f>VLOOKUP(J$10,Multiplier_GDP,4,FALSE)</f>
        <v>1.6189988372960484</v>
      </c>
      <c r="L12" s="185">
        <f>G12*K12</f>
        <v>6282853.9947794089</v>
      </c>
      <c r="M12" s="2"/>
      <c r="O12" s="134" t="s">
        <v>244</v>
      </c>
      <c r="P12" s="184">
        <f>(P7-P6)</f>
        <v>23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-4240600</v>
      </c>
      <c r="F13" s="164">
        <f>F11</f>
        <v>1.0138047668757943</v>
      </c>
      <c r="G13" s="185">
        <f>E13*F13</f>
        <v>-4299140.4944134932</v>
      </c>
      <c r="H13" s="137"/>
      <c r="K13" s="164">
        <f>K11</f>
        <v>1.8961469644816515</v>
      </c>
      <c r="L13" s="185">
        <f>G13*K13</f>
        <v>-8151802.1983622918</v>
      </c>
      <c r="M13" s="2"/>
      <c r="O13" s="180" t="s">
        <v>237</v>
      </c>
      <c r="P13" s="189">
        <f>IF(P8=0,0,((P9/P8)^(1/($P7-$P6))-1))</f>
        <v>2.5503384188697131E-2</v>
      </c>
      <c r="Q13" s="189">
        <f>IF(Q8=0,0,((Q9/Q8)^(1/($P7-$P6))-1))</f>
        <v>2.7292561553433181E-2</v>
      </c>
      <c r="R13" s="189">
        <f>IF(R8=0,0,((R9/R8)^(1/($P7-$P6))-1))</f>
        <v>2.8208976629221505E-2</v>
      </c>
      <c r="S13" s="189">
        <f>IF(S8=0,0,((S9/S8)^(1/($P7-$P6))-1))</f>
        <v>2.1169125136270228E-2</v>
      </c>
      <c r="T13" s="189">
        <f>IF(T8=0,0,((T9/T8)^(1/($P7-$P6))-1))</f>
        <v>2.8208976629221505E-2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628759.97242329468</v>
      </c>
      <c r="Q14" s="185">
        <f>PMT(Q13,$P12,-Q11)</f>
        <v>331694.05449638743</v>
      </c>
      <c r="R14" s="185">
        <f>PMT(R13,$P12,-R11)</f>
        <v>336725.59855900082</v>
      </c>
      <c r="S14" s="185">
        <f>PMT(S13,$P12,-S11)</f>
        <v>201116.71047787525</v>
      </c>
      <c r="T14" s="185">
        <f>PMT(T13,$P12,-T11)</f>
        <v>-240776.39110996891</v>
      </c>
      <c r="U14" s="190"/>
      <c r="Z14" s="2"/>
    </row>
    <row r="15" spans="1:34" x14ac:dyDescent="0.2">
      <c r="E15" s="185">
        <f>SUM(E10:E13)</f>
        <v>11250475</v>
      </c>
      <c r="F15" s="124"/>
      <c r="G15" s="185">
        <f>SUM(G10:G13)</f>
        <v>11744218.894152878</v>
      </c>
      <c r="H15" s="137"/>
      <c r="L15" s="185">
        <f>SUM(L10:L13)</f>
        <v>20959329.667840891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7" si="0">SUM(Q16:T16)</f>
        <v>1607087.96</v>
      </c>
      <c r="Q16" s="185">
        <f>VLOOKUP($A$10,'Reserves Dec 31, 2024'!$A:$F,2,FALSE)</f>
        <v>865463.96</v>
      </c>
      <c r="R16" s="185">
        <f>VLOOKUP($A$10,'Reserves Dec 31, 2024'!$A:$F,3,FALSE)</f>
        <v>842334</v>
      </c>
      <c r="S16" s="185">
        <f>VLOOKUP($A$10,'Reserves Dec 31, 2024'!$A:$F,4,FALSE)</f>
        <v>402072</v>
      </c>
      <c r="T16" s="185">
        <f>VLOOKUP($A$10,'Reserves Dec 31, 2024'!$A:$F,5,FALSE)</f>
        <v>-502782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7" si="1">N16+1</f>
        <v>1</v>
      </c>
      <c r="O17" s="195">
        <f>P6</f>
        <v>2025</v>
      </c>
      <c r="P17" s="124">
        <f t="shared" si="0"/>
        <v>628759.97242329468</v>
      </c>
      <c r="Q17" s="124">
        <f>IF($N17&lt;=TRUNC($P$12),Q14*(1+0),0)</f>
        <v>331694.05449638743</v>
      </c>
      <c r="R17" s="124">
        <f>IF($N17&lt;=TRUNC($P$12),R14*(1+0),0)</f>
        <v>336725.59855900082</v>
      </c>
      <c r="S17" s="124">
        <f>IF($N17&lt;=TRUNC($P$12),S14*(1+0),0)</f>
        <v>201116.71047787525</v>
      </c>
      <c r="T17" s="124">
        <f>IF($N17&lt;=TRUNC($P$12),T14*(1+0),0)</f>
        <v>-240776.39110996891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7" si="2">O17+1</f>
        <v>2026</v>
      </c>
      <c r="P18" s="124">
        <f t="shared" si="0"/>
        <v>644776.84658416826</v>
      </c>
      <c r="Q18" s="124">
        <f t="shared" ref="Q18:Q47" si="3">IF($N18&lt;=TRUNC($P$12),Q17*(1+Q$13),0)</f>
        <v>340746.83489563788</v>
      </c>
      <c r="R18" s="124">
        <f t="shared" ref="R18:R47" si="4">IF($N18&lt;=TRUNC($P$12),R17*(1+R$13),0)</f>
        <v>346224.28309921228</v>
      </c>
      <c r="S18" s="124">
        <f t="shared" ref="S18:S47" si="5">IF($N18&lt;=TRUNC($P$12),S17*(1+S$13),0)</f>
        <v>205374.17528897643</v>
      </c>
      <c r="T18" s="124">
        <f t="shared" ref="T18:T47" si="6">IF($N18&lt;=TRUNC($P$12),T17*(1+T$13),0)</f>
        <v>-247568.44669965832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661207.27234947705</v>
      </c>
      <c r="Q19" s="124">
        <f t="shared" si="3"/>
        <v>350046.68886116461</v>
      </c>
      <c r="R19" s="124">
        <f t="shared" si="4"/>
        <v>355990.91580962692</v>
      </c>
      <c r="S19" s="124">
        <f t="shared" si="5"/>
        <v>209721.76690542707</v>
      </c>
      <c r="T19" s="124">
        <f t="shared" si="6"/>
        <v>-254552.09922674164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678062.05468549894</v>
      </c>
      <c r="Q20" s="124">
        <f t="shared" si="3"/>
        <v>359600.3596634834</v>
      </c>
      <c r="R20" s="124">
        <f t="shared" si="4"/>
        <v>366033.05523391586</v>
      </c>
      <c r="S20" s="124">
        <f t="shared" si="5"/>
        <v>214161.39323284774</v>
      </c>
      <c r="T20" s="124">
        <f t="shared" si="6"/>
        <v>-261732.75344474809</v>
      </c>
      <c r="U20" s="196">
        <f>SUM(Q17:T20)/4</f>
        <v>653201.53651060967</v>
      </c>
      <c r="V20" s="124">
        <f>SUM(Q17:Q20)/4</f>
        <v>345521.98447916831</v>
      </c>
      <c r="W20" s="124">
        <f>SUM(R17:R20)/4</f>
        <v>351243.46317543898</v>
      </c>
      <c r="X20" s="124">
        <f>SUM(S17:S20)/4</f>
        <v>207593.51147628162</v>
      </c>
      <c r="Y20" s="124">
        <f>SUM(T17:T20)/4</f>
        <v>-251157.42262027925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695352.28374454682</v>
      </c>
      <c r="Q21" s="124">
        <f t="shared" si="3"/>
        <v>369414.77461423574</v>
      </c>
      <c r="R21" s="124">
        <f t="shared" si="4"/>
        <v>376358.47313453193</v>
      </c>
      <c r="S21" s="124">
        <f t="shared" si="5"/>
        <v>218695.00256555187</v>
      </c>
      <c r="T21" s="124">
        <f t="shared" si="6"/>
        <v>-269115.96656977281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713089.34245678503</v>
      </c>
      <c r="Q22" s="124">
        <f t="shared" si="3"/>
        <v>379497.0500891424</v>
      </c>
      <c r="R22" s="124">
        <f t="shared" si="4"/>
        <v>386975.16050739342</v>
      </c>
      <c r="S22" s="124">
        <f t="shared" si="5"/>
        <v>223324.58444153899</v>
      </c>
      <c r="T22" s="124">
        <f t="shared" si="6"/>
        <v>-276707.45258128986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731284.91432558291</v>
      </c>
      <c r="Q23" s="124">
        <f t="shared" si="3"/>
        <v>389854.49668804661</v>
      </c>
      <c r="R23" s="124">
        <f t="shared" si="4"/>
        <v>397891.33376623574</v>
      </c>
      <c r="S23" s="124">
        <f t="shared" si="5"/>
        <v>228052.17051558747</v>
      </c>
      <c r="T23" s="124">
        <f t="shared" si="6"/>
        <v>-284513.08664428687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749950.99143189169</v>
      </c>
      <c r="Q24" s="124">
        <f t="shared" si="3"/>
        <v>400494.62453578785</v>
      </c>
      <c r="R24" s="124">
        <f t="shared" si="4"/>
        <v>409115.44110141724</v>
      </c>
      <c r="S24" s="124">
        <f t="shared" si="5"/>
        <v>232879.83545082997</v>
      </c>
      <c r="T24" s="124">
        <f t="shared" si="6"/>
        <v>-292538.90965614322</v>
      </c>
      <c r="U24" s="196">
        <f>SUM(Q21:T24)/4</f>
        <v>722419.3829897017</v>
      </c>
      <c r="V24" s="124">
        <f>SUM(Q21:Q24)/4</f>
        <v>384815.23648180312</v>
      </c>
      <c r="W24" s="124">
        <f>SUM(R21:R24)/4</f>
        <v>392585.10212739458</v>
      </c>
      <c r="X24" s="124">
        <f>SUM(S21:S24)/4</f>
        <v>225737.89824337707</v>
      </c>
      <c r="Y24" s="124">
        <f>SUM(T21:T24)/4</f>
        <v>-280718.85386287316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769099.88265328179</v>
      </c>
      <c r="Q25" s="124">
        <f t="shared" si="3"/>
        <v>411425.14872774994</v>
      </c>
      <c r="R25" s="124">
        <f t="shared" si="4"/>
        <v>420656.16901810077</v>
      </c>
      <c r="S25" s="124">
        <f t="shared" si="5"/>
        <v>237809.6978292026</v>
      </c>
      <c r="T25" s="124">
        <f t="shared" si="6"/>
        <v>-300791.13292177132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788744.2221034317</v>
      </c>
      <c r="Q26" s="124">
        <f t="shared" si="3"/>
        <v>422653.99492403248</v>
      </c>
      <c r="R26" s="124">
        <f t="shared" si="4"/>
        <v>432522.4490588702</v>
      </c>
      <c r="S26" s="124">
        <f t="shared" si="5"/>
        <v>242843.92108116762</v>
      </c>
      <c r="T26" s="124">
        <f t="shared" si="6"/>
        <v>-309276.14296063862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808896.9777980129</v>
      </c>
      <c r="Q27" s="124">
        <f t="shared" si="3"/>
        <v>434189.30509630108</v>
      </c>
      <c r="R27" s="124">
        <f t="shared" si="4"/>
        <v>444723.46471598552</v>
      </c>
      <c r="S27" s="124">
        <f t="shared" si="5"/>
        <v>247984.71443511738</v>
      </c>
      <c r="T27" s="124">
        <f t="shared" si="6"/>
        <v>-318000.50644939102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829571.46055308357</v>
      </c>
      <c r="Q28" s="124">
        <f t="shared" si="3"/>
        <v>446039.44343148428</v>
      </c>
      <c r="R28" s="124">
        <f t="shared" si="4"/>
        <v>457268.65853862517</v>
      </c>
      <c r="S28" s="124">
        <f t="shared" si="5"/>
        <v>253234.33388687661</v>
      </c>
      <c r="T28" s="124">
        <f t="shared" si="6"/>
        <v>-326970.97530390247</v>
      </c>
      <c r="U28" s="196">
        <f>SUM(Q25:T28)/4</f>
        <v>799078.13577695249</v>
      </c>
      <c r="V28" s="124">
        <f>SUM(Q25:Q28)/4</f>
        <v>428576.97304489196</v>
      </c>
      <c r="W28" s="124">
        <f>SUM(R25:R28)/4</f>
        <v>438792.68533289543</v>
      </c>
      <c r="X28" s="124">
        <f>SUM(S25:S28)/4</f>
        <v>245468.16680809105</v>
      </c>
      <c r="Y28" s="124">
        <f>SUM(T25:T28)/4</f>
        <v>-313759.68940892583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850781.33312225773</v>
      </c>
      <c r="Q29" s="124">
        <f t="shared" si="3"/>
        <v>458213.00239659712</v>
      </c>
      <c r="R29" s="124">
        <f t="shared" si="4"/>
        <v>470167.73944061669</v>
      </c>
      <c r="S29" s="124">
        <f t="shared" si="5"/>
        <v>258595.08318972794</v>
      </c>
      <c r="T29" s="124">
        <f t="shared" si="6"/>
        <v>-336194.49190468399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872540.61957909982</v>
      </c>
      <c r="Q30" s="124">
        <f t="shared" si="3"/>
        <v>470718.80896908964</v>
      </c>
      <c r="R30" s="124">
        <f t="shared" si="4"/>
        <v>483430.69021431095</v>
      </c>
      <c r="S30" s="124">
        <f t="shared" si="5"/>
        <v>264069.31486539548</v>
      </c>
      <c r="T30" s="124">
        <f t="shared" si="6"/>
        <v>-345678.1944696962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894863.71495135897</v>
      </c>
      <c r="Q31" s="124">
        <f t="shared" si="3"/>
        <v>483565.93103723729</v>
      </c>
      <c r="R31" s="124">
        <f t="shared" si="4"/>
        <v>497067.77525641484</v>
      </c>
      <c r="S31" s="124">
        <f t="shared" si="5"/>
        <v>269659.43123643019</v>
      </c>
      <c r="T31" s="124">
        <f t="shared" si="6"/>
        <v>-355429.42257872334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917765.3951138421</v>
      </c>
      <c r="Q32" s="124">
        <f t="shared" si="3"/>
        <v>496763.68397521431</v>
      </c>
      <c r="R32" s="124">
        <f t="shared" si="4"/>
        <v>511089.54851176217</v>
      </c>
      <c r="S32" s="124">
        <f t="shared" si="5"/>
        <v>275367.88548044965</v>
      </c>
      <c r="T32" s="124">
        <f t="shared" si="6"/>
        <v>-365455.72285358427</v>
      </c>
      <c r="U32" s="196">
        <f>SUM(Q29:T32)/4</f>
        <v>883987.76569163962</v>
      </c>
      <c r="V32" s="124">
        <f>SUM(Q29:Q32)/4</f>
        <v>477315.35659453465</v>
      </c>
      <c r="W32" s="124">
        <f>SUM(R29:R32)/4</f>
        <v>490438.93835577619</v>
      </c>
      <c r="X32" s="124">
        <f>SUM(S29:S32)/4</f>
        <v>266922.92869300081</v>
      </c>
      <c r="Y32" s="124">
        <f>SUM(T29:T32)/4</f>
        <v>-350689.45795167197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941260.82694690721</v>
      </c>
      <c r="Q33" s="124">
        <f t="shared" si="3"/>
        <v>510321.63739761809</v>
      </c>
      <c r="R33" s="124">
        <f t="shared" si="4"/>
        <v>525506.86164116987</v>
      </c>
      <c r="S33" s="124">
        <f t="shared" si="5"/>
        <v>281197.1827066954</v>
      </c>
      <c r="T33" s="124">
        <f t="shared" si="6"/>
        <v>-375764.85479857627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965365.57876775065</v>
      </c>
      <c r="Q34" s="124">
        <f t="shared" si="3"/>
        <v>524249.62209834141</v>
      </c>
      <c r="R34" s="124">
        <f t="shared" si="4"/>
        <v>540330.87241970119</v>
      </c>
      <c r="S34" s="124">
        <f t="shared" si="5"/>
        <v>287149.8810553801</v>
      </c>
      <c r="T34" s="124">
        <f t="shared" si="6"/>
        <v>-386364.79680567211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990095.63104184926</v>
      </c>
      <c r="Q35" s="124">
        <f t="shared" si="3"/>
        <v>538557.73717882449</v>
      </c>
      <c r="R35" s="124">
        <f t="shared" si="4"/>
        <v>555573.05337183538</v>
      </c>
      <c r="S35" s="124">
        <f t="shared" si="5"/>
        <v>293228.59282030654</v>
      </c>
      <c r="T35" s="124">
        <f t="shared" si="6"/>
        <v>-397263.75232911721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1015467.3873821278</v>
      </c>
      <c r="Q36" s="124">
        <f t="shared" si="3"/>
        <v>553256.35737085529</v>
      </c>
      <c r="R36" s="124">
        <f t="shared" si="4"/>
        <v>571245.20065022667</v>
      </c>
      <c r="S36" s="124">
        <f t="shared" si="5"/>
        <v>299435.98559525202</v>
      </c>
      <c r="T36" s="124">
        <f t="shared" si="6"/>
        <v>-408470.15623420611</v>
      </c>
      <c r="U36" s="196">
        <f>SUM(Q33:T36)/4</f>
        <v>978047.35603465897</v>
      </c>
      <c r="V36" s="124">
        <f>SUM(Q33:Q36)/4</f>
        <v>531596.33851140982</v>
      </c>
      <c r="W36" s="124">
        <f>SUM(R33:R36)/4</f>
        <v>548163.99702073331</v>
      </c>
      <c r="X36" s="124">
        <f>SUM(S33:S36)/4</f>
        <v>290252.91054440849</v>
      </c>
      <c r="Y36" s="124">
        <f>SUM(T33:T36)/4</f>
        <v>-391965.89004189294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1041497.6858436202</v>
      </c>
      <c r="Q37" s="124">
        <f t="shared" si="3"/>
        <v>568356.14055922756</v>
      </c>
      <c r="R37" s="124">
        <f t="shared" si="4"/>
        <v>587359.44316492381</v>
      </c>
      <c r="S37" s="124">
        <f t="shared" si="5"/>
        <v>305774.78344462032</v>
      </c>
      <c r="T37" s="124">
        <f t="shared" si="6"/>
        <v>-419992.68132515129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1068203.8105216064</v>
      </c>
      <c r="Q38" s="124">
        <f t="shared" si="3"/>
        <v>583868.03550971195</v>
      </c>
      <c r="R38" s="124">
        <f t="shared" si="4"/>
        <v>603928.2519701157</v>
      </c>
      <c r="S38" s="124">
        <f t="shared" si="5"/>
        <v>312247.76809887541</v>
      </c>
      <c r="T38" s="124">
        <f t="shared" si="6"/>
        <v>-431840.24505709659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1095603.5034614224</v>
      </c>
      <c r="Q39" s="124">
        <f t="shared" si="3"/>
        <v>599803.28980794281</v>
      </c>
      <c r="R39" s="124">
        <f t="shared" si="4"/>
        <v>620964.4499156673</v>
      </c>
      <c r="S39" s="124">
        <f t="shared" si="5"/>
        <v>318857.78017528157</v>
      </c>
      <c r="T39" s="124">
        <f t="shared" si="6"/>
        <v>-444022.01643746952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0</v>
      </c>
      <c r="Q40" s="124">
        <f t="shared" si="3"/>
        <v>0</v>
      </c>
      <c r="R40" s="124">
        <f t="shared" si="4"/>
        <v>0</v>
      </c>
      <c r="S40" s="124">
        <f t="shared" si="5"/>
        <v>0</v>
      </c>
      <c r="T40" s="124">
        <f t="shared" si="6"/>
        <v>0</v>
      </c>
      <c r="U40" s="196">
        <f>SUM(Q37:T40)/4</f>
        <v>801326.24995666218</v>
      </c>
      <c r="V40" s="124">
        <f>SUM(Q37:Q40)/4</f>
        <v>438006.86646922061</v>
      </c>
      <c r="W40" s="124">
        <f>SUM(R37:R40)/4</f>
        <v>453063.0362626767</v>
      </c>
      <c r="X40" s="124">
        <f>SUM(S37:S40)/4</f>
        <v>234220.08292969433</v>
      </c>
      <c r="Y40" s="124">
        <f>SUM(T37:T40)/4</f>
        <v>-323963.73570492934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U47" s="196">
        <f>SUM(Q44:T47)/4</f>
        <v>0</v>
      </c>
      <c r="V47" s="124">
        <f>SUM(Q44:Q47)/4</f>
        <v>0</v>
      </c>
      <c r="W47" s="124">
        <f>SUM(R44:R47)/4</f>
        <v>0</v>
      </c>
      <c r="X47" s="124">
        <f>SUM(S44:S47)/4</f>
        <v>0</v>
      </c>
      <c r="Y47" s="124">
        <f>SUM(T44:T47)/4</f>
        <v>0</v>
      </c>
      <c r="Z47" s="188">
        <f>SUM(Q47:T47)-P47</f>
        <v>0</v>
      </c>
    </row>
    <row r="48" spans="13:26" x14ac:dyDescent="0.2">
      <c r="M48" s="2"/>
      <c r="O48" s="163" t="s">
        <v>216</v>
      </c>
      <c r="P48" s="163" t="s">
        <v>216</v>
      </c>
      <c r="Q48" s="163" t="s">
        <v>216</v>
      </c>
      <c r="R48" s="163" t="s">
        <v>216</v>
      </c>
      <c r="S48" s="163" t="s">
        <v>216</v>
      </c>
      <c r="T48" s="163" t="s">
        <v>216</v>
      </c>
      <c r="U48" s="196"/>
      <c r="V48" s="196"/>
      <c r="W48" s="196"/>
      <c r="X48" s="196"/>
      <c r="Y48" s="196"/>
      <c r="Z48" s="2"/>
    </row>
    <row r="49" spans="13:26" x14ac:dyDescent="0.2">
      <c r="M49" s="2"/>
      <c r="O49" s="134" t="s">
        <v>231</v>
      </c>
      <c r="P49" s="196">
        <f>SUM(Q49:T49)</f>
        <v>19352241.707840897</v>
      </c>
      <c r="Q49" s="196">
        <f>SUM(Q$17:Q$47)</f>
        <v>10423331.022324115</v>
      </c>
      <c r="R49" s="196">
        <f>SUM(R$17:R$47)</f>
        <v>10697148.889099661</v>
      </c>
      <c r="S49" s="196">
        <f>SUM(S$17:S$47)</f>
        <v>5880781.9947794136</v>
      </c>
      <c r="T49" s="196">
        <f>SUM(T$17:T$47)</f>
        <v>-7649020.1983622909</v>
      </c>
      <c r="U49" s="124"/>
      <c r="V49" s="196"/>
      <c r="W49" s="196"/>
      <c r="X49" s="196"/>
      <c r="Y49" s="196"/>
      <c r="Z49" s="2"/>
    </row>
    <row r="50" spans="13:26" x14ac:dyDescent="0.2">
      <c r="M50" s="2"/>
      <c r="N50" s="2"/>
      <c r="O50" s="2"/>
      <c r="P50" s="188">
        <f>P49-P$10</f>
        <v>0</v>
      </c>
      <c r="Q50" s="188">
        <f>Q49-Q$10</f>
        <v>0</v>
      </c>
      <c r="R50" s="188">
        <f>R49-R$10</f>
        <v>0</v>
      </c>
      <c r="S50" s="188">
        <f>S49-S$10</f>
        <v>0</v>
      </c>
      <c r="T50" s="188">
        <f>T49-T$10</f>
        <v>0</v>
      </c>
      <c r="U50" s="188">
        <f>SUM(Q49:T49)-P$10</f>
        <v>0</v>
      </c>
      <c r="V50" s="2"/>
      <c r="W50" s="2"/>
      <c r="X50" s="2"/>
      <c r="Y50" s="2"/>
      <c r="Z50" s="2"/>
    </row>
    <row r="51" spans="13:26" x14ac:dyDescent="0.2">
      <c r="M51" s="2"/>
      <c r="O51" s="180" t="s">
        <v>279</v>
      </c>
      <c r="P51" s="197">
        <f>$P$13</f>
        <v>2.5503384188697131E-2</v>
      </c>
      <c r="Z51" s="2"/>
    </row>
    <row r="52" spans="13:26" x14ac:dyDescent="0.2">
      <c r="M52" s="2"/>
      <c r="O52" s="134" t="s">
        <v>236</v>
      </c>
      <c r="P52" s="197">
        <f>((1+P51)^(1/12))-1</f>
        <v>2.1008368855282011E-3</v>
      </c>
      <c r="Z52" s="2"/>
    </row>
    <row r="53" spans="13:26" x14ac:dyDescent="0.2">
      <c r="M53" s="2"/>
      <c r="O53" s="134" t="s">
        <v>235</v>
      </c>
      <c r="P53" s="196">
        <f>P10</f>
        <v>19352241.70784089</v>
      </c>
      <c r="Z53" s="2"/>
    </row>
    <row r="54" spans="13:26" x14ac:dyDescent="0.2">
      <c r="M54" s="2"/>
      <c r="O54" s="134" t="s">
        <v>234</v>
      </c>
      <c r="P54" s="196">
        <f>P53/(1+P52)^P55</f>
        <v>10843713.339657338</v>
      </c>
      <c r="Z54" s="2"/>
    </row>
    <row r="55" spans="13:26" x14ac:dyDescent="0.2">
      <c r="M55" s="2"/>
      <c r="O55" s="134" t="s">
        <v>233</v>
      </c>
      <c r="P55" s="124">
        <f>$P$12*12</f>
        <v>276</v>
      </c>
      <c r="Q55" s="198"/>
      <c r="Z55" s="2"/>
    </row>
    <row r="56" spans="13:26" x14ac:dyDescent="0.2">
      <c r="M56" s="2"/>
      <c r="O56" s="134" t="s">
        <v>232</v>
      </c>
      <c r="P56" s="196">
        <f>PMT(P52,P55,-P54)</f>
        <v>51814.008340969347</v>
      </c>
      <c r="Z56" s="2"/>
    </row>
    <row r="57" spans="13:26" x14ac:dyDescent="0.2">
      <c r="M57" s="2"/>
      <c r="N57" s="163"/>
      <c r="O57" s="163" t="s">
        <v>216</v>
      </c>
      <c r="P57" s="163" t="s">
        <v>216</v>
      </c>
      <c r="Q57" s="163" t="s">
        <v>216</v>
      </c>
      <c r="R57" s="163" t="s">
        <v>216</v>
      </c>
      <c r="Z57" s="2"/>
    </row>
    <row r="58" spans="13:26" x14ac:dyDescent="0.2">
      <c r="M58" s="2"/>
      <c r="N58" s="1">
        <v>1</v>
      </c>
      <c r="O58" s="124">
        <v>0</v>
      </c>
      <c r="P58" s="124">
        <f>P56</f>
        <v>51814.008340969347</v>
      </c>
      <c r="Q58" s="124">
        <f t="shared" ref="Q58:Q121" si="7">O58*$P$52</f>
        <v>0</v>
      </c>
      <c r="R58" s="124">
        <f t="shared" ref="R58:R121" si="8">O58+P58+Q58</f>
        <v>51814.008340969347</v>
      </c>
      <c r="Z58" s="2"/>
    </row>
    <row r="59" spans="13:26" x14ac:dyDescent="0.2">
      <c r="M59" s="2"/>
      <c r="N59" s="1">
        <f t="shared" ref="N59:N122" si="9">N58+1</f>
        <v>2</v>
      </c>
      <c r="O59" s="124">
        <f t="shared" ref="O59:O122" si="10">R58</f>
        <v>51814.008340969347</v>
      </c>
      <c r="P59" s="124">
        <f t="shared" ref="P59:P122" si="11">P58</f>
        <v>51814.008340969347</v>
      </c>
      <c r="Q59" s="124">
        <f t="shared" si="7"/>
        <v>108.85277990977428</v>
      </c>
      <c r="R59" s="124">
        <f t="shared" si="8"/>
        <v>103736.86946184847</v>
      </c>
      <c r="Z59" s="2"/>
    </row>
    <row r="60" spans="13:26" x14ac:dyDescent="0.2">
      <c r="M60" s="2"/>
      <c r="N60" s="1">
        <f t="shared" si="9"/>
        <v>3</v>
      </c>
      <c r="O60" s="124">
        <f t="shared" si="10"/>
        <v>103736.86946184847</v>
      </c>
      <c r="P60" s="124">
        <f t="shared" si="11"/>
        <v>51814.008340969347</v>
      </c>
      <c r="Q60" s="124">
        <f t="shared" si="7"/>
        <v>217.9342417546753</v>
      </c>
      <c r="R60" s="124">
        <f t="shared" si="8"/>
        <v>155768.81204457249</v>
      </c>
      <c r="Z60" s="2"/>
    </row>
    <row r="61" spans="13:26" x14ac:dyDescent="0.2">
      <c r="M61" s="2"/>
      <c r="N61" s="1">
        <f t="shared" si="9"/>
        <v>4</v>
      </c>
      <c r="O61" s="124">
        <f t="shared" si="10"/>
        <v>155768.81204457249</v>
      </c>
      <c r="P61" s="124">
        <f t="shared" si="11"/>
        <v>51814.008340969347</v>
      </c>
      <c r="Q61" s="124">
        <f t="shared" si="7"/>
        <v>327.24486595814744</v>
      </c>
      <c r="R61" s="124">
        <f t="shared" si="8"/>
        <v>207910.06525149997</v>
      </c>
      <c r="Z61" s="2"/>
    </row>
    <row r="62" spans="13:26" x14ac:dyDescent="0.2">
      <c r="M62" s="2"/>
      <c r="N62" s="1">
        <f t="shared" si="9"/>
        <v>5</v>
      </c>
      <c r="O62" s="124">
        <f t="shared" si="10"/>
        <v>207910.06525149997</v>
      </c>
      <c r="P62" s="124">
        <f t="shared" si="11"/>
        <v>51814.008340969347</v>
      </c>
      <c r="Q62" s="124">
        <f t="shared" si="7"/>
        <v>436.78513395292629</v>
      </c>
      <c r="R62" s="124">
        <f t="shared" si="8"/>
        <v>260160.85872642224</v>
      </c>
      <c r="Z62" s="2"/>
    </row>
    <row r="63" spans="13:26" x14ac:dyDescent="0.2">
      <c r="M63" s="2"/>
      <c r="N63" s="1">
        <f t="shared" si="9"/>
        <v>6</v>
      </c>
      <c r="O63" s="124">
        <f t="shared" si="10"/>
        <v>260160.85872642224</v>
      </c>
      <c r="P63" s="124">
        <f t="shared" si="11"/>
        <v>51814.008340969347</v>
      </c>
      <c r="Q63" s="124">
        <f t="shared" si="7"/>
        <v>546.55552818315925</v>
      </c>
      <c r="R63" s="124">
        <f t="shared" si="8"/>
        <v>312521.42259557475</v>
      </c>
      <c r="Z63" s="2"/>
    </row>
    <row r="64" spans="13:26" x14ac:dyDescent="0.2">
      <c r="M64" s="2"/>
      <c r="N64" s="1">
        <f t="shared" si="9"/>
        <v>7</v>
      </c>
      <c r="O64" s="124">
        <f t="shared" si="10"/>
        <v>312521.42259557475</v>
      </c>
      <c r="P64" s="124">
        <f t="shared" si="11"/>
        <v>51814.008340969347</v>
      </c>
      <c r="Q64" s="124">
        <f t="shared" si="7"/>
        <v>656.55653210653009</v>
      </c>
      <c r="R64" s="124">
        <f t="shared" si="8"/>
        <v>364991.98746865062</v>
      </c>
      <c r="Z64" s="2"/>
    </row>
    <row r="65" spans="13:26" x14ac:dyDescent="0.2">
      <c r="M65" s="2"/>
      <c r="N65" s="1">
        <f t="shared" si="9"/>
        <v>8</v>
      </c>
      <c r="O65" s="124">
        <f t="shared" si="10"/>
        <v>364991.98746865062</v>
      </c>
      <c r="P65" s="124">
        <f t="shared" si="11"/>
        <v>51814.008340969347</v>
      </c>
      <c r="Q65" s="124">
        <f t="shared" si="7"/>
        <v>766.78863019638823</v>
      </c>
      <c r="R65" s="124">
        <f t="shared" si="8"/>
        <v>417572.78443981637</v>
      </c>
      <c r="Z65" s="2"/>
    </row>
    <row r="66" spans="13:26" x14ac:dyDescent="0.2">
      <c r="M66" s="2"/>
      <c r="N66" s="1">
        <f t="shared" si="9"/>
        <v>9</v>
      </c>
      <c r="O66" s="124">
        <f t="shared" si="10"/>
        <v>417572.78443981637</v>
      </c>
      <c r="P66" s="124">
        <f t="shared" si="11"/>
        <v>51814.008340969347</v>
      </c>
      <c r="Q66" s="124">
        <f t="shared" si="7"/>
        <v>877.25230794388267</v>
      </c>
      <c r="R66" s="124">
        <f t="shared" si="8"/>
        <v>470264.04508872959</v>
      </c>
      <c r="Z66" s="2"/>
    </row>
    <row r="67" spans="13:26" x14ac:dyDescent="0.2">
      <c r="M67" s="2"/>
      <c r="N67" s="1">
        <f t="shared" si="9"/>
        <v>10</v>
      </c>
      <c r="O67" s="124">
        <f t="shared" si="10"/>
        <v>470264.04508872959</v>
      </c>
      <c r="P67" s="124">
        <f t="shared" si="11"/>
        <v>51814.008340969347</v>
      </c>
      <c r="Q67" s="124">
        <f t="shared" si="7"/>
        <v>987.94805186010024</v>
      </c>
      <c r="R67" s="124">
        <f t="shared" si="8"/>
        <v>523066.00148155901</v>
      </c>
      <c r="Z67" s="2"/>
    </row>
    <row r="68" spans="13:26" x14ac:dyDescent="0.2">
      <c r="M68" s="2"/>
      <c r="N68" s="1">
        <f t="shared" si="9"/>
        <v>11</v>
      </c>
      <c r="O68" s="124">
        <f t="shared" si="10"/>
        <v>523066.00148155901</v>
      </c>
      <c r="P68" s="124">
        <f t="shared" si="11"/>
        <v>51814.008340969347</v>
      </c>
      <c r="Q68" s="124">
        <f t="shared" si="7"/>
        <v>1098.8763494782079</v>
      </c>
      <c r="R68" s="124">
        <f t="shared" si="8"/>
        <v>575978.88617200661</v>
      </c>
      <c r="Z68" s="2"/>
    </row>
    <row r="69" spans="13:26" x14ac:dyDescent="0.2">
      <c r="M69" s="2"/>
      <c r="N69" s="1">
        <f t="shared" si="9"/>
        <v>12</v>
      </c>
      <c r="O69" s="124">
        <f t="shared" si="10"/>
        <v>575978.88617200661</v>
      </c>
      <c r="P69" s="124">
        <f t="shared" si="11"/>
        <v>51814.008340969347</v>
      </c>
      <c r="Q69" s="124">
        <f t="shared" si="7"/>
        <v>1210.0376893556006</v>
      </c>
      <c r="R69" s="124">
        <f t="shared" si="8"/>
        <v>629002.93220233149</v>
      </c>
      <c r="Z69" s="2"/>
    </row>
    <row r="70" spans="13:26" x14ac:dyDescent="0.2">
      <c r="M70" s="2"/>
      <c r="N70" s="1">
        <f t="shared" si="9"/>
        <v>13</v>
      </c>
      <c r="O70" s="124">
        <f t="shared" si="10"/>
        <v>629002.93220233149</v>
      </c>
      <c r="P70" s="124">
        <f t="shared" si="11"/>
        <v>51814.008340969347</v>
      </c>
      <c r="Q70" s="124">
        <f t="shared" si="7"/>
        <v>1321.4325610760523</v>
      </c>
      <c r="R70" s="124">
        <f t="shared" si="8"/>
        <v>682138.37310437683</v>
      </c>
      <c r="Z70" s="2"/>
    </row>
    <row r="71" spans="13:26" x14ac:dyDescent="0.2">
      <c r="M71" s="2"/>
      <c r="N71" s="1">
        <f t="shared" si="9"/>
        <v>14</v>
      </c>
      <c r="O71" s="124">
        <f t="shared" si="10"/>
        <v>682138.37310437683</v>
      </c>
      <c r="P71" s="124">
        <f t="shared" si="11"/>
        <v>51814.008340969347</v>
      </c>
      <c r="Q71" s="124">
        <f t="shared" si="7"/>
        <v>1433.061455251873</v>
      </c>
      <c r="R71" s="124">
        <f t="shared" si="8"/>
        <v>735385.44290059805</v>
      </c>
      <c r="Z71" s="2"/>
    </row>
    <row r="72" spans="13:26" x14ac:dyDescent="0.2">
      <c r="M72" s="2"/>
      <c r="N72" s="1">
        <f t="shared" si="9"/>
        <v>15</v>
      </c>
      <c r="O72" s="124">
        <f t="shared" si="10"/>
        <v>735385.44290059805</v>
      </c>
      <c r="P72" s="124">
        <f t="shared" si="11"/>
        <v>51814.008340969347</v>
      </c>
      <c r="Q72" s="124">
        <f t="shared" si="7"/>
        <v>1544.9248635260692</v>
      </c>
      <c r="R72" s="124">
        <f t="shared" si="8"/>
        <v>788744.3761050934</v>
      </c>
      <c r="Z72" s="2"/>
    </row>
    <row r="73" spans="13:26" x14ac:dyDescent="0.2">
      <c r="M73" s="2"/>
      <c r="N73" s="1">
        <f t="shared" si="9"/>
        <v>16</v>
      </c>
      <c r="O73" s="124">
        <f t="shared" si="10"/>
        <v>788744.3761050934</v>
      </c>
      <c r="P73" s="124">
        <f t="shared" si="11"/>
        <v>51814.008340969347</v>
      </c>
      <c r="Q73" s="124">
        <f t="shared" si="7"/>
        <v>1657.0232785745086</v>
      </c>
      <c r="R73" s="124">
        <f t="shared" si="8"/>
        <v>842215.40772463719</v>
      </c>
      <c r="Z73" s="2"/>
    </row>
    <row r="74" spans="13:26" x14ac:dyDescent="0.2">
      <c r="M74" s="2"/>
      <c r="N74" s="1">
        <f t="shared" si="9"/>
        <v>17</v>
      </c>
      <c r="O74" s="124">
        <f t="shared" si="10"/>
        <v>842215.40772463719</v>
      </c>
      <c r="P74" s="124">
        <f t="shared" si="11"/>
        <v>51814.008340969347</v>
      </c>
      <c r="Q74" s="124">
        <f t="shared" si="7"/>
        <v>1769.3571941080909</v>
      </c>
      <c r="R74" s="124">
        <f t="shared" si="8"/>
        <v>895798.7732597146</v>
      </c>
      <c r="Z74" s="2"/>
    </row>
    <row r="75" spans="13:26" x14ac:dyDescent="0.2">
      <c r="M75" s="2"/>
      <c r="N75" s="1">
        <f t="shared" si="9"/>
        <v>18</v>
      </c>
      <c r="O75" s="124">
        <f t="shared" si="10"/>
        <v>895798.7732597146</v>
      </c>
      <c r="P75" s="124">
        <f t="shared" si="11"/>
        <v>51814.008340969347</v>
      </c>
      <c r="Q75" s="124">
        <f t="shared" si="7"/>
        <v>1881.927104874922</v>
      </c>
      <c r="R75" s="124">
        <f t="shared" si="8"/>
        <v>949494.70870555891</v>
      </c>
      <c r="Z75" s="2"/>
    </row>
    <row r="76" spans="13:26" x14ac:dyDescent="0.2">
      <c r="M76" s="2"/>
      <c r="N76" s="1">
        <f t="shared" si="9"/>
        <v>19</v>
      </c>
      <c r="O76" s="124">
        <f t="shared" si="10"/>
        <v>949494.70870555891</v>
      </c>
      <c r="P76" s="124">
        <f t="shared" si="11"/>
        <v>51814.008340969347</v>
      </c>
      <c r="Q76" s="124">
        <f t="shared" si="7"/>
        <v>1994.733506662493</v>
      </c>
      <c r="R76" s="124">
        <f t="shared" si="8"/>
        <v>1003303.4505531908</v>
      </c>
      <c r="Z76" s="2"/>
    </row>
    <row r="77" spans="13:26" x14ac:dyDescent="0.2">
      <c r="M77" s="2"/>
      <c r="N77" s="1">
        <f t="shared" si="9"/>
        <v>20</v>
      </c>
      <c r="O77" s="124">
        <f t="shared" si="10"/>
        <v>1003303.4505531908</v>
      </c>
      <c r="P77" s="124">
        <f t="shared" si="11"/>
        <v>51814.008340969347</v>
      </c>
      <c r="Q77" s="124">
        <f t="shared" si="7"/>
        <v>2107.776896299863</v>
      </c>
      <c r="R77" s="124">
        <f t="shared" si="8"/>
        <v>1057225.2357904599</v>
      </c>
      <c r="Z77" s="2"/>
    </row>
    <row r="78" spans="13:26" x14ac:dyDescent="0.2">
      <c r="M78" s="2"/>
      <c r="N78" s="1">
        <f t="shared" si="9"/>
        <v>21</v>
      </c>
      <c r="O78" s="124">
        <f t="shared" si="10"/>
        <v>1057225.2357904599</v>
      </c>
      <c r="P78" s="124">
        <f t="shared" si="11"/>
        <v>51814.008340969347</v>
      </c>
      <c r="Q78" s="124">
        <f t="shared" si="7"/>
        <v>2221.0577716598477</v>
      </c>
      <c r="R78" s="124">
        <f t="shared" si="8"/>
        <v>1111260.3019030893</v>
      </c>
      <c r="Z78" s="2"/>
    </row>
    <row r="79" spans="13:26" x14ac:dyDescent="0.2">
      <c r="M79" s="2"/>
      <c r="N79" s="1">
        <f t="shared" si="9"/>
        <v>22</v>
      </c>
      <c r="O79" s="124">
        <f t="shared" si="10"/>
        <v>1111260.3019030893</v>
      </c>
      <c r="P79" s="124">
        <f t="shared" si="11"/>
        <v>51814.008340969347</v>
      </c>
      <c r="Q79" s="124">
        <f t="shared" si="7"/>
        <v>2334.5766316612144</v>
      </c>
      <c r="R79" s="124">
        <f t="shared" si="8"/>
        <v>1165408.88687572</v>
      </c>
      <c r="Z79" s="2"/>
    </row>
    <row r="80" spans="13:26" x14ac:dyDescent="0.2">
      <c r="M80" s="2"/>
      <c r="N80" s="1">
        <f t="shared" si="9"/>
        <v>23</v>
      </c>
      <c r="O80" s="124">
        <f t="shared" si="10"/>
        <v>1165408.88687572</v>
      </c>
      <c r="P80" s="124">
        <f t="shared" si="11"/>
        <v>51814.008340969347</v>
      </c>
      <c r="Q80" s="124">
        <f t="shared" si="7"/>
        <v>2448.3339762708752</v>
      </c>
      <c r="R80" s="124">
        <f t="shared" si="8"/>
        <v>1219671.2291929603</v>
      </c>
      <c r="Z80" s="2"/>
    </row>
    <row r="81" spans="13:26" x14ac:dyDescent="0.2">
      <c r="M81" s="2"/>
      <c r="N81" s="1">
        <f t="shared" si="9"/>
        <v>24</v>
      </c>
      <c r="O81" s="124">
        <f t="shared" si="10"/>
        <v>1219671.2291929603</v>
      </c>
      <c r="P81" s="124">
        <f t="shared" si="11"/>
        <v>51814.008340969347</v>
      </c>
      <c r="Q81" s="124">
        <f t="shared" si="7"/>
        <v>2562.3303065060913</v>
      </c>
      <c r="R81" s="124">
        <f t="shared" si="8"/>
        <v>1274047.5678404358</v>
      </c>
      <c r="Z81" s="2"/>
    </row>
    <row r="82" spans="13:26" x14ac:dyDescent="0.2">
      <c r="M82" s="2"/>
      <c r="N82" s="1">
        <f t="shared" si="9"/>
        <v>25</v>
      </c>
      <c r="O82" s="124">
        <f t="shared" si="10"/>
        <v>1274047.5678404358</v>
      </c>
      <c r="P82" s="124">
        <f t="shared" si="11"/>
        <v>51814.008340969347</v>
      </c>
      <c r="Q82" s="124">
        <f t="shared" si="7"/>
        <v>2676.5661244366806</v>
      </c>
      <c r="R82" s="124">
        <f t="shared" si="8"/>
        <v>1328538.1423058419</v>
      </c>
      <c r="Z82" s="2"/>
    </row>
    <row r="83" spans="13:26" x14ac:dyDescent="0.2">
      <c r="M83" s="2"/>
      <c r="N83" s="1">
        <f t="shared" si="9"/>
        <v>26</v>
      </c>
      <c r="O83" s="124">
        <f t="shared" si="10"/>
        <v>1328538.1423058419</v>
      </c>
      <c r="P83" s="124">
        <f t="shared" si="11"/>
        <v>51814.008340969347</v>
      </c>
      <c r="Q83" s="124">
        <f t="shared" si="7"/>
        <v>2791.0419331872272</v>
      </c>
      <c r="R83" s="124">
        <f t="shared" si="8"/>
        <v>1383143.1925799986</v>
      </c>
      <c r="Z83" s="2"/>
    </row>
    <row r="84" spans="13:26" x14ac:dyDescent="0.2">
      <c r="M84" s="2"/>
      <c r="N84" s="1">
        <f t="shared" si="9"/>
        <v>27</v>
      </c>
      <c r="O84" s="124">
        <f t="shared" si="10"/>
        <v>1383143.1925799986</v>
      </c>
      <c r="P84" s="124">
        <f t="shared" si="11"/>
        <v>51814.008340969347</v>
      </c>
      <c r="Q84" s="124">
        <f t="shared" si="7"/>
        <v>2905.7582369392971</v>
      </c>
      <c r="R84" s="124">
        <f t="shared" si="8"/>
        <v>1437862.9591579074</v>
      </c>
      <c r="Z84" s="2"/>
    </row>
    <row r="85" spans="13:26" x14ac:dyDescent="0.2">
      <c r="M85" s="2"/>
      <c r="N85" s="1">
        <f t="shared" si="9"/>
        <v>28</v>
      </c>
      <c r="O85" s="124">
        <f t="shared" si="10"/>
        <v>1437862.9591579074</v>
      </c>
      <c r="P85" s="124">
        <f t="shared" si="11"/>
        <v>51814.008340969347</v>
      </c>
      <c r="Q85" s="124">
        <f t="shared" si="7"/>
        <v>3020.7155409336615</v>
      </c>
      <c r="R85" s="124">
        <f t="shared" si="8"/>
        <v>1492697.6830398105</v>
      </c>
      <c r="Z85" s="2"/>
    </row>
    <row r="86" spans="13:26" x14ac:dyDescent="0.2">
      <c r="M86" s="2"/>
      <c r="N86" s="1">
        <f t="shared" si="9"/>
        <v>29</v>
      </c>
      <c r="O86" s="124">
        <f t="shared" si="10"/>
        <v>1492697.6830398105</v>
      </c>
      <c r="P86" s="124">
        <f t="shared" si="11"/>
        <v>51814.008340969347</v>
      </c>
      <c r="Q86" s="124">
        <f t="shared" si="7"/>
        <v>3135.9143514725174</v>
      </c>
      <c r="R86" s="124">
        <f t="shared" si="8"/>
        <v>1547647.6057322526</v>
      </c>
      <c r="Z86" s="2"/>
    </row>
    <row r="87" spans="13:26" x14ac:dyDescent="0.2">
      <c r="M87" s="2"/>
      <c r="N87" s="1">
        <f t="shared" si="9"/>
        <v>30</v>
      </c>
      <c r="O87" s="124">
        <f t="shared" si="10"/>
        <v>1547647.6057322526</v>
      </c>
      <c r="P87" s="124">
        <f t="shared" si="11"/>
        <v>51814.008340969347</v>
      </c>
      <c r="Q87" s="124">
        <f t="shared" si="7"/>
        <v>3251.355175921723</v>
      </c>
      <c r="R87" s="124">
        <f t="shared" si="8"/>
        <v>1602712.9692491437</v>
      </c>
      <c r="Z87" s="2"/>
    </row>
    <row r="88" spans="13:26" x14ac:dyDescent="0.2">
      <c r="M88" s="2"/>
      <c r="N88" s="1">
        <f t="shared" si="9"/>
        <v>31</v>
      </c>
      <c r="O88" s="124">
        <f t="shared" si="10"/>
        <v>1602712.9692491437</v>
      </c>
      <c r="P88" s="124">
        <f t="shared" si="11"/>
        <v>51814.008340969347</v>
      </c>
      <c r="Q88" s="124">
        <f t="shared" si="7"/>
        <v>3367.0385227130269</v>
      </c>
      <c r="R88" s="124">
        <f t="shared" si="8"/>
        <v>1657894.0161128263</v>
      </c>
      <c r="Z88" s="2"/>
    </row>
    <row r="89" spans="13:26" x14ac:dyDescent="0.2">
      <c r="M89" s="2"/>
      <c r="N89" s="1">
        <f t="shared" si="9"/>
        <v>32</v>
      </c>
      <c r="O89" s="124">
        <f t="shared" si="10"/>
        <v>1657894.0161128263</v>
      </c>
      <c r="P89" s="124">
        <f t="shared" si="11"/>
        <v>51814.008340969347</v>
      </c>
      <c r="Q89" s="124">
        <f t="shared" si="7"/>
        <v>3482.9649013463113</v>
      </c>
      <c r="R89" s="124">
        <f t="shared" si="8"/>
        <v>1713190.989355142</v>
      </c>
      <c r="Z89" s="2"/>
    </row>
    <row r="90" spans="13:26" x14ac:dyDescent="0.2">
      <c r="M90" s="2"/>
      <c r="N90" s="1">
        <f t="shared" si="9"/>
        <v>33</v>
      </c>
      <c r="O90" s="124">
        <f t="shared" si="10"/>
        <v>1713190.989355142</v>
      </c>
      <c r="P90" s="124">
        <f t="shared" si="11"/>
        <v>51814.008340969347</v>
      </c>
      <c r="Q90" s="124">
        <f t="shared" si="7"/>
        <v>3599.1348223918339</v>
      </c>
      <c r="R90" s="124">
        <f t="shared" si="8"/>
        <v>1768604.1325185033</v>
      </c>
      <c r="Z90" s="2"/>
    </row>
    <row r="91" spans="13:26" x14ac:dyDescent="0.2">
      <c r="M91" s="2"/>
      <c r="N91" s="1">
        <f t="shared" si="9"/>
        <v>34</v>
      </c>
      <c r="O91" s="124">
        <f t="shared" si="10"/>
        <v>1768604.1325185033</v>
      </c>
      <c r="P91" s="124">
        <f t="shared" si="11"/>
        <v>51814.008340969347</v>
      </c>
      <c r="Q91" s="124">
        <f t="shared" si="7"/>
        <v>3715.5487974924786</v>
      </c>
      <c r="R91" s="124">
        <f t="shared" si="8"/>
        <v>1824133.6896569652</v>
      </c>
      <c r="Z91" s="2"/>
    </row>
    <row r="92" spans="13:26" x14ac:dyDescent="0.2">
      <c r="M92" s="2"/>
      <c r="N92" s="1">
        <f t="shared" si="9"/>
        <v>35</v>
      </c>
      <c r="O92" s="124">
        <f t="shared" si="10"/>
        <v>1824133.6896569652</v>
      </c>
      <c r="P92" s="124">
        <f t="shared" si="11"/>
        <v>51814.008340969347</v>
      </c>
      <c r="Q92" s="124">
        <f t="shared" si="7"/>
        <v>3832.2073393660048</v>
      </c>
      <c r="R92" s="124">
        <f t="shared" si="8"/>
        <v>1879779.9053373006</v>
      </c>
      <c r="Z92" s="2"/>
    </row>
    <row r="93" spans="13:26" x14ac:dyDescent="0.2">
      <c r="M93" s="2"/>
      <c r="N93" s="1">
        <f t="shared" si="9"/>
        <v>36</v>
      </c>
      <c r="O93" s="124">
        <f t="shared" si="10"/>
        <v>1879779.9053373006</v>
      </c>
      <c r="P93" s="124">
        <f t="shared" si="11"/>
        <v>51814.008340969347</v>
      </c>
      <c r="Q93" s="124">
        <f t="shared" si="7"/>
        <v>3949.1109618073115</v>
      </c>
      <c r="R93" s="124">
        <f t="shared" si="8"/>
        <v>1935543.0246400775</v>
      </c>
      <c r="Z93" s="2"/>
    </row>
    <row r="94" spans="13:26" x14ac:dyDescent="0.2">
      <c r="M94" s="2"/>
      <c r="N94" s="1">
        <f t="shared" si="9"/>
        <v>37</v>
      </c>
      <c r="O94" s="124">
        <f t="shared" si="10"/>
        <v>1935543.0246400775</v>
      </c>
      <c r="P94" s="124">
        <f t="shared" si="11"/>
        <v>51814.008340969347</v>
      </c>
      <c r="Q94" s="124">
        <f t="shared" si="7"/>
        <v>4066.2601796906947</v>
      </c>
      <c r="R94" s="124">
        <f t="shared" si="8"/>
        <v>1991423.2931607377</v>
      </c>
      <c r="Z94" s="2"/>
    </row>
    <row r="95" spans="13:26" x14ac:dyDescent="0.2">
      <c r="M95" s="2"/>
      <c r="N95" s="1">
        <f t="shared" si="9"/>
        <v>38</v>
      </c>
      <c r="O95" s="124">
        <f t="shared" si="10"/>
        <v>1991423.2931607377</v>
      </c>
      <c r="P95" s="124">
        <f t="shared" si="11"/>
        <v>51814.008340969347</v>
      </c>
      <c r="Q95" s="124">
        <f t="shared" si="7"/>
        <v>4183.6555089721178</v>
      </c>
      <c r="R95" s="124">
        <f t="shared" si="8"/>
        <v>2047420.9570106792</v>
      </c>
      <c r="Z95" s="2"/>
    </row>
    <row r="96" spans="13:26" x14ac:dyDescent="0.2">
      <c r="M96" s="2"/>
      <c r="N96" s="1">
        <f t="shared" si="9"/>
        <v>39</v>
      </c>
      <c r="O96" s="124">
        <f t="shared" si="10"/>
        <v>2047420.9570106792</v>
      </c>
      <c r="P96" s="124">
        <f t="shared" si="11"/>
        <v>51814.008340969347</v>
      </c>
      <c r="Q96" s="124">
        <f t="shared" si="7"/>
        <v>4301.2974666914843</v>
      </c>
      <c r="R96" s="124">
        <f t="shared" si="8"/>
        <v>2103536.2628183402</v>
      </c>
      <c r="Z96" s="2"/>
    </row>
    <row r="97" spans="13:26" x14ac:dyDescent="0.2">
      <c r="M97" s="2"/>
      <c r="N97" s="1">
        <f t="shared" si="9"/>
        <v>40</v>
      </c>
      <c r="O97" s="124">
        <f t="shared" si="10"/>
        <v>2103536.2628183402</v>
      </c>
      <c r="P97" s="124">
        <f t="shared" si="11"/>
        <v>51814.008340969347</v>
      </c>
      <c r="Q97" s="124">
        <f t="shared" si="7"/>
        <v>4419.1865709749136</v>
      </c>
      <c r="R97" s="124">
        <f t="shared" si="8"/>
        <v>2159769.4577302844</v>
      </c>
      <c r="Z97" s="2"/>
    </row>
    <row r="98" spans="13:26" x14ac:dyDescent="0.2">
      <c r="M98" s="2"/>
      <c r="N98" s="1">
        <f t="shared" si="9"/>
        <v>41</v>
      </c>
      <c r="O98" s="124">
        <f t="shared" si="10"/>
        <v>2159769.4577302844</v>
      </c>
      <c r="P98" s="124">
        <f t="shared" si="11"/>
        <v>51814.008340969347</v>
      </c>
      <c r="Q98" s="124">
        <f t="shared" si="7"/>
        <v>4537.3233410370221</v>
      </c>
      <c r="R98" s="124">
        <f t="shared" si="8"/>
        <v>2216120.7894122908</v>
      </c>
      <c r="Z98" s="2"/>
    </row>
    <row r="99" spans="13:26" x14ac:dyDescent="0.2">
      <c r="M99" s="2"/>
      <c r="N99" s="1">
        <f t="shared" si="9"/>
        <v>42</v>
      </c>
      <c r="O99" s="124">
        <f t="shared" si="10"/>
        <v>2216120.7894122908</v>
      </c>
      <c r="P99" s="124">
        <f t="shared" si="11"/>
        <v>51814.008340969347</v>
      </c>
      <c r="Q99" s="124">
        <f t="shared" si="7"/>
        <v>4655.7082971832151</v>
      </c>
      <c r="R99" s="124">
        <f t="shared" si="8"/>
        <v>2272590.5060504433</v>
      </c>
      <c r="Z99" s="2"/>
    </row>
    <row r="100" spans="13:26" x14ac:dyDescent="0.2">
      <c r="M100" s="2"/>
      <c r="N100" s="1">
        <f t="shared" si="9"/>
        <v>43</v>
      </c>
      <c r="O100" s="124">
        <f t="shared" si="10"/>
        <v>2272590.5060504433</v>
      </c>
      <c r="P100" s="124">
        <f t="shared" si="11"/>
        <v>51814.008340969347</v>
      </c>
      <c r="Q100" s="124">
        <f t="shared" si="7"/>
        <v>4774.3419608119721</v>
      </c>
      <c r="R100" s="124">
        <f t="shared" si="8"/>
        <v>2329178.8563522245</v>
      </c>
      <c r="Z100" s="2"/>
    </row>
    <row r="101" spans="13:26" x14ac:dyDescent="0.2">
      <c r="M101" s="2"/>
      <c r="N101" s="1">
        <f t="shared" si="9"/>
        <v>44</v>
      </c>
      <c r="O101" s="124">
        <f t="shared" si="10"/>
        <v>2329178.8563522245</v>
      </c>
      <c r="P101" s="124">
        <f t="shared" si="11"/>
        <v>51814.008340969347</v>
      </c>
      <c r="Q101" s="124">
        <f t="shared" si="7"/>
        <v>4893.2248544171443</v>
      </c>
      <c r="R101" s="124">
        <f t="shared" si="8"/>
        <v>2385886.0895476108</v>
      </c>
      <c r="Z101" s="2"/>
    </row>
    <row r="102" spans="13:26" x14ac:dyDescent="0.2">
      <c r="M102" s="2"/>
      <c r="N102" s="1">
        <f t="shared" si="9"/>
        <v>45</v>
      </c>
      <c r="O102" s="124">
        <f t="shared" si="10"/>
        <v>2385886.0895476108</v>
      </c>
      <c r="P102" s="124">
        <f t="shared" si="11"/>
        <v>51814.008340969347</v>
      </c>
      <c r="Q102" s="124">
        <f t="shared" si="7"/>
        <v>5012.3575015902616</v>
      </c>
      <c r="R102" s="124">
        <f t="shared" si="8"/>
        <v>2442712.4553901702</v>
      </c>
      <c r="Z102" s="2"/>
    </row>
    <row r="103" spans="13:26" x14ac:dyDescent="0.2">
      <c r="M103" s="2"/>
      <c r="N103" s="1">
        <f t="shared" si="9"/>
        <v>46</v>
      </c>
      <c r="O103" s="124">
        <f t="shared" si="10"/>
        <v>2442712.4553901702</v>
      </c>
      <c r="P103" s="124">
        <f t="shared" si="11"/>
        <v>51814.008340969347</v>
      </c>
      <c r="Q103" s="124">
        <f t="shared" si="7"/>
        <v>5131.7404270228299</v>
      </c>
      <c r="R103" s="124">
        <f t="shared" si="8"/>
        <v>2499658.2041581622</v>
      </c>
      <c r="Z103" s="2"/>
    </row>
    <row r="104" spans="13:26" x14ac:dyDescent="0.2">
      <c r="M104" s="2"/>
      <c r="N104" s="1">
        <f t="shared" si="9"/>
        <v>47</v>
      </c>
      <c r="O104" s="124">
        <f t="shared" si="10"/>
        <v>2499658.2041581622</v>
      </c>
      <c r="P104" s="124">
        <f t="shared" si="11"/>
        <v>51814.008340969347</v>
      </c>
      <c r="Q104" s="124">
        <f t="shared" si="7"/>
        <v>5251.3741565086502</v>
      </c>
      <c r="R104" s="124">
        <f t="shared" si="8"/>
        <v>2556723.58665564</v>
      </c>
      <c r="Z104" s="2"/>
    </row>
    <row r="105" spans="13:26" x14ac:dyDescent="0.2">
      <c r="M105" s="2"/>
      <c r="N105" s="1">
        <f t="shared" si="9"/>
        <v>48</v>
      </c>
      <c r="O105" s="124">
        <f t="shared" si="10"/>
        <v>2556723.58665564</v>
      </c>
      <c r="P105" s="124">
        <f t="shared" si="11"/>
        <v>51814.008340969347</v>
      </c>
      <c r="Q105" s="124">
        <f t="shared" si="7"/>
        <v>5371.2592169461268</v>
      </c>
      <c r="R105" s="124">
        <f t="shared" si="8"/>
        <v>2613908.8542135553</v>
      </c>
      <c r="Z105" s="2"/>
    </row>
    <row r="106" spans="13:26" x14ac:dyDescent="0.2">
      <c r="M106" s="2"/>
      <c r="N106" s="1">
        <f t="shared" si="9"/>
        <v>49</v>
      </c>
      <c r="O106" s="124">
        <f t="shared" si="10"/>
        <v>2613908.8542135553</v>
      </c>
      <c r="P106" s="124">
        <f t="shared" si="11"/>
        <v>51814.008340969347</v>
      </c>
      <c r="Q106" s="124">
        <f t="shared" si="7"/>
        <v>5491.3961363405942</v>
      </c>
      <c r="R106" s="124">
        <f t="shared" si="8"/>
        <v>2671214.2586908652</v>
      </c>
      <c r="Z106" s="2"/>
    </row>
    <row r="107" spans="13:26" x14ac:dyDescent="0.2">
      <c r="M107" s="2"/>
      <c r="N107" s="1">
        <f t="shared" si="9"/>
        <v>50</v>
      </c>
      <c r="O107" s="124">
        <f t="shared" si="10"/>
        <v>2671214.2586908652</v>
      </c>
      <c r="P107" s="124">
        <f t="shared" si="11"/>
        <v>51814.008340969347</v>
      </c>
      <c r="Q107" s="124">
        <f t="shared" si="7"/>
        <v>5611.7854438066397</v>
      </c>
      <c r="R107" s="124">
        <f t="shared" si="8"/>
        <v>2728640.052475641</v>
      </c>
      <c r="Z107" s="2"/>
    </row>
    <row r="108" spans="13:26" x14ac:dyDescent="0.2">
      <c r="M108" s="2"/>
      <c r="N108" s="1">
        <f t="shared" si="9"/>
        <v>51</v>
      </c>
      <c r="O108" s="124">
        <f t="shared" si="10"/>
        <v>2728640.052475641</v>
      </c>
      <c r="P108" s="124">
        <f t="shared" si="11"/>
        <v>51814.008340969347</v>
      </c>
      <c r="Q108" s="124">
        <f t="shared" si="7"/>
        <v>5732.427669570433</v>
      </c>
      <c r="R108" s="124">
        <f t="shared" si="8"/>
        <v>2786186.4884861805</v>
      </c>
      <c r="Z108" s="2"/>
    </row>
    <row r="109" spans="13:26" x14ac:dyDescent="0.2">
      <c r="M109" s="2"/>
      <c r="N109" s="1">
        <f t="shared" si="9"/>
        <v>52</v>
      </c>
      <c r="O109" s="124">
        <f t="shared" si="10"/>
        <v>2786186.4884861805</v>
      </c>
      <c r="P109" s="124">
        <f t="shared" si="11"/>
        <v>51814.008340969347</v>
      </c>
      <c r="Q109" s="124">
        <f t="shared" si="7"/>
        <v>5853.3233449720628</v>
      </c>
      <c r="R109" s="124">
        <f t="shared" si="8"/>
        <v>2843853.8201721217</v>
      </c>
      <c r="Z109" s="2"/>
    </row>
    <row r="110" spans="13:26" x14ac:dyDescent="0.2">
      <c r="M110" s="2"/>
      <c r="N110" s="1">
        <f t="shared" si="9"/>
        <v>53</v>
      </c>
      <c r="O110" s="124">
        <f t="shared" si="10"/>
        <v>2843853.8201721217</v>
      </c>
      <c r="P110" s="124">
        <f t="shared" si="11"/>
        <v>51814.008340969347</v>
      </c>
      <c r="Q110" s="124">
        <f t="shared" si="7"/>
        <v>5974.4730024678774</v>
      </c>
      <c r="R110" s="124">
        <f t="shared" si="8"/>
        <v>2901642.3015155587</v>
      </c>
      <c r="Z110" s="2"/>
    </row>
    <row r="111" spans="13:26" x14ac:dyDescent="0.2">
      <c r="M111" s="2"/>
      <c r="N111" s="1">
        <f t="shared" si="9"/>
        <v>54</v>
      </c>
      <c r="O111" s="124">
        <f t="shared" si="10"/>
        <v>2901642.3015155587</v>
      </c>
      <c r="P111" s="124">
        <f t="shared" si="11"/>
        <v>51814.008340969347</v>
      </c>
      <c r="Q111" s="124">
        <f t="shared" si="7"/>
        <v>6095.8771756328279</v>
      </c>
      <c r="R111" s="124">
        <f t="shared" si="8"/>
        <v>2959552.1870321608</v>
      </c>
      <c r="Z111" s="2"/>
    </row>
    <row r="112" spans="13:26" x14ac:dyDescent="0.2">
      <c r="M112" s="2"/>
      <c r="N112" s="1">
        <f t="shared" si="9"/>
        <v>55</v>
      </c>
      <c r="O112" s="124">
        <f t="shared" si="10"/>
        <v>2959552.1870321608</v>
      </c>
      <c r="P112" s="124">
        <f t="shared" si="11"/>
        <v>51814.008340969347</v>
      </c>
      <c r="Q112" s="124">
        <f t="shared" si="7"/>
        <v>6217.536399162821</v>
      </c>
      <c r="R112" s="124">
        <f t="shared" si="8"/>
        <v>3017583.7317722929</v>
      </c>
      <c r="Z112" s="2"/>
    </row>
    <row r="113" spans="13:26" x14ac:dyDescent="0.2">
      <c r="M113" s="2"/>
      <c r="N113" s="1">
        <f t="shared" si="9"/>
        <v>56</v>
      </c>
      <c r="O113" s="124">
        <f t="shared" si="10"/>
        <v>3017583.7317722929</v>
      </c>
      <c r="P113" s="124">
        <f t="shared" si="11"/>
        <v>51814.008340969347</v>
      </c>
      <c r="Q113" s="124">
        <f t="shared" si="7"/>
        <v>6339.4512088770707</v>
      </c>
      <c r="R113" s="124">
        <f t="shared" si="8"/>
        <v>3075737.191322139</v>
      </c>
      <c r="Z113" s="2"/>
    </row>
    <row r="114" spans="13:26" x14ac:dyDescent="0.2">
      <c r="M114" s="2"/>
      <c r="N114" s="1">
        <f t="shared" si="9"/>
        <v>57</v>
      </c>
      <c r="O114" s="124">
        <f t="shared" si="10"/>
        <v>3075737.191322139</v>
      </c>
      <c r="P114" s="124">
        <f t="shared" si="11"/>
        <v>51814.008340969347</v>
      </c>
      <c r="Q114" s="124">
        <f t="shared" si="7"/>
        <v>6461.6221417204597</v>
      </c>
      <c r="R114" s="124">
        <f t="shared" si="8"/>
        <v>3134012.8218048285</v>
      </c>
      <c r="Z114" s="2"/>
    </row>
    <row r="115" spans="13:26" x14ac:dyDescent="0.2">
      <c r="M115" s="2"/>
      <c r="N115" s="1">
        <f t="shared" si="9"/>
        <v>58</v>
      </c>
      <c r="O115" s="124">
        <f t="shared" si="10"/>
        <v>3134012.8218048285</v>
      </c>
      <c r="P115" s="124">
        <f t="shared" si="11"/>
        <v>51814.008340969347</v>
      </c>
      <c r="Q115" s="124">
        <f t="shared" si="7"/>
        <v>6584.0497357659051</v>
      </c>
      <c r="R115" s="124">
        <f t="shared" si="8"/>
        <v>3192410.8798815636</v>
      </c>
      <c r="Z115" s="2"/>
    </row>
    <row r="116" spans="13:26" x14ac:dyDescent="0.2">
      <c r="M116" s="2"/>
      <c r="N116" s="1">
        <f t="shared" si="9"/>
        <v>59</v>
      </c>
      <c r="O116" s="124">
        <f t="shared" si="10"/>
        <v>3192410.8798815636</v>
      </c>
      <c r="P116" s="124">
        <f t="shared" si="11"/>
        <v>51814.008340969347</v>
      </c>
      <c r="Q116" s="124">
        <f t="shared" si="7"/>
        <v>6706.7345302167287</v>
      </c>
      <c r="R116" s="124">
        <f t="shared" si="8"/>
        <v>3250931.6227527494</v>
      </c>
      <c r="Z116" s="2"/>
    </row>
    <row r="117" spans="13:26" x14ac:dyDescent="0.2">
      <c r="M117" s="2"/>
      <c r="N117" s="1">
        <f t="shared" si="9"/>
        <v>60</v>
      </c>
      <c r="O117" s="124">
        <f t="shared" si="10"/>
        <v>3250931.6227527494</v>
      </c>
      <c r="P117" s="124">
        <f t="shared" si="11"/>
        <v>51814.008340969347</v>
      </c>
      <c r="Q117" s="124">
        <f t="shared" si="7"/>
        <v>6829.6770654090269</v>
      </c>
      <c r="R117" s="124">
        <f t="shared" si="8"/>
        <v>3309575.3081591278</v>
      </c>
      <c r="Z117" s="2"/>
    </row>
    <row r="118" spans="13:26" x14ac:dyDescent="0.2">
      <c r="M118" s="2"/>
      <c r="N118" s="1">
        <f t="shared" si="9"/>
        <v>61</v>
      </c>
      <c r="O118" s="124">
        <f t="shared" si="10"/>
        <v>3309575.3081591278</v>
      </c>
      <c r="P118" s="124">
        <f t="shared" si="11"/>
        <v>51814.008340969347</v>
      </c>
      <c r="Q118" s="124">
        <f t="shared" si="7"/>
        <v>6952.8778828140585</v>
      </c>
      <c r="R118" s="124">
        <f t="shared" si="8"/>
        <v>3368342.1943829111</v>
      </c>
      <c r="Z118" s="2"/>
    </row>
    <row r="119" spans="13:26" x14ac:dyDescent="0.2">
      <c r="M119" s="2"/>
      <c r="N119" s="1">
        <f t="shared" si="9"/>
        <v>62</v>
      </c>
      <c r="O119" s="124">
        <f t="shared" si="10"/>
        <v>3368342.1943829111</v>
      </c>
      <c r="P119" s="124">
        <f t="shared" si="11"/>
        <v>51814.008340969347</v>
      </c>
      <c r="Q119" s="124">
        <f t="shared" si="7"/>
        <v>7076.3375250406216</v>
      </c>
      <c r="R119" s="124">
        <f t="shared" si="8"/>
        <v>3427232.5402489211</v>
      </c>
      <c r="Z119" s="2"/>
    </row>
    <row r="120" spans="13:26" x14ac:dyDescent="0.2">
      <c r="M120" s="2"/>
      <c r="N120" s="1">
        <f t="shared" si="9"/>
        <v>63</v>
      </c>
      <c r="O120" s="124">
        <f t="shared" si="10"/>
        <v>3427232.5402489211</v>
      </c>
      <c r="P120" s="124">
        <f t="shared" si="11"/>
        <v>51814.008340969347</v>
      </c>
      <c r="Q120" s="124">
        <f t="shared" si="7"/>
        <v>7200.0565358374488</v>
      </c>
      <c r="R120" s="124">
        <f t="shared" si="8"/>
        <v>3486246.6051257276</v>
      </c>
      <c r="Z120" s="2"/>
    </row>
    <row r="121" spans="13:26" x14ac:dyDescent="0.2">
      <c r="M121" s="2"/>
      <c r="N121" s="1">
        <f t="shared" si="9"/>
        <v>64</v>
      </c>
      <c r="O121" s="124">
        <f t="shared" si="10"/>
        <v>3486246.6051257276</v>
      </c>
      <c r="P121" s="124">
        <f t="shared" si="11"/>
        <v>51814.008340969347</v>
      </c>
      <c r="Q121" s="124">
        <f t="shared" si="7"/>
        <v>7324.035460095598</v>
      </c>
      <c r="R121" s="124">
        <f t="shared" si="8"/>
        <v>3545384.6489267922</v>
      </c>
      <c r="Z121" s="2"/>
    </row>
    <row r="122" spans="13:26" x14ac:dyDescent="0.2">
      <c r="M122" s="2"/>
      <c r="N122" s="1">
        <f t="shared" si="9"/>
        <v>65</v>
      </c>
      <c r="O122" s="124">
        <f t="shared" si="10"/>
        <v>3545384.6489267922</v>
      </c>
      <c r="P122" s="124">
        <f t="shared" si="11"/>
        <v>51814.008340969347</v>
      </c>
      <c r="Q122" s="124">
        <f t="shared" ref="Q122:Q185" si="12">O122*$P$52</f>
        <v>7448.274843850857</v>
      </c>
      <c r="R122" s="124">
        <f t="shared" ref="R122:R185" si="13">O122+P122+Q122</f>
        <v>3604646.9321116121</v>
      </c>
      <c r="Z122" s="2"/>
    </row>
    <row r="123" spans="13:26" x14ac:dyDescent="0.2">
      <c r="M123" s="2"/>
      <c r="N123" s="1">
        <f t="shared" ref="N123:N186" si="14">N122+1</f>
        <v>66</v>
      </c>
      <c r="O123" s="124">
        <f t="shared" ref="O123:O186" si="15">R122</f>
        <v>3604646.9321116121</v>
      </c>
      <c r="P123" s="124">
        <f t="shared" ref="P123:P186" si="16">P122</f>
        <v>51814.008340969347</v>
      </c>
      <c r="Q123" s="124">
        <f t="shared" si="12"/>
        <v>7572.775234286144</v>
      </c>
      <c r="R123" s="124">
        <f t="shared" si="13"/>
        <v>3664033.7156868675</v>
      </c>
      <c r="Z123" s="2"/>
    </row>
    <row r="124" spans="13:26" x14ac:dyDescent="0.2">
      <c r="M124" s="2"/>
      <c r="N124" s="1">
        <f t="shared" si="14"/>
        <v>67</v>
      </c>
      <c r="O124" s="124">
        <f t="shared" si="15"/>
        <v>3664033.7156868675</v>
      </c>
      <c r="P124" s="124">
        <f t="shared" si="16"/>
        <v>51814.008340969347</v>
      </c>
      <c r="Q124" s="124">
        <f t="shared" si="12"/>
        <v>7697.5371797339212</v>
      </c>
      <c r="R124" s="124">
        <f t="shared" si="13"/>
        <v>3723545.2612075708</v>
      </c>
      <c r="Z124" s="2"/>
    </row>
    <row r="125" spans="13:26" x14ac:dyDescent="0.2">
      <c r="M125" s="2"/>
      <c r="N125" s="1">
        <f t="shared" si="14"/>
        <v>68</v>
      </c>
      <c r="O125" s="124">
        <f t="shared" si="15"/>
        <v>3723545.2612075708</v>
      </c>
      <c r="P125" s="124">
        <f t="shared" si="16"/>
        <v>51814.008340969347</v>
      </c>
      <c r="Q125" s="124">
        <f t="shared" si="12"/>
        <v>7822.5612296786048</v>
      </c>
      <c r="R125" s="124">
        <f t="shared" si="13"/>
        <v>3783181.8307782188</v>
      </c>
      <c r="Z125" s="2"/>
    </row>
    <row r="126" spans="13:26" x14ac:dyDescent="0.2">
      <c r="M126" s="2"/>
      <c r="N126" s="1">
        <f t="shared" si="14"/>
        <v>69</v>
      </c>
      <c r="O126" s="124">
        <f t="shared" si="15"/>
        <v>3783181.8307782188</v>
      </c>
      <c r="P126" s="124">
        <f t="shared" si="16"/>
        <v>51814.008340969347</v>
      </c>
      <c r="Q126" s="124">
        <f t="shared" si="12"/>
        <v>7947.847934758991</v>
      </c>
      <c r="R126" s="124">
        <f t="shared" si="13"/>
        <v>3842943.6870539472</v>
      </c>
      <c r="Z126" s="2"/>
    </row>
    <row r="127" spans="13:26" x14ac:dyDescent="0.2">
      <c r="M127" s="2"/>
      <c r="N127" s="1">
        <f t="shared" si="14"/>
        <v>70</v>
      </c>
      <c r="O127" s="124">
        <f t="shared" si="15"/>
        <v>3842943.6870539472</v>
      </c>
      <c r="P127" s="124">
        <f t="shared" si="16"/>
        <v>51814.008340969347</v>
      </c>
      <c r="Q127" s="124">
        <f t="shared" si="12"/>
        <v>8073.3978467706766</v>
      </c>
      <c r="R127" s="124">
        <f t="shared" si="13"/>
        <v>3902831.0932416869</v>
      </c>
      <c r="Z127" s="2"/>
    </row>
    <row r="128" spans="13:26" x14ac:dyDescent="0.2">
      <c r="M128" s="2"/>
      <c r="N128" s="1">
        <f t="shared" si="14"/>
        <v>71</v>
      </c>
      <c r="O128" s="124">
        <f t="shared" si="15"/>
        <v>3902831.0932416869</v>
      </c>
      <c r="P128" s="124">
        <f t="shared" si="16"/>
        <v>51814.008340969347</v>
      </c>
      <c r="Q128" s="124">
        <f t="shared" si="12"/>
        <v>8199.2115186684896</v>
      </c>
      <c r="R128" s="124">
        <f t="shared" si="13"/>
        <v>3962844.3131013247</v>
      </c>
      <c r="Z128" s="2"/>
    </row>
    <row r="129" spans="13:26" x14ac:dyDescent="0.2">
      <c r="M129" s="2"/>
      <c r="N129" s="1">
        <f t="shared" si="14"/>
        <v>72</v>
      </c>
      <c r="O129" s="124">
        <f t="shared" si="15"/>
        <v>3962844.3131013247</v>
      </c>
      <c r="P129" s="124">
        <f t="shared" si="16"/>
        <v>51814.008340969347</v>
      </c>
      <c r="Q129" s="124">
        <f t="shared" si="12"/>
        <v>8325.2895045689311</v>
      </c>
      <c r="R129" s="124">
        <f t="shared" si="13"/>
        <v>4022983.610946863</v>
      </c>
      <c r="Z129" s="2"/>
    </row>
    <row r="130" spans="13:26" x14ac:dyDescent="0.2">
      <c r="M130" s="2"/>
      <c r="N130" s="1">
        <f t="shared" si="14"/>
        <v>73</v>
      </c>
      <c r="O130" s="124">
        <f t="shared" si="15"/>
        <v>4022983.610946863</v>
      </c>
      <c r="P130" s="124">
        <f t="shared" si="16"/>
        <v>51814.008340969347</v>
      </c>
      <c r="Q130" s="124">
        <f t="shared" si="12"/>
        <v>8451.6323597526043</v>
      </c>
      <c r="R130" s="124">
        <f t="shared" si="13"/>
        <v>4083249.2516475846</v>
      </c>
      <c r="Z130" s="2"/>
    </row>
    <row r="131" spans="13:26" x14ac:dyDescent="0.2">
      <c r="M131" s="2"/>
      <c r="N131" s="1">
        <f t="shared" si="14"/>
        <v>74</v>
      </c>
      <c r="O131" s="124">
        <f t="shared" si="15"/>
        <v>4083249.2516475846</v>
      </c>
      <c r="P131" s="124">
        <f t="shared" si="16"/>
        <v>51814.008340969347</v>
      </c>
      <c r="Q131" s="124">
        <f t="shared" si="12"/>
        <v>8578.2406406666705</v>
      </c>
      <c r="R131" s="124">
        <f t="shared" si="13"/>
        <v>4143641.5006292206</v>
      </c>
      <c r="Z131" s="2"/>
    </row>
    <row r="132" spans="13:26" x14ac:dyDescent="0.2">
      <c r="M132" s="2"/>
      <c r="N132" s="1">
        <f t="shared" si="14"/>
        <v>75</v>
      </c>
      <c r="O132" s="124">
        <f t="shared" si="15"/>
        <v>4143641.5006292206</v>
      </c>
      <c r="P132" s="124">
        <f t="shared" si="16"/>
        <v>51814.008340969347</v>
      </c>
      <c r="Q132" s="124">
        <f t="shared" si="12"/>
        <v>8705.1149049272935</v>
      </c>
      <c r="R132" s="124">
        <f t="shared" si="13"/>
        <v>4204160.6238751169</v>
      </c>
      <c r="Z132" s="2"/>
    </row>
    <row r="133" spans="13:26" x14ac:dyDescent="0.2">
      <c r="M133" s="2"/>
      <c r="N133" s="1">
        <f t="shared" si="14"/>
        <v>76</v>
      </c>
      <c r="O133" s="124">
        <f t="shared" si="15"/>
        <v>4204160.6238751169</v>
      </c>
      <c r="P133" s="124">
        <f t="shared" si="16"/>
        <v>51814.008340969347</v>
      </c>
      <c r="Q133" s="124">
        <f t="shared" si="12"/>
        <v>8832.2557113220992</v>
      </c>
      <c r="R133" s="124">
        <f t="shared" si="13"/>
        <v>4264806.8879274083</v>
      </c>
      <c r="Z133" s="2"/>
    </row>
    <row r="134" spans="13:26" x14ac:dyDescent="0.2">
      <c r="M134" s="2"/>
      <c r="N134" s="1">
        <f t="shared" si="14"/>
        <v>77</v>
      </c>
      <c r="O134" s="124">
        <f t="shared" si="15"/>
        <v>4264806.8879274083</v>
      </c>
      <c r="P134" s="124">
        <f t="shared" si="16"/>
        <v>51814.008340969347</v>
      </c>
      <c r="Q134" s="124">
        <f t="shared" si="12"/>
        <v>8959.6636198126362</v>
      </c>
      <c r="R134" s="124">
        <f t="shared" si="13"/>
        <v>4325580.5598881906</v>
      </c>
      <c r="Z134" s="2"/>
    </row>
    <row r="135" spans="13:26" x14ac:dyDescent="0.2">
      <c r="M135" s="2"/>
      <c r="N135" s="1">
        <f t="shared" si="14"/>
        <v>78</v>
      </c>
      <c r="O135" s="124">
        <f t="shared" si="15"/>
        <v>4325580.5598881906</v>
      </c>
      <c r="P135" s="124">
        <f t="shared" si="16"/>
        <v>51814.008340969347</v>
      </c>
      <c r="Q135" s="124">
        <f t="shared" si="12"/>
        <v>9087.3391915368393</v>
      </c>
      <c r="R135" s="124">
        <f t="shared" si="13"/>
        <v>4386481.9074206967</v>
      </c>
      <c r="Z135" s="2"/>
    </row>
    <row r="136" spans="13:26" x14ac:dyDescent="0.2">
      <c r="M136" s="2"/>
      <c r="N136" s="1">
        <f t="shared" si="14"/>
        <v>79</v>
      </c>
      <c r="O136" s="124">
        <f t="shared" si="15"/>
        <v>4386481.9074206967</v>
      </c>
      <c r="P136" s="124">
        <f t="shared" si="16"/>
        <v>51814.008340969347</v>
      </c>
      <c r="Q136" s="124">
        <f t="shared" si="12"/>
        <v>9215.2829888114993</v>
      </c>
      <c r="R136" s="124">
        <f t="shared" si="13"/>
        <v>4447511.1987504782</v>
      </c>
      <c r="Z136" s="2"/>
    </row>
    <row r="137" spans="13:26" x14ac:dyDescent="0.2">
      <c r="M137" s="2"/>
      <c r="N137" s="1">
        <f t="shared" si="14"/>
        <v>80</v>
      </c>
      <c r="O137" s="124">
        <f t="shared" si="15"/>
        <v>4447511.1987504782</v>
      </c>
      <c r="P137" s="124">
        <f t="shared" si="16"/>
        <v>51814.008340969347</v>
      </c>
      <c r="Q137" s="124">
        <f t="shared" si="12"/>
        <v>9343.4955751347516</v>
      </c>
      <c r="R137" s="124">
        <f t="shared" si="13"/>
        <v>4508668.7026665825</v>
      </c>
      <c r="Z137" s="2"/>
    </row>
    <row r="138" spans="13:26" x14ac:dyDescent="0.2">
      <c r="M138" s="2"/>
      <c r="N138" s="1">
        <f t="shared" si="14"/>
        <v>81</v>
      </c>
      <c r="O138" s="124">
        <f t="shared" si="15"/>
        <v>4508668.7026665825</v>
      </c>
      <c r="P138" s="124">
        <f t="shared" si="16"/>
        <v>51814.008340969347</v>
      </c>
      <c r="Q138" s="124">
        <f t="shared" si="12"/>
        <v>9471.9775151885387</v>
      </c>
      <c r="R138" s="124">
        <f t="shared" si="13"/>
        <v>4569954.6885227412</v>
      </c>
      <c r="Z138" s="2"/>
    </row>
    <row r="139" spans="13:26" x14ac:dyDescent="0.2">
      <c r="M139" s="2"/>
      <c r="N139" s="1">
        <f t="shared" si="14"/>
        <v>82</v>
      </c>
      <c r="O139" s="124">
        <f t="shared" si="15"/>
        <v>4569954.6885227412</v>
      </c>
      <c r="P139" s="124">
        <f t="shared" si="16"/>
        <v>51814.008340969347</v>
      </c>
      <c r="Q139" s="124">
        <f t="shared" si="12"/>
        <v>9600.7293748411157</v>
      </c>
      <c r="R139" s="124">
        <f t="shared" si="13"/>
        <v>4631369.4262385517</v>
      </c>
      <c r="Z139" s="2"/>
    </row>
    <row r="140" spans="13:26" x14ac:dyDescent="0.2">
      <c r="M140" s="2"/>
      <c r="N140" s="1">
        <f t="shared" si="14"/>
        <v>83</v>
      </c>
      <c r="O140" s="124">
        <f t="shared" si="15"/>
        <v>4631369.4262385517</v>
      </c>
      <c r="P140" s="124">
        <f t="shared" si="16"/>
        <v>51814.008340969347</v>
      </c>
      <c r="Q140" s="124">
        <f t="shared" si="12"/>
        <v>9729.7517211495306</v>
      </c>
      <c r="R140" s="124">
        <f t="shared" si="13"/>
        <v>4692913.1863006707</v>
      </c>
      <c r="Z140" s="2"/>
    </row>
    <row r="141" spans="13:26" x14ac:dyDescent="0.2">
      <c r="M141" s="2"/>
      <c r="N141" s="1">
        <f t="shared" si="14"/>
        <v>84</v>
      </c>
      <c r="O141" s="124">
        <f t="shared" si="15"/>
        <v>4692913.1863006707</v>
      </c>
      <c r="P141" s="124">
        <f t="shared" si="16"/>
        <v>51814.008340969347</v>
      </c>
      <c r="Q141" s="124">
        <f t="shared" si="12"/>
        <v>9859.0451223621276</v>
      </c>
      <c r="R141" s="124">
        <f t="shared" si="13"/>
        <v>4754586.2397640022</v>
      </c>
      <c r="Z141" s="2"/>
    </row>
    <row r="142" spans="13:26" x14ac:dyDescent="0.2">
      <c r="M142" s="2"/>
      <c r="N142" s="1">
        <f t="shared" si="14"/>
        <v>85</v>
      </c>
      <c r="O142" s="124">
        <f t="shared" si="15"/>
        <v>4754586.2397640022</v>
      </c>
      <c r="P142" s="124">
        <f t="shared" si="16"/>
        <v>51814.008340969347</v>
      </c>
      <c r="Q142" s="124">
        <f t="shared" si="12"/>
        <v>9988.6101479210465</v>
      </c>
      <c r="R142" s="124">
        <f t="shared" si="13"/>
        <v>4816388.8582528932</v>
      </c>
      <c r="Z142" s="2"/>
    </row>
    <row r="143" spans="13:26" x14ac:dyDescent="0.2">
      <c r="M143" s="2"/>
      <c r="N143" s="1">
        <f t="shared" si="14"/>
        <v>86</v>
      </c>
      <c r="O143" s="124">
        <f t="shared" si="15"/>
        <v>4816388.8582528932</v>
      </c>
      <c r="P143" s="124">
        <f t="shared" si="16"/>
        <v>51814.008340969347</v>
      </c>
      <c r="Q143" s="124">
        <f t="shared" si="12"/>
        <v>10118.447368464736</v>
      </c>
      <c r="R143" s="124">
        <f t="shared" si="13"/>
        <v>4878321.3139623273</v>
      </c>
      <c r="Z143" s="2"/>
    </row>
    <row r="144" spans="13:26" x14ac:dyDescent="0.2">
      <c r="M144" s="2"/>
      <c r="N144" s="1">
        <f t="shared" si="14"/>
        <v>87</v>
      </c>
      <c r="O144" s="124">
        <f t="shared" si="15"/>
        <v>4878321.3139623273</v>
      </c>
      <c r="P144" s="124">
        <f t="shared" si="16"/>
        <v>51814.008340969347</v>
      </c>
      <c r="Q144" s="124">
        <f t="shared" si="12"/>
        <v>10248.557355830457</v>
      </c>
      <c r="R144" s="124">
        <f t="shared" si="13"/>
        <v>4940383.8796591274</v>
      </c>
      <c r="Z144" s="2"/>
    </row>
    <row r="145" spans="13:26" x14ac:dyDescent="0.2">
      <c r="M145" s="2"/>
      <c r="N145" s="1">
        <f t="shared" si="14"/>
        <v>88</v>
      </c>
      <c r="O145" s="124">
        <f t="shared" si="15"/>
        <v>4940383.8796591274</v>
      </c>
      <c r="P145" s="124">
        <f t="shared" si="16"/>
        <v>51814.008340969347</v>
      </c>
      <c r="Q145" s="124">
        <f t="shared" si="12"/>
        <v>10378.940683056813</v>
      </c>
      <c r="R145" s="124">
        <f t="shared" si="13"/>
        <v>5002576.8286831537</v>
      </c>
      <c r="Z145" s="2"/>
    </row>
    <row r="146" spans="13:26" x14ac:dyDescent="0.2">
      <c r="M146" s="2"/>
      <c r="N146" s="1">
        <f t="shared" si="14"/>
        <v>89</v>
      </c>
      <c r="O146" s="124">
        <f t="shared" si="15"/>
        <v>5002576.8286831537</v>
      </c>
      <c r="P146" s="124">
        <f t="shared" si="16"/>
        <v>51814.008340969347</v>
      </c>
      <c r="Q146" s="124">
        <f t="shared" si="12"/>
        <v>10509.597924386262</v>
      </c>
      <c r="R146" s="124">
        <f t="shared" si="13"/>
        <v>5064900.4349485096</v>
      </c>
      <c r="Z146" s="2"/>
    </row>
    <row r="147" spans="13:26" x14ac:dyDescent="0.2">
      <c r="M147" s="2"/>
      <c r="N147" s="1">
        <f t="shared" si="14"/>
        <v>90</v>
      </c>
      <c r="O147" s="124">
        <f t="shared" si="15"/>
        <v>5064900.4349485096</v>
      </c>
      <c r="P147" s="124">
        <f t="shared" si="16"/>
        <v>51814.008340969347</v>
      </c>
      <c r="Q147" s="124">
        <f t="shared" si="12"/>
        <v>10640.529655267657</v>
      </c>
      <c r="R147" s="124">
        <f t="shared" si="13"/>
        <v>5127354.9729447467</v>
      </c>
      <c r="Z147" s="2"/>
    </row>
    <row r="148" spans="13:26" x14ac:dyDescent="0.2">
      <c r="M148" s="2"/>
      <c r="N148" s="1">
        <f t="shared" si="14"/>
        <v>91</v>
      </c>
      <c r="O148" s="124">
        <f t="shared" si="15"/>
        <v>5127354.9729447467</v>
      </c>
      <c r="P148" s="124">
        <f t="shared" si="16"/>
        <v>51814.008340969347</v>
      </c>
      <c r="Q148" s="124">
        <f t="shared" si="12"/>
        <v>10771.736452358775</v>
      </c>
      <c r="R148" s="124">
        <f t="shared" si="13"/>
        <v>5189940.7177380752</v>
      </c>
      <c r="Z148" s="2"/>
    </row>
    <row r="149" spans="13:26" x14ac:dyDescent="0.2">
      <c r="M149" s="2"/>
      <c r="N149" s="1">
        <f t="shared" si="14"/>
        <v>92</v>
      </c>
      <c r="O149" s="124">
        <f t="shared" si="15"/>
        <v>5189940.7177380752</v>
      </c>
      <c r="P149" s="124">
        <f t="shared" si="16"/>
        <v>51814.008340969347</v>
      </c>
      <c r="Q149" s="124">
        <f t="shared" si="12"/>
        <v>10903.218893528854</v>
      </c>
      <c r="R149" s="124">
        <f t="shared" si="13"/>
        <v>5252657.9449725738</v>
      </c>
      <c r="Z149" s="2"/>
    </row>
    <row r="150" spans="13:26" x14ac:dyDescent="0.2">
      <c r="M150" s="2"/>
      <c r="N150" s="1">
        <f t="shared" si="14"/>
        <v>93</v>
      </c>
      <c r="O150" s="124">
        <f t="shared" si="15"/>
        <v>5252657.9449725738</v>
      </c>
      <c r="P150" s="124">
        <f t="shared" si="16"/>
        <v>51814.008340969347</v>
      </c>
      <c r="Q150" s="124">
        <f t="shared" si="12"/>
        <v>11034.977557861142</v>
      </c>
      <c r="R150" s="124">
        <f t="shared" si="13"/>
        <v>5315506.9308714047</v>
      </c>
      <c r="Z150" s="2"/>
    </row>
    <row r="151" spans="13:26" x14ac:dyDescent="0.2">
      <c r="M151" s="2"/>
      <c r="N151" s="1">
        <f t="shared" si="14"/>
        <v>94</v>
      </c>
      <c r="O151" s="124">
        <f t="shared" si="15"/>
        <v>5315506.9308714047</v>
      </c>
      <c r="P151" s="124">
        <f t="shared" si="16"/>
        <v>51814.008340969347</v>
      </c>
      <c r="Q151" s="124">
        <f t="shared" si="12"/>
        <v>11167.013025655449</v>
      </c>
      <c r="R151" s="124">
        <f t="shared" si="13"/>
        <v>5378487.9522380298</v>
      </c>
      <c r="Z151" s="2"/>
    </row>
    <row r="152" spans="13:26" x14ac:dyDescent="0.2">
      <c r="M152" s="2"/>
      <c r="N152" s="1">
        <f t="shared" si="14"/>
        <v>95</v>
      </c>
      <c r="O152" s="124">
        <f t="shared" si="15"/>
        <v>5378487.9522380298</v>
      </c>
      <c r="P152" s="124">
        <f t="shared" si="16"/>
        <v>51814.008340969347</v>
      </c>
      <c r="Q152" s="124">
        <f t="shared" si="12"/>
        <v>11299.325878430695</v>
      </c>
      <c r="R152" s="124">
        <f t="shared" si="13"/>
        <v>5441601.2864574306</v>
      </c>
      <c r="Z152" s="2"/>
    </row>
    <row r="153" spans="13:26" x14ac:dyDescent="0.2">
      <c r="M153" s="2"/>
      <c r="N153" s="1">
        <f t="shared" si="14"/>
        <v>96</v>
      </c>
      <c r="O153" s="124">
        <f t="shared" si="15"/>
        <v>5441601.2864574306</v>
      </c>
      <c r="P153" s="124">
        <f t="shared" si="16"/>
        <v>51814.008340969347</v>
      </c>
      <c r="Q153" s="124">
        <f t="shared" si="12"/>
        <v>11431.916698927482</v>
      </c>
      <c r="R153" s="124">
        <f t="shared" si="13"/>
        <v>5504847.2114973273</v>
      </c>
      <c r="Z153" s="2"/>
    </row>
    <row r="154" spans="13:26" x14ac:dyDescent="0.2">
      <c r="M154" s="2"/>
      <c r="N154" s="1">
        <f t="shared" si="14"/>
        <v>97</v>
      </c>
      <c r="O154" s="124">
        <f t="shared" si="15"/>
        <v>5504847.2114973273</v>
      </c>
      <c r="P154" s="124">
        <f t="shared" si="16"/>
        <v>51814.008340969347</v>
      </c>
      <c r="Q154" s="124">
        <f t="shared" si="12"/>
        <v>11564.786071110648</v>
      </c>
      <c r="R154" s="124">
        <f t="shared" si="13"/>
        <v>5568226.0059094075</v>
      </c>
      <c r="Z154" s="2"/>
    </row>
    <row r="155" spans="13:26" x14ac:dyDescent="0.2">
      <c r="M155" s="2"/>
      <c r="N155" s="1">
        <f t="shared" si="14"/>
        <v>98</v>
      </c>
      <c r="O155" s="124">
        <f t="shared" si="15"/>
        <v>5568226.0059094075</v>
      </c>
      <c r="P155" s="124">
        <f t="shared" si="16"/>
        <v>51814.008340969347</v>
      </c>
      <c r="Q155" s="124">
        <f t="shared" si="12"/>
        <v>11697.934580171854</v>
      </c>
      <c r="R155" s="124">
        <f t="shared" si="13"/>
        <v>5631737.9488305487</v>
      </c>
      <c r="Z155" s="2"/>
    </row>
    <row r="156" spans="13:26" x14ac:dyDescent="0.2">
      <c r="M156" s="2"/>
      <c r="N156" s="1">
        <f t="shared" si="14"/>
        <v>99</v>
      </c>
      <c r="O156" s="124">
        <f t="shared" si="15"/>
        <v>5631737.9488305487</v>
      </c>
      <c r="P156" s="124">
        <f t="shared" si="16"/>
        <v>51814.008340969347</v>
      </c>
      <c r="Q156" s="124">
        <f t="shared" si="12"/>
        <v>11831.36281253215</v>
      </c>
      <c r="R156" s="124">
        <f t="shared" si="13"/>
        <v>5695383.3199840505</v>
      </c>
      <c r="Z156" s="2"/>
    </row>
    <row r="157" spans="13:26" x14ac:dyDescent="0.2">
      <c r="M157" s="2"/>
      <c r="N157" s="1">
        <f t="shared" si="14"/>
        <v>100</v>
      </c>
      <c r="O157" s="124">
        <f t="shared" si="15"/>
        <v>5695383.3199840505</v>
      </c>
      <c r="P157" s="124">
        <f t="shared" si="16"/>
        <v>51814.008340969347</v>
      </c>
      <c r="Q157" s="124">
        <f t="shared" si="12"/>
        <v>11965.071355844559</v>
      </c>
      <c r="R157" s="124">
        <f t="shared" si="13"/>
        <v>5759162.399680865</v>
      </c>
      <c r="Z157" s="2"/>
    </row>
    <row r="158" spans="13:26" x14ac:dyDescent="0.2">
      <c r="M158" s="2"/>
      <c r="N158" s="1">
        <f t="shared" si="14"/>
        <v>101</v>
      </c>
      <c r="O158" s="124">
        <f t="shared" si="15"/>
        <v>5759162.399680865</v>
      </c>
      <c r="P158" s="124">
        <f t="shared" si="16"/>
        <v>51814.008340969347</v>
      </c>
      <c r="Q158" s="124">
        <f t="shared" si="12"/>
        <v>12099.06079899667</v>
      </c>
      <c r="R158" s="124">
        <f t="shared" si="13"/>
        <v>5823075.4688208317</v>
      </c>
      <c r="Z158" s="2"/>
    </row>
    <row r="159" spans="13:26" x14ac:dyDescent="0.2">
      <c r="M159" s="2"/>
      <c r="N159" s="1">
        <f t="shared" si="14"/>
        <v>102</v>
      </c>
      <c r="O159" s="124">
        <f t="shared" si="15"/>
        <v>5823075.4688208317</v>
      </c>
      <c r="P159" s="124">
        <f t="shared" si="16"/>
        <v>51814.008340969347</v>
      </c>
      <c r="Q159" s="124">
        <f t="shared" si="12"/>
        <v>12233.331732113225</v>
      </c>
      <c r="R159" s="124">
        <f t="shared" si="13"/>
        <v>5887122.8088939143</v>
      </c>
      <c r="Z159" s="2"/>
    </row>
    <row r="160" spans="13:26" x14ac:dyDescent="0.2">
      <c r="M160" s="2"/>
      <c r="N160" s="1">
        <f t="shared" si="14"/>
        <v>103</v>
      </c>
      <c r="O160" s="124">
        <f t="shared" si="15"/>
        <v>5887122.8088939143</v>
      </c>
      <c r="P160" s="124">
        <f t="shared" si="16"/>
        <v>51814.008340969347</v>
      </c>
      <c r="Q160" s="124">
        <f t="shared" si="12"/>
        <v>12367.884746558726</v>
      </c>
      <c r="R160" s="124">
        <f t="shared" si="13"/>
        <v>5951304.701981443</v>
      </c>
      <c r="Z160" s="2"/>
    </row>
    <row r="161" spans="13:26" x14ac:dyDescent="0.2">
      <c r="M161" s="2"/>
      <c r="N161" s="1">
        <f t="shared" si="14"/>
        <v>104</v>
      </c>
      <c r="O161" s="124">
        <f t="shared" si="15"/>
        <v>5951304.701981443</v>
      </c>
      <c r="P161" s="124">
        <f t="shared" si="16"/>
        <v>51814.008340969347</v>
      </c>
      <c r="Q161" s="124">
        <f t="shared" si="12"/>
        <v>12502.720434940034</v>
      </c>
      <c r="R161" s="124">
        <f t="shared" si="13"/>
        <v>6015621.4307573531</v>
      </c>
      <c r="Z161" s="2"/>
    </row>
    <row r="162" spans="13:26" x14ac:dyDescent="0.2">
      <c r="M162" s="2"/>
      <c r="N162" s="1">
        <f t="shared" si="14"/>
        <v>105</v>
      </c>
      <c r="O162" s="124">
        <f t="shared" si="15"/>
        <v>6015621.4307573531</v>
      </c>
      <c r="P162" s="124">
        <f t="shared" si="16"/>
        <v>51814.008340969347</v>
      </c>
      <c r="Q162" s="124">
        <f t="shared" si="12"/>
        <v>12637.839391108979</v>
      </c>
      <c r="R162" s="124">
        <f t="shared" si="13"/>
        <v>6080073.2784894314</v>
      </c>
      <c r="Z162" s="2"/>
    </row>
    <row r="163" spans="13:26" x14ac:dyDescent="0.2">
      <c r="M163" s="2"/>
      <c r="N163" s="1">
        <f t="shared" si="14"/>
        <v>106</v>
      </c>
      <c r="O163" s="124">
        <f t="shared" si="15"/>
        <v>6080073.2784894314</v>
      </c>
      <c r="P163" s="124">
        <f t="shared" si="16"/>
        <v>51814.008340969347</v>
      </c>
      <c r="Q163" s="124">
        <f t="shared" si="12"/>
        <v>12773.242210164975</v>
      </c>
      <c r="R163" s="124">
        <f t="shared" si="13"/>
        <v>6144660.5290405657</v>
      </c>
      <c r="Z163" s="2"/>
    </row>
    <row r="164" spans="13:26" x14ac:dyDescent="0.2">
      <c r="M164" s="2"/>
      <c r="N164" s="1">
        <f t="shared" si="14"/>
        <v>107</v>
      </c>
      <c r="O164" s="124">
        <f t="shared" si="15"/>
        <v>6144660.5290405657</v>
      </c>
      <c r="P164" s="124">
        <f t="shared" si="16"/>
        <v>51814.008340969347</v>
      </c>
      <c r="Q164" s="124">
        <f t="shared" si="12"/>
        <v>12908.92948845765</v>
      </c>
      <c r="R164" s="124">
        <f t="shared" si="13"/>
        <v>6209383.4668699931</v>
      </c>
      <c r="Z164" s="2"/>
    </row>
    <row r="165" spans="13:26" x14ac:dyDescent="0.2">
      <c r="M165" s="2"/>
      <c r="N165" s="1">
        <f t="shared" si="14"/>
        <v>108</v>
      </c>
      <c r="O165" s="124">
        <f t="shared" si="15"/>
        <v>6209383.4668699931</v>
      </c>
      <c r="P165" s="124">
        <f t="shared" si="16"/>
        <v>51814.008340969347</v>
      </c>
      <c r="Q165" s="124">
        <f t="shared" si="12"/>
        <v>13044.90182358946</v>
      </c>
      <c r="R165" s="124">
        <f t="shared" si="13"/>
        <v>6274242.3770345524</v>
      </c>
      <c r="Z165" s="2"/>
    </row>
    <row r="166" spans="13:26" x14ac:dyDescent="0.2">
      <c r="M166" s="2"/>
      <c r="N166" s="1">
        <f t="shared" si="14"/>
        <v>109</v>
      </c>
      <c r="O166" s="124">
        <f t="shared" si="15"/>
        <v>6274242.3770345524</v>
      </c>
      <c r="P166" s="124">
        <f t="shared" si="16"/>
        <v>51814.008340969347</v>
      </c>
      <c r="Q166" s="124">
        <f t="shared" si="12"/>
        <v>13181.159814418326</v>
      </c>
      <c r="R166" s="124">
        <f t="shared" si="13"/>
        <v>6339237.5451899404</v>
      </c>
      <c r="Z166" s="2"/>
    </row>
    <row r="167" spans="13:26" x14ac:dyDescent="0.2">
      <c r="M167" s="2"/>
      <c r="N167" s="1">
        <f t="shared" si="14"/>
        <v>110</v>
      </c>
      <c r="O167" s="124">
        <f t="shared" si="15"/>
        <v>6339237.5451899404</v>
      </c>
      <c r="P167" s="124">
        <f t="shared" si="16"/>
        <v>51814.008340969347</v>
      </c>
      <c r="Q167" s="124">
        <f t="shared" si="12"/>
        <v>13317.704061060274</v>
      </c>
      <c r="R167" s="124">
        <f t="shared" si="13"/>
        <v>6404369.2575919703</v>
      </c>
      <c r="Z167" s="2"/>
    </row>
    <row r="168" spans="13:26" x14ac:dyDescent="0.2">
      <c r="M168" s="2"/>
      <c r="N168" s="1">
        <f t="shared" si="14"/>
        <v>111</v>
      </c>
      <c r="O168" s="124">
        <f t="shared" si="15"/>
        <v>6404369.2575919703</v>
      </c>
      <c r="P168" s="124">
        <f t="shared" si="16"/>
        <v>51814.008340969347</v>
      </c>
      <c r="Q168" s="124">
        <f t="shared" si="12"/>
        <v>13454.535164892073</v>
      </c>
      <c r="R168" s="124">
        <f t="shared" si="13"/>
        <v>6469637.8010978317</v>
      </c>
      <c r="Z168" s="2"/>
    </row>
    <row r="169" spans="13:26" x14ac:dyDescent="0.2">
      <c r="M169" s="2"/>
      <c r="N169" s="1">
        <f t="shared" si="14"/>
        <v>112</v>
      </c>
      <c r="O169" s="124">
        <f t="shared" si="15"/>
        <v>6469637.8010978317</v>
      </c>
      <c r="P169" s="124">
        <f t="shared" si="16"/>
        <v>51814.008340969347</v>
      </c>
      <c r="Q169" s="124">
        <f t="shared" si="12"/>
        <v>13591.653728553889</v>
      </c>
      <c r="R169" s="124">
        <f t="shared" si="13"/>
        <v>6535043.4631673554</v>
      </c>
      <c r="Z169" s="2"/>
    </row>
    <row r="170" spans="13:26" x14ac:dyDescent="0.2">
      <c r="M170" s="2"/>
      <c r="N170" s="1">
        <f t="shared" si="14"/>
        <v>113</v>
      </c>
      <c r="O170" s="124">
        <f t="shared" si="15"/>
        <v>6535043.4631673554</v>
      </c>
      <c r="P170" s="124">
        <f t="shared" si="16"/>
        <v>51814.008340969347</v>
      </c>
      <c r="Q170" s="124">
        <f t="shared" si="12"/>
        <v>13729.060355951937</v>
      </c>
      <c r="R170" s="124">
        <f t="shared" si="13"/>
        <v>6600586.5318642771</v>
      </c>
      <c r="Z170" s="2"/>
    </row>
    <row r="171" spans="13:26" x14ac:dyDescent="0.2">
      <c r="M171" s="2"/>
      <c r="N171" s="1">
        <f t="shared" si="14"/>
        <v>114</v>
      </c>
      <c r="O171" s="124">
        <f t="shared" si="15"/>
        <v>6600586.5318642771</v>
      </c>
      <c r="P171" s="124">
        <f t="shared" si="16"/>
        <v>51814.008340969347</v>
      </c>
      <c r="Q171" s="124">
        <f t="shared" si="12"/>
        <v>13866.755652261138</v>
      </c>
      <c r="R171" s="124">
        <f t="shared" si="13"/>
        <v>6666267.2958575077</v>
      </c>
      <c r="Z171" s="2"/>
    </row>
    <row r="172" spans="13:26" x14ac:dyDescent="0.2">
      <c r="M172" s="2"/>
      <c r="N172" s="1">
        <f t="shared" si="14"/>
        <v>115</v>
      </c>
      <c r="O172" s="124">
        <f t="shared" si="15"/>
        <v>6666267.2958575077</v>
      </c>
      <c r="P172" s="124">
        <f t="shared" si="16"/>
        <v>51814.008340969347</v>
      </c>
      <c r="Q172" s="124">
        <f t="shared" si="12"/>
        <v>14004.740223927791</v>
      </c>
      <c r="R172" s="124">
        <f t="shared" si="13"/>
        <v>6732086.0444224048</v>
      </c>
      <c r="Z172" s="2"/>
    </row>
    <row r="173" spans="13:26" x14ac:dyDescent="0.2">
      <c r="M173" s="2"/>
      <c r="N173" s="1">
        <f t="shared" si="14"/>
        <v>116</v>
      </c>
      <c r="O173" s="124">
        <f t="shared" si="15"/>
        <v>6732086.0444224048</v>
      </c>
      <c r="P173" s="124">
        <f t="shared" si="16"/>
        <v>51814.008340969347</v>
      </c>
      <c r="Q173" s="124">
        <f t="shared" si="12"/>
        <v>14143.014678672233</v>
      </c>
      <c r="R173" s="124">
        <f t="shared" si="13"/>
        <v>6798043.0674420465</v>
      </c>
      <c r="Z173" s="2"/>
    </row>
    <row r="174" spans="13:26" x14ac:dyDescent="0.2">
      <c r="M174" s="2"/>
      <c r="N174" s="1">
        <f t="shared" si="14"/>
        <v>117</v>
      </c>
      <c r="O174" s="124">
        <f t="shared" si="15"/>
        <v>6798043.0674420465</v>
      </c>
      <c r="P174" s="124">
        <f t="shared" si="16"/>
        <v>51814.008340969347</v>
      </c>
      <c r="Q174" s="124">
        <f t="shared" si="12"/>
        <v>14281.579625491528</v>
      </c>
      <c r="R174" s="124">
        <f t="shared" si="13"/>
        <v>6864138.6554085081</v>
      </c>
      <c r="Z174" s="2"/>
    </row>
    <row r="175" spans="13:26" x14ac:dyDescent="0.2">
      <c r="M175" s="2"/>
      <c r="N175" s="1">
        <f t="shared" si="14"/>
        <v>118</v>
      </c>
      <c r="O175" s="124">
        <f t="shared" si="15"/>
        <v>6864138.6554085081</v>
      </c>
      <c r="P175" s="124">
        <f t="shared" si="16"/>
        <v>51814.008340969347</v>
      </c>
      <c r="Q175" s="124">
        <f t="shared" si="12"/>
        <v>14420.435674662145</v>
      </c>
      <c r="R175" s="124">
        <f t="shared" si="13"/>
        <v>6930373.0994241396</v>
      </c>
      <c r="Z175" s="2"/>
    </row>
    <row r="176" spans="13:26" x14ac:dyDescent="0.2">
      <c r="M176" s="2"/>
      <c r="N176" s="1">
        <f t="shared" si="14"/>
        <v>119</v>
      </c>
      <c r="O176" s="124">
        <f t="shared" si="15"/>
        <v>6930373.0994241396</v>
      </c>
      <c r="P176" s="124">
        <f t="shared" si="16"/>
        <v>51814.008340969347</v>
      </c>
      <c r="Q176" s="124">
        <f t="shared" si="12"/>
        <v>14559.583437742636</v>
      </c>
      <c r="R176" s="124">
        <f t="shared" si="13"/>
        <v>6996746.6912028519</v>
      </c>
      <c r="Z176" s="2"/>
    </row>
    <row r="177" spans="13:26" x14ac:dyDescent="0.2">
      <c r="M177" s="2"/>
      <c r="N177" s="1">
        <f t="shared" si="14"/>
        <v>120</v>
      </c>
      <c r="O177" s="124">
        <f t="shared" si="15"/>
        <v>6996746.6912028519</v>
      </c>
      <c r="P177" s="124">
        <f t="shared" si="16"/>
        <v>51814.008340969347</v>
      </c>
      <c r="Q177" s="124">
        <f t="shared" si="12"/>
        <v>14699.023527576346</v>
      </c>
      <c r="R177" s="124">
        <f t="shared" si="13"/>
        <v>7063259.7230713982</v>
      </c>
      <c r="Z177" s="2"/>
    </row>
    <row r="178" spans="13:26" x14ac:dyDescent="0.2">
      <c r="M178" s="2"/>
      <c r="N178" s="1">
        <f t="shared" si="14"/>
        <v>121</v>
      </c>
      <c r="O178" s="124">
        <f t="shared" si="15"/>
        <v>7063259.7230713982</v>
      </c>
      <c r="P178" s="124">
        <f t="shared" si="16"/>
        <v>51814.008340969347</v>
      </c>
      <c r="Q178" s="124">
        <f t="shared" si="12"/>
        <v>14838.756558294101</v>
      </c>
      <c r="R178" s="124">
        <f t="shared" si="13"/>
        <v>7129912.4879706623</v>
      </c>
      <c r="Z178" s="2"/>
    </row>
    <row r="179" spans="13:26" x14ac:dyDescent="0.2">
      <c r="M179" s="2"/>
      <c r="N179" s="1">
        <f t="shared" si="14"/>
        <v>122</v>
      </c>
      <c r="O179" s="124">
        <f t="shared" si="15"/>
        <v>7129912.4879706623</v>
      </c>
      <c r="P179" s="124">
        <f t="shared" si="16"/>
        <v>51814.008340969347</v>
      </c>
      <c r="Q179" s="124">
        <f t="shared" si="12"/>
        <v>14978.783145316915</v>
      </c>
      <c r="R179" s="124">
        <f t="shared" si="13"/>
        <v>7196705.2794569489</v>
      </c>
      <c r="Z179" s="2"/>
    </row>
    <row r="180" spans="13:26" x14ac:dyDescent="0.2">
      <c r="M180" s="2"/>
      <c r="N180" s="1">
        <f t="shared" si="14"/>
        <v>123</v>
      </c>
      <c r="O180" s="124">
        <f t="shared" si="15"/>
        <v>7196705.2794569489</v>
      </c>
      <c r="P180" s="124">
        <f t="shared" si="16"/>
        <v>51814.008340969347</v>
      </c>
      <c r="Q180" s="124">
        <f t="shared" si="12"/>
        <v>15119.103905358699</v>
      </c>
      <c r="R180" s="124">
        <f t="shared" si="13"/>
        <v>7263638.3917032769</v>
      </c>
      <c r="Z180" s="2"/>
    </row>
    <row r="181" spans="13:26" x14ac:dyDescent="0.2">
      <c r="M181" s="2"/>
      <c r="N181" s="1">
        <f t="shared" si="14"/>
        <v>124</v>
      </c>
      <c r="O181" s="124">
        <f t="shared" si="15"/>
        <v>7263638.3917032769</v>
      </c>
      <c r="P181" s="124">
        <f t="shared" si="16"/>
        <v>51814.008340969347</v>
      </c>
      <c r="Q181" s="124">
        <f t="shared" si="12"/>
        <v>15259.719456428984</v>
      </c>
      <c r="R181" s="124">
        <f t="shared" si="13"/>
        <v>7330712.1195006752</v>
      </c>
      <c r="Z181" s="2"/>
    </row>
    <row r="182" spans="13:26" x14ac:dyDescent="0.2">
      <c r="M182" s="2"/>
      <c r="N182" s="1">
        <f t="shared" si="14"/>
        <v>125</v>
      </c>
      <c r="O182" s="124">
        <f t="shared" si="15"/>
        <v>7330712.1195006752</v>
      </c>
      <c r="P182" s="124">
        <f t="shared" si="16"/>
        <v>51814.008340969347</v>
      </c>
      <c r="Q182" s="124">
        <f t="shared" si="12"/>
        <v>15400.630417835637</v>
      </c>
      <c r="R182" s="124">
        <f t="shared" si="13"/>
        <v>7397926.7582594808</v>
      </c>
      <c r="Z182" s="2"/>
    </row>
    <row r="183" spans="13:26" x14ac:dyDescent="0.2">
      <c r="M183" s="2"/>
      <c r="N183" s="1">
        <f t="shared" si="14"/>
        <v>126</v>
      </c>
      <c r="O183" s="124">
        <f t="shared" si="15"/>
        <v>7397926.7582594808</v>
      </c>
      <c r="P183" s="124">
        <f t="shared" si="16"/>
        <v>51814.008340969347</v>
      </c>
      <c r="Q183" s="124">
        <f t="shared" si="12"/>
        <v>15541.837410187589</v>
      </c>
      <c r="R183" s="124">
        <f t="shared" si="13"/>
        <v>7465282.6040106378</v>
      </c>
      <c r="Z183" s="2"/>
    </row>
    <row r="184" spans="13:26" x14ac:dyDescent="0.2">
      <c r="M184" s="2"/>
      <c r="N184" s="1">
        <f t="shared" si="14"/>
        <v>127</v>
      </c>
      <c r="O184" s="124">
        <f t="shared" si="15"/>
        <v>7465282.6040106378</v>
      </c>
      <c r="P184" s="124">
        <f t="shared" si="16"/>
        <v>51814.008340969347</v>
      </c>
      <c r="Q184" s="124">
        <f t="shared" si="12"/>
        <v>15683.341055397568</v>
      </c>
      <c r="R184" s="124">
        <f t="shared" si="13"/>
        <v>7532779.9534070054</v>
      </c>
      <c r="Z184" s="2"/>
    </row>
    <row r="185" spans="13:26" x14ac:dyDescent="0.2">
      <c r="M185" s="2"/>
      <c r="N185" s="1">
        <f t="shared" si="14"/>
        <v>128</v>
      </c>
      <c r="O185" s="124">
        <f t="shared" si="15"/>
        <v>7532779.9534070054</v>
      </c>
      <c r="P185" s="124">
        <f t="shared" si="16"/>
        <v>51814.008340969347</v>
      </c>
      <c r="Q185" s="124">
        <f t="shared" si="12"/>
        <v>15825.141976684841</v>
      </c>
      <c r="R185" s="124">
        <f t="shared" si="13"/>
        <v>7600419.1037246604</v>
      </c>
      <c r="Z185" s="2"/>
    </row>
    <row r="186" spans="13:26" x14ac:dyDescent="0.2">
      <c r="M186" s="2"/>
      <c r="N186" s="1">
        <f t="shared" si="14"/>
        <v>129</v>
      </c>
      <c r="O186" s="124">
        <f t="shared" si="15"/>
        <v>7600419.1037246604</v>
      </c>
      <c r="P186" s="124">
        <f t="shared" si="16"/>
        <v>51814.008340969347</v>
      </c>
      <c r="Q186" s="124">
        <f t="shared" ref="Q186:Q249" si="17">O186*$P$52</f>
        <v>15967.240798577957</v>
      </c>
      <c r="R186" s="124">
        <f t="shared" ref="R186:R249" si="18">O186+P186+Q186</f>
        <v>7668200.3528642077</v>
      </c>
      <c r="Z186" s="2"/>
    </row>
    <row r="187" spans="13:26" x14ac:dyDescent="0.2">
      <c r="M187" s="2"/>
      <c r="N187" s="1">
        <f t="shared" ref="N187:N250" si="19">N186+1</f>
        <v>130</v>
      </c>
      <c r="O187" s="124">
        <f t="shared" ref="O187:O250" si="20">R186</f>
        <v>7668200.3528642077</v>
      </c>
      <c r="P187" s="124">
        <f t="shared" ref="P187:P250" si="21">P186</f>
        <v>51814.008340969347</v>
      </c>
      <c r="Q187" s="124">
        <f t="shared" si="17"/>
        <v>16109.638146917496</v>
      </c>
      <c r="R187" s="124">
        <f t="shared" si="18"/>
        <v>7736123.9993520947</v>
      </c>
      <c r="Z187" s="2"/>
    </row>
    <row r="188" spans="13:26" x14ac:dyDescent="0.2">
      <c r="M188" s="2"/>
      <c r="N188" s="1">
        <f t="shared" si="19"/>
        <v>131</v>
      </c>
      <c r="O188" s="124">
        <f t="shared" si="20"/>
        <v>7736123.9993520947</v>
      </c>
      <c r="P188" s="124">
        <f t="shared" si="21"/>
        <v>51814.008340969347</v>
      </c>
      <c r="Q188" s="124">
        <f t="shared" si="17"/>
        <v>16252.334648858827</v>
      </c>
      <c r="R188" s="124">
        <f t="shared" si="18"/>
        <v>7804190.3423419232</v>
      </c>
      <c r="Z188" s="2"/>
    </row>
    <row r="189" spans="13:26" x14ac:dyDescent="0.2">
      <c r="M189" s="2"/>
      <c r="N189" s="1">
        <f t="shared" si="19"/>
        <v>132</v>
      </c>
      <c r="O189" s="124">
        <f t="shared" si="20"/>
        <v>7804190.3423419232</v>
      </c>
      <c r="P189" s="124">
        <f t="shared" si="21"/>
        <v>51814.008340969347</v>
      </c>
      <c r="Q189" s="124">
        <f t="shared" si="17"/>
        <v>16395.330932874873</v>
      </c>
      <c r="R189" s="124">
        <f t="shared" si="18"/>
        <v>7872399.681615768</v>
      </c>
      <c r="Z189" s="2"/>
    </row>
    <row r="190" spans="13:26" x14ac:dyDescent="0.2">
      <c r="M190" s="2"/>
      <c r="N190" s="1">
        <f t="shared" si="19"/>
        <v>133</v>
      </c>
      <c r="O190" s="124">
        <f t="shared" si="20"/>
        <v>7872399.681615768</v>
      </c>
      <c r="P190" s="124">
        <f t="shared" si="21"/>
        <v>51814.008340969347</v>
      </c>
      <c r="Q190" s="124">
        <f t="shared" si="17"/>
        <v>16538.627628758873</v>
      </c>
      <c r="R190" s="124">
        <f t="shared" si="18"/>
        <v>7940752.3175854962</v>
      </c>
      <c r="Z190" s="2"/>
    </row>
    <row r="191" spans="13:26" x14ac:dyDescent="0.2">
      <c r="M191" s="2"/>
      <c r="N191" s="1">
        <f t="shared" si="19"/>
        <v>134</v>
      </c>
      <c r="O191" s="124">
        <f t="shared" si="20"/>
        <v>7940752.3175854962</v>
      </c>
      <c r="P191" s="124">
        <f t="shared" si="21"/>
        <v>51814.008340969347</v>
      </c>
      <c r="Q191" s="124">
        <f t="shared" si="17"/>
        <v>16682.225367627158</v>
      </c>
      <c r="R191" s="124">
        <f t="shared" si="18"/>
        <v>8009248.551294093</v>
      </c>
      <c r="Z191" s="2"/>
    </row>
    <row r="192" spans="13:26" x14ac:dyDescent="0.2">
      <c r="M192" s="2"/>
      <c r="N192" s="1">
        <f t="shared" si="19"/>
        <v>135</v>
      </c>
      <c r="O192" s="124">
        <f t="shared" si="20"/>
        <v>8009248.551294093</v>
      </c>
      <c r="P192" s="124">
        <f t="shared" si="21"/>
        <v>51814.008340969347</v>
      </c>
      <c r="Q192" s="124">
        <f t="shared" si="17"/>
        <v>16826.124781921939</v>
      </c>
      <c r="R192" s="124">
        <f t="shared" si="18"/>
        <v>8077888.6844169842</v>
      </c>
      <c r="Z192" s="2"/>
    </row>
    <row r="193" spans="13:26" x14ac:dyDescent="0.2">
      <c r="M193" s="2"/>
      <c r="N193" s="1">
        <f t="shared" si="19"/>
        <v>136</v>
      </c>
      <c r="O193" s="124">
        <f t="shared" si="20"/>
        <v>8077888.6844169842</v>
      </c>
      <c r="P193" s="124">
        <f t="shared" si="21"/>
        <v>51814.008340969347</v>
      </c>
      <c r="Q193" s="124">
        <f t="shared" si="17"/>
        <v>16970.326505414076</v>
      </c>
      <c r="R193" s="124">
        <f t="shared" si="18"/>
        <v>8146673.0192633681</v>
      </c>
      <c r="Z193" s="2"/>
    </row>
    <row r="194" spans="13:26" x14ac:dyDescent="0.2">
      <c r="M194" s="2"/>
      <c r="N194" s="1">
        <f t="shared" si="19"/>
        <v>137</v>
      </c>
      <c r="O194" s="124">
        <f t="shared" si="20"/>
        <v>8146673.0192633681</v>
      </c>
      <c r="P194" s="124">
        <f t="shared" si="21"/>
        <v>51814.008340969347</v>
      </c>
      <c r="Q194" s="124">
        <f t="shared" si="17"/>
        <v>17114.831173205883</v>
      </c>
      <c r="R194" s="124">
        <f t="shared" si="18"/>
        <v>8215601.8587775435</v>
      </c>
      <c r="Z194" s="2"/>
    </row>
    <row r="195" spans="13:26" x14ac:dyDescent="0.2">
      <c r="M195" s="2"/>
      <c r="N195" s="1">
        <f t="shared" si="19"/>
        <v>138</v>
      </c>
      <c r="O195" s="124">
        <f t="shared" si="20"/>
        <v>8215601.8587775435</v>
      </c>
      <c r="P195" s="124">
        <f t="shared" si="21"/>
        <v>51814.008340969347</v>
      </c>
      <c r="Q195" s="124">
        <f t="shared" si="17"/>
        <v>17259.639421733915</v>
      </c>
      <c r="R195" s="124">
        <f t="shared" si="18"/>
        <v>8284675.5065402472</v>
      </c>
      <c r="Z195" s="2"/>
    </row>
    <row r="196" spans="13:26" x14ac:dyDescent="0.2">
      <c r="M196" s="2"/>
      <c r="N196" s="1">
        <f t="shared" si="19"/>
        <v>139</v>
      </c>
      <c r="O196" s="124">
        <f t="shared" si="20"/>
        <v>8284675.5065402472</v>
      </c>
      <c r="P196" s="124">
        <f t="shared" si="21"/>
        <v>51814.008340969347</v>
      </c>
      <c r="Q196" s="124">
        <f t="shared" si="17"/>
        <v>17404.751888771785</v>
      </c>
      <c r="R196" s="124">
        <f t="shared" si="18"/>
        <v>8353894.2667699885</v>
      </c>
      <c r="Z196" s="2"/>
    </row>
    <row r="197" spans="13:26" x14ac:dyDescent="0.2">
      <c r="M197" s="2"/>
      <c r="N197" s="1">
        <f t="shared" si="19"/>
        <v>140</v>
      </c>
      <c r="O197" s="124">
        <f t="shared" si="20"/>
        <v>8353894.2667699885</v>
      </c>
      <c r="P197" s="124">
        <f t="shared" si="21"/>
        <v>51814.008340969347</v>
      </c>
      <c r="Q197" s="124">
        <f t="shared" si="17"/>
        <v>17550.169213432957</v>
      </c>
      <c r="R197" s="124">
        <f t="shared" si="18"/>
        <v>8423258.444324391</v>
      </c>
      <c r="Z197" s="2"/>
    </row>
    <row r="198" spans="13:26" x14ac:dyDescent="0.2">
      <c r="M198" s="2"/>
      <c r="N198" s="1">
        <f t="shared" si="19"/>
        <v>141</v>
      </c>
      <c r="O198" s="124">
        <f t="shared" si="20"/>
        <v>8423258.444324391</v>
      </c>
      <c r="P198" s="124">
        <f t="shared" si="21"/>
        <v>51814.008340969347</v>
      </c>
      <c r="Q198" s="124">
        <f t="shared" si="17"/>
        <v>17695.892036173573</v>
      </c>
      <c r="R198" s="124">
        <f t="shared" si="18"/>
        <v>8492768.3447015341</v>
      </c>
      <c r="Z198" s="2"/>
    </row>
    <row r="199" spans="13:26" x14ac:dyDescent="0.2">
      <c r="M199" s="2"/>
      <c r="N199" s="1">
        <f t="shared" si="19"/>
        <v>142</v>
      </c>
      <c r="O199" s="124">
        <f t="shared" si="20"/>
        <v>8492768.3447015341</v>
      </c>
      <c r="P199" s="124">
        <f t="shared" si="21"/>
        <v>51814.008340969347</v>
      </c>
      <c r="Q199" s="124">
        <f t="shared" si="17"/>
        <v>17841.920998795267</v>
      </c>
      <c r="R199" s="124">
        <f t="shared" si="18"/>
        <v>8562424.2740412988</v>
      </c>
      <c r="Z199" s="2"/>
    </row>
    <row r="200" spans="13:26" x14ac:dyDescent="0.2">
      <c r="M200" s="2"/>
      <c r="N200" s="1">
        <f t="shared" si="19"/>
        <v>143</v>
      </c>
      <c r="O200" s="124">
        <f t="shared" si="20"/>
        <v>8562424.2740412988</v>
      </c>
      <c r="P200" s="124">
        <f t="shared" si="21"/>
        <v>51814.008340969347</v>
      </c>
      <c r="Q200" s="124">
        <f t="shared" si="17"/>
        <v>17988.25674444799</v>
      </c>
      <c r="R200" s="124">
        <f t="shared" si="18"/>
        <v>8632226.5391267166</v>
      </c>
      <c r="Z200" s="2"/>
    </row>
    <row r="201" spans="13:26" x14ac:dyDescent="0.2">
      <c r="M201" s="2"/>
      <c r="N201" s="1">
        <f t="shared" si="19"/>
        <v>144</v>
      </c>
      <c r="O201" s="124">
        <f t="shared" si="20"/>
        <v>8632226.5391267166</v>
      </c>
      <c r="P201" s="124">
        <f t="shared" si="21"/>
        <v>51814.008340969347</v>
      </c>
      <c r="Q201" s="124">
        <f t="shared" si="17"/>
        <v>18134.899917632854</v>
      </c>
      <c r="R201" s="124">
        <f t="shared" si="18"/>
        <v>8702175.4473853186</v>
      </c>
      <c r="Z201" s="2"/>
    </row>
    <row r="202" spans="13:26" x14ac:dyDescent="0.2">
      <c r="M202" s="2"/>
      <c r="N202" s="1">
        <f t="shared" si="19"/>
        <v>145</v>
      </c>
      <c r="O202" s="124">
        <f t="shared" si="20"/>
        <v>8702175.4473853186</v>
      </c>
      <c r="P202" s="124">
        <f t="shared" si="21"/>
        <v>51814.008340969347</v>
      </c>
      <c r="Q202" s="124">
        <f t="shared" si="17"/>
        <v>18281.851164204953</v>
      </c>
      <c r="R202" s="124">
        <f t="shared" si="18"/>
        <v>8772271.3068904933</v>
      </c>
      <c r="Z202" s="2"/>
    </row>
    <row r="203" spans="13:26" x14ac:dyDescent="0.2">
      <c r="M203" s="2"/>
      <c r="N203" s="1">
        <f t="shared" si="19"/>
        <v>146</v>
      </c>
      <c r="O203" s="124">
        <f t="shared" si="20"/>
        <v>8772271.3068904933</v>
      </c>
      <c r="P203" s="124">
        <f t="shared" si="21"/>
        <v>51814.008340969347</v>
      </c>
      <c r="Q203" s="124">
        <f t="shared" si="17"/>
        <v>18429.111131376227</v>
      </c>
      <c r="R203" s="124">
        <f t="shared" si="18"/>
        <v>8842514.4263628386</v>
      </c>
      <c r="Z203" s="2"/>
    </row>
    <row r="204" spans="13:26" x14ac:dyDescent="0.2">
      <c r="M204" s="2"/>
      <c r="N204" s="1">
        <f t="shared" si="19"/>
        <v>147</v>
      </c>
      <c r="O204" s="124">
        <f t="shared" si="20"/>
        <v>8842514.4263628386</v>
      </c>
      <c r="P204" s="124">
        <f t="shared" si="21"/>
        <v>51814.008340969347</v>
      </c>
      <c r="Q204" s="124">
        <f t="shared" si="17"/>
        <v>18576.680467718295</v>
      </c>
      <c r="R204" s="124">
        <f t="shared" si="18"/>
        <v>8912905.1151715275</v>
      </c>
      <c r="Z204" s="2"/>
    </row>
    <row r="205" spans="13:26" x14ac:dyDescent="0.2">
      <c r="M205" s="2"/>
      <c r="N205" s="1">
        <f t="shared" si="19"/>
        <v>148</v>
      </c>
      <c r="O205" s="124">
        <f t="shared" si="20"/>
        <v>8912905.1151715275</v>
      </c>
      <c r="P205" s="124">
        <f t="shared" si="21"/>
        <v>51814.008340969347</v>
      </c>
      <c r="Q205" s="124">
        <f t="shared" si="17"/>
        <v>18724.559823165324</v>
      </c>
      <c r="R205" s="124">
        <f t="shared" si="18"/>
        <v>8983443.6833356619</v>
      </c>
      <c r="Z205" s="2"/>
    </row>
    <row r="206" spans="13:26" x14ac:dyDescent="0.2">
      <c r="M206" s="2"/>
      <c r="N206" s="1">
        <f t="shared" si="19"/>
        <v>149</v>
      </c>
      <c r="O206" s="124">
        <f t="shared" si="20"/>
        <v>8983443.6833356619</v>
      </c>
      <c r="P206" s="124">
        <f t="shared" si="21"/>
        <v>51814.008340969347</v>
      </c>
      <c r="Q206" s="124">
        <f t="shared" si="17"/>
        <v>18872.749849016884</v>
      </c>
      <c r="R206" s="124">
        <f t="shared" si="18"/>
        <v>9054130.4415256493</v>
      </c>
      <c r="Z206" s="2"/>
    </row>
    <row r="207" spans="13:26" x14ac:dyDescent="0.2">
      <c r="M207" s="2"/>
      <c r="N207" s="1">
        <f t="shared" si="19"/>
        <v>150</v>
      </c>
      <c r="O207" s="124">
        <f t="shared" si="20"/>
        <v>9054130.4415256493</v>
      </c>
      <c r="P207" s="124">
        <f t="shared" si="21"/>
        <v>51814.008340969347</v>
      </c>
      <c r="Q207" s="124">
        <f t="shared" si="17"/>
        <v>19021.251197940823</v>
      </c>
      <c r="R207" s="124">
        <f t="shared" si="18"/>
        <v>9124965.7010645606</v>
      </c>
      <c r="Z207" s="2"/>
    </row>
    <row r="208" spans="13:26" x14ac:dyDescent="0.2">
      <c r="M208" s="2"/>
      <c r="N208" s="1">
        <f t="shared" si="19"/>
        <v>151</v>
      </c>
      <c r="O208" s="124">
        <f t="shared" si="20"/>
        <v>9124965.7010645606</v>
      </c>
      <c r="P208" s="124">
        <f t="shared" si="21"/>
        <v>51814.008340969347</v>
      </c>
      <c r="Q208" s="124">
        <f t="shared" si="17"/>
        <v>19170.064523976129</v>
      </c>
      <c r="R208" s="124">
        <f t="shared" si="18"/>
        <v>9195949.7739295065</v>
      </c>
      <c r="Z208" s="2"/>
    </row>
    <row r="209" spans="13:26" x14ac:dyDescent="0.2">
      <c r="M209" s="2"/>
      <c r="N209" s="1">
        <f t="shared" si="19"/>
        <v>152</v>
      </c>
      <c r="O209" s="124">
        <f t="shared" si="20"/>
        <v>9195949.7739295065</v>
      </c>
      <c r="P209" s="124">
        <f t="shared" si="21"/>
        <v>51814.008340969347</v>
      </c>
      <c r="Q209" s="124">
        <f t="shared" si="17"/>
        <v>19319.190482535829</v>
      </c>
      <c r="R209" s="124">
        <f t="shared" si="18"/>
        <v>9267082.9727530126</v>
      </c>
      <c r="Z209" s="2"/>
    </row>
    <row r="210" spans="13:26" x14ac:dyDescent="0.2">
      <c r="M210" s="2"/>
      <c r="N210" s="1">
        <f t="shared" si="19"/>
        <v>153</v>
      </c>
      <c r="O210" s="124">
        <f t="shared" si="20"/>
        <v>9267082.9727530126</v>
      </c>
      <c r="P210" s="124">
        <f t="shared" si="21"/>
        <v>51814.008340969347</v>
      </c>
      <c r="Q210" s="124">
        <f t="shared" si="17"/>
        <v>19468.629730409863</v>
      </c>
      <c r="R210" s="124">
        <f t="shared" si="18"/>
        <v>9338365.6108243912</v>
      </c>
      <c r="Z210" s="2"/>
    </row>
    <row r="211" spans="13:26" x14ac:dyDescent="0.2">
      <c r="M211" s="2"/>
      <c r="N211" s="1">
        <f t="shared" si="19"/>
        <v>154</v>
      </c>
      <c r="O211" s="124">
        <f t="shared" si="20"/>
        <v>9338365.6108243912</v>
      </c>
      <c r="P211" s="124">
        <f t="shared" si="21"/>
        <v>51814.008340969347</v>
      </c>
      <c r="Q211" s="124">
        <f t="shared" si="17"/>
        <v>19618.382925767972</v>
      </c>
      <c r="R211" s="124">
        <f t="shared" si="18"/>
        <v>9409798.0020911284</v>
      </c>
      <c r="Z211" s="2"/>
    </row>
    <row r="212" spans="13:26" x14ac:dyDescent="0.2">
      <c r="M212" s="2"/>
      <c r="N212" s="1">
        <f t="shared" si="19"/>
        <v>155</v>
      </c>
      <c r="O212" s="124">
        <f t="shared" si="20"/>
        <v>9409798.0020911284</v>
      </c>
      <c r="P212" s="124">
        <f t="shared" si="21"/>
        <v>51814.008340969347</v>
      </c>
      <c r="Q212" s="124">
        <f t="shared" si="17"/>
        <v>19768.450728162614</v>
      </c>
      <c r="R212" s="124">
        <f t="shared" si="18"/>
        <v>9481380.4611602612</v>
      </c>
      <c r="Z212" s="2"/>
    </row>
    <row r="213" spans="13:26" x14ac:dyDescent="0.2">
      <c r="M213" s="2"/>
      <c r="N213" s="1">
        <f t="shared" si="19"/>
        <v>156</v>
      </c>
      <c r="O213" s="124">
        <f t="shared" si="20"/>
        <v>9481380.4611602612</v>
      </c>
      <c r="P213" s="124">
        <f t="shared" si="21"/>
        <v>51814.008340969347</v>
      </c>
      <c r="Q213" s="124">
        <f t="shared" si="17"/>
        <v>19918.833798531861</v>
      </c>
      <c r="R213" s="124">
        <f t="shared" si="18"/>
        <v>9553113.3032997623</v>
      </c>
      <c r="Z213" s="2"/>
    </row>
    <row r="214" spans="13:26" x14ac:dyDescent="0.2">
      <c r="M214" s="2"/>
      <c r="N214" s="1">
        <f t="shared" si="19"/>
        <v>157</v>
      </c>
      <c r="O214" s="124">
        <f t="shared" si="20"/>
        <v>9553113.3032997623</v>
      </c>
      <c r="P214" s="124">
        <f t="shared" si="21"/>
        <v>51814.008340969347</v>
      </c>
      <c r="Q214" s="124">
        <f t="shared" si="17"/>
        <v>20069.532799202298</v>
      </c>
      <c r="R214" s="124">
        <f t="shared" si="18"/>
        <v>9624996.8444399349</v>
      </c>
      <c r="Z214" s="2"/>
    </row>
    <row r="215" spans="13:26" x14ac:dyDescent="0.2">
      <c r="M215" s="2"/>
      <c r="N215" s="1">
        <f t="shared" si="19"/>
        <v>158</v>
      </c>
      <c r="O215" s="124">
        <f t="shared" si="20"/>
        <v>9624996.8444399349</v>
      </c>
      <c r="P215" s="124">
        <f t="shared" si="21"/>
        <v>51814.008340969347</v>
      </c>
      <c r="Q215" s="124">
        <f t="shared" si="17"/>
        <v>20220.548393891957</v>
      </c>
      <c r="R215" s="124">
        <f t="shared" si="18"/>
        <v>9697031.4011747967</v>
      </c>
      <c r="Z215" s="2"/>
    </row>
    <row r="216" spans="13:26" x14ac:dyDescent="0.2">
      <c r="M216" s="2"/>
      <c r="N216" s="1">
        <f t="shared" si="19"/>
        <v>159</v>
      </c>
      <c r="O216" s="124">
        <f t="shared" si="20"/>
        <v>9697031.4011747967</v>
      </c>
      <c r="P216" s="124">
        <f t="shared" si="21"/>
        <v>51814.008340969347</v>
      </c>
      <c r="Q216" s="124">
        <f t="shared" si="17"/>
        <v>20371.881247713227</v>
      </c>
      <c r="R216" s="124">
        <f t="shared" si="18"/>
        <v>9769217.2907634787</v>
      </c>
      <c r="Z216" s="2"/>
    </row>
    <row r="217" spans="13:26" x14ac:dyDescent="0.2">
      <c r="M217" s="2"/>
      <c r="N217" s="1">
        <f t="shared" si="19"/>
        <v>160</v>
      </c>
      <c r="O217" s="124">
        <f t="shared" si="20"/>
        <v>9769217.2907634787</v>
      </c>
      <c r="P217" s="124">
        <f t="shared" si="21"/>
        <v>51814.008340969347</v>
      </c>
      <c r="Q217" s="124">
        <f t="shared" si="17"/>
        <v>20523.532027175799</v>
      </c>
      <c r="R217" s="124">
        <f t="shared" si="18"/>
        <v>9841554.8311316241</v>
      </c>
      <c r="Z217" s="2"/>
    </row>
    <row r="218" spans="13:26" x14ac:dyDescent="0.2">
      <c r="M218" s="2"/>
      <c r="N218" s="1">
        <f t="shared" si="19"/>
        <v>161</v>
      </c>
      <c r="O218" s="124">
        <f t="shared" si="20"/>
        <v>9841554.8311316241</v>
      </c>
      <c r="P218" s="124">
        <f t="shared" si="21"/>
        <v>51814.008340969347</v>
      </c>
      <c r="Q218" s="124">
        <f t="shared" si="17"/>
        <v>20675.501400189583</v>
      </c>
      <c r="R218" s="124">
        <f t="shared" si="18"/>
        <v>9914044.3408727832</v>
      </c>
      <c r="Z218" s="2"/>
    </row>
    <row r="219" spans="13:26" x14ac:dyDescent="0.2">
      <c r="M219" s="2"/>
      <c r="N219" s="1">
        <f t="shared" si="19"/>
        <v>162</v>
      </c>
      <c r="O219" s="124">
        <f t="shared" si="20"/>
        <v>9914044.3408727832</v>
      </c>
      <c r="P219" s="124">
        <f t="shared" si="21"/>
        <v>51814.008340969347</v>
      </c>
      <c r="Q219" s="124">
        <f t="shared" si="17"/>
        <v>20827.790036067665</v>
      </c>
      <c r="R219" s="124">
        <f t="shared" si="18"/>
        <v>9986686.1392498203</v>
      </c>
      <c r="Z219" s="2"/>
    </row>
    <row r="220" spans="13:26" x14ac:dyDescent="0.2">
      <c r="M220" s="2"/>
      <c r="N220" s="1">
        <f t="shared" si="19"/>
        <v>163</v>
      </c>
      <c r="O220" s="124">
        <f t="shared" si="20"/>
        <v>9986686.1392498203</v>
      </c>
      <c r="P220" s="124">
        <f t="shared" si="21"/>
        <v>51814.008340969347</v>
      </c>
      <c r="Q220" s="124">
        <f t="shared" si="17"/>
        <v>20980.398605529248</v>
      </c>
      <c r="R220" s="124">
        <f t="shared" si="18"/>
        <v>10059480.546196319</v>
      </c>
      <c r="Z220" s="2"/>
    </row>
    <row r="221" spans="13:26" x14ac:dyDescent="0.2">
      <c r="M221" s="2"/>
      <c r="N221" s="1">
        <f t="shared" si="19"/>
        <v>164</v>
      </c>
      <c r="O221" s="124">
        <f t="shared" si="20"/>
        <v>10059480.546196319</v>
      </c>
      <c r="P221" s="124">
        <f t="shared" si="21"/>
        <v>51814.008340969347</v>
      </c>
      <c r="Q221" s="124">
        <f t="shared" si="17"/>
        <v>21133.327780702602</v>
      </c>
      <c r="R221" s="124">
        <f t="shared" si="18"/>
        <v>10132427.882317992</v>
      </c>
      <c r="Z221" s="2"/>
    </row>
    <row r="222" spans="13:26" x14ac:dyDescent="0.2">
      <c r="M222" s="2"/>
      <c r="N222" s="1">
        <f t="shared" si="19"/>
        <v>165</v>
      </c>
      <c r="O222" s="124">
        <f t="shared" si="20"/>
        <v>10132427.882317992</v>
      </c>
      <c r="P222" s="124">
        <f t="shared" si="21"/>
        <v>51814.008340969347</v>
      </c>
      <c r="Q222" s="124">
        <f t="shared" si="17"/>
        <v>21286.578235128036</v>
      </c>
      <c r="R222" s="124">
        <f t="shared" si="18"/>
        <v>10205528.468894091</v>
      </c>
      <c r="Z222" s="2"/>
    </row>
    <row r="223" spans="13:26" x14ac:dyDescent="0.2">
      <c r="M223" s="2"/>
      <c r="N223" s="1">
        <f t="shared" si="19"/>
        <v>166</v>
      </c>
      <c r="O223" s="124">
        <f t="shared" si="20"/>
        <v>10205528.468894091</v>
      </c>
      <c r="P223" s="124">
        <f t="shared" si="21"/>
        <v>51814.008340969347</v>
      </c>
      <c r="Q223" s="124">
        <f t="shared" si="17"/>
        <v>21440.150643760851</v>
      </c>
      <c r="R223" s="124">
        <f t="shared" si="18"/>
        <v>10278782.627878821</v>
      </c>
      <c r="Z223" s="2"/>
    </row>
    <row r="224" spans="13:26" x14ac:dyDescent="0.2">
      <c r="M224" s="2"/>
      <c r="N224" s="1">
        <f t="shared" si="19"/>
        <v>167</v>
      </c>
      <c r="O224" s="124">
        <f t="shared" si="20"/>
        <v>10278782.627878821</v>
      </c>
      <c r="P224" s="124">
        <f t="shared" si="21"/>
        <v>51814.008340969347</v>
      </c>
      <c r="Q224" s="124">
        <f t="shared" si="17"/>
        <v>21594.04568297432</v>
      </c>
      <c r="R224" s="124">
        <f t="shared" si="18"/>
        <v>10352190.681902764</v>
      </c>
      <c r="Z224" s="2"/>
    </row>
    <row r="225" spans="13:26" x14ac:dyDescent="0.2">
      <c r="M225" s="2"/>
      <c r="N225" s="1">
        <f t="shared" si="19"/>
        <v>168</v>
      </c>
      <c r="O225" s="124">
        <f t="shared" si="20"/>
        <v>10352190.681902764</v>
      </c>
      <c r="P225" s="124">
        <f t="shared" si="21"/>
        <v>51814.008340969347</v>
      </c>
      <c r="Q225" s="124">
        <f t="shared" si="17"/>
        <v>21748.264030562666</v>
      </c>
      <c r="R225" s="124">
        <f t="shared" si="18"/>
        <v>10425752.954274297</v>
      </c>
      <c r="Z225" s="2"/>
    </row>
    <row r="226" spans="13:26" x14ac:dyDescent="0.2">
      <c r="M226" s="2"/>
      <c r="N226" s="1">
        <f t="shared" si="19"/>
        <v>169</v>
      </c>
      <c r="O226" s="124">
        <f t="shared" si="20"/>
        <v>10425752.954274297</v>
      </c>
      <c r="P226" s="124">
        <f t="shared" si="21"/>
        <v>51814.008340969347</v>
      </c>
      <c r="Q226" s="124">
        <f t="shared" si="17"/>
        <v>21902.806365744054</v>
      </c>
      <c r="R226" s="124">
        <f t="shared" si="18"/>
        <v>10499469.76898101</v>
      </c>
      <c r="Z226" s="2"/>
    </row>
    <row r="227" spans="13:26" x14ac:dyDescent="0.2">
      <c r="M227" s="2"/>
      <c r="N227" s="1">
        <f t="shared" si="19"/>
        <v>170</v>
      </c>
      <c r="O227" s="124">
        <f t="shared" si="20"/>
        <v>10499469.76898101</v>
      </c>
      <c r="P227" s="124">
        <f t="shared" si="21"/>
        <v>51814.008340969347</v>
      </c>
      <c r="Q227" s="124">
        <f t="shared" si="17"/>
        <v>22057.673369163567</v>
      </c>
      <c r="R227" s="124">
        <f t="shared" si="18"/>
        <v>10573341.450691143</v>
      </c>
      <c r="Z227" s="2"/>
    </row>
    <row r="228" spans="13:26" x14ac:dyDescent="0.2">
      <c r="M228" s="2"/>
      <c r="N228" s="1">
        <f t="shared" si="19"/>
        <v>171</v>
      </c>
      <c r="O228" s="124">
        <f t="shared" si="20"/>
        <v>10573341.450691143</v>
      </c>
      <c r="P228" s="124">
        <f t="shared" si="21"/>
        <v>51814.008340969347</v>
      </c>
      <c r="Q228" s="124">
        <f t="shared" si="17"/>
        <v>22212.865722896215</v>
      </c>
      <c r="R228" s="124">
        <f t="shared" si="18"/>
        <v>10647368.324755009</v>
      </c>
      <c r="Z228" s="2"/>
    </row>
    <row r="229" spans="13:26" x14ac:dyDescent="0.2">
      <c r="M229" s="2"/>
      <c r="N229" s="1">
        <f t="shared" si="19"/>
        <v>172</v>
      </c>
      <c r="O229" s="124">
        <f t="shared" si="20"/>
        <v>10647368.324755009</v>
      </c>
      <c r="P229" s="124">
        <f t="shared" si="21"/>
        <v>51814.008340969347</v>
      </c>
      <c r="Q229" s="124">
        <f t="shared" si="17"/>
        <v>22368.384110449933</v>
      </c>
      <c r="R229" s="124">
        <f t="shared" si="18"/>
        <v>10721550.71720643</v>
      </c>
      <c r="Z229" s="2"/>
    </row>
    <row r="230" spans="13:26" x14ac:dyDescent="0.2">
      <c r="M230" s="2"/>
      <c r="N230" s="1">
        <f t="shared" si="19"/>
        <v>173</v>
      </c>
      <c r="O230" s="124">
        <f t="shared" si="20"/>
        <v>10721550.71720643</v>
      </c>
      <c r="P230" s="124">
        <f t="shared" si="21"/>
        <v>51814.008340969347</v>
      </c>
      <c r="Q230" s="124">
        <f t="shared" si="17"/>
        <v>22524.229216768606</v>
      </c>
      <c r="R230" s="124">
        <f t="shared" si="18"/>
        <v>10795888.954764169</v>
      </c>
      <c r="Z230" s="2"/>
    </row>
    <row r="231" spans="13:26" x14ac:dyDescent="0.2">
      <c r="M231" s="2"/>
      <c r="N231" s="1">
        <f t="shared" si="19"/>
        <v>174</v>
      </c>
      <c r="O231" s="124">
        <f t="shared" si="20"/>
        <v>10795888.954764169</v>
      </c>
      <c r="P231" s="124">
        <f t="shared" si="21"/>
        <v>51814.008340969347</v>
      </c>
      <c r="Q231" s="124">
        <f t="shared" si="17"/>
        <v>22680.401728235061</v>
      </c>
      <c r="R231" s="124">
        <f t="shared" si="18"/>
        <v>10870383.364833374</v>
      </c>
      <c r="Z231" s="2"/>
    </row>
    <row r="232" spans="13:26" x14ac:dyDescent="0.2">
      <c r="M232" s="2"/>
      <c r="N232" s="1">
        <f t="shared" si="19"/>
        <v>175</v>
      </c>
      <c r="O232" s="124">
        <f t="shared" si="20"/>
        <v>10870383.364833374</v>
      </c>
      <c r="P232" s="124">
        <f t="shared" si="21"/>
        <v>51814.008340969347</v>
      </c>
      <c r="Q232" s="124">
        <f t="shared" si="17"/>
        <v>22836.902332674112</v>
      </c>
      <c r="R232" s="124">
        <f t="shared" si="18"/>
        <v>10945034.275507018</v>
      </c>
      <c r="Z232" s="2"/>
    </row>
    <row r="233" spans="13:26" x14ac:dyDescent="0.2">
      <c r="M233" s="2"/>
      <c r="N233" s="1">
        <f t="shared" si="19"/>
        <v>176</v>
      </c>
      <c r="O233" s="124">
        <f t="shared" si="20"/>
        <v>10945034.275507018</v>
      </c>
      <c r="P233" s="124">
        <f t="shared" si="21"/>
        <v>51814.008340969347</v>
      </c>
      <c r="Q233" s="124">
        <f t="shared" si="17"/>
        <v>22993.731719355575</v>
      </c>
      <c r="R233" s="124">
        <f t="shared" si="18"/>
        <v>11019842.015567344</v>
      </c>
      <c r="Z233" s="2"/>
    </row>
    <row r="234" spans="13:26" x14ac:dyDescent="0.2">
      <c r="M234" s="2"/>
      <c r="N234" s="1">
        <f t="shared" si="19"/>
        <v>177</v>
      </c>
      <c r="O234" s="124">
        <f t="shared" si="20"/>
        <v>11019842.015567344</v>
      </c>
      <c r="P234" s="124">
        <f t="shared" si="21"/>
        <v>51814.008340969347</v>
      </c>
      <c r="Q234" s="124">
        <f t="shared" si="17"/>
        <v>23150.890578997314</v>
      </c>
      <c r="R234" s="124">
        <f t="shared" si="18"/>
        <v>11094806.91448731</v>
      </c>
      <c r="Z234" s="2"/>
    </row>
    <row r="235" spans="13:26" x14ac:dyDescent="0.2">
      <c r="M235" s="2"/>
      <c r="N235" s="1">
        <f t="shared" si="19"/>
        <v>178</v>
      </c>
      <c r="O235" s="124">
        <f t="shared" si="20"/>
        <v>11094806.91448731</v>
      </c>
      <c r="P235" s="124">
        <f t="shared" si="21"/>
        <v>51814.008340969347</v>
      </c>
      <c r="Q235" s="124">
        <f t="shared" si="17"/>
        <v>23308.37960376827</v>
      </c>
      <c r="R235" s="124">
        <f t="shared" si="18"/>
        <v>11169929.302432047</v>
      </c>
      <c r="Z235" s="2"/>
    </row>
    <row r="236" spans="13:26" x14ac:dyDescent="0.2">
      <c r="M236" s="2"/>
      <c r="N236" s="1">
        <f t="shared" si="19"/>
        <v>179</v>
      </c>
      <c r="O236" s="124">
        <f t="shared" si="20"/>
        <v>11169929.302432047</v>
      </c>
      <c r="P236" s="124">
        <f t="shared" si="21"/>
        <v>51814.008340969347</v>
      </c>
      <c r="Q236" s="124">
        <f t="shared" si="17"/>
        <v>23466.199487291535</v>
      </c>
      <c r="R236" s="124">
        <f t="shared" si="18"/>
        <v>11245209.510260308</v>
      </c>
      <c r="Z236" s="2"/>
    </row>
    <row r="237" spans="13:26" x14ac:dyDescent="0.2">
      <c r="M237" s="2"/>
      <c r="N237" s="1">
        <f t="shared" si="19"/>
        <v>180</v>
      </c>
      <c r="O237" s="124">
        <f t="shared" si="20"/>
        <v>11245209.510260308</v>
      </c>
      <c r="P237" s="124">
        <f t="shared" si="21"/>
        <v>51814.008340969347</v>
      </c>
      <c r="Q237" s="124">
        <f t="shared" si="17"/>
        <v>23624.350924647373</v>
      </c>
      <c r="R237" s="124">
        <f t="shared" si="18"/>
        <v>11320647.869525924</v>
      </c>
      <c r="Z237" s="2"/>
    </row>
    <row r="238" spans="13:26" x14ac:dyDescent="0.2">
      <c r="M238" s="2"/>
      <c r="N238" s="1">
        <f t="shared" si="19"/>
        <v>181</v>
      </c>
      <c r="O238" s="124">
        <f t="shared" si="20"/>
        <v>11320647.869525924</v>
      </c>
      <c r="P238" s="124">
        <f t="shared" si="21"/>
        <v>51814.008340969347</v>
      </c>
      <c r="Q238" s="124">
        <f t="shared" si="17"/>
        <v>23782.834612376308</v>
      </c>
      <c r="R238" s="124">
        <f t="shared" si="18"/>
        <v>11396244.712479271</v>
      </c>
      <c r="Z238" s="2"/>
    </row>
    <row r="239" spans="13:26" x14ac:dyDescent="0.2">
      <c r="M239" s="2"/>
      <c r="N239" s="1">
        <f t="shared" si="19"/>
        <v>182</v>
      </c>
      <c r="O239" s="124">
        <f t="shared" si="20"/>
        <v>11396244.712479271</v>
      </c>
      <c r="P239" s="124">
        <f t="shared" si="21"/>
        <v>51814.008340969347</v>
      </c>
      <c r="Q239" s="124">
        <f t="shared" si="17"/>
        <v>23941.651248482183</v>
      </c>
      <c r="R239" s="124">
        <f t="shared" si="18"/>
        <v>11472000.372068724</v>
      </c>
      <c r="Z239" s="2"/>
    </row>
    <row r="240" spans="13:26" x14ac:dyDescent="0.2">
      <c r="M240" s="2"/>
      <c r="N240" s="1">
        <f t="shared" si="19"/>
        <v>183</v>
      </c>
      <c r="O240" s="124">
        <f t="shared" si="20"/>
        <v>11472000.372068724</v>
      </c>
      <c r="P240" s="124">
        <f t="shared" si="21"/>
        <v>51814.008340969347</v>
      </c>
      <c r="Q240" s="124">
        <f t="shared" si="17"/>
        <v>24100.801532435224</v>
      </c>
      <c r="R240" s="124">
        <f t="shared" si="18"/>
        <v>11547915.181942128</v>
      </c>
      <c r="Z240" s="2"/>
    </row>
    <row r="241" spans="13:26" x14ac:dyDescent="0.2">
      <c r="M241" s="2"/>
      <c r="N241" s="1">
        <f t="shared" si="19"/>
        <v>184</v>
      </c>
      <c r="O241" s="124">
        <f t="shared" si="20"/>
        <v>11547915.181942128</v>
      </c>
      <c r="P241" s="124">
        <f t="shared" si="21"/>
        <v>51814.008340969347</v>
      </c>
      <c r="Q241" s="124">
        <f t="shared" si="17"/>
        <v>24260.28616517513</v>
      </c>
      <c r="R241" s="124">
        <f t="shared" si="18"/>
        <v>11623989.476448273</v>
      </c>
      <c r="Z241" s="2"/>
    </row>
    <row r="242" spans="13:26" x14ac:dyDescent="0.2">
      <c r="M242" s="2"/>
      <c r="N242" s="1">
        <f t="shared" si="19"/>
        <v>185</v>
      </c>
      <c r="O242" s="124">
        <f t="shared" si="20"/>
        <v>11623989.476448273</v>
      </c>
      <c r="P242" s="124">
        <f t="shared" si="21"/>
        <v>51814.008340969347</v>
      </c>
      <c r="Q242" s="124">
        <f t="shared" si="17"/>
        <v>24420.105849114178</v>
      </c>
      <c r="R242" s="124">
        <f t="shared" si="18"/>
        <v>11700223.590638356</v>
      </c>
      <c r="Z242" s="2"/>
    </row>
    <row r="243" spans="13:26" x14ac:dyDescent="0.2">
      <c r="M243" s="2"/>
      <c r="N243" s="1">
        <f t="shared" si="19"/>
        <v>186</v>
      </c>
      <c r="O243" s="124">
        <f t="shared" si="20"/>
        <v>11700223.590638356</v>
      </c>
      <c r="P243" s="124">
        <f t="shared" si="21"/>
        <v>51814.008340969347</v>
      </c>
      <c r="Q243" s="124">
        <f t="shared" si="17"/>
        <v>24580.261288140271</v>
      </c>
      <c r="R243" s="124">
        <f t="shared" si="18"/>
        <v>11776617.860267466</v>
      </c>
      <c r="Z243" s="2"/>
    </row>
    <row r="244" spans="13:26" x14ac:dyDescent="0.2">
      <c r="M244" s="2"/>
      <c r="N244" s="1">
        <f t="shared" si="19"/>
        <v>187</v>
      </c>
      <c r="O244" s="124">
        <f t="shared" si="20"/>
        <v>11776617.860267466</v>
      </c>
      <c r="P244" s="124">
        <f t="shared" si="21"/>
        <v>51814.008340969347</v>
      </c>
      <c r="Q244" s="124">
        <f t="shared" si="17"/>
        <v>24740.753187620092</v>
      </c>
      <c r="R244" s="124">
        <f t="shared" si="18"/>
        <v>11853172.621796057</v>
      </c>
      <c r="Z244" s="2"/>
    </row>
    <row r="245" spans="13:26" x14ac:dyDescent="0.2">
      <c r="M245" s="2"/>
      <c r="N245" s="1">
        <f t="shared" si="19"/>
        <v>188</v>
      </c>
      <c r="O245" s="124">
        <f t="shared" si="20"/>
        <v>11853172.621796057</v>
      </c>
      <c r="P245" s="124">
        <f t="shared" si="21"/>
        <v>51814.008340969347</v>
      </c>
      <c r="Q245" s="124">
        <f t="shared" si="17"/>
        <v>24901.582254402168</v>
      </c>
      <c r="R245" s="124">
        <f t="shared" si="18"/>
        <v>11929888.212391429</v>
      </c>
      <c r="Z245" s="2"/>
    </row>
    <row r="246" spans="13:26" x14ac:dyDescent="0.2">
      <c r="M246" s="2"/>
      <c r="N246" s="1">
        <f t="shared" si="19"/>
        <v>189</v>
      </c>
      <c r="O246" s="124">
        <f t="shared" si="20"/>
        <v>11929888.212391429</v>
      </c>
      <c r="P246" s="124">
        <f t="shared" si="21"/>
        <v>51814.008340969347</v>
      </c>
      <c r="Q246" s="124">
        <f t="shared" si="17"/>
        <v>25062.749196820008</v>
      </c>
      <c r="R246" s="124">
        <f t="shared" si="18"/>
        <v>12006764.969929218</v>
      </c>
      <c r="Z246" s="2"/>
    </row>
    <row r="247" spans="13:26" x14ac:dyDescent="0.2">
      <c r="M247" s="2"/>
      <c r="N247" s="1">
        <f t="shared" si="19"/>
        <v>190</v>
      </c>
      <c r="O247" s="124">
        <f t="shared" si="20"/>
        <v>12006764.969929218</v>
      </c>
      <c r="P247" s="124">
        <f t="shared" si="21"/>
        <v>51814.008340969347</v>
      </c>
      <c r="Q247" s="124">
        <f t="shared" si="17"/>
        <v>25224.254724695205</v>
      </c>
      <c r="R247" s="124">
        <f t="shared" si="18"/>
        <v>12083803.232994882</v>
      </c>
      <c r="Z247" s="2"/>
    </row>
    <row r="248" spans="13:26" x14ac:dyDescent="0.2">
      <c r="M248" s="2"/>
      <c r="N248" s="1">
        <f t="shared" si="19"/>
        <v>191</v>
      </c>
      <c r="O248" s="124">
        <f t="shared" si="20"/>
        <v>12083803.232994882</v>
      </c>
      <c r="P248" s="124">
        <f t="shared" si="21"/>
        <v>51814.008340969347</v>
      </c>
      <c r="Q248" s="124">
        <f t="shared" si="17"/>
        <v>25386.099549340575</v>
      </c>
      <c r="R248" s="124">
        <f t="shared" si="18"/>
        <v>12161003.340885192</v>
      </c>
      <c r="Z248" s="2"/>
    </row>
    <row r="249" spans="13:26" x14ac:dyDescent="0.2">
      <c r="M249" s="2"/>
      <c r="N249" s="1">
        <f t="shared" si="19"/>
        <v>192</v>
      </c>
      <c r="O249" s="124">
        <f t="shared" si="20"/>
        <v>12161003.340885192</v>
      </c>
      <c r="P249" s="124">
        <f t="shared" si="21"/>
        <v>51814.008340969347</v>
      </c>
      <c r="Q249" s="124">
        <f t="shared" si="17"/>
        <v>25548.284383563296</v>
      </c>
      <c r="R249" s="124">
        <f t="shared" si="18"/>
        <v>12238365.633609725</v>
      </c>
      <c r="Z249" s="2"/>
    </row>
    <row r="250" spans="13:26" x14ac:dyDescent="0.2">
      <c r="M250" s="2"/>
      <c r="N250" s="1">
        <f t="shared" si="19"/>
        <v>193</v>
      </c>
      <c r="O250" s="124">
        <f t="shared" si="20"/>
        <v>12238365.633609725</v>
      </c>
      <c r="P250" s="124">
        <f t="shared" si="21"/>
        <v>51814.008340969347</v>
      </c>
      <c r="Q250" s="124">
        <f t="shared" ref="Q250:Q313" si="22">O250*$P$52</f>
        <v>25710.809941668023</v>
      </c>
      <c r="R250" s="124">
        <f t="shared" ref="R250:R313" si="23">O250+P250+Q250</f>
        <v>12315890.451892363</v>
      </c>
      <c r="Z250" s="2"/>
    </row>
    <row r="251" spans="13:26" x14ac:dyDescent="0.2">
      <c r="M251" s="2"/>
      <c r="N251" s="1">
        <f t="shared" ref="N251:N314" si="24">N250+1</f>
        <v>194</v>
      </c>
      <c r="O251" s="124">
        <f t="shared" ref="O251:O314" si="25">R250</f>
        <v>12315890.451892363</v>
      </c>
      <c r="P251" s="124">
        <f t="shared" ref="P251:P314" si="26">P250</f>
        <v>51814.008340969347</v>
      </c>
      <c r="Q251" s="124">
        <f t="shared" si="22"/>
        <v>25873.67693946006</v>
      </c>
      <c r="R251" s="124">
        <f t="shared" si="23"/>
        <v>12393578.137172792</v>
      </c>
      <c r="Z251" s="2"/>
    </row>
    <row r="252" spans="13:26" x14ac:dyDescent="0.2">
      <c r="M252" s="2"/>
      <c r="N252" s="1">
        <f t="shared" si="24"/>
        <v>195</v>
      </c>
      <c r="O252" s="124">
        <f t="shared" si="25"/>
        <v>12393578.137172792</v>
      </c>
      <c r="P252" s="124">
        <f t="shared" si="26"/>
        <v>51814.008340969347</v>
      </c>
      <c r="Q252" s="124">
        <f t="shared" si="22"/>
        <v>26036.886094248493</v>
      </c>
      <c r="R252" s="124">
        <f t="shared" si="23"/>
        <v>12471429.03160801</v>
      </c>
      <c r="Z252" s="2"/>
    </row>
    <row r="253" spans="13:26" x14ac:dyDescent="0.2">
      <c r="M253" s="2"/>
      <c r="N253" s="1">
        <f t="shared" si="24"/>
        <v>196</v>
      </c>
      <c r="O253" s="124">
        <f t="shared" si="25"/>
        <v>12471429.03160801</v>
      </c>
      <c r="P253" s="124">
        <f t="shared" si="26"/>
        <v>51814.008340969347</v>
      </c>
      <c r="Q253" s="124">
        <f t="shared" si="22"/>
        <v>26200.438124849359</v>
      </c>
      <c r="R253" s="124">
        <f t="shared" si="23"/>
        <v>12549443.478073828</v>
      </c>
      <c r="Z253" s="2"/>
    </row>
    <row r="254" spans="13:26" x14ac:dyDescent="0.2">
      <c r="M254" s="2"/>
      <c r="N254" s="1">
        <f t="shared" si="24"/>
        <v>197</v>
      </c>
      <c r="O254" s="124">
        <f t="shared" si="25"/>
        <v>12549443.478073828</v>
      </c>
      <c r="P254" s="124">
        <f t="shared" si="26"/>
        <v>51814.008340969347</v>
      </c>
      <c r="Q254" s="124">
        <f t="shared" si="22"/>
        <v>26364.333751588816</v>
      </c>
      <c r="R254" s="124">
        <f t="shared" si="23"/>
        <v>12627621.820166387</v>
      </c>
      <c r="Z254" s="2"/>
    </row>
    <row r="255" spans="13:26" x14ac:dyDescent="0.2">
      <c r="M255" s="2"/>
      <c r="N255" s="1">
        <f t="shared" si="24"/>
        <v>198</v>
      </c>
      <c r="O255" s="124">
        <f t="shared" si="25"/>
        <v>12627621.820166387</v>
      </c>
      <c r="P255" s="124">
        <f t="shared" si="26"/>
        <v>51814.008340969347</v>
      </c>
      <c r="Q255" s="124">
        <f t="shared" si="22"/>
        <v>26528.573696306306</v>
      </c>
      <c r="R255" s="124">
        <f t="shared" si="23"/>
        <v>12705964.402203662</v>
      </c>
      <c r="Z255" s="2"/>
    </row>
    <row r="256" spans="13:26" x14ac:dyDescent="0.2">
      <c r="M256" s="2"/>
      <c r="N256" s="1">
        <f t="shared" si="24"/>
        <v>199</v>
      </c>
      <c r="O256" s="124">
        <f t="shared" si="25"/>
        <v>12705964.402203662</v>
      </c>
      <c r="P256" s="124">
        <f t="shared" si="26"/>
        <v>51814.008340969347</v>
      </c>
      <c r="Q256" s="124">
        <f t="shared" si="22"/>
        <v>26693.158682357735</v>
      </c>
      <c r="R256" s="124">
        <f t="shared" si="23"/>
        <v>12784471.56922699</v>
      </c>
      <c r="Z256" s="2"/>
    </row>
    <row r="257" spans="13:26" x14ac:dyDescent="0.2">
      <c r="M257" s="2"/>
      <c r="N257" s="1">
        <f t="shared" si="24"/>
        <v>200</v>
      </c>
      <c r="O257" s="124">
        <f t="shared" si="25"/>
        <v>12784471.56922699</v>
      </c>
      <c r="P257" s="124">
        <f t="shared" si="26"/>
        <v>51814.008340969347</v>
      </c>
      <c r="Q257" s="124">
        <f t="shared" si="22"/>
        <v>26858.089434618661</v>
      </c>
      <c r="R257" s="124">
        <f t="shared" si="23"/>
        <v>12863143.667002577</v>
      </c>
      <c r="Z257" s="2"/>
    </row>
    <row r="258" spans="13:26" x14ac:dyDescent="0.2">
      <c r="M258" s="2"/>
      <c r="N258" s="1">
        <f t="shared" si="24"/>
        <v>201</v>
      </c>
      <c r="O258" s="124">
        <f t="shared" si="25"/>
        <v>12863143.667002577</v>
      </c>
      <c r="P258" s="124">
        <f t="shared" si="26"/>
        <v>51814.008340969347</v>
      </c>
      <c r="Q258" s="124">
        <f t="shared" si="22"/>
        <v>27023.366679487499</v>
      </c>
      <c r="R258" s="124">
        <f t="shared" si="23"/>
        <v>12941981.042023035</v>
      </c>
      <c r="Z258" s="2"/>
    </row>
    <row r="259" spans="13:26" x14ac:dyDescent="0.2">
      <c r="M259" s="2"/>
      <c r="N259" s="1">
        <f t="shared" si="24"/>
        <v>202</v>
      </c>
      <c r="O259" s="124">
        <f t="shared" si="25"/>
        <v>12941981.042023035</v>
      </c>
      <c r="P259" s="124">
        <f t="shared" si="26"/>
        <v>51814.008340969347</v>
      </c>
      <c r="Q259" s="124">
        <f t="shared" si="22"/>
        <v>27188.991144888696</v>
      </c>
      <c r="R259" s="124">
        <f t="shared" si="23"/>
        <v>13020984.041508893</v>
      </c>
      <c r="Z259" s="2"/>
    </row>
    <row r="260" spans="13:26" x14ac:dyDescent="0.2">
      <c r="M260" s="2"/>
      <c r="N260" s="1">
        <f t="shared" si="24"/>
        <v>203</v>
      </c>
      <c r="O260" s="124">
        <f t="shared" si="25"/>
        <v>13020984.041508893</v>
      </c>
      <c r="P260" s="124">
        <f t="shared" si="26"/>
        <v>51814.008340969347</v>
      </c>
      <c r="Q260" s="124">
        <f t="shared" si="22"/>
        <v>27354.963560275952</v>
      </c>
      <c r="R260" s="124">
        <f t="shared" si="23"/>
        <v>13100153.013410138</v>
      </c>
      <c r="Z260" s="2"/>
    </row>
    <row r="261" spans="13:26" x14ac:dyDescent="0.2">
      <c r="M261" s="2"/>
      <c r="N261" s="1">
        <f t="shared" si="24"/>
        <v>204</v>
      </c>
      <c r="O261" s="124">
        <f t="shared" si="25"/>
        <v>13100153.013410138</v>
      </c>
      <c r="P261" s="124">
        <f t="shared" si="26"/>
        <v>51814.008340969347</v>
      </c>
      <c r="Q261" s="124">
        <f t="shared" si="22"/>
        <v>27521.284656635435</v>
      </c>
      <c r="R261" s="124">
        <f t="shared" si="23"/>
        <v>13179488.306407742</v>
      </c>
      <c r="Z261" s="2"/>
    </row>
    <row r="262" spans="13:26" x14ac:dyDescent="0.2">
      <c r="M262" s="2"/>
      <c r="N262" s="1">
        <f t="shared" si="24"/>
        <v>205</v>
      </c>
      <c r="O262" s="124">
        <f t="shared" si="25"/>
        <v>13179488.306407742</v>
      </c>
      <c r="P262" s="124">
        <f t="shared" si="26"/>
        <v>51814.008340969347</v>
      </c>
      <c r="Q262" s="124">
        <f t="shared" si="22"/>
        <v>27687.955166488988</v>
      </c>
      <c r="R262" s="124">
        <f t="shared" si="23"/>
        <v>13258990.269915201</v>
      </c>
      <c r="Z262" s="2"/>
    </row>
    <row r="263" spans="13:26" x14ac:dyDescent="0.2">
      <c r="M263" s="2"/>
      <c r="N263" s="1">
        <f t="shared" si="24"/>
        <v>206</v>
      </c>
      <c r="O263" s="124">
        <f t="shared" si="25"/>
        <v>13258990.269915201</v>
      </c>
      <c r="P263" s="124">
        <f t="shared" si="26"/>
        <v>51814.008340969347</v>
      </c>
      <c r="Q263" s="124">
        <f t="shared" si="22"/>
        <v>27854.975823897374</v>
      </c>
      <c r="R263" s="124">
        <f t="shared" si="23"/>
        <v>13338659.254080068</v>
      </c>
      <c r="Z263" s="2"/>
    </row>
    <row r="264" spans="13:26" x14ac:dyDescent="0.2">
      <c r="M264" s="2"/>
      <c r="N264" s="1">
        <f t="shared" si="24"/>
        <v>207</v>
      </c>
      <c r="O264" s="124">
        <f t="shared" si="25"/>
        <v>13338659.254080068</v>
      </c>
      <c r="P264" s="124">
        <f t="shared" si="26"/>
        <v>51814.008340969347</v>
      </c>
      <c r="Q264" s="124">
        <f t="shared" si="22"/>
        <v>28022.347364463491</v>
      </c>
      <c r="R264" s="124">
        <f t="shared" si="23"/>
        <v>13418495.609785501</v>
      </c>
      <c r="Z264" s="2"/>
    </row>
    <row r="265" spans="13:26" x14ac:dyDescent="0.2">
      <c r="M265" s="2"/>
      <c r="N265" s="1">
        <f t="shared" si="24"/>
        <v>208</v>
      </c>
      <c r="O265" s="124">
        <f t="shared" si="25"/>
        <v>13418495.609785501</v>
      </c>
      <c r="P265" s="124">
        <f t="shared" si="26"/>
        <v>51814.008340969347</v>
      </c>
      <c r="Q265" s="124">
        <f t="shared" si="22"/>
        <v>28190.070525335614</v>
      </c>
      <c r="R265" s="124">
        <f t="shared" si="23"/>
        <v>13498499.688651806</v>
      </c>
      <c r="Z265" s="2"/>
    </row>
    <row r="266" spans="13:26" x14ac:dyDescent="0.2">
      <c r="M266" s="2"/>
      <c r="N266" s="1">
        <f t="shared" si="24"/>
        <v>209</v>
      </c>
      <c r="O266" s="124">
        <f t="shared" si="25"/>
        <v>13498499.688651806</v>
      </c>
      <c r="P266" s="124">
        <f t="shared" si="26"/>
        <v>51814.008340969347</v>
      </c>
      <c r="Q266" s="124">
        <f t="shared" si="22"/>
        <v>28358.146045210651</v>
      </c>
      <c r="R266" s="124">
        <f t="shared" si="23"/>
        <v>13578671.843037985</v>
      </c>
      <c r="Z266" s="2"/>
    </row>
    <row r="267" spans="13:26" x14ac:dyDescent="0.2">
      <c r="M267" s="2"/>
      <c r="N267" s="1">
        <f t="shared" si="24"/>
        <v>210</v>
      </c>
      <c r="O267" s="124">
        <f t="shared" si="25"/>
        <v>13578671.843037985</v>
      </c>
      <c r="P267" s="124">
        <f t="shared" si="26"/>
        <v>51814.008340969347</v>
      </c>
      <c r="Q267" s="124">
        <f t="shared" si="22"/>
        <v>28526.5746643374</v>
      </c>
      <c r="R267" s="124">
        <f t="shared" si="23"/>
        <v>13659012.426043293</v>
      </c>
      <c r="Z267" s="2"/>
    </row>
    <row r="268" spans="13:26" x14ac:dyDescent="0.2">
      <c r="M268" s="2"/>
      <c r="N268" s="1">
        <f t="shared" si="24"/>
        <v>211</v>
      </c>
      <c r="O268" s="124">
        <f t="shared" si="25"/>
        <v>13659012.426043293</v>
      </c>
      <c r="P268" s="124">
        <f t="shared" si="26"/>
        <v>51814.008340969347</v>
      </c>
      <c r="Q268" s="124">
        <f t="shared" si="22"/>
        <v>28695.357124519789</v>
      </c>
      <c r="R268" s="124">
        <f t="shared" si="23"/>
        <v>13739521.791508783</v>
      </c>
      <c r="Z268" s="2"/>
    </row>
    <row r="269" spans="13:26" x14ac:dyDescent="0.2">
      <c r="M269" s="2"/>
      <c r="N269" s="1">
        <f t="shared" si="24"/>
        <v>212</v>
      </c>
      <c r="O269" s="124">
        <f t="shared" si="25"/>
        <v>13739521.791508783</v>
      </c>
      <c r="P269" s="124">
        <f t="shared" si="26"/>
        <v>51814.008340969347</v>
      </c>
      <c r="Q269" s="124">
        <f t="shared" si="22"/>
        <v>28864.49416912016</v>
      </c>
      <c r="R269" s="124">
        <f t="shared" si="23"/>
        <v>13820200.294018872</v>
      </c>
      <c r="Z269" s="2"/>
    </row>
    <row r="270" spans="13:26" x14ac:dyDescent="0.2">
      <c r="M270" s="2"/>
      <c r="N270" s="1">
        <f t="shared" si="24"/>
        <v>213</v>
      </c>
      <c r="O270" s="124">
        <f t="shared" si="25"/>
        <v>13820200.294018872</v>
      </c>
      <c r="P270" s="124">
        <f t="shared" si="26"/>
        <v>51814.008340969347</v>
      </c>
      <c r="Q270" s="124">
        <f t="shared" si="22"/>
        <v>29033.986543062536</v>
      </c>
      <c r="R270" s="124">
        <f t="shared" si="23"/>
        <v>13901048.288902905</v>
      </c>
      <c r="Z270" s="2"/>
    </row>
    <row r="271" spans="13:26" x14ac:dyDescent="0.2">
      <c r="M271" s="2"/>
      <c r="N271" s="1">
        <f t="shared" si="24"/>
        <v>214</v>
      </c>
      <c r="O271" s="124">
        <f t="shared" si="25"/>
        <v>13901048.288902905</v>
      </c>
      <c r="P271" s="124">
        <f t="shared" si="26"/>
        <v>51814.008340969347</v>
      </c>
      <c r="Q271" s="124">
        <f t="shared" si="22"/>
        <v>29203.834992835909</v>
      </c>
      <c r="R271" s="124">
        <f t="shared" si="23"/>
        <v>13982066.13223671</v>
      </c>
      <c r="Z271" s="2"/>
    </row>
    <row r="272" spans="13:26" x14ac:dyDescent="0.2">
      <c r="M272" s="2"/>
      <c r="N272" s="1">
        <f t="shared" si="24"/>
        <v>215</v>
      </c>
      <c r="O272" s="124">
        <f t="shared" si="25"/>
        <v>13982066.13223671</v>
      </c>
      <c r="P272" s="124">
        <f t="shared" si="26"/>
        <v>51814.008340969347</v>
      </c>
      <c r="Q272" s="124">
        <f t="shared" si="22"/>
        <v>29374.040266497512</v>
      </c>
      <c r="R272" s="124">
        <f t="shared" si="23"/>
        <v>14063254.180844177</v>
      </c>
      <c r="Z272" s="2"/>
    </row>
    <row r="273" spans="13:26" x14ac:dyDescent="0.2">
      <c r="M273" s="2"/>
      <c r="N273" s="1">
        <f t="shared" si="24"/>
        <v>216</v>
      </c>
      <c r="O273" s="124">
        <f t="shared" si="25"/>
        <v>14063254.180844177</v>
      </c>
      <c r="P273" s="124">
        <f t="shared" si="26"/>
        <v>51814.008340969347</v>
      </c>
      <c r="Q273" s="124">
        <f t="shared" si="22"/>
        <v>29544.603113676134</v>
      </c>
      <c r="R273" s="124">
        <f t="shared" si="23"/>
        <v>14144612.792298822</v>
      </c>
      <c r="Z273" s="2"/>
    </row>
    <row r="274" spans="13:26" x14ac:dyDescent="0.2">
      <c r="M274" s="2"/>
      <c r="N274" s="1">
        <f t="shared" si="24"/>
        <v>217</v>
      </c>
      <c r="O274" s="124">
        <f t="shared" si="25"/>
        <v>14144612.792298822</v>
      </c>
      <c r="P274" s="124">
        <f t="shared" si="26"/>
        <v>51814.008340969347</v>
      </c>
      <c r="Q274" s="124">
        <f t="shared" si="22"/>
        <v>29715.524285575408</v>
      </c>
      <c r="R274" s="124">
        <f t="shared" si="23"/>
        <v>14226142.324925367</v>
      </c>
      <c r="Z274" s="2"/>
    </row>
    <row r="275" spans="13:26" x14ac:dyDescent="0.2">
      <c r="M275" s="2"/>
      <c r="N275" s="1">
        <f t="shared" si="24"/>
        <v>218</v>
      </c>
      <c r="O275" s="124">
        <f t="shared" si="25"/>
        <v>14226142.324925367</v>
      </c>
      <c r="P275" s="124">
        <f t="shared" si="26"/>
        <v>51814.008340969347</v>
      </c>
      <c r="Q275" s="124">
        <f t="shared" si="22"/>
        <v>29886.804534977131</v>
      </c>
      <c r="R275" s="124">
        <f t="shared" si="23"/>
        <v>14307843.137801314</v>
      </c>
      <c r="Z275" s="2"/>
    </row>
    <row r="276" spans="13:26" x14ac:dyDescent="0.2">
      <c r="M276" s="2"/>
      <c r="N276" s="1">
        <f t="shared" si="24"/>
        <v>219</v>
      </c>
      <c r="O276" s="124">
        <f t="shared" si="25"/>
        <v>14307843.137801314</v>
      </c>
      <c r="P276" s="124">
        <f t="shared" si="26"/>
        <v>51814.008340969347</v>
      </c>
      <c r="Q276" s="124">
        <f t="shared" si="22"/>
        <v>30058.444616244557</v>
      </c>
      <c r="R276" s="124">
        <f t="shared" si="23"/>
        <v>14389715.590758529</v>
      </c>
      <c r="Z276" s="2"/>
    </row>
    <row r="277" spans="13:26" x14ac:dyDescent="0.2">
      <c r="M277" s="2"/>
      <c r="N277" s="1">
        <f t="shared" si="24"/>
        <v>220</v>
      </c>
      <c r="O277" s="124">
        <f t="shared" si="25"/>
        <v>14389715.590758529</v>
      </c>
      <c r="P277" s="124">
        <f t="shared" si="26"/>
        <v>51814.008340969347</v>
      </c>
      <c r="Q277" s="124">
        <f t="shared" si="22"/>
        <v>30230.445285325746</v>
      </c>
      <c r="R277" s="124">
        <f t="shared" si="23"/>
        <v>14471760.044384824</v>
      </c>
      <c r="Z277" s="2"/>
    </row>
    <row r="278" spans="13:26" x14ac:dyDescent="0.2">
      <c r="M278" s="2"/>
      <c r="N278" s="1">
        <f t="shared" si="24"/>
        <v>221</v>
      </c>
      <c r="O278" s="124">
        <f t="shared" si="25"/>
        <v>14471760.044384824</v>
      </c>
      <c r="P278" s="124">
        <f t="shared" si="26"/>
        <v>51814.008340969347</v>
      </c>
      <c r="Q278" s="124">
        <f t="shared" si="22"/>
        <v>30402.807299756874</v>
      </c>
      <c r="R278" s="124">
        <f t="shared" si="23"/>
        <v>14553976.860025551</v>
      </c>
      <c r="Z278" s="2"/>
    </row>
    <row r="279" spans="13:26" x14ac:dyDescent="0.2">
      <c r="M279" s="2"/>
      <c r="N279" s="1">
        <f t="shared" si="24"/>
        <v>222</v>
      </c>
      <c r="O279" s="124">
        <f t="shared" si="25"/>
        <v>14553976.860025551</v>
      </c>
      <c r="P279" s="124">
        <f t="shared" si="26"/>
        <v>51814.008340969347</v>
      </c>
      <c r="Q279" s="124">
        <f t="shared" si="22"/>
        <v>30575.531418665589</v>
      </c>
      <c r="R279" s="124">
        <f t="shared" si="23"/>
        <v>14636366.399785187</v>
      </c>
      <c r="Z279" s="2"/>
    </row>
    <row r="280" spans="13:26" x14ac:dyDescent="0.2">
      <c r="M280" s="2"/>
      <c r="N280" s="1">
        <f t="shared" si="24"/>
        <v>223</v>
      </c>
      <c r="O280" s="124">
        <f t="shared" si="25"/>
        <v>14636366.399785187</v>
      </c>
      <c r="P280" s="124">
        <f t="shared" si="26"/>
        <v>51814.008340969347</v>
      </c>
      <c r="Q280" s="124">
        <f t="shared" si="22"/>
        <v>30748.618402774322</v>
      </c>
      <c r="R280" s="124">
        <f t="shared" si="23"/>
        <v>14718929.02652893</v>
      </c>
      <c r="Z280" s="2"/>
    </row>
    <row r="281" spans="13:26" x14ac:dyDescent="0.2">
      <c r="M281" s="2"/>
      <c r="N281" s="1">
        <f t="shared" si="24"/>
        <v>224</v>
      </c>
      <c r="O281" s="124">
        <f t="shared" si="25"/>
        <v>14718929.02652893</v>
      </c>
      <c r="P281" s="124">
        <f t="shared" si="26"/>
        <v>51814.008340969347</v>
      </c>
      <c r="Q281" s="124">
        <f t="shared" si="22"/>
        <v>30922.069014403674</v>
      </c>
      <c r="R281" s="124">
        <f t="shared" si="23"/>
        <v>14801665.103884304</v>
      </c>
      <c r="Z281" s="2"/>
    </row>
    <row r="282" spans="13:26" x14ac:dyDescent="0.2">
      <c r="M282" s="2"/>
      <c r="N282" s="1">
        <f t="shared" si="24"/>
        <v>225</v>
      </c>
      <c r="O282" s="124">
        <f t="shared" si="25"/>
        <v>14801665.103884304</v>
      </c>
      <c r="P282" s="124">
        <f t="shared" si="26"/>
        <v>51814.008340969347</v>
      </c>
      <c r="Q282" s="124">
        <f t="shared" si="22"/>
        <v>31095.884017475761</v>
      </c>
      <c r="R282" s="124">
        <f t="shared" si="23"/>
        <v>14884574.996242749</v>
      </c>
      <c r="Z282" s="2"/>
    </row>
    <row r="283" spans="13:26" x14ac:dyDescent="0.2">
      <c r="M283" s="2"/>
      <c r="N283" s="1">
        <f t="shared" si="24"/>
        <v>226</v>
      </c>
      <c r="O283" s="124">
        <f t="shared" si="25"/>
        <v>14884574.996242749</v>
      </c>
      <c r="P283" s="124">
        <f t="shared" si="26"/>
        <v>51814.008340969347</v>
      </c>
      <c r="Q283" s="124">
        <f t="shared" si="22"/>
        <v>31270.064177517554</v>
      </c>
      <c r="R283" s="124">
        <f t="shared" si="23"/>
        <v>14967659.068761235</v>
      </c>
      <c r="Z283" s="2"/>
    </row>
    <row r="284" spans="13:26" x14ac:dyDescent="0.2">
      <c r="M284" s="2"/>
      <c r="N284" s="1">
        <f t="shared" si="24"/>
        <v>227</v>
      </c>
      <c r="O284" s="124">
        <f t="shared" si="25"/>
        <v>14967659.068761235</v>
      </c>
      <c r="P284" s="124">
        <f t="shared" si="26"/>
        <v>51814.008340969347</v>
      </c>
      <c r="Q284" s="124">
        <f t="shared" si="22"/>
        <v>31444.610261664289</v>
      </c>
      <c r="R284" s="124">
        <f t="shared" si="23"/>
        <v>15050917.687363869</v>
      </c>
      <c r="Z284" s="2"/>
    </row>
    <row r="285" spans="13:26" x14ac:dyDescent="0.2">
      <c r="M285" s="2"/>
      <c r="N285" s="1">
        <f t="shared" si="24"/>
        <v>228</v>
      </c>
      <c r="O285" s="124">
        <f t="shared" si="25"/>
        <v>15050917.687363869</v>
      </c>
      <c r="P285" s="124">
        <f t="shared" si="26"/>
        <v>51814.008340969347</v>
      </c>
      <c r="Q285" s="124">
        <f t="shared" si="22"/>
        <v>31619.523038662825</v>
      </c>
      <c r="R285" s="124">
        <f t="shared" si="23"/>
        <v>15134351.218743501</v>
      </c>
      <c r="Z285" s="2"/>
    </row>
    <row r="286" spans="13:26" x14ac:dyDescent="0.2">
      <c r="M286" s="2"/>
      <c r="N286" s="1">
        <f t="shared" si="24"/>
        <v>229</v>
      </c>
      <c r="O286" s="124">
        <f t="shared" si="25"/>
        <v>15134351.218743501</v>
      </c>
      <c r="P286" s="124">
        <f t="shared" si="26"/>
        <v>51814.008340969347</v>
      </c>
      <c r="Q286" s="124">
        <f t="shared" si="22"/>
        <v>31794.803278875032</v>
      </c>
      <c r="R286" s="124">
        <f t="shared" si="23"/>
        <v>15217960.030363346</v>
      </c>
      <c r="Z286" s="2"/>
    </row>
    <row r="287" spans="13:26" x14ac:dyDescent="0.2">
      <c r="M287" s="2"/>
      <c r="N287" s="1">
        <f t="shared" si="24"/>
        <v>230</v>
      </c>
      <c r="O287" s="124">
        <f t="shared" si="25"/>
        <v>15217960.030363346</v>
      </c>
      <c r="P287" s="124">
        <f t="shared" si="26"/>
        <v>51814.008340969347</v>
      </c>
      <c r="Q287" s="124">
        <f t="shared" si="22"/>
        <v>31970.451754281181</v>
      </c>
      <c r="R287" s="124">
        <f t="shared" si="23"/>
        <v>15301744.490458596</v>
      </c>
      <c r="Z287" s="2"/>
    </row>
    <row r="288" spans="13:26" x14ac:dyDescent="0.2">
      <c r="M288" s="2"/>
      <c r="N288" s="1">
        <f t="shared" si="24"/>
        <v>231</v>
      </c>
      <c r="O288" s="124">
        <f t="shared" si="25"/>
        <v>15301744.490458596</v>
      </c>
      <c r="P288" s="124">
        <f t="shared" si="26"/>
        <v>51814.008340969347</v>
      </c>
      <c r="Q288" s="124">
        <f t="shared" si="22"/>
        <v>32146.469238483351</v>
      </c>
      <c r="R288" s="124">
        <f t="shared" si="23"/>
        <v>15385704.96803805</v>
      </c>
      <c r="Z288" s="2"/>
    </row>
    <row r="289" spans="13:26" x14ac:dyDescent="0.2">
      <c r="M289" s="2"/>
      <c r="N289" s="1">
        <f t="shared" si="24"/>
        <v>232</v>
      </c>
      <c r="O289" s="124">
        <f t="shared" si="25"/>
        <v>15385704.96803805</v>
      </c>
      <c r="P289" s="124">
        <f t="shared" si="26"/>
        <v>51814.008340969347</v>
      </c>
      <c r="Q289" s="124">
        <f t="shared" si="22"/>
        <v>32322.856506708831</v>
      </c>
      <c r="R289" s="124">
        <f t="shared" si="23"/>
        <v>15469841.832885729</v>
      </c>
      <c r="Z289" s="2"/>
    </row>
    <row r="290" spans="13:26" x14ac:dyDescent="0.2">
      <c r="M290" s="2"/>
      <c r="N290" s="1">
        <f t="shared" si="24"/>
        <v>233</v>
      </c>
      <c r="O290" s="124">
        <f t="shared" si="25"/>
        <v>15469841.832885729</v>
      </c>
      <c r="P290" s="124">
        <f t="shared" si="26"/>
        <v>51814.008340969347</v>
      </c>
      <c r="Q290" s="124">
        <f t="shared" si="22"/>
        <v>32499.614335813534</v>
      </c>
      <c r="R290" s="124">
        <f t="shared" si="23"/>
        <v>15554155.455562511</v>
      </c>
      <c r="Z290" s="2"/>
    </row>
    <row r="291" spans="13:26" x14ac:dyDescent="0.2">
      <c r="M291" s="2"/>
      <c r="N291" s="1">
        <f t="shared" si="24"/>
        <v>234</v>
      </c>
      <c r="O291" s="124">
        <f t="shared" si="25"/>
        <v>15554155.455562511</v>
      </c>
      <c r="P291" s="124">
        <f t="shared" si="26"/>
        <v>51814.008340969347</v>
      </c>
      <c r="Q291" s="124">
        <f t="shared" si="22"/>
        <v>32676.743504285427</v>
      </c>
      <c r="R291" s="124">
        <f t="shared" si="23"/>
        <v>15638646.207407767</v>
      </c>
      <c r="Z291" s="2"/>
    </row>
    <row r="292" spans="13:26" x14ac:dyDescent="0.2">
      <c r="M292" s="2"/>
      <c r="N292" s="1">
        <f t="shared" si="24"/>
        <v>235</v>
      </c>
      <c r="O292" s="124">
        <f t="shared" si="25"/>
        <v>15638646.207407767</v>
      </c>
      <c r="P292" s="124">
        <f t="shared" si="26"/>
        <v>51814.008340969347</v>
      </c>
      <c r="Q292" s="124">
        <f t="shared" si="22"/>
        <v>32854.244792247948</v>
      </c>
      <c r="R292" s="124">
        <f t="shared" si="23"/>
        <v>15723314.460540984</v>
      </c>
      <c r="Z292" s="2"/>
    </row>
    <row r="293" spans="13:26" x14ac:dyDescent="0.2">
      <c r="M293" s="2"/>
      <c r="N293" s="1">
        <f t="shared" si="24"/>
        <v>236</v>
      </c>
      <c r="O293" s="124">
        <f t="shared" si="25"/>
        <v>15723314.460540984</v>
      </c>
      <c r="P293" s="124">
        <f t="shared" si="26"/>
        <v>51814.008340969347</v>
      </c>
      <c r="Q293" s="124">
        <f t="shared" si="22"/>
        <v>33032.118981463449</v>
      </c>
      <c r="R293" s="124">
        <f t="shared" si="23"/>
        <v>15808160.587863417</v>
      </c>
      <c r="Z293" s="2"/>
    </row>
    <row r="294" spans="13:26" x14ac:dyDescent="0.2">
      <c r="M294" s="2"/>
      <c r="N294" s="1">
        <f t="shared" si="24"/>
        <v>237</v>
      </c>
      <c r="O294" s="124">
        <f t="shared" si="25"/>
        <v>15808160.587863417</v>
      </c>
      <c r="P294" s="124">
        <f t="shared" si="26"/>
        <v>51814.008340969347</v>
      </c>
      <c r="Q294" s="124">
        <f t="shared" si="22"/>
        <v>33210.366855336637</v>
      </c>
      <c r="R294" s="124">
        <f t="shared" si="23"/>
        <v>15893184.963059723</v>
      </c>
      <c r="Z294" s="2"/>
    </row>
    <row r="295" spans="13:26" x14ac:dyDescent="0.2">
      <c r="M295" s="2"/>
      <c r="N295" s="1">
        <f t="shared" si="24"/>
        <v>238</v>
      </c>
      <c r="O295" s="124">
        <f t="shared" si="25"/>
        <v>15893184.963059723</v>
      </c>
      <c r="P295" s="124">
        <f t="shared" si="26"/>
        <v>51814.008340969347</v>
      </c>
      <c r="Q295" s="124">
        <f t="shared" si="22"/>
        <v>33388.989198918025</v>
      </c>
      <c r="R295" s="124">
        <f t="shared" si="23"/>
        <v>15978387.960599611</v>
      </c>
      <c r="Z295" s="2"/>
    </row>
    <row r="296" spans="13:26" x14ac:dyDescent="0.2">
      <c r="M296" s="2"/>
      <c r="N296" s="1">
        <f t="shared" si="24"/>
        <v>239</v>
      </c>
      <c r="O296" s="124">
        <f t="shared" si="25"/>
        <v>15978387.960599611</v>
      </c>
      <c r="P296" s="124">
        <f t="shared" si="26"/>
        <v>51814.008340969347</v>
      </c>
      <c r="Q296" s="124">
        <f t="shared" si="22"/>
        <v>33567.98679890739</v>
      </c>
      <c r="R296" s="124">
        <f t="shared" si="23"/>
        <v>16063769.955739487</v>
      </c>
      <c r="Z296" s="2"/>
    </row>
    <row r="297" spans="13:26" x14ac:dyDescent="0.2">
      <c r="M297" s="2"/>
      <c r="N297" s="1">
        <f t="shared" si="24"/>
        <v>240</v>
      </c>
      <c r="O297" s="124">
        <f t="shared" si="25"/>
        <v>16063769.955739487</v>
      </c>
      <c r="P297" s="124">
        <f t="shared" si="26"/>
        <v>51814.008340969347</v>
      </c>
      <c r="Q297" s="124">
        <f t="shared" si="22"/>
        <v>33747.360443657235</v>
      </c>
      <c r="R297" s="124">
        <f t="shared" si="23"/>
        <v>16149331.324524114</v>
      </c>
      <c r="Z297" s="2"/>
    </row>
    <row r="298" spans="13:26" x14ac:dyDescent="0.2">
      <c r="M298" s="2"/>
      <c r="N298" s="1">
        <f t="shared" si="24"/>
        <v>241</v>
      </c>
      <c r="O298" s="124">
        <f t="shared" si="25"/>
        <v>16149331.324524114</v>
      </c>
      <c r="P298" s="124">
        <f t="shared" si="26"/>
        <v>51814.008340969347</v>
      </c>
      <c r="Q298" s="124">
        <f t="shared" si="22"/>
        <v>33927.11092317626</v>
      </c>
      <c r="R298" s="124">
        <f t="shared" si="23"/>
        <v>16235072.44378826</v>
      </c>
      <c r="Z298" s="2"/>
    </row>
    <row r="299" spans="13:26" x14ac:dyDescent="0.2">
      <c r="M299" s="2"/>
      <c r="N299" s="1">
        <f t="shared" si="24"/>
        <v>242</v>
      </c>
      <c r="O299" s="124">
        <f t="shared" si="25"/>
        <v>16235072.44378826</v>
      </c>
      <c r="P299" s="124">
        <f t="shared" si="26"/>
        <v>51814.008340969347</v>
      </c>
      <c r="Q299" s="124">
        <f t="shared" si="22"/>
        <v>34107.239029132848</v>
      </c>
      <c r="R299" s="124">
        <f t="shared" si="23"/>
        <v>16320993.691158364</v>
      </c>
      <c r="Z299" s="2"/>
    </row>
    <row r="300" spans="13:26" x14ac:dyDescent="0.2">
      <c r="M300" s="2"/>
      <c r="N300" s="1">
        <f t="shared" si="24"/>
        <v>243</v>
      </c>
      <c r="O300" s="124">
        <f t="shared" si="25"/>
        <v>16320993.691158364</v>
      </c>
      <c r="P300" s="124">
        <f t="shared" si="26"/>
        <v>51814.008340969347</v>
      </c>
      <c r="Q300" s="124">
        <f t="shared" si="22"/>
        <v>34287.745554858557</v>
      </c>
      <c r="R300" s="124">
        <f t="shared" si="23"/>
        <v>16407095.445054192</v>
      </c>
      <c r="Z300" s="2"/>
    </row>
    <row r="301" spans="13:26" x14ac:dyDescent="0.2">
      <c r="M301" s="2"/>
      <c r="N301" s="1">
        <f t="shared" si="24"/>
        <v>244</v>
      </c>
      <c r="O301" s="124">
        <f t="shared" si="25"/>
        <v>16407095.445054192</v>
      </c>
      <c r="P301" s="124">
        <f t="shared" si="26"/>
        <v>51814.008340969347</v>
      </c>
      <c r="Q301" s="124">
        <f t="shared" si="22"/>
        <v>34468.631295351581</v>
      </c>
      <c r="R301" s="124">
        <f t="shared" si="23"/>
        <v>16493378.084690513</v>
      </c>
      <c r="Z301" s="2"/>
    </row>
    <row r="302" spans="13:26" x14ac:dyDescent="0.2">
      <c r="M302" s="2"/>
      <c r="N302" s="1">
        <f t="shared" si="24"/>
        <v>245</v>
      </c>
      <c r="O302" s="124">
        <f t="shared" si="25"/>
        <v>16493378.084690513</v>
      </c>
      <c r="P302" s="124">
        <f t="shared" si="26"/>
        <v>51814.008340969347</v>
      </c>
      <c r="Q302" s="124">
        <f t="shared" si="22"/>
        <v>34649.897047280305</v>
      </c>
      <c r="R302" s="124">
        <f t="shared" si="23"/>
        <v>16579841.990078762</v>
      </c>
      <c r="Z302" s="2"/>
    </row>
    <row r="303" spans="13:26" x14ac:dyDescent="0.2">
      <c r="M303" s="2"/>
      <c r="N303" s="1">
        <f t="shared" si="24"/>
        <v>246</v>
      </c>
      <c r="O303" s="124">
        <f t="shared" si="25"/>
        <v>16579841.990078762</v>
      </c>
      <c r="P303" s="124">
        <f t="shared" si="26"/>
        <v>51814.008340969347</v>
      </c>
      <c r="Q303" s="124">
        <f t="shared" si="22"/>
        <v>34831.543608986758</v>
      </c>
      <c r="R303" s="124">
        <f t="shared" si="23"/>
        <v>16666487.542028718</v>
      </c>
      <c r="Z303" s="2"/>
    </row>
    <row r="304" spans="13:26" x14ac:dyDescent="0.2">
      <c r="M304" s="2"/>
      <c r="N304" s="1">
        <f t="shared" si="24"/>
        <v>247</v>
      </c>
      <c r="O304" s="124">
        <f t="shared" si="25"/>
        <v>16666487.542028718</v>
      </c>
      <c r="P304" s="124">
        <f t="shared" si="26"/>
        <v>51814.008340969347</v>
      </c>
      <c r="Q304" s="124">
        <f t="shared" si="22"/>
        <v>35013.571780490172</v>
      </c>
      <c r="R304" s="124">
        <f t="shared" si="23"/>
        <v>16753315.122150177</v>
      </c>
      <c r="Z304" s="2"/>
    </row>
    <row r="305" spans="13:26" x14ac:dyDescent="0.2">
      <c r="M305" s="2"/>
      <c r="N305" s="1">
        <f t="shared" si="24"/>
        <v>248</v>
      </c>
      <c r="O305" s="124">
        <f t="shared" si="25"/>
        <v>16753315.122150177</v>
      </c>
      <c r="P305" s="124">
        <f t="shared" si="26"/>
        <v>51814.008340969347</v>
      </c>
      <c r="Q305" s="124">
        <f t="shared" si="22"/>
        <v>35195.98236349049</v>
      </c>
      <c r="R305" s="124">
        <f t="shared" si="23"/>
        <v>16840325.112854637</v>
      </c>
      <c r="Z305" s="2"/>
    </row>
    <row r="306" spans="13:26" x14ac:dyDescent="0.2">
      <c r="M306" s="2"/>
      <c r="N306" s="1">
        <f t="shared" si="24"/>
        <v>249</v>
      </c>
      <c r="O306" s="124">
        <f t="shared" si="25"/>
        <v>16840325.112854637</v>
      </c>
      <c r="P306" s="124">
        <f t="shared" si="26"/>
        <v>51814.008340969347</v>
      </c>
      <c r="Q306" s="124">
        <f t="shared" si="22"/>
        <v>35378.77616137189</v>
      </c>
      <c r="R306" s="124">
        <f t="shared" si="23"/>
        <v>16927517.89735698</v>
      </c>
      <c r="Z306" s="2"/>
    </row>
    <row r="307" spans="13:26" x14ac:dyDescent="0.2">
      <c r="M307" s="2"/>
      <c r="N307" s="1">
        <f t="shared" si="24"/>
        <v>250</v>
      </c>
      <c r="O307" s="124">
        <f t="shared" si="25"/>
        <v>16927517.89735698</v>
      </c>
      <c r="P307" s="124">
        <f t="shared" si="26"/>
        <v>51814.008340969347</v>
      </c>
      <c r="Q307" s="124">
        <f t="shared" si="22"/>
        <v>35561.953979206322</v>
      </c>
      <c r="R307" s="124">
        <f t="shared" si="23"/>
        <v>17014893.859677155</v>
      </c>
      <c r="Z307" s="2"/>
    </row>
    <row r="308" spans="13:26" x14ac:dyDescent="0.2">
      <c r="M308" s="2"/>
      <c r="N308" s="1">
        <f t="shared" si="24"/>
        <v>251</v>
      </c>
      <c r="O308" s="124">
        <f t="shared" si="25"/>
        <v>17014893.859677155</v>
      </c>
      <c r="P308" s="124">
        <f t="shared" si="26"/>
        <v>51814.008340969347</v>
      </c>
      <c r="Q308" s="124">
        <f t="shared" si="22"/>
        <v>35745.516623757067</v>
      </c>
      <c r="R308" s="124">
        <f t="shared" si="23"/>
        <v>17102453.384641882</v>
      </c>
      <c r="Z308" s="2"/>
    </row>
    <row r="309" spans="13:26" x14ac:dyDescent="0.2">
      <c r="M309" s="2"/>
      <c r="N309" s="1">
        <f t="shared" si="24"/>
        <v>252</v>
      </c>
      <c r="O309" s="124">
        <f t="shared" si="25"/>
        <v>17102453.384641882</v>
      </c>
      <c r="P309" s="124">
        <f t="shared" si="26"/>
        <v>51814.008340969347</v>
      </c>
      <c r="Q309" s="124">
        <f t="shared" si="22"/>
        <v>35929.464903482294</v>
      </c>
      <c r="R309" s="124">
        <f t="shared" si="23"/>
        <v>17190196.857886333</v>
      </c>
      <c r="Z309" s="2"/>
    </row>
    <row r="310" spans="13:26" x14ac:dyDescent="0.2">
      <c r="M310" s="2"/>
      <c r="N310" s="1">
        <f t="shared" si="24"/>
        <v>253</v>
      </c>
      <c r="O310" s="124">
        <f t="shared" si="25"/>
        <v>17190196.857886333</v>
      </c>
      <c r="P310" s="124">
        <f t="shared" si="26"/>
        <v>51814.008340969347</v>
      </c>
      <c r="Q310" s="124">
        <f t="shared" si="22"/>
        <v>36113.799628538596</v>
      </c>
      <c r="R310" s="124">
        <f t="shared" si="23"/>
        <v>17278124.66585584</v>
      </c>
      <c r="Z310" s="2"/>
    </row>
    <row r="311" spans="13:26" x14ac:dyDescent="0.2">
      <c r="M311" s="2"/>
      <c r="N311" s="1">
        <f t="shared" si="24"/>
        <v>254</v>
      </c>
      <c r="O311" s="124">
        <f t="shared" si="25"/>
        <v>17278124.66585584</v>
      </c>
      <c r="P311" s="124">
        <f t="shared" si="26"/>
        <v>51814.008340969347</v>
      </c>
      <c r="Q311" s="124">
        <f t="shared" si="22"/>
        <v>36298.52161078457</v>
      </c>
      <c r="R311" s="124">
        <f t="shared" si="23"/>
        <v>17366237.195807595</v>
      </c>
      <c r="Z311" s="2"/>
    </row>
    <row r="312" spans="13:26" x14ac:dyDescent="0.2">
      <c r="M312" s="2"/>
      <c r="N312" s="1">
        <f t="shared" si="24"/>
        <v>255</v>
      </c>
      <c r="O312" s="124">
        <f t="shared" si="25"/>
        <v>17366237.195807595</v>
      </c>
      <c r="P312" s="124">
        <f t="shared" si="26"/>
        <v>51814.008340969347</v>
      </c>
      <c r="Q312" s="124">
        <f t="shared" si="22"/>
        <v>36483.631663784428</v>
      </c>
      <c r="R312" s="124">
        <f t="shared" si="23"/>
        <v>17454534.835812349</v>
      </c>
      <c r="Z312" s="2"/>
    </row>
    <row r="313" spans="13:26" x14ac:dyDescent="0.2">
      <c r="M313" s="2"/>
      <c r="N313" s="1">
        <f t="shared" si="24"/>
        <v>256</v>
      </c>
      <c r="O313" s="124">
        <f t="shared" si="25"/>
        <v>17454534.835812349</v>
      </c>
      <c r="P313" s="124">
        <f t="shared" si="26"/>
        <v>51814.008340969347</v>
      </c>
      <c r="Q313" s="124">
        <f t="shared" si="22"/>
        <v>36669.130602811507</v>
      </c>
      <c r="R313" s="124">
        <f t="shared" si="23"/>
        <v>17543017.974756129</v>
      </c>
      <c r="Z313" s="2"/>
    </row>
    <row r="314" spans="13:26" x14ac:dyDescent="0.2">
      <c r="M314" s="2"/>
      <c r="N314" s="1">
        <f t="shared" si="24"/>
        <v>257</v>
      </c>
      <c r="O314" s="124">
        <f t="shared" si="25"/>
        <v>17543017.974756129</v>
      </c>
      <c r="P314" s="124">
        <f t="shared" si="26"/>
        <v>51814.008340969347</v>
      </c>
      <c r="Q314" s="124">
        <f t="shared" ref="Q314:Q333" si="27">O314*$P$52</f>
        <v>36855.019244851916</v>
      </c>
      <c r="R314" s="124">
        <f t="shared" ref="R314:R333" si="28">O314+P314+Q314</f>
        <v>17631687.002341952</v>
      </c>
      <c r="Z314" s="2"/>
    </row>
    <row r="315" spans="13:26" x14ac:dyDescent="0.2">
      <c r="M315" s="2"/>
      <c r="N315" s="1">
        <f t="shared" ref="N315:N333" si="29">N314+1</f>
        <v>258</v>
      </c>
      <c r="O315" s="124">
        <f t="shared" ref="O315:O333" si="30">R314</f>
        <v>17631687.002341952</v>
      </c>
      <c r="P315" s="124">
        <f t="shared" ref="P315:P333" si="31">P314</f>
        <v>51814.008340969347</v>
      </c>
      <c r="Q315" s="124">
        <f t="shared" si="27"/>
        <v>37041.298408608134</v>
      </c>
      <c r="R315" s="124">
        <f t="shared" si="28"/>
        <v>17720542.309091531</v>
      </c>
      <c r="Z315" s="2"/>
    </row>
    <row r="316" spans="13:26" x14ac:dyDescent="0.2">
      <c r="M316" s="2"/>
      <c r="N316" s="1">
        <f t="shared" si="29"/>
        <v>259</v>
      </c>
      <c r="O316" s="124">
        <f t="shared" si="30"/>
        <v>17720542.309091531</v>
      </c>
      <c r="P316" s="124">
        <f t="shared" si="31"/>
        <v>51814.008340969347</v>
      </c>
      <c r="Q316" s="124">
        <f t="shared" si="27"/>
        <v>37227.96891450257</v>
      </c>
      <c r="R316" s="124">
        <f t="shared" si="28"/>
        <v>17809584.286347002</v>
      </c>
      <c r="Z316" s="2"/>
    </row>
    <row r="317" spans="13:26" x14ac:dyDescent="0.2">
      <c r="M317" s="2"/>
      <c r="N317" s="1">
        <f t="shared" si="29"/>
        <v>260</v>
      </c>
      <c r="O317" s="124">
        <f t="shared" si="30"/>
        <v>17809584.286347002</v>
      </c>
      <c r="P317" s="124">
        <f t="shared" si="31"/>
        <v>51814.008340969347</v>
      </c>
      <c r="Q317" s="124">
        <f t="shared" si="27"/>
        <v>37415.031584681223</v>
      </c>
      <c r="R317" s="124">
        <f t="shared" si="28"/>
        <v>17898813.326272652</v>
      </c>
      <c r="Z317" s="2"/>
    </row>
    <row r="318" spans="13:26" x14ac:dyDescent="0.2">
      <c r="M318" s="2"/>
      <c r="N318" s="1">
        <f t="shared" si="29"/>
        <v>261</v>
      </c>
      <c r="O318" s="124">
        <f t="shared" si="30"/>
        <v>17898813.326272652</v>
      </c>
      <c r="P318" s="124">
        <f t="shared" si="31"/>
        <v>51814.008340969347</v>
      </c>
      <c r="Q318" s="124">
        <f t="shared" si="27"/>
        <v>37602.487243017298</v>
      </c>
      <c r="R318" s="124">
        <f t="shared" si="28"/>
        <v>17988229.82185664</v>
      </c>
      <c r="Z318" s="2"/>
    </row>
    <row r="319" spans="13:26" x14ac:dyDescent="0.2">
      <c r="M319" s="2"/>
      <c r="N319" s="1">
        <f t="shared" si="29"/>
        <v>262</v>
      </c>
      <c r="O319" s="124">
        <f t="shared" si="30"/>
        <v>17988229.82185664</v>
      </c>
      <c r="P319" s="124">
        <f t="shared" si="31"/>
        <v>51814.008340969347</v>
      </c>
      <c r="Q319" s="124">
        <f t="shared" si="27"/>
        <v>37790.336715114812</v>
      </c>
      <c r="R319" s="124">
        <f t="shared" si="28"/>
        <v>18077834.166912723</v>
      </c>
      <c r="Z319" s="2"/>
    </row>
    <row r="320" spans="13:26" x14ac:dyDescent="0.2">
      <c r="M320" s="2"/>
      <c r="N320" s="1">
        <f t="shared" si="29"/>
        <v>263</v>
      </c>
      <c r="O320" s="124">
        <f t="shared" si="30"/>
        <v>18077834.166912723</v>
      </c>
      <c r="P320" s="124">
        <f t="shared" si="31"/>
        <v>51814.008340969347</v>
      </c>
      <c r="Q320" s="124">
        <f t="shared" si="27"/>
        <v>37978.580828312231</v>
      </c>
      <c r="R320" s="124">
        <f t="shared" si="28"/>
        <v>18167626.756082006</v>
      </c>
      <c r="Z320" s="2"/>
    </row>
    <row r="321" spans="13:26" x14ac:dyDescent="0.2">
      <c r="M321" s="2"/>
      <c r="N321" s="1">
        <f t="shared" si="29"/>
        <v>264</v>
      </c>
      <c r="O321" s="124">
        <f t="shared" si="30"/>
        <v>18167626.756082006</v>
      </c>
      <c r="P321" s="124">
        <f t="shared" si="31"/>
        <v>51814.008340969347</v>
      </c>
      <c r="Q321" s="124">
        <f t="shared" si="27"/>
        <v>38167.220411686139</v>
      </c>
      <c r="R321" s="124">
        <f t="shared" si="28"/>
        <v>18257607.98483466</v>
      </c>
      <c r="Z321" s="2"/>
    </row>
    <row r="322" spans="13:26" x14ac:dyDescent="0.2">
      <c r="M322" s="2"/>
      <c r="N322" s="1">
        <f t="shared" si="29"/>
        <v>265</v>
      </c>
      <c r="O322" s="124">
        <f t="shared" si="30"/>
        <v>18257607.98483466</v>
      </c>
      <c r="P322" s="124">
        <f t="shared" si="31"/>
        <v>51814.008340969347</v>
      </c>
      <c r="Q322" s="124">
        <f t="shared" si="27"/>
        <v>38356.25629605486</v>
      </c>
      <c r="R322" s="124">
        <f t="shared" si="28"/>
        <v>18347778.249471683</v>
      </c>
      <c r="Z322" s="2"/>
    </row>
    <row r="323" spans="13:26" x14ac:dyDescent="0.2">
      <c r="M323" s="2"/>
      <c r="N323" s="1">
        <f t="shared" si="29"/>
        <v>266</v>
      </c>
      <c r="O323" s="124">
        <f t="shared" si="30"/>
        <v>18347778.249471683</v>
      </c>
      <c r="P323" s="124">
        <f t="shared" si="31"/>
        <v>51814.008340969347</v>
      </c>
      <c r="Q323" s="124">
        <f t="shared" si="27"/>
        <v>38545.689313982162</v>
      </c>
      <c r="R323" s="124">
        <f t="shared" si="28"/>
        <v>18438137.947126634</v>
      </c>
      <c r="Z323" s="2"/>
    </row>
    <row r="324" spans="13:26" x14ac:dyDescent="0.2">
      <c r="M324" s="2"/>
      <c r="N324" s="1">
        <f t="shared" si="29"/>
        <v>267</v>
      </c>
      <c r="O324" s="124">
        <f t="shared" si="30"/>
        <v>18438137.947126634</v>
      </c>
      <c r="P324" s="124">
        <f t="shared" si="31"/>
        <v>51814.008340969347</v>
      </c>
      <c r="Q324" s="124">
        <f t="shared" si="27"/>
        <v>38735.520299780859</v>
      </c>
      <c r="R324" s="124">
        <f t="shared" si="28"/>
        <v>18528687.475767385</v>
      </c>
      <c r="Z324" s="2"/>
    </row>
    <row r="325" spans="13:26" x14ac:dyDescent="0.2">
      <c r="M325" s="2"/>
      <c r="N325" s="1">
        <f t="shared" si="29"/>
        <v>268</v>
      </c>
      <c r="O325" s="124">
        <f t="shared" si="30"/>
        <v>18528687.475767385</v>
      </c>
      <c r="P325" s="124">
        <f t="shared" si="31"/>
        <v>51814.008340969347</v>
      </c>
      <c r="Q325" s="124">
        <f t="shared" si="27"/>
        <v>38925.750089516543</v>
      </c>
      <c r="R325" s="124">
        <f t="shared" si="28"/>
        <v>18619427.23419787</v>
      </c>
      <c r="Z325" s="2"/>
    </row>
    <row r="326" spans="13:26" x14ac:dyDescent="0.2">
      <c r="M326" s="2"/>
      <c r="N326" s="1">
        <f t="shared" si="29"/>
        <v>269</v>
      </c>
      <c r="O326" s="124">
        <f t="shared" si="30"/>
        <v>18619427.23419787</v>
      </c>
      <c r="P326" s="124">
        <f t="shared" si="31"/>
        <v>51814.008340969347</v>
      </c>
      <c r="Q326" s="124">
        <f t="shared" si="27"/>
        <v>39116.379521011222</v>
      </c>
      <c r="R326" s="124">
        <f t="shared" si="28"/>
        <v>18710357.622059852</v>
      </c>
      <c r="Z326" s="2"/>
    </row>
    <row r="327" spans="13:26" x14ac:dyDescent="0.2">
      <c r="M327" s="2"/>
      <c r="N327" s="1">
        <f t="shared" si="29"/>
        <v>270</v>
      </c>
      <c r="O327" s="124">
        <f t="shared" si="30"/>
        <v>18710357.622059852</v>
      </c>
      <c r="P327" s="124">
        <f t="shared" si="31"/>
        <v>51814.008340969347</v>
      </c>
      <c r="Q327" s="124">
        <f t="shared" si="27"/>
        <v>39307.40943384706</v>
      </c>
      <c r="R327" s="124">
        <f t="shared" si="28"/>
        <v>18801479.039834667</v>
      </c>
      <c r="Z327" s="2"/>
    </row>
    <row r="328" spans="13:26" x14ac:dyDescent="0.2">
      <c r="M328" s="2"/>
      <c r="N328" s="1">
        <f t="shared" si="29"/>
        <v>271</v>
      </c>
      <c r="O328" s="124">
        <f t="shared" si="30"/>
        <v>18801479.039834667</v>
      </c>
      <c r="P328" s="124">
        <f t="shared" si="31"/>
        <v>51814.008340969347</v>
      </c>
      <c r="Q328" s="124">
        <f t="shared" si="27"/>
        <v>39498.840669370016</v>
      </c>
      <c r="R328" s="124">
        <f t="shared" si="28"/>
        <v>18892791.888845008</v>
      </c>
      <c r="Z328" s="2"/>
    </row>
    <row r="329" spans="13:26" x14ac:dyDescent="0.2">
      <c r="M329" s="2"/>
      <c r="N329" s="1">
        <f t="shared" si="29"/>
        <v>272</v>
      </c>
      <c r="O329" s="124">
        <f t="shared" si="30"/>
        <v>18892791.888845008</v>
      </c>
      <c r="P329" s="124">
        <f t="shared" si="31"/>
        <v>51814.008340969347</v>
      </c>
      <c r="Q329" s="124">
        <f t="shared" si="27"/>
        <v>39690.674070693603</v>
      </c>
      <c r="R329" s="124">
        <f t="shared" si="28"/>
        <v>18984296.571256671</v>
      </c>
      <c r="Z329" s="2"/>
    </row>
    <row r="330" spans="13:26" x14ac:dyDescent="0.2">
      <c r="M330" s="2"/>
      <c r="N330" s="1">
        <f t="shared" si="29"/>
        <v>273</v>
      </c>
      <c r="O330" s="124">
        <f t="shared" si="30"/>
        <v>18984296.571256671</v>
      </c>
      <c r="P330" s="124">
        <f t="shared" si="31"/>
        <v>51814.008340969347</v>
      </c>
      <c r="Q330" s="124">
        <f t="shared" si="27"/>
        <v>39882.910482702573</v>
      </c>
      <c r="R330" s="124">
        <f t="shared" si="28"/>
        <v>19075993.490080342</v>
      </c>
      <c r="Z330" s="2"/>
    </row>
    <row r="331" spans="13:26" x14ac:dyDescent="0.2">
      <c r="M331" s="2"/>
      <c r="N331" s="1">
        <f t="shared" si="29"/>
        <v>274</v>
      </c>
      <c r="O331" s="124">
        <f t="shared" si="30"/>
        <v>19075993.490080342</v>
      </c>
      <c r="P331" s="124">
        <f t="shared" si="31"/>
        <v>51814.008340969347</v>
      </c>
      <c r="Q331" s="124">
        <f t="shared" si="27"/>
        <v>40075.550752056624</v>
      </c>
      <c r="R331" s="124">
        <f t="shared" si="28"/>
        <v>19167883.049173366</v>
      </c>
      <c r="Z331" s="2"/>
    </row>
    <row r="332" spans="13:26" x14ac:dyDescent="0.2">
      <c r="M332" s="2"/>
      <c r="N332" s="1">
        <f t="shared" si="29"/>
        <v>275</v>
      </c>
      <c r="O332" s="124">
        <f t="shared" si="30"/>
        <v>19167883.049173366</v>
      </c>
      <c r="P332" s="124">
        <f t="shared" si="31"/>
        <v>51814.008340969347</v>
      </c>
      <c r="Q332" s="124">
        <f t="shared" si="27"/>
        <v>40268.595727194173</v>
      </c>
      <c r="R332" s="124">
        <f t="shared" si="28"/>
        <v>19259965.65324153</v>
      </c>
      <c r="Z332" s="2"/>
    </row>
    <row r="333" spans="13:26" x14ac:dyDescent="0.2">
      <c r="M333" s="2"/>
      <c r="N333" s="1">
        <f t="shared" si="29"/>
        <v>276</v>
      </c>
      <c r="O333" s="124">
        <f t="shared" si="30"/>
        <v>19259965.65324153</v>
      </c>
      <c r="P333" s="124">
        <f t="shared" si="31"/>
        <v>51814.008340969347</v>
      </c>
      <c r="Q333" s="124">
        <f t="shared" si="27"/>
        <v>40462.046258336064</v>
      </c>
      <c r="R333" s="124">
        <f t="shared" si="28"/>
        <v>19352241.707840838</v>
      </c>
      <c r="Z333" s="2"/>
    </row>
    <row r="334" spans="13:26" x14ac:dyDescent="0.2">
      <c r="M334" s="2"/>
      <c r="N334" s="163" t="s">
        <v>216</v>
      </c>
      <c r="O334" s="163" t="s">
        <v>216</v>
      </c>
      <c r="P334" s="163" t="s">
        <v>216</v>
      </c>
      <c r="Q334" s="163" t="s">
        <v>216</v>
      </c>
      <c r="R334" s="163" t="s">
        <v>216</v>
      </c>
      <c r="Z334" s="2"/>
    </row>
    <row r="335" spans="13:26" x14ac:dyDescent="0.2">
      <c r="M335" s="2"/>
      <c r="N335" s="134"/>
      <c r="O335" s="134" t="s">
        <v>231</v>
      </c>
      <c r="P335" s="196">
        <f>SUM(P58:P333)</f>
        <v>14300666.3021076</v>
      </c>
      <c r="Q335" s="196">
        <f>SUM(Q58:Q333)</f>
        <v>5051575.4057332538</v>
      </c>
      <c r="R335" s="196">
        <f>P335+Q335</f>
        <v>19352241.707840852</v>
      </c>
      <c r="S335" s="124">
        <f>R335-P53</f>
        <v>-3.7252902984619141E-8</v>
      </c>
      <c r="Z335" s="2"/>
    </row>
    <row r="336" spans="13:26" x14ac:dyDescent="0.2"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DA76A-BB86-4E39-9499-C26E384651E3}">
  <sheetPr>
    <tabColor theme="2" tint="-0.499984740745262"/>
    <pageSetUpPr fitToPage="1"/>
  </sheetPr>
  <dimension ref="A1:AH349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19.42578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9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Peace Creek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8218713.8001876585</v>
      </c>
      <c r="Q8" s="184">
        <f>G10</f>
        <v>4621555.4187864922</v>
      </c>
      <c r="R8" s="184">
        <f>G11</f>
        <v>4628059.3129786765</v>
      </c>
      <c r="S8" s="184">
        <f>G12</f>
        <v>2315364.462449424</v>
      </c>
      <c r="T8" s="184">
        <f>G13</f>
        <v>-3346265.3940269346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15195716.257305957</v>
      </c>
      <c r="Q9" s="184">
        <f>L10</f>
        <v>8859274.4053085912</v>
      </c>
      <c r="R9" s="184">
        <f>L11</f>
        <v>9046960.5636117477</v>
      </c>
      <c r="S9" s="184">
        <f>L12</f>
        <v>3830782.7298435885</v>
      </c>
      <c r="T9" s="184">
        <f>L13</f>
        <v>-6541301.441457971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43</v>
      </c>
      <c r="B10" s="170">
        <f>'Escalation Factors'!$A$10</f>
        <v>2023</v>
      </c>
      <c r="C10" s="201">
        <v>2049</v>
      </c>
      <c r="D10" s="10" t="s">
        <v>155</v>
      </c>
      <c r="E10" s="184">
        <f>VLOOKUP($A$10,'Cost Estimates in 2023'!$A:$F,2,FALSE)</f>
        <v>4382650</v>
      </c>
      <c r="F10" s="164">
        <f>VLOOKUP(G$7,Multiplier_Labor,3,FALSE)</f>
        <v>1.0545116353773385</v>
      </c>
      <c r="G10" s="185">
        <f>E10*F10</f>
        <v>4621555.4187864922</v>
      </c>
      <c r="H10" s="137"/>
      <c r="J10" s="165">
        <f>C10+1</f>
        <v>2050</v>
      </c>
      <c r="K10" s="164">
        <f>VLOOKUP(J$10,Multiplier_Labor,4,FALSE)</f>
        <v>1.9169464828433931</v>
      </c>
      <c r="L10" s="185">
        <f>G10*K10</f>
        <v>8859274.4053085912</v>
      </c>
      <c r="M10" s="2"/>
      <c r="O10" s="134" t="s">
        <v>235</v>
      </c>
      <c r="P10" s="184">
        <f>SUM(Q10:T10)</f>
        <v>14073917.297305956</v>
      </c>
      <c r="Q10" s="184">
        <f>Q9-Q16</f>
        <v>8219443.4453085912</v>
      </c>
      <c r="R10" s="184">
        <f>R9-R16</f>
        <v>8424961.5636117477</v>
      </c>
      <c r="S10" s="184">
        <f>S9-S16</f>
        <v>3589153.7298435885</v>
      </c>
      <c r="T10" s="184">
        <f>T9-T16</f>
        <v>-6159641.441457971</v>
      </c>
      <c r="Z10" s="2"/>
      <c r="AA10" s="186" t="str">
        <f>A10</f>
        <v>Peace Creek Solar</v>
      </c>
      <c r="AB10" s="182">
        <f>P12</f>
        <v>24</v>
      </c>
      <c r="AC10" s="187">
        <f>G7</f>
        <v>2025</v>
      </c>
      <c r="AD10" s="187">
        <f>C10</f>
        <v>2049</v>
      </c>
      <c r="AE10" s="182">
        <f>G15</f>
        <v>8218713.8001876585</v>
      </c>
      <c r="AF10" s="182">
        <f>P16</f>
        <v>1121798.96</v>
      </c>
      <c r="AG10" s="182">
        <f>L15</f>
        <v>15195716.257305957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4565040</v>
      </c>
      <c r="F11" s="164">
        <f>VLOOKUP(G$7,Multiplier_Materials,3,FALSE)</f>
        <v>1.0138047668757943</v>
      </c>
      <c r="G11" s="185">
        <f>E11*F11</f>
        <v>4628059.3129786765</v>
      </c>
      <c r="H11" s="137"/>
      <c r="K11" s="164">
        <f>VLOOKUP(J$10,Multiplier_Materials,4,FALSE)</f>
        <v>1.9548065294325303</v>
      </c>
      <c r="L11" s="185">
        <f>G11*K11</f>
        <v>9046960.5636117477</v>
      </c>
      <c r="M11" s="2"/>
      <c r="O11" s="134" t="s">
        <v>234</v>
      </c>
      <c r="P11" s="184">
        <f>SUM(Q11:T11)</f>
        <v>7615946.9112512246</v>
      </c>
      <c r="Q11" s="184">
        <f>Q10/((1+Q13)^(P12))</f>
        <v>4287779.2984166974</v>
      </c>
      <c r="R11" s="184">
        <f>R10/((1+R13)^(P12))</f>
        <v>4309869.7680621454</v>
      </c>
      <c r="S11" s="184">
        <f>S10/((1+S13)^(P12))</f>
        <v>2169321.4108979171</v>
      </c>
      <c r="T11" s="184">
        <f>T10/((1+T13)^(P12))</f>
        <v>-3151023.566125534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2222720</v>
      </c>
      <c r="F12" s="164">
        <f>VLOOKUP(G$7,Multiplier_GDP,3,FALSE)</f>
        <v>1.0416806716317952</v>
      </c>
      <c r="G12" s="185">
        <f>E12*F12</f>
        <v>2315364.462449424</v>
      </c>
      <c r="H12" s="137"/>
      <c r="K12" s="164">
        <f>VLOOKUP(J$10,Multiplier_GDP,4,FALSE)</f>
        <v>1.6545052806895912</v>
      </c>
      <c r="L12" s="185">
        <f>G12*K12</f>
        <v>3830782.7298435885</v>
      </c>
      <c r="M12" s="2"/>
      <c r="O12" s="134" t="s">
        <v>244</v>
      </c>
      <c r="P12" s="184">
        <f>(P7-P6)</f>
        <v>24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-3300700</v>
      </c>
      <c r="F13" s="164">
        <f>F11</f>
        <v>1.0138047668757943</v>
      </c>
      <c r="G13" s="185">
        <f>E13*F13</f>
        <v>-3346265.3940269346</v>
      </c>
      <c r="H13" s="137"/>
      <c r="K13" s="164">
        <f>K11</f>
        <v>1.9548065294325303</v>
      </c>
      <c r="L13" s="185">
        <f>G13*K13</f>
        <v>-6541301.441457971</v>
      </c>
      <c r="M13" s="2"/>
      <c r="O13" s="180" t="s">
        <v>237</v>
      </c>
      <c r="P13" s="189">
        <f>IF(P8=0,0,((P9/P8)^(1/($P7-$P6))-1))</f>
        <v>2.5939036727103515E-2</v>
      </c>
      <c r="Q13" s="189">
        <f>IF(Q8=0,0,((Q9/Q8)^(1/($P7-$P6))-1))</f>
        <v>2.7484824331636348E-2</v>
      </c>
      <c r="R13" s="189">
        <f>IF(R8=0,0,((R9/R8)^(1/($P7-$P6))-1))</f>
        <v>2.8322466395616308E-2</v>
      </c>
      <c r="S13" s="189">
        <f>IF(S8=0,0,((S9/S8)^(1/($P7-$P6))-1))</f>
        <v>2.1200863205538489E-2</v>
      </c>
      <c r="T13" s="189">
        <f>IF(T8=0,0,((T9/T8)^(1/($P7-$P6))-1))</f>
        <v>2.8322466395616308E-2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429828.87897668133</v>
      </c>
      <c r="Q14" s="185">
        <f>PMT(Q13,$P12,-Q11)</f>
        <v>246372.02216817986</v>
      </c>
      <c r="R14" s="185">
        <f>PMT(R13,$P12,-R11)</f>
        <v>249909.99057324094</v>
      </c>
      <c r="S14" s="185">
        <f>PMT(S13,$P12,-S11)</f>
        <v>116260.57038056347</v>
      </c>
      <c r="T14" s="185">
        <f>PMT(T13,$P12,-T11)</f>
        <v>-182713.70414530294</v>
      </c>
      <c r="U14" s="190"/>
      <c r="Z14" s="2"/>
    </row>
    <row r="15" spans="1:34" x14ac:dyDescent="0.2">
      <c r="E15" s="185">
        <f>SUM(E10:E13)</f>
        <v>7869710</v>
      </c>
      <c r="F15" s="124"/>
      <c r="G15" s="185">
        <f>SUM(G10:G13)</f>
        <v>8218713.8001876585</v>
      </c>
      <c r="H15" s="137"/>
      <c r="L15" s="185">
        <f>SUM(L10:L13)</f>
        <v>15195716.257305957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1121798.96</v>
      </c>
      <c r="Q16" s="185">
        <f>VLOOKUP($A$10,'Reserves Dec 31, 2024'!$A:$F,2,FALSE)</f>
        <v>639830.96</v>
      </c>
      <c r="R16" s="185">
        <f>VLOOKUP($A$10,'Reserves Dec 31, 2024'!$A:$F,3,FALSE)</f>
        <v>621999</v>
      </c>
      <c r="S16" s="185">
        <f>VLOOKUP($A$10,'Reserves Dec 31, 2024'!$A:$F,4,FALSE)</f>
        <v>241629</v>
      </c>
      <c r="T16" s="185">
        <f>VLOOKUP($A$10,'Reserves Dec 31, 2024'!$A:$F,5,FALSE)</f>
        <v>-381660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429828.87897668133</v>
      </c>
      <c r="Q17" s="124">
        <f>IF($N17&lt;=TRUNC($P$12),Q14*(1+0),0)</f>
        <v>246372.02216817986</v>
      </c>
      <c r="R17" s="124">
        <f>IF($N17&lt;=TRUNC($P$12),R14*(1+0),0)</f>
        <v>249909.99057324094</v>
      </c>
      <c r="S17" s="124">
        <f>IF($N17&lt;=TRUNC($P$12),S14*(1+0),0)</f>
        <v>116260.57038056347</v>
      </c>
      <c r="T17" s="124">
        <f>IF($N17&lt;=TRUNC($P$12),T14*(1+0),0)</f>
        <v>-182713.70414530294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440968.35973930545</v>
      </c>
      <c r="Q18" s="124">
        <f t="shared" ref="Q18:Q48" si="3">IF($N18&lt;=TRUNC($P$12),Q17*(1+Q$13),0)</f>
        <v>253143.51391770231</v>
      </c>
      <c r="R18" s="124">
        <f t="shared" ref="R18:R48" si="4">IF($N18&lt;=TRUNC($P$12),R17*(1+R$13),0)</f>
        <v>256988.05788318036</v>
      </c>
      <c r="S18" s="124">
        <f t="shared" ref="S18:S48" si="5">IF($N18&lt;=TRUNC($P$12),S17*(1+S$13),0)</f>
        <v>118725.39482939968</v>
      </c>
      <c r="T18" s="124">
        <f t="shared" ref="T18:T48" si="6">IF($N18&lt;=TRUNC($P$12),T17*(1+T$13),0)</f>
        <v>-187888.60689097687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452400.11248351051</v>
      </c>
      <c r="Q19" s="124">
        <f t="shared" si="3"/>
        <v>260101.1189284235</v>
      </c>
      <c r="R19" s="124">
        <f t="shared" si="4"/>
        <v>264266.59351665142</v>
      </c>
      <c r="S19" s="124">
        <f t="shared" si="5"/>
        <v>121242.47568420133</v>
      </c>
      <c r="T19" s="124">
        <f t="shared" si="6"/>
        <v>-193210.07564576573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464131.8870269896</v>
      </c>
      <c r="Q20" s="124">
        <f t="shared" si="3"/>
        <v>267249.9524906333</v>
      </c>
      <c r="R20" s="124">
        <f t="shared" si="4"/>
        <v>271751.2752310108</v>
      </c>
      <c r="S20" s="124">
        <f t="shared" si="5"/>
        <v>123812.9208258829</v>
      </c>
      <c r="T20" s="124">
        <f t="shared" si="6"/>
        <v>-198682.2615205374</v>
      </c>
      <c r="U20" s="196">
        <f>SUM(Q17:T20)/4</f>
        <v>446832.30955662177</v>
      </c>
      <c r="V20" s="124">
        <f>SUM(Q17:Q20)/4</f>
        <v>256716.65187623474</v>
      </c>
      <c r="W20" s="124">
        <f>SUM(R17:R20)/4</f>
        <v>260728.97930102085</v>
      </c>
      <c r="X20" s="124">
        <f>SUM(S17:S20)/4</f>
        <v>120010.34043001186</v>
      </c>
      <c r="Y20" s="124">
        <f>SUM(T17:T20)/4</f>
        <v>-190623.66205064574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476171.6405067161</v>
      </c>
      <c r="Q21" s="124">
        <f t="shared" si="3"/>
        <v>274595.27048747649</v>
      </c>
      <c r="R21" s="124">
        <f t="shared" si="4"/>
        <v>279447.941591707</v>
      </c>
      <c r="S21" s="124">
        <f t="shared" si="5"/>
        <v>126437.86162339061</v>
      </c>
      <c r="T21" s="124">
        <f t="shared" si="6"/>
        <v>-204309.43319585788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488527.54296569922</v>
      </c>
      <c r="Q22" s="124">
        <f t="shared" si="3"/>
        <v>282142.47325912293</v>
      </c>
      <c r="R22" s="124">
        <f t="shared" si="4"/>
        <v>287362.5965267623</v>
      </c>
      <c r="S22" s="124">
        <f t="shared" si="5"/>
        <v>129118.45343166891</v>
      </c>
      <c r="T22" s="124">
        <f t="shared" si="6"/>
        <v>-210095.98025185498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501207.98309118405</v>
      </c>
      <c r="Q23" s="124">
        <f t="shared" si="3"/>
        <v>289897.1095731433</v>
      </c>
      <c r="R23" s="124">
        <f t="shared" si="4"/>
        <v>295501.41401024855</v>
      </c>
      <c r="S23" s="124">
        <f t="shared" si="5"/>
        <v>131855.87610018443</v>
      </c>
      <c r="T23" s="124">
        <f t="shared" si="6"/>
        <v>-216046.41659239223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514221.57410842844</v>
      </c>
      <c r="Q24" s="124">
        <f t="shared" si="3"/>
        <v>297864.88070401025</v>
      </c>
      <c r="R24" s="124">
        <f t="shared" si="4"/>
        <v>303870.74287841091</v>
      </c>
      <c r="S24" s="124">
        <f t="shared" si="5"/>
        <v>134651.33449223088</v>
      </c>
      <c r="T24" s="124">
        <f t="shared" si="6"/>
        <v>-222165.38396622357</v>
      </c>
      <c r="U24" s="196">
        <f>SUM(Q21:T24)/4</f>
        <v>495032.18516800698</v>
      </c>
      <c r="V24" s="124">
        <f>SUM(Q21:Q24)/4</f>
        <v>286124.93350593827</v>
      </c>
      <c r="W24" s="124">
        <f>SUM(R21:R24)/4</f>
        <v>291545.67375178222</v>
      </c>
      <c r="X24" s="124">
        <f>SUM(S21:S24)/4</f>
        <v>130515.8814118687</v>
      </c>
      <c r="Y24" s="124">
        <f>SUM(T21:T24)/4</f>
        <v>-213154.30350158218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527577.15983428736</v>
      </c>
      <c r="Q25" s="124">
        <f t="shared" si="3"/>
        <v>306051.64462472382</v>
      </c>
      <c r="R25" s="124">
        <f t="shared" si="4"/>
        <v>312477.11178219569</v>
      </c>
      <c r="S25" s="124">
        <f t="shared" si="5"/>
        <v>137506.05901524387</v>
      </c>
      <c r="T25" s="124">
        <f t="shared" si="6"/>
        <v>-228457.65558787613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541283.82089496264</v>
      </c>
      <c r="Q26" s="124">
        <f t="shared" si="3"/>
        <v>314463.42031364277</v>
      </c>
      <c r="R26" s="124">
        <f t="shared" si="4"/>
        <v>321327.23428004619</v>
      </c>
      <c r="S26" s="124">
        <f t="shared" si="5"/>
        <v>140421.30616235876</v>
      </c>
      <c r="T26" s="124">
        <f t="shared" si="6"/>
        <v>-234928.13986108504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555350.88111239276</v>
      </c>
      <c r="Q27" s="124">
        <f t="shared" si="3"/>
        <v>323106.39217968879</v>
      </c>
      <c r="R27" s="124">
        <f t="shared" si="4"/>
        <v>330428.01407493913</v>
      </c>
      <c r="S27" s="124">
        <f t="shared" si="5"/>
        <v>143398.35906544997</v>
      </c>
      <c r="T27" s="124">
        <f t="shared" si="6"/>
        <v>-241581.88420768527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569787.91406387126</v>
      </c>
      <c r="Q28" s="124">
        <f t="shared" si="3"/>
        <v>331986.91460917634</v>
      </c>
      <c r="R28" s="124">
        <f t="shared" si="4"/>
        <v>339786.5503997468</v>
      </c>
      <c r="S28" s="124">
        <f t="shared" si="5"/>
        <v>146438.52805989527</v>
      </c>
      <c r="T28" s="124">
        <f t="shared" si="6"/>
        <v>-248424.0790049471</v>
      </c>
      <c r="U28" s="196">
        <f>SUM(Q25:T28)/4</f>
        <v>548499.94397637853</v>
      </c>
      <c r="V28" s="124">
        <f>SUM(Q25:Q28)/4</f>
        <v>318902.09293180797</v>
      </c>
      <c r="W28" s="124">
        <f>SUM(R25:R28)/4</f>
        <v>326004.72763423191</v>
      </c>
      <c r="X28" s="124">
        <f>SUM(S25:S28)/4</f>
        <v>141941.06307573698</v>
      </c>
      <c r="Y28" s="124">
        <f>SUM(T25:T28)/4</f>
        <v>-238347.93966539839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584604.74981962447</v>
      </c>
      <c r="Q29" s="124">
        <f t="shared" si="3"/>
        <v>341111.51663761149</v>
      </c>
      <c r="R29" s="124">
        <f t="shared" si="4"/>
        <v>349410.14355512604</v>
      </c>
      <c r="S29" s="124">
        <f t="shared" si="5"/>
        <v>149543.15126131353</v>
      </c>
      <c r="T29" s="124">
        <f t="shared" si="6"/>
        <v>-255460.06163442665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599811.48186318786</v>
      </c>
      <c r="Q30" s="124">
        <f t="shared" si="3"/>
        <v>350486.90674989432</v>
      </c>
      <c r="R30" s="124">
        <f t="shared" si="4"/>
        <v>359306.30060425354</v>
      </c>
      <c r="S30" s="124">
        <f t="shared" si="5"/>
        <v>152713.59515452979</v>
      </c>
      <c r="T30" s="124">
        <f t="shared" si="6"/>
        <v>-262695.32064548979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615418.47419957409</v>
      </c>
      <c r="Q31" s="124">
        <f t="shared" si="3"/>
        <v>360119.97781245376</v>
      </c>
      <c r="R31" s="124">
        <f t="shared" si="4"/>
        <v>369482.74122885073</v>
      </c>
      <c r="S31" s="124">
        <f t="shared" si="5"/>
        <v>155951.25519502696</v>
      </c>
      <c r="T31" s="124">
        <f t="shared" si="6"/>
        <v>-270135.50003675732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631436.36865634425</v>
      </c>
      <c r="Q32" s="124">
        <f t="shared" si="3"/>
        <v>370017.81214094185</v>
      </c>
      <c r="R32" s="124">
        <f t="shared" si="4"/>
        <v>379947.40375106508</v>
      </c>
      <c r="S32" s="124">
        <f t="shared" si="5"/>
        <v>159257.55642314875</v>
      </c>
      <c r="T32" s="124">
        <f t="shared" si="6"/>
        <v>-277786.40365881141</v>
      </c>
      <c r="U32" s="196">
        <f>SUM(Q29:T32)/4</f>
        <v>607817.76863468252</v>
      </c>
      <c r="V32" s="124">
        <f>SUM(Q29:Q32)/4</f>
        <v>355434.05333522538</v>
      </c>
      <c r="W32" s="124">
        <f>SUM(R29:R32)/4</f>
        <v>364536.64728482382</v>
      </c>
      <c r="X32" s="124">
        <f>SUM(S29:S32)/4</f>
        <v>154366.38950850474</v>
      </c>
      <c r="Y32" s="124">
        <f>SUM(T29:T32)/4</f>
        <v>-266519.32149387128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647876.09238284535</v>
      </c>
      <c r="Q33" s="124">
        <f t="shared" si="3"/>
        <v>380187.68670721207</v>
      </c>
      <c r="R33" s="124">
        <f t="shared" si="4"/>
        <v>390708.45132590627</v>
      </c>
      <c r="S33" s="124">
        <f t="shared" si="5"/>
        <v>162633.95409132427</v>
      </c>
      <c r="T33" s="124">
        <f t="shared" si="6"/>
        <v>-285653.99974159722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664748.86555301677</v>
      </c>
      <c r="Q34" s="124">
        <f t="shared" si="3"/>
        <v>390637.07848941098</v>
      </c>
      <c r="R34" s="124">
        <f t="shared" si="4"/>
        <v>401774.27830906754</v>
      </c>
      <c r="S34" s="124">
        <f t="shared" si="5"/>
        <v>166081.93430459025</v>
      </c>
      <c r="T34" s="124">
        <f t="shared" si="6"/>
        <v>-293744.42555005202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682066.2092773153</v>
      </c>
      <c r="Q35" s="124">
        <f t="shared" si="3"/>
        <v>401373.6699691161</v>
      </c>
      <c r="R35" s="124">
        <f t="shared" si="4"/>
        <v>413153.51680509909</v>
      </c>
      <c r="S35" s="124">
        <f t="shared" si="5"/>
        <v>169603.01467469308</v>
      </c>
      <c r="T35" s="124">
        <f t="shared" si="6"/>
        <v>-302063.99217159301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699839.95372946328</v>
      </c>
      <c r="Q36" s="124">
        <f t="shared" si="3"/>
        <v>412405.35477956146</v>
      </c>
      <c r="R36" s="124">
        <f t="shared" si="4"/>
        <v>424855.04340104223</v>
      </c>
      <c r="S36" s="124">
        <f t="shared" si="5"/>
        <v>173198.7449880582</v>
      </c>
      <c r="T36" s="124">
        <f t="shared" si="6"/>
        <v>-310619.18943919864</v>
      </c>
      <c r="U36" s="196">
        <f>SUM(Q33:T36)/4</f>
        <v>673632.78023566026</v>
      </c>
      <c r="V36" s="124">
        <f>SUM(Q33:Q36)/4</f>
        <v>396150.94748632517</v>
      </c>
      <c r="W36" s="124">
        <f>SUM(R33:R36)/4</f>
        <v>407622.82246027881</v>
      </c>
      <c r="X36" s="124">
        <f>SUM(S33:S36)/4</f>
        <v>167879.41201466645</v>
      </c>
      <c r="Y36" s="124">
        <f>SUM(T33:T36)/4</f>
        <v>-298020.40172561025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718082.24649387738</v>
      </c>
      <c r="Q37" s="124">
        <f t="shared" si="3"/>
        <v>423740.24350910389</v>
      </c>
      <c r="R37" s="124">
        <f t="shared" si="4"/>
        <v>436887.98609077634</v>
      </c>
      <c r="S37" s="124">
        <f t="shared" si="5"/>
        <v>176870.70788792096</v>
      </c>
      <c r="T37" s="124">
        <f t="shared" si="6"/>
        <v>-319416.69099392393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736805.56113979849</v>
      </c>
      <c r="Q38" s="124">
        <f t="shared" si="3"/>
        <v>435386.66966419644</v>
      </c>
      <c r="R38" s="124">
        <f t="shared" si="4"/>
        <v>449261.73139548081</v>
      </c>
      <c r="S38" s="124">
        <f t="shared" si="5"/>
        <v>180620.51957091954</v>
      </c>
      <c r="T38" s="124">
        <f t="shared" si="6"/>
        <v>-328463.35949079832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756022.70602830674</v>
      </c>
      <c r="Q39" s="124">
        <f t="shared" si="3"/>
        <v>447353.19579625304</v>
      </c>
      <c r="R39" s="124">
        <f t="shared" si="4"/>
        <v>461985.93168576568</v>
      </c>
      <c r="S39" s="124">
        <f t="shared" si="5"/>
        <v>184449.83049845588</v>
      </c>
      <c r="T39" s="124">
        <f t="shared" si="6"/>
        <v>-337766.25195216772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775746.83335857443</v>
      </c>
      <c r="Q40" s="124">
        <f t="shared" si="3"/>
        <v>459648.61979690916</v>
      </c>
      <c r="R40" s="124">
        <f t="shared" si="4"/>
        <v>475070.51271118328</v>
      </c>
      <c r="S40" s="124">
        <f t="shared" si="5"/>
        <v>188360.32612313839</v>
      </c>
      <c r="T40" s="124">
        <f t="shared" si="6"/>
        <v>-347332.62527265627</v>
      </c>
      <c r="U40" s="196">
        <f>SUM(Q37:T40)/4</f>
        <v>746664.33675513929</v>
      </c>
      <c r="V40" s="124">
        <f>SUM(Q37:Q40)/4</f>
        <v>441532.18219161563</v>
      </c>
      <c r="W40" s="124">
        <f>SUM(R37:R40)/4</f>
        <v>455801.54047080153</v>
      </c>
      <c r="X40" s="124">
        <f>SUM(S37:S40)/4</f>
        <v>182575.3460201087</v>
      </c>
      <c r="Y40" s="124">
        <f>SUM(T37:T40)/4</f>
        <v>-333244.73192738654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0</v>
      </c>
      <c r="Q41" s="124">
        <f t="shared" si="3"/>
        <v>0</v>
      </c>
      <c r="R41" s="124">
        <f t="shared" si="4"/>
        <v>0</v>
      </c>
      <c r="S41" s="124">
        <f t="shared" si="5"/>
        <v>0</v>
      </c>
      <c r="T41" s="124">
        <f t="shared" si="6"/>
        <v>0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0</v>
      </c>
      <c r="V44" s="124">
        <f>SUM(Q41:Q44)/4</f>
        <v>0</v>
      </c>
      <c r="W44" s="124">
        <f>SUM(R41:R44)/4</f>
        <v>0</v>
      </c>
      <c r="X44" s="124">
        <f>SUM(S41:S44)/4</f>
        <v>0</v>
      </c>
      <c r="Y44" s="124">
        <f>SUM(T41:T44)/4</f>
        <v>0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14073917.297305958</v>
      </c>
      <c r="Q50" s="196">
        <f>SUM(Q$17:Q$48)</f>
        <v>8219443.4453085875</v>
      </c>
      <c r="R50" s="196">
        <f>SUM(R$17:R$48)</f>
        <v>8424961.563611757</v>
      </c>
      <c r="S50" s="196">
        <f>SUM(S$17:S$48)</f>
        <v>3589153.7298435904</v>
      </c>
      <c r="T50" s="196">
        <f>SUM(T$17:T$48)</f>
        <v>-6159641.4414579775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0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2.5939036727103515E-2</v>
      </c>
      <c r="Z52" s="2"/>
    </row>
    <row r="53" spans="13:26" x14ac:dyDescent="0.2">
      <c r="M53" s="2"/>
      <c r="O53" s="134" t="s">
        <v>236</v>
      </c>
      <c r="P53" s="197">
        <f>((1+P52)^(1/12))-1</f>
        <v>2.136305872412203E-3</v>
      </c>
      <c r="Z53" s="2"/>
    </row>
    <row r="54" spans="13:26" x14ac:dyDescent="0.2">
      <c r="M54" s="2"/>
      <c r="O54" s="134" t="s">
        <v>235</v>
      </c>
      <c r="P54" s="196">
        <f>P10</f>
        <v>14073917.297305956</v>
      </c>
      <c r="Z54" s="2"/>
    </row>
    <row r="55" spans="13:26" x14ac:dyDescent="0.2">
      <c r="M55" s="2"/>
      <c r="O55" s="134" t="s">
        <v>234</v>
      </c>
      <c r="P55" s="196">
        <f>P54/(1+P53)^P56</f>
        <v>7611980.6631985921</v>
      </c>
      <c r="Z55" s="2"/>
    </row>
    <row r="56" spans="13:26" x14ac:dyDescent="0.2">
      <c r="M56" s="2"/>
      <c r="O56" s="134" t="s">
        <v>233</v>
      </c>
      <c r="P56" s="124">
        <f>$P$12*12</f>
        <v>288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35417.133651027558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35417.133651027558</v>
      </c>
      <c r="Q59" s="124">
        <f t="shared" ref="Q59:Q122" si="7">O59*$P$53</f>
        <v>0</v>
      </c>
      <c r="R59" s="124">
        <f t="shared" ref="R59:R122" si="8">O59+P59+Q59</f>
        <v>35417.133651027558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35417.133651027558</v>
      </c>
      <c r="P60" s="124">
        <f t="shared" ref="P60:P123" si="11">P59</f>
        <v>35417.133651027558</v>
      </c>
      <c r="Q60" s="124">
        <f t="shared" si="7"/>
        <v>75.661830602698018</v>
      </c>
      <c r="R60" s="124">
        <f t="shared" si="8"/>
        <v>70909.92913265781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70909.92913265781</v>
      </c>
      <c r="P61" s="124">
        <f t="shared" si="11"/>
        <v>35417.133651027558</v>
      </c>
      <c r="Q61" s="124">
        <f t="shared" si="7"/>
        <v>151.48529801843003</v>
      </c>
      <c r="R61" s="124">
        <f t="shared" si="8"/>
        <v>106478.5480817038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106478.5480817038</v>
      </c>
      <c r="P62" s="124">
        <f t="shared" si="11"/>
        <v>35417.133651027558</v>
      </c>
      <c r="Q62" s="124">
        <f t="shared" si="7"/>
        <v>227.47074755286894</v>
      </c>
      <c r="R62" s="124">
        <f t="shared" si="8"/>
        <v>142123.15248028422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142123.15248028422</v>
      </c>
      <c r="P63" s="124">
        <f t="shared" si="11"/>
        <v>35417.133651027558</v>
      </c>
      <c r="Q63" s="124">
        <f t="shared" si="7"/>
        <v>303.61852524936614</v>
      </c>
      <c r="R63" s="124">
        <f t="shared" si="8"/>
        <v>177843.90465656115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177843.90465656115</v>
      </c>
      <c r="P64" s="124">
        <f t="shared" si="11"/>
        <v>35417.133651027558</v>
      </c>
      <c r="Q64" s="124">
        <f t="shared" si="7"/>
        <v>379.92897789052751</v>
      </c>
      <c r="R64" s="124">
        <f t="shared" si="8"/>
        <v>213640.96728547924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213640.96728547924</v>
      </c>
      <c r="P65" s="124">
        <f t="shared" si="11"/>
        <v>35417.133651027558</v>
      </c>
      <c r="Q65" s="124">
        <f t="shared" si="7"/>
        <v>456.40245299979267</v>
      </c>
      <c r="R65" s="124">
        <f t="shared" si="8"/>
        <v>249514.5033895066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249514.5033895066</v>
      </c>
      <c r="P66" s="124">
        <f t="shared" si="11"/>
        <v>35417.133651027558</v>
      </c>
      <c r="Q66" s="124">
        <f t="shared" si="7"/>
        <v>533.03929884301749</v>
      </c>
      <c r="R66" s="124">
        <f t="shared" si="8"/>
        <v>285464.67633937718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285464.67633937718</v>
      </c>
      <c r="P67" s="124">
        <f t="shared" si="11"/>
        <v>35417.133651027558</v>
      </c>
      <c r="Q67" s="124">
        <f t="shared" si="7"/>
        <v>609.8398644300604</v>
      </c>
      <c r="R67" s="124">
        <f t="shared" si="8"/>
        <v>321491.64985483483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321491.64985483483</v>
      </c>
      <c r="P68" s="124">
        <f t="shared" si="11"/>
        <v>35417.133651027558</v>
      </c>
      <c r="Q68" s="124">
        <f t="shared" si="7"/>
        <v>686.80449951637138</v>
      </c>
      <c r="R68" s="124">
        <f t="shared" si="8"/>
        <v>357595.58800537878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357595.58800537878</v>
      </c>
      <c r="P69" s="124">
        <f t="shared" si="11"/>
        <v>35417.133651027558</v>
      </c>
      <c r="Q69" s="124">
        <f t="shared" si="7"/>
        <v>763.93355460458542</v>
      </c>
      <c r="R69" s="124">
        <f t="shared" si="8"/>
        <v>393776.65521101095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393776.65521101095</v>
      </c>
      <c r="P70" s="124">
        <f t="shared" si="11"/>
        <v>35417.133651027558</v>
      </c>
      <c r="Q70" s="124">
        <f t="shared" si="7"/>
        <v>841.22738094611805</v>
      </c>
      <c r="R70" s="124">
        <f t="shared" si="8"/>
        <v>430035.01624298462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430035.01624298462</v>
      </c>
      <c r="P71" s="124">
        <f t="shared" si="11"/>
        <v>35417.133651027558</v>
      </c>
      <c r="Q71" s="124">
        <f t="shared" si="7"/>
        <v>918.68633054276518</v>
      </c>
      <c r="R71" s="124">
        <f t="shared" si="8"/>
        <v>466370.83622455498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466370.83622455498</v>
      </c>
      <c r="P72" s="124">
        <f t="shared" si="11"/>
        <v>35417.133651027558</v>
      </c>
      <c r="Q72" s="124">
        <f t="shared" si="7"/>
        <v>996.31075614830661</v>
      </c>
      <c r="R72" s="124">
        <f t="shared" si="8"/>
        <v>502784.28063173086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502784.28063173086</v>
      </c>
      <c r="P73" s="124">
        <f t="shared" si="11"/>
        <v>35417.133651027558</v>
      </c>
      <c r="Q73" s="124">
        <f t="shared" si="7"/>
        <v>1074.1010112701117</v>
      </c>
      <c r="R73" s="124">
        <f t="shared" si="8"/>
        <v>539275.51529402845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539275.51529402845</v>
      </c>
      <c r="P74" s="124">
        <f t="shared" si="11"/>
        <v>35417.133651027558</v>
      </c>
      <c r="Q74" s="124">
        <f t="shared" si="7"/>
        <v>1152.0574501707497</v>
      </c>
      <c r="R74" s="124">
        <f t="shared" si="8"/>
        <v>575844.70639522676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575844.70639522676</v>
      </c>
      <c r="P75" s="124">
        <f t="shared" si="11"/>
        <v>35417.133651027558</v>
      </c>
      <c r="Q75" s="124">
        <f t="shared" si="7"/>
        <v>1230.1804278696038</v>
      </c>
      <c r="R75" s="124">
        <f t="shared" si="8"/>
        <v>612492.02047412388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612492.02047412388</v>
      </c>
      <c r="P76" s="124">
        <f t="shared" si="11"/>
        <v>35417.133651027558</v>
      </c>
      <c r="Q76" s="124">
        <f t="shared" si="7"/>
        <v>1308.4703001444861</v>
      </c>
      <c r="R76" s="124">
        <f t="shared" si="8"/>
        <v>649217.62442529597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649217.62442529597</v>
      </c>
      <c r="P77" s="124">
        <f t="shared" si="11"/>
        <v>35417.133651027558</v>
      </c>
      <c r="Q77" s="124">
        <f t="shared" si="7"/>
        <v>1386.9274235332598</v>
      </c>
      <c r="R77" s="124">
        <f t="shared" si="8"/>
        <v>686021.68549985683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686021.68549985683</v>
      </c>
      <c r="P78" s="124">
        <f t="shared" si="11"/>
        <v>35417.133651027558</v>
      </c>
      <c r="Q78" s="124">
        <f t="shared" si="7"/>
        <v>1465.5521553354615</v>
      </c>
      <c r="R78" s="124">
        <f t="shared" si="8"/>
        <v>722904.37130621984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722904.37130621984</v>
      </c>
      <c r="P79" s="124">
        <f t="shared" si="11"/>
        <v>35417.133651027558</v>
      </c>
      <c r="Q79" s="124">
        <f t="shared" si="7"/>
        <v>1544.3448536139292</v>
      </c>
      <c r="R79" s="124">
        <f t="shared" si="8"/>
        <v>759865.84981086128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759865.84981086128</v>
      </c>
      <c r="P80" s="124">
        <f t="shared" si="11"/>
        <v>35417.133651027558</v>
      </c>
      <c r="Q80" s="124">
        <f t="shared" si="7"/>
        <v>1623.305877196432</v>
      </c>
      <c r="R80" s="124">
        <f t="shared" si="8"/>
        <v>796906.28933908534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796906.28933908534</v>
      </c>
      <c r="P81" s="124">
        <f t="shared" si="11"/>
        <v>35417.133651027558</v>
      </c>
      <c r="Q81" s="124">
        <f t="shared" si="7"/>
        <v>1702.4355856773061</v>
      </c>
      <c r="R81" s="124">
        <f t="shared" si="8"/>
        <v>834025.85857579019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834025.85857579019</v>
      </c>
      <c r="P82" s="124">
        <f t="shared" si="11"/>
        <v>35417.133651027558</v>
      </c>
      <c r="Q82" s="124">
        <f t="shared" si="7"/>
        <v>1781.7343394190902</v>
      </c>
      <c r="R82" s="124">
        <f t="shared" si="8"/>
        <v>871224.72656623682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871224.72656623682</v>
      </c>
      <c r="P83" s="124">
        <f t="shared" si="11"/>
        <v>35417.133651027558</v>
      </c>
      <c r="Q83" s="124">
        <f t="shared" si="7"/>
        <v>1861.2024995541676</v>
      </c>
      <c r="R83" s="124">
        <f t="shared" si="8"/>
        <v>908503.06271681853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908503.06271681853</v>
      </c>
      <c r="P84" s="124">
        <f t="shared" si="11"/>
        <v>35417.133651027558</v>
      </c>
      <c r="Q84" s="124">
        <f t="shared" si="7"/>
        <v>1940.8404279864114</v>
      </c>
      <c r="R84" s="124">
        <f t="shared" si="8"/>
        <v>945861.03679583257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945861.03679583257</v>
      </c>
      <c r="P85" s="124">
        <f t="shared" si="11"/>
        <v>35417.133651027558</v>
      </c>
      <c r="Q85" s="124">
        <f t="shared" si="7"/>
        <v>2020.6484873928321</v>
      </c>
      <c r="R85" s="124">
        <f t="shared" si="8"/>
        <v>983298.81893425295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983298.81893425295</v>
      </c>
      <c r="P86" s="124">
        <f t="shared" si="11"/>
        <v>35417.133651027558</v>
      </c>
      <c r="Q86" s="124">
        <f t="shared" si="7"/>
        <v>2100.6270412252279</v>
      </c>
      <c r="R86" s="124">
        <f t="shared" si="8"/>
        <v>1020816.5796265057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1020816.5796265057</v>
      </c>
      <c r="P87" s="124">
        <f t="shared" si="11"/>
        <v>35417.133651027558</v>
      </c>
      <c r="Q87" s="124">
        <f t="shared" si="7"/>
        <v>2180.7764537118433</v>
      </c>
      <c r="R87" s="124">
        <f t="shared" si="8"/>
        <v>1058414.489731245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1058414.489731245</v>
      </c>
      <c r="P88" s="124">
        <f t="shared" si="11"/>
        <v>35417.133651027558</v>
      </c>
      <c r="Q88" s="124">
        <f t="shared" si="7"/>
        <v>2261.097089859024</v>
      </c>
      <c r="R88" s="124">
        <f t="shared" si="8"/>
        <v>1096092.7204721314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1096092.7204721314</v>
      </c>
      <c r="P89" s="124">
        <f t="shared" si="11"/>
        <v>35417.133651027558</v>
      </c>
      <c r="Q89" s="124">
        <f t="shared" si="7"/>
        <v>2341.5893154528817</v>
      </c>
      <c r="R89" s="124">
        <f t="shared" si="8"/>
        <v>1133851.4434386117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1133851.4434386117</v>
      </c>
      <c r="P90" s="124">
        <f t="shared" si="11"/>
        <v>35417.133651027558</v>
      </c>
      <c r="Q90" s="124">
        <f t="shared" si="7"/>
        <v>2422.253497060959</v>
      </c>
      <c r="R90" s="124">
        <f t="shared" si="8"/>
        <v>1171690.8305867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1171690.8305867</v>
      </c>
      <c r="P91" s="124">
        <f t="shared" si="11"/>
        <v>35417.133651027558</v>
      </c>
      <c r="Q91" s="124">
        <f t="shared" si="7"/>
        <v>2503.0900020338991</v>
      </c>
      <c r="R91" s="124">
        <f t="shared" si="8"/>
        <v>1209611.0542397613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1209611.0542397613</v>
      </c>
      <c r="P92" s="124">
        <f t="shared" si="11"/>
        <v>35417.133651027558</v>
      </c>
      <c r="Q92" s="124">
        <f t="shared" si="7"/>
        <v>2584.0991985071178</v>
      </c>
      <c r="R92" s="124">
        <f t="shared" si="8"/>
        <v>1247612.2870892959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1247612.2870892959</v>
      </c>
      <c r="P93" s="124">
        <f t="shared" si="11"/>
        <v>35417.133651027558</v>
      </c>
      <c r="Q93" s="124">
        <f t="shared" si="7"/>
        <v>2665.2814554024822</v>
      </c>
      <c r="R93" s="124">
        <f t="shared" si="8"/>
        <v>1285694.7021957259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1285694.7021957259</v>
      </c>
      <c r="P94" s="124">
        <f t="shared" si="11"/>
        <v>35417.133651027558</v>
      </c>
      <c r="Q94" s="124">
        <f t="shared" si="7"/>
        <v>2746.6371424299878</v>
      </c>
      <c r="R94" s="124">
        <f t="shared" si="8"/>
        <v>1323858.4729891834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1323858.4729891834</v>
      </c>
      <c r="P95" s="124">
        <f t="shared" si="11"/>
        <v>35417.133651027558</v>
      </c>
      <c r="Q95" s="124">
        <f t="shared" si="7"/>
        <v>2828.1666300894444</v>
      </c>
      <c r="R95" s="124">
        <f t="shared" si="8"/>
        <v>1362103.7732703004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1362103.7732703004</v>
      </c>
      <c r="P96" s="124">
        <f t="shared" si="11"/>
        <v>35417.133651027558</v>
      </c>
      <c r="Q96" s="124">
        <f t="shared" si="7"/>
        <v>2909.8702896721625</v>
      </c>
      <c r="R96" s="124">
        <f t="shared" si="8"/>
        <v>1400430.777211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1400430.777211</v>
      </c>
      <c r="P97" s="124">
        <f t="shared" si="11"/>
        <v>35417.133651027558</v>
      </c>
      <c r="Q97" s="124">
        <f t="shared" si="7"/>
        <v>2991.7484932626448</v>
      </c>
      <c r="R97" s="124">
        <f t="shared" si="8"/>
        <v>1438839.65935529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1438839.65935529</v>
      </c>
      <c r="P98" s="124">
        <f t="shared" si="11"/>
        <v>35417.133651027558</v>
      </c>
      <c r="Q98" s="124">
        <f t="shared" si="7"/>
        <v>3073.8016137402797</v>
      </c>
      <c r="R98" s="124">
        <f t="shared" si="8"/>
        <v>1477330.5946200578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1477330.5946200578</v>
      </c>
      <c r="P99" s="124">
        <f t="shared" si="11"/>
        <v>35417.133651027558</v>
      </c>
      <c r="Q99" s="124">
        <f t="shared" si="7"/>
        <v>3156.0300247810414</v>
      </c>
      <c r="R99" s="124">
        <f t="shared" si="8"/>
        <v>1515903.7582958664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1515903.7582958664</v>
      </c>
      <c r="P100" s="124">
        <f t="shared" si="11"/>
        <v>35417.133651027558</v>
      </c>
      <c r="Q100" s="124">
        <f t="shared" si="7"/>
        <v>3238.4341008591882</v>
      </c>
      <c r="R100" s="124">
        <f t="shared" si="8"/>
        <v>1554559.326047753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1554559.326047753</v>
      </c>
      <c r="P101" s="124">
        <f t="shared" si="11"/>
        <v>35417.133651027558</v>
      </c>
      <c r="Q101" s="124">
        <f t="shared" si="7"/>
        <v>3321.0142172489714</v>
      </c>
      <c r="R101" s="124">
        <f t="shared" si="8"/>
        <v>1593297.4739160293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1593297.4739160293</v>
      </c>
      <c r="P102" s="124">
        <f t="shared" si="11"/>
        <v>35417.133651027558</v>
      </c>
      <c r="Q102" s="124">
        <f t="shared" si="7"/>
        <v>3403.7707500263423</v>
      </c>
      <c r="R102" s="124">
        <f t="shared" si="8"/>
        <v>1632118.3783170832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1632118.3783170832</v>
      </c>
      <c r="P103" s="124">
        <f t="shared" si="11"/>
        <v>35417.133651027558</v>
      </c>
      <c r="Q103" s="124">
        <f t="shared" si="7"/>
        <v>3486.7040760706664</v>
      </c>
      <c r="R103" s="124">
        <f t="shared" si="8"/>
        <v>1671022.2160441813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1671022.2160441813</v>
      </c>
      <c r="P104" s="124">
        <f t="shared" si="11"/>
        <v>35417.133651027558</v>
      </c>
      <c r="Q104" s="124">
        <f t="shared" si="7"/>
        <v>3569.8145730664373</v>
      </c>
      <c r="R104" s="124">
        <f t="shared" si="8"/>
        <v>1710009.1642682753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1710009.1642682753</v>
      </c>
      <c r="P105" s="124">
        <f t="shared" si="11"/>
        <v>35417.133651027558</v>
      </c>
      <c r="Q105" s="124">
        <f t="shared" si="7"/>
        <v>3653.1026195049999</v>
      </c>
      <c r="R105" s="124">
        <f t="shared" si="8"/>
        <v>1749079.4005388077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1749079.4005388077</v>
      </c>
      <c r="P106" s="124">
        <f t="shared" si="11"/>
        <v>35417.133651027558</v>
      </c>
      <c r="Q106" s="124">
        <f t="shared" si="7"/>
        <v>3736.5685946862709</v>
      </c>
      <c r="R106" s="124">
        <f t="shared" si="8"/>
        <v>1788233.1027845214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1788233.1027845214</v>
      </c>
      <c r="P107" s="124">
        <f t="shared" si="11"/>
        <v>35417.133651027558</v>
      </c>
      <c r="Q107" s="124">
        <f t="shared" si="7"/>
        <v>3820.2128787204679</v>
      </c>
      <c r="R107" s="124">
        <f t="shared" si="8"/>
        <v>1827470.4493142692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1827470.4493142692</v>
      </c>
      <c r="P108" s="124">
        <f t="shared" si="11"/>
        <v>35417.133651027558</v>
      </c>
      <c r="Q108" s="124">
        <f t="shared" si="7"/>
        <v>3904.0358525298407</v>
      </c>
      <c r="R108" s="124">
        <f t="shared" si="8"/>
        <v>1866791.6188178265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1866791.6188178265</v>
      </c>
      <c r="P109" s="124">
        <f t="shared" si="11"/>
        <v>35417.133651027558</v>
      </c>
      <c r="Q109" s="124">
        <f t="shared" si="7"/>
        <v>3988.0378978504054</v>
      </c>
      <c r="R109" s="124">
        <f t="shared" si="8"/>
        <v>1906196.7903667043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1906196.7903667043</v>
      </c>
      <c r="P110" s="124">
        <f t="shared" si="11"/>
        <v>35417.133651027558</v>
      </c>
      <c r="Q110" s="124">
        <f t="shared" si="7"/>
        <v>4072.2193972336836</v>
      </c>
      <c r="R110" s="124">
        <f t="shared" si="8"/>
        <v>1945686.1434149656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1945686.1434149656</v>
      </c>
      <c r="P111" s="124">
        <f t="shared" si="11"/>
        <v>35417.133651027558</v>
      </c>
      <c r="Q111" s="124">
        <f t="shared" si="7"/>
        <v>4156.5807340484425</v>
      </c>
      <c r="R111" s="124">
        <f t="shared" si="8"/>
        <v>1985259.8578000416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1985259.8578000416</v>
      </c>
      <c r="P112" s="124">
        <f t="shared" si="11"/>
        <v>35417.133651027558</v>
      </c>
      <c r="Q112" s="124">
        <f t="shared" si="7"/>
        <v>4241.1222924824442</v>
      </c>
      <c r="R112" s="124">
        <f t="shared" si="8"/>
        <v>2024918.1137435515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2024918.1137435515</v>
      </c>
      <c r="P113" s="124">
        <f t="shared" si="11"/>
        <v>35417.133651027558</v>
      </c>
      <c r="Q113" s="124">
        <f t="shared" si="7"/>
        <v>4325.8444575441908</v>
      </c>
      <c r="R113" s="124">
        <f t="shared" si="8"/>
        <v>2064661.0918521232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2064661.0918521232</v>
      </c>
      <c r="P114" s="124">
        <f t="shared" si="11"/>
        <v>35417.133651027558</v>
      </c>
      <c r="Q114" s="124">
        <f t="shared" si="7"/>
        <v>4410.7476150646817</v>
      </c>
      <c r="R114" s="124">
        <f t="shared" si="8"/>
        <v>2104488.9731182153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2104488.9731182153</v>
      </c>
      <c r="P115" s="124">
        <f t="shared" si="11"/>
        <v>35417.133651027558</v>
      </c>
      <c r="Q115" s="124">
        <f t="shared" si="7"/>
        <v>4495.83215169917</v>
      </c>
      <c r="R115" s="124">
        <f t="shared" si="8"/>
        <v>2144401.9389209421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2144401.9389209421</v>
      </c>
      <c r="P116" s="124">
        <f t="shared" si="11"/>
        <v>35417.133651027558</v>
      </c>
      <c r="Q116" s="124">
        <f t="shared" si="7"/>
        <v>4581.0984549289233</v>
      </c>
      <c r="R116" s="124">
        <f t="shared" si="8"/>
        <v>2184400.1710268985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2184400.1710268985</v>
      </c>
      <c r="P117" s="124">
        <f t="shared" si="11"/>
        <v>35417.133651027558</v>
      </c>
      <c r="Q117" s="124">
        <f t="shared" si="7"/>
        <v>4666.5469130629845</v>
      </c>
      <c r="R117" s="124">
        <f t="shared" si="8"/>
        <v>2224483.8515909892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2224483.8515909892</v>
      </c>
      <c r="P118" s="124">
        <f t="shared" si="11"/>
        <v>35417.133651027558</v>
      </c>
      <c r="Q118" s="124">
        <f t="shared" si="7"/>
        <v>4752.1779152399458</v>
      </c>
      <c r="R118" s="124">
        <f t="shared" si="8"/>
        <v>2264653.1631572568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2264653.1631572568</v>
      </c>
      <c r="P119" s="124">
        <f t="shared" si="11"/>
        <v>35417.133651027558</v>
      </c>
      <c r="Q119" s="124">
        <f t="shared" si="7"/>
        <v>4837.9918514297187</v>
      </c>
      <c r="R119" s="124">
        <f t="shared" si="8"/>
        <v>2304908.2886597142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2304908.2886597142</v>
      </c>
      <c r="P120" s="124">
        <f t="shared" si="11"/>
        <v>35417.133651027558</v>
      </c>
      <c r="Q120" s="124">
        <f t="shared" si="7"/>
        <v>4923.9891124353089</v>
      </c>
      <c r="R120" s="124">
        <f t="shared" si="8"/>
        <v>2345249.411423177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2345249.411423177</v>
      </c>
      <c r="P121" s="124">
        <f t="shared" si="11"/>
        <v>35417.133651027558</v>
      </c>
      <c r="Q121" s="124">
        <f t="shared" si="7"/>
        <v>5010.1700898945955</v>
      </c>
      <c r="R121" s="124">
        <f t="shared" si="8"/>
        <v>2385676.7151640989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2385676.7151640989</v>
      </c>
      <c r="P122" s="124">
        <f t="shared" si="11"/>
        <v>35417.133651027558</v>
      </c>
      <c r="Q122" s="124">
        <f t="shared" si="7"/>
        <v>5096.5351762821192</v>
      </c>
      <c r="R122" s="124">
        <f t="shared" si="8"/>
        <v>2426190.3839914086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2426190.3839914086</v>
      </c>
      <c r="P123" s="124">
        <f t="shared" si="11"/>
        <v>35417.133651027558</v>
      </c>
      <c r="Q123" s="124">
        <f t="shared" ref="Q123:Q186" si="12">O123*$P$53</f>
        <v>5183.0847649108637</v>
      </c>
      <c r="R123" s="124">
        <f t="shared" ref="R123:R186" si="13">O123+P123+Q123</f>
        <v>2466790.6024073469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2466790.6024073469</v>
      </c>
      <c r="P124" s="124">
        <f t="shared" ref="P124:P187" si="16">P123</f>
        <v>35417.133651027558</v>
      </c>
      <c r="Q124" s="124">
        <f t="shared" si="12"/>
        <v>5269.8192499340512</v>
      </c>
      <c r="R124" s="124">
        <f t="shared" si="13"/>
        <v>2507477.5553083085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2507477.5553083085</v>
      </c>
      <c r="P125" s="124">
        <f t="shared" si="16"/>
        <v>35417.133651027558</v>
      </c>
      <c r="Q125" s="124">
        <f t="shared" si="12"/>
        <v>5356.7390263469342</v>
      </c>
      <c r="R125" s="124">
        <f t="shared" si="13"/>
        <v>2548251.4279856826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2548251.4279856826</v>
      </c>
      <c r="P126" s="124">
        <f t="shared" si="16"/>
        <v>35417.133651027558</v>
      </c>
      <c r="Q126" s="124">
        <f t="shared" si="12"/>
        <v>5443.8444899885963</v>
      </c>
      <c r="R126" s="124">
        <f t="shared" si="13"/>
        <v>2589112.4061266985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2589112.4061266985</v>
      </c>
      <c r="P127" s="124">
        <f t="shared" si="16"/>
        <v>35417.133651027558</v>
      </c>
      <c r="Q127" s="124">
        <f t="shared" si="12"/>
        <v>5531.1360375437544</v>
      </c>
      <c r="R127" s="124">
        <f t="shared" si="13"/>
        <v>2630060.6758152698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2630060.6758152698</v>
      </c>
      <c r="P128" s="124">
        <f t="shared" si="16"/>
        <v>35417.133651027558</v>
      </c>
      <c r="Q128" s="124">
        <f t="shared" si="12"/>
        <v>5618.6140665445682</v>
      </c>
      <c r="R128" s="124">
        <f t="shared" si="13"/>
        <v>2671096.4235328417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2671096.4235328417</v>
      </c>
      <c r="P129" s="124">
        <f t="shared" si="16"/>
        <v>35417.133651027558</v>
      </c>
      <c r="Q129" s="124">
        <f t="shared" si="12"/>
        <v>5706.2789753724428</v>
      </c>
      <c r="R129" s="124">
        <f t="shared" si="13"/>
        <v>2712219.8361592419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2712219.8361592419</v>
      </c>
      <c r="P130" s="124">
        <f t="shared" si="16"/>
        <v>35417.133651027558</v>
      </c>
      <c r="Q130" s="124">
        <f t="shared" si="12"/>
        <v>5794.1311632598517</v>
      </c>
      <c r="R130" s="124">
        <f t="shared" si="13"/>
        <v>2753431.1009735293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2753431.1009735293</v>
      </c>
      <c r="P131" s="124">
        <f t="shared" si="16"/>
        <v>35417.133651027558</v>
      </c>
      <c r="Q131" s="124">
        <f t="shared" si="12"/>
        <v>5882.1710302921483</v>
      </c>
      <c r="R131" s="124">
        <f t="shared" si="13"/>
        <v>2794730.405654849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2794730.405654849</v>
      </c>
      <c r="P132" s="124">
        <f t="shared" si="16"/>
        <v>35417.133651027558</v>
      </c>
      <c r="Q132" s="124">
        <f t="shared" si="12"/>
        <v>5970.3989774093925</v>
      </c>
      <c r="R132" s="124">
        <f t="shared" si="13"/>
        <v>2836117.9382832861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2836117.9382832861</v>
      </c>
      <c r="P133" s="124">
        <f t="shared" si="16"/>
        <v>35417.133651027558</v>
      </c>
      <c r="Q133" s="124">
        <f t="shared" si="12"/>
        <v>6058.8154064081737</v>
      </c>
      <c r="R133" s="124">
        <f t="shared" si="13"/>
        <v>2877593.8873407217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2877593.8873407217</v>
      </c>
      <c r="P134" s="124">
        <f t="shared" si="16"/>
        <v>35417.133651027558</v>
      </c>
      <c r="Q134" s="124">
        <f t="shared" si="12"/>
        <v>6147.4207199434431</v>
      </c>
      <c r="R134" s="124">
        <f t="shared" si="13"/>
        <v>2919158.4417116926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2919158.4417116926</v>
      </c>
      <c r="P135" s="124">
        <f t="shared" si="16"/>
        <v>35417.133651027558</v>
      </c>
      <c r="Q135" s="124">
        <f t="shared" si="12"/>
        <v>6236.2153215303442</v>
      </c>
      <c r="R135" s="124">
        <f t="shared" si="13"/>
        <v>2960811.7906842502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2960811.7906842502</v>
      </c>
      <c r="P136" s="124">
        <f t="shared" si="16"/>
        <v>35417.133651027558</v>
      </c>
      <c r="Q136" s="124">
        <f t="shared" si="12"/>
        <v>6325.1996155460538</v>
      </c>
      <c r="R136" s="124">
        <f t="shared" si="13"/>
        <v>3002554.1239508237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3002554.1239508237</v>
      </c>
      <c r="P137" s="124">
        <f t="shared" si="16"/>
        <v>35417.133651027558</v>
      </c>
      <c r="Q137" s="124">
        <f t="shared" si="12"/>
        <v>6414.3740072316223</v>
      </c>
      <c r="R137" s="124">
        <f t="shared" si="13"/>
        <v>3044385.6316090827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3044385.6316090827</v>
      </c>
      <c r="P138" s="124">
        <f t="shared" si="16"/>
        <v>35417.133651027558</v>
      </c>
      <c r="Q138" s="124">
        <f t="shared" si="12"/>
        <v>6503.7389026938172</v>
      </c>
      <c r="R138" s="124">
        <f t="shared" si="13"/>
        <v>3086306.5041628038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3086306.5041628038</v>
      </c>
      <c r="P139" s="124">
        <f t="shared" si="16"/>
        <v>35417.133651027558</v>
      </c>
      <c r="Q139" s="124">
        <f t="shared" si="12"/>
        <v>6593.2947089069748</v>
      </c>
      <c r="R139" s="124">
        <f t="shared" si="13"/>
        <v>3128316.9325227384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3128316.9325227384</v>
      </c>
      <c r="P140" s="124">
        <f t="shared" si="16"/>
        <v>35417.133651027558</v>
      </c>
      <c r="Q140" s="124">
        <f t="shared" si="12"/>
        <v>6683.0418337148558</v>
      </c>
      <c r="R140" s="124">
        <f t="shared" si="13"/>
        <v>3170417.1080074809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3170417.1080074809</v>
      </c>
      <c r="P141" s="124">
        <f t="shared" si="16"/>
        <v>35417.133651027558</v>
      </c>
      <c r="Q141" s="124">
        <f t="shared" si="12"/>
        <v>6772.9806858324955</v>
      </c>
      <c r="R141" s="124">
        <f t="shared" si="13"/>
        <v>3212607.2223443408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3212607.2223443408</v>
      </c>
      <c r="P142" s="124">
        <f t="shared" si="16"/>
        <v>35417.133651027558</v>
      </c>
      <c r="Q142" s="124">
        <f t="shared" si="12"/>
        <v>6863.1116748480708</v>
      </c>
      <c r="R142" s="124">
        <f t="shared" si="13"/>
        <v>3254887.4676702162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3254887.4676702162</v>
      </c>
      <c r="P143" s="124">
        <f t="shared" si="16"/>
        <v>35417.133651027558</v>
      </c>
      <c r="Q143" s="124">
        <f t="shared" si="12"/>
        <v>6953.435211224768</v>
      </c>
      <c r="R143" s="124">
        <f t="shared" si="13"/>
        <v>3297258.0365324686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3297258.0365324686</v>
      </c>
      <c r="P144" s="124">
        <f t="shared" si="16"/>
        <v>35417.133651027558</v>
      </c>
      <c r="Q144" s="124">
        <f t="shared" si="12"/>
        <v>7043.9517063026433</v>
      </c>
      <c r="R144" s="124">
        <f t="shared" si="13"/>
        <v>3339719.1218897989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3339719.1218897989</v>
      </c>
      <c r="P145" s="124">
        <f t="shared" si="16"/>
        <v>35417.133651027558</v>
      </c>
      <c r="Q145" s="124">
        <f t="shared" si="12"/>
        <v>7134.6615723005034</v>
      </c>
      <c r="R145" s="124">
        <f t="shared" si="13"/>
        <v>3382270.9171131267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3382270.9171131267</v>
      </c>
      <c r="P146" s="124">
        <f t="shared" si="16"/>
        <v>35417.133651027558</v>
      </c>
      <c r="Q146" s="124">
        <f t="shared" si="12"/>
        <v>7225.5652223177804</v>
      </c>
      <c r="R146" s="124">
        <f t="shared" si="13"/>
        <v>3424913.615986472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3424913.615986472</v>
      </c>
      <c r="P147" s="124">
        <f t="shared" si="16"/>
        <v>35417.133651027558</v>
      </c>
      <c r="Q147" s="124">
        <f t="shared" si="12"/>
        <v>7316.6630703364126</v>
      </c>
      <c r="R147" s="124">
        <f t="shared" si="13"/>
        <v>3467647.4127078359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3467647.4127078359</v>
      </c>
      <c r="P148" s="124">
        <f t="shared" si="16"/>
        <v>35417.133651027558</v>
      </c>
      <c r="Q148" s="124">
        <f t="shared" si="12"/>
        <v>7407.9555312227321</v>
      </c>
      <c r="R148" s="124">
        <f t="shared" si="13"/>
        <v>3510472.5018900861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3510472.5018900861</v>
      </c>
      <c r="P149" s="124">
        <f t="shared" si="16"/>
        <v>35417.133651027558</v>
      </c>
      <c r="Q149" s="124">
        <f t="shared" si="12"/>
        <v>7499.4430207293499</v>
      </c>
      <c r="R149" s="124">
        <f t="shared" si="13"/>
        <v>3553389.0785618429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3553389.0785618429</v>
      </c>
      <c r="P150" s="124">
        <f t="shared" si="16"/>
        <v>35417.133651027558</v>
      </c>
      <c r="Q150" s="124">
        <f t="shared" si="12"/>
        <v>7591.125955497052</v>
      </c>
      <c r="R150" s="124">
        <f t="shared" si="13"/>
        <v>3596397.3381683673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3596397.3381683673</v>
      </c>
      <c r="P151" s="124">
        <f t="shared" si="16"/>
        <v>35417.133651027558</v>
      </c>
      <c r="Q151" s="124">
        <f t="shared" si="12"/>
        <v>7683.004753056699</v>
      </c>
      <c r="R151" s="124">
        <f t="shared" si="13"/>
        <v>3639497.4765724516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3639497.4765724516</v>
      </c>
      <c r="P152" s="124">
        <f t="shared" si="16"/>
        <v>35417.133651027558</v>
      </c>
      <c r="Q152" s="124">
        <f t="shared" si="12"/>
        <v>7775.0798318311226</v>
      </c>
      <c r="R152" s="124">
        <f t="shared" si="13"/>
        <v>3682689.6900553103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3682689.6900553103</v>
      </c>
      <c r="P153" s="124">
        <f t="shared" si="16"/>
        <v>35417.133651027558</v>
      </c>
      <c r="Q153" s="124">
        <f t="shared" si="12"/>
        <v>7867.3516111370354</v>
      </c>
      <c r="R153" s="124">
        <f t="shared" si="13"/>
        <v>3725974.1753174746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3725974.1753174746</v>
      </c>
      <c r="P154" s="124">
        <f t="shared" si="16"/>
        <v>35417.133651027558</v>
      </c>
      <c r="Q154" s="124">
        <f t="shared" si="12"/>
        <v>7959.8205111869365</v>
      </c>
      <c r="R154" s="124">
        <f t="shared" si="13"/>
        <v>3769351.1294796891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3769351.1294796891</v>
      </c>
      <c r="P155" s="124">
        <f t="shared" si="16"/>
        <v>35417.133651027558</v>
      </c>
      <c r="Q155" s="124">
        <f t="shared" si="12"/>
        <v>8052.48695309103</v>
      </c>
      <c r="R155" s="124">
        <f t="shared" si="13"/>
        <v>3812820.7500838074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3812820.7500838074</v>
      </c>
      <c r="P156" s="124">
        <f t="shared" si="16"/>
        <v>35417.133651027558</v>
      </c>
      <c r="Q156" s="124">
        <f t="shared" si="12"/>
        <v>8145.3513588591386</v>
      </c>
      <c r="R156" s="124">
        <f t="shared" si="13"/>
        <v>3856383.2350936942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3856383.2350936942</v>
      </c>
      <c r="P157" s="124">
        <f t="shared" si="16"/>
        <v>35417.133651027558</v>
      </c>
      <c r="Q157" s="124">
        <f t="shared" si="12"/>
        <v>8238.4141514026287</v>
      </c>
      <c r="R157" s="124">
        <f t="shared" si="13"/>
        <v>3900038.7828961243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3900038.7828961243</v>
      </c>
      <c r="P158" s="124">
        <f t="shared" si="16"/>
        <v>35417.133651027558</v>
      </c>
      <c r="Q158" s="124">
        <f t="shared" si="12"/>
        <v>8331.6757545363307</v>
      </c>
      <c r="R158" s="124">
        <f t="shared" si="13"/>
        <v>3943787.5923016882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3943787.5923016882</v>
      </c>
      <c r="P159" s="124">
        <f t="shared" si="16"/>
        <v>35417.133651027558</v>
      </c>
      <c r="Q159" s="124">
        <f t="shared" si="12"/>
        <v>8425.1365929804797</v>
      </c>
      <c r="R159" s="124">
        <f t="shared" si="13"/>
        <v>3987629.8625456961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3987629.8625456961</v>
      </c>
      <c r="P160" s="124">
        <f t="shared" si="16"/>
        <v>35417.133651027558</v>
      </c>
      <c r="Q160" s="124">
        <f t="shared" si="12"/>
        <v>8518.7970923626362</v>
      </c>
      <c r="R160" s="124">
        <f t="shared" si="13"/>
        <v>4031565.7932890863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4031565.7932890863</v>
      </c>
      <c r="P161" s="124">
        <f t="shared" si="16"/>
        <v>35417.133651027558</v>
      </c>
      <c r="Q161" s="124">
        <f t="shared" si="12"/>
        <v>8612.6576792196374</v>
      </c>
      <c r="R161" s="124">
        <f t="shared" si="13"/>
        <v>4075595.5846193335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4075595.5846193335</v>
      </c>
      <c r="P162" s="124">
        <f t="shared" si="16"/>
        <v>35417.133651027558</v>
      </c>
      <c r="Q162" s="124">
        <f t="shared" si="12"/>
        <v>8706.7187809995285</v>
      </c>
      <c r="R162" s="124">
        <f t="shared" si="13"/>
        <v>4119719.4370513605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4119719.4370513605</v>
      </c>
      <c r="P163" s="124">
        <f t="shared" si="16"/>
        <v>35417.133651027558</v>
      </c>
      <c r="Q163" s="124">
        <f t="shared" si="12"/>
        <v>8800.9808260635164</v>
      </c>
      <c r="R163" s="124">
        <f t="shared" si="13"/>
        <v>4163937.5515284515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4163937.5515284515</v>
      </c>
      <c r="P164" s="124">
        <f t="shared" si="16"/>
        <v>35417.133651027558</v>
      </c>
      <c r="Q164" s="124">
        <f t="shared" si="12"/>
        <v>8895.4442436879217</v>
      </c>
      <c r="R164" s="124">
        <f t="shared" si="13"/>
        <v>4208250.1294231676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4208250.1294231676</v>
      </c>
      <c r="P165" s="124">
        <f t="shared" si="16"/>
        <v>35417.133651027558</v>
      </c>
      <c r="Q165" s="124">
        <f t="shared" si="12"/>
        <v>8990.1094640661267</v>
      </c>
      <c r="R165" s="124">
        <f t="shared" si="13"/>
        <v>4252657.3725382611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4252657.3725382611</v>
      </c>
      <c r="P166" s="124">
        <f t="shared" si="16"/>
        <v>35417.133651027558</v>
      </c>
      <c r="Q166" s="124">
        <f t="shared" si="12"/>
        <v>9084.9769183105363</v>
      </c>
      <c r="R166" s="124">
        <f t="shared" si="13"/>
        <v>4297159.4831075994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4297159.4831075994</v>
      </c>
      <c r="P167" s="124">
        <f t="shared" si="16"/>
        <v>35417.133651027558</v>
      </c>
      <c r="Q167" s="124">
        <f t="shared" si="12"/>
        <v>9180.0470384545515</v>
      </c>
      <c r="R167" s="124">
        <f t="shared" si="13"/>
        <v>4341756.6637970814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4341756.6637970814</v>
      </c>
      <c r="P168" s="124">
        <f t="shared" si="16"/>
        <v>35417.133651027558</v>
      </c>
      <c r="Q168" s="124">
        <f t="shared" si="12"/>
        <v>9275.3202574545194</v>
      </c>
      <c r="R168" s="124">
        <f t="shared" si="13"/>
        <v>4386449.1177055631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4386449.1177055631</v>
      </c>
      <c r="P169" s="124">
        <f t="shared" si="16"/>
        <v>35417.133651027558</v>
      </c>
      <c r="Q169" s="124">
        <f t="shared" si="12"/>
        <v>9370.7970091917214</v>
      </c>
      <c r="R169" s="124">
        <f t="shared" si="13"/>
        <v>4431237.048365782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4431237.048365782</v>
      </c>
      <c r="P170" s="124">
        <f t="shared" si="16"/>
        <v>35417.133651027558</v>
      </c>
      <c r="Q170" s="124">
        <f t="shared" si="12"/>
        <v>9466.4777284743377</v>
      </c>
      <c r="R170" s="124">
        <f t="shared" si="13"/>
        <v>4476120.6597452834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4476120.6597452834</v>
      </c>
      <c r="P171" s="124">
        <f t="shared" si="16"/>
        <v>35417.133651027558</v>
      </c>
      <c r="Q171" s="124">
        <f t="shared" si="12"/>
        <v>9562.3628510394337</v>
      </c>
      <c r="R171" s="124">
        <f t="shared" si="13"/>
        <v>4521100.1562473504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4521100.1562473504</v>
      </c>
      <c r="P172" s="124">
        <f t="shared" si="16"/>
        <v>35417.133651027558</v>
      </c>
      <c r="Q172" s="124">
        <f t="shared" si="12"/>
        <v>9658.4528135549426</v>
      </c>
      <c r="R172" s="124">
        <f t="shared" si="13"/>
        <v>4566175.7427119324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4566175.7427119324</v>
      </c>
      <c r="P173" s="124">
        <f t="shared" si="16"/>
        <v>35417.133651027558</v>
      </c>
      <c r="Q173" s="124">
        <f t="shared" si="12"/>
        <v>9754.7480536216535</v>
      </c>
      <c r="R173" s="124">
        <f t="shared" si="13"/>
        <v>4611347.6244165814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4611347.6244165814</v>
      </c>
      <c r="P174" s="124">
        <f t="shared" si="16"/>
        <v>35417.133651027558</v>
      </c>
      <c r="Q174" s="124">
        <f t="shared" si="12"/>
        <v>9851.2490097752052</v>
      </c>
      <c r="R174" s="124">
        <f t="shared" si="13"/>
        <v>4656616.0070773838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4656616.0070773838</v>
      </c>
      <c r="P175" s="124">
        <f t="shared" si="16"/>
        <v>35417.133651027558</v>
      </c>
      <c r="Q175" s="124">
        <f t="shared" si="12"/>
        <v>9947.9561214880796</v>
      </c>
      <c r="R175" s="124">
        <f t="shared" si="13"/>
        <v>4701981.0968498997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4701981.0968498997</v>
      </c>
      <c r="P176" s="124">
        <f t="shared" si="16"/>
        <v>35417.133651027558</v>
      </c>
      <c r="Q176" s="124">
        <f t="shared" si="12"/>
        <v>10044.869829171612</v>
      </c>
      <c r="R176" s="124">
        <f t="shared" si="13"/>
        <v>4747443.1003300985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4747443.1003300985</v>
      </c>
      <c r="P177" s="124">
        <f t="shared" si="16"/>
        <v>35417.133651027558</v>
      </c>
      <c r="Q177" s="124">
        <f t="shared" si="12"/>
        <v>10141.990574177986</v>
      </c>
      <c r="R177" s="124">
        <f t="shared" si="13"/>
        <v>4793002.2245553043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4793002.2245553043</v>
      </c>
      <c r="P178" s="124">
        <f t="shared" si="16"/>
        <v>35417.133651027558</v>
      </c>
      <c r="Q178" s="124">
        <f t="shared" si="12"/>
        <v>10239.318798802249</v>
      </c>
      <c r="R178" s="124">
        <f t="shared" si="13"/>
        <v>4838658.6770051336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4838658.6770051336</v>
      </c>
      <c r="P179" s="124">
        <f t="shared" si="16"/>
        <v>35417.133651027558</v>
      </c>
      <c r="Q179" s="124">
        <f t="shared" si="12"/>
        <v>10336.854946284328</v>
      </c>
      <c r="R179" s="124">
        <f t="shared" si="13"/>
        <v>4884412.6656024456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4884412.6656024456</v>
      </c>
      <c r="P180" s="124">
        <f t="shared" si="16"/>
        <v>35417.133651027558</v>
      </c>
      <c r="Q180" s="124">
        <f t="shared" si="12"/>
        <v>10434.599460811047</v>
      </c>
      <c r="R180" s="124">
        <f t="shared" si="13"/>
        <v>4930264.3987142844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4930264.3987142844</v>
      </c>
      <c r="P181" s="124">
        <f t="shared" si="16"/>
        <v>35417.133651027558</v>
      </c>
      <c r="Q181" s="124">
        <f t="shared" si="12"/>
        <v>10532.552787518145</v>
      </c>
      <c r="R181" s="124">
        <f t="shared" si="13"/>
        <v>4976214.08515283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4976214.08515283</v>
      </c>
      <c r="P182" s="124">
        <f t="shared" si="16"/>
        <v>35417.133651027558</v>
      </c>
      <c r="Q182" s="124">
        <f t="shared" si="12"/>
        <v>10630.71537249231</v>
      </c>
      <c r="R182" s="124">
        <f t="shared" si="13"/>
        <v>5022261.93417635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5022261.93417635</v>
      </c>
      <c r="P183" s="124">
        <f t="shared" si="16"/>
        <v>35417.133651027558</v>
      </c>
      <c r="Q183" s="124">
        <f t="shared" si="12"/>
        <v>10729.087662773205</v>
      </c>
      <c r="R183" s="124">
        <f t="shared" si="13"/>
        <v>5068408.1554901507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5068408.1554901507</v>
      </c>
      <c r="P184" s="124">
        <f t="shared" si="16"/>
        <v>35417.133651027558</v>
      </c>
      <c r="Q184" s="124">
        <f t="shared" si="12"/>
        <v>10827.670106355512</v>
      </c>
      <c r="R184" s="124">
        <f t="shared" si="13"/>
        <v>5114652.9592475332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5114652.9592475332</v>
      </c>
      <c r="P185" s="124">
        <f t="shared" si="16"/>
        <v>35417.133651027558</v>
      </c>
      <c r="Q185" s="124">
        <f t="shared" si="12"/>
        <v>10926.463152190958</v>
      </c>
      <c r="R185" s="124">
        <f t="shared" si="13"/>
        <v>5160996.5560507514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5160996.5560507514</v>
      </c>
      <c r="P186" s="124">
        <f t="shared" si="16"/>
        <v>35417.133651027558</v>
      </c>
      <c r="Q186" s="124">
        <f t="shared" si="12"/>
        <v>11025.467250190375</v>
      </c>
      <c r="R186" s="124">
        <f t="shared" si="13"/>
        <v>5207439.1569519695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5207439.1569519695</v>
      </c>
      <c r="P187" s="124">
        <f t="shared" si="16"/>
        <v>35417.133651027558</v>
      </c>
      <c r="Q187" s="124">
        <f t="shared" ref="Q187:Q250" si="17">O187*$P$53</f>
        <v>11124.682851225743</v>
      </c>
      <c r="R187" s="124">
        <f t="shared" ref="R187:R250" si="18">O187+P187+Q187</f>
        <v>5253980.973454223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5253980.973454223</v>
      </c>
      <c r="P188" s="124">
        <f t="shared" ref="P188:P251" si="21">P187</f>
        <v>35417.133651027558</v>
      </c>
      <c r="Q188" s="124">
        <f t="shared" si="17"/>
        <v>11224.110407132239</v>
      </c>
      <c r="R188" s="124">
        <f t="shared" si="18"/>
        <v>5300622.2175123831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5300622.2175123831</v>
      </c>
      <c r="P189" s="124">
        <f t="shared" si="21"/>
        <v>35417.133651027558</v>
      </c>
      <c r="Q189" s="124">
        <f t="shared" si="17"/>
        <v>11323.750370710299</v>
      </c>
      <c r="R189" s="124">
        <f t="shared" si="18"/>
        <v>5347363.1015341207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5347363.1015341207</v>
      </c>
      <c r="P190" s="124">
        <f t="shared" si="21"/>
        <v>35417.133651027558</v>
      </c>
      <c r="Q190" s="124">
        <f t="shared" si="17"/>
        <v>11423.603195727674</v>
      </c>
      <c r="R190" s="124">
        <f t="shared" si="18"/>
        <v>5394203.838380876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5394203.838380876</v>
      </c>
      <c r="P191" s="124">
        <f t="shared" si="21"/>
        <v>35417.133651027558</v>
      </c>
      <c r="Q191" s="124">
        <f t="shared" si="17"/>
        <v>11523.669336921512</v>
      </c>
      <c r="R191" s="124">
        <f t="shared" si="18"/>
        <v>5441144.641368825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5441144.641368825</v>
      </c>
      <c r="P192" s="124">
        <f t="shared" si="21"/>
        <v>35417.133651027558</v>
      </c>
      <c r="Q192" s="124">
        <f t="shared" si="17"/>
        <v>11623.949250000411</v>
      </c>
      <c r="R192" s="124">
        <f t="shared" si="18"/>
        <v>5488185.724269853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5488185.724269853</v>
      </c>
      <c r="P193" s="124">
        <f t="shared" si="21"/>
        <v>35417.133651027558</v>
      </c>
      <c r="Q193" s="124">
        <f t="shared" si="17"/>
        <v>11724.443391646506</v>
      </c>
      <c r="R193" s="124">
        <f t="shared" si="18"/>
        <v>5535327.3013125267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5535327.3013125267</v>
      </c>
      <c r="P194" s="124">
        <f t="shared" si="21"/>
        <v>35417.133651027558</v>
      </c>
      <c r="Q194" s="124">
        <f t="shared" si="17"/>
        <v>11825.152219517542</v>
      </c>
      <c r="R194" s="124">
        <f t="shared" si="18"/>
        <v>5582569.5871830713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5582569.5871830713</v>
      </c>
      <c r="P195" s="124">
        <f t="shared" si="21"/>
        <v>35417.133651027558</v>
      </c>
      <c r="Q195" s="124">
        <f t="shared" si="17"/>
        <v>11926.076192248964</v>
      </c>
      <c r="R195" s="124">
        <f t="shared" si="18"/>
        <v>5629912.7970263474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5629912.7970263474</v>
      </c>
      <c r="P196" s="124">
        <f t="shared" si="21"/>
        <v>35417.133651027558</v>
      </c>
      <c r="Q196" s="124">
        <f t="shared" si="17"/>
        <v>12027.215769455997</v>
      </c>
      <c r="R196" s="124">
        <f t="shared" si="18"/>
        <v>5677357.1464468306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5677357.1464468306</v>
      </c>
      <c r="P197" s="124">
        <f t="shared" si="21"/>
        <v>35417.133651027558</v>
      </c>
      <c r="Q197" s="124">
        <f t="shared" si="17"/>
        <v>12128.571411735753</v>
      </c>
      <c r="R197" s="124">
        <f t="shared" si="18"/>
        <v>5724902.8515095934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5724902.8515095934</v>
      </c>
      <c r="P198" s="124">
        <f t="shared" si="21"/>
        <v>35417.133651027558</v>
      </c>
      <c r="Q198" s="124">
        <f t="shared" si="17"/>
        <v>12230.143580669312</v>
      </c>
      <c r="R198" s="124">
        <f t="shared" si="18"/>
        <v>5772550.1287412904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5772550.1287412904</v>
      </c>
      <c r="P199" s="124">
        <f t="shared" si="21"/>
        <v>35417.133651027558</v>
      </c>
      <c r="Q199" s="124">
        <f t="shared" si="17"/>
        <v>12331.932738823838</v>
      </c>
      <c r="R199" s="124">
        <f t="shared" si="18"/>
        <v>5820299.1951311417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5820299.1951311417</v>
      </c>
      <c r="P200" s="124">
        <f t="shared" si="21"/>
        <v>35417.133651027558</v>
      </c>
      <c r="Q200" s="124">
        <f t="shared" si="17"/>
        <v>12433.939349754677</v>
      </c>
      <c r="R200" s="124">
        <f t="shared" si="18"/>
        <v>5868150.2681319239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5868150.2681319239</v>
      </c>
      <c r="P201" s="124">
        <f t="shared" si="21"/>
        <v>35417.133651027558</v>
      </c>
      <c r="Q201" s="124">
        <f t="shared" si="17"/>
        <v>12536.163878007474</v>
      </c>
      <c r="R201" s="124">
        <f t="shared" si="18"/>
        <v>5916103.5656609591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5916103.5656609591</v>
      </c>
      <c r="P202" s="124">
        <f t="shared" si="21"/>
        <v>35417.133651027558</v>
      </c>
      <c r="Q202" s="124">
        <f t="shared" si="17"/>
        <v>12638.60678912028</v>
      </c>
      <c r="R202" s="124">
        <f t="shared" si="18"/>
        <v>5964159.306101107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5964159.306101107</v>
      </c>
      <c r="P203" s="124">
        <f t="shared" si="21"/>
        <v>35417.133651027558</v>
      </c>
      <c r="Q203" s="124">
        <f t="shared" si="17"/>
        <v>12741.268549625685</v>
      </c>
      <c r="R203" s="124">
        <f t="shared" si="18"/>
        <v>6012317.7083017603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6012317.7083017603</v>
      </c>
      <c r="P204" s="124">
        <f t="shared" si="21"/>
        <v>35417.133651027558</v>
      </c>
      <c r="Q204" s="124">
        <f t="shared" si="17"/>
        <v>12844.14962705293</v>
      </c>
      <c r="R204" s="124">
        <f t="shared" si="18"/>
        <v>6060578.9915798409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6060578.9915798409</v>
      </c>
      <c r="P205" s="124">
        <f t="shared" si="21"/>
        <v>35417.133651027558</v>
      </c>
      <c r="Q205" s="124">
        <f t="shared" si="17"/>
        <v>12947.250489930042</v>
      </c>
      <c r="R205" s="124">
        <f t="shared" si="18"/>
        <v>6108943.375720798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6108943.375720798</v>
      </c>
      <c r="P206" s="124">
        <f t="shared" si="21"/>
        <v>35417.133651027558</v>
      </c>
      <c r="Q206" s="124">
        <f t="shared" si="17"/>
        <v>13050.571607785969</v>
      </c>
      <c r="R206" s="124">
        <f t="shared" si="18"/>
        <v>6157411.0809796117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6157411.0809796117</v>
      </c>
      <c r="P207" s="124">
        <f t="shared" si="21"/>
        <v>35417.133651027558</v>
      </c>
      <c r="Q207" s="124">
        <f t="shared" si="17"/>
        <v>13154.113451152716</v>
      </c>
      <c r="R207" s="124">
        <f t="shared" si="18"/>
        <v>6205982.3280817922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6205982.3280817922</v>
      </c>
      <c r="P208" s="124">
        <f t="shared" si="21"/>
        <v>35417.133651027558</v>
      </c>
      <c r="Q208" s="124">
        <f t="shared" si="17"/>
        <v>13257.876491567487</v>
      </c>
      <c r="R208" s="124">
        <f t="shared" si="18"/>
        <v>6254657.3382243868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6254657.3382243868</v>
      </c>
      <c r="P209" s="124">
        <f t="shared" si="21"/>
        <v>35417.133651027558</v>
      </c>
      <c r="Q209" s="124">
        <f t="shared" si="17"/>
        <v>13361.861201574837</v>
      </c>
      <c r="R209" s="124">
        <f t="shared" si="18"/>
        <v>6303436.3330769893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6303436.3330769893</v>
      </c>
      <c r="P210" s="124">
        <f t="shared" si="21"/>
        <v>35417.133651027558</v>
      </c>
      <c r="Q210" s="124">
        <f t="shared" si="17"/>
        <v>13466.068054728816</v>
      </c>
      <c r="R210" s="124">
        <f t="shared" si="18"/>
        <v>6352319.5347827459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6352319.5347827459</v>
      </c>
      <c r="P211" s="124">
        <f t="shared" si="21"/>
        <v>35417.133651027558</v>
      </c>
      <c r="Q211" s="124">
        <f t="shared" si="17"/>
        <v>13570.497525595134</v>
      </c>
      <c r="R211" s="124">
        <f t="shared" si="18"/>
        <v>6401307.1659593685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6401307.1659593685</v>
      </c>
      <c r="P212" s="124">
        <f t="shared" si="21"/>
        <v>35417.133651027558</v>
      </c>
      <c r="Q212" s="124">
        <f t="shared" si="17"/>
        <v>13675.150089753315</v>
      </c>
      <c r="R212" s="124">
        <f t="shared" si="18"/>
        <v>6450399.4497001488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6450399.4497001488</v>
      </c>
      <c r="P213" s="124">
        <f t="shared" si="21"/>
        <v>35417.133651027558</v>
      </c>
      <c r="Q213" s="124">
        <f t="shared" si="17"/>
        <v>13780.02622379887</v>
      </c>
      <c r="R213" s="124">
        <f t="shared" si="18"/>
        <v>6499596.6095749754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6499596.6095749754</v>
      </c>
      <c r="P214" s="124">
        <f t="shared" si="21"/>
        <v>35417.133651027558</v>
      </c>
      <c r="Q214" s="124">
        <f t="shared" si="17"/>
        <v>13885.126405345465</v>
      </c>
      <c r="R214" s="124">
        <f t="shared" si="18"/>
        <v>6548898.8696313482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6548898.8696313482</v>
      </c>
      <c r="P215" s="124">
        <f t="shared" si="21"/>
        <v>35417.133651027558</v>
      </c>
      <c r="Q215" s="124">
        <f t="shared" si="17"/>
        <v>13990.451113027088</v>
      </c>
      <c r="R215" s="124">
        <f t="shared" si="18"/>
        <v>6598306.4543954032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6598306.4543954032</v>
      </c>
      <c r="P216" s="124">
        <f t="shared" si="21"/>
        <v>35417.133651027558</v>
      </c>
      <c r="Q216" s="124">
        <f t="shared" si="17"/>
        <v>14096.000826500242</v>
      </c>
      <c r="R216" s="124">
        <f t="shared" si="18"/>
        <v>6647819.588872931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6647819.588872931</v>
      </c>
      <c r="P217" s="124">
        <f t="shared" si="21"/>
        <v>35417.133651027558</v>
      </c>
      <c r="Q217" s="124">
        <f t="shared" si="17"/>
        <v>14201.776026446119</v>
      </c>
      <c r="R217" s="124">
        <f t="shared" si="18"/>
        <v>6697438.4985504048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6697438.4985504048</v>
      </c>
      <c r="P218" s="124">
        <f t="shared" si="21"/>
        <v>35417.133651027558</v>
      </c>
      <c r="Q218" s="124">
        <f t="shared" si="17"/>
        <v>14307.777194572798</v>
      </c>
      <c r="R218" s="124">
        <f t="shared" si="18"/>
        <v>6747163.4093960049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6747163.4093960049</v>
      </c>
      <c r="P219" s="124">
        <f t="shared" si="21"/>
        <v>35417.133651027558</v>
      </c>
      <c r="Q219" s="124">
        <f t="shared" si="17"/>
        <v>14414.004813617426</v>
      </c>
      <c r="R219" s="124">
        <f t="shared" si="18"/>
        <v>6796994.5478606494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6796994.5478606494</v>
      </c>
      <c r="P220" s="124">
        <f t="shared" si="21"/>
        <v>35417.133651027558</v>
      </c>
      <c r="Q220" s="124">
        <f t="shared" si="17"/>
        <v>14520.459367348432</v>
      </c>
      <c r="R220" s="124">
        <f t="shared" si="18"/>
        <v>6846932.1408790257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6846932.1408790257</v>
      </c>
      <c r="P221" s="124">
        <f t="shared" si="21"/>
        <v>35417.133651027558</v>
      </c>
      <c r="Q221" s="124">
        <f t="shared" si="17"/>
        <v>14627.141340567719</v>
      </c>
      <c r="R221" s="124">
        <f t="shared" si="18"/>
        <v>6896976.4158706209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6896976.4158706209</v>
      </c>
      <c r="P222" s="124">
        <f t="shared" si="21"/>
        <v>35417.133651027558</v>
      </c>
      <c r="Q222" s="124">
        <f t="shared" si="17"/>
        <v>14734.051219112876</v>
      </c>
      <c r="R222" s="124">
        <f t="shared" si="18"/>
        <v>6947127.6007407615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6947127.6007407615</v>
      </c>
      <c r="P223" s="124">
        <f t="shared" si="21"/>
        <v>35417.133651027558</v>
      </c>
      <c r="Q223" s="124">
        <f t="shared" si="17"/>
        <v>14841.189489859387</v>
      </c>
      <c r="R223" s="124">
        <f t="shared" si="18"/>
        <v>6997385.9238816481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6997385.9238816481</v>
      </c>
      <c r="P224" s="124">
        <f t="shared" si="21"/>
        <v>35417.133651027558</v>
      </c>
      <c r="Q224" s="124">
        <f t="shared" si="17"/>
        <v>14948.556640722854</v>
      </c>
      <c r="R224" s="124">
        <f t="shared" si="18"/>
        <v>7047751.6141733984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7047751.6141733984</v>
      </c>
      <c r="P225" s="124">
        <f t="shared" si="21"/>
        <v>35417.133651027558</v>
      </c>
      <c r="Q225" s="124">
        <f t="shared" si="17"/>
        <v>15056.153160661213</v>
      </c>
      <c r="R225" s="124">
        <f t="shared" si="18"/>
        <v>7098224.9009850873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7098224.9009850873</v>
      </c>
      <c r="P226" s="124">
        <f t="shared" si="21"/>
        <v>35417.133651027558</v>
      </c>
      <c r="Q226" s="124">
        <f t="shared" si="17"/>
        <v>15163.97953967697</v>
      </c>
      <c r="R226" s="124">
        <f t="shared" si="18"/>
        <v>7148806.0141757913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7148806.0141757913</v>
      </c>
      <c r="P227" s="124">
        <f t="shared" si="21"/>
        <v>35417.133651027558</v>
      </c>
      <c r="Q227" s="124">
        <f t="shared" si="17"/>
        <v>15272.036268819418</v>
      </c>
      <c r="R227" s="124">
        <f t="shared" si="18"/>
        <v>7199495.1840956379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7199495.1840956379</v>
      </c>
      <c r="P228" s="124">
        <f t="shared" si="21"/>
        <v>35417.133651027558</v>
      </c>
      <c r="Q228" s="124">
        <f t="shared" si="17"/>
        <v>15380.323840186886</v>
      </c>
      <c r="R228" s="124">
        <f t="shared" si="18"/>
        <v>7250292.6415868523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7250292.6415868523</v>
      </c>
      <c r="P229" s="124">
        <f t="shared" si="21"/>
        <v>35417.133651027558</v>
      </c>
      <c r="Q229" s="124">
        <f t="shared" si="17"/>
        <v>15488.842746928976</v>
      </c>
      <c r="R229" s="124">
        <f t="shared" si="18"/>
        <v>7301198.617984809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7301198.617984809</v>
      </c>
      <c r="P230" s="124">
        <f t="shared" si="21"/>
        <v>35417.133651027558</v>
      </c>
      <c r="Q230" s="124">
        <f t="shared" si="17"/>
        <v>15597.593483248809</v>
      </c>
      <c r="R230" s="124">
        <f t="shared" si="18"/>
        <v>7352213.3451190852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7352213.3451190852</v>
      </c>
      <c r="P231" s="124">
        <f t="shared" si="21"/>
        <v>35417.133651027558</v>
      </c>
      <c r="Q231" s="124">
        <f t="shared" si="17"/>
        <v>15706.576544405269</v>
      </c>
      <c r="R231" s="124">
        <f t="shared" si="18"/>
        <v>7403337.0553145176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7403337.0553145176</v>
      </c>
      <c r="P232" s="124">
        <f t="shared" si="21"/>
        <v>35417.133651027558</v>
      </c>
      <c r="Q232" s="124">
        <f t="shared" si="17"/>
        <v>15815.79242671527</v>
      </c>
      <c r="R232" s="124">
        <f t="shared" si="18"/>
        <v>7454569.9813922606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7454569.9813922606</v>
      </c>
      <c r="P233" s="124">
        <f t="shared" si="21"/>
        <v>35417.133651027558</v>
      </c>
      <c r="Q233" s="124">
        <f t="shared" si="17"/>
        <v>15925.241627556014</v>
      </c>
      <c r="R233" s="124">
        <f t="shared" si="18"/>
        <v>7505912.3566708444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7505912.3566708444</v>
      </c>
      <c r="P234" s="124">
        <f t="shared" si="21"/>
        <v>35417.133651027558</v>
      </c>
      <c r="Q234" s="124">
        <f t="shared" si="17"/>
        <v>16034.924645367244</v>
      </c>
      <c r="R234" s="124">
        <f t="shared" si="18"/>
        <v>7557364.4149672389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7557364.4149672389</v>
      </c>
      <c r="P235" s="124">
        <f t="shared" si="21"/>
        <v>35417.133651027558</v>
      </c>
      <c r="Q235" s="124">
        <f t="shared" si="17"/>
        <v>16144.841979653525</v>
      </c>
      <c r="R235" s="124">
        <f t="shared" si="18"/>
        <v>7608926.3905979199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7608926.3905979199</v>
      </c>
      <c r="P236" s="124">
        <f t="shared" si="21"/>
        <v>35417.133651027558</v>
      </c>
      <c r="Q236" s="124">
        <f t="shared" si="17"/>
        <v>16254.994130986524</v>
      </c>
      <c r="R236" s="124">
        <f t="shared" si="18"/>
        <v>7660598.5183799341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7660598.5183799341</v>
      </c>
      <c r="P237" s="124">
        <f t="shared" si="21"/>
        <v>35417.133651027558</v>
      </c>
      <c r="Q237" s="124">
        <f t="shared" si="17"/>
        <v>16365.381601007275</v>
      </c>
      <c r="R237" s="124">
        <f t="shared" si="18"/>
        <v>7712381.0336319692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7712381.0336319692</v>
      </c>
      <c r="P238" s="124">
        <f t="shared" si="21"/>
        <v>35417.133651027558</v>
      </c>
      <c r="Q238" s="124">
        <f t="shared" si="17"/>
        <v>16476.004892428471</v>
      </c>
      <c r="R238" s="124">
        <f t="shared" si="18"/>
        <v>7764274.1721754251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7764274.1721754251</v>
      </c>
      <c r="P239" s="124">
        <f t="shared" si="21"/>
        <v>35417.133651027558</v>
      </c>
      <c r="Q239" s="124">
        <f t="shared" si="17"/>
        <v>16586.864509036757</v>
      </c>
      <c r="R239" s="124">
        <f t="shared" si="18"/>
        <v>7816278.1703354893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7816278.1703354893</v>
      </c>
      <c r="P240" s="124">
        <f t="shared" si="21"/>
        <v>35417.133651027558</v>
      </c>
      <c r="Q240" s="124">
        <f t="shared" si="17"/>
        <v>16697.960955695016</v>
      </c>
      <c r="R240" s="124">
        <f t="shared" si="18"/>
        <v>7868393.264942212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7868393.264942212</v>
      </c>
      <c r="P241" s="124">
        <f t="shared" si="21"/>
        <v>35417.133651027558</v>
      </c>
      <c r="Q241" s="124">
        <f t="shared" si="17"/>
        <v>16809.294738344674</v>
      </c>
      <c r="R241" s="124">
        <f t="shared" si="18"/>
        <v>7920619.6933315843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7920619.6933315843</v>
      </c>
      <c r="P242" s="124">
        <f t="shared" si="21"/>
        <v>35417.133651027558</v>
      </c>
      <c r="Q242" s="124">
        <f t="shared" si="17"/>
        <v>16920.866364008005</v>
      </c>
      <c r="R242" s="124">
        <f t="shared" si="18"/>
        <v>7972957.6933466196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7972957.6933466196</v>
      </c>
      <c r="P243" s="124">
        <f t="shared" si="21"/>
        <v>35417.133651027558</v>
      </c>
      <c r="Q243" s="124">
        <f t="shared" si="17"/>
        <v>17032.676340790436</v>
      </c>
      <c r="R243" s="124">
        <f t="shared" si="18"/>
        <v>8025407.5033384375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8025407.5033384375</v>
      </c>
      <c r="P244" s="124">
        <f t="shared" si="21"/>
        <v>35417.133651027558</v>
      </c>
      <c r="Q244" s="124">
        <f t="shared" si="17"/>
        <v>17144.725177882861</v>
      </c>
      <c r="R244" s="124">
        <f t="shared" si="18"/>
        <v>8077969.3621673482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8077969.3621673482</v>
      </c>
      <c r="P245" s="124">
        <f t="shared" si="21"/>
        <v>35417.133651027558</v>
      </c>
      <c r="Q245" s="124">
        <f t="shared" si="17"/>
        <v>17257.013385563965</v>
      </c>
      <c r="R245" s="124">
        <f t="shared" si="18"/>
        <v>8130643.5092039397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8130643.5092039397</v>
      </c>
      <c r="P246" s="124">
        <f t="shared" si="21"/>
        <v>35417.133651027558</v>
      </c>
      <c r="Q246" s="124">
        <f t="shared" si="17"/>
        <v>17369.541475202539</v>
      </c>
      <c r="R246" s="124">
        <f t="shared" si="18"/>
        <v>8183430.18433017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8183430.18433017</v>
      </c>
      <c r="P247" s="124">
        <f t="shared" si="21"/>
        <v>35417.133651027558</v>
      </c>
      <c r="Q247" s="124">
        <f t="shared" si="17"/>
        <v>17482.309959259819</v>
      </c>
      <c r="R247" s="124">
        <f t="shared" si="18"/>
        <v>8236329.6279404573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8236329.6279404573</v>
      </c>
      <c r="P248" s="124">
        <f t="shared" si="21"/>
        <v>35417.133651027558</v>
      </c>
      <c r="Q248" s="124">
        <f t="shared" si="17"/>
        <v>17595.319351291815</v>
      </c>
      <c r="R248" s="124">
        <f t="shared" si="18"/>
        <v>8289342.080942777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8289342.080942777</v>
      </c>
      <c r="P249" s="124">
        <f t="shared" si="21"/>
        <v>35417.133651027558</v>
      </c>
      <c r="Q249" s="124">
        <f t="shared" si="17"/>
        <v>17708.570165951645</v>
      </c>
      <c r="R249" s="124">
        <f t="shared" si="18"/>
        <v>8342467.7847597562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8342467.7847597562</v>
      </c>
      <c r="P250" s="124">
        <f t="shared" si="21"/>
        <v>35417.133651027558</v>
      </c>
      <c r="Q250" s="124">
        <f t="shared" si="17"/>
        <v>17822.062918991891</v>
      </c>
      <c r="R250" s="124">
        <f t="shared" si="18"/>
        <v>8395706.9813297763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8395706.9813297763</v>
      </c>
      <c r="P251" s="124">
        <f t="shared" si="21"/>
        <v>35417.133651027558</v>
      </c>
      <c r="Q251" s="124">
        <f t="shared" ref="Q251:Q314" si="22">O251*$P$53</f>
        <v>17935.798127266931</v>
      </c>
      <c r="R251" s="124">
        <f t="shared" ref="R251:R314" si="23">O251+P251+Q251</f>
        <v>8449059.9131080713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8449059.9131080713</v>
      </c>
      <c r="P252" s="124">
        <f t="shared" ref="P252:P315" si="26">P251</f>
        <v>35417.133651027558</v>
      </c>
      <c r="Q252" s="124">
        <f t="shared" si="22"/>
        <v>18049.776308735312</v>
      </c>
      <c r="R252" s="124">
        <f t="shared" si="23"/>
        <v>8502526.8230678346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8502526.8230678346</v>
      </c>
      <c r="P253" s="124">
        <f t="shared" si="26"/>
        <v>35417.133651027558</v>
      </c>
      <c r="Q253" s="124">
        <f t="shared" si="22"/>
        <v>18163.997982462086</v>
      </c>
      <c r="R253" s="124">
        <f t="shared" si="23"/>
        <v>8556107.9547013249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8556107.9547013249</v>
      </c>
      <c r="P254" s="124">
        <f t="shared" si="26"/>
        <v>35417.133651027558</v>
      </c>
      <c r="Q254" s="124">
        <f t="shared" si="22"/>
        <v>18278.463668621203</v>
      </c>
      <c r="R254" s="124">
        <f t="shared" si="23"/>
        <v>8609803.5520209745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8609803.5520209745</v>
      </c>
      <c r="P255" s="124">
        <f t="shared" si="26"/>
        <v>35417.133651027558</v>
      </c>
      <c r="Q255" s="124">
        <f t="shared" si="22"/>
        <v>18393.173888497851</v>
      </c>
      <c r="R255" s="124">
        <f t="shared" si="23"/>
        <v>8663613.859560499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8663613.859560499</v>
      </c>
      <c r="P256" s="124">
        <f t="shared" si="26"/>
        <v>35417.133651027558</v>
      </c>
      <c r="Q256" s="124">
        <f t="shared" si="22"/>
        <v>18508.129164490845</v>
      </c>
      <c r="R256" s="124">
        <f t="shared" si="23"/>
        <v>8717539.1223760173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8717539.1223760173</v>
      </c>
      <c r="P257" s="124">
        <f t="shared" si="26"/>
        <v>35417.133651027558</v>
      </c>
      <c r="Q257" s="124">
        <f t="shared" si="22"/>
        <v>18623.330020115009</v>
      </c>
      <c r="R257" s="124">
        <f t="shared" si="23"/>
        <v>8771579.5860471595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8771579.5860471595</v>
      </c>
      <c r="P258" s="124">
        <f t="shared" si="26"/>
        <v>35417.133651027558</v>
      </c>
      <c r="Q258" s="124">
        <f t="shared" si="22"/>
        <v>18738.776980003549</v>
      </c>
      <c r="R258" s="124">
        <f t="shared" si="23"/>
        <v>8825735.4966781903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8825735.4966781903</v>
      </c>
      <c r="P259" s="124">
        <f t="shared" si="26"/>
        <v>35417.133651027558</v>
      </c>
      <c r="Q259" s="124">
        <f t="shared" si="22"/>
        <v>18854.470569910449</v>
      </c>
      <c r="R259" s="124">
        <f t="shared" si="23"/>
        <v>8880007.1008991282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8880007.1008991282</v>
      </c>
      <c r="P260" s="124">
        <f t="shared" si="26"/>
        <v>35417.133651027558</v>
      </c>
      <c r="Q260" s="124">
        <f t="shared" si="22"/>
        <v>18970.411316712871</v>
      </c>
      <c r="R260" s="124">
        <f t="shared" si="23"/>
        <v>8934394.645866869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8934394.645866869</v>
      </c>
      <c r="P261" s="124">
        <f t="shared" si="26"/>
        <v>35417.133651027558</v>
      </c>
      <c r="Q261" s="124">
        <f t="shared" si="22"/>
        <v>19086.599748413537</v>
      </c>
      <c r="R261" s="124">
        <f t="shared" si="23"/>
        <v>8988898.3792663105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8988898.3792663105</v>
      </c>
      <c r="P262" s="124">
        <f t="shared" si="26"/>
        <v>35417.133651027558</v>
      </c>
      <c r="Q262" s="124">
        <f t="shared" si="22"/>
        <v>19203.036394143153</v>
      </c>
      <c r="R262" s="124">
        <f t="shared" si="23"/>
        <v>9043518.5493114814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9043518.5493114814</v>
      </c>
      <c r="P263" s="124">
        <f t="shared" si="26"/>
        <v>35417.133651027558</v>
      </c>
      <c r="Q263" s="124">
        <f t="shared" si="22"/>
        <v>19319.721784162804</v>
      </c>
      <c r="R263" s="124">
        <f t="shared" si="23"/>
        <v>9098255.4047466721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9098255.4047466721</v>
      </c>
      <c r="P264" s="124">
        <f t="shared" si="26"/>
        <v>35417.133651027558</v>
      </c>
      <c r="Q264" s="124">
        <f t="shared" si="22"/>
        <v>19436.656449866379</v>
      </c>
      <c r="R264" s="124">
        <f t="shared" si="23"/>
        <v>9153109.1948475651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9153109.1948475651</v>
      </c>
      <c r="P265" s="124">
        <f t="shared" si="26"/>
        <v>35417.133651027558</v>
      </c>
      <c r="Q265" s="124">
        <f t="shared" si="22"/>
        <v>19553.840923782984</v>
      </c>
      <c r="R265" s="124">
        <f t="shared" si="23"/>
        <v>9208080.169422375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9208080.169422375</v>
      </c>
      <c r="P266" s="124">
        <f t="shared" si="26"/>
        <v>35417.133651027558</v>
      </c>
      <c r="Q266" s="124">
        <f t="shared" si="22"/>
        <v>19671.275739579374</v>
      </c>
      <c r="R266" s="124">
        <f t="shared" si="23"/>
        <v>9263168.578812981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9263168.578812981</v>
      </c>
      <c r="P267" s="124">
        <f t="shared" si="26"/>
        <v>35417.133651027558</v>
      </c>
      <c r="Q267" s="124">
        <f t="shared" si="22"/>
        <v>19788.961432062373</v>
      </c>
      <c r="R267" s="124">
        <f t="shared" si="23"/>
        <v>9318374.6738960706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9318374.6738960706</v>
      </c>
      <c r="P268" s="124">
        <f t="shared" si="26"/>
        <v>35417.133651027558</v>
      </c>
      <c r="Q268" s="124">
        <f t="shared" si="22"/>
        <v>19906.898537181321</v>
      </c>
      <c r="R268" s="124">
        <f t="shared" si="23"/>
        <v>9373698.7060842793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9373698.7060842793</v>
      </c>
      <c r="P269" s="124">
        <f t="shared" si="26"/>
        <v>35417.133651027558</v>
      </c>
      <c r="Q269" s="124">
        <f t="shared" si="22"/>
        <v>20025.087592030515</v>
      </c>
      <c r="R269" s="124">
        <f t="shared" si="23"/>
        <v>9429140.9273273367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9429140.9273273367</v>
      </c>
      <c r="P270" s="124">
        <f t="shared" si="26"/>
        <v>35417.133651027558</v>
      </c>
      <c r="Q270" s="124">
        <f t="shared" si="22"/>
        <v>20143.529134851637</v>
      </c>
      <c r="R270" s="124">
        <f t="shared" si="23"/>
        <v>9484701.5901132151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9484701.5901132151</v>
      </c>
      <c r="P271" s="124">
        <f t="shared" si="26"/>
        <v>35417.133651027558</v>
      </c>
      <c r="Q271" s="124">
        <f t="shared" si="22"/>
        <v>20262.22370503622</v>
      </c>
      <c r="R271" s="124">
        <f t="shared" si="23"/>
        <v>9540380.9474692792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9540380.9474692792</v>
      </c>
      <c r="P272" s="124">
        <f t="shared" si="26"/>
        <v>35417.133651027558</v>
      </c>
      <c r="Q272" s="124">
        <f t="shared" si="22"/>
        <v>20381.171843128119</v>
      </c>
      <c r="R272" s="124">
        <f t="shared" si="23"/>
        <v>9596179.2529634349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9596179.2529634349</v>
      </c>
      <c r="P273" s="124">
        <f t="shared" si="26"/>
        <v>35417.133651027558</v>
      </c>
      <c r="Q273" s="124">
        <f t="shared" si="22"/>
        <v>20500.374090825935</v>
      </c>
      <c r="R273" s="124">
        <f t="shared" si="23"/>
        <v>9652096.7607052885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9652096.7607052885</v>
      </c>
      <c r="P274" s="124">
        <f t="shared" si="26"/>
        <v>35417.133651027558</v>
      </c>
      <c r="Q274" s="124">
        <f t="shared" si="22"/>
        <v>20619.830990985509</v>
      </c>
      <c r="R274" s="124">
        <f t="shared" si="23"/>
        <v>9708133.725347301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9708133.725347301</v>
      </c>
      <c r="P275" s="124">
        <f t="shared" si="26"/>
        <v>35417.133651027558</v>
      </c>
      <c r="Q275" s="124">
        <f t="shared" si="22"/>
        <v>20739.543087622398</v>
      </c>
      <c r="R275" s="124">
        <f t="shared" si="23"/>
        <v>9764290.4020859506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9764290.4020859506</v>
      </c>
      <c r="P276" s="124">
        <f t="shared" si="26"/>
        <v>35417.133651027558</v>
      </c>
      <c r="Q276" s="124">
        <f t="shared" si="22"/>
        <v>20859.510925914328</v>
      </c>
      <c r="R276" s="124">
        <f t="shared" si="23"/>
        <v>9820567.0466628931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9820567.0466628931</v>
      </c>
      <c r="P277" s="124">
        <f t="shared" si="26"/>
        <v>35417.133651027558</v>
      </c>
      <c r="Q277" s="124">
        <f t="shared" si="22"/>
        <v>20979.735052203705</v>
      </c>
      <c r="R277" s="124">
        <f t="shared" si="23"/>
        <v>9876963.9153661244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9876963.9153661244</v>
      </c>
      <c r="P278" s="124">
        <f t="shared" si="26"/>
        <v>35417.133651027558</v>
      </c>
      <c r="Q278" s="124">
        <f t="shared" si="22"/>
        <v>21100.216014000078</v>
      </c>
      <c r="R278" s="124">
        <f t="shared" si="23"/>
        <v>9933481.2650311515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9933481.2650311515</v>
      </c>
      <c r="P279" s="124">
        <f t="shared" si="26"/>
        <v>35417.133651027558</v>
      </c>
      <c r="Q279" s="124">
        <f t="shared" si="22"/>
        <v>21220.954359982647</v>
      </c>
      <c r="R279" s="124">
        <f t="shared" si="23"/>
        <v>9990119.3530421611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9990119.3530421611</v>
      </c>
      <c r="P280" s="124">
        <f t="shared" si="26"/>
        <v>35417.133651027558</v>
      </c>
      <c r="Q280" s="124">
        <f t="shared" si="22"/>
        <v>21341.950640002768</v>
      </c>
      <c r="R280" s="124">
        <f t="shared" si="23"/>
        <v>10046878.437333191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10046878.437333191</v>
      </c>
      <c r="P281" s="124">
        <f t="shared" si="26"/>
        <v>35417.133651027558</v>
      </c>
      <c r="Q281" s="124">
        <f t="shared" si="22"/>
        <v>21463.205405086432</v>
      </c>
      <c r="R281" s="124">
        <f t="shared" si="23"/>
        <v>10103758.776389305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10103758.776389305</v>
      </c>
      <c r="P282" s="124">
        <f t="shared" si="26"/>
        <v>35417.133651027558</v>
      </c>
      <c r="Q282" s="124">
        <f t="shared" si="22"/>
        <v>21584.719207436807</v>
      </c>
      <c r="R282" s="124">
        <f t="shared" si="23"/>
        <v>10160760.62924777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10160760.62924777</v>
      </c>
      <c r="P283" s="124">
        <f t="shared" si="26"/>
        <v>35417.133651027558</v>
      </c>
      <c r="Q283" s="124">
        <f t="shared" si="22"/>
        <v>21706.492600436723</v>
      </c>
      <c r="R283" s="124">
        <f t="shared" si="23"/>
        <v>10217884.255499234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10217884.255499234</v>
      </c>
      <c r="P284" s="124">
        <f t="shared" si="26"/>
        <v>35417.133651027558</v>
      </c>
      <c r="Q284" s="124">
        <f t="shared" si="22"/>
        <v>21828.526138651207</v>
      </c>
      <c r="R284" s="124">
        <f t="shared" si="23"/>
        <v>10275129.915288914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10275129.915288914</v>
      </c>
      <c r="P285" s="124">
        <f t="shared" si="26"/>
        <v>35417.133651027558</v>
      </c>
      <c r="Q285" s="124">
        <f t="shared" si="22"/>
        <v>21950.820377830009</v>
      </c>
      <c r="R285" s="124">
        <f t="shared" si="23"/>
        <v>10332497.869317772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10332497.869317772</v>
      </c>
      <c r="P286" s="124">
        <f t="shared" si="26"/>
        <v>35417.133651027558</v>
      </c>
      <c r="Q286" s="124">
        <f t="shared" si="22"/>
        <v>22073.375874910133</v>
      </c>
      <c r="R286" s="124">
        <f t="shared" si="23"/>
        <v>10389988.37884371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10389988.37884371</v>
      </c>
      <c r="P287" s="124">
        <f t="shared" si="26"/>
        <v>35417.133651027558</v>
      </c>
      <c r="Q287" s="124">
        <f t="shared" si="22"/>
        <v>22196.193188018362</v>
      </c>
      <c r="R287" s="124">
        <f t="shared" si="23"/>
        <v>10447601.705682756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10447601.705682756</v>
      </c>
      <c r="P288" s="124">
        <f t="shared" si="26"/>
        <v>35417.133651027558</v>
      </c>
      <c r="Q288" s="124">
        <f t="shared" si="22"/>
        <v>22319.27287647382</v>
      </c>
      <c r="R288" s="124">
        <f t="shared" si="23"/>
        <v>10505338.112210257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10505338.112210257</v>
      </c>
      <c r="P289" s="124">
        <f t="shared" si="26"/>
        <v>35417.133651027558</v>
      </c>
      <c r="Q289" s="124">
        <f t="shared" si="22"/>
        <v>22442.6155007905</v>
      </c>
      <c r="R289" s="124">
        <f t="shared" si="23"/>
        <v>10563197.861362075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10563197.861362075</v>
      </c>
      <c r="P290" s="124">
        <f t="shared" si="26"/>
        <v>35417.133651027558</v>
      </c>
      <c r="Q290" s="124">
        <f t="shared" si="22"/>
        <v>22566.221622679826</v>
      </c>
      <c r="R290" s="124">
        <f t="shared" si="23"/>
        <v>10621181.216635782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10621181.216635782</v>
      </c>
      <c r="P291" s="124">
        <f t="shared" si="26"/>
        <v>35417.133651027558</v>
      </c>
      <c r="Q291" s="124">
        <f t="shared" si="22"/>
        <v>22690.091805053209</v>
      </c>
      <c r="R291" s="124">
        <f t="shared" si="23"/>
        <v>10679288.442091864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10679288.442091864</v>
      </c>
      <c r="P292" s="124">
        <f t="shared" si="26"/>
        <v>35417.133651027558</v>
      </c>
      <c r="Q292" s="124">
        <f t="shared" si="22"/>
        <v>22814.226612024617</v>
      </c>
      <c r="R292" s="124">
        <f t="shared" si="23"/>
        <v>10737519.802354915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10737519.802354915</v>
      </c>
      <c r="P293" s="124">
        <f t="shared" si="26"/>
        <v>35417.133651027558</v>
      </c>
      <c r="Q293" s="124">
        <f t="shared" si="22"/>
        <v>22938.626608913124</v>
      </c>
      <c r="R293" s="124">
        <f t="shared" si="23"/>
        <v>10795875.562614856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10795875.562614856</v>
      </c>
      <c r="P294" s="124">
        <f t="shared" si="26"/>
        <v>35417.133651027558</v>
      </c>
      <c r="Q294" s="124">
        <f t="shared" si="22"/>
        <v>23063.292362245513</v>
      </c>
      <c r="R294" s="124">
        <f t="shared" si="23"/>
        <v>10854355.988628129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10854355.988628129</v>
      </c>
      <c r="P295" s="124">
        <f t="shared" si="26"/>
        <v>35417.133651027558</v>
      </c>
      <c r="Q295" s="124">
        <f t="shared" si="22"/>
        <v>23188.224439758837</v>
      </c>
      <c r="R295" s="124">
        <f t="shared" si="23"/>
        <v>10912961.346718915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10912961.346718915</v>
      </c>
      <c r="P296" s="124">
        <f t="shared" si="26"/>
        <v>35417.133651027558</v>
      </c>
      <c r="Q296" s="124">
        <f t="shared" si="22"/>
        <v>23313.423410403</v>
      </c>
      <c r="R296" s="124">
        <f t="shared" si="23"/>
        <v>10971691.903780345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10971691.903780345</v>
      </c>
      <c r="P297" s="124">
        <f t="shared" si="26"/>
        <v>35417.133651027558</v>
      </c>
      <c r="Q297" s="124">
        <f t="shared" si="22"/>
        <v>23438.889844343375</v>
      </c>
      <c r="R297" s="124">
        <f t="shared" si="23"/>
        <v>11030547.927275715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11030547.927275715</v>
      </c>
      <c r="P298" s="124">
        <f t="shared" si="26"/>
        <v>35417.133651027558</v>
      </c>
      <c r="Q298" s="124">
        <f t="shared" si="22"/>
        <v>23564.624312963366</v>
      </c>
      <c r="R298" s="124">
        <f t="shared" si="23"/>
        <v>11089529.685239706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11089529.685239706</v>
      </c>
      <c r="P299" s="124">
        <f t="shared" si="26"/>
        <v>35417.133651027558</v>
      </c>
      <c r="Q299" s="124">
        <f t="shared" si="22"/>
        <v>23690.627388867033</v>
      </c>
      <c r="R299" s="124">
        <f t="shared" si="23"/>
        <v>11148637.4462796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11148637.4462796</v>
      </c>
      <c r="P300" s="124">
        <f t="shared" si="26"/>
        <v>35417.133651027558</v>
      </c>
      <c r="Q300" s="124">
        <f t="shared" si="22"/>
        <v>23816.899645881698</v>
      </c>
      <c r="R300" s="124">
        <f t="shared" si="23"/>
        <v>11207871.479576509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11207871.479576509</v>
      </c>
      <c r="P301" s="124">
        <f t="shared" si="26"/>
        <v>35417.133651027558</v>
      </c>
      <c r="Q301" s="124">
        <f t="shared" si="22"/>
        <v>23943.441659060543</v>
      </c>
      <c r="R301" s="124">
        <f t="shared" si="23"/>
        <v>11267232.054886598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11267232.054886598</v>
      </c>
      <c r="P302" s="124">
        <f t="shared" si="26"/>
        <v>35417.133651027558</v>
      </c>
      <c r="Q302" s="124">
        <f t="shared" si="22"/>
        <v>24070.254004685252</v>
      </c>
      <c r="R302" s="124">
        <f t="shared" si="23"/>
        <v>11326719.442542311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11326719.442542311</v>
      </c>
      <c r="P303" s="124">
        <f t="shared" si="26"/>
        <v>35417.133651027558</v>
      </c>
      <c r="Q303" s="124">
        <f t="shared" si="22"/>
        <v>24197.337260268614</v>
      </c>
      <c r="R303" s="124">
        <f t="shared" si="23"/>
        <v>11386333.913453607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11386333.913453607</v>
      </c>
      <c r="P304" s="124">
        <f t="shared" si="26"/>
        <v>35417.133651027558</v>
      </c>
      <c r="Q304" s="124">
        <f t="shared" si="22"/>
        <v>24324.692004557161</v>
      </c>
      <c r="R304" s="124">
        <f t="shared" si="23"/>
        <v>11446075.739109192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11446075.739109192</v>
      </c>
      <c r="P305" s="124">
        <f t="shared" si="26"/>
        <v>35417.133651027558</v>
      </c>
      <c r="Q305" s="124">
        <f t="shared" si="22"/>
        <v>24452.318817533815</v>
      </c>
      <c r="R305" s="124">
        <f t="shared" si="23"/>
        <v>11505945.191577753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11505945.191577753</v>
      </c>
      <c r="P306" s="124">
        <f t="shared" si="26"/>
        <v>35417.133651027558</v>
      </c>
      <c r="Q306" s="124">
        <f t="shared" si="22"/>
        <v>24580.218280420504</v>
      </c>
      <c r="R306" s="124">
        <f t="shared" si="23"/>
        <v>11565942.5435092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11565942.5435092</v>
      </c>
      <c r="P307" s="124">
        <f t="shared" si="26"/>
        <v>35417.133651027558</v>
      </c>
      <c r="Q307" s="124">
        <f t="shared" si="22"/>
        <v>24708.390975680835</v>
      </c>
      <c r="R307" s="124">
        <f t="shared" si="23"/>
        <v>11626068.068135908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11626068.068135908</v>
      </c>
      <c r="P308" s="124">
        <f t="shared" si="26"/>
        <v>35417.133651027558</v>
      </c>
      <c r="Q308" s="124">
        <f t="shared" si="22"/>
        <v>24836.837487022738</v>
      </c>
      <c r="R308" s="124">
        <f t="shared" si="23"/>
        <v>11686322.039273959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11686322.039273959</v>
      </c>
      <c r="P309" s="124">
        <f t="shared" si="26"/>
        <v>35417.133651027558</v>
      </c>
      <c r="Q309" s="124">
        <f t="shared" si="22"/>
        <v>24965.55839940111</v>
      </c>
      <c r="R309" s="124">
        <f t="shared" si="23"/>
        <v>11746704.731324388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11746704.731324388</v>
      </c>
      <c r="P310" s="124">
        <f t="shared" si="26"/>
        <v>35417.133651027558</v>
      </c>
      <c r="Q310" s="124">
        <f t="shared" si="22"/>
        <v>25094.554299020499</v>
      </c>
      <c r="R310" s="124">
        <f t="shared" si="23"/>
        <v>11807216.419274436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11807216.419274436</v>
      </c>
      <c r="P311" s="124">
        <f t="shared" si="26"/>
        <v>35417.133651027558</v>
      </c>
      <c r="Q311" s="124">
        <f t="shared" si="22"/>
        <v>25223.825773337761</v>
      </c>
      <c r="R311" s="124">
        <f t="shared" si="23"/>
        <v>11867857.378698802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11867857.378698802</v>
      </c>
      <c r="P312" s="124">
        <f t="shared" si="26"/>
        <v>35417.133651027558</v>
      </c>
      <c r="Q312" s="124">
        <f t="shared" si="22"/>
        <v>25353.373411064746</v>
      </c>
      <c r="R312" s="124">
        <f t="shared" si="23"/>
        <v>11928627.885760894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11928627.885760894</v>
      </c>
      <c r="P313" s="124">
        <f t="shared" si="26"/>
        <v>35417.133651027558</v>
      </c>
      <c r="Q313" s="124">
        <f t="shared" si="22"/>
        <v>25483.197802170958</v>
      </c>
      <c r="R313" s="124">
        <f t="shared" si="23"/>
        <v>11989528.217214093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11989528.217214093</v>
      </c>
      <c r="P314" s="124">
        <f t="shared" si="26"/>
        <v>35417.133651027558</v>
      </c>
      <c r="Q314" s="124">
        <f t="shared" si="22"/>
        <v>25613.299537886276</v>
      </c>
      <c r="R314" s="124">
        <f t="shared" si="23"/>
        <v>12050558.650403006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12050558.650403006</v>
      </c>
      <c r="P315" s="124">
        <f t="shared" si="26"/>
        <v>35417.133651027558</v>
      </c>
      <c r="Q315" s="124">
        <f t="shared" ref="Q315:Q346" si="27">O315*$P$53</f>
        <v>25743.679210703613</v>
      </c>
      <c r="R315" s="124">
        <f t="shared" ref="R315:R346" si="28">O315+P315+Q315</f>
        <v>12111719.463264737</v>
      </c>
      <c r="Z315" s="2"/>
    </row>
    <row r="316" spans="13:26" x14ac:dyDescent="0.2">
      <c r="M316" s="2"/>
      <c r="N316" s="1">
        <f t="shared" ref="N316:N346" si="29">N315+1</f>
        <v>258</v>
      </c>
      <c r="O316" s="124">
        <f t="shared" ref="O316:O346" si="30">R315</f>
        <v>12111719.463264737</v>
      </c>
      <c r="P316" s="124">
        <f t="shared" ref="P316:P346" si="31">P315</f>
        <v>35417.133651027558</v>
      </c>
      <c r="Q316" s="124">
        <f t="shared" si="27"/>
        <v>25874.337414381633</v>
      </c>
      <c r="R316" s="124">
        <f t="shared" si="28"/>
        <v>12173010.934330147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12173010.934330147</v>
      </c>
      <c r="P317" s="124">
        <f t="shared" si="31"/>
        <v>35417.133651027558</v>
      </c>
      <c r="Q317" s="124">
        <f t="shared" si="27"/>
        <v>26005.274743947451</v>
      </c>
      <c r="R317" s="124">
        <f t="shared" si="28"/>
        <v>12234433.342725122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12234433.342725122</v>
      </c>
      <c r="P318" s="124">
        <f t="shared" si="31"/>
        <v>35417.133651027558</v>
      </c>
      <c r="Q318" s="124">
        <f t="shared" si="27"/>
        <v>26136.491795699338</v>
      </c>
      <c r="R318" s="124">
        <f t="shared" si="28"/>
        <v>12295986.96817185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12295986.96817185</v>
      </c>
      <c r="P319" s="124">
        <f t="shared" si="31"/>
        <v>35417.133651027558</v>
      </c>
      <c r="Q319" s="124">
        <f t="shared" si="27"/>
        <v>26267.989167209442</v>
      </c>
      <c r="R319" s="124">
        <f t="shared" si="28"/>
        <v>12357672.090990087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12357672.090990087</v>
      </c>
      <c r="P320" s="124">
        <f t="shared" si="31"/>
        <v>35417.133651027558</v>
      </c>
      <c r="Q320" s="124">
        <f t="shared" si="27"/>
        <v>26399.76745732651</v>
      </c>
      <c r="R320" s="124">
        <f t="shared" si="28"/>
        <v>12419488.992098441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12419488.992098441</v>
      </c>
      <c r="P321" s="124">
        <f t="shared" si="31"/>
        <v>35417.133651027558</v>
      </c>
      <c r="Q321" s="124">
        <f t="shared" si="27"/>
        <v>26531.827266178614</v>
      </c>
      <c r="R321" s="124">
        <f t="shared" si="28"/>
        <v>12481437.953015648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12481437.953015648</v>
      </c>
      <c r="P322" s="124">
        <f t="shared" si="31"/>
        <v>35417.133651027558</v>
      </c>
      <c r="Q322" s="124">
        <f t="shared" si="27"/>
        <v>26664.169195175877</v>
      </c>
      <c r="R322" s="124">
        <f t="shared" si="28"/>
        <v>12543519.25586185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12543519.25586185</v>
      </c>
      <c r="P323" s="124">
        <f t="shared" si="31"/>
        <v>35417.133651027558</v>
      </c>
      <c r="Q323" s="124">
        <f t="shared" si="27"/>
        <v>26796.793847013218</v>
      </c>
      <c r="R323" s="124">
        <f t="shared" si="28"/>
        <v>12605733.183359891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12605733.183359891</v>
      </c>
      <c r="P324" s="124">
        <f t="shared" si="31"/>
        <v>35417.133651027558</v>
      </c>
      <c r="Q324" s="124">
        <f t="shared" si="27"/>
        <v>26929.70182567311</v>
      </c>
      <c r="R324" s="124">
        <f t="shared" si="28"/>
        <v>12668080.018836591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12668080.018836591</v>
      </c>
      <c r="P325" s="124">
        <f t="shared" si="31"/>
        <v>35417.133651027558</v>
      </c>
      <c r="Q325" s="124">
        <f t="shared" si="27"/>
        <v>27062.893736428301</v>
      </c>
      <c r="R325" s="124">
        <f t="shared" si="28"/>
        <v>12730560.046224046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12730560.046224046</v>
      </c>
      <c r="P326" s="124">
        <f t="shared" si="31"/>
        <v>35417.133651027558</v>
      </c>
      <c r="Q326" s="124">
        <f t="shared" si="27"/>
        <v>27196.370185844597</v>
      </c>
      <c r="R326" s="124">
        <f t="shared" si="28"/>
        <v>12793173.550060919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12793173.550060919</v>
      </c>
      <c r="P327" s="124">
        <f t="shared" si="31"/>
        <v>35417.133651027558</v>
      </c>
      <c r="Q327" s="124">
        <f t="shared" si="27"/>
        <v>27330.13178178361</v>
      </c>
      <c r="R327" s="124">
        <f t="shared" si="28"/>
        <v>12855920.815493729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12855920.815493729</v>
      </c>
      <c r="P328" s="124">
        <f t="shared" si="31"/>
        <v>35417.133651027558</v>
      </c>
      <c r="Q328" s="124">
        <f t="shared" si="27"/>
        <v>27464.179133405531</v>
      </c>
      <c r="R328" s="124">
        <f t="shared" si="28"/>
        <v>12918802.128278162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12918802.128278162</v>
      </c>
      <c r="P329" s="124">
        <f t="shared" si="31"/>
        <v>35417.133651027558</v>
      </c>
      <c r="Q329" s="124">
        <f t="shared" si="27"/>
        <v>27598.512851171905</v>
      </c>
      <c r="R329" s="124">
        <f t="shared" si="28"/>
        <v>12981817.774780361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12981817.774780361</v>
      </c>
      <c r="P330" s="124">
        <f t="shared" si="31"/>
        <v>35417.133651027558</v>
      </c>
      <c r="Q330" s="124">
        <f t="shared" si="27"/>
        <v>27733.133546848403</v>
      </c>
      <c r="R330" s="124">
        <f t="shared" si="28"/>
        <v>13044968.041978236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13044968.041978236</v>
      </c>
      <c r="P331" s="124">
        <f t="shared" si="31"/>
        <v>35417.133651027558</v>
      </c>
      <c r="Q331" s="124">
        <f t="shared" si="27"/>
        <v>27868.041833507625</v>
      </c>
      <c r="R331" s="124">
        <f t="shared" si="28"/>
        <v>13108253.217462771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13108253.217462771</v>
      </c>
      <c r="P332" s="124">
        <f t="shared" si="31"/>
        <v>35417.133651027558</v>
      </c>
      <c r="Q332" s="124">
        <f t="shared" si="27"/>
        <v>28003.238325531871</v>
      </c>
      <c r="R332" s="124">
        <f t="shared" si="28"/>
        <v>13171673.589439331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13171673.589439331</v>
      </c>
      <c r="P333" s="124">
        <f t="shared" si="31"/>
        <v>35417.133651027558</v>
      </c>
      <c r="Q333" s="124">
        <f t="shared" si="27"/>
        <v>28138.723638615964</v>
      </c>
      <c r="R333" s="124">
        <f t="shared" si="28"/>
        <v>13235229.446728975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13235229.446728975</v>
      </c>
      <c r="P334" s="124">
        <f t="shared" si="31"/>
        <v>35417.133651027558</v>
      </c>
      <c r="Q334" s="124">
        <f t="shared" si="27"/>
        <v>28274.498389770022</v>
      </c>
      <c r="R334" s="124">
        <f t="shared" si="28"/>
        <v>13298921.078769771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13298921.078769771</v>
      </c>
      <c r="P335" s="124">
        <f t="shared" si="31"/>
        <v>35417.133651027558</v>
      </c>
      <c r="Q335" s="124">
        <f t="shared" si="27"/>
        <v>28410.563197322292</v>
      </c>
      <c r="R335" s="124">
        <f t="shared" si="28"/>
        <v>13362748.775618121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13362748.775618121</v>
      </c>
      <c r="P336" s="124">
        <f t="shared" si="31"/>
        <v>35417.133651027558</v>
      </c>
      <c r="Q336" s="124">
        <f t="shared" si="27"/>
        <v>28546.918680921968</v>
      </c>
      <c r="R336" s="124">
        <f t="shared" si="28"/>
        <v>13426712.82795007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13426712.82795007</v>
      </c>
      <c r="P337" s="124">
        <f t="shared" si="31"/>
        <v>35417.133651027558</v>
      </c>
      <c r="Q337" s="124">
        <f t="shared" si="27"/>
        <v>28683.565461541992</v>
      </c>
      <c r="R337" s="124">
        <f t="shared" si="28"/>
        <v>13490813.52706264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13490813.52706264</v>
      </c>
      <c r="P338" s="124">
        <f t="shared" si="31"/>
        <v>35417.133651027558</v>
      </c>
      <c r="Q338" s="124">
        <f t="shared" si="27"/>
        <v>28820.504161481902</v>
      </c>
      <c r="R338" s="124">
        <f t="shared" si="28"/>
        <v>13555051.16487515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13555051.16487515</v>
      </c>
      <c r="P339" s="124">
        <f t="shared" si="31"/>
        <v>35417.133651027558</v>
      </c>
      <c r="Q339" s="124">
        <f t="shared" si="27"/>
        <v>28957.735404370655</v>
      </c>
      <c r="R339" s="124">
        <f t="shared" si="28"/>
        <v>13619426.033930548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13619426.033930548</v>
      </c>
      <c r="P340" s="124">
        <f t="shared" si="31"/>
        <v>35417.133651027558</v>
      </c>
      <c r="Q340" s="124">
        <f t="shared" si="27"/>
        <v>29095.259815169469</v>
      </c>
      <c r="R340" s="124">
        <f t="shared" si="28"/>
        <v>13683938.427396744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13683938.427396744</v>
      </c>
      <c r="P341" s="124">
        <f t="shared" si="31"/>
        <v>35417.133651027558</v>
      </c>
      <c r="Q341" s="124">
        <f t="shared" si="27"/>
        <v>29233.078020174671</v>
      </c>
      <c r="R341" s="124">
        <f t="shared" si="28"/>
        <v>13748588.639067946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13748588.639067946</v>
      </c>
      <c r="P342" s="124">
        <f t="shared" si="31"/>
        <v>35417.133651027558</v>
      </c>
      <c r="Q342" s="124">
        <f t="shared" si="27"/>
        <v>29371.19064702055</v>
      </c>
      <c r="R342" s="124">
        <f t="shared" si="28"/>
        <v>13813376.963365994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13813376.963365994</v>
      </c>
      <c r="P343" s="124">
        <f t="shared" si="31"/>
        <v>35417.133651027558</v>
      </c>
      <c r="Q343" s="124">
        <f t="shared" si="27"/>
        <v>29509.598324682218</v>
      </c>
      <c r="R343" s="124">
        <f t="shared" si="28"/>
        <v>13878303.695341704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13878303.695341704</v>
      </c>
      <c r="P344" s="124">
        <f t="shared" si="31"/>
        <v>35417.133651027558</v>
      </c>
      <c r="Q344" s="124">
        <f t="shared" si="27"/>
        <v>29648.301683478461</v>
      </c>
      <c r="R344" s="124">
        <f t="shared" si="28"/>
        <v>13943369.13067621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13943369.13067621</v>
      </c>
      <c r="P345" s="124">
        <f t="shared" si="31"/>
        <v>35417.133651027558</v>
      </c>
      <c r="Q345" s="124">
        <f t="shared" si="27"/>
        <v>29787.301355074622</v>
      </c>
      <c r="R345" s="124">
        <f t="shared" si="28"/>
        <v>14008573.565682312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14008573.565682312</v>
      </c>
      <c r="P346" s="124">
        <f t="shared" si="31"/>
        <v>35417.133651027558</v>
      </c>
      <c r="Q346" s="124">
        <f t="shared" si="27"/>
        <v>29926.597972485477</v>
      </c>
      <c r="R346" s="124">
        <f t="shared" si="28"/>
        <v>14073917.297305826</v>
      </c>
      <c r="Z346" s="2"/>
    </row>
    <row r="347" spans="13:26" x14ac:dyDescent="0.2">
      <c r="M347" s="2"/>
      <c r="N347" s="163" t="s">
        <v>216</v>
      </c>
      <c r="O347" s="163" t="s">
        <v>216</v>
      </c>
      <c r="P347" s="163" t="s">
        <v>216</v>
      </c>
      <c r="Q347" s="163" t="s">
        <v>216</v>
      </c>
      <c r="R347" s="163" t="s">
        <v>216</v>
      </c>
      <c r="Z347" s="2"/>
    </row>
    <row r="348" spans="13:26" x14ac:dyDescent="0.2">
      <c r="M348" s="2"/>
      <c r="N348" s="134"/>
      <c r="O348" s="134" t="s">
        <v>231</v>
      </c>
      <c r="P348" s="196">
        <f>SUM(P59:P346)</f>
        <v>10200134.491495911</v>
      </c>
      <c r="Q348" s="196">
        <f>SUM(Q59:Q346)</f>
        <v>3873782.805809909</v>
      </c>
      <c r="R348" s="196">
        <f>P348+Q348</f>
        <v>14073917.297305821</v>
      </c>
      <c r="S348" s="124">
        <f>R348-P54</f>
        <v>-1.3597309589385986E-7</v>
      </c>
      <c r="Z348" s="2"/>
    </row>
    <row r="349" spans="13:26" x14ac:dyDescent="0.2"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839A7-A682-452B-8D94-A0E3E4043FBF}">
  <sheetPr>
    <tabColor theme="2" tint="-0.499984740745262"/>
    <pageSetUpPr fitToPage="1"/>
  </sheetPr>
  <dimension ref="A1:AH361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17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28515625" style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5703125" style="1" bestFit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Wimauma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2050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14040677.902143646</v>
      </c>
      <c r="Q8" s="184">
        <f>G10</f>
        <v>6464356.6820738064</v>
      </c>
      <c r="R8" s="184">
        <f>G11</f>
        <v>6430852.5706517231</v>
      </c>
      <c r="S8" s="184">
        <f>G12</f>
        <v>5471677.7311071958</v>
      </c>
      <c r="T8" s="184">
        <f>G13</f>
        <v>-4326209.0816890774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26290441.890308186</v>
      </c>
      <c r="Q9" s="184">
        <f>L10</f>
        <v>12795558.399109164</v>
      </c>
      <c r="R9" s="184">
        <f>L11</f>
        <v>12963727.302758826</v>
      </c>
      <c r="S9" s="184">
        <f>L12</f>
        <v>9252207.42909275</v>
      </c>
      <c r="T9" s="184">
        <f>L13</f>
        <v>-8721051.2406525537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42</v>
      </c>
      <c r="B10" s="170">
        <f>'Escalation Factors'!$A$10</f>
        <v>2023</v>
      </c>
      <c r="C10" s="201">
        <v>2050</v>
      </c>
      <c r="D10" s="10" t="s">
        <v>155</v>
      </c>
      <c r="E10" s="184">
        <f>VLOOKUP($A$10,'Cost Estimates in 2023'!$A:$F,2,FALSE)</f>
        <v>6130190</v>
      </c>
      <c r="F10" s="164">
        <f>VLOOKUP(G$7,Multiplier_Labor,3,FALSE)</f>
        <v>1.0545116353773385</v>
      </c>
      <c r="G10" s="185">
        <f>E10*F10</f>
        <v>6464356.6820738064</v>
      </c>
      <c r="H10" s="137"/>
      <c r="J10" s="165">
        <f>C10+1</f>
        <v>2051</v>
      </c>
      <c r="K10" s="164">
        <f>VLOOKUP(J$10,Multiplier_Labor,4,FALSE)</f>
        <v>1.9794016680101056</v>
      </c>
      <c r="L10" s="185">
        <f>G10*K10</f>
        <v>12795558.399109164</v>
      </c>
      <c r="M10" s="2"/>
      <c r="O10" s="134" t="s">
        <v>235</v>
      </c>
      <c r="P10" s="184">
        <f>SUM(Q10:T10)</f>
        <v>24598921.850308187</v>
      </c>
      <c r="Q10" s="184">
        <f>Q9-Q16</f>
        <v>11982228.359109163</v>
      </c>
      <c r="R10" s="184">
        <f>R9-R16</f>
        <v>12174037.302758826</v>
      </c>
      <c r="S10" s="184">
        <f>S9-S16</f>
        <v>8710095.42909275</v>
      </c>
      <c r="T10" s="184">
        <f>T9-T16</f>
        <v>-8267439.2406525537</v>
      </c>
      <c r="Z10" s="2"/>
      <c r="AA10" s="186" t="str">
        <f>A10</f>
        <v>Wimauma Solar</v>
      </c>
      <c r="AB10" s="182">
        <f>P12</f>
        <v>25</v>
      </c>
      <c r="AC10" s="187">
        <f>G7</f>
        <v>2025</v>
      </c>
      <c r="AD10" s="187">
        <f>C10</f>
        <v>2050</v>
      </c>
      <c r="AE10" s="182">
        <f>G15</f>
        <v>14040677.902143646</v>
      </c>
      <c r="AF10" s="182">
        <f>P16</f>
        <v>1691520.04</v>
      </c>
      <c r="AG10" s="182">
        <f>L15</f>
        <v>26290441.890308186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6343285</v>
      </c>
      <c r="F11" s="164">
        <f>VLOOKUP(G$7,Multiplier_Materials,3,FALSE)</f>
        <v>1.0138047668757943</v>
      </c>
      <c r="G11" s="185">
        <f>E11*F11</f>
        <v>6430852.5706517231</v>
      </c>
      <c r="H11" s="137"/>
      <c r="K11" s="164">
        <f>VLOOKUP(J$10,Multiplier_Materials,4,FALSE)</f>
        <v>2.0158644845818694</v>
      </c>
      <c r="L11" s="185">
        <f>G11*K11</f>
        <v>12963727.302758826</v>
      </c>
      <c r="M11" s="2"/>
      <c r="O11" s="134" t="s">
        <v>234</v>
      </c>
      <c r="P11" s="184">
        <f>SUM(Q11:T11)</f>
        <v>13142463.941123946</v>
      </c>
      <c r="Q11" s="184">
        <f>Q10/((1+Q13)^(P12))</f>
        <v>6053459.7665338581</v>
      </c>
      <c r="R11" s="184">
        <f>R10/((1+R13)^(P12))</f>
        <v>6039114.9285433982</v>
      </c>
      <c r="S11" s="184">
        <f>S10/((1+S13)^(P12))</f>
        <v>5151077.2494492978</v>
      </c>
      <c r="T11" s="184">
        <f>T10/((1+T13)^(P12))</f>
        <v>-4101188.003402607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5252740</v>
      </c>
      <c r="F12" s="164">
        <f>VLOOKUP(G$7,Multiplier_GDP,3,FALSE)</f>
        <v>1.0416806716317952</v>
      </c>
      <c r="G12" s="185">
        <f>E12*F12</f>
        <v>5471677.7311071958</v>
      </c>
      <c r="H12" s="137"/>
      <c r="K12" s="164">
        <f>VLOOKUP(J$10,Multiplier_GDP,4,FALSE)</f>
        <v>1.6909269667862115</v>
      </c>
      <c r="L12" s="185">
        <f>G12*K12</f>
        <v>9252207.42909275</v>
      </c>
      <c r="M12" s="2"/>
      <c r="O12" s="134" t="s">
        <v>244</v>
      </c>
      <c r="P12" s="184">
        <f>(P7-P6)</f>
        <v>25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-4267300</v>
      </c>
      <c r="F13" s="164">
        <f>F11</f>
        <v>1.0138047668757943</v>
      </c>
      <c r="G13" s="185">
        <f>E13*F13</f>
        <v>-4326209.0816890774</v>
      </c>
      <c r="H13" s="137"/>
      <c r="K13" s="164">
        <f>K11</f>
        <v>2.0158644845818694</v>
      </c>
      <c r="L13" s="185">
        <f>G13*K13</f>
        <v>-8721051.2406525537</v>
      </c>
      <c r="M13" s="2"/>
      <c r="O13" s="180" t="s">
        <v>237</v>
      </c>
      <c r="P13" s="189">
        <f>IF(P8=0,0,((P9/P8)^(1/($P7-$P6))-1))</f>
        <v>2.5407270384829816E-2</v>
      </c>
      <c r="Q13" s="189">
        <f>IF(Q8=0,0,((Q9/Q8)^(1/($P7-$P6))-1))</f>
        <v>2.7688170005486956E-2</v>
      </c>
      <c r="R13" s="189">
        <f>IF(R8=0,0,((R9/R8)^(1/($P7-$P6))-1))</f>
        <v>2.8438800937740094E-2</v>
      </c>
      <c r="S13" s="189">
        <f>IF(S8=0,0,((S9/S8)^(1/($P7-$P6))-1))</f>
        <v>2.123336192311176E-2</v>
      </c>
      <c r="T13" s="189">
        <f>IF(T8=0,0,((T9/T8)^(1/($P7-$P6))-1))</f>
        <v>2.8438800937740094E-2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715783.54983604595</v>
      </c>
      <c r="Q14" s="185">
        <f>PMT(Q13,$P12,-Q11)</f>
        <v>338743.52749025461</v>
      </c>
      <c r="R14" s="185">
        <f>PMT(R13,$P12,-R11)</f>
        <v>340808.2758245875</v>
      </c>
      <c r="S14" s="185">
        <f>PMT(S13,$P12,-S11)</f>
        <v>267676.0605987382</v>
      </c>
      <c r="T14" s="185">
        <f>PMT(T13,$P12,-T11)</f>
        <v>-231444.31407753439</v>
      </c>
      <c r="U14" s="190"/>
      <c r="Z14" s="2"/>
    </row>
    <row r="15" spans="1:34" x14ac:dyDescent="0.2">
      <c r="E15" s="185">
        <f>SUM(E10:E13)</f>
        <v>13458915</v>
      </c>
      <c r="F15" s="124"/>
      <c r="G15" s="185">
        <f>SUM(G10:G13)</f>
        <v>14040677.902143646</v>
      </c>
      <c r="H15" s="137"/>
      <c r="L15" s="185">
        <f>SUM(L10:L13)</f>
        <v>26290441.890308186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1691520.04</v>
      </c>
      <c r="Q16" s="185">
        <f>VLOOKUP($A$10,'Reserves Dec 31, 2024'!$A:$F,2,FALSE)</f>
        <v>813330.04</v>
      </c>
      <c r="R16" s="185">
        <f>VLOOKUP($A$10,'Reserves Dec 31, 2024'!$A:$F,3,FALSE)</f>
        <v>789690</v>
      </c>
      <c r="S16" s="185">
        <f>VLOOKUP($A$10,'Reserves Dec 31, 2024'!$A:$F,4,FALSE)</f>
        <v>542112</v>
      </c>
      <c r="T16" s="185">
        <f>VLOOKUP($A$10,'Reserves Dec 31, 2024'!$A:$F,5,FALSE)</f>
        <v>-453612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715783.54983604595</v>
      </c>
      <c r="Q17" s="124">
        <f>IF($N17&lt;=TRUNC($P$12),Q14*(1+0),0)</f>
        <v>338743.52749025461</v>
      </c>
      <c r="R17" s="124">
        <f>IF($N17&lt;=TRUNC($P$12),R14*(1+0),0)</f>
        <v>340808.2758245875</v>
      </c>
      <c r="S17" s="124">
        <f>IF($N17&lt;=TRUNC($P$12),S14*(1+0),0)</f>
        <v>267676.0605987382</v>
      </c>
      <c r="T17" s="124">
        <f>IF($N17&lt;=TRUNC($P$12),T14*(1+0),0)</f>
        <v>-231444.31407753439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733956.58082418726</v>
      </c>
      <c r="Q18" s="124">
        <f t="shared" ref="Q18:Q48" si="3">IF($N18&lt;=TRUNC($P$12),Q17*(1+Q$13),0)</f>
        <v>348122.71586766309</v>
      </c>
      <c r="R18" s="124">
        <f t="shared" ref="R18:R48" si="4">IF($N18&lt;=TRUNC($P$12),R17*(1+R$13),0)</f>
        <v>350500.45453869738</v>
      </c>
      <c r="S18" s="124">
        <f t="shared" ref="S18:S48" si="5">IF($N18&lt;=TRUNC($P$12),S17*(1+S$13),0)</f>
        <v>273359.72327158402</v>
      </c>
      <c r="T18" s="124">
        <f t="shared" ref="T18:T48" si="6">IF($N18&lt;=TRUNC($P$12),T17*(1+T$13),0)</f>
        <v>-238026.3128537572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752598.43742935127</v>
      </c>
      <c r="Q19" s="124">
        <f t="shared" si="3"/>
        <v>357761.59680737875</v>
      </c>
      <c r="R19" s="124">
        <f t="shared" si="4"/>
        <v>360468.26719391084</v>
      </c>
      <c r="S19" s="124">
        <f t="shared" si="5"/>
        <v>279164.06921101123</v>
      </c>
      <c r="T19" s="124">
        <f t="shared" si="6"/>
        <v>-244795.49578294944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771721.38798074762</v>
      </c>
      <c r="Q20" s="124">
        <f t="shared" si="3"/>
        <v>367667.36072121595</v>
      </c>
      <c r="R20" s="124">
        <f t="shared" si="4"/>
        <v>370719.55248901056</v>
      </c>
      <c r="S20" s="124">
        <f t="shared" si="5"/>
        <v>285091.66092849727</v>
      </c>
      <c r="T20" s="124">
        <f t="shared" si="6"/>
        <v>-251757.18615797613</v>
      </c>
      <c r="U20" s="196">
        <f>SUM(Q17:T20)/4</f>
        <v>743514.98901758296</v>
      </c>
      <c r="V20" s="124">
        <f>SUM(Q17:Q20)/4</f>
        <v>353073.80022162816</v>
      </c>
      <c r="W20" s="124">
        <f>SUM(R17:R20)/4</f>
        <v>355624.13751155161</v>
      </c>
      <c r="X20" s="124">
        <f>SUM(S17:S20)/4</f>
        <v>276322.87850245769</v>
      </c>
      <c r="Y20" s="124">
        <f>SUM(T17:T20)/4</f>
        <v>-241505.8272180543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791338.02584279201</v>
      </c>
      <c r="Q21" s="124">
        <f t="shared" si="3"/>
        <v>377847.39711033367</v>
      </c>
      <c r="R21" s="124">
        <f t="shared" si="4"/>
        <v>381262.37204597361</v>
      </c>
      <c r="S21" s="124">
        <f t="shared" si="5"/>
        <v>291145.11534625309</v>
      </c>
      <c r="T21" s="124">
        <f t="shared" si="6"/>
        <v>-258916.85865976839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811461.27811722271</v>
      </c>
      <c r="Q22" s="124">
        <f t="shared" si="3"/>
        <v>388309.30007765535</v>
      </c>
      <c r="R22" s="124">
        <f t="shared" si="4"/>
        <v>392105.01674963965</v>
      </c>
      <c r="S22" s="124">
        <f t="shared" si="5"/>
        <v>297327.10495254619</v>
      </c>
      <c r="T22" s="124">
        <f t="shared" si="6"/>
        <v>-266280.14366261853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832104.41458023107</v>
      </c>
      <c r="Q23" s="124">
        <f t="shared" si="3"/>
        <v>399060.87399291713</v>
      </c>
      <c r="R23" s="124">
        <f t="shared" si="4"/>
        <v>403256.01326767192</v>
      </c>
      <c r="S23" s="124">
        <f t="shared" si="5"/>
        <v>303640.35898155463</v>
      </c>
      <c r="T23" s="124">
        <f t="shared" si="6"/>
        <v>-273852.83166191255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853281.0568610006</v>
      </c>
      <c r="Q24" s="124">
        <f t="shared" si="3"/>
        <v>410110.13931457122</v>
      </c>
      <c r="R24" s="124">
        <f t="shared" si="4"/>
        <v>414724.13075593795</v>
      </c>
      <c r="S24" s="124">
        <f t="shared" si="5"/>
        <v>310087.66461827356</v>
      </c>
      <c r="T24" s="124">
        <f t="shared" si="6"/>
        <v>-281640.87782778213</v>
      </c>
      <c r="U24" s="196">
        <f>SUM(Q21:T24)/4</f>
        <v>822046.19385031168</v>
      </c>
      <c r="V24" s="124">
        <f>SUM(Q21:Q24)/4</f>
        <v>393831.92762386933</v>
      </c>
      <c r="W24" s="124">
        <f>SUM(R21:R24)/4</f>
        <v>397836.88320480578</v>
      </c>
      <c r="X24" s="124">
        <f>SUM(S21:S24)/4</f>
        <v>300550.06097465684</v>
      </c>
      <c r="Y24" s="124">
        <f>SUM(T21:T24)/4</f>
        <v>-270172.67795302044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875005.18786821945</v>
      </c>
      <c r="Q25" s="124">
        <f t="shared" si="3"/>
        <v>421465.33857288701</v>
      </c>
      <c r="R25" s="124">
        <f t="shared" si="4"/>
        <v>426518.38775458338</v>
      </c>
      <c r="S25" s="124">
        <f t="shared" si="5"/>
        <v>316671.86822900584</v>
      </c>
      <c r="T25" s="124">
        <f t="shared" si="6"/>
        <v>-289650.40668825677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897291.16147131566</v>
      </c>
      <c r="Q26" s="124">
        <f t="shared" si="3"/>
        <v>433134.94251871324</v>
      </c>
      <c r="R26" s="124">
        <f t="shared" si="4"/>
        <v>438648.05928022182</v>
      </c>
      <c r="S26" s="124">
        <f t="shared" si="5"/>
        <v>323395.87661798025</v>
      </c>
      <c r="T26" s="124">
        <f t="shared" si="6"/>
        <v>-297887.71694559959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920153.71244334476</v>
      </c>
      <c r="Q27" s="124">
        <f t="shared" si="3"/>
        <v>445127.65644248819</v>
      </c>
      <c r="R27" s="124">
        <f t="shared" si="4"/>
        <v>451122.68411981803</v>
      </c>
      <c r="S27" s="124">
        <f t="shared" si="5"/>
        <v>330262.65831065184</v>
      </c>
      <c r="T27" s="124">
        <f t="shared" si="6"/>
        <v>-306359.28642961336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943607.96667264996</v>
      </c>
      <c r="Q28" s="124">
        <f t="shared" si="3"/>
        <v>457452.42666821182</v>
      </c>
      <c r="R28" s="124">
        <f t="shared" si="4"/>
        <v>463952.07233200053</v>
      </c>
      <c r="S28" s="124">
        <f t="shared" si="5"/>
        <v>337275.24486425088</v>
      </c>
      <c r="T28" s="124">
        <f t="shared" si="6"/>
        <v>-315071.77719181322</v>
      </c>
      <c r="U28" s="196">
        <f>SUM(Q25:T28)/4</f>
        <v>909014.50711388257</v>
      </c>
      <c r="V28" s="124">
        <f>SUM(Q25:Q28)/4</f>
        <v>439295.09105057502</v>
      </c>
      <c r="W28" s="124">
        <f>SUM(R25:R28)/4</f>
        <v>445060.30087165599</v>
      </c>
      <c r="X28" s="124">
        <f>SUM(S25:S28)/4</f>
        <v>326901.41200547223</v>
      </c>
      <c r="Y28" s="124">
        <f>SUM(T25:T28)/4</f>
        <v>-302242.29681382072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967669.45165061462</v>
      </c>
      <c r="Q29" s="124">
        <f t="shared" si="3"/>
        <v>470118.44722722383</v>
      </c>
      <c r="R29" s="124">
        <f t="shared" si="4"/>
        <v>477146.31296170229</v>
      </c>
      <c r="S29" s="124">
        <f t="shared" si="5"/>
        <v>344436.73220615968</v>
      </c>
      <c r="T29" s="124">
        <f t="shared" si="6"/>
        <v>-324032.04074447119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992354.10724301753</v>
      </c>
      <c r="Q30" s="124">
        <f t="shared" si="3"/>
        <v>483135.16671676678</v>
      </c>
      <c r="R30" s="124">
        <f t="shared" si="4"/>
        <v>490715.78197419678</v>
      </c>
      <c r="S30" s="124">
        <f t="shared" si="5"/>
        <v>351750.282000707</v>
      </c>
      <c r="T30" s="124">
        <f t="shared" si="6"/>
        <v>-333247.12344865291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1017678.2967527194</v>
      </c>
      <c r="Q31" s="124">
        <f t="shared" si="3"/>
        <v>496512.2953484499</v>
      </c>
      <c r="R31" s="124">
        <f t="shared" si="4"/>
        <v>504671.15041476843</v>
      </c>
      <c r="S31" s="124">
        <f t="shared" si="5"/>
        <v>359219.12304498465</v>
      </c>
      <c r="T31" s="124">
        <f t="shared" si="6"/>
        <v>-342724.27205548366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1043658.8182816068</v>
      </c>
      <c r="Q32" s="124">
        <f t="shared" si="3"/>
        <v>510259.81219187233</v>
      </c>
      <c r="R32" s="124">
        <f t="shared" si="4"/>
        <v>519023.39280043432</v>
      </c>
      <c r="S32" s="124">
        <f t="shared" si="5"/>
        <v>366846.55269430164</v>
      </c>
      <c r="T32" s="124">
        <f t="shared" si="6"/>
        <v>-352470.93940500141</v>
      </c>
      <c r="U32" s="196">
        <f>SUM(Q29:T32)/4</f>
        <v>1005340.1684819899</v>
      </c>
      <c r="V32" s="124">
        <f>SUM(Q29:Q32)/4</f>
        <v>490006.4303710782</v>
      </c>
      <c r="W32" s="124">
        <f>SUM(R29:R32)/4</f>
        <v>497889.15953777544</v>
      </c>
      <c r="X32" s="124">
        <f>SUM(S29:S32)/4</f>
        <v>355563.17248653824</v>
      </c>
      <c r="Y32" s="124">
        <f>SUM(T29:T32)/4</f>
        <v>-338118.59391340229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1070312.9163999525</v>
      </c>
      <c r="Q33" s="124">
        <f t="shared" si="3"/>
        <v>524387.97261880874</v>
      </c>
      <c r="R33" s="124">
        <f t="shared" si="4"/>
        <v>533783.79575031635</v>
      </c>
      <c r="S33" s="124">
        <f t="shared" si="5"/>
        <v>374635.93831790565</v>
      </c>
      <c r="T33" s="124">
        <f t="shared" si="6"/>
        <v>-362494.79028707847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1097658.2941315556</v>
      </c>
      <c r="Q34" s="124">
        <f t="shared" si="3"/>
        <v>538907.31595351093</v>
      </c>
      <c r="R34" s="124">
        <f t="shared" si="4"/>
        <v>548963.96686145093</v>
      </c>
      <c r="S34" s="124">
        <f t="shared" si="5"/>
        <v>382590.7187856143</v>
      </c>
      <c r="T34" s="124">
        <f t="shared" si="6"/>
        <v>-372803.70746902056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1125713.1252632774</v>
      </c>
      <c r="Q35" s="124">
        <f t="shared" si="3"/>
        <v>553828.67333483242</v>
      </c>
      <c r="R35" s="124">
        <f t="shared" si="4"/>
        <v>564575.84383701591</v>
      </c>
      <c r="S35" s="124">
        <f t="shared" si="5"/>
        <v>390714.40598601272</v>
      </c>
      <c r="T35" s="124">
        <f t="shared" si="6"/>
        <v>-383405.79789458355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1154496.0669877981</v>
      </c>
      <c r="Q36" s="124">
        <f t="shared" si="3"/>
        <v>569163.17579604057</v>
      </c>
      <c r="R36" s="124">
        <f t="shared" si="4"/>
        <v>580631.70387415343</v>
      </c>
      <c r="S36" s="124">
        <f t="shared" si="5"/>
        <v>399010.58637688734</v>
      </c>
      <c r="T36" s="124">
        <f t="shared" si="6"/>
        <v>-394309.39905928302</v>
      </c>
      <c r="U36" s="196">
        <f>SUM(Q33:T36)/4</f>
        <v>1112045.1006956461</v>
      </c>
      <c r="V36" s="124">
        <f>SUM(Q33:Q36)/4</f>
        <v>546571.78442579811</v>
      </c>
      <c r="W36" s="124">
        <f>SUM(R33:R36)/4</f>
        <v>556988.82758073416</v>
      </c>
      <c r="X36" s="124">
        <f>SUM(S33:S36)/4</f>
        <v>386737.91236660496</v>
      </c>
      <c r="Y36" s="124">
        <f>SUM(T33:T36)/4</f>
        <v>-378253.42367749143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1184026.2728886865</v>
      </c>
      <c r="Q37" s="124">
        <f t="shared" si="3"/>
        <v>584922.26256834425</v>
      </c>
      <c r="R37" s="124">
        <f t="shared" si="4"/>
        <v>597144.1733187713</v>
      </c>
      <c r="S37" s="124">
        <f t="shared" si="5"/>
        <v>407482.92256858083</v>
      </c>
      <c r="T37" s="124">
        <f t="shared" si="6"/>
        <v>-405523.08556700987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1214323.4062771045</v>
      </c>
      <c r="Q38" s="124">
        <f t="shared" si="3"/>
        <v>601117.68961433065</v>
      </c>
      <c r="R38" s="124">
        <f t="shared" si="4"/>
        <v>614126.2375949152</v>
      </c>
      <c r="S38" s="124">
        <f t="shared" si="5"/>
        <v>416135.15494096681</v>
      </c>
      <c r="T38" s="124">
        <f t="shared" si="6"/>
        <v>-417055.67587310821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1245407.6538897385</v>
      </c>
      <c r="Q39" s="124">
        <f t="shared" si="3"/>
        <v>617761.53839767782</v>
      </c>
      <c r="R39" s="124">
        <f t="shared" si="4"/>
        <v>631591.25141652033</v>
      </c>
      <c r="S39" s="124">
        <f t="shared" si="5"/>
        <v>424971.10329475853</v>
      </c>
      <c r="T39" s="124">
        <f t="shared" si="6"/>
        <v>-428916.2392192182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1277299.7399577997</v>
      </c>
      <c r="Q40" s="124">
        <f t="shared" si="3"/>
        <v>634866.22489568393</v>
      </c>
      <c r="R40" s="124">
        <f t="shared" si="4"/>
        <v>649552.94928957289</v>
      </c>
      <c r="S40" s="124">
        <f t="shared" si="5"/>
        <v>433994.66853788024</v>
      </c>
      <c r="T40" s="124">
        <f t="shared" si="6"/>
        <v>-441114.10276533768</v>
      </c>
      <c r="U40" s="196">
        <f>SUM(Q37:T40)/4</f>
        <v>1230264.2682533325</v>
      </c>
      <c r="V40" s="124">
        <f>SUM(Q37:Q40)/4</f>
        <v>609666.92886900913</v>
      </c>
      <c r="W40" s="124">
        <f>SUM(R37:R40)/4</f>
        <v>623103.65290494496</v>
      </c>
      <c r="X40" s="124">
        <f>SUM(S37:S40)/4</f>
        <v>420645.96233554662</v>
      </c>
      <c r="Y40" s="124">
        <f>SUM(T37:T40)/4</f>
        <v>-423152.27585616848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1310020.9406572133</v>
      </c>
      <c r="Q41" s="124">
        <f t="shared" si="3"/>
        <v>652444.50886133732</v>
      </c>
      <c r="R41" s="124">
        <f t="shared" si="4"/>
        <v>668025.45631294104</v>
      </c>
      <c r="S41" s="124">
        <f t="shared" si="5"/>
        <v>443209.83440764598</v>
      </c>
      <c r="T41" s="124">
        <f t="shared" si="6"/>
        <v>-453658.85892471095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327505.23516430333</v>
      </c>
      <c r="V44" s="124">
        <f>SUM(Q41:Q44)/4</f>
        <v>163111.12721533433</v>
      </c>
      <c r="W44" s="124">
        <f>SUM(R41:R44)/4</f>
        <v>167006.36407823526</v>
      </c>
      <c r="X44" s="124">
        <f>SUM(S41:S44)/4</f>
        <v>110802.45860191149</v>
      </c>
      <c r="Y44" s="124">
        <f>SUM(T41:T44)/4</f>
        <v>-113414.71473117774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24598921.850308195</v>
      </c>
      <c r="Q50" s="196">
        <f>SUM(Q$17:Q$48)</f>
        <v>11982228.359109169</v>
      </c>
      <c r="R50" s="196">
        <f>SUM(R$17:R$48)</f>
        <v>12174037.302758815</v>
      </c>
      <c r="S50" s="196">
        <f>SUM(S$17:S$48)</f>
        <v>8710095.4290927537</v>
      </c>
      <c r="T50" s="196">
        <f>SUM(T$17:T$48)</f>
        <v>-8267439.2406525426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1.1175870895385742E-8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2.5407270384829816E-2</v>
      </c>
      <c r="Z52" s="2"/>
    </row>
    <row r="53" spans="13:26" x14ac:dyDescent="0.2">
      <c r="M53" s="2"/>
      <c r="O53" s="134" t="s">
        <v>236</v>
      </c>
      <c r="P53" s="197">
        <f>((1+P52)^(1/12))-1</f>
        <v>2.0930098464351232E-3</v>
      </c>
      <c r="Z53" s="2"/>
    </row>
    <row r="54" spans="13:26" x14ac:dyDescent="0.2">
      <c r="M54" s="2"/>
      <c r="O54" s="134" t="s">
        <v>235</v>
      </c>
      <c r="P54" s="196">
        <f>P10</f>
        <v>24598921.850308187</v>
      </c>
      <c r="Z54" s="2"/>
    </row>
    <row r="55" spans="13:26" x14ac:dyDescent="0.2">
      <c r="M55" s="2"/>
      <c r="O55" s="134" t="s">
        <v>234</v>
      </c>
      <c r="P55" s="196">
        <f>P54/(1+P53)^P56</f>
        <v>13137304.419653501</v>
      </c>
      <c r="Z55" s="2"/>
    </row>
    <row r="56" spans="13:26" x14ac:dyDescent="0.2">
      <c r="M56" s="2"/>
      <c r="O56" s="134" t="s">
        <v>233</v>
      </c>
      <c r="P56" s="124">
        <f>$P$12*12</f>
        <v>300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59013.000860267894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59013.000860267894</v>
      </c>
      <c r="Q59" s="124">
        <f t="shared" ref="Q59:Q122" si="7">O59*$P$53</f>
        <v>0</v>
      </c>
      <c r="R59" s="124">
        <f t="shared" ref="R59:R122" si="8">O59+P59+Q59</f>
        <v>59013.000860267894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59013.000860267894</v>
      </c>
      <c r="P60" s="124">
        <f t="shared" ref="P60:P123" si="11">P59</f>
        <v>59013.000860267894</v>
      </c>
      <c r="Q60" s="124">
        <f t="shared" si="7"/>
        <v>123.5147918682251</v>
      </c>
      <c r="R60" s="124">
        <f t="shared" si="8"/>
        <v>118149.51651240401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118149.51651240401</v>
      </c>
      <c r="P61" s="124">
        <f t="shared" si="11"/>
        <v>59013.000860267894</v>
      </c>
      <c r="Q61" s="124">
        <f t="shared" si="7"/>
        <v>247.28810141201077</v>
      </c>
      <c r="R61" s="124">
        <f t="shared" si="8"/>
        <v>177409.8054740839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177409.8054740839</v>
      </c>
      <c r="P62" s="124">
        <f t="shared" si="11"/>
        <v>59013.000860267894</v>
      </c>
      <c r="Q62" s="124">
        <f t="shared" si="7"/>
        <v>371.32046971139744</v>
      </c>
      <c r="R62" s="124">
        <f t="shared" si="8"/>
        <v>236794.12680406318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236794.12680406318</v>
      </c>
      <c r="P63" s="124">
        <f t="shared" si="11"/>
        <v>59013.000860267894</v>
      </c>
      <c r="Q63" s="124">
        <f t="shared" si="7"/>
        <v>495.61243897891137</v>
      </c>
      <c r="R63" s="124">
        <f t="shared" si="8"/>
        <v>296302.74010330997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296302.74010330997</v>
      </c>
      <c r="P64" s="124">
        <f t="shared" si="11"/>
        <v>59013.000860267894</v>
      </c>
      <c r="Q64" s="124">
        <f t="shared" si="7"/>
        <v>620.16455256193501</v>
      </c>
      <c r="R64" s="124">
        <f t="shared" si="8"/>
        <v>355935.90551613981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355935.90551613981</v>
      </c>
      <c r="P65" s="124">
        <f t="shared" si="11"/>
        <v>59013.000860267894</v>
      </c>
      <c r="Q65" s="124">
        <f t="shared" si="7"/>
        <v>744.97735494508231</v>
      </c>
      <c r="R65" s="124">
        <f t="shared" si="8"/>
        <v>415693.88373135281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415693.88373135281</v>
      </c>
      <c r="P66" s="124">
        <f t="shared" si="11"/>
        <v>59013.000860267894</v>
      </c>
      <c r="Q66" s="124">
        <f t="shared" si="7"/>
        <v>870.05139175257875</v>
      </c>
      <c r="R66" s="124">
        <f t="shared" si="8"/>
        <v>475576.93598337326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475576.93598337326</v>
      </c>
      <c r="P67" s="124">
        <f t="shared" si="11"/>
        <v>59013.000860267894</v>
      </c>
      <c r="Q67" s="124">
        <f t="shared" si="7"/>
        <v>995.38720975064655</v>
      </c>
      <c r="R67" s="124">
        <f t="shared" si="8"/>
        <v>535585.3240533917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535585.3240533917</v>
      </c>
      <c r="P68" s="124">
        <f t="shared" si="11"/>
        <v>59013.000860267894</v>
      </c>
      <c r="Q68" s="124">
        <f t="shared" si="7"/>
        <v>1120.985356849895</v>
      </c>
      <c r="R68" s="124">
        <f t="shared" si="8"/>
        <v>595719.31027050945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595719.31027050945</v>
      </c>
      <c r="P69" s="124">
        <f t="shared" si="11"/>
        <v>59013.000860267894</v>
      </c>
      <c r="Q69" s="124">
        <f t="shared" si="7"/>
        <v>1246.8463821077164</v>
      </c>
      <c r="R69" s="124">
        <f t="shared" si="8"/>
        <v>655979.15751288505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655979.15751288505</v>
      </c>
      <c r="P70" s="124">
        <f t="shared" si="11"/>
        <v>59013.000860267894</v>
      </c>
      <c r="Q70" s="124">
        <f t="shared" si="7"/>
        <v>1372.9708357306849</v>
      </c>
      <c r="R70" s="124">
        <f t="shared" si="8"/>
        <v>716365.12920888362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716365.12920888362</v>
      </c>
      <c r="P71" s="124">
        <f t="shared" si="11"/>
        <v>59013.000860267894</v>
      </c>
      <c r="Q71" s="124">
        <f t="shared" si="7"/>
        <v>1499.3592690769626</v>
      </c>
      <c r="R71" s="124">
        <f t="shared" si="8"/>
        <v>776877.48933822848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776877.48933822848</v>
      </c>
      <c r="P72" s="124">
        <f t="shared" si="11"/>
        <v>59013.000860267894</v>
      </c>
      <c r="Q72" s="124">
        <f t="shared" si="7"/>
        <v>1626.0122346587098</v>
      </c>
      <c r="R72" s="124">
        <f t="shared" si="8"/>
        <v>837516.50243315508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837516.50243315508</v>
      </c>
      <c r="P73" s="124">
        <f t="shared" si="11"/>
        <v>59013.000860267894</v>
      </c>
      <c r="Q73" s="124">
        <f t="shared" si="7"/>
        <v>1752.9302861444994</v>
      </c>
      <c r="R73" s="124">
        <f t="shared" si="8"/>
        <v>898282.43357956747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898282.43357956747</v>
      </c>
      <c r="P74" s="124">
        <f t="shared" si="11"/>
        <v>59013.000860267894</v>
      </c>
      <c r="Q74" s="124">
        <f t="shared" si="7"/>
        <v>1880.1139783617393</v>
      </c>
      <c r="R74" s="124">
        <f t="shared" si="8"/>
        <v>959175.54841819708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959175.54841819708</v>
      </c>
      <c r="P75" s="124">
        <f t="shared" si="11"/>
        <v>59013.000860267894</v>
      </c>
      <c r="Q75" s="124">
        <f t="shared" si="7"/>
        <v>2007.5638672990958</v>
      </c>
      <c r="R75" s="124">
        <f t="shared" si="8"/>
        <v>1020196.1131457641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1020196.1131457641</v>
      </c>
      <c r="P76" s="124">
        <f t="shared" si="11"/>
        <v>59013.000860267894</v>
      </c>
      <c r="Q76" s="124">
        <f t="shared" si="7"/>
        <v>2135.2805101089252</v>
      </c>
      <c r="R76" s="124">
        <f t="shared" si="8"/>
        <v>1081344.3945161409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1081344.3945161409</v>
      </c>
      <c r="P77" s="124">
        <f t="shared" si="11"/>
        <v>59013.000860267894</v>
      </c>
      <c r="Q77" s="124">
        <f t="shared" si="7"/>
        <v>2263.2644651097094</v>
      </c>
      <c r="R77" s="124">
        <f t="shared" si="8"/>
        <v>1142620.6598415184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1142620.6598415184</v>
      </c>
      <c r="P78" s="124">
        <f t="shared" si="11"/>
        <v>59013.000860267894</v>
      </c>
      <c r="Q78" s="124">
        <f t="shared" si="7"/>
        <v>2391.5162917884954</v>
      </c>
      <c r="R78" s="124">
        <f t="shared" si="8"/>
        <v>1204025.1769935747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1204025.1769935747</v>
      </c>
      <c r="P79" s="124">
        <f t="shared" si="11"/>
        <v>59013.000860267894</v>
      </c>
      <c r="Q79" s="124">
        <f t="shared" si="7"/>
        <v>2520.0365508033437</v>
      </c>
      <c r="R79" s="124">
        <f t="shared" si="8"/>
        <v>1265558.2144046458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1265558.2144046458</v>
      </c>
      <c r="P80" s="124">
        <f t="shared" si="11"/>
        <v>59013.000860267894</v>
      </c>
      <c r="Q80" s="124">
        <f t="shared" si="7"/>
        <v>2648.8258039857765</v>
      </c>
      <c r="R80" s="124">
        <f t="shared" si="8"/>
        <v>1327220.0410688994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1327220.0410688994</v>
      </c>
      <c r="P81" s="124">
        <f t="shared" si="11"/>
        <v>59013.000860267894</v>
      </c>
      <c r="Q81" s="124">
        <f t="shared" si="7"/>
        <v>2777.8846143432352</v>
      </c>
      <c r="R81" s="124">
        <f t="shared" si="8"/>
        <v>1389010.9265435105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1389010.9265435105</v>
      </c>
      <c r="P82" s="124">
        <f t="shared" si="11"/>
        <v>59013.000860267894</v>
      </c>
      <c r="Q82" s="124">
        <f t="shared" si="7"/>
        <v>2907.2135460615414</v>
      </c>
      <c r="R82" s="124">
        <f t="shared" si="8"/>
        <v>1450931.14094984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1450931.14094984</v>
      </c>
      <c r="P83" s="124">
        <f t="shared" si="11"/>
        <v>59013.000860267894</v>
      </c>
      <c r="Q83" s="124">
        <f t="shared" si="7"/>
        <v>3036.8131645073627</v>
      </c>
      <c r="R83" s="124">
        <f t="shared" si="8"/>
        <v>1512980.954974615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1512980.954974615</v>
      </c>
      <c r="P84" s="124">
        <f t="shared" si="11"/>
        <v>59013.000860267894</v>
      </c>
      <c r="Q84" s="124">
        <f t="shared" si="7"/>
        <v>3166.6840362306853</v>
      </c>
      <c r="R84" s="124">
        <f t="shared" si="8"/>
        <v>1575160.6398711135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1575160.6398711135</v>
      </c>
      <c r="P85" s="124">
        <f t="shared" si="11"/>
        <v>59013.000860267894</v>
      </c>
      <c r="Q85" s="124">
        <f t="shared" si="7"/>
        <v>3296.8267289672895</v>
      </c>
      <c r="R85" s="124">
        <f t="shared" si="8"/>
        <v>1637470.4674603485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1637470.4674603485</v>
      </c>
      <c r="P86" s="124">
        <f t="shared" si="11"/>
        <v>59013.000860267894</v>
      </c>
      <c r="Q86" s="124">
        <f t="shared" si="7"/>
        <v>3427.2418116412337</v>
      </c>
      <c r="R86" s="124">
        <f t="shared" si="8"/>
        <v>1699910.7101322575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1699910.7101322575</v>
      </c>
      <c r="P87" s="124">
        <f t="shared" si="11"/>
        <v>59013.000860267894</v>
      </c>
      <c r="Q87" s="124">
        <f t="shared" si="7"/>
        <v>3557.9298543673376</v>
      </c>
      <c r="R87" s="124">
        <f t="shared" si="8"/>
        <v>1762481.6408468927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1762481.6408468927</v>
      </c>
      <c r="P88" s="124">
        <f t="shared" si="11"/>
        <v>59013.000860267894</v>
      </c>
      <c r="Q88" s="124">
        <f t="shared" si="7"/>
        <v>3688.8914284536791</v>
      </c>
      <c r="R88" s="124">
        <f t="shared" si="8"/>
        <v>1825183.5331356141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1825183.5331356141</v>
      </c>
      <c r="P89" s="124">
        <f t="shared" si="11"/>
        <v>59013.000860267894</v>
      </c>
      <c r="Q89" s="124">
        <f t="shared" si="7"/>
        <v>3820.1271064040875</v>
      </c>
      <c r="R89" s="124">
        <f t="shared" si="8"/>
        <v>1888016.6611022861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1888016.6611022861</v>
      </c>
      <c r="P90" s="124">
        <f t="shared" si="11"/>
        <v>59013.000860267894</v>
      </c>
      <c r="Q90" s="124">
        <f t="shared" si="7"/>
        <v>3951.6374619206499</v>
      </c>
      <c r="R90" s="124">
        <f t="shared" si="8"/>
        <v>1950981.2994244746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1950981.2994244746</v>
      </c>
      <c r="P91" s="124">
        <f t="shared" si="11"/>
        <v>59013.000860267894</v>
      </c>
      <c r="Q91" s="124">
        <f t="shared" si="7"/>
        <v>4083.4230699062168</v>
      </c>
      <c r="R91" s="124">
        <f t="shared" si="8"/>
        <v>2014077.7233546486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2014077.7233546486</v>
      </c>
      <c r="P92" s="124">
        <f t="shared" si="11"/>
        <v>59013.000860267894</v>
      </c>
      <c r="Q92" s="124">
        <f t="shared" si="7"/>
        <v>4215.4845064669153</v>
      </c>
      <c r="R92" s="124">
        <f t="shared" si="8"/>
        <v>2077306.2087213832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2077306.2087213832</v>
      </c>
      <c r="P93" s="124">
        <f t="shared" si="11"/>
        <v>59013.000860267894</v>
      </c>
      <c r="Q93" s="124">
        <f t="shared" si="7"/>
        <v>4347.8223489146703</v>
      </c>
      <c r="R93" s="124">
        <f t="shared" si="8"/>
        <v>2140667.0319305658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2140667.0319305658</v>
      </c>
      <c r="P94" s="124">
        <f t="shared" si="11"/>
        <v>59013.000860267894</v>
      </c>
      <c r="Q94" s="124">
        <f t="shared" si="7"/>
        <v>4480.4371757697245</v>
      </c>
      <c r="R94" s="124">
        <f t="shared" si="8"/>
        <v>2204160.4699666034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2204160.4699666034</v>
      </c>
      <c r="P95" s="124">
        <f t="shared" si="11"/>
        <v>59013.000860267894</v>
      </c>
      <c r="Q95" s="124">
        <f t="shared" si="7"/>
        <v>4613.3295667631701</v>
      </c>
      <c r="R95" s="124">
        <f t="shared" si="8"/>
        <v>2267786.8003936345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2267786.8003936345</v>
      </c>
      <c r="P96" s="124">
        <f t="shared" si="11"/>
        <v>59013.000860267894</v>
      </c>
      <c r="Q96" s="124">
        <f t="shared" si="7"/>
        <v>4746.50010283948</v>
      </c>
      <c r="R96" s="124">
        <f t="shared" si="8"/>
        <v>2331546.3013567417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2331546.3013567417</v>
      </c>
      <c r="P97" s="124">
        <f t="shared" si="11"/>
        <v>59013.000860267894</v>
      </c>
      <c r="Q97" s="124">
        <f t="shared" si="7"/>
        <v>4879.9493661590532</v>
      </c>
      <c r="R97" s="124">
        <f t="shared" si="8"/>
        <v>2395439.2515831687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2395439.2515831687</v>
      </c>
      <c r="P98" s="124">
        <f t="shared" si="11"/>
        <v>59013.000860267894</v>
      </c>
      <c r="Q98" s="124">
        <f t="shared" si="7"/>
        <v>5013.6779401007543</v>
      </c>
      <c r="R98" s="124">
        <f t="shared" si="8"/>
        <v>2459465.9303835374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2459465.9303835374</v>
      </c>
      <c r="P99" s="124">
        <f t="shared" si="11"/>
        <v>59013.000860267894</v>
      </c>
      <c r="Q99" s="124">
        <f t="shared" si="7"/>
        <v>5147.6864092644655</v>
      </c>
      <c r="R99" s="124">
        <f t="shared" si="8"/>
        <v>2523626.6176530696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2523626.6176530696</v>
      </c>
      <c r="P100" s="124">
        <f t="shared" si="11"/>
        <v>59013.000860267894</v>
      </c>
      <c r="Q100" s="124">
        <f t="shared" si="7"/>
        <v>5281.9753594736403</v>
      </c>
      <c r="R100" s="124">
        <f t="shared" si="8"/>
        <v>2587921.5938728112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2587921.5938728112</v>
      </c>
      <c r="P101" s="124">
        <f t="shared" si="11"/>
        <v>59013.000860267894</v>
      </c>
      <c r="Q101" s="124">
        <f t="shared" si="7"/>
        <v>5416.5453777778721</v>
      </c>
      <c r="R101" s="124">
        <f t="shared" si="8"/>
        <v>2652351.1401108569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2652351.1401108569</v>
      </c>
      <c r="P102" s="124">
        <f t="shared" si="11"/>
        <v>59013.000860267894</v>
      </c>
      <c r="Q102" s="124">
        <f t="shared" si="7"/>
        <v>5551.3970524554488</v>
      </c>
      <c r="R102" s="124">
        <f t="shared" si="8"/>
        <v>2716915.5380235799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2716915.5380235799</v>
      </c>
      <c r="P103" s="124">
        <f t="shared" si="11"/>
        <v>59013.000860267894</v>
      </c>
      <c r="Q103" s="124">
        <f t="shared" si="7"/>
        <v>5686.5309730159333</v>
      </c>
      <c r="R103" s="124">
        <f t="shared" si="8"/>
        <v>2781615.0698568635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2781615.0698568635</v>
      </c>
      <c r="P104" s="124">
        <f t="shared" si="11"/>
        <v>59013.000860267894</v>
      </c>
      <c r="Q104" s="124">
        <f t="shared" si="7"/>
        <v>5821.9477302027381</v>
      </c>
      <c r="R104" s="124">
        <f t="shared" si="8"/>
        <v>2846450.0184473339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2846450.0184473339</v>
      </c>
      <c r="P105" s="124">
        <f t="shared" si="11"/>
        <v>59013.000860267894</v>
      </c>
      <c r="Q105" s="124">
        <f t="shared" si="7"/>
        <v>5957.647915995708</v>
      </c>
      <c r="R105" s="124">
        <f t="shared" si="8"/>
        <v>2911420.6672235974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2911420.6672235974</v>
      </c>
      <c r="P106" s="124">
        <f t="shared" si="11"/>
        <v>59013.000860267894</v>
      </c>
      <c r="Q106" s="124">
        <f t="shared" si="7"/>
        <v>6093.6321236137055</v>
      </c>
      <c r="R106" s="124">
        <f t="shared" si="8"/>
        <v>2976527.3002074789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2976527.3002074789</v>
      </c>
      <c r="P107" s="124">
        <f t="shared" si="11"/>
        <v>59013.000860267894</v>
      </c>
      <c r="Q107" s="124">
        <f t="shared" si="7"/>
        <v>6229.900947517207</v>
      </c>
      <c r="R107" s="124">
        <f t="shared" si="8"/>
        <v>3041770.202015264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3041770.202015264</v>
      </c>
      <c r="P108" s="124">
        <f t="shared" si="11"/>
        <v>59013.000860267894</v>
      </c>
      <c r="Q108" s="124">
        <f t="shared" si="7"/>
        <v>6366.4549834109011</v>
      </c>
      <c r="R108" s="124">
        <f t="shared" si="8"/>
        <v>3107149.6578589426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3107149.6578589426</v>
      </c>
      <c r="P109" s="124">
        <f t="shared" si="11"/>
        <v>59013.000860267894</v>
      </c>
      <c r="Q109" s="124">
        <f t="shared" si="7"/>
        <v>6503.2948282462912</v>
      </c>
      <c r="R109" s="124">
        <f t="shared" si="8"/>
        <v>3172665.9535474568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3172665.9535474568</v>
      </c>
      <c r="P110" s="124">
        <f t="shared" si="11"/>
        <v>59013.000860267894</v>
      </c>
      <c r="Q110" s="124">
        <f t="shared" si="7"/>
        <v>6640.421080224306</v>
      </c>
      <c r="R110" s="124">
        <f t="shared" si="8"/>
        <v>3238319.3754879488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3238319.3754879488</v>
      </c>
      <c r="P111" s="124">
        <f t="shared" si="11"/>
        <v>59013.000860267894</v>
      </c>
      <c r="Q111" s="124">
        <f t="shared" si="7"/>
        <v>6777.8343387979157</v>
      </c>
      <c r="R111" s="124">
        <f t="shared" si="8"/>
        <v>3304110.2106870143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3304110.2106870143</v>
      </c>
      <c r="P112" s="124">
        <f t="shared" si="11"/>
        <v>59013.000860267894</v>
      </c>
      <c r="Q112" s="124">
        <f t="shared" si="7"/>
        <v>6915.5352046747503</v>
      </c>
      <c r="R112" s="124">
        <f t="shared" si="8"/>
        <v>3370038.7467519566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3370038.7467519566</v>
      </c>
      <c r="P113" s="124">
        <f t="shared" si="11"/>
        <v>59013.000860267894</v>
      </c>
      <c r="Q113" s="124">
        <f t="shared" si="7"/>
        <v>7053.5242798197278</v>
      </c>
      <c r="R113" s="124">
        <f t="shared" si="8"/>
        <v>3436105.2718920442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3436105.2718920442</v>
      </c>
      <c r="P114" s="124">
        <f t="shared" si="11"/>
        <v>59013.000860267894</v>
      </c>
      <c r="Q114" s="124">
        <f t="shared" si="7"/>
        <v>7191.8021674576848</v>
      </c>
      <c r="R114" s="124">
        <f t="shared" si="8"/>
        <v>3502310.0749197695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3502310.0749197695</v>
      </c>
      <c r="P115" s="124">
        <f t="shared" si="11"/>
        <v>59013.000860267894</v>
      </c>
      <c r="Q115" s="124">
        <f t="shared" si="7"/>
        <v>7330.3694720760113</v>
      </c>
      <c r="R115" s="124">
        <f t="shared" si="8"/>
        <v>3568653.4452521135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3568653.4452521135</v>
      </c>
      <c r="P116" s="124">
        <f t="shared" si="11"/>
        <v>59013.000860267894</v>
      </c>
      <c r="Q116" s="124">
        <f t="shared" si="7"/>
        <v>7469.2267994272997</v>
      </c>
      <c r="R116" s="124">
        <f t="shared" si="8"/>
        <v>3635135.6729118088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3635135.6729118088</v>
      </c>
      <c r="P117" s="124">
        <f t="shared" si="11"/>
        <v>59013.000860267894</v>
      </c>
      <c r="Q117" s="124">
        <f t="shared" si="7"/>
        <v>7608.3747565319836</v>
      </c>
      <c r="R117" s="124">
        <f t="shared" si="8"/>
        <v>3701757.0485286084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3701757.0485286084</v>
      </c>
      <c r="P118" s="124">
        <f t="shared" si="11"/>
        <v>59013.000860267894</v>
      </c>
      <c r="Q118" s="124">
        <f t="shared" si="7"/>
        <v>7747.8139516809979</v>
      </c>
      <c r="R118" s="124">
        <f t="shared" si="8"/>
        <v>3768517.8633405571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3768517.8633405571</v>
      </c>
      <c r="P119" s="124">
        <f t="shared" si="11"/>
        <v>59013.000860267894</v>
      </c>
      <c r="Q119" s="124">
        <f t="shared" si="7"/>
        <v>7887.5449944384382</v>
      </c>
      <c r="R119" s="124">
        <f t="shared" si="8"/>
        <v>3835418.4091952634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3835418.4091952634</v>
      </c>
      <c r="P120" s="124">
        <f t="shared" si="11"/>
        <v>59013.000860267894</v>
      </c>
      <c r="Q120" s="124">
        <f t="shared" si="7"/>
        <v>8027.5684956442228</v>
      </c>
      <c r="R120" s="124">
        <f t="shared" si="8"/>
        <v>3902458.9785511754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3902458.9785511754</v>
      </c>
      <c r="P121" s="124">
        <f t="shared" si="11"/>
        <v>59013.000860267894</v>
      </c>
      <c r="Q121" s="124">
        <f t="shared" si="7"/>
        <v>8167.8850674167634</v>
      </c>
      <c r="R121" s="124">
        <f t="shared" si="8"/>
        <v>3969639.8644788601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3969639.8644788601</v>
      </c>
      <c r="P122" s="124">
        <f t="shared" si="11"/>
        <v>59013.000860267894</v>
      </c>
      <c r="Q122" s="124">
        <f t="shared" si="7"/>
        <v>8308.4953231556428</v>
      </c>
      <c r="R122" s="124">
        <f t="shared" si="8"/>
        <v>4036961.3606622834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4036961.3606622834</v>
      </c>
      <c r="P123" s="124">
        <f t="shared" si="11"/>
        <v>59013.000860267894</v>
      </c>
      <c r="Q123" s="124">
        <f t="shared" ref="Q123:Q186" si="12">O123*$P$53</f>
        <v>8449.3998775442924</v>
      </c>
      <c r="R123" s="124">
        <f t="shared" ref="R123:R186" si="13">O123+P123+Q123</f>
        <v>4104423.7614000957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4104423.7614000957</v>
      </c>
      <c r="P124" s="124">
        <f t="shared" ref="P124:P187" si="16">P123</f>
        <v>59013.000860267894</v>
      </c>
      <c r="Q124" s="124">
        <f t="shared" si="12"/>
        <v>8590.5993465526844</v>
      </c>
      <c r="R124" s="124">
        <f t="shared" si="13"/>
        <v>4172027.3616069159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4172027.3616069159</v>
      </c>
      <c r="P125" s="124">
        <f t="shared" si="16"/>
        <v>59013.000860267894</v>
      </c>
      <c r="Q125" s="124">
        <f t="shared" si="12"/>
        <v>8732.0943474400228</v>
      </c>
      <c r="R125" s="124">
        <f t="shared" si="13"/>
        <v>4239772.4568146234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4239772.4568146234</v>
      </c>
      <c r="P126" s="124">
        <f t="shared" si="16"/>
        <v>59013.000860267894</v>
      </c>
      <c r="Q126" s="124">
        <f t="shared" si="12"/>
        <v>8873.8854987574396</v>
      </c>
      <c r="R126" s="124">
        <f t="shared" si="13"/>
        <v>4307659.3431736492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4307659.3431736492</v>
      </c>
      <c r="P127" s="124">
        <f t="shared" si="16"/>
        <v>59013.000860267894</v>
      </c>
      <c r="Q127" s="124">
        <f t="shared" si="12"/>
        <v>9015.9734203507032</v>
      </c>
      <c r="R127" s="124">
        <f t="shared" si="13"/>
        <v>4375688.3174542682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4375688.3174542682</v>
      </c>
      <c r="P128" s="124">
        <f t="shared" si="16"/>
        <v>59013.000860267894</v>
      </c>
      <c r="Q128" s="124">
        <f t="shared" si="12"/>
        <v>9158.3587333629202</v>
      </c>
      <c r="R128" s="124">
        <f t="shared" si="13"/>
        <v>4443859.677047899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4443859.677047899</v>
      </c>
      <c r="P129" s="124">
        <f t="shared" si="16"/>
        <v>59013.000860267894</v>
      </c>
      <c r="Q129" s="124">
        <f t="shared" si="12"/>
        <v>9301.0420602372596</v>
      </c>
      <c r="R129" s="124">
        <f t="shared" si="13"/>
        <v>4512173.7199684046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4512173.7199684046</v>
      </c>
      <c r="P130" s="124">
        <f t="shared" si="16"/>
        <v>59013.000860267894</v>
      </c>
      <c r="Q130" s="124">
        <f t="shared" si="12"/>
        <v>9444.0240247196689</v>
      </c>
      <c r="R130" s="124">
        <f t="shared" si="13"/>
        <v>4580630.7448533922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4580630.7448533922</v>
      </c>
      <c r="P131" s="124">
        <f t="shared" si="16"/>
        <v>59013.000860267894</v>
      </c>
      <c r="Q131" s="124">
        <f t="shared" si="12"/>
        <v>9587.3052518616023</v>
      </c>
      <c r="R131" s="124">
        <f t="shared" si="13"/>
        <v>4649231.0509655224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4649231.0509655224</v>
      </c>
      <c r="P132" s="124">
        <f t="shared" si="16"/>
        <v>59013.000860267894</v>
      </c>
      <c r="Q132" s="124">
        <f t="shared" si="12"/>
        <v>9730.8863680227551</v>
      </c>
      <c r="R132" s="124">
        <f t="shared" si="13"/>
        <v>4717974.938193813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4717974.938193813</v>
      </c>
      <c r="P133" s="124">
        <f t="shared" si="16"/>
        <v>59013.000860267894</v>
      </c>
      <c r="Q133" s="124">
        <f t="shared" si="12"/>
        <v>9874.7680008737916</v>
      </c>
      <c r="R133" s="124">
        <f t="shared" si="13"/>
        <v>4786862.707054955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4786862.707054955</v>
      </c>
      <c r="P134" s="124">
        <f t="shared" si="16"/>
        <v>59013.000860267894</v>
      </c>
      <c r="Q134" s="124">
        <f t="shared" si="12"/>
        <v>10018.950779399109</v>
      </c>
      <c r="R134" s="124">
        <f t="shared" si="13"/>
        <v>4855894.6586946221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4855894.6586946221</v>
      </c>
      <c r="P135" s="124">
        <f t="shared" si="16"/>
        <v>59013.000860267894</v>
      </c>
      <c r="Q135" s="124">
        <f t="shared" si="12"/>
        <v>10163.435333899566</v>
      </c>
      <c r="R135" s="124">
        <f t="shared" si="13"/>
        <v>4925071.0948887896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4925071.0948887896</v>
      </c>
      <c r="P136" s="124">
        <f t="shared" si="16"/>
        <v>59013.000860267894</v>
      </c>
      <c r="Q136" s="124">
        <f t="shared" si="12"/>
        <v>10308.222295995251</v>
      </c>
      <c r="R136" s="124">
        <f t="shared" si="13"/>
        <v>4994392.3180450527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4994392.3180450527</v>
      </c>
      <c r="P137" s="124">
        <f t="shared" si="16"/>
        <v>59013.000860267894</v>
      </c>
      <c r="Q137" s="124">
        <f t="shared" si="12"/>
        <v>10453.312298628234</v>
      </c>
      <c r="R137" s="124">
        <f t="shared" si="13"/>
        <v>5063858.6312039495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5063858.6312039495</v>
      </c>
      <c r="P138" s="124">
        <f t="shared" si="16"/>
        <v>59013.000860267894</v>
      </c>
      <c r="Q138" s="124">
        <f t="shared" si="12"/>
        <v>10598.705976065352</v>
      </c>
      <c r="R138" s="124">
        <f t="shared" si="13"/>
        <v>5133470.3380402829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5133470.3380402829</v>
      </c>
      <c r="P139" s="124">
        <f t="shared" si="16"/>
        <v>59013.000860267894</v>
      </c>
      <c r="Q139" s="124">
        <f t="shared" si="12"/>
        <v>10744.403963900953</v>
      </c>
      <c r="R139" s="124">
        <f t="shared" si="13"/>
        <v>5203227.7428644523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5203227.7428644523</v>
      </c>
      <c r="P140" s="124">
        <f t="shared" si="16"/>
        <v>59013.000860267894</v>
      </c>
      <c r="Q140" s="124">
        <f t="shared" si="12"/>
        <v>10890.406899059701</v>
      </c>
      <c r="R140" s="124">
        <f t="shared" si="13"/>
        <v>5273131.1506237807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5273131.1506237807</v>
      </c>
      <c r="P141" s="124">
        <f t="shared" si="16"/>
        <v>59013.000860267894</v>
      </c>
      <c r="Q141" s="124">
        <f t="shared" si="12"/>
        <v>11036.715419799344</v>
      </c>
      <c r="R141" s="124">
        <f t="shared" si="13"/>
        <v>5343180.866903848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5343180.866903848</v>
      </c>
      <c r="P142" s="124">
        <f t="shared" si="16"/>
        <v>59013.000860267894</v>
      </c>
      <c r="Q142" s="124">
        <f t="shared" si="12"/>
        <v>11183.330165713511</v>
      </c>
      <c r="R142" s="124">
        <f t="shared" si="13"/>
        <v>5413377.1979298294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5413377.1979298294</v>
      </c>
      <c r="P143" s="124">
        <f t="shared" si="16"/>
        <v>59013.000860267894</v>
      </c>
      <c r="Q143" s="124">
        <f t="shared" si="12"/>
        <v>11330.251777734509</v>
      </c>
      <c r="R143" s="124">
        <f t="shared" si="13"/>
        <v>5483720.4505678322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5483720.4505678322</v>
      </c>
      <c r="P144" s="124">
        <f t="shared" si="16"/>
        <v>59013.000860267894</v>
      </c>
      <c r="Q144" s="124">
        <f t="shared" si="12"/>
        <v>11477.480898136124</v>
      </c>
      <c r="R144" s="124">
        <f t="shared" si="13"/>
        <v>5554210.9323262367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5554210.9323262367</v>
      </c>
      <c r="P145" s="124">
        <f t="shared" si="16"/>
        <v>59013.000860267894</v>
      </c>
      <c r="Q145" s="124">
        <f t="shared" si="12"/>
        <v>11625.018170536419</v>
      </c>
      <c r="R145" s="124">
        <f t="shared" si="13"/>
        <v>5624848.9513570415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5624848.9513570415</v>
      </c>
      <c r="P146" s="124">
        <f t="shared" si="16"/>
        <v>59013.000860267894</v>
      </c>
      <c r="Q146" s="124">
        <f t="shared" si="12"/>
        <v>11772.864239900566</v>
      </c>
      <c r="R146" s="124">
        <f t="shared" si="13"/>
        <v>5695634.8164572101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5695634.8164572101</v>
      </c>
      <c r="P147" s="124">
        <f t="shared" si="16"/>
        <v>59013.000860267894</v>
      </c>
      <c r="Q147" s="124">
        <f t="shared" si="12"/>
        <v>11921.019752543647</v>
      </c>
      <c r="R147" s="124">
        <f t="shared" si="13"/>
        <v>5766568.8370700218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5766568.8370700218</v>
      </c>
      <c r="P148" s="124">
        <f t="shared" si="16"/>
        <v>59013.000860267894</v>
      </c>
      <c r="Q148" s="124">
        <f t="shared" si="12"/>
        <v>12069.485356133493</v>
      </c>
      <c r="R148" s="124">
        <f t="shared" si="13"/>
        <v>5837651.3232864235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5837651.3232864235</v>
      </c>
      <c r="P149" s="124">
        <f t="shared" si="16"/>
        <v>59013.000860267894</v>
      </c>
      <c r="Q149" s="124">
        <f t="shared" si="12"/>
        <v>12218.26169969351</v>
      </c>
      <c r="R149" s="124">
        <f t="shared" si="13"/>
        <v>5908882.585846385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5908882.585846385</v>
      </c>
      <c r="P150" s="124">
        <f t="shared" si="16"/>
        <v>59013.000860267894</v>
      </c>
      <c r="Q150" s="124">
        <f t="shared" si="12"/>
        <v>12367.349433605516</v>
      </c>
      <c r="R150" s="124">
        <f t="shared" si="13"/>
        <v>5980262.9361402588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5980262.9361402588</v>
      </c>
      <c r="P151" s="124">
        <f t="shared" si="16"/>
        <v>59013.000860267894</v>
      </c>
      <c r="Q151" s="124">
        <f t="shared" si="12"/>
        <v>12516.749209612582</v>
      </c>
      <c r="R151" s="124">
        <f t="shared" si="13"/>
        <v>6051792.6862101397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6051792.6862101397</v>
      </c>
      <c r="P152" s="124">
        <f t="shared" si="16"/>
        <v>59013.000860267894</v>
      </c>
      <c r="Q152" s="124">
        <f t="shared" si="12"/>
        <v>12666.461680821887</v>
      </c>
      <c r="R152" s="124">
        <f t="shared" si="13"/>
        <v>6123472.14875123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6123472.14875123</v>
      </c>
      <c r="P153" s="124">
        <f t="shared" si="16"/>
        <v>59013.000860267894</v>
      </c>
      <c r="Q153" s="124">
        <f t="shared" si="12"/>
        <v>12816.487501707566</v>
      </c>
      <c r="R153" s="124">
        <f t="shared" si="13"/>
        <v>6195301.6371132061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6195301.6371132061</v>
      </c>
      <c r="P154" s="124">
        <f t="shared" si="16"/>
        <v>59013.000860267894</v>
      </c>
      <c r="Q154" s="124">
        <f t="shared" si="12"/>
        <v>12966.827328113579</v>
      </c>
      <c r="R154" s="124">
        <f t="shared" si="13"/>
        <v>6267281.4653015882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6267281.4653015882</v>
      </c>
      <c r="P155" s="124">
        <f t="shared" si="16"/>
        <v>59013.000860267894</v>
      </c>
      <c r="Q155" s="124">
        <f t="shared" si="12"/>
        <v>13117.481817256572</v>
      </c>
      <c r="R155" s="124">
        <f t="shared" si="13"/>
        <v>6339411.9479791131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6339411.9479791131</v>
      </c>
      <c r="P156" s="124">
        <f t="shared" si="16"/>
        <v>59013.000860267894</v>
      </c>
      <c r="Q156" s="124">
        <f t="shared" si="12"/>
        <v>13268.451627728749</v>
      </c>
      <c r="R156" s="124">
        <f t="shared" si="13"/>
        <v>6411693.4004671099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6411693.4004671099</v>
      </c>
      <c r="P157" s="124">
        <f t="shared" si="16"/>
        <v>59013.000860267894</v>
      </c>
      <c r="Q157" s="124">
        <f t="shared" si="12"/>
        <v>13419.737419500758</v>
      </c>
      <c r="R157" s="124">
        <f t="shared" si="13"/>
        <v>6484126.1387468791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6484126.1387468791</v>
      </c>
      <c r="P158" s="124">
        <f t="shared" si="16"/>
        <v>59013.000860267894</v>
      </c>
      <c r="Q158" s="124">
        <f t="shared" si="12"/>
        <v>13571.339853924574</v>
      </c>
      <c r="R158" s="124">
        <f t="shared" si="13"/>
        <v>6556710.479461072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6556710.479461072</v>
      </c>
      <c r="P159" s="124">
        <f t="shared" si="16"/>
        <v>59013.000860267894</v>
      </c>
      <c r="Q159" s="124">
        <f t="shared" si="12"/>
        <v>13723.259593736382</v>
      </c>
      <c r="R159" s="124">
        <f t="shared" si="13"/>
        <v>6629446.7399150766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6629446.7399150766</v>
      </c>
      <c r="P160" s="124">
        <f t="shared" si="16"/>
        <v>59013.000860267894</v>
      </c>
      <c r="Q160" s="124">
        <f t="shared" si="12"/>
        <v>13875.497303059483</v>
      </c>
      <c r="R160" s="124">
        <f t="shared" si="13"/>
        <v>6702335.2380784042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6702335.2380784042</v>
      </c>
      <c r="P161" s="124">
        <f t="shared" si="16"/>
        <v>59013.000860267894</v>
      </c>
      <c r="Q161" s="124">
        <f t="shared" si="12"/>
        <v>14028.053647407196</v>
      </c>
      <c r="R161" s="124">
        <f t="shared" si="13"/>
        <v>6775376.2925860798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6775376.2925860798</v>
      </c>
      <c r="P162" s="124">
        <f t="shared" si="16"/>
        <v>59013.000860267894</v>
      </c>
      <c r="Q162" s="124">
        <f t="shared" si="12"/>
        <v>14180.929293685766</v>
      </c>
      <c r="R162" s="124">
        <f t="shared" si="13"/>
        <v>6848570.2227400336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6848570.2227400336</v>
      </c>
      <c r="P163" s="124">
        <f t="shared" si="16"/>
        <v>59013.000860267894</v>
      </c>
      <c r="Q163" s="124">
        <f t="shared" si="12"/>
        <v>14334.124910197275</v>
      </c>
      <c r="R163" s="124">
        <f t="shared" si="13"/>
        <v>6921917.3485104991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6921917.3485104991</v>
      </c>
      <c r="P164" s="124">
        <f t="shared" si="16"/>
        <v>59013.000860267894</v>
      </c>
      <c r="Q164" s="124">
        <f t="shared" si="12"/>
        <v>14487.641166642576</v>
      </c>
      <c r="R164" s="124">
        <f t="shared" si="13"/>
        <v>6995417.9905374097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6995417.9905374097</v>
      </c>
      <c r="P165" s="124">
        <f t="shared" si="16"/>
        <v>59013.000860267894</v>
      </c>
      <c r="Q165" s="124">
        <f t="shared" si="12"/>
        <v>14641.478734124203</v>
      </c>
      <c r="R165" s="124">
        <f t="shared" si="13"/>
        <v>7069072.4701318024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7069072.4701318024</v>
      </c>
      <c r="P166" s="124">
        <f t="shared" si="16"/>
        <v>59013.000860267894</v>
      </c>
      <c r="Q166" s="124">
        <f t="shared" si="12"/>
        <v>14795.638285149322</v>
      </c>
      <c r="R166" s="124">
        <f t="shared" si="13"/>
        <v>7142881.1092772195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7142881.1092772195</v>
      </c>
      <c r="P167" s="124">
        <f t="shared" si="16"/>
        <v>59013.000860267894</v>
      </c>
      <c r="Q167" s="124">
        <f t="shared" si="12"/>
        <v>14950.120493632656</v>
      </c>
      <c r="R167" s="124">
        <f t="shared" si="13"/>
        <v>7216844.2306311205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7216844.2306311205</v>
      </c>
      <c r="P168" s="124">
        <f t="shared" si="16"/>
        <v>59013.000860267894</v>
      </c>
      <c r="Q168" s="124">
        <f t="shared" si="12"/>
        <v>15104.926034899447</v>
      </c>
      <c r="R168" s="124">
        <f t="shared" si="13"/>
        <v>7290962.1575262882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7290962.1575262882</v>
      </c>
      <c r="P169" s="124">
        <f t="shared" si="16"/>
        <v>59013.000860267894</v>
      </c>
      <c r="Q169" s="124">
        <f t="shared" si="12"/>
        <v>15260.055585688391</v>
      </c>
      <c r="R169" s="124">
        <f t="shared" si="13"/>
        <v>7365235.2139722444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7365235.2139722444</v>
      </c>
      <c r="P170" s="124">
        <f t="shared" si="16"/>
        <v>59013.000860267894</v>
      </c>
      <c r="Q170" s="124">
        <f t="shared" si="12"/>
        <v>15415.509824154609</v>
      </c>
      <c r="R170" s="124">
        <f t="shared" si="13"/>
        <v>7439663.7246566676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7439663.7246566676</v>
      </c>
      <c r="P171" s="124">
        <f t="shared" si="16"/>
        <v>59013.000860267894</v>
      </c>
      <c r="Q171" s="124">
        <f t="shared" si="12"/>
        <v>15571.289429872608</v>
      </c>
      <c r="R171" s="124">
        <f t="shared" si="13"/>
        <v>7514248.0149468081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7514248.0149468081</v>
      </c>
      <c r="P172" s="124">
        <f t="shared" si="16"/>
        <v>59013.000860267894</v>
      </c>
      <c r="Q172" s="124">
        <f t="shared" si="12"/>
        <v>15727.395083839248</v>
      </c>
      <c r="R172" s="124">
        <f t="shared" si="13"/>
        <v>7588988.4108909154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7588988.4108909154</v>
      </c>
      <c r="P173" s="124">
        <f t="shared" si="16"/>
        <v>59013.000860267894</v>
      </c>
      <c r="Q173" s="124">
        <f t="shared" si="12"/>
        <v>15883.827468476724</v>
      </c>
      <c r="R173" s="124">
        <f t="shared" si="13"/>
        <v>7663885.2392196599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7663885.2392196599</v>
      </c>
      <c r="P174" s="124">
        <f t="shared" si="16"/>
        <v>59013.000860267894</v>
      </c>
      <c r="Q174" s="124">
        <f t="shared" si="12"/>
        <v>16040.587267635548</v>
      </c>
      <c r="R174" s="124">
        <f t="shared" si="13"/>
        <v>7738938.8273475636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7738938.8273475636</v>
      </c>
      <c r="P175" s="124">
        <f t="shared" si="16"/>
        <v>59013.000860267894</v>
      </c>
      <c r="Q175" s="124">
        <f t="shared" si="12"/>
        <v>16197.675166597537</v>
      </c>
      <c r="R175" s="124">
        <f t="shared" si="13"/>
        <v>7814149.5033744294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7814149.5033744294</v>
      </c>
      <c r="P176" s="124">
        <f t="shared" si="16"/>
        <v>59013.000860267894</v>
      </c>
      <c r="Q176" s="124">
        <f t="shared" si="12"/>
        <v>16355.091852078809</v>
      </c>
      <c r="R176" s="124">
        <f t="shared" si="13"/>
        <v>7889517.5960867768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7889517.5960867768</v>
      </c>
      <c r="P177" s="124">
        <f t="shared" si="16"/>
        <v>59013.000860267894</v>
      </c>
      <c r="Q177" s="124">
        <f t="shared" si="12"/>
        <v>16512.838012232787</v>
      </c>
      <c r="R177" s="124">
        <f t="shared" si="13"/>
        <v>7965043.4349592775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7965043.4349592775</v>
      </c>
      <c r="P178" s="124">
        <f t="shared" si="16"/>
        <v>59013.000860267894</v>
      </c>
      <c r="Q178" s="124">
        <f t="shared" si="12"/>
        <v>16670.914336653204</v>
      </c>
      <c r="R178" s="124">
        <f t="shared" si="13"/>
        <v>8040727.3501561992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8040727.3501561992</v>
      </c>
      <c r="P179" s="124">
        <f t="shared" si="16"/>
        <v>59013.000860267894</v>
      </c>
      <c r="Q179" s="124">
        <f t="shared" si="12"/>
        <v>16829.32151637712</v>
      </c>
      <c r="R179" s="124">
        <f t="shared" si="13"/>
        <v>8116569.6725328444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8116569.6725328444</v>
      </c>
      <c r="P180" s="124">
        <f t="shared" si="16"/>
        <v>59013.000860267894</v>
      </c>
      <c r="Q180" s="124">
        <f t="shared" si="12"/>
        <v>16988.060243887947</v>
      </c>
      <c r="R180" s="124">
        <f t="shared" si="13"/>
        <v>8192570.7336370004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8192570.7336370004</v>
      </c>
      <c r="P181" s="124">
        <f t="shared" si="16"/>
        <v>59013.000860267894</v>
      </c>
      <c r="Q181" s="124">
        <f t="shared" si="12"/>
        <v>17147.131213118464</v>
      </c>
      <c r="R181" s="124">
        <f t="shared" si="13"/>
        <v>8268730.865710387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8268730.865710387</v>
      </c>
      <c r="P182" s="124">
        <f t="shared" si="16"/>
        <v>59013.000860267894</v>
      </c>
      <c r="Q182" s="124">
        <f t="shared" si="12"/>
        <v>17306.53511945386</v>
      </c>
      <c r="R182" s="124">
        <f t="shared" si="13"/>
        <v>8345050.4016901087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8345050.4016901087</v>
      </c>
      <c r="P183" s="124">
        <f t="shared" si="16"/>
        <v>59013.000860267894</v>
      </c>
      <c r="Q183" s="124">
        <f t="shared" si="12"/>
        <v>17466.272659734779</v>
      </c>
      <c r="R183" s="124">
        <f t="shared" si="13"/>
        <v>8421529.6752101108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8421529.6752101108</v>
      </c>
      <c r="P184" s="124">
        <f t="shared" si="16"/>
        <v>59013.000860267894</v>
      </c>
      <c r="Q184" s="124">
        <f t="shared" si="12"/>
        <v>17626.344532260347</v>
      </c>
      <c r="R184" s="124">
        <f t="shared" si="13"/>
        <v>8498169.0206026398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8498169.0206026398</v>
      </c>
      <c r="P185" s="124">
        <f t="shared" si="16"/>
        <v>59013.000860267894</v>
      </c>
      <c r="Q185" s="124">
        <f t="shared" si="12"/>
        <v>17786.751436791252</v>
      </c>
      <c r="R185" s="124">
        <f t="shared" si="13"/>
        <v>8574968.7728996985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8574968.7728996985</v>
      </c>
      <c r="P186" s="124">
        <f t="shared" si="16"/>
        <v>59013.000860267894</v>
      </c>
      <c r="Q186" s="124">
        <f t="shared" si="12"/>
        <v>17947.494074552775</v>
      </c>
      <c r="R186" s="124">
        <f t="shared" si="13"/>
        <v>8651929.26783452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8651929.26783452</v>
      </c>
      <c r="P187" s="124">
        <f t="shared" si="16"/>
        <v>59013.000860267894</v>
      </c>
      <c r="Q187" s="124">
        <f t="shared" ref="Q187:Q250" si="17">O187*$P$53</f>
        <v>18108.573148237876</v>
      </c>
      <c r="R187" s="124">
        <f t="shared" ref="R187:R250" si="18">O187+P187+Q187</f>
        <v>8729050.8418430258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8729050.8418430258</v>
      </c>
      <c r="P188" s="124">
        <f t="shared" ref="P188:P251" si="21">P187</f>
        <v>59013.000860267894</v>
      </c>
      <c r="Q188" s="124">
        <f t="shared" si="17"/>
        <v>18269.989362010256</v>
      </c>
      <c r="R188" s="124">
        <f t="shared" si="18"/>
        <v>8806333.8320653047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8806333.8320653047</v>
      </c>
      <c r="P189" s="124">
        <f t="shared" si="21"/>
        <v>59013.000860267894</v>
      </c>
      <c r="Q189" s="124">
        <f t="shared" si="17"/>
        <v>18431.743421507435</v>
      </c>
      <c r="R189" s="124">
        <f t="shared" si="18"/>
        <v>8883778.576347081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8883778.576347081</v>
      </c>
      <c r="P190" s="124">
        <f t="shared" si="21"/>
        <v>59013.000860267894</v>
      </c>
      <c r="Q190" s="124">
        <f t="shared" si="17"/>
        <v>18593.836033843843</v>
      </c>
      <c r="R190" s="124">
        <f t="shared" si="18"/>
        <v>8961385.4132411927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8961385.4132411927</v>
      </c>
      <c r="P191" s="124">
        <f t="shared" si="21"/>
        <v>59013.000860267894</v>
      </c>
      <c r="Q191" s="124">
        <f t="shared" si="17"/>
        <v>18756.267907613903</v>
      </c>
      <c r="R191" s="124">
        <f t="shared" si="18"/>
        <v>9039154.6820090748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9039154.6820090748</v>
      </c>
      <c r="P192" s="124">
        <f t="shared" si="21"/>
        <v>59013.000860267894</v>
      </c>
      <c r="Q192" s="124">
        <f t="shared" si="17"/>
        <v>18919.03975289514</v>
      </c>
      <c r="R192" s="124">
        <f t="shared" si="18"/>
        <v>9117086.7226222381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9117086.7226222381</v>
      </c>
      <c r="P193" s="124">
        <f t="shared" si="21"/>
        <v>59013.000860267894</v>
      </c>
      <c r="Q193" s="124">
        <f t="shared" si="17"/>
        <v>19082.15228125127</v>
      </c>
      <c r="R193" s="124">
        <f t="shared" si="18"/>
        <v>9195181.8757637572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9195181.8757637572</v>
      </c>
      <c r="P194" s="124">
        <f t="shared" si="21"/>
        <v>59013.000860267894</v>
      </c>
      <c r="Q194" s="124">
        <f t="shared" si="17"/>
        <v>19245.60620573533</v>
      </c>
      <c r="R194" s="124">
        <f t="shared" si="18"/>
        <v>9273440.4828297608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9273440.4828297608</v>
      </c>
      <c r="P195" s="124">
        <f t="shared" si="21"/>
        <v>59013.000860267894</v>
      </c>
      <c r="Q195" s="124">
        <f t="shared" si="17"/>
        <v>19409.402240892774</v>
      </c>
      <c r="R195" s="124">
        <f t="shared" si="18"/>
        <v>9351862.8859309219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9351862.8859309219</v>
      </c>
      <c r="P196" s="124">
        <f t="shared" si="21"/>
        <v>59013.000860267894</v>
      </c>
      <c r="Q196" s="124">
        <f t="shared" si="17"/>
        <v>19573.541102764608</v>
      </c>
      <c r="R196" s="124">
        <f t="shared" si="18"/>
        <v>9430449.4278939553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9430449.4278939553</v>
      </c>
      <c r="P197" s="124">
        <f t="shared" si="21"/>
        <v>59013.000860267894</v>
      </c>
      <c r="Q197" s="124">
        <f t="shared" si="17"/>
        <v>19738.023508890525</v>
      </c>
      <c r="R197" s="124">
        <f t="shared" si="18"/>
        <v>9509200.4522631131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9509200.4522631131</v>
      </c>
      <c r="P198" s="124">
        <f t="shared" si="21"/>
        <v>59013.000860267894</v>
      </c>
      <c r="Q198" s="124">
        <f t="shared" si="17"/>
        <v>19902.850178312023</v>
      </c>
      <c r="R198" s="124">
        <f t="shared" si="18"/>
        <v>9588116.3033016939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9588116.3033016939</v>
      </c>
      <c r="P199" s="124">
        <f t="shared" si="21"/>
        <v>59013.000860267894</v>
      </c>
      <c r="Q199" s="124">
        <f t="shared" si="17"/>
        <v>20068.021831575581</v>
      </c>
      <c r="R199" s="124">
        <f t="shared" si="18"/>
        <v>9667197.3259935379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9667197.3259935379</v>
      </c>
      <c r="P200" s="124">
        <f t="shared" si="21"/>
        <v>59013.000860267894</v>
      </c>
      <c r="Q200" s="124">
        <f t="shared" si="17"/>
        <v>20233.53919073577</v>
      </c>
      <c r="R200" s="124">
        <f t="shared" si="18"/>
        <v>9746443.8660445418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9746443.8660445418</v>
      </c>
      <c r="P201" s="124">
        <f t="shared" si="21"/>
        <v>59013.000860267894</v>
      </c>
      <c r="Q201" s="124">
        <f t="shared" si="17"/>
        <v>20399.402979358434</v>
      </c>
      <c r="R201" s="124">
        <f t="shared" si="18"/>
        <v>9825856.2698841691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9825856.2698841691</v>
      </c>
      <c r="P202" s="124">
        <f t="shared" si="21"/>
        <v>59013.000860267894</v>
      </c>
      <c r="Q202" s="124">
        <f t="shared" si="17"/>
        <v>20565.613922523858</v>
      </c>
      <c r="R202" s="124">
        <f t="shared" si="18"/>
        <v>9905434.8846669607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9905434.8846669607</v>
      </c>
      <c r="P203" s="124">
        <f t="shared" si="21"/>
        <v>59013.000860267894</v>
      </c>
      <c r="Q203" s="124">
        <f t="shared" si="17"/>
        <v>20732.172746829907</v>
      </c>
      <c r="R203" s="124">
        <f t="shared" si="18"/>
        <v>9985180.0582740586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9985180.0582740586</v>
      </c>
      <c r="P204" s="124">
        <f t="shared" si="21"/>
        <v>59013.000860267894</v>
      </c>
      <c r="Q204" s="124">
        <f t="shared" si="17"/>
        <v>20899.080180395242</v>
      </c>
      <c r="R204" s="124">
        <f t="shared" si="18"/>
        <v>10065092.139314722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10065092.139314722</v>
      </c>
      <c r="P205" s="124">
        <f t="shared" si="21"/>
        <v>59013.000860267894</v>
      </c>
      <c r="Q205" s="124">
        <f t="shared" si="17"/>
        <v>21066.336952862472</v>
      </c>
      <c r="R205" s="124">
        <f t="shared" si="18"/>
        <v>10145171.477127854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10145171.477127854</v>
      </c>
      <c r="P206" s="124">
        <f t="shared" si="21"/>
        <v>59013.000860267894</v>
      </c>
      <c r="Q206" s="124">
        <f t="shared" si="17"/>
        <v>21233.943795401363</v>
      </c>
      <c r="R206" s="124">
        <f t="shared" si="18"/>
        <v>10225418.421783524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10225418.421783524</v>
      </c>
      <c r="P207" s="124">
        <f t="shared" si="21"/>
        <v>59013.000860267894</v>
      </c>
      <c r="Q207" s="124">
        <f t="shared" si="17"/>
        <v>21401.901440712012</v>
      </c>
      <c r="R207" s="124">
        <f t="shared" si="18"/>
        <v>10305833.324084504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10305833.324084504</v>
      </c>
      <c r="P208" s="124">
        <f t="shared" si="21"/>
        <v>59013.000860267894</v>
      </c>
      <c r="Q208" s="124">
        <f t="shared" si="17"/>
        <v>21570.210623028081</v>
      </c>
      <c r="R208" s="124">
        <f t="shared" si="18"/>
        <v>10386416.5355678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10386416.5355678</v>
      </c>
      <c r="P209" s="124">
        <f t="shared" si="21"/>
        <v>59013.000860267894</v>
      </c>
      <c r="Q209" s="124">
        <f t="shared" si="17"/>
        <v>21738.872078119985</v>
      </c>
      <c r="R209" s="124">
        <f t="shared" si="18"/>
        <v>10467168.408506189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10467168.408506189</v>
      </c>
      <c r="P210" s="124">
        <f t="shared" si="21"/>
        <v>59013.000860267894</v>
      </c>
      <c r="Q210" s="124">
        <f t="shared" si="17"/>
        <v>21907.886543298111</v>
      </c>
      <c r="R210" s="124">
        <f t="shared" si="18"/>
        <v>10548089.295909755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10548089.295909755</v>
      </c>
      <c r="P211" s="124">
        <f t="shared" si="21"/>
        <v>59013.000860267894</v>
      </c>
      <c r="Q211" s="124">
        <f t="shared" si="17"/>
        <v>22077.254757416042</v>
      </c>
      <c r="R211" s="124">
        <f t="shared" si="18"/>
        <v>10629179.551527439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10629179.551527439</v>
      </c>
      <c r="P212" s="124">
        <f t="shared" si="21"/>
        <v>59013.000860267894</v>
      </c>
      <c r="Q212" s="124">
        <f t="shared" si="17"/>
        <v>22246.977460873797</v>
      </c>
      <c r="R212" s="124">
        <f t="shared" si="18"/>
        <v>10710439.529848581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10710439.529848581</v>
      </c>
      <c r="P213" s="124">
        <f t="shared" si="21"/>
        <v>59013.000860267894</v>
      </c>
      <c r="Q213" s="124">
        <f t="shared" si="17"/>
        <v>22417.055395621053</v>
      </c>
      <c r="R213" s="124">
        <f t="shared" si="18"/>
        <v>10791869.586104471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10791869.586104471</v>
      </c>
      <c r="P214" s="124">
        <f t="shared" si="21"/>
        <v>59013.000860267894</v>
      </c>
      <c r="Q214" s="124">
        <f t="shared" si="17"/>
        <v>22587.489305160398</v>
      </c>
      <c r="R214" s="124">
        <f t="shared" si="18"/>
        <v>10873470.0762699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10873470.0762699</v>
      </c>
      <c r="P215" s="124">
        <f t="shared" si="21"/>
        <v>59013.000860267894</v>
      </c>
      <c r="Q215" s="124">
        <f t="shared" si="17"/>
        <v>22758.279934550574</v>
      </c>
      <c r="R215" s="124">
        <f t="shared" si="18"/>
        <v>10955241.357064718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10955241.357064718</v>
      </c>
      <c r="P216" s="124">
        <f t="shared" si="21"/>
        <v>59013.000860267894</v>
      </c>
      <c r="Q216" s="124">
        <f t="shared" si="17"/>
        <v>22929.428030409737</v>
      </c>
      <c r="R216" s="124">
        <f t="shared" si="18"/>
        <v>11037183.785955396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11037183.785955396</v>
      </c>
      <c r="P217" s="124">
        <f t="shared" si="21"/>
        <v>59013.000860267894</v>
      </c>
      <c r="Q217" s="124">
        <f t="shared" si="17"/>
        <v>23100.934340918735</v>
      </c>
      <c r="R217" s="124">
        <f t="shared" si="18"/>
        <v>11119297.721156582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11119297.721156582</v>
      </c>
      <c r="P218" s="124">
        <f t="shared" si="21"/>
        <v>59013.000860267894</v>
      </c>
      <c r="Q218" s="124">
        <f t="shared" si="17"/>
        <v>23272.799615824355</v>
      </c>
      <c r="R218" s="124">
        <f t="shared" si="18"/>
        <v>11201583.521632675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11201583.521632675</v>
      </c>
      <c r="P219" s="124">
        <f t="shared" si="21"/>
        <v>59013.000860267894</v>
      </c>
      <c r="Q219" s="124">
        <f t="shared" si="17"/>
        <v>23445.024606442614</v>
      </c>
      <c r="R219" s="124">
        <f t="shared" si="18"/>
        <v>11284041.547099385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11284041.547099385</v>
      </c>
      <c r="P220" s="124">
        <f t="shared" si="21"/>
        <v>59013.000860267894</v>
      </c>
      <c r="Q220" s="124">
        <f t="shared" si="17"/>
        <v>23617.610065662037</v>
      </c>
      <c r="R220" s="124">
        <f t="shared" si="18"/>
        <v>11366672.158025315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11366672.158025315</v>
      </c>
      <c r="P221" s="124">
        <f t="shared" si="21"/>
        <v>59013.000860267894</v>
      </c>
      <c r="Q221" s="124">
        <f t="shared" si="17"/>
        <v>23790.556747946954</v>
      </c>
      <c r="R221" s="124">
        <f t="shared" si="18"/>
        <v>11449475.71563353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11449475.71563353</v>
      </c>
      <c r="P222" s="124">
        <f t="shared" si="21"/>
        <v>59013.000860267894</v>
      </c>
      <c r="Q222" s="124">
        <f t="shared" si="17"/>
        <v>23963.865409340808</v>
      </c>
      <c r="R222" s="124">
        <f t="shared" si="18"/>
        <v>11532452.581903139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11532452.581903139</v>
      </c>
      <c r="P223" s="124">
        <f t="shared" si="21"/>
        <v>59013.000860267894</v>
      </c>
      <c r="Q223" s="124">
        <f t="shared" si="17"/>
        <v>24137.536807469431</v>
      </c>
      <c r="R223" s="124">
        <f t="shared" si="18"/>
        <v>11615603.119570877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11615603.119570877</v>
      </c>
      <c r="P224" s="124">
        <f t="shared" si="21"/>
        <v>59013.000860267894</v>
      </c>
      <c r="Q224" s="124">
        <f t="shared" si="17"/>
        <v>24311.571701544381</v>
      </c>
      <c r="R224" s="124">
        <f t="shared" si="18"/>
        <v>11698927.692132691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11698927.692132691</v>
      </c>
      <c r="P225" s="124">
        <f t="shared" si="21"/>
        <v>59013.000860267894</v>
      </c>
      <c r="Q225" s="124">
        <f t="shared" si="17"/>
        <v>24485.970852366256</v>
      </c>
      <c r="R225" s="124">
        <f t="shared" si="18"/>
        <v>11782426.663845325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11782426.663845325</v>
      </c>
      <c r="P226" s="124">
        <f t="shared" si="21"/>
        <v>59013.000860267894</v>
      </c>
      <c r="Q226" s="124">
        <f t="shared" si="17"/>
        <v>24660.735022328005</v>
      </c>
      <c r="R226" s="124">
        <f t="shared" si="18"/>
        <v>11866100.399727922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11866100.399727922</v>
      </c>
      <c r="P227" s="124">
        <f t="shared" si="21"/>
        <v>59013.000860267894</v>
      </c>
      <c r="Q227" s="124">
        <f t="shared" si="17"/>
        <v>24835.864975418292</v>
      </c>
      <c r="R227" s="124">
        <f t="shared" si="18"/>
        <v>11949949.265563609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11949949.265563609</v>
      </c>
      <c r="P228" s="124">
        <f t="shared" si="21"/>
        <v>59013.000860267894</v>
      </c>
      <c r="Q228" s="124">
        <f t="shared" si="17"/>
        <v>25011.361477224804</v>
      </c>
      <c r="R228" s="124">
        <f t="shared" si="18"/>
        <v>12033973.627901101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12033973.627901101</v>
      </c>
      <c r="P229" s="124">
        <f t="shared" si="21"/>
        <v>59013.000860267894</v>
      </c>
      <c r="Q229" s="124">
        <f t="shared" si="17"/>
        <v>25187.225294937609</v>
      </c>
      <c r="R229" s="124">
        <f t="shared" si="18"/>
        <v>12118173.854056308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12118173.854056308</v>
      </c>
      <c r="P230" s="124">
        <f t="shared" si="21"/>
        <v>59013.000860267894</v>
      </c>
      <c r="Q230" s="124">
        <f t="shared" si="17"/>
        <v>25363.45719735252</v>
      </c>
      <c r="R230" s="124">
        <f t="shared" si="18"/>
        <v>12202550.31211393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12202550.31211393</v>
      </c>
      <c r="P231" s="124">
        <f t="shared" si="21"/>
        <v>59013.000860267894</v>
      </c>
      <c r="Q231" s="124">
        <f t="shared" si="17"/>
        <v>25540.057954874439</v>
      </c>
      <c r="R231" s="124">
        <f t="shared" si="18"/>
        <v>12287103.370929072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12287103.370929072</v>
      </c>
      <c r="P232" s="124">
        <f t="shared" si="21"/>
        <v>59013.000860267894</v>
      </c>
      <c r="Q232" s="124">
        <f t="shared" si="17"/>
        <v>25717.028339520741</v>
      </c>
      <c r="R232" s="124">
        <f t="shared" si="18"/>
        <v>12371833.40012886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12371833.40012886</v>
      </c>
      <c r="P233" s="124">
        <f t="shared" si="21"/>
        <v>59013.000860267894</v>
      </c>
      <c r="Q233" s="124">
        <f t="shared" si="17"/>
        <v>25894.369124924633</v>
      </c>
      <c r="R233" s="124">
        <f t="shared" si="18"/>
        <v>12456740.770114053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12456740.770114053</v>
      </c>
      <c r="P234" s="124">
        <f t="shared" si="21"/>
        <v>59013.000860267894</v>
      </c>
      <c r="Q234" s="124">
        <f t="shared" si="17"/>
        <v>26072.081086338552</v>
      </c>
      <c r="R234" s="124">
        <f t="shared" si="18"/>
        <v>12541825.852060661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12541825.852060661</v>
      </c>
      <c r="P235" s="124">
        <f t="shared" si="21"/>
        <v>59013.000860267894</v>
      </c>
      <c r="Q235" s="124">
        <f t="shared" si="17"/>
        <v>26250.165000637542</v>
      </c>
      <c r="R235" s="124">
        <f t="shared" si="18"/>
        <v>12627089.017921567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12627089.017921567</v>
      </c>
      <c r="P236" s="124">
        <f t="shared" si="21"/>
        <v>59013.000860267894</v>
      </c>
      <c r="Q236" s="124">
        <f t="shared" si="17"/>
        <v>26428.621646322648</v>
      </c>
      <c r="R236" s="124">
        <f t="shared" si="18"/>
        <v>12712530.640428158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12712530.640428158</v>
      </c>
      <c r="P237" s="124">
        <f t="shared" si="21"/>
        <v>59013.000860267894</v>
      </c>
      <c r="Q237" s="124">
        <f t="shared" si="17"/>
        <v>26607.451803524338</v>
      </c>
      <c r="R237" s="124">
        <f t="shared" si="18"/>
        <v>12798151.09309195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12798151.09309195</v>
      </c>
      <c r="P238" s="124">
        <f t="shared" si="21"/>
        <v>59013.000860267894</v>
      </c>
      <c r="Q238" s="124">
        <f t="shared" si="17"/>
        <v>26786.656254005888</v>
      </c>
      <c r="R238" s="124">
        <f t="shared" si="18"/>
        <v>12883950.750206225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12883950.750206225</v>
      </c>
      <c r="P239" s="124">
        <f t="shared" si="21"/>
        <v>59013.000860267894</v>
      </c>
      <c r="Q239" s="124">
        <f t="shared" si="17"/>
        <v>26966.235781166823</v>
      </c>
      <c r="R239" s="124">
        <f t="shared" si="18"/>
        <v>12969929.98684766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12969929.98684766</v>
      </c>
      <c r="P240" s="124">
        <f t="shared" si="21"/>
        <v>59013.000860267894</v>
      </c>
      <c r="Q240" s="124">
        <f t="shared" si="17"/>
        <v>27146.191170046321</v>
      </c>
      <c r="R240" s="124">
        <f t="shared" si="18"/>
        <v>13056089.178877974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13056089.178877974</v>
      </c>
      <c r="P241" s="124">
        <f t="shared" si="21"/>
        <v>59013.000860267894</v>
      </c>
      <c r="Q241" s="124">
        <f t="shared" si="17"/>
        <v>27326.523207326663</v>
      </c>
      <c r="R241" s="124">
        <f t="shared" si="18"/>
        <v>13142428.70294557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13142428.70294557</v>
      </c>
      <c r="P242" s="124">
        <f t="shared" si="21"/>
        <v>59013.000860267894</v>
      </c>
      <c r="Q242" s="124">
        <f t="shared" si="17"/>
        <v>27507.232681336664</v>
      </c>
      <c r="R242" s="124">
        <f t="shared" si="18"/>
        <v>13228948.936487174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13228948.936487174</v>
      </c>
      <c r="P243" s="124">
        <f t="shared" si="21"/>
        <v>59013.000860267894</v>
      </c>
      <c r="Q243" s="124">
        <f t="shared" si="17"/>
        <v>27688.320382055106</v>
      </c>
      <c r="R243" s="124">
        <f t="shared" si="18"/>
        <v>13315650.257729497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13315650.257729497</v>
      </c>
      <c r="P244" s="124">
        <f t="shared" si="21"/>
        <v>59013.000860267894</v>
      </c>
      <c r="Q244" s="124">
        <f t="shared" si="17"/>
        <v>27869.787101114223</v>
      </c>
      <c r="R244" s="124">
        <f t="shared" si="18"/>
        <v>13402533.045690879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13402533.045690879</v>
      </c>
      <c r="P245" s="124">
        <f t="shared" si="21"/>
        <v>59013.000860267894</v>
      </c>
      <c r="Q245" s="124">
        <f t="shared" si="17"/>
        <v>28051.633631803132</v>
      </c>
      <c r="R245" s="124">
        <f t="shared" si="18"/>
        <v>13489597.680182951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13489597.680182951</v>
      </c>
      <c r="P246" s="124">
        <f t="shared" si="21"/>
        <v>59013.000860267894</v>
      </c>
      <c r="Q246" s="124">
        <f t="shared" si="17"/>
        <v>28233.860769071311</v>
      </c>
      <c r="R246" s="124">
        <f t="shared" si="18"/>
        <v>13576844.54181229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13576844.54181229</v>
      </c>
      <c r="P247" s="124">
        <f t="shared" si="21"/>
        <v>59013.000860267894</v>
      </c>
      <c r="Q247" s="124">
        <f t="shared" si="17"/>
        <v>28416.46930953208</v>
      </c>
      <c r="R247" s="124">
        <f t="shared" si="18"/>
        <v>13664274.011982089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13664274.011982089</v>
      </c>
      <c r="P248" s="124">
        <f t="shared" si="21"/>
        <v>59013.000860267894</v>
      </c>
      <c r="Q248" s="124">
        <f t="shared" si="17"/>
        <v>28599.460051466078</v>
      </c>
      <c r="R248" s="124">
        <f t="shared" si="18"/>
        <v>13751886.472893823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13751886.472893823</v>
      </c>
      <c r="P249" s="124">
        <f t="shared" si="21"/>
        <v>59013.000860267894</v>
      </c>
      <c r="Q249" s="124">
        <f t="shared" si="17"/>
        <v>28782.83379482475</v>
      </c>
      <c r="R249" s="124">
        <f t="shared" si="18"/>
        <v>13839682.307548916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13839682.307548916</v>
      </c>
      <c r="P250" s="124">
        <f t="shared" si="21"/>
        <v>59013.000860267894</v>
      </c>
      <c r="Q250" s="124">
        <f t="shared" si="17"/>
        <v>28966.591341233849</v>
      </c>
      <c r="R250" s="124">
        <f t="shared" si="18"/>
        <v>13927661.899750419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13927661.899750419</v>
      </c>
      <c r="P251" s="124">
        <f t="shared" si="21"/>
        <v>59013.000860267894</v>
      </c>
      <c r="Q251" s="124">
        <f t="shared" ref="Q251:Q314" si="22">O251*$P$53</f>
        <v>29150.733493996941</v>
      </c>
      <c r="R251" s="124">
        <f t="shared" ref="R251:R314" si="23">O251+P251+Q251</f>
        <v>14015825.634104684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14015825.634104684</v>
      </c>
      <c r="P252" s="124">
        <f t="shared" ref="P252:P315" si="26">P251</f>
        <v>59013.000860267894</v>
      </c>
      <c r="Q252" s="124">
        <f t="shared" si="22"/>
        <v>29335.261058098909</v>
      </c>
      <c r="R252" s="124">
        <f t="shared" si="23"/>
        <v>14104173.896023052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14104173.896023052</v>
      </c>
      <c r="P253" s="124">
        <f t="shared" si="26"/>
        <v>59013.000860267894</v>
      </c>
      <c r="Q253" s="124">
        <f t="shared" si="22"/>
        <v>29520.174840209482</v>
      </c>
      <c r="R253" s="124">
        <f t="shared" si="23"/>
        <v>14192707.07172353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14192707.07172353</v>
      </c>
      <c r="P254" s="124">
        <f t="shared" si="26"/>
        <v>59013.000860267894</v>
      </c>
      <c r="Q254" s="124">
        <f t="shared" si="22"/>
        <v>29705.475648686752</v>
      </c>
      <c r="R254" s="124">
        <f t="shared" si="23"/>
        <v>14281425.548232485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14281425.548232485</v>
      </c>
      <c r="P255" s="124">
        <f t="shared" si="26"/>
        <v>59013.000860267894</v>
      </c>
      <c r="Q255" s="124">
        <f t="shared" si="22"/>
        <v>29891.164293580718</v>
      </c>
      <c r="R255" s="124">
        <f t="shared" si="23"/>
        <v>14370329.713386334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14370329.713386334</v>
      </c>
      <c r="P256" s="124">
        <f t="shared" si="26"/>
        <v>59013.000860267894</v>
      </c>
      <c r="Q256" s="124">
        <f t="shared" si="22"/>
        <v>30077.241586636821</v>
      </c>
      <c r="R256" s="124">
        <f t="shared" si="23"/>
        <v>14459419.955833239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14459419.955833239</v>
      </c>
      <c r="P257" s="124">
        <f t="shared" si="26"/>
        <v>59013.000860267894</v>
      </c>
      <c r="Q257" s="124">
        <f t="shared" si="22"/>
        <v>30263.708341299483</v>
      </c>
      <c r="R257" s="124">
        <f t="shared" si="23"/>
        <v>14548696.665034806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14548696.665034806</v>
      </c>
      <c r="P258" s="124">
        <f t="shared" si="26"/>
        <v>59013.000860267894</v>
      </c>
      <c r="Q258" s="124">
        <f t="shared" si="22"/>
        <v>30450.56537271569</v>
      </c>
      <c r="R258" s="124">
        <f t="shared" si="23"/>
        <v>14638160.231267789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14638160.231267789</v>
      </c>
      <c r="P259" s="124">
        <f t="shared" si="26"/>
        <v>59013.000860267894</v>
      </c>
      <c r="Q259" s="124">
        <f t="shared" si="22"/>
        <v>30637.813497738523</v>
      </c>
      <c r="R259" s="124">
        <f t="shared" si="23"/>
        <v>14727811.045625797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14727811.045625797</v>
      </c>
      <c r="P260" s="124">
        <f t="shared" si="26"/>
        <v>59013.000860267894</v>
      </c>
      <c r="Q260" s="124">
        <f t="shared" si="22"/>
        <v>30825.453534930759</v>
      </c>
      <c r="R260" s="124">
        <f t="shared" si="23"/>
        <v>14817649.500020996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14817649.500020996</v>
      </c>
      <c r="P261" s="124">
        <f t="shared" si="26"/>
        <v>59013.000860267894</v>
      </c>
      <c r="Q261" s="124">
        <f t="shared" si="22"/>
        <v>31013.486304568425</v>
      </c>
      <c r="R261" s="124">
        <f t="shared" si="23"/>
        <v>14907675.987185832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14907675.987185832</v>
      </c>
      <c r="P262" s="124">
        <f t="shared" si="26"/>
        <v>59013.000860267894</v>
      </c>
      <c r="Q262" s="124">
        <f t="shared" si="22"/>
        <v>31201.912628644393</v>
      </c>
      <c r="R262" s="124">
        <f t="shared" si="23"/>
        <v>14997890.900674745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14997890.900674745</v>
      </c>
      <c r="P263" s="124">
        <f t="shared" si="26"/>
        <v>59013.000860267894</v>
      </c>
      <c r="Q263" s="124">
        <f t="shared" si="22"/>
        <v>31390.733330871983</v>
      </c>
      <c r="R263" s="124">
        <f t="shared" si="23"/>
        <v>15088294.634865886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15088294.634865886</v>
      </c>
      <c r="P264" s="124">
        <f t="shared" si="26"/>
        <v>59013.000860267894</v>
      </c>
      <c r="Q264" s="124">
        <f t="shared" si="22"/>
        <v>31579.949236688542</v>
      </c>
      <c r="R264" s="124">
        <f t="shared" si="23"/>
        <v>15178887.584962843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15178887.584962843</v>
      </c>
      <c r="P265" s="124">
        <f t="shared" si="26"/>
        <v>59013.000860267894</v>
      </c>
      <c r="Q265" s="124">
        <f t="shared" si="22"/>
        <v>31769.561173259077</v>
      </c>
      <c r="R265" s="124">
        <f t="shared" si="23"/>
        <v>15269670.14699637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15269670.14699637</v>
      </c>
      <c r="P266" s="124">
        <f t="shared" si="26"/>
        <v>59013.000860267894</v>
      </c>
      <c r="Q266" s="124">
        <f t="shared" si="22"/>
        <v>31959.569969479857</v>
      </c>
      <c r="R266" s="124">
        <f t="shared" si="23"/>
        <v>15360642.717826117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15360642.717826117</v>
      </c>
      <c r="P267" s="124">
        <f t="shared" si="26"/>
        <v>59013.000860267894</v>
      </c>
      <c r="Q267" s="124">
        <f t="shared" si="22"/>
        <v>32149.976455982036</v>
      </c>
      <c r="R267" s="124">
        <f t="shared" si="23"/>
        <v>15451805.695142368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15451805.695142368</v>
      </c>
      <c r="P268" s="124">
        <f t="shared" si="26"/>
        <v>59013.000860267894</v>
      </c>
      <c r="Q268" s="124">
        <f t="shared" si="22"/>
        <v>32340.781465135289</v>
      </c>
      <c r="R268" s="124">
        <f t="shared" si="23"/>
        <v>15543159.477467772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15543159.477467772</v>
      </c>
      <c r="P269" s="124">
        <f t="shared" si="26"/>
        <v>59013.000860267894</v>
      </c>
      <c r="Q269" s="124">
        <f t="shared" si="22"/>
        <v>32531.98583105145</v>
      </c>
      <c r="R269" s="124">
        <f t="shared" si="23"/>
        <v>15634704.464159092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15634704.464159092</v>
      </c>
      <c r="P270" s="124">
        <f t="shared" si="26"/>
        <v>59013.000860267894</v>
      </c>
      <c r="Q270" s="124">
        <f t="shared" si="22"/>
        <v>32723.590389588157</v>
      </c>
      <c r="R270" s="124">
        <f t="shared" si="23"/>
        <v>15726441.055408949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15726441.055408949</v>
      </c>
      <c r="P271" s="124">
        <f t="shared" si="26"/>
        <v>59013.000860267894</v>
      </c>
      <c r="Q271" s="124">
        <f t="shared" si="22"/>
        <v>32915.595978352503</v>
      </c>
      <c r="R271" s="124">
        <f t="shared" si="23"/>
        <v>15818369.65224757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15818369.65224757</v>
      </c>
      <c r="P272" s="124">
        <f t="shared" si="26"/>
        <v>59013.000860267894</v>
      </c>
      <c r="Q272" s="124">
        <f t="shared" si="22"/>
        <v>33108.003436704697</v>
      </c>
      <c r="R272" s="124">
        <f t="shared" si="23"/>
        <v>15910490.656544544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15910490.656544544</v>
      </c>
      <c r="P273" s="124">
        <f t="shared" si="26"/>
        <v>59013.000860267894</v>
      </c>
      <c r="Q273" s="124">
        <f t="shared" si="22"/>
        <v>33300.813605761759</v>
      </c>
      <c r="R273" s="124">
        <f t="shared" si="23"/>
        <v>16002804.471010573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16002804.471010573</v>
      </c>
      <c r="P274" s="124">
        <f t="shared" si="26"/>
        <v>59013.000860267894</v>
      </c>
      <c r="Q274" s="124">
        <f t="shared" si="22"/>
        <v>33494.027328401142</v>
      </c>
      <c r="R274" s="124">
        <f t="shared" si="23"/>
        <v>16095311.499199243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16095311.499199243</v>
      </c>
      <c r="P275" s="124">
        <f t="shared" si="26"/>
        <v>59013.000860267894</v>
      </c>
      <c r="Q275" s="124">
        <f t="shared" si="22"/>
        <v>33687.645449264484</v>
      </c>
      <c r="R275" s="124">
        <f t="shared" si="23"/>
        <v>16188012.145508775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16188012.145508775</v>
      </c>
      <c r="P276" s="124">
        <f t="shared" si="26"/>
        <v>59013.000860267894</v>
      </c>
      <c r="Q276" s="124">
        <f t="shared" si="22"/>
        <v>33881.668814761229</v>
      </c>
      <c r="R276" s="124">
        <f t="shared" si="23"/>
        <v>16280906.815183805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16280906.815183805</v>
      </c>
      <c r="P277" s="124">
        <f t="shared" si="26"/>
        <v>59013.000860267894</v>
      </c>
      <c r="Q277" s="124">
        <f t="shared" si="22"/>
        <v>34076.098273072406</v>
      </c>
      <c r="R277" s="124">
        <f t="shared" si="23"/>
        <v>16373995.914317146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16373995.914317146</v>
      </c>
      <c r="P278" s="124">
        <f t="shared" si="26"/>
        <v>59013.000860267894</v>
      </c>
      <c r="Q278" s="124">
        <f t="shared" si="22"/>
        <v>34270.934674154261</v>
      </c>
      <c r="R278" s="124">
        <f t="shared" si="23"/>
        <v>16467279.849851569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16467279.849851569</v>
      </c>
      <c r="P279" s="124">
        <f t="shared" si="26"/>
        <v>59013.000860267894</v>
      </c>
      <c r="Q279" s="124">
        <f t="shared" si="22"/>
        <v>34466.178869742034</v>
      </c>
      <c r="R279" s="124">
        <f t="shared" si="23"/>
        <v>16560759.02958158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16560759.02958158</v>
      </c>
      <c r="P280" s="124">
        <f t="shared" si="26"/>
        <v>59013.000860267894</v>
      </c>
      <c r="Q280" s="124">
        <f t="shared" si="22"/>
        <v>34661.831713353626</v>
      </c>
      <c r="R280" s="124">
        <f t="shared" si="23"/>
        <v>16654433.862155203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16654433.862155203</v>
      </c>
      <c r="P281" s="124">
        <f t="shared" si="26"/>
        <v>59013.000860267894</v>
      </c>
      <c r="Q281" s="124">
        <f t="shared" si="22"/>
        <v>34857.89406029338</v>
      </c>
      <c r="R281" s="124">
        <f t="shared" si="23"/>
        <v>16748304.757075764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16748304.757075764</v>
      </c>
      <c r="P282" s="124">
        <f t="shared" si="26"/>
        <v>59013.000860267894</v>
      </c>
      <c r="Q282" s="124">
        <f t="shared" si="22"/>
        <v>35054.366767655789</v>
      </c>
      <c r="R282" s="124">
        <f t="shared" si="23"/>
        <v>16842372.124703687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16842372.124703687</v>
      </c>
      <c r="P283" s="124">
        <f t="shared" si="26"/>
        <v>59013.000860267894</v>
      </c>
      <c r="Q283" s="124">
        <f t="shared" si="22"/>
        <v>35251.250694329261</v>
      </c>
      <c r="R283" s="124">
        <f t="shared" si="23"/>
        <v>16936636.376258284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16936636.376258284</v>
      </c>
      <c r="P284" s="124">
        <f t="shared" si="26"/>
        <v>59013.000860267894</v>
      </c>
      <c r="Q284" s="124">
        <f t="shared" si="22"/>
        <v>35448.546700999876</v>
      </c>
      <c r="R284" s="124">
        <f t="shared" si="23"/>
        <v>17031097.923819549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17031097.923819549</v>
      </c>
      <c r="P285" s="124">
        <f t="shared" si="26"/>
        <v>59013.000860267894</v>
      </c>
      <c r="Q285" s="124">
        <f t="shared" si="22"/>
        <v>35646.255650155101</v>
      </c>
      <c r="R285" s="124">
        <f t="shared" si="23"/>
        <v>17125757.180329971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17125757.180329971</v>
      </c>
      <c r="P286" s="124">
        <f t="shared" si="26"/>
        <v>59013.000860267894</v>
      </c>
      <c r="Q286" s="124">
        <f t="shared" si="22"/>
        <v>35844.378406087642</v>
      </c>
      <c r="R286" s="124">
        <f t="shared" si="23"/>
        <v>17220614.559596326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17220614.559596326</v>
      </c>
      <c r="P287" s="124">
        <f t="shared" si="26"/>
        <v>59013.000860267894</v>
      </c>
      <c r="Q287" s="124">
        <f t="shared" si="22"/>
        <v>36042.915834899155</v>
      </c>
      <c r="R287" s="124">
        <f t="shared" si="23"/>
        <v>17315670.476291493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17315670.476291493</v>
      </c>
      <c r="P288" s="124">
        <f t="shared" si="26"/>
        <v>59013.000860267894</v>
      </c>
      <c r="Q288" s="124">
        <f t="shared" si="22"/>
        <v>36241.868804504054</v>
      </c>
      <c r="R288" s="124">
        <f t="shared" si="23"/>
        <v>17410925.345956262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17410925.345956262</v>
      </c>
      <c r="P289" s="124">
        <f t="shared" si="26"/>
        <v>59013.000860267894</v>
      </c>
      <c r="Q289" s="124">
        <f t="shared" si="22"/>
        <v>36441.238184633308</v>
      </c>
      <c r="R289" s="124">
        <f t="shared" si="23"/>
        <v>17506379.585001163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17506379.585001163</v>
      </c>
      <c r="P290" s="124">
        <f t="shared" si="26"/>
        <v>59013.000860267894</v>
      </c>
      <c r="Q290" s="124">
        <f t="shared" si="22"/>
        <v>36641.024846838263</v>
      </c>
      <c r="R290" s="124">
        <f t="shared" si="23"/>
        <v>17602033.610708266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17602033.610708266</v>
      </c>
      <c r="P291" s="124">
        <f t="shared" si="26"/>
        <v>59013.000860267894</v>
      </c>
      <c r="Q291" s="124">
        <f t="shared" si="22"/>
        <v>36841.229664494385</v>
      </c>
      <c r="R291" s="124">
        <f t="shared" si="23"/>
        <v>17697887.841233026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17697887.841233026</v>
      </c>
      <c r="P292" s="124">
        <f t="shared" si="26"/>
        <v>59013.000860267894</v>
      </c>
      <c r="Q292" s="124">
        <f t="shared" si="22"/>
        <v>37041.853512805174</v>
      </c>
      <c r="R292" s="124">
        <f t="shared" si="23"/>
        <v>17793942.695606098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17793942.695606098</v>
      </c>
      <c r="P293" s="124">
        <f t="shared" si="26"/>
        <v>59013.000860267894</v>
      </c>
      <c r="Q293" s="124">
        <f t="shared" si="22"/>
        <v>37242.8972688059</v>
      </c>
      <c r="R293" s="124">
        <f t="shared" si="23"/>
        <v>17890198.59373517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17890198.59373517</v>
      </c>
      <c r="P294" s="124">
        <f t="shared" si="26"/>
        <v>59013.000860267894</v>
      </c>
      <c r="Q294" s="124">
        <f t="shared" si="22"/>
        <v>37444.361811367504</v>
      </c>
      <c r="R294" s="124">
        <f t="shared" si="23"/>
        <v>17986655.956406802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17986655.956406802</v>
      </c>
      <c r="P295" s="124">
        <f t="shared" si="26"/>
        <v>59013.000860267894</v>
      </c>
      <c r="Q295" s="124">
        <f t="shared" si="22"/>
        <v>37646.248021200394</v>
      </c>
      <c r="R295" s="124">
        <f t="shared" si="23"/>
        <v>18083315.205288269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18083315.205288269</v>
      </c>
      <c r="P296" s="124">
        <f t="shared" si="26"/>
        <v>59013.000860267894</v>
      </c>
      <c r="Q296" s="124">
        <f t="shared" si="22"/>
        <v>37848.556780858329</v>
      </c>
      <c r="R296" s="124">
        <f t="shared" si="23"/>
        <v>18180176.762929395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18180176.762929395</v>
      </c>
      <c r="P297" s="124">
        <f t="shared" si="26"/>
        <v>59013.000860267894</v>
      </c>
      <c r="Q297" s="124">
        <f t="shared" si="22"/>
        <v>38051.288974742245</v>
      </c>
      <c r="R297" s="124">
        <f t="shared" si="23"/>
        <v>18277241.052764405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18277241.052764405</v>
      </c>
      <c r="P298" s="124">
        <f t="shared" si="26"/>
        <v>59013.000860267894</v>
      </c>
      <c r="Q298" s="124">
        <f t="shared" si="22"/>
        <v>38254.445489104153</v>
      </c>
      <c r="R298" s="124">
        <f t="shared" si="23"/>
        <v>18374508.499113776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18374508.499113776</v>
      </c>
      <c r="P299" s="124">
        <f t="shared" si="26"/>
        <v>59013.000860267894</v>
      </c>
      <c r="Q299" s="124">
        <f t="shared" si="22"/>
        <v>38458.027212050991</v>
      </c>
      <c r="R299" s="124">
        <f t="shared" si="23"/>
        <v>18471979.527186092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18471979.527186092</v>
      </c>
      <c r="P300" s="124">
        <f t="shared" si="26"/>
        <v>59013.000860267894</v>
      </c>
      <c r="Q300" s="124">
        <f t="shared" si="22"/>
        <v>38662.035033548505</v>
      </c>
      <c r="R300" s="124">
        <f t="shared" si="23"/>
        <v>18569654.563079908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18569654.563079908</v>
      </c>
      <c r="P301" s="124">
        <f t="shared" si="26"/>
        <v>59013.000860267894</v>
      </c>
      <c r="Q301" s="124">
        <f t="shared" si="22"/>
        <v>38866.469845425163</v>
      </c>
      <c r="R301" s="124">
        <f t="shared" si="23"/>
        <v>18667534.0337856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18667534.0337856</v>
      </c>
      <c r="P302" s="124">
        <f t="shared" si="26"/>
        <v>59013.000860267894</v>
      </c>
      <c r="Q302" s="124">
        <f t="shared" si="22"/>
        <v>39071.332541376032</v>
      </c>
      <c r="R302" s="124">
        <f t="shared" si="23"/>
        <v>18765618.367187243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18765618.367187243</v>
      </c>
      <c r="P303" s="124">
        <f t="shared" si="26"/>
        <v>59013.000860267894</v>
      </c>
      <c r="Q303" s="124">
        <f t="shared" si="22"/>
        <v>39276.6240169667</v>
      </c>
      <c r="R303" s="124">
        <f t="shared" si="23"/>
        <v>18863907.992064476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18863907.992064476</v>
      </c>
      <c r="P304" s="124">
        <f t="shared" si="26"/>
        <v>59013.000860267894</v>
      </c>
      <c r="Q304" s="124">
        <f t="shared" si="22"/>
        <v>39482.345169637163</v>
      </c>
      <c r="R304" s="124">
        <f t="shared" si="23"/>
        <v>18962403.33809438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18962403.33809438</v>
      </c>
      <c r="P305" s="124">
        <f t="shared" si="26"/>
        <v>59013.000860267894</v>
      </c>
      <c r="Q305" s="124">
        <f t="shared" si="22"/>
        <v>39688.496898705787</v>
      </c>
      <c r="R305" s="124">
        <f t="shared" si="23"/>
        <v>19061104.835853353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19061104.835853353</v>
      </c>
      <c r="P306" s="124">
        <f t="shared" si="26"/>
        <v>59013.000860267894</v>
      </c>
      <c r="Q306" s="124">
        <f t="shared" si="22"/>
        <v>39895.080105373214</v>
      </c>
      <c r="R306" s="124">
        <f t="shared" si="23"/>
        <v>19160012.916818991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19160012.916818991</v>
      </c>
      <c r="P307" s="124">
        <f t="shared" si="26"/>
        <v>59013.000860267894</v>
      </c>
      <c r="Q307" s="124">
        <f t="shared" si="22"/>
        <v>40102.095692726296</v>
      </c>
      <c r="R307" s="124">
        <f t="shared" si="23"/>
        <v>19259128.013371985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19259128.013371985</v>
      </c>
      <c r="P308" s="124">
        <f t="shared" si="26"/>
        <v>59013.000860267894</v>
      </c>
      <c r="Q308" s="124">
        <f t="shared" si="22"/>
        <v>40309.544565742079</v>
      </c>
      <c r="R308" s="124">
        <f t="shared" si="23"/>
        <v>19358450.558797993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19358450.558797993</v>
      </c>
      <c r="P309" s="124">
        <f t="shared" si="26"/>
        <v>59013.000860267894</v>
      </c>
      <c r="Q309" s="124">
        <f t="shared" si="22"/>
        <v>40517.427631291714</v>
      </c>
      <c r="R309" s="124">
        <f t="shared" si="23"/>
        <v>19457980.987289552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19457980.987289552</v>
      </c>
      <c r="P310" s="124">
        <f t="shared" si="26"/>
        <v>59013.000860267894</v>
      </c>
      <c r="Q310" s="124">
        <f t="shared" si="22"/>
        <v>40725.745798144453</v>
      </c>
      <c r="R310" s="124">
        <f t="shared" si="23"/>
        <v>19557719.733947963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19557719.733947963</v>
      </c>
      <c r="P311" s="124">
        <f t="shared" si="26"/>
        <v>59013.000860267894</v>
      </c>
      <c r="Q311" s="124">
        <f t="shared" si="22"/>
        <v>40934.499976971601</v>
      </c>
      <c r="R311" s="124">
        <f t="shared" si="23"/>
        <v>19657667.234785199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19657667.234785199</v>
      </c>
      <c r="P312" s="124">
        <f t="shared" si="26"/>
        <v>59013.000860267894</v>
      </c>
      <c r="Q312" s="124">
        <f t="shared" si="22"/>
        <v>41143.691080350523</v>
      </c>
      <c r="R312" s="124">
        <f t="shared" si="23"/>
        <v>19757823.926725816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19757823.926725816</v>
      </c>
      <c r="P313" s="124">
        <f t="shared" si="26"/>
        <v>59013.000860267894</v>
      </c>
      <c r="Q313" s="124">
        <f t="shared" si="22"/>
        <v>41353.320022768603</v>
      </c>
      <c r="R313" s="124">
        <f t="shared" si="23"/>
        <v>19858190.247608852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19858190.247608852</v>
      </c>
      <c r="P314" s="124">
        <f t="shared" si="26"/>
        <v>59013.000860267894</v>
      </c>
      <c r="Q314" s="124">
        <f t="shared" si="22"/>
        <v>41563.387720627266</v>
      </c>
      <c r="R314" s="124">
        <f t="shared" si="23"/>
        <v>19958766.636189744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19958766.636189744</v>
      </c>
      <c r="P315" s="124">
        <f t="shared" si="26"/>
        <v>59013.000860267894</v>
      </c>
      <c r="Q315" s="124">
        <f t="shared" ref="Q315:Q358" si="27">O315*$P$53</f>
        <v>41773.895092245955</v>
      </c>
      <c r="R315" s="124">
        <f t="shared" ref="R315:R358" si="28">O315+P315+Q315</f>
        <v>20059553.532142255</v>
      </c>
      <c r="Z315" s="2"/>
    </row>
    <row r="316" spans="13:26" x14ac:dyDescent="0.2">
      <c r="M316" s="2"/>
      <c r="N316" s="1">
        <f t="shared" ref="N316:N358" si="29">N315+1</f>
        <v>258</v>
      </c>
      <c r="O316" s="124">
        <f t="shared" ref="O316:O358" si="30">R315</f>
        <v>20059553.532142255</v>
      </c>
      <c r="P316" s="124">
        <f t="shared" ref="P316:P358" si="31">P315</f>
        <v>59013.000860267894</v>
      </c>
      <c r="Q316" s="124">
        <f t="shared" si="27"/>
        <v>41984.843057866194</v>
      </c>
      <c r="R316" s="124">
        <f t="shared" si="28"/>
        <v>20160551.376060389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20160551.376060389</v>
      </c>
      <c r="P317" s="124">
        <f t="shared" si="31"/>
        <v>59013.000860267894</v>
      </c>
      <c r="Q317" s="124">
        <f t="shared" si="27"/>
        <v>42196.232539655568</v>
      </c>
      <c r="R317" s="124">
        <f t="shared" si="28"/>
        <v>20261760.609460309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20261760.609460309</v>
      </c>
      <c r="P318" s="124">
        <f t="shared" si="31"/>
        <v>59013.000860267894</v>
      </c>
      <c r="Q318" s="124">
        <f t="shared" si="27"/>
        <v>42408.06446171175</v>
      </c>
      <c r="R318" s="124">
        <f t="shared" si="28"/>
        <v>20363181.674782287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20363181.674782287</v>
      </c>
      <c r="P319" s="124">
        <f t="shared" si="31"/>
        <v>59013.000860267894</v>
      </c>
      <c r="Q319" s="124">
        <f t="shared" si="27"/>
        <v>42620.339750066589</v>
      </c>
      <c r="R319" s="124">
        <f t="shared" si="28"/>
        <v>20464815.01539262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20464815.01539262</v>
      </c>
      <c r="P320" s="124">
        <f t="shared" si="31"/>
        <v>59013.000860267894</v>
      </c>
      <c r="Q320" s="124">
        <f t="shared" si="27"/>
        <v>42833.059332690114</v>
      </c>
      <c r="R320" s="124">
        <f t="shared" si="28"/>
        <v>20566661.075585578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20566661.075585578</v>
      </c>
      <c r="P321" s="124">
        <f t="shared" si="31"/>
        <v>59013.000860267894</v>
      </c>
      <c r="Q321" s="124">
        <f t="shared" si="27"/>
        <v>43046.224139494596</v>
      </c>
      <c r="R321" s="124">
        <f t="shared" si="28"/>
        <v>20668720.300585337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20668720.300585337</v>
      </c>
      <c r="P322" s="124">
        <f t="shared" si="31"/>
        <v>59013.000860267894</v>
      </c>
      <c r="Q322" s="124">
        <f t="shared" si="27"/>
        <v>43259.835102338628</v>
      </c>
      <c r="R322" s="124">
        <f t="shared" si="28"/>
        <v>20770993.136547942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20770993.136547942</v>
      </c>
      <c r="P323" s="124">
        <f t="shared" si="31"/>
        <v>59013.000860267894</v>
      </c>
      <c r="Q323" s="124">
        <f t="shared" si="27"/>
        <v>43473.893155031205</v>
      </c>
      <c r="R323" s="124">
        <f t="shared" si="28"/>
        <v>20873480.030563239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20873480.030563239</v>
      </c>
      <c r="P324" s="124">
        <f t="shared" si="31"/>
        <v>59013.000860267894</v>
      </c>
      <c r="Q324" s="124">
        <f t="shared" si="27"/>
        <v>43688.399233335775</v>
      </c>
      <c r="R324" s="124">
        <f t="shared" si="28"/>
        <v>20976181.430656843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20976181.430656843</v>
      </c>
      <c r="P325" s="124">
        <f t="shared" si="31"/>
        <v>59013.000860267894</v>
      </c>
      <c r="Q325" s="124">
        <f t="shared" si="27"/>
        <v>43903.354274974365</v>
      </c>
      <c r="R325" s="124">
        <f t="shared" si="28"/>
        <v>21079097.785792083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21079097.785792083</v>
      </c>
      <c r="P326" s="124">
        <f t="shared" si="31"/>
        <v>59013.000860267894</v>
      </c>
      <c r="Q326" s="124">
        <f t="shared" si="27"/>
        <v>44118.759219631633</v>
      </c>
      <c r="R326" s="124">
        <f t="shared" si="28"/>
        <v>21182229.54587198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21182229.54587198</v>
      </c>
      <c r="P327" s="124">
        <f t="shared" si="31"/>
        <v>59013.000860267894</v>
      </c>
      <c r="Q327" s="124">
        <f t="shared" si="27"/>
        <v>44334.615008959045</v>
      </c>
      <c r="R327" s="124">
        <f t="shared" si="28"/>
        <v>21285577.161741205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21285577.161741205</v>
      </c>
      <c r="P328" s="124">
        <f t="shared" si="31"/>
        <v>59013.000860267894</v>
      </c>
      <c r="Q328" s="124">
        <f t="shared" si="27"/>
        <v>44550.922586578927</v>
      </c>
      <c r="R328" s="124">
        <f t="shared" si="28"/>
        <v>21389141.08518805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21389141.08518805</v>
      </c>
      <c r="P329" s="124">
        <f t="shared" si="31"/>
        <v>59013.000860267894</v>
      </c>
      <c r="Q329" s="124">
        <f t="shared" si="27"/>
        <v>44767.682898088628</v>
      </c>
      <c r="R329" s="124">
        <f t="shared" si="28"/>
        <v>21492921.768946406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21492921.768946406</v>
      </c>
      <c r="P330" s="124">
        <f t="shared" si="31"/>
        <v>59013.000860267894</v>
      </c>
      <c r="Q330" s="124">
        <f t="shared" si="27"/>
        <v>44984.896891064636</v>
      </c>
      <c r="R330" s="124">
        <f t="shared" si="28"/>
        <v>21596919.666697737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21596919.666697737</v>
      </c>
      <c r="P331" s="124">
        <f t="shared" si="31"/>
        <v>59013.000860267894</v>
      </c>
      <c r="Q331" s="124">
        <f t="shared" si="27"/>
        <v>45202.565515066723</v>
      </c>
      <c r="R331" s="124">
        <f t="shared" si="28"/>
        <v>21701135.233073071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21701135.233073071</v>
      </c>
      <c r="P332" s="124">
        <f t="shared" si="31"/>
        <v>59013.000860267894</v>
      </c>
      <c r="Q332" s="124">
        <f t="shared" si="27"/>
        <v>45420.689721642113</v>
      </c>
      <c r="R332" s="124">
        <f t="shared" si="28"/>
        <v>21805568.923654981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21805568.923654981</v>
      </c>
      <c r="P333" s="124">
        <f t="shared" si="31"/>
        <v>59013.000860267894</v>
      </c>
      <c r="Q333" s="124">
        <f t="shared" si="27"/>
        <v>45639.270464329609</v>
      </c>
      <c r="R333" s="124">
        <f t="shared" si="28"/>
        <v>21910221.194979578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21910221.194979578</v>
      </c>
      <c r="P334" s="124">
        <f t="shared" si="31"/>
        <v>59013.000860267894</v>
      </c>
      <c r="Q334" s="124">
        <f t="shared" si="27"/>
        <v>45858.308698663786</v>
      </c>
      <c r="R334" s="124">
        <f t="shared" si="28"/>
        <v>22015092.50453851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22015092.50453851</v>
      </c>
      <c r="P335" s="124">
        <f t="shared" si="31"/>
        <v>59013.000860267894</v>
      </c>
      <c r="Q335" s="124">
        <f t="shared" si="27"/>
        <v>46077.805382179176</v>
      </c>
      <c r="R335" s="124">
        <f t="shared" si="28"/>
        <v>22120183.310780957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22120183.310780957</v>
      </c>
      <c r="P336" s="124">
        <f t="shared" si="31"/>
        <v>59013.000860267894</v>
      </c>
      <c r="Q336" s="124">
        <f t="shared" si="27"/>
        <v>46297.76147441443</v>
      </c>
      <c r="R336" s="124">
        <f t="shared" si="28"/>
        <v>22225494.073115639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22225494.073115639</v>
      </c>
      <c r="P337" s="124">
        <f t="shared" si="31"/>
        <v>59013.000860267894</v>
      </c>
      <c r="Q337" s="124">
        <f t="shared" si="27"/>
        <v>46518.177936916509</v>
      </c>
      <c r="R337" s="124">
        <f t="shared" si="28"/>
        <v>22331025.251912821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22331025.251912821</v>
      </c>
      <c r="P338" s="124">
        <f t="shared" si="31"/>
        <v>59013.000860267894</v>
      </c>
      <c r="Q338" s="124">
        <f t="shared" si="27"/>
        <v>46739.05573324491</v>
      </c>
      <c r="R338" s="124">
        <f t="shared" si="28"/>
        <v>22436777.308506332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22436777.308506332</v>
      </c>
      <c r="P339" s="124">
        <f t="shared" si="31"/>
        <v>59013.000860267894</v>
      </c>
      <c r="Q339" s="124">
        <f t="shared" si="27"/>
        <v>46960.395828975896</v>
      </c>
      <c r="R339" s="124">
        <f t="shared" si="28"/>
        <v>22542750.705195576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22542750.705195576</v>
      </c>
      <c r="P340" s="124">
        <f t="shared" si="31"/>
        <v>59013.000860267894</v>
      </c>
      <c r="Q340" s="124">
        <f t="shared" si="27"/>
        <v>47182.199191706655</v>
      </c>
      <c r="R340" s="124">
        <f t="shared" si="28"/>
        <v>22648945.90524755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22648945.90524755</v>
      </c>
      <c r="P341" s="124">
        <f t="shared" si="31"/>
        <v>59013.000860267894</v>
      </c>
      <c r="Q341" s="124">
        <f t="shared" si="27"/>
        <v>47404.466791059589</v>
      </c>
      <c r="R341" s="124">
        <f t="shared" si="28"/>
        <v>22755363.372898877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22755363.372898877</v>
      </c>
      <c r="P342" s="124">
        <f t="shared" si="31"/>
        <v>59013.000860267894</v>
      </c>
      <c r="Q342" s="124">
        <f t="shared" si="27"/>
        <v>47627.199598686508</v>
      </c>
      <c r="R342" s="124">
        <f t="shared" si="28"/>
        <v>22862003.573357828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22862003.573357828</v>
      </c>
      <c r="P343" s="124">
        <f t="shared" si="31"/>
        <v>59013.000860267894</v>
      </c>
      <c r="Q343" s="124">
        <f t="shared" si="27"/>
        <v>47850.398588272903</v>
      </c>
      <c r="R343" s="124">
        <f t="shared" si="28"/>
        <v>22968866.972806368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22968866.972806368</v>
      </c>
      <c r="P344" s="124">
        <f t="shared" si="31"/>
        <v>59013.000860267894</v>
      </c>
      <c r="Q344" s="124">
        <f t="shared" si="27"/>
        <v>48074.064735542233</v>
      </c>
      <c r="R344" s="124">
        <f t="shared" si="28"/>
        <v>23075954.038402177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23075954.038402177</v>
      </c>
      <c r="P345" s="124">
        <f t="shared" si="31"/>
        <v>59013.000860267894</v>
      </c>
      <c r="Q345" s="124">
        <f t="shared" si="27"/>
        <v>48298.1990182601</v>
      </c>
      <c r="R345" s="124">
        <f t="shared" si="28"/>
        <v>23183265.238280702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23183265.238280702</v>
      </c>
      <c r="P346" s="124">
        <f t="shared" si="31"/>
        <v>59013.000860267894</v>
      </c>
      <c r="Q346" s="124">
        <f t="shared" si="27"/>
        <v>48522.802416238621</v>
      </c>
      <c r="R346" s="124">
        <f t="shared" si="28"/>
        <v>23290801.041557208</v>
      </c>
      <c r="Z346" s="2"/>
    </row>
    <row r="347" spans="13:26" x14ac:dyDescent="0.2">
      <c r="M347" s="2"/>
      <c r="N347" s="1">
        <f t="shared" si="29"/>
        <v>289</v>
      </c>
      <c r="O347" s="124">
        <f t="shared" si="30"/>
        <v>23290801.041557208</v>
      </c>
      <c r="P347" s="124">
        <f t="shared" si="31"/>
        <v>59013.000860267894</v>
      </c>
      <c r="Q347" s="124">
        <f t="shared" si="27"/>
        <v>48747.875911340656</v>
      </c>
      <c r="R347" s="124">
        <f t="shared" si="28"/>
        <v>23398561.918328814</v>
      </c>
      <c r="Z347" s="2"/>
    </row>
    <row r="348" spans="13:26" x14ac:dyDescent="0.2">
      <c r="M348" s="2"/>
      <c r="N348" s="1">
        <f t="shared" si="29"/>
        <v>290</v>
      </c>
      <c r="O348" s="124">
        <f t="shared" si="30"/>
        <v>23398561.918328814</v>
      </c>
      <c r="P348" s="124">
        <f t="shared" si="31"/>
        <v>59013.000860267894</v>
      </c>
      <c r="Q348" s="124">
        <f t="shared" si="27"/>
        <v>48973.420487484116</v>
      </c>
      <c r="R348" s="124">
        <f t="shared" si="28"/>
        <v>23506548.339676566</v>
      </c>
      <c r="Z348" s="2"/>
    </row>
    <row r="349" spans="13:26" x14ac:dyDescent="0.2">
      <c r="M349" s="2"/>
      <c r="N349" s="1">
        <f t="shared" si="29"/>
        <v>291</v>
      </c>
      <c r="O349" s="124">
        <f t="shared" si="30"/>
        <v>23506548.339676566</v>
      </c>
      <c r="P349" s="124">
        <f t="shared" si="31"/>
        <v>59013.000860267894</v>
      </c>
      <c r="Q349" s="124">
        <f t="shared" si="27"/>
        <v>49199.437130646249</v>
      </c>
      <c r="R349" s="124">
        <f t="shared" si="28"/>
        <v>23614760.777667478</v>
      </c>
      <c r="Z349" s="2"/>
    </row>
    <row r="350" spans="13:26" x14ac:dyDescent="0.2">
      <c r="M350" s="2"/>
      <c r="N350" s="1">
        <f t="shared" si="29"/>
        <v>292</v>
      </c>
      <c r="O350" s="124">
        <f t="shared" si="30"/>
        <v>23614760.777667478</v>
      </c>
      <c r="P350" s="124">
        <f t="shared" si="31"/>
        <v>59013.000860267894</v>
      </c>
      <c r="Q350" s="124">
        <f t="shared" si="27"/>
        <v>49425.926828867981</v>
      </c>
      <c r="R350" s="124">
        <f t="shared" si="28"/>
        <v>23723199.705356613</v>
      </c>
      <c r="Z350" s="2"/>
    </row>
    <row r="351" spans="13:26" x14ac:dyDescent="0.2">
      <c r="M351" s="2"/>
      <c r="N351" s="1">
        <f t="shared" si="29"/>
        <v>293</v>
      </c>
      <c r="O351" s="124">
        <f t="shared" si="30"/>
        <v>23723199.705356613</v>
      </c>
      <c r="P351" s="124">
        <f t="shared" si="31"/>
        <v>59013.000860267894</v>
      </c>
      <c r="Q351" s="124">
        <f t="shared" si="27"/>
        <v>49652.890572258206</v>
      </c>
      <c r="R351" s="124">
        <f t="shared" si="28"/>
        <v>23831865.596789137</v>
      </c>
      <c r="Z351" s="2"/>
    </row>
    <row r="352" spans="13:26" x14ac:dyDescent="0.2">
      <c r="M352" s="2"/>
      <c r="N352" s="1">
        <f t="shared" si="29"/>
        <v>294</v>
      </c>
      <c r="O352" s="124">
        <f t="shared" si="30"/>
        <v>23831865.596789137</v>
      </c>
      <c r="P352" s="124">
        <f t="shared" si="31"/>
        <v>59013.000860267894</v>
      </c>
      <c r="Q352" s="124">
        <f t="shared" si="27"/>
        <v>49880.329352998124</v>
      </c>
      <c r="R352" s="124">
        <f t="shared" si="28"/>
        <v>23940758.9270024</v>
      </c>
      <c r="Z352" s="2"/>
    </row>
    <row r="353" spans="13:26" x14ac:dyDescent="0.2">
      <c r="M353" s="2"/>
      <c r="N353" s="1">
        <f t="shared" si="29"/>
        <v>295</v>
      </c>
      <c r="O353" s="124">
        <f t="shared" si="30"/>
        <v>23940758.9270024</v>
      </c>
      <c r="P353" s="124">
        <f t="shared" si="31"/>
        <v>59013.000860267894</v>
      </c>
      <c r="Q353" s="124">
        <f t="shared" si="27"/>
        <v>50108.244165345597</v>
      </c>
      <c r="R353" s="124">
        <f t="shared" si="28"/>
        <v>24049880.172028013</v>
      </c>
      <c r="Z353" s="2"/>
    </row>
    <row r="354" spans="13:26" x14ac:dyDescent="0.2">
      <c r="M354" s="2"/>
      <c r="N354" s="1">
        <f t="shared" si="29"/>
        <v>296</v>
      </c>
      <c r="O354" s="124">
        <f t="shared" si="30"/>
        <v>24049880.172028013</v>
      </c>
      <c r="P354" s="124">
        <f t="shared" si="31"/>
        <v>59013.000860267894</v>
      </c>
      <c r="Q354" s="124">
        <f t="shared" si="27"/>
        <v>50336.636005639462</v>
      </c>
      <c r="R354" s="124">
        <f t="shared" si="28"/>
        <v>24159229.808893919</v>
      </c>
      <c r="Z354" s="2"/>
    </row>
    <row r="355" spans="13:26" x14ac:dyDescent="0.2">
      <c r="M355" s="2"/>
      <c r="N355" s="1">
        <f t="shared" si="29"/>
        <v>297</v>
      </c>
      <c r="O355" s="124">
        <f t="shared" si="30"/>
        <v>24159229.808893919</v>
      </c>
      <c r="P355" s="124">
        <f t="shared" si="31"/>
        <v>59013.000860267894</v>
      </c>
      <c r="Q355" s="124">
        <f t="shared" si="27"/>
        <v>50565.505872303911</v>
      </c>
      <c r="R355" s="124">
        <f t="shared" si="28"/>
        <v>24268808.315626491</v>
      </c>
      <c r="Z355" s="2"/>
    </row>
    <row r="356" spans="13:26" x14ac:dyDescent="0.2">
      <c r="M356" s="2"/>
      <c r="N356" s="1">
        <f t="shared" si="29"/>
        <v>298</v>
      </c>
      <c r="O356" s="124">
        <f t="shared" si="30"/>
        <v>24268808.315626491</v>
      </c>
      <c r="P356" s="124">
        <f t="shared" si="31"/>
        <v>59013.000860267894</v>
      </c>
      <c r="Q356" s="124">
        <f t="shared" si="27"/>
        <v>50794.854765852841</v>
      </c>
      <c r="R356" s="124">
        <f t="shared" si="28"/>
        <v>24378616.171252608</v>
      </c>
      <c r="Z356" s="2"/>
    </row>
    <row r="357" spans="13:26" x14ac:dyDescent="0.2">
      <c r="M357" s="2"/>
      <c r="N357" s="1">
        <f t="shared" si="29"/>
        <v>299</v>
      </c>
      <c r="O357" s="124">
        <f t="shared" si="30"/>
        <v>24378616.171252608</v>
      </c>
      <c r="P357" s="124">
        <f t="shared" si="31"/>
        <v>59013.000860267894</v>
      </c>
      <c r="Q357" s="124">
        <f t="shared" si="27"/>
        <v>51024.683688894234</v>
      </c>
      <c r="R357" s="124">
        <f t="shared" si="28"/>
        <v>24488653.855801769</v>
      </c>
      <c r="Z357" s="2"/>
    </row>
    <row r="358" spans="13:26" x14ac:dyDescent="0.2">
      <c r="M358" s="2"/>
      <c r="N358" s="1">
        <f t="shared" si="29"/>
        <v>300</v>
      </c>
      <c r="O358" s="124">
        <f t="shared" si="30"/>
        <v>24488653.855801769</v>
      </c>
      <c r="P358" s="124">
        <f t="shared" si="31"/>
        <v>59013.000860267894</v>
      </c>
      <c r="Q358" s="124">
        <f t="shared" si="27"/>
        <v>51254.99364613455</v>
      </c>
      <c r="R358" s="124">
        <f t="shared" si="28"/>
        <v>24598921.850308169</v>
      </c>
      <c r="Z358" s="2"/>
    </row>
    <row r="359" spans="13:26" x14ac:dyDescent="0.2">
      <c r="M359" s="2"/>
      <c r="N359" s="163" t="s">
        <v>216</v>
      </c>
      <c r="O359" s="163" t="s">
        <v>216</v>
      </c>
      <c r="P359" s="163" t="s">
        <v>216</v>
      </c>
      <c r="Q359" s="163" t="s">
        <v>216</v>
      </c>
      <c r="R359" s="163" t="s">
        <v>216</v>
      </c>
      <c r="Z359" s="2"/>
    </row>
    <row r="360" spans="13:26" x14ac:dyDescent="0.2">
      <c r="M360" s="2"/>
      <c r="N360" s="134"/>
      <c r="O360" s="134" t="s">
        <v>231</v>
      </c>
      <c r="P360" s="196">
        <f>SUM(P59:P358)</f>
        <v>17703900.258080415</v>
      </c>
      <c r="Q360" s="196">
        <f>SUM(Q59:Q358)</f>
        <v>6895021.5922278585</v>
      </c>
      <c r="R360" s="196">
        <f>P360+Q360</f>
        <v>24598921.850308273</v>
      </c>
      <c r="S360" s="124">
        <f>R360-P54</f>
        <v>8.5681676864624023E-8</v>
      </c>
      <c r="Z360" s="2"/>
    </row>
    <row r="361" spans="13:26" x14ac:dyDescent="0.2"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2AC32-A9B1-4C76-BE6A-2A85163D45E5}">
  <sheetPr>
    <tabColor theme="2" tint="-0.499984740745262"/>
    <pageSetUpPr fitToPage="1"/>
  </sheetPr>
  <dimension ref="A1:AH385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19" style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28515625" style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5703125" style="1" bestFit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Agrivoltaics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111455.24218006447</v>
      </c>
      <c r="Q8" s="184">
        <f>G10</f>
        <v>56753.816216008359</v>
      </c>
      <c r="R8" s="184">
        <f>G11</f>
        <v>56661.548420688145</v>
      </c>
      <c r="S8" s="184">
        <f>G12</f>
        <v>37375.50249814881</v>
      </c>
      <c r="T8" s="184">
        <f>G13</f>
        <v>-39335.624954780818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222929.07115934626</v>
      </c>
      <c r="Q9" s="184">
        <f>L10</f>
        <v>119769.00114691093</v>
      </c>
      <c r="R9" s="184">
        <f>L11</f>
        <v>121522.45058190622</v>
      </c>
      <c r="S9" s="184">
        <f>L12</f>
        <v>66001.031178211357</v>
      </c>
      <c r="T9" s="184">
        <f>L13</f>
        <v>-84363.411747682243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41</v>
      </c>
      <c r="B10" s="170">
        <f>'Escalation Factors'!$A$10</f>
        <v>2023</v>
      </c>
      <c r="C10" s="201">
        <v>2052</v>
      </c>
      <c r="D10" s="10" t="s">
        <v>155</v>
      </c>
      <c r="E10" s="184">
        <f>VLOOKUP($A$10,'Cost Estimates in 2023'!$A:$F,2,FALSE)</f>
        <v>53820</v>
      </c>
      <c r="F10" s="164">
        <f>VLOOKUP(G$7,Multiplier_Labor,3,FALSE)</f>
        <v>1.0545116353773385</v>
      </c>
      <c r="G10" s="185">
        <f>E10*F10</f>
        <v>56753.816216008359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119769.00114691093</v>
      </c>
      <c r="M10" s="2"/>
      <c r="O10" s="134" t="s">
        <v>235</v>
      </c>
      <c r="P10" s="184">
        <f>SUM(Q10:T10)</f>
        <v>222929.07115934626</v>
      </c>
      <c r="Q10" s="184">
        <f>Q9-Q16</f>
        <v>119769.00114691093</v>
      </c>
      <c r="R10" s="184">
        <f>R9-R16</f>
        <v>121522.45058190622</v>
      </c>
      <c r="S10" s="184">
        <f>S9-S16</f>
        <v>66001.031178211357</v>
      </c>
      <c r="T10" s="184">
        <f>T9-T16</f>
        <v>-84363.411747682243</v>
      </c>
      <c r="Z10" s="2"/>
      <c r="AA10" s="186" t="str">
        <f>A10</f>
        <v>Agrivoltaics Solar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111455.24218006447</v>
      </c>
      <c r="AF10" s="182">
        <f>P16</f>
        <v>0</v>
      </c>
      <c r="AG10" s="182">
        <f>L15</f>
        <v>222929.07115934626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55890</v>
      </c>
      <c r="F11" s="164">
        <f>VLOOKUP(G$7,Multiplier_Materials,3,FALSE)</f>
        <v>1.0138047668757943</v>
      </c>
      <c r="G11" s="185">
        <f>E11*F11</f>
        <v>56661.548420688145</v>
      </c>
      <c r="H11" s="137"/>
      <c r="K11" s="164">
        <f>VLOOKUP(J$10,Multiplier_Materials,4,FALSE)</f>
        <v>2.1447075480474549</v>
      </c>
      <c r="L11" s="185">
        <f>G11*K11</f>
        <v>121522.45058190622</v>
      </c>
      <c r="M11" s="2"/>
      <c r="O11" s="134" t="s">
        <v>234</v>
      </c>
      <c r="P11" s="184">
        <f>SUM(Q11:T11)</f>
        <v>111455.24218006461</v>
      </c>
      <c r="Q11" s="184">
        <f>Q10/((1+Q13)^(P12))</f>
        <v>56753.816216008541</v>
      </c>
      <c r="R11" s="184">
        <f>R10/((1+R13)^(P12))</f>
        <v>56661.548420688145</v>
      </c>
      <c r="S11" s="184">
        <f>S10/((1+S13)^(P12))</f>
        <v>37375.502498148744</v>
      </c>
      <c r="T11" s="184">
        <f>T10/((1+T13)^(P12))</f>
        <v>-39335.624954780818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35880</v>
      </c>
      <c r="F12" s="164">
        <f>VLOOKUP(G$7,Multiplier_GDP,3,FALSE)</f>
        <v>1.0416806716317952</v>
      </c>
      <c r="G12" s="185">
        <f>E12*F12</f>
        <v>37375.50249814881</v>
      </c>
      <c r="H12" s="137"/>
      <c r="K12" s="164">
        <f>VLOOKUP(J$10,Multiplier_GDP,4,FALSE)</f>
        <v>1.7658901356973153</v>
      </c>
      <c r="L12" s="185">
        <f>G12*K12</f>
        <v>66001.031178211357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-38800</v>
      </c>
      <c r="F13" s="164">
        <f>F11</f>
        <v>1.0138047668757943</v>
      </c>
      <c r="G13" s="185">
        <f>E13*F13</f>
        <v>-39335.624954780818</v>
      </c>
      <c r="H13" s="137"/>
      <c r="K13" s="164">
        <f>K11</f>
        <v>2.1447075480474549</v>
      </c>
      <c r="L13" s="185">
        <f>G13*K13</f>
        <v>-84363.411747682243</v>
      </c>
      <c r="M13" s="2"/>
      <c r="O13" s="180" t="s">
        <v>237</v>
      </c>
      <c r="P13" s="189">
        <f>IF(P8=0,0,((P9/P8)^(1/($P7-$P6))-1))</f>
        <v>2.6007653122849916E-2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5790.0237101661642</v>
      </c>
      <c r="Q14" s="185">
        <f>PMT(Q13,$P12,-Q11)</f>
        <v>3025.3774408553772</v>
      </c>
      <c r="R14" s="185">
        <f>PMT(R13,$P12,-R11)</f>
        <v>3042.8144176166084</v>
      </c>
      <c r="S14" s="185">
        <f>PMT(S13,$P12,-S11)</f>
        <v>1834.2168830687422</v>
      </c>
      <c r="T14" s="185">
        <f>PMT(T13,$P12,-T11)</f>
        <v>-2112.3850313745647</v>
      </c>
      <c r="U14" s="190"/>
      <c r="Z14" s="2"/>
    </row>
    <row r="15" spans="1:34" x14ac:dyDescent="0.2">
      <c r="E15" s="185">
        <f>SUM(E10:E13)</f>
        <v>106790</v>
      </c>
      <c r="F15" s="124"/>
      <c r="G15" s="185">
        <f>SUM(G10:G13)</f>
        <v>111455.24218006447</v>
      </c>
      <c r="H15" s="137"/>
      <c r="L15" s="185">
        <f>SUM(L10:L13)</f>
        <v>222929.07115934626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5790.0237101661642</v>
      </c>
      <c r="Q17" s="124">
        <f>IF($N17&lt;=TRUNC($P$12),Q14*(1+0),0)</f>
        <v>3025.3774408553772</v>
      </c>
      <c r="R17" s="124">
        <f>IF($N17&lt;=TRUNC($P$12),R14*(1+0),0)</f>
        <v>3042.8144176166084</v>
      </c>
      <c r="S17" s="124">
        <f>IF($N17&lt;=TRUNC($P$12),S14*(1+0),0)</f>
        <v>1834.2168830687422</v>
      </c>
      <c r="T17" s="124">
        <f>IF($N17&lt;=TRUNC($P$12),T14*(1+0),0)</f>
        <v>-2112.3850313745647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5940.5853049835114</v>
      </c>
      <c r="Q18" s="124">
        <f t="shared" ref="Q18:Q48" si="3">IF($N18&lt;=TRUNC($P$12),Q17*(1+Q$13),0)</f>
        <v>3110.2299807091877</v>
      </c>
      <c r="R18" s="124">
        <f t="shared" ref="R18:R48" si="4">IF($N18&lt;=TRUNC($P$12),R17*(1+R$13),0)</f>
        <v>3130.0289704650208</v>
      </c>
      <c r="S18" s="124">
        <f t="shared" ref="S18:S48" si="5">IF($N18&lt;=TRUNC($P$12),S17*(1+S$13),0)</f>
        <v>1873.2575410349759</v>
      </c>
      <c r="T18" s="124">
        <f t="shared" ref="T18:T48" si="6">IF($N18&lt;=TRUNC($P$12),T17*(1+T$13),0)</f>
        <v>-2172.9311872256726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6095.122101302939</v>
      </c>
      <c r="Q19" s="124">
        <f t="shared" si="3"/>
        <v>3197.4623735434602</v>
      </c>
      <c r="R19" s="124">
        <f t="shared" si="4"/>
        <v>3219.7433071269024</v>
      </c>
      <c r="S19" s="124">
        <f t="shared" si="5"/>
        <v>1913.1291656052715</v>
      </c>
      <c r="T19" s="124">
        <f t="shared" si="6"/>
        <v>-2235.2127449726936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6253.7404425851128</v>
      </c>
      <c r="Q20" s="124">
        <f t="shared" si="3"/>
        <v>3287.1413669207118</v>
      </c>
      <c r="R20" s="124">
        <f t="shared" si="4"/>
        <v>3312.0290775610047</v>
      </c>
      <c r="S20" s="124">
        <f t="shared" si="5"/>
        <v>1953.8494436100523</v>
      </c>
      <c r="T20" s="124">
        <f t="shared" si="6"/>
        <v>-2299.279445506656</v>
      </c>
      <c r="U20" s="196">
        <f>SUM(Q17:T20)/4</f>
        <v>6019.8678897594309</v>
      </c>
      <c r="V20" s="124">
        <f>SUM(Q17:Q20)/4</f>
        <v>3155.0527905071845</v>
      </c>
      <c r="W20" s="124">
        <f>SUM(R17:R20)/4</f>
        <v>3176.1539431923838</v>
      </c>
      <c r="X20" s="124">
        <f>SUM(S17:S20)/4</f>
        <v>1893.6132583297604</v>
      </c>
      <c r="Y20" s="124">
        <f>SUM(T17:T20)/4</f>
        <v>-2204.9521022698968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6416.5495487804528</v>
      </c>
      <c r="Q21" s="124">
        <f t="shared" si="3"/>
        <v>3379.3355804674643</v>
      </c>
      <c r="R21" s="124">
        <f t="shared" si="4"/>
        <v>3406.9599853903032</v>
      </c>
      <c r="S21" s="124">
        <f t="shared" si="5"/>
        <v>1995.4364383376751</v>
      </c>
      <c r="T21" s="124">
        <f t="shared" si="6"/>
        <v>-2365.1824554149903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6583.661594846666</v>
      </c>
      <c r="Q22" s="124">
        <f t="shared" si="3"/>
        <v>3474.1155583798868</v>
      </c>
      <c r="R22" s="124">
        <f t="shared" si="4"/>
        <v>3504.6118467650736</v>
      </c>
      <c r="S22" s="124">
        <f t="shared" si="5"/>
        <v>2037.9085975472037</v>
      </c>
      <c r="T22" s="124">
        <f t="shared" si="6"/>
        <v>-2432.9744078454983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6755.1917914253308</v>
      </c>
      <c r="Q23" s="124">
        <f t="shared" si="3"/>
        <v>3571.5538234020605</v>
      </c>
      <c r="R23" s="124">
        <f t="shared" si="4"/>
        <v>3605.0626509131225</v>
      </c>
      <c r="S23" s="124">
        <f t="shared" si="5"/>
        <v>2081.2847616517329</v>
      </c>
      <c r="T23" s="124">
        <f t="shared" si="6"/>
        <v>-2502.7094445415851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6931.2584677372724</v>
      </c>
      <c r="Q24" s="124">
        <f t="shared" si="3"/>
        <v>3671.7249323181659</v>
      </c>
      <c r="R24" s="124">
        <f t="shared" si="4"/>
        <v>3708.392622425541</v>
      </c>
      <c r="S24" s="124">
        <f t="shared" si="5"/>
        <v>2125.5841720758899</v>
      </c>
      <c r="T24" s="124">
        <f t="shared" si="6"/>
        <v>-2574.443259082323</v>
      </c>
      <c r="U24" s="196">
        <f>SUM(Q21:T24)/4</f>
        <v>6671.6653506974299</v>
      </c>
      <c r="V24" s="124">
        <f>SUM(Q21:Q24)/4</f>
        <v>3524.1824736418944</v>
      </c>
      <c r="W24" s="124">
        <f>SUM(R21:R24)/4</f>
        <v>3556.2567763735101</v>
      </c>
      <c r="X24" s="124">
        <f>SUM(S21:S24)/4</f>
        <v>2060.0534924031253</v>
      </c>
      <c r="Y24" s="124">
        <f>SUM(T21:T24)/4</f>
        <v>-2468.827391721099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7111.9831567581195</v>
      </c>
      <c r="Q25" s="124">
        <f t="shared" si="3"/>
        <v>3774.7055330010576</v>
      </c>
      <c r="R25" s="124">
        <f t="shared" si="4"/>
        <v>3814.6842853277203</v>
      </c>
      <c r="S25" s="124">
        <f t="shared" si="5"/>
        <v>2170.8264797912229</v>
      </c>
      <c r="T25" s="124">
        <f t="shared" si="6"/>
        <v>-2648.2331413618822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7297.4906827370869</v>
      </c>
      <c r="Q26" s="124">
        <f t="shared" si="3"/>
        <v>3880.5744230608752</v>
      </c>
      <c r="R26" s="124">
        <f t="shared" si="4"/>
        <v>3924.0225289867994</v>
      </c>
      <c r="S26" s="124">
        <f t="shared" si="5"/>
        <v>2217.031754033264</v>
      </c>
      <c r="T26" s="124">
        <f t="shared" si="6"/>
        <v>-2724.1380233438517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7487.9092511238887</v>
      </c>
      <c r="Q27" s="124">
        <f t="shared" si="3"/>
        <v>3989.4126101385682</v>
      </c>
      <c r="R27" s="124">
        <f t="shared" si="4"/>
        <v>4036.4946759081836</v>
      </c>
      <c r="S27" s="124">
        <f t="shared" si="5"/>
        <v>2264.2204912041279</v>
      </c>
      <c r="T27" s="124">
        <f t="shared" si="6"/>
        <v>-2802.2185261269919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7683.3705409703416</v>
      </c>
      <c r="Q28" s="124">
        <f t="shared" si="3"/>
        <v>4101.3033738904678</v>
      </c>
      <c r="R28" s="124">
        <f t="shared" si="4"/>
        <v>4152.190551475278</v>
      </c>
      <c r="S28" s="124">
        <f t="shared" si="5"/>
        <v>2312.4136239646041</v>
      </c>
      <c r="T28" s="124">
        <f t="shared" si="6"/>
        <v>-2882.5370083600078</v>
      </c>
      <c r="U28" s="196">
        <f>SUM(Q25:T28)/4</f>
        <v>7395.188407897358</v>
      </c>
      <c r="V28" s="124">
        <f>SUM(Q25:Q28)/4</f>
        <v>3936.4989850227421</v>
      </c>
      <c r="W28" s="124">
        <f>SUM(R25:R28)/4</f>
        <v>3981.8480104244954</v>
      </c>
      <c r="X28" s="124">
        <f>SUM(S25:S28)/4</f>
        <v>2241.1230872483047</v>
      </c>
      <c r="Y28" s="124">
        <f>SUM(T25:T28)/4</f>
        <v>-2764.2816747981833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7884.0097998752281</v>
      </c>
      <c r="Q29" s="124">
        <f t="shared" si="3"/>
        <v>4216.3323297113366</v>
      </c>
      <c r="R29" s="124">
        <f t="shared" si="4"/>
        <v>4271.2025556881317</v>
      </c>
      <c r="S29" s="124">
        <f t="shared" si="5"/>
        <v>2361.6325305197665</v>
      </c>
      <c r="T29" s="124">
        <f t="shared" si="6"/>
        <v>-2965.1576160440072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8089.9659415427504</v>
      </c>
      <c r="Q30" s="124">
        <f t="shared" si="3"/>
        <v>4334.5874942446544</v>
      </c>
      <c r="R30" s="124">
        <f t="shared" si="4"/>
        <v>4393.6257369582927</v>
      </c>
      <c r="S30" s="124">
        <f t="shared" si="5"/>
        <v>2411.899044102227</v>
      </c>
      <c r="T30" s="124">
        <f t="shared" si="6"/>
        <v>-3050.1463337624227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8301.3816460269918</v>
      </c>
      <c r="Q31" s="124">
        <f t="shared" si="3"/>
        <v>4456.159352730263</v>
      </c>
      <c r="R31" s="124">
        <f t="shared" si="4"/>
        <v>4519.5578680188</v>
      </c>
      <c r="S31" s="124">
        <f t="shared" si="5"/>
        <v>2463.2354626572364</v>
      </c>
      <c r="T31" s="124">
        <f t="shared" si="6"/>
        <v>-3137.5710373793072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8518.4034627366891</v>
      </c>
      <c r="Q32" s="124">
        <f t="shared" si="3"/>
        <v>4581.1409282409095</v>
      </c>
      <c r="R32" s="124">
        <f t="shared" si="4"/>
        <v>4649.0995240099446</v>
      </c>
      <c r="S32" s="124">
        <f t="shared" si="5"/>
        <v>2515.6645587339272</v>
      </c>
      <c r="T32" s="124">
        <f t="shared" si="6"/>
        <v>-3227.5015482480921</v>
      </c>
      <c r="U32" s="196">
        <f>SUM(Q29:T32)/4</f>
        <v>8198.4402125454144</v>
      </c>
      <c r="V32" s="124">
        <f>SUM(Q29:Q32)/4</f>
        <v>4397.0550262317911</v>
      </c>
      <c r="W32" s="124">
        <f>SUM(R29:R32)/4</f>
        <v>4458.371421168792</v>
      </c>
      <c r="X32" s="124">
        <f>SUM(S29:S32)/4</f>
        <v>2438.1078990032893</v>
      </c>
      <c r="Y32" s="124">
        <f>SUM(T29:T32)/4</f>
        <v>-3095.0941338584571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8741.1819162768079</v>
      </c>
      <c r="Q33" s="124">
        <f t="shared" si="3"/>
        <v>4709.6278528606617</v>
      </c>
      <c r="R33" s="124">
        <f t="shared" si="4"/>
        <v>4782.3541628031617</v>
      </c>
      <c r="S33" s="124">
        <f t="shared" si="5"/>
        <v>2569.2095895870898</v>
      </c>
      <c r="T33" s="124">
        <f t="shared" si="6"/>
        <v>-3320.0096889741048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8969.8716152054476</v>
      </c>
      <c r="Q34" s="124">
        <f t="shared" si="3"/>
        <v>4841.718440859654</v>
      </c>
      <c r="R34" s="124">
        <f t="shared" si="4"/>
        <v>4919.4282076272048</v>
      </c>
      <c r="S34" s="124">
        <f t="shared" si="5"/>
        <v>2623.8943074939625</v>
      </c>
      <c r="T34" s="124">
        <f t="shared" si="6"/>
        <v>-3415.1693407753728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9204.6313637868243</v>
      </c>
      <c r="Q35" s="124">
        <f t="shared" si="3"/>
        <v>4977.513763921168</v>
      </c>
      <c r="R35" s="124">
        <f t="shared" si="4"/>
        <v>5060.4311320625829</v>
      </c>
      <c r="S35" s="124">
        <f t="shared" si="5"/>
        <v>2679.7429702906079</v>
      </c>
      <c r="T35" s="124">
        <f t="shared" si="6"/>
        <v>-3513.0565024875341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9445.6242768233333</v>
      </c>
      <c r="Q36" s="124">
        <f t="shared" si="3"/>
        <v>5117.1177284785936</v>
      </c>
      <c r="R36" s="124">
        <f t="shared" si="4"/>
        <v>5205.4755474721569</v>
      </c>
      <c r="S36" s="124">
        <f t="shared" si="5"/>
        <v>2736.7803521325536</v>
      </c>
      <c r="T36" s="124">
        <f t="shared" si="6"/>
        <v>-3613.7493512599708</v>
      </c>
      <c r="U36" s="196">
        <f>SUM(Q33:T36)/4</f>
        <v>9090.3272930231051</v>
      </c>
      <c r="V36" s="124">
        <f>SUM(Q33:Q36)/4</f>
        <v>4911.4944465300196</v>
      </c>
      <c r="W36" s="124">
        <f>SUM(R33:R36)/4</f>
        <v>4991.9222624912763</v>
      </c>
      <c r="X36" s="124">
        <f>SUM(S33:S36)/4</f>
        <v>2652.4068048760532</v>
      </c>
      <c r="Y36" s="124">
        <f>SUM(T33:T36)/4</f>
        <v>-3465.4962208742454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9693.0178976519928</v>
      </c>
      <c r="Q37" s="124">
        <f t="shared" si="3"/>
        <v>5260.6371552214614</v>
      </c>
      <c r="R37" s="124">
        <f t="shared" si="4"/>
        <v>5354.6772929377039</v>
      </c>
      <c r="S37" s="124">
        <f t="shared" si="5"/>
        <v>2795.0317544844706</v>
      </c>
      <c r="T37" s="124">
        <f t="shared" si="6"/>
        <v>-3717.3283049916445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9946.9843193929264</v>
      </c>
      <c r="Q38" s="124">
        <f t="shared" si="3"/>
        <v>5408.1818608313697</v>
      </c>
      <c r="R38" s="124">
        <f t="shared" si="4"/>
        <v>5508.15552777429</v>
      </c>
      <c r="S38" s="124">
        <f t="shared" si="5"/>
        <v>2854.5230173437608</v>
      </c>
      <c r="T38" s="124">
        <f t="shared" si="6"/>
        <v>-3823.8760865564955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10207.700309540018</v>
      </c>
      <c r="Q39" s="124">
        <f t="shared" si="3"/>
        <v>5559.8647420103543</v>
      </c>
      <c r="R39" s="124">
        <f t="shared" si="4"/>
        <v>5666.0328266963288</v>
      </c>
      <c r="S39" s="124">
        <f t="shared" si="5"/>
        <v>2915.2805307030371</v>
      </c>
      <c r="T39" s="124">
        <f t="shared" si="6"/>
        <v>-3933.4777898697021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10475.347437986356</v>
      </c>
      <c r="Q40" s="124">
        <f t="shared" si="3"/>
        <v>5715.8018618659989</v>
      </c>
      <c r="R40" s="124">
        <f t="shared" si="4"/>
        <v>5828.435277711339</v>
      </c>
      <c r="S40" s="124">
        <f t="shared" si="5"/>
        <v>2977.3312462565764</v>
      </c>
      <c r="T40" s="124">
        <f t="shared" si="6"/>
        <v>-4046.2209478475584</v>
      </c>
      <c r="U40" s="196">
        <f>SUM(Q37:T40)/4</f>
        <v>10080.762491142823</v>
      </c>
      <c r="V40" s="124">
        <f>SUM(Q37:Q40)/4</f>
        <v>5486.1214049822966</v>
      </c>
      <c r="W40" s="124">
        <f>SUM(R37:R40)/4</f>
        <v>5589.325231279915</v>
      </c>
      <c r="X40" s="124">
        <f>SUM(S37:S40)/4</f>
        <v>2885.5416371969613</v>
      </c>
      <c r="Y40" s="124">
        <f>SUM(T37:T40)/4</f>
        <v>-3880.22578231635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10750.112208579638</v>
      </c>
      <c r="Q41" s="124">
        <f t="shared" si="3"/>
        <v>5876.1125387193779</v>
      </c>
      <c r="R41" s="124">
        <f t="shared" si="4"/>
        <v>5995.4925828195719</v>
      </c>
      <c r="S41" s="124">
        <f t="shared" si="5"/>
        <v>3040.7026893559405</v>
      </c>
      <c r="T41" s="124">
        <f t="shared" si="6"/>
        <v>-4162.1956023152525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11032.186194305428</v>
      </c>
      <c r="Q42" s="124">
        <f t="shared" si="3"/>
        <v>6040.9194374037907</v>
      </c>
      <c r="R42" s="124">
        <f t="shared" si="4"/>
        <v>6167.3381615999433</v>
      </c>
      <c r="S42" s="124">
        <f t="shared" si="5"/>
        <v>3105.4229712200695</v>
      </c>
      <c r="T42" s="124">
        <f t="shared" si="6"/>
        <v>-4281.4943759183725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11321.766176198824</v>
      </c>
      <c r="Q43" s="124">
        <f t="shared" si="3"/>
        <v>6210.3486631241476</v>
      </c>
      <c r="R43" s="124">
        <f t="shared" si="4"/>
        <v>6344.1092577649879</v>
      </c>
      <c r="S43" s="124">
        <f t="shared" si="5"/>
        <v>3171.5208014052605</v>
      </c>
      <c r="T43" s="124">
        <f t="shared" si="6"/>
        <v>-4404.2125460955731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8276.0161447709725</v>
      </c>
      <c r="V44" s="124">
        <f>SUM(Q41:Q44)/4</f>
        <v>4531.845159811829</v>
      </c>
      <c r="W44" s="124">
        <f>SUM(R41:R44)/4</f>
        <v>4626.7350005461258</v>
      </c>
      <c r="X44" s="124">
        <f>SUM(S41:S44)/4</f>
        <v>2329.4116154953176</v>
      </c>
      <c r="Y44" s="124">
        <f>SUM(T41:T44)/4</f>
        <v>-3211.9756310822995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222929.0711593462</v>
      </c>
      <c r="Q50" s="196">
        <f>SUM(Q$17:Q$48)</f>
        <v>119769.00114691103</v>
      </c>
      <c r="R50" s="196">
        <f>SUM(R$17:R$48)</f>
        <v>121522.450581906</v>
      </c>
      <c r="S50" s="196">
        <f>SUM(S$17:S$48)</f>
        <v>66001.03117821124</v>
      </c>
      <c r="T50" s="196">
        <f>SUM(T$17:T$48)</f>
        <v>-84363.411747682097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-2.1827872842550278E-10</v>
      </c>
      <c r="S51" s="188">
        <f>S50-S$10</f>
        <v>-1.1641532182693481E-10</v>
      </c>
      <c r="T51" s="188">
        <f>T50-T$10</f>
        <v>1.4551915228366852E-10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2.6007653122849916E-2</v>
      </c>
      <c r="Z52" s="2"/>
    </row>
    <row r="53" spans="13:26" x14ac:dyDescent="0.2">
      <c r="M53" s="2"/>
      <c r="O53" s="134" t="s">
        <v>236</v>
      </c>
      <c r="P53" s="197">
        <f>((1+P52)^(1/12))-1</f>
        <v>2.1418910705510719E-3</v>
      </c>
      <c r="Z53" s="2"/>
    </row>
    <row r="54" spans="13:26" x14ac:dyDescent="0.2">
      <c r="M54" s="2"/>
      <c r="O54" s="134" t="s">
        <v>235</v>
      </c>
      <c r="P54" s="196">
        <f>P10</f>
        <v>222929.07115934626</v>
      </c>
      <c r="Z54" s="2"/>
    </row>
    <row r="55" spans="13:26" x14ac:dyDescent="0.2">
      <c r="M55" s="2"/>
      <c r="O55" s="134" t="s">
        <v>234</v>
      </c>
      <c r="P55" s="196">
        <f>P54/(1+P53)^P56</f>
        <v>111455.24218006262</v>
      </c>
      <c r="Z55" s="2"/>
    </row>
    <row r="56" spans="13:26" x14ac:dyDescent="0.2">
      <c r="M56" s="2"/>
      <c r="O56" s="134" t="s">
        <v>233</v>
      </c>
      <c r="P56" s="124">
        <f>$P$12*12</f>
        <v>324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477.4101717218262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477.4101717218262</v>
      </c>
      <c r="Q59" s="124">
        <f t="shared" ref="Q59:Q122" si="7">O59*$P$53</f>
        <v>0</v>
      </c>
      <c r="R59" s="124">
        <f t="shared" ref="R59:R122" si="8">O59+P59+Q59</f>
        <v>477.4101717218262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477.4101717218262</v>
      </c>
      <c r="P60" s="124">
        <f t="shared" ref="P60:P123" si="11">P59</f>
        <v>477.4101717218262</v>
      </c>
      <c r="Q60" s="124">
        <f t="shared" si="7"/>
        <v>1.0225605838012333</v>
      </c>
      <c r="R60" s="124">
        <f t="shared" si="8"/>
        <v>955.84290402745364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955.84290402745364</v>
      </c>
      <c r="P61" s="124">
        <f t="shared" si="11"/>
        <v>477.4101717218262</v>
      </c>
      <c r="Q61" s="124">
        <f t="shared" si="7"/>
        <v>2.0473113809860082</v>
      </c>
      <c r="R61" s="124">
        <f t="shared" si="8"/>
        <v>1435.3003871302658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1435.3003871302658</v>
      </c>
      <c r="P62" s="124">
        <f t="shared" si="11"/>
        <v>477.4101717218262</v>
      </c>
      <c r="Q62" s="124">
        <f t="shared" si="7"/>
        <v>3.0742570827528128</v>
      </c>
      <c r="R62" s="124">
        <f t="shared" si="8"/>
        <v>1915.7848159348448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1915.7848159348448</v>
      </c>
      <c r="P63" s="124">
        <f t="shared" si="11"/>
        <v>477.4101717218262</v>
      </c>
      <c r="Q63" s="124">
        <f t="shared" si="7"/>
        <v>4.1034023903481724</v>
      </c>
      <c r="R63" s="124">
        <f t="shared" si="8"/>
        <v>2397.298390047019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2397.298390047019</v>
      </c>
      <c r="P64" s="124">
        <f t="shared" si="11"/>
        <v>477.4101717218262</v>
      </c>
      <c r="Q64" s="124">
        <f t="shared" si="7"/>
        <v>5.1347520150881705</v>
      </c>
      <c r="R64" s="124">
        <f t="shared" si="8"/>
        <v>2879.8433137839334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2879.8433137839334</v>
      </c>
      <c r="P65" s="124">
        <f t="shared" si="11"/>
        <v>477.4101717218262</v>
      </c>
      <c r="Q65" s="124">
        <f t="shared" si="7"/>
        <v>6.1683106783800152</v>
      </c>
      <c r="R65" s="124">
        <f t="shared" si="8"/>
        <v>3363.4217961841396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3363.4217961841396</v>
      </c>
      <c r="P66" s="124">
        <f t="shared" si="11"/>
        <v>477.4101717218262</v>
      </c>
      <c r="Q66" s="124">
        <f t="shared" si="7"/>
        <v>7.2040831117436559</v>
      </c>
      <c r="R66" s="124">
        <f t="shared" si="8"/>
        <v>3848.0360510177097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3848.0360510177097</v>
      </c>
      <c r="P67" s="124">
        <f t="shared" si="11"/>
        <v>477.4101717218262</v>
      </c>
      <c r="Q67" s="124">
        <f t="shared" si="7"/>
        <v>8.2420740568334416</v>
      </c>
      <c r="R67" s="124">
        <f t="shared" si="8"/>
        <v>4333.6882967963693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4333.6882967963693</v>
      </c>
      <c r="P68" s="124">
        <f t="shared" si="11"/>
        <v>477.4101717218262</v>
      </c>
      <c r="Q68" s="124">
        <f t="shared" si="7"/>
        <v>9.282288265459826</v>
      </c>
      <c r="R68" s="124">
        <f t="shared" si="8"/>
        <v>4820.3807567836557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4820.3807567836557</v>
      </c>
      <c r="P69" s="124">
        <f t="shared" si="11"/>
        <v>477.4101717218262</v>
      </c>
      <c r="Q69" s="124">
        <f t="shared" si="7"/>
        <v>10.32473049961113</v>
      </c>
      <c r="R69" s="124">
        <f t="shared" si="8"/>
        <v>5308.1156590050932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5308.1156590050932</v>
      </c>
      <c r="P70" s="124">
        <f t="shared" si="11"/>
        <v>477.4101717218262</v>
      </c>
      <c r="Q70" s="124">
        <f t="shared" si="7"/>
        <v>11.369405531475328</v>
      </c>
      <c r="R70" s="124">
        <f t="shared" si="8"/>
        <v>5796.895236258395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5796.895236258395</v>
      </c>
      <c r="P71" s="124">
        <f t="shared" si="11"/>
        <v>477.4101717218262</v>
      </c>
      <c r="Q71" s="124">
        <f t="shared" si="7"/>
        <v>12.416318143461902</v>
      </c>
      <c r="R71" s="124">
        <f t="shared" si="8"/>
        <v>6286.7217261236829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6286.7217261236829</v>
      </c>
      <c r="P72" s="124">
        <f t="shared" si="11"/>
        <v>477.4101717218262</v>
      </c>
      <c r="Q72" s="124">
        <f t="shared" si="7"/>
        <v>13.465473128223737</v>
      </c>
      <c r="R72" s="124">
        <f t="shared" si="8"/>
        <v>6777.5973709737327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6777.5973709737327</v>
      </c>
      <c r="P73" s="124">
        <f t="shared" si="11"/>
        <v>477.4101717218262</v>
      </c>
      <c r="Q73" s="124">
        <f t="shared" si="7"/>
        <v>14.516875288679058</v>
      </c>
      <c r="R73" s="124">
        <f t="shared" si="8"/>
        <v>7269.5244179842384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7269.5244179842384</v>
      </c>
      <c r="P74" s="124">
        <f t="shared" si="11"/>
        <v>477.4101717218262</v>
      </c>
      <c r="Q74" s="124">
        <f t="shared" si="7"/>
        <v>15.570529438033418</v>
      </c>
      <c r="R74" s="124">
        <f t="shared" si="8"/>
        <v>7762.505119144098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7762.505119144098</v>
      </c>
      <c r="P75" s="124">
        <f t="shared" si="11"/>
        <v>477.4101717218262</v>
      </c>
      <c r="Q75" s="124">
        <f t="shared" si="7"/>
        <v>16.626440399801726</v>
      </c>
      <c r="R75" s="124">
        <f t="shared" si="8"/>
        <v>8256.5417312657246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8256.5417312657246</v>
      </c>
      <c r="P76" s="124">
        <f t="shared" si="11"/>
        <v>477.4101717218262</v>
      </c>
      <c r="Q76" s="124">
        <f t="shared" si="7"/>
        <v>17.684613007830343</v>
      </c>
      <c r="R76" s="124">
        <f t="shared" si="8"/>
        <v>8751.6365159953803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8751.6365159953803</v>
      </c>
      <c r="P77" s="124">
        <f t="shared" si="11"/>
        <v>477.4101717218262</v>
      </c>
      <c r="Q77" s="124">
        <f t="shared" si="7"/>
        <v>18.745052106319196</v>
      </c>
      <c r="R77" s="124">
        <f t="shared" si="8"/>
        <v>9247.791739823524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9247.791739823524</v>
      </c>
      <c r="P78" s="124">
        <f t="shared" si="11"/>
        <v>477.4101717218262</v>
      </c>
      <c r="Q78" s="124">
        <f t="shared" si="7"/>
        <v>19.807762549843968</v>
      </c>
      <c r="R78" s="124">
        <f t="shared" si="8"/>
        <v>9745.009674095194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9745.009674095194</v>
      </c>
      <c r="P79" s="124">
        <f t="shared" si="11"/>
        <v>477.4101717218262</v>
      </c>
      <c r="Q79" s="124">
        <f t="shared" si="7"/>
        <v>20.872749203378309</v>
      </c>
      <c r="R79" s="124">
        <f t="shared" si="8"/>
        <v>10243.292595020397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10243.292595020397</v>
      </c>
      <c r="P80" s="124">
        <f t="shared" si="11"/>
        <v>477.4101717218262</v>
      </c>
      <c r="Q80" s="124">
        <f t="shared" si="7"/>
        <v>21.940016942316106</v>
      </c>
      <c r="R80" s="124">
        <f t="shared" si="8"/>
        <v>10742.64278368454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10742.64278368454</v>
      </c>
      <c r="P81" s="124">
        <f t="shared" si="11"/>
        <v>477.4101717218262</v>
      </c>
      <c r="Q81" s="124">
        <f t="shared" si="7"/>
        <v>23.009570652493824</v>
      </c>
      <c r="R81" s="124">
        <f t="shared" si="8"/>
        <v>11243.062526058859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11243.062526058859</v>
      </c>
      <c r="P82" s="124">
        <f t="shared" si="11"/>
        <v>477.4101717218262</v>
      </c>
      <c r="Q82" s="124">
        <f t="shared" si="7"/>
        <v>24.081415230212848</v>
      </c>
      <c r="R82" s="124">
        <f t="shared" si="8"/>
        <v>11744.554113010898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11744.554113010898</v>
      </c>
      <c r="P83" s="124">
        <f t="shared" si="11"/>
        <v>477.4101717218262</v>
      </c>
      <c r="Q83" s="124">
        <f t="shared" si="7"/>
        <v>25.155555582261908</v>
      </c>
      <c r="R83" s="124">
        <f t="shared" si="8"/>
        <v>12247.119840314985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12247.119840314985</v>
      </c>
      <c r="P84" s="124">
        <f t="shared" si="11"/>
        <v>477.4101717218262</v>
      </c>
      <c r="Q84" s="124">
        <f t="shared" si="7"/>
        <v>26.231996625939534</v>
      </c>
      <c r="R84" s="124">
        <f t="shared" si="8"/>
        <v>12750.76200866275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12750.76200866275</v>
      </c>
      <c r="P85" s="124">
        <f t="shared" si="11"/>
        <v>477.4101717218262</v>
      </c>
      <c r="Q85" s="124">
        <f t="shared" si="7"/>
        <v>27.310743289076594</v>
      </c>
      <c r="R85" s="124">
        <f t="shared" si="8"/>
        <v>13255.482923673653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13255.482923673653</v>
      </c>
      <c r="P86" s="124">
        <f t="shared" si="11"/>
        <v>477.4101717218262</v>
      </c>
      <c r="Q86" s="124">
        <f t="shared" si="7"/>
        <v>28.391800510058815</v>
      </c>
      <c r="R86" s="124">
        <f t="shared" si="8"/>
        <v>13761.284895905537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13761.284895905537</v>
      </c>
      <c r="P87" s="124">
        <f t="shared" si="11"/>
        <v>477.4101717218262</v>
      </c>
      <c r="Q87" s="124">
        <f t="shared" si="7"/>
        <v>29.475173237849408</v>
      </c>
      <c r="R87" s="124">
        <f t="shared" si="8"/>
        <v>14268.170240865213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14268.170240865213</v>
      </c>
      <c r="P88" s="124">
        <f t="shared" si="11"/>
        <v>477.4101717218262</v>
      </c>
      <c r="Q88" s="124">
        <f t="shared" si="7"/>
        <v>30.560866432011736</v>
      </c>
      <c r="R88" s="124">
        <f t="shared" si="8"/>
        <v>14776.14127901905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14776.14127901905</v>
      </c>
      <c r="P89" s="124">
        <f t="shared" si="11"/>
        <v>477.4101717218262</v>
      </c>
      <c r="Q89" s="124">
        <f t="shared" si="7"/>
        <v>31.648885062731996</v>
      </c>
      <c r="R89" s="124">
        <f t="shared" si="8"/>
        <v>15285.200335803607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15285.200335803607</v>
      </c>
      <c r="P90" s="124">
        <f t="shared" si="11"/>
        <v>477.4101717218262</v>
      </c>
      <c r="Q90" s="124">
        <f t="shared" si="7"/>
        <v>32.739234110841991</v>
      </c>
      <c r="R90" s="124">
        <f t="shared" si="8"/>
        <v>15795.349741636275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15795.349741636275</v>
      </c>
      <c r="P91" s="124">
        <f t="shared" si="11"/>
        <v>477.4101717218262</v>
      </c>
      <c r="Q91" s="124">
        <f t="shared" si="7"/>
        <v>33.831918567841917</v>
      </c>
      <c r="R91" s="124">
        <f t="shared" si="8"/>
        <v>16306.591831925942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16306.591831925942</v>
      </c>
      <c r="P92" s="124">
        <f t="shared" si="11"/>
        <v>477.4101717218262</v>
      </c>
      <c r="Q92" s="124">
        <f t="shared" si="7"/>
        <v>34.926943435923221</v>
      </c>
      <c r="R92" s="124">
        <f t="shared" si="8"/>
        <v>16818.928947083692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16818.928947083692</v>
      </c>
      <c r="P93" s="124">
        <f t="shared" si="11"/>
        <v>477.4101717218262</v>
      </c>
      <c r="Q93" s="124">
        <f t="shared" si="7"/>
        <v>36.024313727991498</v>
      </c>
      <c r="R93" s="124">
        <f t="shared" si="8"/>
        <v>17332.363432533508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17332.363432533508</v>
      </c>
      <c r="P94" s="124">
        <f t="shared" si="11"/>
        <v>477.4101717218262</v>
      </c>
      <c r="Q94" s="124">
        <f t="shared" si="7"/>
        <v>37.124034467689448</v>
      </c>
      <c r="R94" s="124">
        <f t="shared" si="8"/>
        <v>17846.897638723021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17846.897638723021</v>
      </c>
      <c r="P95" s="124">
        <f t="shared" si="11"/>
        <v>477.4101717218262</v>
      </c>
      <c r="Q95" s="124">
        <f t="shared" si="7"/>
        <v>38.226110689419848</v>
      </c>
      <c r="R95" s="124">
        <f t="shared" si="8"/>
        <v>18362.533921134265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18362.533921134265</v>
      </c>
      <c r="P96" s="124">
        <f t="shared" si="11"/>
        <v>477.4101717218262</v>
      </c>
      <c r="Q96" s="124">
        <f t="shared" si="7"/>
        <v>39.33054743836864</v>
      </c>
      <c r="R96" s="124">
        <f t="shared" si="8"/>
        <v>18879.274640294458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18879.274640294458</v>
      </c>
      <c r="P97" s="124">
        <f t="shared" si="11"/>
        <v>477.4101717218262</v>
      </c>
      <c r="Q97" s="124">
        <f t="shared" si="7"/>
        <v>40.437349770527995</v>
      </c>
      <c r="R97" s="124">
        <f t="shared" si="8"/>
        <v>19397.12216178681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19397.12216178681</v>
      </c>
      <c r="P98" s="124">
        <f t="shared" si="11"/>
        <v>477.4101717218262</v>
      </c>
      <c r="Q98" s="124">
        <f t="shared" si="7"/>
        <v>41.546522752719476</v>
      </c>
      <c r="R98" s="124">
        <f t="shared" si="8"/>
        <v>19916.078856261356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19916.078856261356</v>
      </c>
      <c r="P99" s="124">
        <f t="shared" si="11"/>
        <v>477.4101717218262</v>
      </c>
      <c r="Q99" s="124">
        <f t="shared" si="7"/>
        <v>42.658071462617201</v>
      </c>
      <c r="R99" s="124">
        <f t="shared" si="8"/>
        <v>20436.1470994458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20436.1470994458</v>
      </c>
      <c r="P100" s="124">
        <f t="shared" si="11"/>
        <v>477.4101717218262</v>
      </c>
      <c r="Q100" s="124">
        <f t="shared" si="7"/>
        <v>43.772000988771147</v>
      </c>
      <c r="R100" s="124">
        <f t="shared" si="8"/>
        <v>20957.329272156396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20957.329272156396</v>
      </c>
      <c r="P101" s="124">
        <f t="shared" si="11"/>
        <v>477.4101717218262</v>
      </c>
      <c r="Q101" s="124">
        <f t="shared" si="7"/>
        <v>44.888316430630375</v>
      </c>
      <c r="R101" s="124">
        <f t="shared" si="8"/>
        <v>21479.627760308853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21479.627760308853</v>
      </c>
      <c r="P102" s="124">
        <f t="shared" si="11"/>
        <v>477.4101717218262</v>
      </c>
      <c r="Q102" s="124">
        <f t="shared" si="7"/>
        <v>46.007022898566454</v>
      </c>
      <c r="R102" s="124">
        <f t="shared" si="8"/>
        <v>22003.044954929246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22003.044954929246</v>
      </c>
      <c r="P103" s="124">
        <f t="shared" si="11"/>
        <v>477.4101717218262</v>
      </c>
      <c r="Q103" s="124">
        <f t="shared" si="7"/>
        <v>47.128125513896762</v>
      </c>
      <c r="R103" s="124">
        <f t="shared" si="8"/>
        <v>22527.583252164968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22527.583252164968</v>
      </c>
      <c r="P104" s="124">
        <f t="shared" si="11"/>
        <v>477.4101717218262</v>
      </c>
      <c r="Q104" s="124">
        <f t="shared" si="7"/>
        <v>48.251629408908023</v>
      </c>
      <c r="R104" s="124">
        <f t="shared" si="8"/>
        <v>23053.245053295701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23053.245053295701</v>
      </c>
      <c r="P105" s="124">
        <f t="shared" si="11"/>
        <v>477.4101717218262</v>
      </c>
      <c r="Q105" s="124">
        <f t="shared" si="7"/>
        <v>49.377539726879732</v>
      </c>
      <c r="R105" s="124">
        <f t="shared" si="8"/>
        <v>23580.032764744406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23580.032764744406</v>
      </c>
      <c r="P106" s="124">
        <f t="shared" si="11"/>
        <v>477.4101717218262</v>
      </c>
      <c r="Q106" s="124">
        <f t="shared" si="7"/>
        <v>50.505861622107744</v>
      </c>
      <c r="R106" s="124">
        <f t="shared" si="8"/>
        <v>24107.948798088339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24107.948798088339</v>
      </c>
      <c r="P107" s="124">
        <f t="shared" si="11"/>
        <v>477.4101717218262</v>
      </c>
      <c r="Q107" s="124">
        <f t="shared" si="7"/>
        <v>51.63660025992786</v>
      </c>
      <c r="R107" s="124">
        <f t="shared" si="8"/>
        <v>24636.995570070092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24636.995570070092</v>
      </c>
      <c r="P108" s="124">
        <f t="shared" si="11"/>
        <v>477.4101717218262</v>
      </c>
      <c r="Q108" s="124">
        <f t="shared" si="7"/>
        <v>52.769760816739442</v>
      </c>
      <c r="R108" s="124">
        <f t="shared" si="8"/>
        <v>25167.175502608658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25167.175502608658</v>
      </c>
      <c r="P109" s="124">
        <f t="shared" si="11"/>
        <v>477.4101717218262</v>
      </c>
      <c r="Q109" s="124">
        <f t="shared" si="7"/>
        <v>53.905348480029168</v>
      </c>
      <c r="R109" s="124">
        <f t="shared" si="8"/>
        <v>25698.491022810511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25698.491022810511</v>
      </c>
      <c r="P110" s="124">
        <f t="shared" si="11"/>
        <v>477.4101717218262</v>
      </c>
      <c r="Q110" s="124">
        <f t="shared" si="7"/>
        <v>55.043368448394716</v>
      </c>
      <c r="R110" s="124">
        <f t="shared" si="8"/>
        <v>26230.944562980731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26230.944562980731</v>
      </c>
      <c r="P111" s="124">
        <f t="shared" si="11"/>
        <v>477.4101717218262</v>
      </c>
      <c r="Q111" s="124">
        <f t="shared" si="7"/>
        <v>56.183825931568613</v>
      </c>
      <c r="R111" s="124">
        <f t="shared" si="8"/>
        <v>26764.538560634126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26764.538560634126</v>
      </c>
      <c r="P112" s="124">
        <f t="shared" si="11"/>
        <v>477.4101717218262</v>
      </c>
      <c r="Q112" s="124">
        <f t="shared" si="7"/>
        <v>57.32672615044207</v>
      </c>
      <c r="R112" s="124">
        <f t="shared" si="8"/>
        <v>27299.275458506392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27299.275458506392</v>
      </c>
      <c r="P113" s="124">
        <f t="shared" si="11"/>
        <v>477.4101717218262</v>
      </c>
      <c r="Q113" s="124">
        <f t="shared" si="7"/>
        <v>58.472074337088863</v>
      </c>
      <c r="R113" s="124">
        <f t="shared" si="8"/>
        <v>27835.157704565307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27835.157704565307</v>
      </c>
      <c r="P114" s="124">
        <f t="shared" si="11"/>
        <v>477.4101717218262</v>
      </c>
      <c r="Q114" s="124">
        <f t="shared" si="7"/>
        <v>59.619875734789304</v>
      </c>
      <c r="R114" s="124">
        <f t="shared" si="8"/>
        <v>28372.18775202192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28372.18775202192</v>
      </c>
      <c r="P115" s="124">
        <f t="shared" si="11"/>
        <v>477.4101717218262</v>
      </c>
      <c r="Q115" s="124">
        <f t="shared" si="7"/>
        <v>60.770135598054239</v>
      </c>
      <c r="R115" s="124">
        <f t="shared" si="8"/>
        <v>28910.368059341799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28910.368059341799</v>
      </c>
      <c r="P116" s="124">
        <f t="shared" si="11"/>
        <v>477.4101717218262</v>
      </c>
      <c r="Q116" s="124">
        <f t="shared" si="7"/>
        <v>61.922859192649121</v>
      </c>
      <c r="R116" s="124">
        <f t="shared" si="8"/>
        <v>29449.701090256272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29449.701090256272</v>
      </c>
      <c r="P117" s="124">
        <f t="shared" si="11"/>
        <v>477.4101717218262</v>
      </c>
      <c r="Q117" s="124">
        <f t="shared" si="7"/>
        <v>63.078051795618073</v>
      </c>
      <c r="R117" s="124">
        <f t="shared" si="8"/>
        <v>29990.189313773717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29990.189313773717</v>
      </c>
      <c r="P118" s="124">
        <f t="shared" si="11"/>
        <v>477.4101717218262</v>
      </c>
      <c r="Q118" s="124">
        <f t="shared" si="7"/>
        <v>64.235718695308108</v>
      </c>
      <c r="R118" s="124">
        <f t="shared" si="8"/>
        <v>30531.835204190851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30531.835204190851</v>
      </c>
      <c r="P119" s="124">
        <f t="shared" si="11"/>
        <v>477.4101717218262</v>
      </c>
      <c r="Q119" s="124">
        <f t="shared" si="7"/>
        <v>65.395865191393241</v>
      </c>
      <c r="R119" s="124">
        <f t="shared" si="8"/>
        <v>31074.641241104069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31074.641241104069</v>
      </c>
      <c r="P120" s="124">
        <f t="shared" si="11"/>
        <v>477.4101717218262</v>
      </c>
      <c r="Q120" s="124">
        <f t="shared" si="7"/>
        <v>66.558496594898884</v>
      </c>
      <c r="R120" s="124">
        <f t="shared" si="8"/>
        <v>31618.609909420793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31618.609909420793</v>
      </c>
      <c r="P121" s="124">
        <f t="shared" si="11"/>
        <v>477.4101717218262</v>
      </c>
      <c r="Q121" s="124">
        <f t="shared" si="7"/>
        <v>67.72361822822603</v>
      </c>
      <c r="R121" s="124">
        <f t="shared" si="8"/>
        <v>32163.743699370843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32163.743699370843</v>
      </c>
      <c r="P122" s="124">
        <f t="shared" si="11"/>
        <v>477.4101717218262</v>
      </c>
      <c r="Q122" s="124">
        <f t="shared" si="7"/>
        <v>68.891235425175708</v>
      </c>
      <c r="R122" s="124">
        <f t="shared" si="8"/>
        <v>32710.045106517846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32710.045106517846</v>
      </c>
      <c r="P123" s="124">
        <f t="shared" si="11"/>
        <v>477.4101717218262</v>
      </c>
      <c r="Q123" s="124">
        <f t="shared" ref="Q123:Q186" si="12">O123*$P$53</f>
        <v>70.061353530973363</v>
      </c>
      <c r="R123" s="124">
        <f t="shared" ref="R123:R186" si="13">O123+P123+Q123</f>
        <v>33257.516631770646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33257.516631770646</v>
      </c>
      <c r="P124" s="124">
        <f t="shared" ref="P124:P187" si="16">P123</f>
        <v>477.4101717218262</v>
      </c>
      <c r="Q124" s="124">
        <f t="shared" si="12"/>
        <v>71.233977902293304</v>
      </c>
      <c r="R124" s="124">
        <f t="shared" si="13"/>
        <v>33806.16078139477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33806.16078139477</v>
      </c>
      <c r="P125" s="124">
        <f t="shared" si="16"/>
        <v>477.4101717218262</v>
      </c>
      <c r="Q125" s="124">
        <f t="shared" si="12"/>
        <v>72.409113907283299</v>
      </c>
      <c r="R125" s="124">
        <f t="shared" si="13"/>
        <v>34355.980067023884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34355.980067023884</v>
      </c>
      <c r="P126" s="124">
        <f t="shared" si="16"/>
        <v>477.4101717218262</v>
      </c>
      <c r="Q126" s="124">
        <f t="shared" si="12"/>
        <v>73.586766925589075</v>
      </c>
      <c r="R126" s="124">
        <f t="shared" si="13"/>
        <v>34906.977005671302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34906.977005671302</v>
      </c>
      <c r="P127" s="124">
        <f t="shared" si="16"/>
        <v>477.4101717218262</v>
      </c>
      <c r="Q127" s="124">
        <f t="shared" si="12"/>
        <v>74.766942348378961</v>
      </c>
      <c r="R127" s="124">
        <f t="shared" si="13"/>
        <v>35459.154119741514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35459.154119741514</v>
      </c>
      <c r="P128" s="124">
        <f t="shared" si="16"/>
        <v>477.4101717218262</v>
      </c>
      <c r="Q128" s="124">
        <f t="shared" si="12"/>
        <v>75.949645578368603</v>
      </c>
      <c r="R128" s="124">
        <f t="shared" si="13"/>
        <v>36012.513937041709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36012.513937041709</v>
      </c>
      <c r="P129" s="124">
        <f t="shared" si="16"/>
        <v>477.4101717218262</v>
      </c>
      <c r="Q129" s="124">
        <f t="shared" si="12"/>
        <v>77.134882029845656</v>
      </c>
      <c r="R129" s="124">
        <f t="shared" si="13"/>
        <v>36567.058990793383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36567.058990793383</v>
      </c>
      <c r="P130" s="124">
        <f t="shared" si="16"/>
        <v>477.4101717218262</v>
      </c>
      <c r="Q130" s="124">
        <f t="shared" si="12"/>
        <v>78.32265712869463</v>
      </c>
      <c r="R130" s="124">
        <f t="shared" si="13"/>
        <v>37122.791819643906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37122.791819643906</v>
      </c>
      <c r="P131" s="124">
        <f t="shared" si="16"/>
        <v>477.4101717218262</v>
      </c>
      <c r="Q131" s="124">
        <f t="shared" si="12"/>
        <v>79.512976312421657</v>
      </c>
      <c r="R131" s="124">
        <f t="shared" si="13"/>
        <v>37679.714967678156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37679.714967678156</v>
      </c>
      <c r="P132" s="124">
        <f t="shared" si="16"/>
        <v>477.4101717218262</v>
      </c>
      <c r="Q132" s="124">
        <f t="shared" si="12"/>
        <v>80.705845030179404</v>
      </c>
      <c r="R132" s="124">
        <f t="shared" si="13"/>
        <v>38237.830984430162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38237.830984430162</v>
      </c>
      <c r="P133" s="124">
        <f t="shared" si="16"/>
        <v>477.4101717218262</v>
      </c>
      <c r="Q133" s="124">
        <f t="shared" si="12"/>
        <v>81.90126874279207</v>
      </c>
      <c r="R133" s="124">
        <f t="shared" si="13"/>
        <v>38797.142424894781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38797.142424894781</v>
      </c>
      <c r="P134" s="124">
        <f t="shared" si="16"/>
        <v>477.4101717218262</v>
      </c>
      <c r="Q134" s="124">
        <f t="shared" si="12"/>
        <v>83.099252922780295</v>
      </c>
      <c r="R134" s="124">
        <f t="shared" si="13"/>
        <v>39357.65184953939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39357.65184953939</v>
      </c>
      <c r="P135" s="124">
        <f t="shared" si="16"/>
        <v>477.4101717218262</v>
      </c>
      <c r="Q135" s="124">
        <f t="shared" si="12"/>
        <v>84.299803054386302</v>
      </c>
      <c r="R135" s="124">
        <f t="shared" si="13"/>
        <v>39919.361824315609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39919.361824315609</v>
      </c>
      <c r="P136" s="124">
        <f t="shared" si="16"/>
        <v>477.4101717218262</v>
      </c>
      <c r="Q136" s="124">
        <f t="shared" si="12"/>
        <v>85.502924633598951</v>
      </c>
      <c r="R136" s="124">
        <f t="shared" si="13"/>
        <v>40482.274920671036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40482.274920671036</v>
      </c>
      <c r="P137" s="124">
        <f t="shared" si="16"/>
        <v>477.4101717218262</v>
      </c>
      <c r="Q137" s="124">
        <f t="shared" si="12"/>
        <v>86.708623168178889</v>
      </c>
      <c r="R137" s="124">
        <f t="shared" si="13"/>
        <v>41046.393715561047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41046.393715561047</v>
      </c>
      <c r="P138" s="124">
        <f t="shared" si="16"/>
        <v>477.4101717218262</v>
      </c>
      <c r="Q138" s="124">
        <f t="shared" si="12"/>
        <v>87.916904177683847</v>
      </c>
      <c r="R138" s="124">
        <f t="shared" si="13"/>
        <v>41611.720791460561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41611.720791460561</v>
      </c>
      <c r="P139" s="124">
        <f t="shared" si="16"/>
        <v>477.4101717218262</v>
      </c>
      <c r="Q139" s="124">
        <f t="shared" si="12"/>
        <v>89.127773193493752</v>
      </c>
      <c r="R139" s="124">
        <f t="shared" si="13"/>
        <v>42178.258736375887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42178.258736375887</v>
      </c>
      <c r="P140" s="124">
        <f t="shared" si="16"/>
        <v>477.4101717218262</v>
      </c>
      <c r="Q140" s="124">
        <f t="shared" si="12"/>
        <v>90.341235758836248</v>
      </c>
      <c r="R140" s="124">
        <f t="shared" si="13"/>
        <v>42746.010143856554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42746.010143856554</v>
      </c>
      <c r="P141" s="124">
        <f t="shared" si="16"/>
        <v>477.4101717218262</v>
      </c>
      <c r="Q141" s="124">
        <f t="shared" si="12"/>
        <v>91.557297428811893</v>
      </c>
      <c r="R141" s="124">
        <f t="shared" si="13"/>
        <v>43314.977613007199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43314.977613007199</v>
      </c>
      <c r="P142" s="124">
        <f t="shared" si="16"/>
        <v>477.4101717218262</v>
      </c>
      <c r="Q142" s="124">
        <f t="shared" si="12"/>
        <v>92.775963770419693</v>
      </c>
      <c r="R142" s="124">
        <f t="shared" si="13"/>
        <v>43885.16374849945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43885.16374849945</v>
      </c>
      <c r="P143" s="124">
        <f t="shared" si="16"/>
        <v>477.4101717218262</v>
      </c>
      <c r="Q143" s="124">
        <f t="shared" si="12"/>
        <v>93.997240362582573</v>
      </c>
      <c r="R143" s="124">
        <f t="shared" si="13"/>
        <v>44456.571160583859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44456.571160583859</v>
      </c>
      <c r="P144" s="124">
        <f t="shared" si="16"/>
        <v>477.4101717218262</v>
      </c>
      <c r="Q144" s="124">
        <f t="shared" si="12"/>
        <v>95.221132796172867</v>
      </c>
      <c r="R144" s="124">
        <f t="shared" si="13"/>
        <v>45029.202465101858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45029.202465101858</v>
      </c>
      <c r="P145" s="124">
        <f t="shared" si="16"/>
        <v>477.4101717218262</v>
      </c>
      <c r="Q145" s="124">
        <f t="shared" si="12"/>
        <v>96.447646674037983</v>
      </c>
      <c r="R145" s="124">
        <f t="shared" si="13"/>
        <v>45603.060283497725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45603.060283497725</v>
      </c>
      <c r="P146" s="124">
        <f t="shared" si="16"/>
        <v>477.4101717218262</v>
      </c>
      <c r="Q146" s="124">
        <f t="shared" si="12"/>
        <v>97.676787611026015</v>
      </c>
      <c r="R146" s="124">
        <f t="shared" si="13"/>
        <v>46178.147242830579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46178.147242830579</v>
      </c>
      <c r="P147" s="124">
        <f t="shared" si="16"/>
        <v>477.4101717218262</v>
      </c>
      <c r="Q147" s="124">
        <f t="shared" si="12"/>
        <v>98.908561234011415</v>
      </c>
      <c r="R147" s="124">
        <f t="shared" si="13"/>
        <v>46754.465975786421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46754.465975786421</v>
      </c>
      <c r="P148" s="124">
        <f t="shared" si="16"/>
        <v>477.4101717218262</v>
      </c>
      <c r="Q148" s="124">
        <f t="shared" si="12"/>
        <v>100.14297318192084</v>
      </c>
      <c r="R148" s="124">
        <f t="shared" si="13"/>
        <v>47332.019120690173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47332.019120690173</v>
      </c>
      <c r="P149" s="124">
        <f t="shared" si="16"/>
        <v>477.4101717218262</v>
      </c>
      <c r="Q149" s="124">
        <f t="shared" si="12"/>
        <v>101.38002910575888</v>
      </c>
      <c r="R149" s="124">
        <f t="shared" si="13"/>
        <v>47910.809321517758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47910.809321517758</v>
      </c>
      <c r="P150" s="124">
        <f t="shared" si="16"/>
        <v>477.4101717218262</v>
      </c>
      <c r="Q150" s="124">
        <f t="shared" si="12"/>
        <v>102.61973466863394</v>
      </c>
      <c r="R150" s="124">
        <f t="shared" si="13"/>
        <v>48490.839227908218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48490.839227908218</v>
      </c>
      <c r="P151" s="124">
        <f t="shared" si="16"/>
        <v>477.4101717218262</v>
      </c>
      <c r="Q151" s="124">
        <f t="shared" si="12"/>
        <v>103.86209554578424</v>
      </c>
      <c r="R151" s="124">
        <f t="shared" si="13"/>
        <v>49072.111495175828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49072.111495175828</v>
      </c>
      <c r="P152" s="124">
        <f t="shared" si="16"/>
        <v>477.4101717218262</v>
      </c>
      <c r="Q152" s="124">
        <f t="shared" si="12"/>
        <v>105.10711742460371</v>
      </c>
      <c r="R152" s="124">
        <f t="shared" si="13"/>
        <v>49654.62878432226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49654.62878432226</v>
      </c>
      <c r="P153" s="124">
        <f t="shared" si="16"/>
        <v>477.4101717218262</v>
      </c>
      <c r="Q153" s="124">
        <f t="shared" si="12"/>
        <v>106.35480600466808</v>
      </c>
      <c r="R153" s="124">
        <f t="shared" si="13"/>
        <v>50238.393762048756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50238.393762048756</v>
      </c>
      <c r="P154" s="124">
        <f t="shared" si="16"/>
        <v>477.4101717218262</v>
      </c>
      <c r="Q154" s="124">
        <f t="shared" si="12"/>
        <v>107.6051669977609</v>
      </c>
      <c r="R154" s="124">
        <f t="shared" si="13"/>
        <v>50823.409100768346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50823.409100768346</v>
      </c>
      <c r="P155" s="124">
        <f t="shared" si="16"/>
        <v>477.4101717218262</v>
      </c>
      <c r="Q155" s="124">
        <f t="shared" si="12"/>
        <v>108.85820612789981</v>
      </c>
      <c r="R155" s="124">
        <f t="shared" si="13"/>
        <v>51409.677478618076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51409.677478618076</v>
      </c>
      <c r="P156" s="124">
        <f t="shared" si="16"/>
        <v>477.4101717218262</v>
      </c>
      <c r="Q156" s="124">
        <f t="shared" si="12"/>
        <v>110.1139291313626</v>
      </c>
      <c r="R156" s="124">
        <f t="shared" si="13"/>
        <v>51997.201579471264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51997.201579471264</v>
      </c>
      <c r="P157" s="124">
        <f t="shared" si="16"/>
        <v>477.4101717218262</v>
      </c>
      <c r="Q157" s="124">
        <f t="shared" si="12"/>
        <v>111.3723417567136</v>
      </c>
      <c r="R157" s="124">
        <f t="shared" si="13"/>
        <v>52585.98409294981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52585.98409294981</v>
      </c>
      <c r="P158" s="124">
        <f t="shared" si="16"/>
        <v>477.4101717218262</v>
      </c>
      <c r="Q158" s="124">
        <f t="shared" si="12"/>
        <v>112.6334497648299</v>
      </c>
      <c r="R158" s="124">
        <f t="shared" si="13"/>
        <v>53176.027714436466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53176.027714436466</v>
      </c>
      <c r="P159" s="124">
        <f t="shared" si="16"/>
        <v>477.4101717218262</v>
      </c>
      <c r="Q159" s="124">
        <f t="shared" si="12"/>
        <v>113.89725892892778</v>
      </c>
      <c r="R159" s="124">
        <f t="shared" si="13"/>
        <v>53767.335145087221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53767.335145087221</v>
      </c>
      <c r="P160" s="124">
        <f t="shared" si="16"/>
        <v>477.4101717218262</v>
      </c>
      <c r="Q160" s="124">
        <f t="shared" si="12"/>
        <v>115.16377503458914</v>
      </c>
      <c r="R160" s="124">
        <f t="shared" si="13"/>
        <v>54359.909091843641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54359.909091843641</v>
      </c>
      <c r="P161" s="124">
        <f t="shared" si="16"/>
        <v>477.4101717218262</v>
      </c>
      <c r="Q161" s="124">
        <f t="shared" si="12"/>
        <v>116.43300387978792</v>
      </c>
      <c r="R161" s="124">
        <f t="shared" si="13"/>
        <v>54953.752267445256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54953.752267445256</v>
      </c>
      <c r="P162" s="124">
        <f t="shared" si="16"/>
        <v>477.4101717218262</v>
      </c>
      <c r="Q162" s="124">
        <f t="shared" si="12"/>
        <v>117.70495127491671</v>
      </c>
      <c r="R162" s="124">
        <f t="shared" si="13"/>
        <v>55548.867390441999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55548.867390441999</v>
      </c>
      <c r="P163" s="124">
        <f t="shared" si="16"/>
        <v>477.4101717218262</v>
      </c>
      <c r="Q163" s="124">
        <f t="shared" si="12"/>
        <v>118.97962304281334</v>
      </c>
      <c r="R163" s="124">
        <f t="shared" si="13"/>
        <v>56145.257185206639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56145.257185206639</v>
      </c>
      <c r="P164" s="124">
        <f t="shared" si="16"/>
        <v>477.4101717218262</v>
      </c>
      <c r="Q164" s="124">
        <f t="shared" si="12"/>
        <v>120.2570250187875</v>
      </c>
      <c r="R164" s="124">
        <f t="shared" si="13"/>
        <v>56742.924381947254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56742.924381947254</v>
      </c>
      <c r="P165" s="124">
        <f t="shared" si="16"/>
        <v>477.4101717218262</v>
      </c>
      <c r="Q165" s="124">
        <f t="shared" si="12"/>
        <v>121.53716305064752</v>
      </c>
      <c r="R165" s="124">
        <f t="shared" si="13"/>
        <v>57341.871716719732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57341.871716719732</v>
      </c>
      <c r="P166" s="124">
        <f t="shared" si="16"/>
        <v>477.4101717218262</v>
      </c>
      <c r="Q166" s="124">
        <f t="shared" si="12"/>
        <v>122.82004299872706</v>
      </c>
      <c r="R166" s="124">
        <f t="shared" si="13"/>
        <v>57942.101931440287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57942.101931440287</v>
      </c>
      <c r="P167" s="124">
        <f t="shared" si="16"/>
        <v>477.4101717218262</v>
      </c>
      <c r="Q167" s="124">
        <f t="shared" si="12"/>
        <v>124.10567073591197</v>
      </c>
      <c r="R167" s="124">
        <f t="shared" si="13"/>
        <v>58543.617773898026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58543.617773898026</v>
      </c>
      <c r="P168" s="124">
        <f t="shared" si="16"/>
        <v>477.4101717218262</v>
      </c>
      <c r="Q168" s="124">
        <f t="shared" si="12"/>
        <v>125.3940521476672</v>
      </c>
      <c r="R168" s="124">
        <f t="shared" si="13"/>
        <v>59146.421997767524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59146.421997767524</v>
      </c>
      <c r="P169" s="124">
        <f t="shared" si="16"/>
        <v>477.4101717218262</v>
      </c>
      <c r="Q169" s="124">
        <f t="shared" si="12"/>
        <v>126.68519313206374</v>
      </c>
      <c r="R169" s="124">
        <f t="shared" si="13"/>
        <v>59750.517362621416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59750.517362621416</v>
      </c>
      <c r="P170" s="124">
        <f t="shared" si="16"/>
        <v>477.4101717218262</v>
      </c>
      <c r="Q170" s="124">
        <f t="shared" si="12"/>
        <v>127.97909959980559</v>
      </c>
      <c r="R170" s="124">
        <f t="shared" si="13"/>
        <v>60355.90663394305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60355.90663394305</v>
      </c>
      <c r="P171" s="124">
        <f t="shared" si="16"/>
        <v>477.4101717218262</v>
      </c>
      <c r="Q171" s="124">
        <f t="shared" si="12"/>
        <v>129.27577747425681</v>
      </c>
      <c r="R171" s="124">
        <f t="shared" si="13"/>
        <v>60962.592583139136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60962.592583139136</v>
      </c>
      <c r="P172" s="124">
        <f t="shared" si="16"/>
        <v>477.4101717218262</v>
      </c>
      <c r="Q172" s="124">
        <f t="shared" si="12"/>
        <v>130.57523269146873</v>
      </c>
      <c r="R172" s="124">
        <f t="shared" si="13"/>
        <v>61570.577987552431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61570.577987552431</v>
      </c>
      <c r="P173" s="124">
        <f t="shared" si="16"/>
        <v>477.4101717218262</v>
      </c>
      <c r="Q173" s="124">
        <f t="shared" si="12"/>
        <v>131.87747120020694</v>
      </c>
      <c r="R173" s="124">
        <f t="shared" si="13"/>
        <v>62179.865630474465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62179.865630474465</v>
      </c>
      <c r="P174" s="124">
        <f t="shared" si="16"/>
        <v>477.4101717218262</v>
      </c>
      <c r="Q174" s="124">
        <f t="shared" si="12"/>
        <v>133.18249896197875</v>
      </c>
      <c r="R174" s="124">
        <f t="shared" si="13"/>
        <v>62790.458301158273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62790.458301158273</v>
      </c>
      <c r="P175" s="124">
        <f t="shared" si="16"/>
        <v>477.4101717218262</v>
      </c>
      <c r="Q175" s="124">
        <f t="shared" si="12"/>
        <v>134.49032195106034</v>
      </c>
      <c r="R175" s="124">
        <f t="shared" si="13"/>
        <v>63402.358794831162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63402.358794831162</v>
      </c>
      <c r="P176" s="124">
        <f t="shared" si="16"/>
        <v>477.4101717218262</v>
      </c>
      <c r="Q176" s="124">
        <f t="shared" si="12"/>
        <v>135.80094615452407</v>
      </c>
      <c r="R176" s="124">
        <f t="shared" si="13"/>
        <v>64015.569912707513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64015.569912707513</v>
      </c>
      <c r="P177" s="124">
        <f t="shared" si="16"/>
        <v>477.4101717218262</v>
      </c>
      <c r="Q177" s="124">
        <f t="shared" si="12"/>
        <v>137.11437757226608</v>
      </c>
      <c r="R177" s="124">
        <f t="shared" si="13"/>
        <v>64630.094462001609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64630.094462001609</v>
      </c>
      <c r="P178" s="124">
        <f t="shared" si="16"/>
        <v>477.4101717218262</v>
      </c>
      <c r="Q178" s="124">
        <f t="shared" si="12"/>
        <v>138.43062221703352</v>
      </c>
      <c r="R178" s="124">
        <f t="shared" si="13"/>
        <v>65245.935255940472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65245.935255940472</v>
      </c>
      <c r="P179" s="124">
        <f t="shared" si="16"/>
        <v>477.4101717218262</v>
      </c>
      <c r="Q179" s="124">
        <f t="shared" si="12"/>
        <v>139.74968611445226</v>
      </c>
      <c r="R179" s="124">
        <f t="shared" si="13"/>
        <v>65863.095113776741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65863.095113776741</v>
      </c>
      <c r="P180" s="124">
        <f t="shared" si="16"/>
        <v>477.4101717218262</v>
      </c>
      <c r="Q180" s="124">
        <f t="shared" si="12"/>
        <v>141.07157530305435</v>
      </c>
      <c r="R180" s="124">
        <f t="shared" si="13"/>
        <v>66481.576860801622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66481.576860801622</v>
      </c>
      <c r="P181" s="124">
        <f t="shared" si="16"/>
        <v>477.4101717218262</v>
      </c>
      <c r="Q181" s="124">
        <f t="shared" si="12"/>
        <v>142.39629583430576</v>
      </c>
      <c r="R181" s="124">
        <f t="shared" si="13"/>
        <v>67101.383328357755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67101.383328357755</v>
      </c>
      <c r="P182" s="124">
        <f t="shared" si="16"/>
        <v>477.4101717218262</v>
      </c>
      <c r="Q182" s="124">
        <f t="shared" si="12"/>
        <v>143.72385377263404</v>
      </c>
      <c r="R182" s="124">
        <f t="shared" si="13"/>
        <v>67722.517353852221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67722.517353852221</v>
      </c>
      <c r="P183" s="124">
        <f t="shared" si="16"/>
        <v>477.4101717218262</v>
      </c>
      <c r="Q183" s="124">
        <f t="shared" si="12"/>
        <v>145.05425519545608</v>
      </c>
      <c r="R183" s="124">
        <f t="shared" si="13"/>
        <v>68344.981780769507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68344.981780769507</v>
      </c>
      <c r="P184" s="124">
        <f t="shared" si="16"/>
        <v>477.4101717218262</v>
      </c>
      <c r="Q184" s="124">
        <f t="shared" si="12"/>
        <v>146.38750619320589</v>
      </c>
      <c r="R184" s="124">
        <f t="shared" si="13"/>
        <v>68968.779458684541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68968.779458684541</v>
      </c>
      <c r="P185" s="124">
        <f t="shared" si="16"/>
        <v>477.4101717218262</v>
      </c>
      <c r="Q185" s="124">
        <f t="shared" si="12"/>
        <v>147.7236128693626</v>
      </c>
      <c r="R185" s="124">
        <f t="shared" si="13"/>
        <v>69593.913243275732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69593.913243275732</v>
      </c>
      <c r="P186" s="124">
        <f t="shared" si="16"/>
        <v>477.4101717218262</v>
      </c>
      <c r="Q186" s="124">
        <f t="shared" si="12"/>
        <v>149.06258134047829</v>
      </c>
      <c r="R186" s="124">
        <f t="shared" si="13"/>
        <v>70220.385996338038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70220.385996338038</v>
      </c>
      <c r="P187" s="124">
        <f t="shared" si="16"/>
        <v>477.4101717218262</v>
      </c>
      <c r="Q187" s="124">
        <f t="shared" ref="Q187:Q250" si="17">O187*$P$53</f>
        <v>150.40441773620597</v>
      </c>
      <c r="R187" s="124">
        <f t="shared" ref="R187:R250" si="18">O187+P187+Q187</f>
        <v>70848.200585796076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70848.200585796076</v>
      </c>
      <c r="P188" s="124">
        <f t="shared" ref="P188:P251" si="21">P187</f>
        <v>477.4101717218262</v>
      </c>
      <c r="Q188" s="124">
        <f t="shared" si="17"/>
        <v>151.74912819932783</v>
      </c>
      <c r="R188" s="124">
        <f t="shared" si="18"/>
        <v>71477.359885717233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71477.359885717233</v>
      </c>
      <c r="P189" s="124">
        <f t="shared" si="21"/>
        <v>477.4101717218262</v>
      </c>
      <c r="Q189" s="124">
        <f t="shared" si="17"/>
        <v>153.09671888578313</v>
      </c>
      <c r="R189" s="124">
        <f t="shared" si="18"/>
        <v>72107.866776324852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72107.866776324852</v>
      </c>
      <c r="P190" s="124">
        <f t="shared" si="21"/>
        <v>477.4101717218262</v>
      </c>
      <c r="Q190" s="124">
        <f t="shared" si="17"/>
        <v>154.4471959646965</v>
      </c>
      <c r="R190" s="124">
        <f t="shared" si="18"/>
        <v>72739.724144011372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72739.724144011372</v>
      </c>
      <c r="P191" s="124">
        <f t="shared" si="21"/>
        <v>477.4101717218262</v>
      </c>
      <c r="Q191" s="124">
        <f t="shared" si="17"/>
        <v>155.80056561840615</v>
      </c>
      <c r="R191" s="124">
        <f t="shared" si="18"/>
        <v>73372.934881351612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73372.934881351612</v>
      </c>
      <c r="P192" s="124">
        <f t="shared" si="21"/>
        <v>477.4101717218262</v>
      </c>
      <c r="Q192" s="124">
        <f t="shared" si="17"/>
        <v>157.15683404249228</v>
      </c>
      <c r="R192" s="124">
        <f t="shared" si="18"/>
        <v>74007.501887115926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74007.501887115926</v>
      </c>
      <c r="P193" s="124">
        <f t="shared" si="21"/>
        <v>477.4101717218262</v>
      </c>
      <c r="Q193" s="124">
        <f t="shared" si="17"/>
        <v>158.5160074458052</v>
      </c>
      <c r="R193" s="124">
        <f t="shared" si="18"/>
        <v>74643.428066283566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74643.428066283566</v>
      </c>
      <c r="P194" s="124">
        <f t="shared" si="21"/>
        <v>477.4101717218262</v>
      </c>
      <c r="Q194" s="124">
        <f t="shared" si="17"/>
        <v>159.87809205049402</v>
      </c>
      <c r="R194" s="124">
        <f t="shared" si="18"/>
        <v>75280.71633005589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75280.71633005589</v>
      </c>
      <c r="P195" s="124">
        <f t="shared" si="21"/>
        <v>477.4101717218262</v>
      </c>
      <c r="Q195" s="124">
        <f t="shared" si="17"/>
        <v>161.24309409203497</v>
      </c>
      <c r="R195" s="124">
        <f t="shared" si="18"/>
        <v>75919.36959586975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75919.36959586975</v>
      </c>
      <c r="P196" s="124">
        <f t="shared" si="21"/>
        <v>477.4101717218262</v>
      </c>
      <c r="Q196" s="124">
        <f t="shared" si="17"/>
        <v>162.61101981925995</v>
      </c>
      <c r="R196" s="124">
        <f t="shared" si="18"/>
        <v>76559.390787410841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76559.390787410841</v>
      </c>
      <c r="P197" s="124">
        <f t="shared" si="21"/>
        <v>477.4101717218262</v>
      </c>
      <c r="Q197" s="124">
        <f t="shared" si="17"/>
        <v>163.98187549438526</v>
      </c>
      <c r="R197" s="124">
        <f t="shared" si="18"/>
        <v>77200.782834627054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77200.782834627054</v>
      </c>
      <c r="P198" s="124">
        <f t="shared" si="21"/>
        <v>477.4101717218262</v>
      </c>
      <c r="Q198" s="124">
        <f t="shared" si="17"/>
        <v>165.35566739304016</v>
      </c>
      <c r="R198" s="124">
        <f t="shared" si="18"/>
        <v>77843.548673741927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77843.548673741927</v>
      </c>
      <c r="P199" s="124">
        <f t="shared" si="21"/>
        <v>477.4101717218262</v>
      </c>
      <c r="Q199" s="124">
        <f t="shared" si="17"/>
        <v>166.73240180429556</v>
      </c>
      <c r="R199" s="124">
        <f t="shared" si="18"/>
        <v>78487.691247268056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78487.691247268056</v>
      </c>
      <c r="P200" s="124">
        <f t="shared" si="21"/>
        <v>477.4101717218262</v>
      </c>
      <c r="Q200" s="124">
        <f t="shared" si="17"/>
        <v>168.11208503069298</v>
      </c>
      <c r="R200" s="124">
        <f t="shared" si="18"/>
        <v>79133.213504020576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79133.213504020576</v>
      </c>
      <c r="P201" s="124">
        <f t="shared" si="21"/>
        <v>477.4101717218262</v>
      </c>
      <c r="Q201" s="124">
        <f t="shared" si="17"/>
        <v>169.49472338827317</v>
      </c>
      <c r="R201" s="124">
        <f t="shared" si="18"/>
        <v>79780.118399130675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79780.118399130675</v>
      </c>
      <c r="P202" s="124">
        <f t="shared" si="21"/>
        <v>477.4101717218262</v>
      </c>
      <c r="Q202" s="124">
        <f t="shared" si="17"/>
        <v>170.88032320660525</v>
      </c>
      <c r="R202" s="124">
        <f t="shared" si="18"/>
        <v>80428.408894059103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80428.408894059103</v>
      </c>
      <c r="P203" s="124">
        <f t="shared" si="21"/>
        <v>477.4101717218262</v>
      </c>
      <c r="Q203" s="124">
        <f t="shared" si="17"/>
        <v>172.26889082881561</v>
      </c>
      <c r="R203" s="124">
        <f t="shared" si="18"/>
        <v>81078.087956609743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81078.087956609743</v>
      </c>
      <c r="P204" s="124">
        <f t="shared" si="21"/>
        <v>477.4101717218262</v>
      </c>
      <c r="Q204" s="124">
        <f t="shared" si="17"/>
        <v>173.66043261161681</v>
      </c>
      <c r="R204" s="124">
        <f t="shared" si="18"/>
        <v>81729.158560943193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81729.158560943193</v>
      </c>
      <c r="P205" s="124">
        <f t="shared" si="21"/>
        <v>477.4101717218262</v>
      </c>
      <c r="Q205" s="124">
        <f t="shared" si="17"/>
        <v>175.05495492533692</v>
      </c>
      <c r="R205" s="124">
        <f t="shared" si="18"/>
        <v>82381.623687590356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82381.623687590356</v>
      </c>
      <c r="P206" s="124">
        <f t="shared" si="21"/>
        <v>477.4101717218262</v>
      </c>
      <c r="Q206" s="124">
        <f t="shared" si="17"/>
        <v>176.45246415394845</v>
      </c>
      <c r="R206" s="124">
        <f t="shared" si="18"/>
        <v>83035.486323466132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83035.486323466132</v>
      </c>
      <c r="P207" s="124">
        <f t="shared" si="21"/>
        <v>477.4101717218262</v>
      </c>
      <c r="Q207" s="124">
        <f t="shared" si="17"/>
        <v>177.85296669509776</v>
      </c>
      <c r="R207" s="124">
        <f t="shared" si="18"/>
        <v>83690.749461883053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83690.749461883053</v>
      </c>
      <c r="P208" s="124">
        <f t="shared" si="21"/>
        <v>477.4101717218262</v>
      </c>
      <c r="Q208" s="124">
        <f t="shared" si="17"/>
        <v>179.25646896013424</v>
      </c>
      <c r="R208" s="124">
        <f t="shared" si="18"/>
        <v>84347.41610256501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84347.41610256501</v>
      </c>
      <c r="P209" s="124">
        <f t="shared" si="21"/>
        <v>477.4101717218262</v>
      </c>
      <c r="Q209" s="124">
        <f t="shared" si="17"/>
        <v>180.6629773741397</v>
      </c>
      <c r="R209" s="124">
        <f t="shared" si="18"/>
        <v>85005.489251660983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85005.489251660983</v>
      </c>
      <c r="P210" s="124">
        <f t="shared" si="21"/>
        <v>477.4101717218262</v>
      </c>
      <c r="Q210" s="124">
        <f t="shared" si="17"/>
        <v>182.07249837595776</v>
      </c>
      <c r="R210" s="124">
        <f t="shared" si="18"/>
        <v>85664.97192175877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85664.97192175877</v>
      </c>
      <c r="P211" s="124">
        <f t="shared" si="21"/>
        <v>477.4101717218262</v>
      </c>
      <c r="Q211" s="124">
        <f t="shared" si="17"/>
        <v>183.48503841822341</v>
      </c>
      <c r="R211" s="124">
        <f t="shared" si="18"/>
        <v>86325.86713189882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86325.86713189882</v>
      </c>
      <c r="P212" s="124">
        <f t="shared" si="21"/>
        <v>477.4101717218262</v>
      </c>
      <c r="Q212" s="124">
        <f t="shared" si="17"/>
        <v>184.90060396739236</v>
      </c>
      <c r="R212" s="124">
        <f t="shared" si="18"/>
        <v>86988.177907588048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86988.177907588048</v>
      </c>
      <c r="P213" s="124">
        <f t="shared" si="21"/>
        <v>477.4101717218262</v>
      </c>
      <c r="Q213" s="124">
        <f t="shared" si="17"/>
        <v>186.31920150377087</v>
      </c>
      <c r="R213" s="124">
        <f t="shared" si="18"/>
        <v>87651.907280813641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87651.907280813641</v>
      </c>
      <c r="P214" s="124">
        <f t="shared" si="21"/>
        <v>477.4101717218262</v>
      </c>
      <c r="Q214" s="124">
        <f t="shared" si="17"/>
        <v>187.74083752154522</v>
      </c>
      <c r="R214" s="124">
        <f t="shared" si="18"/>
        <v>88317.058290057015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88317.058290057015</v>
      </c>
      <c r="P215" s="124">
        <f t="shared" si="21"/>
        <v>477.4101717218262</v>
      </c>
      <c r="Q215" s="124">
        <f t="shared" si="17"/>
        <v>189.16551852881165</v>
      </c>
      <c r="R215" s="124">
        <f t="shared" si="18"/>
        <v>88983.633980307655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88983.633980307655</v>
      </c>
      <c r="P216" s="124">
        <f t="shared" si="21"/>
        <v>477.4101717218262</v>
      </c>
      <c r="Q216" s="124">
        <f t="shared" si="17"/>
        <v>190.59325104760589</v>
      </c>
      <c r="R216" s="124">
        <f t="shared" si="18"/>
        <v>89651.637403077097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89651.637403077097</v>
      </c>
      <c r="P217" s="124">
        <f t="shared" si="21"/>
        <v>477.4101717218262</v>
      </c>
      <c r="Q217" s="124">
        <f t="shared" si="17"/>
        <v>192.02404161393332</v>
      </c>
      <c r="R217" s="124">
        <f t="shared" si="18"/>
        <v>90321.071616412853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90321.071616412853</v>
      </c>
      <c r="P218" s="124">
        <f t="shared" si="21"/>
        <v>477.4101717218262</v>
      </c>
      <c r="Q218" s="124">
        <f t="shared" si="17"/>
        <v>193.45789677779857</v>
      </c>
      <c r="R218" s="124">
        <f t="shared" si="18"/>
        <v>90991.939684912475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90991.939684912475</v>
      </c>
      <c r="P219" s="124">
        <f t="shared" si="21"/>
        <v>477.4101717218262</v>
      </c>
      <c r="Q219" s="124">
        <f t="shared" si="17"/>
        <v>194.89482310323575</v>
      </c>
      <c r="R219" s="124">
        <f t="shared" si="18"/>
        <v>91664.244679737545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91664.244679737545</v>
      </c>
      <c r="P220" s="124">
        <f t="shared" si="21"/>
        <v>477.4101717218262</v>
      </c>
      <c r="Q220" s="124">
        <f t="shared" si="17"/>
        <v>196.33482716833845</v>
      </c>
      <c r="R220" s="124">
        <f t="shared" si="18"/>
        <v>92337.98967862771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92337.98967862771</v>
      </c>
      <c r="P221" s="124">
        <f t="shared" si="21"/>
        <v>477.4101717218262</v>
      </c>
      <c r="Q221" s="124">
        <f t="shared" si="17"/>
        <v>197.77791556528973</v>
      </c>
      <c r="R221" s="124">
        <f t="shared" si="18"/>
        <v>93013.177765914821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93013.177765914821</v>
      </c>
      <c r="P222" s="124">
        <f t="shared" si="21"/>
        <v>477.4101717218262</v>
      </c>
      <c r="Q222" s="124">
        <f t="shared" si="17"/>
        <v>199.22409490039246</v>
      </c>
      <c r="R222" s="124">
        <f t="shared" si="18"/>
        <v>93689.81203253704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93689.81203253704</v>
      </c>
      <c r="P223" s="124">
        <f t="shared" si="21"/>
        <v>477.4101717218262</v>
      </c>
      <c r="Q223" s="124">
        <f t="shared" si="17"/>
        <v>200.67337179409947</v>
      </c>
      <c r="R223" s="124">
        <f t="shared" si="18"/>
        <v>94367.895576052964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94367.895576052964</v>
      </c>
      <c r="P224" s="124">
        <f t="shared" si="21"/>
        <v>477.4101717218262</v>
      </c>
      <c r="Q224" s="124">
        <f t="shared" si="17"/>
        <v>202.12575288104384</v>
      </c>
      <c r="R224" s="124">
        <f t="shared" si="18"/>
        <v>95047.431500655832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95047.431500655832</v>
      </c>
      <c r="P225" s="124">
        <f t="shared" si="21"/>
        <v>477.4101717218262</v>
      </c>
      <c r="Q225" s="124">
        <f t="shared" si="17"/>
        <v>203.58124481006939</v>
      </c>
      <c r="R225" s="124">
        <f t="shared" si="18"/>
        <v>95728.422917187723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95728.422917187723</v>
      </c>
      <c r="P226" s="124">
        <f t="shared" si="21"/>
        <v>477.4101717218262</v>
      </c>
      <c r="Q226" s="124">
        <f t="shared" si="17"/>
        <v>205.03985424426097</v>
      </c>
      <c r="R226" s="124">
        <f t="shared" si="18"/>
        <v>96410.872943153809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96410.872943153809</v>
      </c>
      <c r="P227" s="124">
        <f t="shared" si="21"/>
        <v>477.4101717218262</v>
      </c>
      <c r="Q227" s="124">
        <f t="shared" si="17"/>
        <v>206.50158786097509</v>
      </c>
      <c r="R227" s="124">
        <f t="shared" si="18"/>
        <v>97094.784702736608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97094.784702736608</v>
      </c>
      <c r="P228" s="124">
        <f t="shared" si="21"/>
        <v>477.4101717218262</v>
      </c>
      <c r="Q228" s="124">
        <f t="shared" si="17"/>
        <v>207.96645235187034</v>
      </c>
      <c r="R228" s="124">
        <f t="shared" si="18"/>
        <v>97780.16132681031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97780.16132681031</v>
      </c>
      <c r="P229" s="124">
        <f t="shared" si="21"/>
        <v>477.4101717218262</v>
      </c>
      <c r="Q229" s="124">
        <f t="shared" si="17"/>
        <v>209.43445442293824</v>
      </c>
      <c r="R229" s="124">
        <f t="shared" si="18"/>
        <v>98467.005952955078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98467.005952955078</v>
      </c>
      <c r="P230" s="124">
        <f t="shared" si="21"/>
        <v>477.4101717218262</v>
      </c>
      <c r="Q230" s="124">
        <f t="shared" si="17"/>
        <v>210.90560079453371</v>
      </c>
      <c r="R230" s="124">
        <f t="shared" si="18"/>
        <v>99155.32172547144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99155.32172547144</v>
      </c>
      <c r="P231" s="124">
        <f t="shared" si="21"/>
        <v>477.4101717218262</v>
      </c>
      <c r="Q231" s="124">
        <f t="shared" si="17"/>
        <v>212.37989820140598</v>
      </c>
      <c r="R231" s="124">
        <f t="shared" si="18"/>
        <v>99845.111795394681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99845.111795394681</v>
      </c>
      <c r="P232" s="124">
        <f t="shared" si="21"/>
        <v>477.4101717218262</v>
      </c>
      <c r="Q232" s="124">
        <f t="shared" si="17"/>
        <v>213.85735339272938</v>
      </c>
      <c r="R232" s="124">
        <f t="shared" si="18"/>
        <v>100536.37932050924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100536.37932050924</v>
      </c>
      <c r="P233" s="124">
        <f t="shared" si="21"/>
        <v>477.4101717218262</v>
      </c>
      <c r="Q233" s="124">
        <f t="shared" si="17"/>
        <v>215.33797313213418</v>
      </c>
      <c r="R233" s="124">
        <f t="shared" si="18"/>
        <v>101229.1274653632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101229.1274653632</v>
      </c>
      <c r="P234" s="124">
        <f t="shared" si="21"/>
        <v>477.4101717218262</v>
      </c>
      <c r="Q234" s="124">
        <f t="shared" si="17"/>
        <v>216.82176419773771</v>
      </c>
      <c r="R234" s="124">
        <f t="shared" si="18"/>
        <v>101923.35940128277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101923.35940128277</v>
      </c>
      <c r="P235" s="124">
        <f t="shared" si="21"/>
        <v>477.4101717218262</v>
      </c>
      <c r="Q235" s="124">
        <f t="shared" si="17"/>
        <v>218.30873338217521</v>
      </c>
      <c r="R235" s="124">
        <f t="shared" si="18"/>
        <v>102619.07830638677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102619.07830638677</v>
      </c>
      <c r="P236" s="124">
        <f t="shared" si="21"/>
        <v>477.4101717218262</v>
      </c>
      <c r="Q236" s="124">
        <f t="shared" si="17"/>
        <v>219.79888749263102</v>
      </c>
      <c r="R236" s="124">
        <f t="shared" si="18"/>
        <v>103316.28736560124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103316.28736560124</v>
      </c>
      <c r="P237" s="124">
        <f t="shared" si="21"/>
        <v>477.4101717218262</v>
      </c>
      <c r="Q237" s="124">
        <f t="shared" si="17"/>
        <v>221.29223335086982</v>
      </c>
      <c r="R237" s="124">
        <f t="shared" si="18"/>
        <v>104014.98977067394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104014.98977067394</v>
      </c>
      <c r="P238" s="124">
        <f t="shared" si="21"/>
        <v>477.4101717218262</v>
      </c>
      <c r="Q238" s="124">
        <f t="shared" si="17"/>
        <v>222.7887777932676</v>
      </c>
      <c r="R238" s="124">
        <f t="shared" si="18"/>
        <v>104715.18872018903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104715.18872018903</v>
      </c>
      <c r="P239" s="124">
        <f t="shared" si="21"/>
        <v>477.4101717218262</v>
      </c>
      <c r="Q239" s="124">
        <f t="shared" si="17"/>
        <v>224.28852767084322</v>
      </c>
      <c r="R239" s="124">
        <f t="shared" si="18"/>
        <v>105416.8874195817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105416.8874195817</v>
      </c>
      <c r="P240" s="124">
        <f t="shared" si="21"/>
        <v>477.4101717218262</v>
      </c>
      <c r="Q240" s="124">
        <f t="shared" si="17"/>
        <v>225.79148984928969</v>
      </c>
      <c r="R240" s="124">
        <f t="shared" si="18"/>
        <v>106120.08908115282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106120.08908115282</v>
      </c>
      <c r="P241" s="124">
        <f t="shared" si="21"/>
        <v>477.4101717218262</v>
      </c>
      <c r="Q241" s="124">
        <f t="shared" si="17"/>
        <v>227.29767120900553</v>
      </c>
      <c r="R241" s="124">
        <f t="shared" si="18"/>
        <v>106824.79692408365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106824.79692408365</v>
      </c>
      <c r="P242" s="124">
        <f t="shared" si="21"/>
        <v>477.4101717218262</v>
      </c>
      <c r="Q242" s="124">
        <f t="shared" si="17"/>
        <v>228.80707864512638</v>
      </c>
      <c r="R242" s="124">
        <f t="shared" si="18"/>
        <v>107531.01417445061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107531.01417445061</v>
      </c>
      <c r="P243" s="124">
        <f t="shared" si="21"/>
        <v>477.4101717218262</v>
      </c>
      <c r="Q243" s="124">
        <f t="shared" si="17"/>
        <v>230.31971906755649</v>
      </c>
      <c r="R243" s="124">
        <f t="shared" si="18"/>
        <v>108238.74406524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108238.74406524</v>
      </c>
      <c r="P244" s="124">
        <f t="shared" si="21"/>
        <v>477.4101717218262</v>
      </c>
      <c r="Q244" s="124">
        <f t="shared" si="17"/>
        <v>231.83559940100037</v>
      </c>
      <c r="R244" s="124">
        <f t="shared" si="18"/>
        <v>108947.98983636283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108947.98983636283</v>
      </c>
      <c r="P245" s="124">
        <f t="shared" si="21"/>
        <v>477.4101717218262</v>
      </c>
      <c r="Q245" s="124">
        <f t="shared" si="17"/>
        <v>233.35472658499447</v>
      </c>
      <c r="R245" s="124">
        <f t="shared" si="18"/>
        <v>109658.75473466965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109658.75473466965</v>
      </c>
      <c r="P246" s="124">
        <f t="shared" si="21"/>
        <v>477.4101717218262</v>
      </c>
      <c r="Q246" s="124">
        <f t="shared" si="17"/>
        <v>234.87710757393901</v>
      </c>
      <c r="R246" s="124">
        <f t="shared" si="18"/>
        <v>110371.04201396542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110371.04201396542</v>
      </c>
      <c r="P247" s="124">
        <f t="shared" si="21"/>
        <v>477.4101717218262</v>
      </c>
      <c r="Q247" s="124">
        <f t="shared" si="17"/>
        <v>236.40274933712971</v>
      </c>
      <c r="R247" s="124">
        <f t="shared" si="18"/>
        <v>111084.85493502437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111084.85493502437</v>
      </c>
      <c r="P248" s="124">
        <f t="shared" si="21"/>
        <v>477.4101717218262</v>
      </c>
      <c r="Q248" s="124">
        <f t="shared" si="17"/>
        <v>237.93165885878986</v>
      </c>
      <c r="R248" s="124">
        <f t="shared" si="18"/>
        <v>111800.19676560498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111800.19676560498</v>
      </c>
      <c r="P249" s="124">
        <f t="shared" si="21"/>
        <v>477.4101717218262</v>
      </c>
      <c r="Q249" s="124">
        <f t="shared" si="17"/>
        <v>239.46384313810213</v>
      </c>
      <c r="R249" s="124">
        <f t="shared" si="18"/>
        <v>112517.07078046491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112517.07078046491</v>
      </c>
      <c r="P250" s="124">
        <f t="shared" si="21"/>
        <v>477.4101717218262</v>
      </c>
      <c r="Q250" s="124">
        <f t="shared" si="17"/>
        <v>240.99930918924073</v>
      </c>
      <c r="R250" s="124">
        <f t="shared" si="18"/>
        <v>113235.48026137598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113235.48026137598</v>
      </c>
      <c r="P251" s="124">
        <f t="shared" si="21"/>
        <v>477.4101717218262</v>
      </c>
      <c r="Q251" s="124">
        <f t="shared" ref="Q251:Q314" si="22">O251*$P$53</f>
        <v>242.53806404140337</v>
      </c>
      <c r="R251" s="124">
        <f t="shared" ref="R251:R314" si="23">O251+P251+Q251</f>
        <v>113955.42849713922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113955.42849713922</v>
      </c>
      <c r="P252" s="124">
        <f t="shared" ref="P252:P315" si="26">P251</f>
        <v>477.4101717218262</v>
      </c>
      <c r="Q252" s="124">
        <f t="shared" si="22"/>
        <v>244.08011473884363</v>
      </c>
      <c r="R252" s="124">
        <f t="shared" si="23"/>
        <v>114676.91878359989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114676.91878359989</v>
      </c>
      <c r="P253" s="124">
        <f t="shared" si="26"/>
        <v>477.4101717218262</v>
      </c>
      <c r="Q253" s="124">
        <f t="shared" si="22"/>
        <v>245.6254683409031</v>
      </c>
      <c r="R253" s="124">
        <f t="shared" si="23"/>
        <v>115399.95442366262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115399.95442366262</v>
      </c>
      <c r="P254" s="124">
        <f t="shared" si="26"/>
        <v>477.4101717218262</v>
      </c>
      <c r="Q254" s="124">
        <f t="shared" si="22"/>
        <v>247.17413192204364</v>
      </c>
      <c r="R254" s="124">
        <f t="shared" si="23"/>
        <v>116124.5387273065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116124.5387273065</v>
      </c>
      <c r="P255" s="124">
        <f t="shared" si="26"/>
        <v>477.4101717218262</v>
      </c>
      <c r="Q255" s="124">
        <f t="shared" si="22"/>
        <v>248.72611257187992</v>
      </c>
      <c r="R255" s="124">
        <f t="shared" si="23"/>
        <v>116850.67501160021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116850.67501160021</v>
      </c>
      <c r="P256" s="124">
        <f t="shared" si="26"/>
        <v>477.4101717218262</v>
      </c>
      <c r="Q256" s="124">
        <f t="shared" si="22"/>
        <v>250.28141739521175</v>
      </c>
      <c r="R256" s="124">
        <f t="shared" si="23"/>
        <v>117578.36660071724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117578.36660071724</v>
      </c>
      <c r="P257" s="124">
        <f t="shared" si="26"/>
        <v>477.4101717218262</v>
      </c>
      <c r="Q257" s="124">
        <f t="shared" si="22"/>
        <v>251.84005351205664</v>
      </c>
      <c r="R257" s="124">
        <f t="shared" si="23"/>
        <v>118307.61682595113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118307.61682595113</v>
      </c>
      <c r="P258" s="124">
        <f t="shared" si="26"/>
        <v>477.4101717218262</v>
      </c>
      <c r="Q258" s="124">
        <f t="shared" si="22"/>
        <v>253.40202805768249</v>
      </c>
      <c r="R258" s="124">
        <f t="shared" si="23"/>
        <v>119038.42902573064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119038.42902573064</v>
      </c>
      <c r="P259" s="124">
        <f t="shared" si="26"/>
        <v>477.4101717218262</v>
      </c>
      <c r="Q259" s="124">
        <f t="shared" si="22"/>
        <v>254.96734818264</v>
      </c>
      <c r="R259" s="124">
        <f t="shared" si="23"/>
        <v>119770.80654563512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119770.80654563512</v>
      </c>
      <c r="P260" s="124">
        <f t="shared" si="26"/>
        <v>477.4101717218262</v>
      </c>
      <c r="Q260" s="124">
        <f t="shared" si="22"/>
        <v>256.53602105279572</v>
      </c>
      <c r="R260" s="124">
        <f t="shared" si="23"/>
        <v>120504.75273840975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120504.75273840975</v>
      </c>
      <c r="P261" s="124">
        <f t="shared" si="26"/>
        <v>477.4101717218262</v>
      </c>
      <c r="Q261" s="124">
        <f t="shared" si="22"/>
        <v>258.10805384936464</v>
      </c>
      <c r="R261" s="124">
        <f t="shared" si="23"/>
        <v>121240.27096398095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121240.27096398095</v>
      </c>
      <c r="P262" s="124">
        <f t="shared" si="26"/>
        <v>477.4101717218262</v>
      </c>
      <c r="Q262" s="124">
        <f t="shared" si="22"/>
        <v>259.6834537689432</v>
      </c>
      <c r="R262" s="124">
        <f t="shared" si="23"/>
        <v>121977.36458947172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121977.36458947172</v>
      </c>
      <c r="P263" s="124">
        <f t="shared" si="26"/>
        <v>477.4101717218262</v>
      </c>
      <c r="Q263" s="124">
        <f t="shared" si="22"/>
        <v>261.26222802354198</v>
      </c>
      <c r="R263" s="124">
        <f t="shared" si="23"/>
        <v>122716.03698921709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122716.03698921709</v>
      </c>
      <c r="P264" s="124">
        <f t="shared" si="26"/>
        <v>477.4101717218262</v>
      </c>
      <c r="Q264" s="124">
        <f t="shared" si="22"/>
        <v>262.84438384061912</v>
      </c>
      <c r="R264" s="124">
        <f t="shared" si="23"/>
        <v>123456.29154477954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123456.29154477954</v>
      </c>
      <c r="P265" s="124">
        <f t="shared" si="26"/>
        <v>477.4101717218262</v>
      </c>
      <c r="Q265" s="124">
        <f t="shared" si="22"/>
        <v>264.42992846311307</v>
      </c>
      <c r="R265" s="124">
        <f t="shared" si="23"/>
        <v>124198.13164496448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124198.13164496448</v>
      </c>
      <c r="P266" s="124">
        <f t="shared" si="26"/>
        <v>477.4101717218262</v>
      </c>
      <c r="Q266" s="124">
        <f t="shared" si="22"/>
        <v>266.0188691494759</v>
      </c>
      <c r="R266" s="124">
        <f t="shared" si="23"/>
        <v>124941.56068583578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124941.56068583578</v>
      </c>
      <c r="P267" s="124">
        <f t="shared" si="26"/>
        <v>477.4101717218262</v>
      </c>
      <c r="Q267" s="124">
        <f t="shared" si="22"/>
        <v>267.61121317370652</v>
      </c>
      <c r="R267" s="124">
        <f t="shared" si="23"/>
        <v>125686.58207073131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125686.58207073131</v>
      </c>
      <c r="P268" s="124">
        <f t="shared" si="26"/>
        <v>477.4101717218262</v>
      </c>
      <c r="Q268" s="124">
        <f t="shared" si="22"/>
        <v>269.20696782538386</v>
      </c>
      <c r="R268" s="124">
        <f t="shared" si="23"/>
        <v>126433.19921027853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126433.19921027853</v>
      </c>
      <c r="P269" s="124">
        <f t="shared" si="26"/>
        <v>477.4101717218262</v>
      </c>
      <c r="Q269" s="124">
        <f t="shared" si="22"/>
        <v>270.80614040970039</v>
      </c>
      <c r="R269" s="124">
        <f t="shared" si="23"/>
        <v>127181.41552241005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127181.41552241005</v>
      </c>
      <c r="P270" s="124">
        <f t="shared" si="26"/>
        <v>477.4101717218262</v>
      </c>
      <c r="Q270" s="124">
        <f t="shared" si="22"/>
        <v>272.40873824749559</v>
      </c>
      <c r="R270" s="124">
        <f t="shared" si="23"/>
        <v>127931.23443237938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127931.23443237938</v>
      </c>
      <c r="P271" s="124">
        <f t="shared" si="26"/>
        <v>477.4101717218262</v>
      </c>
      <c r="Q271" s="124">
        <f t="shared" si="22"/>
        <v>274.01476867528919</v>
      </c>
      <c r="R271" s="124">
        <f t="shared" si="23"/>
        <v>128682.6593727765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128682.6593727765</v>
      </c>
      <c r="P272" s="124">
        <f t="shared" si="26"/>
        <v>477.4101717218262</v>
      </c>
      <c r="Q272" s="124">
        <f t="shared" si="22"/>
        <v>275.62423904531516</v>
      </c>
      <c r="R272" s="124">
        <f t="shared" si="23"/>
        <v>129435.69378354364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129435.69378354364</v>
      </c>
      <c r="P273" s="124">
        <f t="shared" si="26"/>
        <v>477.4101717218262</v>
      </c>
      <c r="Q273" s="124">
        <f t="shared" si="22"/>
        <v>277.237156725555</v>
      </c>
      <c r="R273" s="124">
        <f t="shared" si="23"/>
        <v>130190.34111199103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130190.34111199103</v>
      </c>
      <c r="P274" s="124">
        <f t="shared" si="26"/>
        <v>477.4101717218262</v>
      </c>
      <c r="Q274" s="124">
        <f t="shared" si="22"/>
        <v>278.85352909977172</v>
      </c>
      <c r="R274" s="124">
        <f t="shared" si="23"/>
        <v>130946.60481281263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130946.60481281263</v>
      </c>
      <c r="P275" s="124">
        <f t="shared" si="26"/>
        <v>477.4101717218262</v>
      </c>
      <c r="Q275" s="124">
        <f t="shared" si="22"/>
        <v>280.4733635675434</v>
      </c>
      <c r="R275" s="124">
        <f t="shared" si="23"/>
        <v>131704.48834810199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131704.48834810199</v>
      </c>
      <c r="P276" s="124">
        <f t="shared" si="26"/>
        <v>477.4101717218262</v>
      </c>
      <c r="Q276" s="124">
        <f t="shared" si="22"/>
        <v>282.09666754429736</v>
      </c>
      <c r="R276" s="124">
        <f t="shared" si="23"/>
        <v>132463.99518736813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132463.99518736813</v>
      </c>
      <c r="P277" s="124">
        <f t="shared" si="26"/>
        <v>477.4101717218262</v>
      </c>
      <c r="Q277" s="124">
        <f t="shared" si="22"/>
        <v>283.72344846134393</v>
      </c>
      <c r="R277" s="124">
        <f t="shared" si="23"/>
        <v>133225.12880755131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133225.12880755131</v>
      </c>
      <c r="P278" s="124">
        <f t="shared" si="26"/>
        <v>477.4101717218262</v>
      </c>
      <c r="Q278" s="124">
        <f t="shared" si="22"/>
        <v>285.35371376591053</v>
      </c>
      <c r="R278" s="124">
        <f t="shared" si="23"/>
        <v>133987.89269303906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133987.89269303906</v>
      </c>
      <c r="P279" s="124">
        <f t="shared" si="26"/>
        <v>477.4101717218262</v>
      </c>
      <c r="Q279" s="124">
        <f t="shared" si="22"/>
        <v>286.98747092117554</v>
      </c>
      <c r="R279" s="124">
        <f t="shared" si="23"/>
        <v>134752.29033568208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134752.29033568208</v>
      </c>
      <c r="P280" s="124">
        <f t="shared" si="26"/>
        <v>477.4101717218262</v>
      </c>
      <c r="Q280" s="124">
        <f t="shared" si="22"/>
        <v>288.62472740630295</v>
      </c>
      <c r="R280" s="124">
        <f t="shared" si="23"/>
        <v>135518.32523481021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135518.32523481021</v>
      </c>
      <c r="P281" s="124">
        <f t="shared" si="26"/>
        <v>477.4101717218262</v>
      </c>
      <c r="Q281" s="124">
        <f t="shared" si="22"/>
        <v>290.26549071647599</v>
      </c>
      <c r="R281" s="124">
        <f t="shared" si="23"/>
        <v>136286.00089724851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136286.00089724851</v>
      </c>
      <c r="P282" s="124">
        <f t="shared" si="26"/>
        <v>477.4101717218262</v>
      </c>
      <c r="Q282" s="124">
        <f t="shared" si="22"/>
        <v>291.90976836293197</v>
      </c>
      <c r="R282" s="124">
        <f t="shared" si="23"/>
        <v>137055.32083733327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137055.32083733327</v>
      </c>
      <c r="P283" s="124">
        <f t="shared" si="26"/>
        <v>477.4101717218262</v>
      </c>
      <c r="Q283" s="124">
        <f t="shared" si="22"/>
        <v>293.5575678729964</v>
      </c>
      <c r="R283" s="124">
        <f t="shared" si="23"/>
        <v>137826.28857692811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137826.28857692811</v>
      </c>
      <c r="P284" s="124">
        <f t="shared" si="26"/>
        <v>477.4101717218262</v>
      </c>
      <c r="Q284" s="124">
        <f t="shared" si="22"/>
        <v>295.20889679011754</v>
      </c>
      <c r="R284" s="124">
        <f t="shared" si="23"/>
        <v>138598.90764544005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138598.90764544005</v>
      </c>
      <c r="P285" s="124">
        <f t="shared" si="26"/>
        <v>477.4101717218262</v>
      </c>
      <c r="Q285" s="124">
        <f t="shared" si="22"/>
        <v>296.86376267390074</v>
      </c>
      <c r="R285" s="124">
        <f t="shared" si="23"/>
        <v>139373.18157983577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139373.18157983577</v>
      </c>
      <c r="P286" s="124">
        <f t="shared" si="26"/>
        <v>477.4101717218262</v>
      </c>
      <c r="Q286" s="124">
        <f t="shared" si="22"/>
        <v>298.52217310014339</v>
      </c>
      <c r="R286" s="124">
        <f t="shared" si="23"/>
        <v>140149.11392465775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140149.11392465775</v>
      </c>
      <c r="P287" s="124">
        <f t="shared" si="26"/>
        <v>477.4101717218262</v>
      </c>
      <c r="Q287" s="124">
        <f t="shared" si="22"/>
        <v>300.18413566086934</v>
      </c>
      <c r="R287" s="124">
        <f t="shared" si="23"/>
        <v>140926.70823204046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140926.70823204046</v>
      </c>
      <c r="P288" s="124">
        <f t="shared" si="26"/>
        <v>477.4101717218262</v>
      </c>
      <c r="Q288" s="124">
        <f t="shared" si="22"/>
        <v>301.8496579643637</v>
      </c>
      <c r="R288" s="124">
        <f t="shared" si="23"/>
        <v>141705.96806172666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141705.96806172666</v>
      </c>
      <c r="P289" s="124">
        <f t="shared" si="26"/>
        <v>477.4101717218262</v>
      </c>
      <c r="Q289" s="124">
        <f t="shared" si="22"/>
        <v>303.51874763520772</v>
      </c>
      <c r="R289" s="124">
        <f t="shared" si="23"/>
        <v>142486.8969810837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142486.8969810837</v>
      </c>
      <c r="P290" s="124">
        <f t="shared" si="26"/>
        <v>477.4101717218262</v>
      </c>
      <c r="Q290" s="124">
        <f t="shared" si="22"/>
        <v>305.19141231431365</v>
      </c>
      <c r="R290" s="124">
        <f t="shared" si="23"/>
        <v>143269.49856511984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143269.49856511984</v>
      </c>
      <c r="P291" s="124">
        <f t="shared" si="26"/>
        <v>477.4101717218262</v>
      </c>
      <c r="Q291" s="124">
        <f t="shared" si="22"/>
        <v>306.86765965895978</v>
      </c>
      <c r="R291" s="124">
        <f t="shared" si="23"/>
        <v>144053.77639650062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144053.77639650062</v>
      </c>
      <c r="P292" s="124">
        <f t="shared" si="26"/>
        <v>477.4101717218262</v>
      </c>
      <c r="Q292" s="124">
        <f t="shared" si="22"/>
        <v>308.54749734282541</v>
      </c>
      <c r="R292" s="124">
        <f t="shared" si="23"/>
        <v>144839.73406556528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144839.73406556528</v>
      </c>
      <c r="P293" s="124">
        <f t="shared" si="26"/>
        <v>477.4101717218262</v>
      </c>
      <c r="Q293" s="124">
        <f t="shared" si="22"/>
        <v>310.23093305602617</v>
      </c>
      <c r="R293" s="124">
        <f t="shared" si="23"/>
        <v>145627.37517034315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145627.37517034315</v>
      </c>
      <c r="P294" s="124">
        <f t="shared" si="26"/>
        <v>477.4101717218262</v>
      </c>
      <c r="Q294" s="124">
        <f t="shared" si="22"/>
        <v>311.91797450514889</v>
      </c>
      <c r="R294" s="124">
        <f t="shared" si="23"/>
        <v>146416.70331657011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146416.70331657011</v>
      </c>
      <c r="P295" s="124">
        <f t="shared" si="26"/>
        <v>477.4101717218262</v>
      </c>
      <c r="Q295" s="124">
        <f t="shared" si="22"/>
        <v>313.60862941328702</v>
      </c>
      <c r="R295" s="124">
        <f t="shared" si="23"/>
        <v>147207.72211770524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147207.72211770524</v>
      </c>
      <c r="P296" s="124">
        <f t="shared" si="26"/>
        <v>477.4101717218262</v>
      </c>
      <c r="Q296" s="124">
        <f t="shared" si="22"/>
        <v>315.30290552007637</v>
      </c>
      <c r="R296" s="124">
        <f t="shared" si="23"/>
        <v>148000.43519494715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148000.43519494715</v>
      </c>
      <c r="P297" s="124">
        <f t="shared" si="26"/>
        <v>477.4101717218262</v>
      </c>
      <c r="Q297" s="124">
        <f t="shared" si="22"/>
        <v>317.00081058172987</v>
      </c>
      <c r="R297" s="124">
        <f t="shared" si="23"/>
        <v>148794.8461772507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148794.8461772507</v>
      </c>
      <c r="P298" s="124">
        <f t="shared" si="26"/>
        <v>477.4101717218262</v>
      </c>
      <c r="Q298" s="124">
        <f t="shared" si="22"/>
        <v>318.70235237107357</v>
      </c>
      <c r="R298" s="124">
        <f t="shared" si="23"/>
        <v>149590.9587013436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149590.9587013436</v>
      </c>
      <c r="P299" s="124">
        <f t="shared" si="26"/>
        <v>477.4101717218262</v>
      </c>
      <c r="Q299" s="124">
        <f t="shared" si="22"/>
        <v>320.40753867758201</v>
      </c>
      <c r="R299" s="124">
        <f t="shared" si="23"/>
        <v>150388.77641174302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150388.77641174302</v>
      </c>
      <c r="P300" s="124">
        <f t="shared" si="26"/>
        <v>477.4101717218262</v>
      </c>
      <c r="Q300" s="124">
        <f t="shared" si="22"/>
        <v>322.11637730741404</v>
      </c>
      <c r="R300" s="124">
        <f t="shared" si="23"/>
        <v>151188.30296077227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151188.30296077227</v>
      </c>
      <c r="P301" s="124">
        <f t="shared" si="26"/>
        <v>477.4101717218262</v>
      </c>
      <c r="Q301" s="124">
        <f t="shared" si="22"/>
        <v>323.82887608344834</v>
      </c>
      <c r="R301" s="124">
        <f t="shared" si="23"/>
        <v>151989.54200857755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151989.54200857755</v>
      </c>
      <c r="P302" s="124">
        <f t="shared" si="26"/>
        <v>477.4101717218262</v>
      </c>
      <c r="Q302" s="124">
        <f t="shared" si="22"/>
        <v>325.5450428453193</v>
      </c>
      <c r="R302" s="124">
        <f t="shared" si="23"/>
        <v>152792.49722314472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152792.49722314472</v>
      </c>
      <c r="P303" s="124">
        <f t="shared" si="26"/>
        <v>477.4101717218262</v>
      </c>
      <c r="Q303" s="124">
        <f t="shared" si="22"/>
        <v>327.26488544945312</v>
      </c>
      <c r="R303" s="124">
        <f t="shared" si="23"/>
        <v>153597.17228031601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153597.17228031601</v>
      </c>
      <c r="P304" s="124">
        <f t="shared" si="26"/>
        <v>477.4101717218262</v>
      </c>
      <c r="Q304" s="124">
        <f t="shared" si="22"/>
        <v>328.98841176910349</v>
      </c>
      <c r="R304" s="124">
        <f t="shared" si="23"/>
        <v>154403.57086380693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154403.57086380693</v>
      </c>
      <c r="P305" s="124">
        <f t="shared" si="26"/>
        <v>477.4101717218262</v>
      </c>
      <c r="Q305" s="124">
        <f t="shared" si="22"/>
        <v>330.7156296943877</v>
      </c>
      <c r="R305" s="124">
        <f t="shared" si="23"/>
        <v>155211.69666522316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155211.69666522316</v>
      </c>
      <c r="P306" s="124">
        <f t="shared" si="26"/>
        <v>477.4101717218262</v>
      </c>
      <c r="Q306" s="124">
        <f t="shared" si="22"/>
        <v>332.44654713232308</v>
      </c>
      <c r="R306" s="124">
        <f t="shared" si="23"/>
        <v>156021.55338407733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156021.55338407733</v>
      </c>
      <c r="P307" s="124">
        <f t="shared" si="26"/>
        <v>477.4101717218262</v>
      </c>
      <c r="Q307" s="124">
        <f t="shared" si="22"/>
        <v>334.1811720068626</v>
      </c>
      <c r="R307" s="124">
        <f t="shared" si="23"/>
        <v>156833.14472780601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156833.14472780601</v>
      </c>
      <c r="P308" s="124">
        <f t="shared" si="26"/>
        <v>477.4101717218262</v>
      </c>
      <c r="Q308" s="124">
        <f t="shared" si="22"/>
        <v>335.9195122589316</v>
      </c>
      <c r="R308" s="124">
        <f t="shared" si="23"/>
        <v>157646.47441178677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157646.47441178677</v>
      </c>
      <c r="P309" s="124">
        <f t="shared" si="26"/>
        <v>477.4101717218262</v>
      </c>
      <c r="Q309" s="124">
        <f t="shared" si="22"/>
        <v>337.66157584646413</v>
      </c>
      <c r="R309" s="124">
        <f t="shared" si="23"/>
        <v>158461.54615935506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158461.54615935506</v>
      </c>
      <c r="P310" s="124">
        <f t="shared" si="26"/>
        <v>477.4101717218262</v>
      </c>
      <c r="Q310" s="124">
        <f t="shared" si="22"/>
        <v>339.40737074443911</v>
      </c>
      <c r="R310" s="124">
        <f t="shared" si="23"/>
        <v>159278.36370182133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159278.36370182133</v>
      </c>
      <c r="P311" s="124">
        <f t="shared" si="26"/>
        <v>477.4101717218262</v>
      </c>
      <c r="Q311" s="124">
        <f t="shared" si="22"/>
        <v>341.15690494491707</v>
      </c>
      <c r="R311" s="124">
        <f t="shared" si="23"/>
        <v>160096.93077848808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160096.93077848808</v>
      </c>
      <c r="P312" s="124">
        <f t="shared" si="26"/>
        <v>477.4101717218262</v>
      </c>
      <c r="Q312" s="124">
        <f t="shared" si="22"/>
        <v>342.91018645707669</v>
      </c>
      <c r="R312" s="124">
        <f t="shared" si="23"/>
        <v>160917.25113666698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160917.25113666698</v>
      </c>
      <c r="P313" s="124">
        <f t="shared" si="26"/>
        <v>477.4101717218262</v>
      </c>
      <c r="Q313" s="124">
        <f t="shared" si="22"/>
        <v>344.66722330725133</v>
      </c>
      <c r="R313" s="124">
        <f t="shared" si="23"/>
        <v>161739.32853169605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161739.32853169605</v>
      </c>
      <c r="P314" s="124">
        <f t="shared" si="26"/>
        <v>477.4101717218262</v>
      </c>
      <c r="Q314" s="124">
        <f t="shared" si="22"/>
        <v>346.42802353896599</v>
      </c>
      <c r="R314" s="124">
        <f t="shared" si="23"/>
        <v>162563.16672695684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162563.16672695684</v>
      </c>
      <c r="P315" s="124">
        <f t="shared" si="26"/>
        <v>477.4101717218262</v>
      </c>
      <c r="Q315" s="124">
        <f t="shared" ref="Q315:Q382" si="27">O315*$P$53</f>
        <v>348.19259521297397</v>
      </c>
      <c r="R315" s="124">
        <f t="shared" ref="R315:R378" si="28">O315+P315+Q315</f>
        <v>163388.76949389165</v>
      </c>
      <c r="Z315" s="2"/>
    </row>
    <row r="316" spans="13:26" x14ac:dyDescent="0.2">
      <c r="M316" s="2"/>
      <c r="N316" s="1">
        <f t="shared" ref="N316:N382" si="29">N315+1</f>
        <v>258</v>
      </c>
      <c r="O316" s="124">
        <f t="shared" ref="O316:O382" si="30">R315</f>
        <v>163388.76949389165</v>
      </c>
      <c r="P316" s="124">
        <f t="shared" ref="P316:P382" si="31">P315</f>
        <v>477.4101717218262</v>
      </c>
      <c r="Q316" s="124">
        <f t="shared" si="27"/>
        <v>349.96094640729393</v>
      </c>
      <c r="R316" s="124">
        <f t="shared" si="28"/>
        <v>164216.14061202077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164216.14061202077</v>
      </c>
      <c r="P317" s="124">
        <f t="shared" si="31"/>
        <v>477.4101717218262</v>
      </c>
      <c r="Q317" s="124">
        <f t="shared" si="27"/>
        <v>351.73308521724653</v>
      </c>
      <c r="R317" s="124">
        <f t="shared" si="28"/>
        <v>165045.28386895984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165045.28386895984</v>
      </c>
      <c r="P318" s="124">
        <f t="shared" si="31"/>
        <v>477.4101717218262</v>
      </c>
      <c r="Q318" s="124">
        <f t="shared" si="27"/>
        <v>353.50901975549198</v>
      </c>
      <c r="R318" s="124">
        <f t="shared" si="28"/>
        <v>165876.20306043717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165876.20306043717</v>
      </c>
      <c r="P319" s="124">
        <f t="shared" si="31"/>
        <v>477.4101717218262</v>
      </c>
      <c r="Q319" s="124">
        <f t="shared" si="27"/>
        <v>355.28875815206675</v>
      </c>
      <c r="R319" s="124">
        <f t="shared" si="28"/>
        <v>166708.90199031107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166708.90199031107</v>
      </c>
      <c r="P320" s="124">
        <f t="shared" si="31"/>
        <v>477.4101717218262</v>
      </c>
      <c r="Q320" s="124">
        <f t="shared" si="27"/>
        <v>357.07230855442111</v>
      </c>
      <c r="R320" s="124">
        <f t="shared" si="28"/>
        <v>167543.38447058733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167543.38447058733</v>
      </c>
      <c r="P321" s="124">
        <f t="shared" si="31"/>
        <v>477.4101717218262</v>
      </c>
      <c r="Q321" s="124">
        <f t="shared" si="27"/>
        <v>358.85967912745616</v>
      </c>
      <c r="R321" s="124">
        <f t="shared" si="28"/>
        <v>168379.65432143662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168379.65432143662</v>
      </c>
      <c r="P322" s="124">
        <f t="shared" si="31"/>
        <v>477.4101717218262</v>
      </c>
      <c r="Q322" s="124">
        <f t="shared" si="27"/>
        <v>360.65087805356131</v>
      </c>
      <c r="R322" s="124">
        <f t="shared" si="28"/>
        <v>169217.71537121202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169217.71537121202</v>
      </c>
      <c r="P323" s="124">
        <f t="shared" si="31"/>
        <v>477.4101717218262</v>
      </c>
      <c r="Q323" s="124">
        <f t="shared" si="27"/>
        <v>362.4459135326519</v>
      </c>
      <c r="R323" s="124">
        <f t="shared" si="28"/>
        <v>170057.57145646651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170057.57145646651</v>
      </c>
      <c r="P324" s="124">
        <f t="shared" si="31"/>
        <v>477.4101717218262</v>
      </c>
      <c r="Q324" s="124">
        <f t="shared" si="27"/>
        <v>364.24479378220644</v>
      </c>
      <c r="R324" s="124">
        <f t="shared" si="28"/>
        <v>170899.22642197055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170899.22642197055</v>
      </c>
      <c r="P325" s="124">
        <f t="shared" si="31"/>
        <v>477.4101717218262</v>
      </c>
      <c r="Q325" s="124">
        <f t="shared" si="27"/>
        <v>366.04752703730452</v>
      </c>
      <c r="R325" s="124">
        <f t="shared" si="28"/>
        <v>171742.68412072968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171742.68412072968</v>
      </c>
      <c r="P326" s="124">
        <f t="shared" si="31"/>
        <v>477.4101717218262</v>
      </c>
      <c r="Q326" s="124">
        <f t="shared" si="27"/>
        <v>367.85412155066427</v>
      </c>
      <c r="R326" s="124">
        <f t="shared" si="28"/>
        <v>172587.94841400217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172587.94841400217</v>
      </c>
      <c r="P327" s="124">
        <f t="shared" si="31"/>
        <v>477.4101717218262</v>
      </c>
      <c r="Q327" s="124">
        <f t="shared" si="27"/>
        <v>369.66458559268028</v>
      </c>
      <c r="R327" s="124">
        <f t="shared" si="28"/>
        <v>173435.02317131669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173435.02317131669</v>
      </c>
      <c r="P328" s="124">
        <f t="shared" si="31"/>
        <v>477.4101717218262</v>
      </c>
      <c r="Q328" s="124">
        <f t="shared" si="27"/>
        <v>371.47892745146146</v>
      </c>
      <c r="R328" s="124">
        <f t="shared" si="28"/>
        <v>174283.91227048996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174283.91227048996</v>
      </c>
      <c r="P329" s="124">
        <f t="shared" si="31"/>
        <v>477.4101717218262</v>
      </c>
      <c r="Q329" s="124">
        <f t="shared" si="27"/>
        <v>373.29715543286886</v>
      </c>
      <c r="R329" s="124">
        <f t="shared" si="28"/>
        <v>175134.61959764466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175134.61959764466</v>
      </c>
      <c r="P330" s="124">
        <f t="shared" si="31"/>
        <v>477.4101717218262</v>
      </c>
      <c r="Q330" s="124">
        <f t="shared" si="27"/>
        <v>375.11927786055384</v>
      </c>
      <c r="R330" s="124">
        <f t="shared" si="28"/>
        <v>175987.14904722705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175987.14904722705</v>
      </c>
      <c r="P331" s="124">
        <f t="shared" si="31"/>
        <v>477.4101717218262</v>
      </c>
      <c r="Q331" s="124">
        <f t="shared" si="27"/>
        <v>376.94530307599621</v>
      </c>
      <c r="R331" s="124">
        <f t="shared" si="28"/>
        <v>176841.50452202489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176841.50452202489</v>
      </c>
      <c r="P332" s="124">
        <f t="shared" si="31"/>
        <v>477.4101717218262</v>
      </c>
      <c r="Q332" s="124">
        <f t="shared" si="27"/>
        <v>378.77523943854209</v>
      </c>
      <c r="R332" s="124">
        <f t="shared" si="28"/>
        <v>177697.68993318526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177697.68993318526</v>
      </c>
      <c r="P333" s="124">
        <f t="shared" si="31"/>
        <v>477.4101717218262</v>
      </c>
      <c r="Q333" s="124">
        <f t="shared" si="27"/>
        <v>380.60909532544258</v>
      </c>
      <c r="R333" s="124">
        <f t="shared" si="28"/>
        <v>178555.70920023252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178555.70920023252</v>
      </c>
      <c r="P334" s="124">
        <f t="shared" si="31"/>
        <v>477.4101717218262</v>
      </c>
      <c r="Q334" s="124">
        <f t="shared" si="27"/>
        <v>382.44687913189193</v>
      </c>
      <c r="R334" s="124">
        <f t="shared" si="28"/>
        <v>179415.56625108625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179415.56625108625</v>
      </c>
      <c r="P335" s="124">
        <f t="shared" si="31"/>
        <v>477.4101717218262</v>
      </c>
      <c r="Q335" s="124">
        <f t="shared" si="27"/>
        <v>384.28859927106589</v>
      </c>
      <c r="R335" s="124">
        <f t="shared" si="28"/>
        <v>180277.26502207914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180277.26502207914</v>
      </c>
      <c r="P336" s="124">
        <f t="shared" si="31"/>
        <v>477.4101717218262</v>
      </c>
      <c r="Q336" s="124">
        <f t="shared" si="27"/>
        <v>386.13426417416036</v>
      </c>
      <c r="R336" s="124">
        <f t="shared" si="28"/>
        <v>181140.80945797512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181140.80945797512</v>
      </c>
      <c r="P337" s="124">
        <f t="shared" si="31"/>
        <v>477.4101717218262</v>
      </c>
      <c r="Q337" s="124">
        <f t="shared" si="27"/>
        <v>387.98388229043007</v>
      </c>
      <c r="R337" s="124">
        <f t="shared" si="28"/>
        <v>182006.20351198738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182006.20351198738</v>
      </c>
      <c r="P338" s="124">
        <f t="shared" si="31"/>
        <v>477.4101717218262</v>
      </c>
      <c r="Q338" s="124">
        <f t="shared" si="27"/>
        <v>389.83746208722692</v>
      </c>
      <c r="R338" s="124">
        <f t="shared" si="28"/>
        <v>182873.45114579643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182873.45114579643</v>
      </c>
      <c r="P339" s="124">
        <f t="shared" si="31"/>
        <v>477.4101717218262</v>
      </c>
      <c r="Q339" s="124">
        <f t="shared" si="27"/>
        <v>391.69501205003905</v>
      </c>
      <c r="R339" s="124">
        <f t="shared" si="28"/>
        <v>183742.5563295683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183742.5563295683</v>
      </c>
      <c r="P340" s="124">
        <f t="shared" si="31"/>
        <v>477.4101717218262</v>
      </c>
      <c r="Q340" s="124">
        <f t="shared" si="27"/>
        <v>393.55654068252966</v>
      </c>
      <c r="R340" s="124">
        <f t="shared" si="28"/>
        <v>184613.52304197266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184613.52304197266</v>
      </c>
      <c r="P341" s="124">
        <f t="shared" si="31"/>
        <v>477.4101717218262</v>
      </c>
      <c r="Q341" s="124">
        <f t="shared" si="27"/>
        <v>395.42205650657581</v>
      </c>
      <c r="R341" s="124">
        <f t="shared" si="28"/>
        <v>185486.35527020105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185486.35527020105</v>
      </c>
      <c r="P342" s="124">
        <f t="shared" si="31"/>
        <v>477.4101717218262</v>
      </c>
      <c r="Q342" s="124">
        <f t="shared" si="27"/>
        <v>397.29156806230736</v>
      </c>
      <c r="R342" s="124">
        <f t="shared" si="28"/>
        <v>186361.05700998518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186361.05700998518</v>
      </c>
      <c r="P343" s="124">
        <f t="shared" si="31"/>
        <v>477.4101717218262</v>
      </c>
      <c r="Q343" s="124">
        <f t="shared" si="27"/>
        <v>399.16508390814647</v>
      </c>
      <c r="R343" s="124">
        <f t="shared" si="28"/>
        <v>187237.63226561516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187237.63226561516</v>
      </c>
      <c r="P344" s="124">
        <f t="shared" si="31"/>
        <v>477.4101717218262</v>
      </c>
      <c r="Q344" s="124">
        <f t="shared" si="27"/>
        <v>401.0426126208464</v>
      </c>
      <c r="R344" s="124">
        <f t="shared" si="28"/>
        <v>188116.08504995782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188116.08504995782</v>
      </c>
      <c r="P345" s="124">
        <f t="shared" si="31"/>
        <v>477.4101717218262</v>
      </c>
      <c r="Q345" s="124">
        <f t="shared" si="27"/>
        <v>402.92416279553066</v>
      </c>
      <c r="R345" s="124">
        <f t="shared" si="28"/>
        <v>188996.41938447519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188996.41938447519</v>
      </c>
      <c r="P346" s="124">
        <f t="shared" si="31"/>
        <v>477.4101717218262</v>
      </c>
      <c r="Q346" s="124">
        <f t="shared" si="27"/>
        <v>404.80974304573289</v>
      </c>
      <c r="R346" s="124">
        <f t="shared" si="28"/>
        <v>189878.63929924276</v>
      </c>
      <c r="Z346" s="2"/>
    </row>
    <row r="347" spans="13:26" x14ac:dyDescent="0.2">
      <c r="M347" s="2"/>
      <c r="N347" s="1">
        <f t="shared" si="29"/>
        <v>289</v>
      </c>
      <c r="O347" s="124">
        <f t="shared" si="30"/>
        <v>189878.63929924276</v>
      </c>
      <c r="P347" s="124">
        <f t="shared" si="31"/>
        <v>477.4101717218262</v>
      </c>
      <c r="Q347" s="124">
        <f t="shared" si="27"/>
        <v>406.69936200343591</v>
      </c>
      <c r="R347" s="124">
        <f t="shared" si="28"/>
        <v>190762.74883296803</v>
      </c>
      <c r="Z347" s="2"/>
    </row>
    <row r="348" spans="13:26" x14ac:dyDescent="0.2">
      <c r="M348" s="2"/>
      <c r="N348" s="1">
        <f t="shared" si="29"/>
        <v>290</v>
      </c>
      <c r="O348" s="124">
        <f t="shared" si="30"/>
        <v>190762.74883296803</v>
      </c>
      <c r="P348" s="124">
        <f t="shared" si="31"/>
        <v>477.4101717218262</v>
      </c>
      <c r="Q348" s="124">
        <f t="shared" si="27"/>
        <v>408.59302831911111</v>
      </c>
      <c r="R348" s="124">
        <f t="shared" si="28"/>
        <v>191648.75203300896</v>
      </c>
      <c r="Z348" s="2"/>
    </row>
    <row r="349" spans="13:26" x14ac:dyDescent="0.2">
      <c r="M349" s="2"/>
      <c r="N349" s="1">
        <f t="shared" si="29"/>
        <v>291</v>
      </c>
      <c r="O349" s="124">
        <f t="shared" si="30"/>
        <v>191648.75203300896</v>
      </c>
      <c r="P349" s="124">
        <f t="shared" si="31"/>
        <v>477.4101717218262</v>
      </c>
      <c r="Q349" s="124">
        <f t="shared" si="27"/>
        <v>410.49075066175845</v>
      </c>
      <c r="R349" s="124">
        <f t="shared" si="28"/>
        <v>192536.65295539255</v>
      </c>
      <c r="Z349" s="2"/>
    </row>
    <row r="350" spans="13:26" x14ac:dyDescent="0.2">
      <c r="M350" s="2"/>
      <c r="N350" s="1">
        <f t="shared" si="29"/>
        <v>292</v>
      </c>
      <c r="O350" s="124">
        <f t="shared" si="30"/>
        <v>192536.65295539255</v>
      </c>
      <c r="P350" s="124">
        <f t="shared" si="31"/>
        <v>477.4101717218262</v>
      </c>
      <c r="Q350" s="124">
        <f t="shared" si="27"/>
        <v>412.39253771894596</v>
      </c>
      <c r="R350" s="124">
        <f t="shared" si="28"/>
        <v>193426.45566483334</v>
      </c>
      <c r="Z350" s="2"/>
    </row>
    <row r="351" spans="13:26" x14ac:dyDescent="0.2">
      <c r="M351" s="2"/>
      <c r="N351" s="1">
        <f t="shared" si="29"/>
        <v>293</v>
      </c>
      <c r="O351" s="124">
        <f t="shared" si="30"/>
        <v>193426.45566483334</v>
      </c>
      <c r="P351" s="124">
        <f t="shared" si="31"/>
        <v>477.4101717218262</v>
      </c>
      <c r="Q351" s="124">
        <f t="shared" si="27"/>
        <v>414.29839819684929</v>
      </c>
      <c r="R351" s="124">
        <f t="shared" si="28"/>
        <v>194318.16423475201</v>
      </c>
      <c r="Z351" s="2"/>
    </row>
    <row r="352" spans="13:26" x14ac:dyDescent="0.2">
      <c r="M352" s="2"/>
      <c r="N352" s="1">
        <f t="shared" si="29"/>
        <v>294</v>
      </c>
      <c r="O352" s="124">
        <f t="shared" si="30"/>
        <v>194318.16423475201</v>
      </c>
      <c r="P352" s="124">
        <f t="shared" si="31"/>
        <v>477.4101717218262</v>
      </c>
      <c r="Q352" s="124">
        <f t="shared" si="27"/>
        <v>416.20834082029199</v>
      </c>
      <c r="R352" s="124">
        <f t="shared" si="28"/>
        <v>195211.78274729414</v>
      </c>
      <c r="Z352" s="2"/>
    </row>
    <row r="353" spans="13:26" x14ac:dyDescent="0.2">
      <c r="M353" s="2"/>
      <c r="N353" s="1">
        <f t="shared" si="29"/>
        <v>295</v>
      </c>
      <c r="O353" s="124">
        <f t="shared" si="30"/>
        <v>195211.78274729414</v>
      </c>
      <c r="P353" s="124">
        <f t="shared" si="31"/>
        <v>477.4101717218262</v>
      </c>
      <c r="Q353" s="124">
        <f t="shared" si="27"/>
        <v>418.12237433278511</v>
      </c>
      <c r="R353" s="124">
        <f t="shared" si="28"/>
        <v>196107.31529334874</v>
      </c>
      <c r="Z353" s="2"/>
    </row>
    <row r="354" spans="13:26" x14ac:dyDescent="0.2">
      <c r="M354" s="2"/>
      <c r="N354" s="1">
        <f t="shared" si="29"/>
        <v>296</v>
      </c>
      <c r="O354" s="124">
        <f t="shared" si="30"/>
        <v>196107.31529334874</v>
      </c>
      <c r="P354" s="124">
        <f t="shared" si="31"/>
        <v>477.4101717218262</v>
      </c>
      <c r="Q354" s="124">
        <f t="shared" si="27"/>
        <v>420.04050749656733</v>
      </c>
      <c r="R354" s="124">
        <f t="shared" si="28"/>
        <v>197004.76597256714</v>
      </c>
      <c r="Z354" s="2"/>
    </row>
    <row r="355" spans="13:26" x14ac:dyDescent="0.2">
      <c r="M355" s="2"/>
      <c r="N355" s="1">
        <f t="shared" si="29"/>
        <v>297</v>
      </c>
      <c r="O355" s="124">
        <f t="shared" si="30"/>
        <v>197004.76597256714</v>
      </c>
      <c r="P355" s="124">
        <f t="shared" si="31"/>
        <v>477.4101717218262</v>
      </c>
      <c r="Q355" s="124">
        <f t="shared" si="27"/>
        <v>421.9627490926452</v>
      </c>
      <c r="R355" s="124">
        <f t="shared" si="28"/>
        <v>197904.13889338161</v>
      </c>
      <c r="Z355" s="2"/>
    </row>
    <row r="356" spans="13:26" x14ac:dyDescent="0.2">
      <c r="M356" s="2"/>
      <c r="N356" s="1">
        <f t="shared" si="29"/>
        <v>298</v>
      </c>
      <c r="O356" s="124">
        <f t="shared" si="30"/>
        <v>197904.13889338161</v>
      </c>
      <c r="P356" s="124">
        <f t="shared" si="31"/>
        <v>477.4101717218262</v>
      </c>
      <c r="Q356" s="124">
        <f t="shared" si="27"/>
        <v>423.88910792083317</v>
      </c>
      <c r="R356" s="124">
        <f t="shared" si="28"/>
        <v>198805.43817302427</v>
      </c>
      <c r="Z356" s="2"/>
    </row>
    <row r="357" spans="13:26" x14ac:dyDescent="0.2">
      <c r="M357" s="2"/>
      <c r="N357" s="1">
        <f t="shared" si="29"/>
        <v>299</v>
      </c>
      <c r="O357" s="124">
        <f t="shared" si="30"/>
        <v>198805.43817302427</v>
      </c>
      <c r="P357" s="124">
        <f t="shared" si="31"/>
        <v>477.4101717218262</v>
      </c>
      <c r="Q357" s="124">
        <f t="shared" si="27"/>
        <v>425.8195927997939</v>
      </c>
      <c r="R357" s="124">
        <f t="shared" si="28"/>
        <v>199708.66793754589</v>
      </c>
      <c r="Z357" s="2"/>
    </row>
    <row r="358" spans="13:26" x14ac:dyDescent="0.2">
      <c r="M358" s="2"/>
      <c r="N358" s="1">
        <f t="shared" si="29"/>
        <v>300</v>
      </c>
      <c r="O358" s="124">
        <f t="shared" si="30"/>
        <v>199708.66793754589</v>
      </c>
      <c r="P358" s="124">
        <f t="shared" si="31"/>
        <v>477.4101717218262</v>
      </c>
      <c r="Q358" s="124">
        <f t="shared" si="27"/>
        <v>427.7542125670787</v>
      </c>
      <c r="R358" s="124">
        <f t="shared" si="28"/>
        <v>200613.83232183481</v>
      </c>
      <c r="Z358" s="2"/>
    </row>
    <row r="359" spans="13:26" x14ac:dyDescent="0.2">
      <c r="M359" s="2"/>
      <c r="N359" s="1">
        <f t="shared" si="29"/>
        <v>301</v>
      </c>
      <c r="O359" s="124">
        <f t="shared" si="30"/>
        <v>200613.83232183481</v>
      </c>
      <c r="P359" s="124">
        <f t="shared" si="31"/>
        <v>477.4101717218262</v>
      </c>
      <c r="Q359" s="124">
        <f t="shared" si="27"/>
        <v>429.69297607916798</v>
      </c>
      <c r="R359" s="124">
        <f t="shared" si="28"/>
        <v>201520.93546963579</v>
      </c>
      <c r="Z359" s="2"/>
    </row>
    <row r="360" spans="13:26" x14ac:dyDescent="0.2">
      <c r="M360" s="2"/>
      <c r="N360" s="1">
        <f t="shared" si="29"/>
        <v>302</v>
      </c>
      <c r="O360" s="124">
        <f t="shared" si="30"/>
        <v>201520.93546963579</v>
      </c>
      <c r="P360" s="124">
        <f t="shared" si="31"/>
        <v>477.4101717218262</v>
      </c>
      <c r="Q360" s="124">
        <f t="shared" si="27"/>
        <v>431.6358922115117</v>
      </c>
      <c r="R360" s="124">
        <f t="shared" si="28"/>
        <v>202429.98153356914</v>
      </c>
      <c r="Z360" s="2"/>
    </row>
    <row r="361" spans="13:26" x14ac:dyDescent="0.2">
      <c r="M361" s="2"/>
      <c r="N361" s="1">
        <f t="shared" si="29"/>
        <v>303</v>
      </c>
      <c r="O361" s="124">
        <f t="shared" si="30"/>
        <v>202429.98153356914</v>
      </c>
      <c r="P361" s="124">
        <f t="shared" si="31"/>
        <v>477.4101717218262</v>
      </c>
      <c r="Q361" s="124">
        <f t="shared" si="27"/>
        <v>433.5829698585701</v>
      </c>
      <c r="R361" s="124">
        <f t="shared" si="28"/>
        <v>203340.97467514954</v>
      </c>
      <c r="Z361" s="2"/>
    </row>
    <row r="362" spans="13:26" x14ac:dyDescent="0.2">
      <c r="M362" s="2"/>
      <c r="N362" s="1">
        <f t="shared" si="29"/>
        <v>304</v>
      </c>
      <c r="O362" s="124">
        <f t="shared" si="30"/>
        <v>203340.97467514954</v>
      </c>
      <c r="P362" s="124">
        <f t="shared" si="31"/>
        <v>477.4101717218262</v>
      </c>
      <c r="Q362" s="124">
        <f t="shared" si="27"/>
        <v>435.53421793385445</v>
      </c>
      <c r="R362" s="124">
        <f t="shared" si="28"/>
        <v>204253.91906480523</v>
      </c>
      <c r="Z362" s="2"/>
    </row>
    <row r="363" spans="13:26" x14ac:dyDescent="0.2">
      <c r="M363" s="2"/>
      <c r="N363" s="1">
        <f t="shared" si="29"/>
        <v>305</v>
      </c>
      <c r="O363" s="124">
        <f t="shared" si="30"/>
        <v>204253.91906480523</v>
      </c>
      <c r="P363" s="124">
        <f t="shared" si="31"/>
        <v>477.4101717218262</v>
      </c>
      <c r="Q363" s="124">
        <f t="shared" si="27"/>
        <v>437.48964536996766</v>
      </c>
      <c r="R363" s="124">
        <f t="shared" si="28"/>
        <v>205168.81888189702</v>
      </c>
      <c r="Z363" s="2"/>
    </row>
    <row r="364" spans="13:26" x14ac:dyDescent="0.2">
      <c r="M364" s="2"/>
      <c r="N364" s="1">
        <f t="shared" si="29"/>
        <v>306</v>
      </c>
      <c r="O364" s="124">
        <f t="shared" si="30"/>
        <v>205168.81888189702</v>
      </c>
      <c r="P364" s="124">
        <f t="shared" si="31"/>
        <v>477.4101717218262</v>
      </c>
      <c r="Q364" s="124">
        <f t="shared" si="27"/>
        <v>439.44926111864538</v>
      </c>
      <c r="R364" s="124">
        <f t="shared" si="28"/>
        <v>206085.67831473751</v>
      </c>
      <c r="Z364" s="2"/>
    </row>
    <row r="365" spans="13:26" x14ac:dyDescent="0.2">
      <c r="M365" s="2"/>
      <c r="N365" s="1">
        <f t="shared" si="29"/>
        <v>307</v>
      </c>
      <c r="O365" s="124">
        <f t="shared" si="30"/>
        <v>206085.67831473751</v>
      </c>
      <c r="P365" s="124">
        <f t="shared" si="31"/>
        <v>477.4101717218262</v>
      </c>
      <c r="Q365" s="124">
        <f t="shared" si="27"/>
        <v>441.41307415079694</v>
      </c>
      <c r="R365" s="124">
        <f t="shared" si="28"/>
        <v>207004.50156061014</v>
      </c>
      <c r="Z365" s="2"/>
    </row>
    <row r="366" spans="13:26" x14ac:dyDescent="0.2">
      <c r="M366" s="2"/>
      <c r="N366" s="1">
        <f t="shared" si="29"/>
        <v>308</v>
      </c>
      <c r="O366" s="124">
        <f t="shared" si="30"/>
        <v>207004.50156061014</v>
      </c>
      <c r="P366" s="124">
        <f t="shared" si="31"/>
        <v>477.4101717218262</v>
      </c>
      <c r="Q366" s="124">
        <f t="shared" si="27"/>
        <v>443.3810934565463</v>
      </c>
      <c r="R366" s="124">
        <f t="shared" si="28"/>
        <v>207925.29282578852</v>
      </c>
      <c r="Z366" s="2"/>
    </row>
    <row r="367" spans="13:26" x14ac:dyDescent="0.2">
      <c r="M367" s="2"/>
      <c r="N367" s="1">
        <f t="shared" si="29"/>
        <v>309</v>
      </c>
      <c r="O367" s="124">
        <f t="shared" si="30"/>
        <v>207925.29282578852</v>
      </c>
      <c r="P367" s="124">
        <f t="shared" si="31"/>
        <v>477.4101717218262</v>
      </c>
      <c r="Q367" s="124">
        <f t="shared" si="27"/>
        <v>445.35332804527326</v>
      </c>
      <c r="R367" s="124">
        <f t="shared" si="28"/>
        <v>208848.05632555563</v>
      </c>
      <c r="Z367" s="2"/>
    </row>
    <row r="368" spans="13:26" x14ac:dyDescent="0.2">
      <c r="M368" s="2"/>
      <c r="N368" s="1">
        <f t="shared" si="29"/>
        <v>310</v>
      </c>
      <c r="O368" s="124">
        <f t="shared" si="30"/>
        <v>208848.05632555563</v>
      </c>
      <c r="P368" s="124">
        <f t="shared" si="31"/>
        <v>477.4101717218262</v>
      </c>
      <c r="Q368" s="124">
        <f t="shared" si="27"/>
        <v>447.32978694565492</v>
      </c>
      <c r="R368" s="124">
        <f t="shared" si="28"/>
        <v>209772.79628422312</v>
      </c>
      <c r="Z368" s="2"/>
    </row>
    <row r="369" spans="13:26" x14ac:dyDescent="0.2">
      <c r="M369" s="2"/>
      <c r="N369" s="1">
        <f t="shared" si="29"/>
        <v>311</v>
      </c>
      <c r="O369" s="124">
        <f t="shared" si="30"/>
        <v>209772.79628422312</v>
      </c>
      <c r="P369" s="124">
        <f t="shared" si="31"/>
        <v>477.4101717218262</v>
      </c>
      <c r="Q369" s="124">
        <f t="shared" si="27"/>
        <v>449.31047920570654</v>
      </c>
      <c r="R369" s="124">
        <f t="shared" si="28"/>
        <v>210699.51693515066</v>
      </c>
      <c r="Z369" s="2"/>
    </row>
    <row r="370" spans="13:26" x14ac:dyDescent="0.2">
      <c r="M370" s="2"/>
      <c r="N370" s="1">
        <f t="shared" si="29"/>
        <v>312</v>
      </c>
      <c r="O370" s="124">
        <f t="shared" si="30"/>
        <v>210699.51693515066</v>
      </c>
      <c r="P370" s="124">
        <f t="shared" si="31"/>
        <v>477.4101717218262</v>
      </c>
      <c r="Q370" s="124">
        <f t="shared" si="27"/>
        <v>451.29541389282355</v>
      </c>
      <c r="R370" s="124">
        <f t="shared" si="28"/>
        <v>211628.22252076532</v>
      </c>
      <c r="Z370" s="2"/>
    </row>
    <row r="371" spans="13:26" x14ac:dyDescent="0.2">
      <c r="M371" s="2"/>
      <c r="N371" s="1">
        <f t="shared" si="29"/>
        <v>313</v>
      </c>
      <c r="O371" s="124">
        <f t="shared" si="30"/>
        <v>211628.22252076532</v>
      </c>
      <c r="P371" s="124">
        <f t="shared" si="31"/>
        <v>477.4101717218262</v>
      </c>
      <c r="Q371" s="124">
        <f t="shared" si="27"/>
        <v>453.28460009382252</v>
      </c>
      <c r="R371" s="124">
        <f t="shared" si="28"/>
        <v>212558.91729258097</v>
      </c>
      <c r="Z371" s="2"/>
    </row>
    <row r="372" spans="13:26" x14ac:dyDescent="0.2">
      <c r="M372" s="2"/>
      <c r="N372" s="1">
        <f t="shared" si="29"/>
        <v>314</v>
      </c>
      <c r="O372" s="124">
        <f t="shared" si="30"/>
        <v>212558.91729258097</v>
      </c>
      <c r="P372" s="124">
        <f t="shared" si="31"/>
        <v>477.4101717218262</v>
      </c>
      <c r="Q372" s="124">
        <f t="shared" si="27"/>
        <v>455.27804691498301</v>
      </c>
      <c r="R372" s="124">
        <f t="shared" si="28"/>
        <v>213491.60551121779</v>
      </c>
      <c r="Z372" s="2"/>
    </row>
    <row r="373" spans="13:26" x14ac:dyDescent="0.2">
      <c r="M373" s="2"/>
      <c r="N373" s="1">
        <f t="shared" si="29"/>
        <v>315</v>
      </c>
      <c r="O373" s="124">
        <f t="shared" si="30"/>
        <v>213491.60551121779</v>
      </c>
      <c r="P373" s="124">
        <f t="shared" si="31"/>
        <v>477.4101717218262</v>
      </c>
      <c r="Q373" s="124">
        <f t="shared" si="27"/>
        <v>457.27576348208936</v>
      </c>
      <c r="R373" s="124">
        <f t="shared" si="28"/>
        <v>214426.2914464217</v>
      </c>
      <c r="Z373" s="2"/>
    </row>
    <row r="374" spans="13:26" x14ac:dyDescent="0.2">
      <c r="M374" s="2"/>
      <c r="N374" s="1">
        <f t="shared" si="29"/>
        <v>316</v>
      </c>
      <c r="O374" s="124">
        <f t="shared" si="30"/>
        <v>214426.2914464217</v>
      </c>
      <c r="P374" s="124">
        <f t="shared" si="31"/>
        <v>477.4101717218262</v>
      </c>
      <c r="Q374" s="124">
        <f t="shared" si="27"/>
        <v>459.27775894047232</v>
      </c>
      <c r="R374" s="124">
        <f t="shared" si="28"/>
        <v>215362.979377084</v>
      </c>
      <c r="Z374" s="2"/>
    </row>
    <row r="375" spans="13:26" x14ac:dyDescent="0.2">
      <c r="M375" s="2"/>
      <c r="N375" s="1">
        <f t="shared" si="29"/>
        <v>317</v>
      </c>
      <c r="O375" s="124">
        <f t="shared" si="30"/>
        <v>215362.979377084</v>
      </c>
      <c r="P375" s="124">
        <f t="shared" si="31"/>
        <v>477.4101717218262</v>
      </c>
      <c r="Q375" s="124">
        <f t="shared" si="27"/>
        <v>461.28404245505089</v>
      </c>
      <c r="R375" s="124">
        <f t="shared" si="28"/>
        <v>216301.67359126089</v>
      </c>
      <c r="Z375" s="2"/>
    </row>
    <row r="376" spans="13:26" x14ac:dyDescent="0.2">
      <c r="M376" s="2"/>
      <c r="N376" s="1">
        <f t="shared" si="29"/>
        <v>318</v>
      </c>
      <c r="O376" s="124">
        <f t="shared" si="30"/>
        <v>216301.67359126089</v>
      </c>
      <c r="P376" s="124">
        <f t="shared" si="31"/>
        <v>477.4101717218262</v>
      </c>
      <c r="Q376" s="124">
        <f t="shared" si="27"/>
        <v>463.29462321037431</v>
      </c>
      <c r="R376" s="124">
        <f t="shared" si="28"/>
        <v>217242.3783861931</v>
      </c>
      <c r="Z376" s="2"/>
    </row>
    <row r="377" spans="13:26" x14ac:dyDescent="0.2">
      <c r="M377" s="2"/>
      <c r="N377" s="1">
        <f t="shared" si="29"/>
        <v>319</v>
      </c>
      <c r="O377" s="124">
        <f t="shared" si="30"/>
        <v>217242.3783861931</v>
      </c>
      <c r="P377" s="124">
        <f t="shared" si="31"/>
        <v>477.4101717218262</v>
      </c>
      <c r="Q377" s="124">
        <f t="shared" si="27"/>
        <v>465.30951041066419</v>
      </c>
      <c r="R377" s="124">
        <f t="shared" si="28"/>
        <v>218185.09806832561</v>
      </c>
      <c r="Z377" s="2"/>
    </row>
    <row r="378" spans="13:26" x14ac:dyDescent="0.2">
      <c r="M378" s="2"/>
      <c r="N378" s="1">
        <f t="shared" si="29"/>
        <v>320</v>
      </c>
      <c r="O378" s="124">
        <f t="shared" si="30"/>
        <v>218185.09806832561</v>
      </c>
      <c r="P378" s="124">
        <f t="shared" si="31"/>
        <v>477.4101717218262</v>
      </c>
      <c r="Q378" s="124">
        <f t="shared" si="27"/>
        <v>467.32871327985652</v>
      </c>
      <c r="R378" s="124">
        <f t="shared" si="28"/>
        <v>219129.83695332729</v>
      </c>
      <c r="Z378" s="2"/>
    </row>
    <row r="379" spans="13:26" x14ac:dyDescent="0.2">
      <c r="M379" s="2"/>
      <c r="N379" s="1">
        <f t="shared" si="29"/>
        <v>321</v>
      </c>
      <c r="O379" s="124">
        <f t="shared" si="30"/>
        <v>219129.83695332729</v>
      </c>
      <c r="P379" s="124">
        <f t="shared" si="31"/>
        <v>477.4101717218262</v>
      </c>
      <c r="Q379" s="124">
        <f t="shared" si="27"/>
        <v>469.35224106164401</v>
      </c>
      <c r="R379" s="124">
        <f t="shared" ref="R379:R382" si="32">O379+P379+Q379</f>
        <v>220076.59936611078</v>
      </c>
      <c r="Z379" s="2"/>
    </row>
    <row r="380" spans="13:26" x14ac:dyDescent="0.2">
      <c r="M380" s="2"/>
      <c r="N380" s="1">
        <f t="shared" si="29"/>
        <v>322</v>
      </c>
      <c r="O380" s="124">
        <f t="shared" si="30"/>
        <v>220076.59936611078</v>
      </c>
      <c r="P380" s="124">
        <f t="shared" si="31"/>
        <v>477.4101717218262</v>
      </c>
      <c r="Q380" s="124">
        <f t="shared" si="27"/>
        <v>471.38010301951834</v>
      </c>
      <c r="R380" s="124">
        <f t="shared" si="32"/>
        <v>221025.38964085214</v>
      </c>
      <c r="Z380" s="2"/>
    </row>
    <row r="381" spans="13:26" x14ac:dyDescent="0.2">
      <c r="M381" s="2"/>
      <c r="N381" s="1">
        <f t="shared" si="29"/>
        <v>323</v>
      </c>
      <c r="O381" s="124">
        <f t="shared" si="30"/>
        <v>221025.38964085214</v>
      </c>
      <c r="P381" s="124">
        <f t="shared" si="31"/>
        <v>477.4101717218262</v>
      </c>
      <c r="Q381" s="124">
        <f t="shared" si="27"/>
        <v>473.41230843681257</v>
      </c>
      <c r="R381" s="124">
        <f t="shared" si="32"/>
        <v>221976.21212101079</v>
      </c>
      <c r="Z381" s="2"/>
    </row>
    <row r="382" spans="13:26" x14ac:dyDescent="0.2">
      <c r="M382" s="2"/>
      <c r="N382" s="1">
        <f t="shared" si="29"/>
        <v>324</v>
      </c>
      <c r="O382" s="124">
        <f t="shared" si="30"/>
        <v>221976.21212101079</v>
      </c>
      <c r="P382" s="124">
        <f t="shared" si="31"/>
        <v>477.4101717218262</v>
      </c>
      <c r="Q382" s="124">
        <f t="shared" si="27"/>
        <v>475.4488666167436</v>
      </c>
      <c r="R382" s="124">
        <f t="shared" si="32"/>
        <v>222929.07115934935</v>
      </c>
      <c r="Z382" s="2"/>
    </row>
    <row r="383" spans="13:26" x14ac:dyDescent="0.2">
      <c r="M383" s="2"/>
      <c r="N383" s="163" t="s">
        <v>216</v>
      </c>
      <c r="O383" s="163" t="s">
        <v>216</v>
      </c>
      <c r="P383" s="163" t="s">
        <v>216</v>
      </c>
      <c r="Q383" s="163" t="s">
        <v>216</v>
      </c>
      <c r="R383" s="163" t="s">
        <v>216</v>
      </c>
      <c r="Z383" s="2"/>
    </row>
    <row r="384" spans="13:26" x14ac:dyDescent="0.2">
      <c r="M384" s="2"/>
      <c r="N384" s="134"/>
      <c r="O384" s="134" t="s">
        <v>231</v>
      </c>
      <c r="P384" s="196">
        <f>SUM(P59:P382)</f>
        <v>154680.8956378724</v>
      </c>
      <c r="Q384" s="196">
        <f>SUM(Q59:Q382)</f>
        <v>68248.175521476849</v>
      </c>
      <c r="R384" s="196">
        <f>P384+Q384</f>
        <v>222929.07115934923</v>
      </c>
      <c r="S384" s="124">
        <f>R384-P54</f>
        <v>2.9685907065868378E-9</v>
      </c>
      <c r="Z384" s="2"/>
    </row>
    <row r="385" spans="13:26" x14ac:dyDescent="0.2"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E2C66-FEFB-41CF-A1C6-BD205A022DB6}">
  <sheetPr>
    <tabColor theme="2" tint="-0.499984740745262"/>
    <pageSetUpPr fitToPage="1"/>
  </sheetPr>
  <dimension ref="A1:AH397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17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28515625" style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5703125" style="1" bestFit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Alafia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2053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8285287.1338399015</v>
      </c>
      <c r="Q8" s="184">
        <f>G10</f>
        <v>3381096.4741848912</v>
      </c>
      <c r="R8" s="184">
        <f>G11</f>
        <v>3385818.9870065935</v>
      </c>
      <c r="S8" s="184">
        <f>G12</f>
        <v>3663278.4179275343</v>
      </c>
      <c r="T8" s="184">
        <f>G13</f>
        <v>-2144906.745279118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16722133.243445367</v>
      </c>
      <c r="Q9" s="184">
        <f>L10</f>
        <v>7366868.6286918819</v>
      </c>
      <c r="R9" s="184">
        <f>L11</f>
        <v>7490004.0452413857</v>
      </c>
      <c r="S9" s="184">
        <f>L12</f>
        <v>6610156.9329794012</v>
      </c>
      <c r="T9" s="184">
        <f>L13</f>
        <v>-4744896.3634673012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40</v>
      </c>
      <c r="B10" s="170">
        <f>'Escalation Factors'!$A$10</f>
        <v>2023</v>
      </c>
      <c r="C10" s="201">
        <v>2053</v>
      </c>
      <c r="D10" s="10" t="s">
        <v>155</v>
      </c>
      <c r="E10" s="184">
        <f>VLOOKUP($A$10,'Cost Estimates in 2023'!$A:$F,2,FALSE)</f>
        <v>3206315</v>
      </c>
      <c r="F10" s="164">
        <f>VLOOKUP(G$7,Multiplier_Labor,3,FALSE)</f>
        <v>1.0545116353773385</v>
      </c>
      <c r="G10" s="185">
        <f>E10*F10</f>
        <v>3381096.4741848912</v>
      </c>
      <c r="H10" s="137"/>
      <c r="J10" s="165">
        <f>C10+1</f>
        <v>2054</v>
      </c>
      <c r="K10" s="164">
        <f>VLOOKUP(J$10,Multiplier_Labor,4,FALSE)</f>
        <v>2.1788401144240859</v>
      </c>
      <c r="L10" s="185">
        <f>G10*K10</f>
        <v>7366868.6286918819</v>
      </c>
      <c r="M10" s="2"/>
      <c r="O10" s="134" t="s">
        <v>235</v>
      </c>
      <c r="P10" s="184">
        <f>SUM(Q10:T10)</f>
        <v>16722133.243445367</v>
      </c>
      <c r="Q10" s="184">
        <f>Q9-Q16</f>
        <v>7366868.6286918819</v>
      </c>
      <c r="R10" s="184">
        <f>R9-R16</f>
        <v>7490004.0452413857</v>
      </c>
      <c r="S10" s="184">
        <f>S9-S16</f>
        <v>6610156.9329794012</v>
      </c>
      <c r="T10" s="184">
        <f>T9-T16</f>
        <v>-4744896.3634673012</v>
      </c>
      <c r="Z10" s="2"/>
      <c r="AA10" s="186" t="str">
        <f>A10</f>
        <v>Alafia Solar</v>
      </c>
      <c r="AB10" s="182">
        <f>P12</f>
        <v>28</v>
      </c>
      <c r="AC10" s="187">
        <f>G7</f>
        <v>2025</v>
      </c>
      <c r="AD10" s="187">
        <f>C10</f>
        <v>2053</v>
      </c>
      <c r="AE10" s="182">
        <f>G15</f>
        <v>8285287.1338399015</v>
      </c>
      <c r="AF10" s="182">
        <f>P16</f>
        <v>0</v>
      </c>
      <c r="AG10" s="182">
        <f>L15</f>
        <v>16722133.243445367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3339715</v>
      </c>
      <c r="F11" s="164">
        <f>VLOOKUP(G$7,Multiplier_Materials,3,FALSE)</f>
        <v>1.0138047668757943</v>
      </c>
      <c r="G11" s="185">
        <f>E11*F11</f>
        <v>3385818.9870065935</v>
      </c>
      <c r="H11" s="137"/>
      <c r="K11" s="164">
        <f>VLOOKUP(J$10,Multiplier_Materials,4,FALSE)</f>
        <v>2.2121690716441127</v>
      </c>
      <c r="L11" s="185">
        <f>G11*K11</f>
        <v>7490004.0452413857</v>
      </c>
      <c r="M11" s="2"/>
      <c r="O11" s="134" t="s">
        <v>234</v>
      </c>
      <c r="P11" s="184">
        <f>SUM(Q11:T11)</f>
        <v>8285287.1338398997</v>
      </c>
      <c r="Q11" s="184">
        <f>Q10/((1+Q13)^(P12))</f>
        <v>3381096.4741848921</v>
      </c>
      <c r="R11" s="184">
        <f>R10/((1+R13)^(P12))</f>
        <v>3385818.9870065846</v>
      </c>
      <c r="S11" s="184">
        <f>S10/((1+S13)^(P12))</f>
        <v>3663278.4179275362</v>
      </c>
      <c r="T11" s="184">
        <f>T10/((1+T13)^(P12))</f>
        <v>-2144906.7452791124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3516700</v>
      </c>
      <c r="F12" s="164">
        <f>VLOOKUP(G$7,Multiplier_GDP,3,FALSE)</f>
        <v>1.0416806716317952</v>
      </c>
      <c r="G12" s="185">
        <f>E12*F12</f>
        <v>3663278.4179275343</v>
      </c>
      <c r="H12" s="137"/>
      <c r="K12" s="164">
        <f>VLOOKUP(J$10,Multiplier_GDP,4,FALSE)</f>
        <v>1.8044374952857216</v>
      </c>
      <c r="L12" s="185">
        <f>G12*K12</f>
        <v>6610156.9329794012</v>
      </c>
      <c r="M12" s="2"/>
      <c r="O12" s="134" t="s">
        <v>244</v>
      </c>
      <c r="P12" s="184">
        <f>(P7-P6)</f>
        <v>28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-2115700</v>
      </c>
      <c r="F13" s="164">
        <f>F11</f>
        <v>1.0138047668757943</v>
      </c>
      <c r="G13" s="185">
        <f>E13*F13</f>
        <v>-2144906.745279118</v>
      </c>
      <c r="H13" s="137"/>
      <c r="K13" s="164">
        <f>K11</f>
        <v>2.2121690716441127</v>
      </c>
      <c r="L13" s="185">
        <f>G13*K13</f>
        <v>-4744896.3634673012</v>
      </c>
      <c r="M13" s="2"/>
      <c r="O13" s="180" t="s">
        <v>237</v>
      </c>
      <c r="P13" s="189">
        <f>IF(P8=0,0,((P9/P8)^(1/($P7-$P6))-1))</f>
        <v>2.5397584021644271E-2</v>
      </c>
      <c r="Q13" s="189">
        <f>IF(Q8=0,0,((Q9/Q8)^(1/($P7-$P6))-1))</f>
        <v>2.8204445494920627E-2</v>
      </c>
      <c r="R13" s="189">
        <f>IF(R8=0,0,((R9/R8)^(1/($P7-$P6))-1))</f>
        <v>2.8762061073927869E-2</v>
      </c>
      <c r="S13" s="189">
        <f>IF(S8=0,0,((S9/S8)^(1/($P7-$P6))-1))</f>
        <v>2.1304077526558718E-2</v>
      </c>
      <c r="T13" s="189">
        <f>IF(T8=0,0,((T9/T8)^(1/($P7-$P6))-1))</f>
        <v>2.8762061073927869E-2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416450.04116696643</v>
      </c>
      <c r="Q14" s="185">
        <f>PMT(Q13,$P12,-Q11)</f>
        <v>176256.67990411891</v>
      </c>
      <c r="R14" s="185">
        <f>PMT(R13,$P12,-R11)</f>
        <v>177721.04472275093</v>
      </c>
      <c r="S14" s="185">
        <f>PMT(S13,$P12,-S11)</f>
        <v>175058.09536251827</v>
      </c>
      <c r="T14" s="185">
        <f>PMT(T13,$P12,-T11)</f>
        <v>-112585.77882242171</v>
      </c>
      <c r="U14" s="190"/>
      <c r="Z14" s="2"/>
    </row>
    <row r="15" spans="1:34" x14ac:dyDescent="0.2">
      <c r="E15" s="185">
        <f>SUM(E10:E13)</f>
        <v>7947030</v>
      </c>
      <c r="F15" s="124"/>
      <c r="G15" s="185">
        <f>SUM(G10:G13)</f>
        <v>8285287.1338399015</v>
      </c>
      <c r="H15" s="137"/>
      <c r="L15" s="185">
        <f>SUM(L10:L13)</f>
        <v>16722133.243445367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416450.04116696643</v>
      </c>
      <c r="Q17" s="124">
        <f>IF($N17&lt;=TRUNC($P$12),Q14*(1+0),0)</f>
        <v>176256.67990411891</v>
      </c>
      <c r="R17" s="124">
        <f>IF($N17&lt;=TRUNC($P$12),R14*(1+0),0)</f>
        <v>177721.04472275093</v>
      </c>
      <c r="S17" s="124">
        <f>IF($N17&lt;=TRUNC($P$12),S14*(1+0),0)</f>
        <v>175058.09536251827</v>
      </c>
      <c r="T17" s="124">
        <f>IF($N17&lt;=TRUNC($P$12),T14*(1+0),0)</f>
        <v>-112585.77882242171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427024.13881958439</v>
      </c>
      <c r="Q18" s="124">
        <f t="shared" ref="Q18:Q48" si="3">IF($N18&lt;=TRUNC($P$12),Q17*(1+Q$13),0)</f>
        <v>181227.90182559029</v>
      </c>
      <c r="R18" s="124">
        <f t="shared" ref="R18:R48" si="4">IF($N18&lt;=TRUNC($P$12),R17*(1+R$13),0)</f>
        <v>182832.66826518896</v>
      </c>
      <c r="S18" s="124">
        <f t="shared" ref="S18:S48" si="5">IF($N18&lt;=TRUNC($P$12),S17*(1+S$13),0)</f>
        <v>178787.54659777306</v>
      </c>
      <c r="T18" s="124">
        <f t="shared" ref="T18:T48" si="6">IF($N18&lt;=TRUNC($P$12),T17*(1+T$13),0)</f>
        <v>-115823.97786896794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437871.78309794533</v>
      </c>
      <c r="Q19" s="124">
        <f t="shared" si="3"/>
        <v>186339.33430478899</v>
      </c>
      <c r="R19" s="124">
        <f t="shared" si="4"/>
        <v>188091.31263614152</v>
      </c>
      <c r="S19" s="124">
        <f t="shared" si="5"/>
        <v>182596.45035127524</v>
      </c>
      <c r="T19" s="124">
        <f t="shared" si="6"/>
        <v>-119155.31419426046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449000.17102764006</v>
      </c>
      <c r="Q20" s="124">
        <f t="shared" si="3"/>
        <v>191594.93190274821</v>
      </c>
      <c r="R20" s="124">
        <f t="shared" si="4"/>
        <v>193501.20645765748</v>
      </c>
      <c r="S20" s="124">
        <f t="shared" si="5"/>
        <v>186486.49928563324</v>
      </c>
      <c r="T20" s="124">
        <f t="shared" si="6"/>
        <v>-122582.46661839884</v>
      </c>
      <c r="U20" s="196">
        <f>SUM(Q17:T20)/4</f>
        <v>432586.53352803405</v>
      </c>
      <c r="V20" s="124">
        <f>SUM(Q17:Q20)/4</f>
        <v>183854.71198431158</v>
      </c>
      <c r="W20" s="124">
        <f>SUM(R17:R20)/4</f>
        <v>185536.55802043472</v>
      </c>
      <c r="X20" s="124">
        <f>SUM(S17:S20)/4</f>
        <v>180732.14789929995</v>
      </c>
      <c r="Y20" s="124">
        <f>SUM(T17:T20)/4</f>
        <v>-117536.88437601224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460416.69180657453</v>
      </c>
      <c r="Q21" s="124">
        <f t="shared" si="3"/>
        <v>196998.76071670229</v>
      </c>
      <c r="R21" s="124">
        <f t="shared" si="4"/>
        <v>199066.69997567133</v>
      </c>
      <c r="S21" s="124">
        <f t="shared" si="5"/>
        <v>190459.4221240709</v>
      </c>
      <c r="T21" s="124">
        <f t="shared" si="6"/>
        <v>-126108.19100986996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472128.93200110761</v>
      </c>
      <c r="Q22" s="124">
        <f t="shared" si="3"/>
        <v>202555.00152590344</v>
      </c>
      <c r="R22" s="124">
        <f t="shared" si="4"/>
        <v>204792.26855815688</v>
      </c>
      <c r="S22" s="124">
        <f t="shared" si="5"/>
        <v>194516.98441866567</v>
      </c>
      <c r="T22" s="124">
        <f t="shared" si="6"/>
        <v>-129735.3225016184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484144.68088415684</v>
      </c>
      <c r="Q23" s="124">
        <f t="shared" si="3"/>
        <v>208267.95302616435</v>
      </c>
      <c r="R23" s="124">
        <f t="shared" si="4"/>
        <v>210682.51629389482</v>
      </c>
      <c r="S23" s="124">
        <f t="shared" si="5"/>
        <v>198660.98933495334</v>
      </c>
      <c r="T23" s="124">
        <f t="shared" si="6"/>
        <v>-133466.77777085567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496471.9359191847</v>
      </c>
      <c r="Q24" s="124">
        <f t="shared" si="3"/>
        <v>214142.03515562951</v>
      </c>
      <c r="R24" s="124">
        <f t="shared" si="4"/>
        <v>216742.17969474863</v>
      </c>
      <c r="S24" s="124">
        <f t="shared" si="5"/>
        <v>202893.27845324803</v>
      </c>
      <c r="T24" s="124">
        <f t="shared" si="6"/>
        <v>-137305.55738444137</v>
      </c>
      <c r="U24" s="196">
        <f>SUM(Q21:T24)/4</f>
        <v>478290.56015275593</v>
      </c>
      <c r="V24" s="124">
        <f>SUM(Q21:Q24)/4</f>
        <v>205490.93760609991</v>
      </c>
      <c r="W24" s="124">
        <f>SUM(R21:R24)/4</f>
        <v>207820.9161306179</v>
      </c>
      <c r="X24" s="124">
        <f>SUM(S21:S24)/4</f>
        <v>196632.66858273448</v>
      </c>
      <c r="Y24" s="124">
        <f>SUM(T21:T24)/4</f>
        <v>-131653.96216669635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509118.90839408443</v>
      </c>
      <c r="Q25" s="124">
        <f t="shared" si="3"/>
        <v>220181.79251434785</v>
      </c>
      <c r="R25" s="124">
        <f t="shared" si="4"/>
        <v>222976.13150442523</v>
      </c>
      <c r="S25" s="124">
        <f t="shared" si="5"/>
        <v>207215.73258703368</v>
      </c>
      <c r="T25" s="124">
        <f t="shared" si="6"/>
        <v>-141254.74821172238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522094.02920909668</v>
      </c>
      <c r="Q26" s="124">
        <f t="shared" si="3"/>
        <v>226391.8978802927</v>
      </c>
      <c r="R26" s="124">
        <f t="shared" si="4"/>
        <v>229389.38461678367</v>
      </c>
      <c r="S26" s="124">
        <f t="shared" si="5"/>
        <v>211630.27261879051</v>
      </c>
      <c r="T26" s="124">
        <f t="shared" si="6"/>
        <v>-145317.52590677026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535405.95482300653</v>
      </c>
      <c r="Q27" s="124">
        <f t="shared" si="3"/>
        <v>232777.15582454906</v>
      </c>
      <c r="R27" s="124">
        <f t="shared" si="4"/>
        <v>235987.09610684233</v>
      </c>
      <c r="S27" s="124">
        <f t="shared" si="5"/>
        <v>216138.86035362797</v>
      </c>
      <c r="T27" s="124">
        <f t="shared" si="6"/>
        <v>-149497.15746201287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549063.57336198119</v>
      </c>
      <c r="Q28" s="124">
        <f t="shared" si="3"/>
        <v>239342.50642846519</v>
      </c>
      <c r="R28" s="124">
        <f t="shared" si="4"/>
        <v>242774.57137772621</v>
      </c>
      <c r="S28" s="124">
        <f t="shared" si="5"/>
        <v>220743.49939110372</v>
      </c>
      <c r="T28" s="124">
        <f t="shared" si="6"/>
        <v>-153797.0038353139</v>
      </c>
      <c r="U28" s="196">
        <f>SUM(Q25:T28)/4</f>
        <v>528920.61644704221</v>
      </c>
      <c r="V28" s="124">
        <f>SUM(Q25:Q28)/4</f>
        <v>229673.33816191368</v>
      </c>
      <c r="W28" s="124">
        <f>SUM(R25:R28)/4</f>
        <v>232781.79590144439</v>
      </c>
      <c r="X28" s="124">
        <f>SUM(S25:S28)/4</f>
        <v>213932.09123763896</v>
      </c>
      <c r="Y28" s="124">
        <f>SUM(T25:T28)/4</f>
        <v>-147466.60885395482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563076.01089553686</v>
      </c>
      <c r="Q29" s="124">
        <f t="shared" si="3"/>
        <v>246093.02910564453</v>
      </c>
      <c r="R29" s="124">
        <f t="shared" si="4"/>
        <v>249757.26842688903</v>
      </c>
      <c r="S29" s="124">
        <f t="shared" si="5"/>
        <v>225446.23601561566</v>
      </c>
      <c r="T29" s="124">
        <f t="shared" si="6"/>
        <v>-158220.5226526123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577452.63788424293</v>
      </c>
      <c r="Q30" s="124">
        <f t="shared" si="3"/>
        <v>253033.9465317346</v>
      </c>
      <c r="R30" s="124">
        <f t="shared" si="4"/>
        <v>256940.80223504061</v>
      </c>
      <c r="S30" s="124">
        <f t="shared" si="5"/>
        <v>230249.16010576321</v>
      </c>
      <c r="T30" s="124">
        <f t="shared" si="6"/>
        <v>-162771.27098829552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592203.07580390223</v>
      </c>
      <c r="Q31" s="124">
        <f t="shared" si="3"/>
        <v>260170.62868505358</v>
      </c>
      <c r="R31" s="124">
        <f t="shared" si="4"/>
        <v>264330.94928130886</v>
      </c>
      <c r="S31" s="124">
        <f t="shared" si="5"/>
        <v>235154.40606308141</v>
      </c>
      <c r="T31" s="124">
        <f t="shared" si="6"/>
        <v>-167452.90822554173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607337.20395107719</v>
      </c>
      <c r="Q32" s="124">
        <f t="shared" si="3"/>
        <v>267508.5970011804</v>
      </c>
      <c r="R32" s="124">
        <f t="shared" si="4"/>
        <v>271933.65218826721</v>
      </c>
      <c r="S32" s="124">
        <f t="shared" si="5"/>
        <v>240164.15376056117</v>
      </c>
      <c r="T32" s="124">
        <f t="shared" si="6"/>
        <v>-172269.19899893159</v>
      </c>
      <c r="U32" s="196">
        <f>SUM(Q29:T32)/4</f>
        <v>585017.23213368969</v>
      </c>
      <c r="V32" s="124">
        <f>SUM(Q29:Q32)/4</f>
        <v>256701.55033090326</v>
      </c>
      <c r="W32" s="124">
        <f>SUM(R29:R32)/4</f>
        <v>260740.66803287642</v>
      </c>
      <c r="X32" s="124">
        <f>SUM(S29:S32)/4</f>
        <v>232753.48898625534</v>
      </c>
      <c r="Y32" s="124">
        <f>SUM(T29:T32)/4</f>
        <v>-165178.47521634528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622865.16643496626</v>
      </c>
      <c r="Q33" s="124">
        <f t="shared" si="3"/>
        <v>275053.52864472289</v>
      </c>
      <c r="R33" s="124">
        <f t="shared" si="4"/>
        <v>279755.0245005624</v>
      </c>
      <c r="S33" s="124">
        <f t="shared" si="5"/>
        <v>245280.62951137652</v>
      </c>
      <c r="T33" s="124">
        <f t="shared" si="6"/>
        <v>-177224.01622169549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638797.37936077372</v>
      </c>
      <c r="Q34" s="124">
        <f t="shared" si="3"/>
        <v>282811.26090156857</v>
      </c>
      <c r="R34" s="124">
        <f t="shared" si="4"/>
        <v>287801.35560098576</v>
      </c>
      <c r="S34" s="124">
        <f t="shared" si="5"/>
        <v>250506.10705825003</v>
      </c>
      <c r="T34" s="124">
        <f t="shared" si="6"/>
        <v>-182321.34420003067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655144.53820985998</v>
      </c>
      <c r="Q35" s="124">
        <f t="shared" si="3"/>
        <v>290787.79569501663</v>
      </c>
      <c r="R35" s="124">
        <f t="shared" si="4"/>
        <v>296079.11576794053</v>
      </c>
      <c r="S35" s="124">
        <f t="shared" si="5"/>
        <v>255842.90858389539</v>
      </c>
      <c r="T35" s="124">
        <f t="shared" si="6"/>
        <v>-187565.28183699257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671917.62542210764</v>
      </c>
      <c r="Q36" s="124">
        <f t="shared" si="3"/>
        <v>298989.30422928481</v>
      </c>
      <c r="R36" s="124">
        <f t="shared" si="4"/>
        <v>304594.96137837262</v>
      </c>
      <c r="S36" s="124">
        <f t="shared" si="5"/>
        <v>261293.40574298697</v>
      </c>
      <c r="T36" s="124">
        <f t="shared" si="6"/>
        <v>-192960.04592853665</v>
      </c>
      <c r="U36" s="196">
        <f>SUM(Q33:T36)/4</f>
        <v>647181.17735692696</v>
      </c>
      <c r="V36" s="124">
        <f>SUM(Q33:Q36)/4</f>
        <v>286910.47236764821</v>
      </c>
      <c r="W36" s="124">
        <f>SUM(R33:R36)/4</f>
        <v>292057.6143119653</v>
      </c>
      <c r="X36" s="124">
        <f>SUM(S33:S36)/4</f>
        <v>253230.76272412721</v>
      </c>
      <c r="Y36" s="124">
        <f>SUM(T33:T36)/4</f>
        <v>-185017.67204681385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689127.91818608495</v>
      </c>
      <c r="Q37" s="124">
        <f t="shared" si="3"/>
        <v>307422.13176398393</v>
      </c>
      <c r="R37" s="124">
        <f t="shared" si="4"/>
        <v>313355.74026034807</v>
      </c>
      <c r="S37" s="124">
        <f t="shared" si="5"/>
        <v>266860.02071611414</v>
      </c>
      <c r="T37" s="124">
        <f t="shared" si="6"/>
        <v>-198509.97455436116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706786.99644274742</v>
      </c>
      <c r="Q38" s="124">
        <f t="shared" si="3"/>
        <v>316092.80252325354</v>
      </c>
      <c r="R38" s="124">
        <f t="shared" si="4"/>
        <v>322368.49719958211</v>
      </c>
      <c r="S38" s="124">
        <f t="shared" si="5"/>
        <v>272545.22728618933</v>
      </c>
      <c r="T38" s="124">
        <f t="shared" si="6"/>
        <v>-204219.53056627756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724906.75110857841</v>
      </c>
      <c r="Q39" s="124">
        <f t="shared" si="3"/>
        <v>325008.02474335738</v>
      </c>
      <c r="R39" s="124">
        <f t="shared" si="4"/>
        <v>331640.47960434685</v>
      </c>
      <c r="S39" s="124">
        <f t="shared" si="5"/>
        <v>278351.55193778785</v>
      </c>
      <c r="T39" s="124">
        <f t="shared" si="6"/>
        <v>-210093.30517691371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743499.39252423006</v>
      </c>
      <c r="Q40" s="124">
        <f t="shared" si="3"/>
        <v>334174.69586264325</v>
      </c>
      <c r="R40" s="124">
        <f t="shared" si="4"/>
        <v>341179.14333331381</v>
      </c>
      <c r="S40" s="124">
        <f t="shared" si="5"/>
        <v>284281.57497990842</v>
      </c>
      <c r="T40" s="124">
        <f t="shared" si="6"/>
        <v>-216136.02165163547</v>
      </c>
      <c r="U40" s="196">
        <f>SUM(Q37:T40)/4</f>
        <v>716080.26456541033</v>
      </c>
      <c r="V40" s="124">
        <f>SUM(Q37:Q40)/4</f>
        <v>320674.41372330952</v>
      </c>
      <c r="W40" s="124">
        <f>SUM(R37:R40)/4</f>
        <v>327135.9650993977</v>
      </c>
      <c r="X40" s="124">
        <f>SUM(S37:S40)/4</f>
        <v>275509.59372999996</v>
      </c>
      <c r="Y40" s="124">
        <f>SUM(T37:T40)/4</f>
        <v>-207239.70798729698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762577.45913489675</v>
      </c>
      <c r="Q41" s="124">
        <f t="shared" si="3"/>
        <v>343599.90785788285</v>
      </c>
      <c r="R41" s="124">
        <f t="shared" si="4"/>
        <v>350992.15869101696</v>
      </c>
      <c r="S41" s="124">
        <f t="shared" si="5"/>
        <v>290337.93169265258</v>
      </c>
      <c r="T41" s="124">
        <f t="shared" si="6"/>
        <v>-222352.5391066556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782153.82640882744</v>
      </c>
      <c r="Q42" s="124">
        <f t="shared" si="3"/>
        <v>353290.95273112028</v>
      </c>
      <c r="R42" s="124">
        <f t="shared" si="4"/>
        <v>361087.41659575776</v>
      </c>
      <c r="S42" s="124">
        <f t="shared" si="5"/>
        <v>296523.31349833356</v>
      </c>
      <c r="T42" s="124">
        <f t="shared" si="6"/>
        <v>-228747.85641638417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802241.71600055741</v>
      </c>
      <c r="Q43" s="124">
        <f t="shared" si="3"/>
        <v>363255.32815127377</v>
      </c>
      <c r="R43" s="124">
        <f t="shared" si="4"/>
        <v>371473.0349249118</v>
      </c>
      <c r="S43" s="124">
        <f t="shared" si="5"/>
        <v>302840.46915753413</v>
      </c>
      <c r="T43" s="124">
        <f t="shared" si="6"/>
        <v>-235327.11623316229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822854.70516562904</v>
      </c>
      <c r="Q44" s="124">
        <f t="shared" si="3"/>
        <v>373500.74325485586</v>
      </c>
      <c r="R44" s="124">
        <f t="shared" si="4"/>
        <v>382157.36504273943</v>
      </c>
      <c r="S44" s="124">
        <f t="shared" si="5"/>
        <v>309292.20599064563</v>
      </c>
      <c r="T44" s="124">
        <f t="shared" si="6"/>
        <v>-242095.60912261182</v>
      </c>
      <c r="U44" s="196">
        <f>SUM(Q41:T44)/4</f>
        <v>792456.92667747778</v>
      </c>
      <c r="V44" s="124">
        <f>SUM(Q41:Q44)/4</f>
        <v>358411.73299878323</v>
      </c>
      <c r="W44" s="124">
        <f>SUM(R41:R44)/4</f>
        <v>366427.49381360644</v>
      </c>
      <c r="X44" s="124">
        <f>SUM(S41:S44)/4</f>
        <v>299748.48008479149</v>
      </c>
      <c r="Y44" s="124">
        <f>SUM(T41:T44)/4</f>
        <v>-232130.78021970345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16722133.243445348</v>
      </c>
      <c r="Q50" s="196">
        <f>SUM(Q$17:Q$48)</f>
        <v>7366868.6286918772</v>
      </c>
      <c r="R50" s="196">
        <f>SUM(R$17:R$48)</f>
        <v>7490004.0452413717</v>
      </c>
      <c r="S50" s="196">
        <f>SUM(S$17:S$48)</f>
        <v>6610156.93297939</v>
      </c>
      <c r="T50" s="196">
        <f>SUM(T$17:T$48)</f>
        <v>-4744896.3634672919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-1.862645149230957E-8</v>
      </c>
      <c r="Q51" s="188">
        <f>Q50-Q$10</f>
        <v>0</v>
      </c>
      <c r="R51" s="188">
        <f>R50-R$10</f>
        <v>-1.3969838619232178E-8</v>
      </c>
      <c r="S51" s="188">
        <f>S50-S$10</f>
        <v>-1.1175870895385742E-8</v>
      </c>
      <c r="T51" s="188">
        <f>T50-T$10</f>
        <v>9.3132257461547852E-9</v>
      </c>
      <c r="U51" s="188">
        <f>SUM(Q50:T50)-P$10</f>
        <v>-1.862645149230957E-8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2.5397584021644271E-2</v>
      </c>
      <c r="Z52" s="2"/>
    </row>
    <row r="53" spans="13:26" x14ac:dyDescent="0.2">
      <c r="M53" s="2"/>
      <c r="O53" s="134" t="s">
        <v>236</v>
      </c>
      <c r="P53" s="197">
        <f>((1+P52)^(1/12))-1</f>
        <v>2.0922209989902019E-3</v>
      </c>
      <c r="Z53" s="2"/>
    </row>
    <row r="54" spans="13:26" x14ac:dyDescent="0.2">
      <c r="M54" s="2"/>
      <c r="O54" s="134" t="s">
        <v>235</v>
      </c>
      <c r="P54" s="196">
        <f>P10</f>
        <v>16722133.243445367</v>
      </c>
      <c r="Z54" s="2"/>
    </row>
    <row r="55" spans="13:26" x14ac:dyDescent="0.2">
      <c r="M55" s="2"/>
      <c r="O55" s="134" t="s">
        <v>234</v>
      </c>
      <c r="P55" s="196">
        <f>P54/(1+P53)^P56</f>
        <v>8285287.1338397153</v>
      </c>
      <c r="Z55" s="2"/>
    </row>
    <row r="56" spans="13:26" x14ac:dyDescent="0.2">
      <c r="M56" s="2"/>
      <c r="O56" s="134" t="s">
        <v>233</v>
      </c>
      <c r="P56" s="124">
        <f>$P$12*12</f>
        <v>336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34357.904848922335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34357.904848922335</v>
      </c>
      <c r="Q59" s="124">
        <f t="shared" ref="Q59:Q122" si="7">O59*$P$53</f>
        <v>0</v>
      </c>
      <c r="R59" s="124">
        <f t="shared" ref="R59:R122" si="8">O59+P59+Q59</f>
        <v>34357.904848922335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34357.904848922335</v>
      </c>
      <c r="P60" s="124">
        <f t="shared" ref="P60:P123" si="11">P59</f>
        <v>34357.904848922335</v>
      </c>
      <c r="Q60" s="124">
        <f t="shared" si="7"/>
        <v>71.884330006222584</v>
      </c>
      <c r="R60" s="124">
        <f t="shared" si="8"/>
        <v>68787.694027850899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68787.694027850899</v>
      </c>
      <c r="P61" s="124">
        <f t="shared" si="11"/>
        <v>34357.904848922335</v>
      </c>
      <c r="Q61" s="124">
        <f t="shared" si="7"/>
        <v>143.91905791718256</v>
      </c>
      <c r="R61" s="124">
        <f t="shared" si="8"/>
        <v>103289.51793469042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103289.51793469042</v>
      </c>
      <c r="P62" s="124">
        <f t="shared" si="11"/>
        <v>34357.904848922335</v>
      </c>
      <c r="Q62" s="124">
        <f t="shared" si="7"/>
        <v>216.10449839853436</v>
      </c>
      <c r="R62" s="124">
        <f t="shared" si="8"/>
        <v>137863.52728201129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137863.52728201129</v>
      </c>
      <c r="P63" s="124">
        <f t="shared" si="11"/>
        <v>34357.904848922335</v>
      </c>
      <c r="Q63" s="124">
        <f t="shared" si="7"/>
        <v>288.44096677428263</v>
      </c>
      <c r="R63" s="124">
        <f t="shared" si="8"/>
        <v>172509.8730977079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172509.8730977079</v>
      </c>
      <c r="P64" s="124">
        <f t="shared" si="11"/>
        <v>34357.904848922335</v>
      </c>
      <c r="Q64" s="124">
        <f t="shared" si="7"/>
        <v>360.92877902815934</v>
      </c>
      <c r="R64" s="124">
        <f t="shared" si="8"/>
        <v>207228.70672565838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207228.70672565838</v>
      </c>
      <c r="P65" s="124">
        <f t="shared" si="11"/>
        <v>34357.904848922335</v>
      </c>
      <c r="Q65" s="124">
        <f t="shared" si="7"/>
        <v>433.56825180500454</v>
      </c>
      <c r="R65" s="124">
        <f t="shared" si="8"/>
        <v>242020.17982638572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242020.17982638572</v>
      </c>
      <c r="P66" s="124">
        <f t="shared" si="11"/>
        <v>34357.904848922335</v>
      </c>
      <c r="Q66" s="124">
        <f t="shared" si="7"/>
        <v>506.35970241214903</v>
      </c>
      <c r="R66" s="124">
        <f t="shared" si="8"/>
        <v>276884.44437772024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276884.44437772024</v>
      </c>
      <c r="P67" s="124">
        <f t="shared" si="11"/>
        <v>34357.904848922335</v>
      </c>
      <c r="Q67" s="124">
        <f t="shared" si="7"/>
        <v>579.30344882080078</v>
      </c>
      <c r="R67" s="124">
        <f t="shared" si="8"/>
        <v>311821.65267546335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311821.65267546335</v>
      </c>
      <c r="P68" s="124">
        <f t="shared" si="11"/>
        <v>34357.904848922335</v>
      </c>
      <c r="Q68" s="124">
        <f t="shared" si="7"/>
        <v>652.39980966743371</v>
      </c>
      <c r="R68" s="124">
        <f t="shared" si="8"/>
        <v>346831.95733405312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346831.95733405312</v>
      </c>
      <c r="P69" s="124">
        <f t="shared" si="11"/>
        <v>34357.904848922335</v>
      </c>
      <c r="Q69" s="124">
        <f t="shared" si="7"/>
        <v>725.64910425517974</v>
      </c>
      <c r="R69" s="124">
        <f t="shared" si="8"/>
        <v>381915.51128723065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381915.51128723065</v>
      </c>
      <c r="P70" s="124">
        <f t="shared" si="11"/>
        <v>34357.904848922335</v>
      </c>
      <c r="Q70" s="124">
        <f t="shared" si="7"/>
        <v>799.05165255522343</v>
      </c>
      <c r="R70" s="124">
        <f t="shared" si="8"/>
        <v>417072.46778870822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417072.46778870822</v>
      </c>
      <c r="P71" s="124">
        <f t="shared" si="11"/>
        <v>34357.904848922335</v>
      </c>
      <c r="Q71" s="124">
        <f t="shared" si="7"/>
        <v>872.60777520819988</v>
      </c>
      <c r="R71" s="124">
        <f t="shared" si="8"/>
        <v>452302.98041283875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452302.98041283875</v>
      </c>
      <c r="P72" s="124">
        <f t="shared" si="11"/>
        <v>34357.904848922335</v>
      </c>
      <c r="Q72" s="124">
        <f t="shared" si="7"/>
        <v>946.31779352559522</v>
      </c>
      <c r="R72" s="124">
        <f t="shared" si="8"/>
        <v>487607.20305528666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487607.20305528666</v>
      </c>
      <c r="P73" s="124">
        <f t="shared" si="11"/>
        <v>34357.904848922335</v>
      </c>
      <c r="Q73" s="124">
        <f t="shared" si="7"/>
        <v>1020.18202949115</v>
      </c>
      <c r="R73" s="124">
        <f t="shared" si="8"/>
        <v>522985.28993370017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522985.28993370017</v>
      </c>
      <c r="P74" s="124">
        <f t="shared" si="11"/>
        <v>34357.904848922335</v>
      </c>
      <c r="Q74" s="124">
        <f t="shared" si="7"/>
        <v>1094.2008057622666</v>
      </c>
      <c r="R74" s="124">
        <f t="shared" si="8"/>
        <v>558437.39558838482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558437.39558838482</v>
      </c>
      <c r="P75" s="124">
        <f t="shared" si="11"/>
        <v>34357.904848922335</v>
      </c>
      <c r="Q75" s="124">
        <f t="shared" si="7"/>
        <v>1168.3744456714171</v>
      </c>
      <c r="R75" s="124">
        <f t="shared" si="8"/>
        <v>593963.67488297867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593963.67488297867</v>
      </c>
      <c r="P76" s="124">
        <f t="shared" si="11"/>
        <v>34357.904848922335</v>
      </c>
      <c r="Q76" s="124">
        <f t="shared" si="7"/>
        <v>1242.703273227557</v>
      </c>
      <c r="R76" s="124">
        <f t="shared" si="8"/>
        <v>629564.2830051285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629564.2830051285</v>
      </c>
      <c r="P77" s="124">
        <f t="shared" si="11"/>
        <v>34357.904848922335</v>
      </c>
      <c r="Q77" s="124">
        <f t="shared" si="7"/>
        <v>1317.1876131175402</v>
      </c>
      <c r="R77" s="124">
        <f t="shared" si="8"/>
        <v>665239.3754671684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665239.3754671684</v>
      </c>
      <c r="P78" s="124">
        <f t="shared" si="11"/>
        <v>34357.904848922335</v>
      </c>
      <c r="Q78" s="124">
        <f t="shared" si="7"/>
        <v>1391.8277907075371</v>
      </c>
      <c r="R78" s="124">
        <f t="shared" si="8"/>
        <v>700989.10810679826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700989.10810679826</v>
      </c>
      <c r="P79" s="124">
        <f t="shared" si="11"/>
        <v>34357.904848922335</v>
      </c>
      <c r="Q79" s="124">
        <f t="shared" si="7"/>
        <v>1466.624132044456</v>
      </c>
      <c r="R79" s="124">
        <f t="shared" si="8"/>
        <v>736813.63708776503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736813.63708776503</v>
      </c>
      <c r="P80" s="124">
        <f t="shared" si="11"/>
        <v>34357.904848922335</v>
      </c>
      <c r="Q80" s="124">
        <f t="shared" si="7"/>
        <v>1541.5769638573679</v>
      </c>
      <c r="R80" s="124">
        <f t="shared" si="8"/>
        <v>772713.11890054483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772713.11890054483</v>
      </c>
      <c r="P81" s="124">
        <f t="shared" si="11"/>
        <v>34357.904848922335</v>
      </c>
      <c r="Q81" s="124">
        <f t="shared" si="7"/>
        <v>1616.6866135589325</v>
      </c>
      <c r="R81" s="124">
        <f t="shared" si="8"/>
        <v>808687.71036302613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808687.71036302613</v>
      </c>
      <c r="P82" s="124">
        <f t="shared" si="11"/>
        <v>34357.904848922335</v>
      </c>
      <c r="Q82" s="124">
        <f t="shared" si="7"/>
        <v>1691.9534092468296</v>
      </c>
      <c r="R82" s="124">
        <f t="shared" si="8"/>
        <v>844737.56862119539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844737.56862119539</v>
      </c>
      <c r="P83" s="124">
        <f t="shared" si="11"/>
        <v>34357.904848922335</v>
      </c>
      <c r="Q83" s="124">
        <f t="shared" si="7"/>
        <v>1767.3776797051917</v>
      </c>
      <c r="R83" s="124">
        <f t="shared" si="8"/>
        <v>880862.85114982282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880862.85114982282</v>
      </c>
      <c r="P84" s="124">
        <f t="shared" si="11"/>
        <v>34357.904848922335</v>
      </c>
      <c r="Q84" s="124">
        <f t="shared" si="7"/>
        <v>1842.9597544060398</v>
      </c>
      <c r="R84" s="124">
        <f t="shared" si="8"/>
        <v>917063.7157531511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917063.7157531511</v>
      </c>
      <c r="P85" s="124">
        <f t="shared" si="11"/>
        <v>34357.904848922335</v>
      </c>
      <c r="Q85" s="124">
        <f t="shared" si="7"/>
        <v>1918.6999635107243</v>
      </c>
      <c r="R85" s="124">
        <f t="shared" si="8"/>
        <v>953340.32056558412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953340.32056558412</v>
      </c>
      <c r="P86" s="124">
        <f t="shared" si="11"/>
        <v>34357.904848922335</v>
      </c>
      <c r="Q86" s="124">
        <f t="shared" si="7"/>
        <v>1994.5986378713658</v>
      </c>
      <c r="R86" s="124">
        <f t="shared" si="8"/>
        <v>989692.82405237772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989692.82405237772</v>
      </c>
      <c r="P87" s="124">
        <f t="shared" si="11"/>
        <v>34357.904848922335</v>
      </c>
      <c r="Q87" s="124">
        <f t="shared" si="7"/>
        <v>2070.6561090322998</v>
      </c>
      <c r="R87" s="124">
        <f t="shared" si="8"/>
        <v>1026121.3850103325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1026121.3850103325</v>
      </c>
      <c r="P88" s="124">
        <f t="shared" si="11"/>
        <v>34357.904848922335</v>
      </c>
      <c r="Q88" s="124">
        <f t="shared" si="7"/>
        <v>2146.8727092315271</v>
      </c>
      <c r="R88" s="124">
        <f t="shared" si="8"/>
        <v>1062626.1625684863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1062626.1625684863</v>
      </c>
      <c r="P89" s="124">
        <f t="shared" si="11"/>
        <v>34357.904848922335</v>
      </c>
      <c r="Q89" s="124">
        <f t="shared" si="7"/>
        <v>2223.2487714021631</v>
      </c>
      <c r="R89" s="124">
        <f t="shared" si="8"/>
        <v>1099207.3161888106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1099207.3161888106</v>
      </c>
      <c r="P90" s="124">
        <f t="shared" si="11"/>
        <v>34357.904848922335</v>
      </c>
      <c r="Q90" s="124">
        <f t="shared" si="7"/>
        <v>2299.784629173892</v>
      </c>
      <c r="R90" s="124">
        <f t="shared" si="8"/>
        <v>1135865.0056669067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1135865.0056669067</v>
      </c>
      <c r="P91" s="124">
        <f t="shared" si="11"/>
        <v>34357.904848922335</v>
      </c>
      <c r="Q91" s="124">
        <f t="shared" si="7"/>
        <v>2376.4806168744267</v>
      </c>
      <c r="R91" s="124">
        <f t="shared" si="8"/>
        <v>1172599.3911327035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1172599.3911327035</v>
      </c>
      <c r="P92" s="124">
        <f t="shared" si="11"/>
        <v>34357.904848922335</v>
      </c>
      <c r="Q92" s="124">
        <f t="shared" si="7"/>
        <v>2453.3370695309673</v>
      </c>
      <c r="R92" s="124">
        <f t="shared" si="8"/>
        <v>1209410.6330511568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1209410.6330511568</v>
      </c>
      <c r="P93" s="124">
        <f t="shared" si="11"/>
        <v>34357.904848922335</v>
      </c>
      <c r="Q93" s="124">
        <f t="shared" si="7"/>
        <v>2530.3543228716635</v>
      </c>
      <c r="R93" s="124">
        <f t="shared" si="8"/>
        <v>1246298.8922229507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1246298.8922229507</v>
      </c>
      <c r="P94" s="124">
        <f t="shared" si="11"/>
        <v>34357.904848922335</v>
      </c>
      <c r="Q94" s="124">
        <f t="shared" si="7"/>
        <v>2607.5327133270839</v>
      </c>
      <c r="R94" s="124">
        <f t="shared" si="8"/>
        <v>1283264.3297852001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1283264.3297852001</v>
      </c>
      <c r="P95" s="124">
        <f t="shared" si="11"/>
        <v>34357.904848922335</v>
      </c>
      <c r="Q95" s="124">
        <f t="shared" si="7"/>
        <v>2684.8725780316831</v>
      </c>
      <c r="R95" s="124">
        <f t="shared" si="8"/>
        <v>1320307.107212154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1320307.107212154</v>
      </c>
      <c r="P96" s="124">
        <f t="shared" si="11"/>
        <v>34357.904848922335</v>
      </c>
      <c r="Q96" s="124">
        <f t="shared" si="7"/>
        <v>2762.3742548252762</v>
      </c>
      <c r="R96" s="124">
        <f t="shared" si="8"/>
        <v>1357427.3863159015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1357427.3863159015</v>
      </c>
      <c r="P97" s="124">
        <f t="shared" si="11"/>
        <v>34357.904848922335</v>
      </c>
      <c r="Q97" s="124">
        <f t="shared" si="7"/>
        <v>2840.0380822545144</v>
      </c>
      <c r="R97" s="124">
        <f t="shared" si="8"/>
        <v>1394625.3292470784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1394625.3292470784</v>
      </c>
      <c r="P98" s="124">
        <f t="shared" si="11"/>
        <v>34357.904848922335</v>
      </c>
      <c r="Q98" s="124">
        <f t="shared" si="7"/>
        <v>2917.8643995743614</v>
      </c>
      <c r="R98" s="124">
        <f t="shared" si="8"/>
        <v>1431901.0984955751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1431901.0984955751</v>
      </c>
      <c r="P99" s="124">
        <f t="shared" si="11"/>
        <v>34357.904848922335</v>
      </c>
      <c r="Q99" s="124">
        <f t="shared" si="7"/>
        <v>2995.8535467495794</v>
      </c>
      <c r="R99" s="124">
        <f t="shared" si="8"/>
        <v>1469254.856891247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1469254.856891247</v>
      </c>
      <c r="P100" s="124">
        <f t="shared" si="11"/>
        <v>34357.904848922335</v>
      </c>
      <c r="Q100" s="124">
        <f t="shared" si="7"/>
        <v>3074.0058644562109</v>
      </c>
      <c r="R100" s="124">
        <f t="shared" si="8"/>
        <v>1506686.7676046256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1506686.7676046256</v>
      </c>
      <c r="P101" s="124">
        <f t="shared" si="11"/>
        <v>34357.904848922335</v>
      </c>
      <c r="Q101" s="124">
        <f t="shared" si="7"/>
        <v>3152.321694083068</v>
      </c>
      <c r="R101" s="124">
        <f t="shared" si="8"/>
        <v>1544196.9941476309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1544196.9941476309</v>
      </c>
      <c r="P102" s="124">
        <f t="shared" si="11"/>
        <v>34357.904848922335</v>
      </c>
      <c r="Q102" s="124">
        <f t="shared" si="7"/>
        <v>3230.801377733223</v>
      </c>
      <c r="R102" s="124">
        <f t="shared" si="8"/>
        <v>1581785.7003742864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1581785.7003742864</v>
      </c>
      <c r="P103" s="124">
        <f t="shared" si="11"/>
        <v>34357.904848922335</v>
      </c>
      <c r="Q103" s="124">
        <f t="shared" si="7"/>
        <v>3309.4452582255058</v>
      </c>
      <c r="R103" s="124">
        <f t="shared" si="8"/>
        <v>1619453.0504814342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1619453.0504814342</v>
      </c>
      <c r="P104" s="124">
        <f t="shared" si="11"/>
        <v>34357.904848922335</v>
      </c>
      <c r="Q104" s="124">
        <f t="shared" si="7"/>
        <v>3388.2536790959962</v>
      </c>
      <c r="R104" s="124">
        <f t="shared" si="8"/>
        <v>1657199.2090094525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1657199.2090094525</v>
      </c>
      <c r="P105" s="124">
        <f t="shared" si="11"/>
        <v>34357.904848922335</v>
      </c>
      <c r="Q105" s="124">
        <f t="shared" si="7"/>
        <v>3467.2269845995288</v>
      </c>
      <c r="R105" s="124">
        <f t="shared" si="8"/>
        <v>1695024.3408429744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1695024.3408429744</v>
      </c>
      <c r="P106" s="124">
        <f t="shared" si="11"/>
        <v>34357.904848922335</v>
      </c>
      <c r="Q106" s="124">
        <f t="shared" si="7"/>
        <v>3546.3655197111962</v>
      </c>
      <c r="R106" s="124">
        <f t="shared" si="8"/>
        <v>1732928.6112116079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1732928.6112116079</v>
      </c>
      <c r="P107" s="124">
        <f t="shared" si="11"/>
        <v>34357.904848922335</v>
      </c>
      <c r="Q107" s="124">
        <f t="shared" si="7"/>
        <v>3625.6696301278535</v>
      </c>
      <c r="R107" s="124">
        <f t="shared" si="8"/>
        <v>1770912.1856906582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1770912.1856906582</v>
      </c>
      <c r="P108" s="124">
        <f t="shared" si="11"/>
        <v>34357.904848922335</v>
      </c>
      <c r="Q108" s="124">
        <f t="shared" si="7"/>
        <v>3705.1396622696307</v>
      </c>
      <c r="R108" s="124">
        <f t="shared" si="8"/>
        <v>1808975.2302018502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1808975.2302018502</v>
      </c>
      <c r="P109" s="124">
        <f t="shared" si="11"/>
        <v>34357.904848922335</v>
      </c>
      <c r="Q109" s="124">
        <f t="shared" si="7"/>
        <v>3784.7759632814455</v>
      </c>
      <c r="R109" s="124">
        <f t="shared" si="8"/>
        <v>1847117.911014054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1847117.911014054</v>
      </c>
      <c r="P110" s="124">
        <f t="shared" si="11"/>
        <v>34357.904848922335</v>
      </c>
      <c r="Q110" s="124">
        <f t="shared" si="7"/>
        <v>3864.5788810345189</v>
      </c>
      <c r="R110" s="124">
        <f t="shared" si="8"/>
        <v>1885340.3947440109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1885340.3947440109</v>
      </c>
      <c r="P111" s="124">
        <f t="shared" si="11"/>
        <v>34357.904848922335</v>
      </c>
      <c r="Q111" s="124">
        <f t="shared" si="7"/>
        <v>3944.548764127896</v>
      </c>
      <c r="R111" s="124">
        <f t="shared" si="8"/>
        <v>1923642.8483570612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1923642.8483570612</v>
      </c>
      <c r="P112" s="124">
        <f t="shared" si="11"/>
        <v>34357.904848922335</v>
      </c>
      <c r="Q112" s="124">
        <f t="shared" si="7"/>
        <v>4024.685961889968</v>
      </c>
      <c r="R112" s="124">
        <f t="shared" si="8"/>
        <v>1962025.4391678735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1962025.4391678735</v>
      </c>
      <c r="P113" s="124">
        <f t="shared" si="11"/>
        <v>34357.904848922335</v>
      </c>
      <c r="Q113" s="124">
        <f t="shared" si="7"/>
        <v>4104.9908243799973</v>
      </c>
      <c r="R113" s="124">
        <f t="shared" si="8"/>
        <v>2000488.3348411757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2000488.3348411757</v>
      </c>
      <c r="P114" s="124">
        <f t="shared" si="11"/>
        <v>34357.904848922335</v>
      </c>
      <c r="Q114" s="124">
        <f t="shared" si="7"/>
        <v>4185.4637023896503</v>
      </c>
      <c r="R114" s="124">
        <f t="shared" si="8"/>
        <v>2039031.7033924877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2039031.7033924877</v>
      </c>
      <c r="P115" s="124">
        <f t="shared" si="11"/>
        <v>34357.904848922335</v>
      </c>
      <c r="Q115" s="124">
        <f t="shared" si="7"/>
        <v>4266.1049474445235</v>
      </c>
      <c r="R115" s="124">
        <f t="shared" si="8"/>
        <v>2077655.7131888545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2077655.7131888545</v>
      </c>
      <c r="P116" s="124">
        <f t="shared" si="11"/>
        <v>34357.904848922335</v>
      </c>
      <c r="Q116" s="124">
        <f t="shared" si="7"/>
        <v>4346.9149118056857</v>
      </c>
      <c r="R116" s="124">
        <f t="shared" si="8"/>
        <v>2116360.5329495827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2116360.5329495827</v>
      </c>
      <c r="P117" s="124">
        <f t="shared" si="11"/>
        <v>34357.904848922335</v>
      </c>
      <c r="Q117" s="124">
        <f t="shared" si="7"/>
        <v>4427.8939484712118</v>
      </c>
      <c r="R117" s="124">
        <f t="shared" si="8"/>
        <v>2155146.3317469764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2155146.3317469764</v>
      </c>
      <c r="P118" s="124">
        <f t="shared" si="11"/>
        <v>34357.904848922335</v>
      </c>
      <c r="Q118" s="124">
        <f t="shared" si="7"/>
        <v>4509.0424111777274</v>
      </c>
      <c r="R118" s="124">
        <f t="shared" si="8"/>
        <v>2194013.2790070768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2194013.2790070768</v>
      </c>
      <c r="P119" s="124">
        <f t="shared" si="11"/>
        <v>34357.904848922335</v>
      </c>
      <c r="Q119" s="124">
        <f t="shared" si="7"/>
        <v>4590.3606544019549</v>
      </c>
      <c r="R119" s="124">
        <f t="shared" si="8"/>
        <v>2232961.5445104013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2232961.5445104013</v>
      </c>
      <c r="P120" s="124">
        <f t="shared" si="11"/>
        <v>34357.904848922335</v>
      </c>
      <c r="Q120" s="124">
        <f t="shared" si="7"/>
        <v>4671.8490333622558</v>
      </c>
      <c r="R120" s="124">
        <f t="shared" si="8"/>
        <v>2271991.2983926861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2271991.2983926861</v>
      </c>
      <c r="P121" s="124">
        <f t="shared" si="11"/>
        <v>34357.904848922335</v>
      </c>
      <c r="Q121" s="124">
        <f t="shared" si="7"/>
        <v>4753.5079040201917</v>
      </c>
      <c r="R121" s="124">
        <f t="shared" si="8"/>
        <v>2311102.7111456287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2311102.7111456287</v>
      </c>
      <c r="P122" s="124">
        <f t="shared" si="11"/>
        <v>34357.904848922335</v>
      </c>
      <c r="Q122" s="124">
        <f t="shared" si="7"/>
        <v>4835.3376230820713</v>
      </c>
      <c r="R122" s="124">
        <f t="shared" si="8"/>
        <v>2350295.9536176333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2350295.9536176333</v>
      </c>
      <c r="P123" s="124">
        <f t="shared" si="11"/>
        <v>34357.904848922335</v>
      </c>
      <c r="Q123" s="124">
        <f t="shared" ref="Q123:Q186" si="12">O123*$P$53</f>
        <v>4917.3385480005136</v>
      </c>
      <c r="R123" s="124">
        <f t="shared" ref="R123:R186" si="13">O123+P123+Q123</f>
        <v>2389571.1970145563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2389571.1970145563</v>
      </c>
      <c r="P124" s="124">
        <f t="shared" ref="P124:P187" si="16">P123</f>
        <v>34357.904848922335</v>
      </c>
      <c r="Q124" s="124">
        <f t="shared" si="12"/>
        <v>4999.5110369760077</v>
      </c>
      <c r="R124" s="124">
        <f t="shared" si="13"/>
        <v>2428928.6129004546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2428928.6129004546</v>
      </c>
      <c r="P125" s="124">
        <f t="shared" si="16"/>
        <v>34357.904848922335</v>
      </c>
      <c r="Q125" s="124">
        <f t="shared" si="12"/>
        <v>5081.855448958474</v>
      </c>
      <c r="R125" s="124">
        <f t="shared" si="13"/>
        <v>2468368.3731983355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2468368.3731983355</v>
      </c>
      <c r="P126" s="124">
        <f t="shared" si="16"/>
        <v>34357.904848922335</v>
      </c>
      <c r="Q126" s="124">
        <f t="shared" si="12"/>
        <v>5164.3721436488413</v>
      </c>
      <c r="R126" s="124">
        <f t="shared" si="13"/>
        <v>2507890.6501909071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2507890.6501909071</v>
      </c>
      <c r="P127" s="124">
        <f t="shared" si="16"/>
        <v>34357.904848922335</v>
      </c>
      <c r="Q127" s="124">
        <f t="shared" si="12"/>
        <v>5247.0614815006065</v>
      </c>
      <c r="R127" s="124">
        <f t="shared" si="13"/>
        <v>2547495.6165213301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2547495.6165213301</v>
      </c>
      <c r="P128" s="124">
        <f t="shared" si="16"/>
        <v>34357.904848922335</v>
      </c>
      <c r="Q128" s="124">
        <f t="shared" si="12"/>
        <v>5329.9238237214176</v>
      </c>
      <c r="R128" s="124">
        <f t="shared" si="13"/>
        <v>2587183.4451939738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2587183.4451939738</v>
      </c>
      <c r="P129" s="124">
        <f t="shared" si="16"/>
        <v>34357.904848922335</v>
      </c>
      <c r="Q129" s="124">
        <f t="shared" si="12"/>
        <v>5412.9595322746482</v>
      </c>
      <c r="R129" s="124">
        <f t="shared" si="13"/>
        <v>2626954.3095751712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2626954.3095751712</v>
      </c>
      <c r="P130" s="124">
        <f t="shared" si="16"/>
        <v>34357.904848922335</v>
      </c>
      <c r="Q130" s="124">
        <f t="shared" si="12"/>
        <v>5496.1689698809805</v>
      </c>
      <c r="R130" s="124">
        <f t="shared" si="13"/>
        <v>2666808.3833939745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2666808.3833939745</v>
      </c>
      <c r="P131" s="124">
        <f t="shared" si="16"/>
        <v>34357.904848922335</v>
      </c>
      <c r="Q131" s="124">
        <f t="shared" si="12"/>
        <v>5579.5525000199868</v>
      </c>
      <c r="R131" s="124">
        <f t="shared" si="13"/>
        <v>2706745.8407429168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2706745.8407429168</v>
      </c>
      <c r="P132" s="124">
        <f t="shared" si="16"/>
        <v>34357.904848922335</v>
      </c>
      <c r="Q132" s="124">
        <f t="shared" si="12"/>
        <v>5663.1104869317196</v>
      </c>
      <c r="R132" s="124">
        <f t="shared" si="13"/>
        <v>2746766.8560787709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2746766.8560787709</v>
      </c>
      <c r="P133" s="124">
        <f t="shared" si="16"/>
        <v>34357.904848922335</v>
      </c>
      <c r="Q133" s="124">
        <f t="shared" si="12"/>
        <v>5746.8432956183024</v>
      </c>
      <c r="R133" s="124">
        <f t="shared" si="13"/>
        <v>2786871.6042233119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2786871.6042233119</v>
      </c>
      <c r="P134" s="124">
        <f t="shared" si="16"/>
        <v>34357.904848922335</v>
      </c>
      <c r="Q134" s="124">
        <f t="shared" si="12"/>
        <v>5830.7512918455241</v>
      </c>
      <c r="R134" s="124">
        <f t="shared" si="13"/>
        <v>2827060.2603640798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2827060.2603640798</v>
      </c>
      <c r="P135" s="124">
        <f t="shared" si="16"/>
        <v>34357.904848922335</v>
      </c>
      <c r="Q135" s="124">
        <f t="shared" si="12"/>
        <v>5914.8348421444352</v>
      </c>
      <c r="R135" s="124">
        <f t="shared" si="13"/>
        <v>2867333.0000551469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2867333.0000551469</v>
      </c>
      <c r="P136" s="124">
        <f t="shared" si="16"/>
        <v>34357.904848922335</v>
      </c>
      <c r="Q136" s="124">
        <f t="shared" si="12"/>
        <v>5999.0943138129524</v>
      </c>
      <c r="R136" s="124">
        <f t="shared" si="13"/>
        <v>2907689.9992178823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2907689.9992178823</v>
      </c>
      <c r="P137" s="124">
        <f t="shared" si="16"/>
        <v>34357.904848922335</v>
      </c>
      <c r="Q137" s="124">
        <f t="shared" si="12"/>
        <v>6083.5300749174567</v>
      </c>
      <c r="R137" s="124">
        <f t="shared" si="13"/>
        <v>2948131.434141722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2948131.434141722</v>
      </c>
      <c r="P138" s="124">
        <f t="shared" si="16"/>
        <v>34357.904848922335</v>
      </c>
      <c r="Q138" s="124">
        <f t="shared" si="12"/>
        <v>6168.1424942944104</v>
      </c>
      <c r="R138" s="124">
        <f t="shared" si="13"/>
        <v>2988657.4814849389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2988657.4814849389</v>
      </c>
      <c r="P139" s="124">
        <f t="shared" si="16"/>
        <v>34357.904848922335</v>
      </c>
      <c r="Q139" s="124">
        <f t="shared" si="12"/>
        <v>6252.9319415519594</v>
      </c>
      <c r="R139" s="124">
        <f t="shared" si="13"/>
        <v>3029268.3182754135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3029268.3182754135</v>
      </c>
      <c r="P140" s="124">
        <f t="shared" si="16"/>
        <v>34357.904848922335</v>
      </c>
      <c r="Q140" s="124">
        <f t="shared" si="12"/>
        <v>6337.8987870715546</v>
      </c>
      <c r="R140" s="124">
        <f t="shared" si="13"/>
        <v>3069964.1219114074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3069964.1219114074</v>
      </c>
      <c r="P141" s="124">
        <f t="shared" si="16"/>
        <v>34357.904848922335</v>
      </c>
      <c r="Q141" s="124">
        <f t="shared" si="12"/>
        <v>6423.0434020095627</v>
      </c>
      <c r="R141" s="124">
        <f t="shared" si="13"/>
        <v>3110745.0701623396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3110745.0701623396</v>
      </c>
      <c r="P142" s="124">
        <f t="shared" si="16"/>
        <v>34357.904848922335</v>
      </c>
      <c r="Q142" s="124">
        <f t="shared" si="12"/>
        <v>6508.3661582988962</v>
      </c>
      <c r="R142" s="124">
        <f t="shared" si="13"/>
        <v>3151611.3411695608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3151611.3411695608</v>
      </c>
      <c r="P143" s="124">
        <f t="shared" si="16"/>
        <v>34357.904848922335</v>
      </c>
      <c r="Q143" s="124">
        <f t="shared" si="12"/>
        <v>6593.8674286506284</v>
      </c>
      <c r="R143" s="124">
        <f t="shared" si="13"/>
        <v>3192563.1134471339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3192563.1134471339</v>
      </c>
      <c r="P144" s="124">
        <f t="shared" si="16"/>
        <v>34357.904848922335</v>
      </c>
      <c r="Q144" s="124">
        <f t="shared" si="12"/>
        <v>6679.5475865556318</v>
      </c>
      <c r="R144" s="124">
        <f t="shared" si="13"/>
        <v>3233600.565882612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3233600.565882612</v>
      </c>
      <c r="P145" s="124">
        <f t="shared" si="16"/>
        <v>34357.904848922335</v>
      </c>
      <c r="Q145" s="124">
        <f t="shared" si="12"/>
        <v>6765.4070062862002</v>
      </c>
      <c r="R145" s="124">
        <f t="shared" si="13"/>
        <v>3274723.8777378206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3274723.8777378206</v>
      </c>
      <c r="P146" s="124">
        <f t="shared" si="16"/>
        <v>34357.904848922335</v>
      </c>
      <c r="Q146" s="124">
        <f t="shared" si="12"/>
        <v>6851.4460628976904</v>
      </c>
      <c r="R146" s="124">
        <f t="shared" si="13"/>
        <v>3315933.2286496409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3315933.2286496409</v>
      </c>
      <c r="P147" s="124">
        <f t="shared" si="16"/>
        <v>34357.904848922335</v>
      </c>
      <c r="Q147" s="124">
        <f t="shared" si="12"/>
        <v>6937.6651322301568</v>
      </c>
      <c r="R147" s="124">
        <f t="shared" si="13"/>
        <v>3357228.7986307936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3357228.7986307936</v>
      </c>
      <c r="P148" s="124">
        <f t="shared" si="16"/>
        <v>34357.904848922335</v>
      </c>
      <c r="Q148" s="124">
        <f t="shared" si="12"/>
        <v>7024.064590909994</v>
      </c>
      <c r="R148" s="124">
        <f t="shared" si="13"/>
        <v>3398610.7680706261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3398610.7680706261</v>
      </c>
      <c r="P149" s="124">
        <f t="shared" si="16"/>
        <v>34357.904848922335</v>
      </c>
      <c r="Q149" s="124">
        <f t="shared" si="12"/>
        <v>7110.6448163515824</v>
      </c>
      <c r="R149" s="124">
        <f t="shared" si="13"/>
        <v>3440079.3177359002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3440079.3177359002</v>
      </c>
      <c r="P150" s="124">
        <f t="shared" si="16"/>
        <v>34357.904848922335</v>
      </c>
      <c r="Q150" s="124">
        <f t="shared" si="12"/>
        <v>7197.4061867589371</v>
      </c>
      <c r="R150" s="124">
        <f t="shared" si="13"/>
        <v>3481634.6287715817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3481634.6287715817</v>
      </c>
      <c r="P151" s="124">
        <f t="shared" si="16"/>
        <v>34357.904848922335</v>
      </c>
      <c r="Q151" s="124">
        <f t="shared" si="12"/>
        <v>7284.3490811273596</v>
      </c>
      <c r="R151" s="124">
        <f t="shared" si="13"/>
        <v>3523276.8827016316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3523276.8827016316</v>
      </c>
      <c r="P152" s="124">
        <f t="shared" si="16"/>
        <v>34357.904848922335</v>
      </c>
      <c r="Q152" s="124">
        <f t="shared" si="12"/>
        <v>7371.4738792450917</v>
      </c>
      <c r="R152" s="124">
        <f t="shared" si="13"/>
        <v>3565006.2614297993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3565006.2614297993</v>
      </c>
      <c r="P153" s="124">
        <f t="shared" si="16"/>
        <v>34357.904848922335</v>
      </c>
      <c r="Q153" s="124">
        <f t="shared" si="12"/>
        <v>7458.7809616949789</v>
      </c>
      <c r="R153" s="124">
        <f t="shared" si="13"/>
        <v>3606822.9472404169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3606822.9472404169</v>
      </c>
      <c r="P154" s="124">
        <f t="shared" si="16"/>
        <v>34357.904848922335</v>
      </c>
      <c r="Q154" s="124">
        <f t="shared" si="12"/>
        <v>7546.2707098561295</v>
      </c>
      <c r="R154" s="124">
        <f t="shared" si="13"/>
        <v>3648727.1227991953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3648727.1227991953</v>
      </c>
      <c r="P155" s="124">
        <f t="shared" si="16"/>
        <v>34357.904848922335</v>
      </c>
      <c r="Q155" s="124">
        <f t="shared" si="12"/>
        <v>7633.9435059055777</v>
      </c>
      <c r="R155" s="124">
        <f t="shared" si="13"/>
        <v>3690718.9711540234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3690718.9711540234</v>
      </c>
      <c r="P156" s="124">
        <f t="shared" si="16"/>
        <v>34357.904848922335</v>
      </c>
      <c r="Q156" s="124">
        <f t="shared" si="12"/>
        <v>7721.7997328199608</v>
      </c>
      <c r="R156" s="124">
        <f t="shared" si="13"/>
        <v>3732798.6757357661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3732798.6757357661</v>
      </c>
      <c r="P157" s="124">
        <f t="shared" si="16"/>
        <v>34357.904848922335</v>
      </c>
      <c r="Q157" s="124">
        <f t="shared" si="12"/>
        <v>7809.8397743771875</v>
      </c>
      <c r="R157" s="124">
        <f t="shared" si="13"/>
        <v>3774966.4203590658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3774966.4203590658</v>
      </c>
      <c r="P158" s="124">
        <f t="shared" si="16"/>
        <v>34357.904848922335</v>
      </c>
      <c r="Q158" s="124">
        <f t="shared" si="12"/>
        <v>7898.064015158111</v>
      </c>
      <c r="R158" s="124">
        <f t="shared" si="13"/>
        <v>3817222.3892231463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3817222.3892231463</v>
      </c>
      <c r="P159" s="124">
        <f t="shared" si="16"/>
        <v>34357.904848922335</v>
      </c>
      <c r="Q159" s="124">
        <f t="shared" si="12"/>
        <v>7986.4728405482165</v>
      </c>
      <c r="R159" s="124">
        <f t="shared" si="13"/>
        <v>3859566.7669126168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3859566.7669126168</v>
      </c>
      <c r="P160" s="124">
        <f t="shared" si="16"/>
        <v>34357.904848922335</v>
      </c>
      <c r="Q160" s="124">
        <f t="shared" si="12"/>
        <v>8075.0666367392987</v>
      </c>
      <c r="R160" s="124">
        <f t="shared" si="13"/>
        <v>3901999.7383982786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3901999.7383982786</v>
      </c>
      <c r="P161" s="124">
        <f t="shared" si="16"/>
        <v>34357.904848922335</v>
      </c>
      <c r="Q161" s="124">
        <f t="shared" si="12"/>
        <v>8163.8457907311531</v>
      </c>
      <c r="R161" s="124">
        <f t="shared" si="13"/>
        <v>3944521.4890379324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3944521.4890379324</v>
      </c>
      <c r="P162" s="124">
        <f t="shared" si="16"/>
        <v>34357.904848922335</v>
      </c>
      <c r="Q162" s="124">
        <f t="shared" si="12"/>
        <v>8252.8106903332609</v>
      </c>
      <c r="R162" s="124">
        <f t="shared" si="13"/>
        <v>3987132.204577188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3987132.204577188</v>
      </c>
      <c r="P163" s="124">
        <f t="shared" si="16"/>
        <v>34357.904848922335</v>
      </c>
      <c r="Q163" s="124">
        <f t="shared" si="12"/>
        <v>8341.961724166491</v>
      </c>
      <c r="R163" s="124">
        <f t="shared" si="13"/>
        <v>4029832.0711502768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4029832.0711502768</v>
      </c>
      <c r="P164" s="124">
        <f t="shared" si="16"/>
        <v>34357.904848922335</v>
      </c>
      <c r="Q164" s="124">
        <f t="shared" si="12"/>
        <v>8431.2992816647857</v>
      </c>
      <c r="R164" s="124">
        <f t="shared" si="13"/>
        <v>4072621.275280864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4072621.275280864</v>
      </c>
      <c r="P165" s="124">
        <f t="shared" si="16"/>
        <v>34357.904848922335</v>
      </c>
      <c r="Q165" s="124">
        <f t="shared" si="12"/>
        <v>8520.8237530768783</v>
      </c>
      <c r="R165" s="124">
        <f t="shared" si="13"/>
        <v>4115500.0038828636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4115500.0038828636</v>
      </c>
      <c r="P166" s="124">
        <f t="shared" si="16"/>
        <v>34357.904848922335</v>
      </c>
      <c r="Q166" s="124">
        <f t="shared" si="12"/>
        <v>8610.5355294679848</v>
      </c>
      <c r="R166" s="124">
        <f t="shared" si="13"/>
        <v>4158468.4442612543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4158468.4442612543</v>
      </c>
      <c r="P167" s="124">
        <f t="shared" si="16"/>
        <v>34357.904848922335</v>
      </c>
      <c r="Q167" s="124">
        <f t="shared" si="12"/>
        <v>8700.4350027215114</v>
      </c>
      <c r="R167" s="124">
        <f t="shared" si="13"/>
        <v>4201526.7841128986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4201526.7841128986</v>
      </c>
      <c r="P168" s="124">
        <f t="shared" si="16"/>
        <v>34357.904848922335</v>
      </c>
      <c r="Q168" s="124">
        <f t="shared" si="12"/>
        <v>8790.5225655407794</v>
      </c>
      <c r="R168" s="124">
        <f t="shared" si="13"/>
        <v>4244675.2115273615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4244675.2115273615</v>
      </c>
      <c r="P169" s="124">
        <f t="shared" si="16"/>
        <v>34357.904848922335</v>
      </c>
      <c r="Q169" s="124">
        <f t="shared" si="12"/>
        <v>8880.7986114507221</v>
      </c>
      <c r="R169" s="124">
        <f t="shared" si="13"/>
        <v>4287913.9149877345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4287913.9149877345</v>
      </c>
      <c r="P170" s="124">
        <f t="shared" si="16"/>
        <v>34357.904848922335</v>
      </c>
      <c r="Q170" s="124">
        <f t="shared" si="12"/>
        <v>8971.2635347996256</v>
      </c>
      <c r="R170" s="124">
        <f t="shared" si="13"/>
        <v>4331243.0833714558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4331243.0833714558</v>
      </c>
      <c r="P171" s="124">
        <f t="shared" si="16"/>
        <v>34357.904848922335</v>
      </c>
      <c r="Q171" s="124">
        <f t="shared" si="12"/>
        <v>9061.9177307608297</v>
      </c>
      <c r="R171" s="124">
        <f t="shared" si="13"/>
        <v>4374662.9059511386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4374662.9059511386</v>
      </c>
      <c r="P172" s="124">
        <f t="shared" si="16"/>
        <v>34357.904848922335</v>
      </c>
      <c r="Q172" s="124">
        <f t="shared" si="12"/>
        <v>9152.7615953344703</v>
      </c>
      <c r="R172" s="124">
        <f t="shared" si="13"/>
        <v>4418173.5723953955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4418173.5723953955</v>
      </c>
      <c r="P173" s="124">
        <f t="shared" si="16"/>
        <v>34357.904848922335</v>
      </c>
      <c r="Q173" s="124">
        <f t="shared" si="12"/>
        <v>9243.7955253492037</v>
      </c>
      <c r="R173" s="124">
        <f t="shared" si="13"/>
        <v>4461775.2727696663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4461775.2727696663</v>
      </c>
      <c r="P174" s="124">
        <f t="shared" si="16"/>
        <v>34357.904848922335</v>
      </c>
      <c r="Q174" s="124">
        <f t="shared" si="12"/>
        <v>9335.0199184639314</v>
      </c>
      <c r="R174" s="124">
        <f t="shared" si="13"/>
        <v>4505468.1975370524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4505468.1975370524</v>
      </c>
      <c r="P175" s="124">
        <f t="shared" si="16"/>
        <v>34357.904848922335</v>
      </c>
      <c r="Q175" s="124">
        <f t="shared" si="12"/>
        <v>9426.4351731695551</v>
      </c>
      <c r="R175" s="124">
        <f t="shared" si="13"/>
        <v>4549252.5375591442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4549252.5375591442</v>
      </c>
      <c r="P176" s="124">
        <f t="shared" si="16"/>
        <v>34357.904848922335</v>
      </c>
      <c r="Q176" s="124">
        <f t="shared" si="12"/>
        <v>9518.0416887907031</v>
      </c>
      <c r="R176" s="124">
        <f t="shared" si="13"/>
        <v>4593128.4840968568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4593128.4840968568</v>
      </c>
      <c r="P177" s="124">
        <f t="shared" si="16"/>
        <v>34357.904848922335</v>
      </c>
      <c r="Q177" s="124">
        <f t="shared" si="12"/>
        <v>9609.8398654874763</v>
      </c>
      <c r="R177" s="124">
        <f t="shared" si="13"/>
        <v>4637096.2288112659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4637096.2288112659</v>
      </c>
      <c r="P178" s="124">
        <f t="shared" si="16"/>
        <v>34357.904848922335</v>
      </c>
      <c r="Q178" s="124">
        <f t="shared" si="12"/>
        <v>9701.8301042572039</v>
      </c>
      <c r="R178" s="124">
        <f t="shared" si="13"/>
        <v>4681155.9637644449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4681155.9637644449</v>
      </c>
      <c r="P179" s="124">
        <f t="shared" si="16"/>
        <v>34357.904848922335</v>
      </c>
      <c r="Q179" s="124">
        <f t="shared" si="12"/>
        <v>9794.012806936189</v>
      </c>
      <c r="R179" s="124">
        <f t="shared" si="13"/>
        <v>4725307.8814203031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4725307.8814203031</v>
      </c>
      <c r="P180" s="124">
        <f t="shared" si="16"/>
        <v>34357.904848922335</v>
      </c>
      <c r="Q180" s="124">
        <f t="shared" si="12"/>
        <v>9886.3883762014611</v>
      </c>
      <c r="R180" s="124">
        <f t="shared" si="13"/>
        <v>4769552.1746454267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4769552.1746454267</v>
      </c>
      <c r="P181" s="124">
        <f t="shared" si="16"/>
        <v>34357.904848922335</v>
      </c>
      <c r="Q181" s="124">
        <f t="shared" si="12"/>
        <v>9978.9572155725436</v>
      </c>
      <c r="R181" s="124">
        <f t="shared" si="13"/>
        <v>4813889.0367099214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4813889.0367099214</v>
      </c>
      <c r="P182" s="124">
        <f t="shared" si="16"/>
        <v>34357.904848922335</v>
      </c>
      <c r="Q182" s="124">
        <f t="shared" si="12"/>
        <v>10071.719729413213</v>
      </c>
      <c r="R182" s="124">
        <f t="shared" si="13"/>
        <v>4858318.6612882568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4858318.6612882568</v>
      </c>
      <c r="P183" s="124">
        <f t="shared" si="16"/>
        <v>34357.904848922335</v>
      </c>
      <c r="Q183" s="124">
        <f t="shared" si="12"/>
        <v>10164.676322933257</v>
      </c>
      <c r="R183" s="124">
        <f t="shared" si="13"/>
        <v>4902841.2424601121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4902841.2424601121</v>
      </c>
      <c r="P184" s="124">
        <f t="shared" si="16"/>
        <v>34357.904848922335</v>
      </c>
      <c r="Q184" s="124">
        <f t="shared" si="12"/>
        <v>10257.827402190258</v>
      </c>
      <c r="R184" s="124">
        <f t="shared" si="13"/>
        <v>4947456.9747112244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4947456.9747112244</v>
      </c>
      <c r="P185" s="124">
        <f t="shared" si="16"/>
        <v>34357.904848922335</v>
      </c>
      <c r="Q185" s="124">
        <f t="shared" si="12"/>
        <v>10351.173374091361</v>
      </c>
      <c r="R185" s="124">
        <f t="shared" si="13"/>
        <v>4992166.0529342378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4992166.0529342378</v>
      </c>
      <c r="P186" s="124">
        <f t="shared" si="16"/>
        <v>34357.904848922335</v>
      </c>
      <c r="Q186" s="124">
        <f t="shared" si="12"/>
        <v>10444.714646395043</v>
      </c>
      <c r="R186" s="124">
        <f t="shared" si="13"/>
        <v>5036968.6724295551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5036968.6724295551</v>
      </c>
      <c r="P187" s="124">
        <f t="shared" si="16"/>
        <v>34357.904848922335</v>
      </c>
      <c r="Q187" s="124">
        <f t="shared" ref="Q187:Q250" si="17">O187*$P$53</f>
        <v>10538.451627712915</v>
      </c>
      <c r="R187" s="124">
        <f t="shared" ref="R187:R250" si="18">O187+P187+Q187</f>
        <v>5081865.0289061898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5081865.0289061898</v>
      </c>
      <c r="P188" s="124">
        <f t="shared" ref="P188:P251" si="21">P187</f>
        <v>34357.904848922335</v>
      </c>
      <c r="Q188" s="124">
        <f t="shared" si="17"/>
        <v>10632.38472751148</v>
      </c>
      <c r="R188" s="124">
        <f t="shared" si="18"/>
        <v>5126855.3184826234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5126855.3184826234</v>
      </c>
      <c r="P189" s="124">
        <f t="shared" si="21"/>
        <v>34357.904848922335</v>
      </c>
      <c r="Q189" s="124">
        <f t="shared" si="17"/>
        <v>10726.514356113945</v>
      </c>
      <c r="R189" s="124">
        <f t="shared" si="18"/>
        <v>5171939.7376876594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5171939.7376876594</v>
      </c>
      <c r="P190" s="124">
        <f t="shared" si="21"/>
        <v>34357.904848922335</v>
      </c>
      <c r="Q190" s="124">
        <f t="shared" si="17"/>
        <v>10820.840924701997</v>
      </c>
      <c r="R190" s="124">
        <f t="shared" si="18"/>
        <v>5217118.4834612831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5217118.4834612831</v>
      </c>
      <c r="P191" s="124">
        <f t="shared" si="21"/>
        <v>34357.904848922335</v>
      </c>
      <c r="Q191" s="124">
        <f t="shared" si="17"/>
        <v>10915.364845317612</v>
      </c>
      <c r="R191" s="124">
        <f t="shared" si="18"/>
        <v>5262391.753155523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5262391.753155523</v>
      </c>
      <c r="P192" s="124">
        <f t="shared" si="21"/>
        <v>34357.904848922335</v>
      </c>
      <c r="Q192" s="124">
        <f t="shared" si="17"/>
        <v>11010.086530864848</v>
      </c>
      <c r="R192" s="124">
        <f t="shared" si="18"/>
        <v>5307759.7445353102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5307759.7445353102</v>
      </c>
      <c r="P193" s="124">
        <f t="shared" si="21"/>
        <v>34357.904848922335</v>
      </c>
      <c r="Q193" s="124">
        <f t="shared" si="17"/>
        <v>11105.006395111644</v>
      </c>
      <c r="R193" s="124">
        <f t="shared" si="18"/>
        <v>5353222.655779344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5353222.655779344</v>
      </c>
      <c r="P194" s="124">
        <f t="shared" si="21"/>
        <v>34357.904848922335</v>
      </c>
      <c r="Q194" s="124">
        <f t="shared" si="17"/>
        <v>11200.124852691641</v>
      </c>
      <c r="R194" s="124">
        <f t="shared" si="18"/>
        <v>5398780.6854809579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5398780.6854809579</v>
      </c>
      <c r="P195" s="124">
        <f t="shared" si="21"/>
        <v>34357.904848922335</v>
      </c>
      <c r="Q195" s="124">
        <f t="shared" si="17"/>
        <v>11295.442319105976</v>
      </c>
      <c r="R195" s="124">
        <f t="shared" si="18"/>
        <v>5444434.0326489862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5444434.0326489862</v>
      </c>
      <c r="P196" s="124">
        <f t="shared" si="21"/>
        <v>34357.904848922335</v>
      </c>
      <c r="Q196" s="124">
        <f t="shared" si="17"/>
        <v>11390.959210725116</v>
      </c>
      <c r="R196" s="124">
        <f t="shared" si="18"/>
        <v>5490182.8967086338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5490182.8967086338</v>
      </c>
      <c r="P197" s="124">
        <f t="shared" si="21"/>
        <v>34357.904848922335</v>
      </c>
      <c r="Q197" s="124">
        <f t="shared" si="17"/>
        <v>11486.675944790659</v>
      </c>
      <c r="R197" s="124">
        <f t="shared" si="18"/>
        <v>5536027.477502346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5536027.477502346</v>
      </c>
      <c r="P198" s="124">
        <f t="shared" si="21"/>
        <v>34357.904848922335</v>
      </c>
      <c r="Q198" s="124">
        <f t="shared" si="17"/>
        <v>11582.592939417165</v>
      </c>
      <c r="R198" s="124">
        <f t="shared" si="18"/>
        <v>5581967.975290685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5581967.975290685</v>
      </c>
      <c r="P199" s="124">
        <f t="shared" si="21"/>
        <v>34357.904848922335</v>
      </c>
      <c r="Q199" s="124">
        <f t="shared" si="17"/>
        <v>11678.710613593992</v>
      </c>
      <c r="R199" s="124">
        <f t="shared" si="18"/>
        <v>5628004.5907532014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5628004.5907532014</v>
      </c>
      <c r="P200" s="124">
        <f t="shared" si="21"/>
        <v>34357.904848922335</v>
      </c>
      <c r="Q200" s="124">
        <f t="shared" si="17"/>
        <v>11775.029387187105</v>
      </c>
      <c r="R200" s="124">
        <f t="shared" si="18"/>
        <v>5674137.5249893107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5674137.5249893107</v>
      </c>
      <c r="P201" s="124">
        <f t="shared" si="21"/>
        <v>34357.904848922335</v>
      </c>
      <c r="Q201" s="124">
        <f t="shared" si="17"/>
        <v>11871.549680940927</v>
      </c>
      <c r="R201" s="124">
        <f t="shared" si="18"/>
        <v>5720366.9795191735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5720366.9795191735</v>
      </c>
      <c r="P202" s="124">
        <f t="shared" si="21"/>
        <v>34357.904848922335</v>
      </c>
      <c r="Q202" s="124">
        <f t="shared" si="17"/>
        <v>11968.271916480169</v>
      </c>
      <c r="R202" s="124">
        <f t="shared" si="18"/>
        <v>5766693.1562845754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5766693.1562845754</v>
      </c>
      <c r="P203" s="124">
        <f t="shared" si="21"/>
        <v>34357.904848922335</v>
      </c>
      <c r="Q203" s="124">
        <f t="shared" si="17"/>
        <v>12065.196516311675</v>
      </c>
      <c r="R203" s="124">
        <f t="shared" si="18"/>
        <v>5813116.2576498091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5813116.2576498091</v>
      </c>
      <c r="P204" s="124">
        <f t="shared" si="21"/>
        <v>34357.904848922335</v>
      </c>
      <c r="Q204" s="124">
        <f t="shared" si="17"/>
        <v>12162.323903826267</v>
      </c>
      <c r="R204" s="124">
        <f t="shared" si="18"/>
        <v>5859636.4864025572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5859636.4864025572</v>
      </c>
      <c r="P205" s="124">
        <f t="shared" si="21"/>
        <v>34357.904848922335</v>
      </c>
      <c r="Q205" s="124">
        <f t="shared" si="17"/>
        <v>12259.654503300595</v>
      </c>
      <c r="R205" s="124">
        <f t="shared" si="18"/>
        <v>5906254.0457547801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5906254.0457547801</v>
      </c>
      <c r="P206" s="124">
        <f t="shared" si="21"/>
        <v>34357.904848922335</v>
      </c>
      <c r="Q206" s="124">
        <f t="shared" si="17"/>
        <v>12357.188739898987</v>
      </c>
      <c r="R206" s="124">
        <f t="shared" si="18"/>
        <v>5952969.1393436007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5952969.1393436007</v>
      </c>
      <c r="P207" s="124">
        <f t="shared" si="21"/>
        <v>34357.904848922335</v>
      </c>
      <c r="Q207" s="124">
        <f t="shared" si="17"/>
        <v>12454.927039675311</v>
      </c>
      <c r="R207" s="124">
        <f t="shared" si="18"/>
        <v>5999781.9712321982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5999781.9712321982</v>
      </c>
      <c r="P208" s="124">
        <f t="shared" si="21"/>
        <v>34357.904848922335</v>
      </c>
      <c r="Q208" s="124">
        <f t="shared" si="17"/>
        <v>12552.869829574833</v>
      </c>
      <c r="R208" s="124">
        <f t="shared" si="18"/>
        <v>6046692.7459106948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6046692.7459106948</v>
      </c>
      <c r="P209" s="124">
        <f t="shared" si="21"/>
        <v>34357.904848922335</v>
      </c>
      <c r="Q209" s="124">
        <f t="shared" si="17"/>
        <v>12651.017537436081</v>
      </c>
      <c r="R209" s="124">
        <f t="shared" si="18"/>
        <v>6093701.6682970533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6093701.6682970533</v>
      </c>
      <c r="P210" s="124">
        <f t="shared" si="21"/>
        <v>34357.904848922335</v>
      </c>
      <c r="Q210" s="124">
        <f t="shared" si="17"/>
        <v>12749.37059199272</v>
      </c>
      <c r="R210" s="124">
        <f t="shared" si="18"/>
        <v>6140808.9437379679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6140808.9437379679</v>
      </c>
      <c r="P211" s="124">
        <f t="shared" si="21"/>
        <v>34357.904848922335</v>
      </c>
      <c r="Q211" s="124">
        <f t="shared" si="17"/>
        <v>12847.929422875417</v>
      </c>
      <c r="R211" s="124">
        <f t="shared" si="18"/>
        <v>6188014.7780097658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6188014.7780097658</v>
      </c>
      <c r="P212" s="124">
        <f t="shared" si="21"/>
        <v>34357.904848922335</v>
      </c>
      <c r="Q212" s="124">
        <f t="shared" si="17"/>
        <v>12946.694460613724</v>
      </c>
      <c r="R212" s="124">
        <f t="shared" si="18"/>
        <v>6235319.3773193015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6235319.3773193015</v>
      </c>
      <c r="P213" s="124">
        <f t="shared" si="21"/>
        <v>34357.904848922335</v>
      </c>
      <c r="Q213" s="124">
        <f t="shared" si="17"/>
        <v>13045.666136637952</v>
      </c>
      <c r="R213" s="124">
        <f t="shared" si="18"/>
        <v>6282722.9483048618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6282722.9483048618</v>
      </c>
      <c r="P214" s="124">
        <f t="shared" si="21"/>
        <v>34357.904848922335</v>
      </c>
      <c r="Q214" s="124">
        <f t="shared" si="17"/>
        <v>13144.844883281065</v>
      </c>
      <c r="R214" s="124">
        <f t="shared" si="18"/>
        <v>6330225.6980370646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6330225.6980370646</v>
      </c>
      <c r="P215" s="124">
        <f t="shared" si="21"/>
        <v>34357.904848922335</v>
      </c>
      <c r="Q215" s="124">
        <f t="shared" si="17"/>
        <v>13244.231133780555</v>
      </c>
      <c r="R215" s="124">
        <f t="shared" si="18"/>
        <v>6377827.8340197671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6377827.8340197671</v>
      </c>
      <c r="P216" s="124">
        <f t="shared" si="21"/>
        <v>34357.904848922335</v>
      </c>
      <c r="Q216" s="124">
        <f t="shared" si="17"/>
        <v>13343.825322280352</v>
      </c>
      <c r="R216" s="124">
        <f t="shared" si="18"/>
        <v>6425529.5641909698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6425529.5641909698</v>
      </c>
      <c r="P217" s="124">
        <f t="shared" si="21"/>
        <v>34357.904848922335</v>
      </c>
      <c r="Q217" s="124">
        <f t="shared" si="17"/>
        <v>13443.627883832707</v>
      </c>
      <c r="R217" s="124">
        <f t="shared" si="18"/>
        <v>6473331.0969237247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6473331.0969237247</v>
      </c>
      <c r="P218" s="124">
        <f t="shared" si="21"/>
        <v>34357.904848922335</v>
      </c>
      <c r="Q218" s="124">
        <f t="shared" si="17"/>
        <v>13543.639254400096</v>
      </c>
      <c r="R218" s="124">
        <f t="shared" si="18"/>
        <v>6521232.6410270473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6521232.6410270473</v>
      </c>
      <c r="P219" s="124">
        <f t="shared" si="21"/>
        <v>34357.904848922335</v>
      </c>
      <c r="Q219" s="124">
        <f t="shared" si="17"/>
        <v>13643.859870857121</v>
      </c>
      <c r="R219" s="124">
        <f t="shared" si="18"/>
        <v>6569234.4057468269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6569234.4057468269</v>
      </c>
      <c r="P220" s="124">
        <f t="shared" si="21"/>
        <v>34357.904848922335</v>
      </c>
      <c r="Q220" s="124">
        <f t="shared" si="17"/>
        <v>13744.290170992432</v>
      </c>
      <c r="R220" s="124">
        <f t="shared" si="18"/>
        <v>6617336.6007667417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6617336.6007667417</v>
      </c>
      <c r="P221" s="124">
        <f t="shared" si="21"/>
        <v>34357.904848922335</v>
      </c>
      <c r="Q221" s="124">
        <f t="shared" si="17"/>
        <v>13844.930593510619</v>
      </c>
      <c r="R221" s="124">
        <f t="shared" si="18"/>
        <v>6665539.4362091739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6665539.4362091739</v>
      </c>
      <c r="P222" s="124">
        <f t="shared" si="21"/>
        <v>34357.904848922335</v>
      </c>
      <c r="Q222" s="124">
        <f t="shared" si="17"/>
        <v>13945.781578034144</v>
      </c>
      <c r="R222" s="124">
        <f t="shared" si="18"/>
        <v>6713843.1226361301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6713843.1226361301</v>
      </c>
      <c r="P223" s="124">
        <f t="shared" si="21"/>
        <v>34357.904848922335</v>
      </c>
      <c r="Q223" s="124">
        <f t="shared" si="17"/>
        <v>14046.84356510526</v>
      </c>
      <c r="R223" s="124">
        <f t="shared" si="18"/>
        <v>6762247.8710501576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6762247.8710501576</v>
      </c>
      <c r="P224" s="124">
        <f t="shared" si="21"/>
        <v>34357.904848922335</v>
      </c>
      <c r="Q224" s="124">
        <f t="shared" si="17"/>
        <v>14148.116996187926</v>
      </c>
      <c r="R224" s="124">
        <f t="shared" si="18"/>
        <v>6810753.8928952673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6810753.8928952673</v>
      </c>
      <c r="P225" s="124">
        <f t="shared" si="21"/>
        <v>34357.904848922335</v>
      </c>
      <c r="Q225" s="124">
        <f t="shared" si="17"/>
        <v>14249.602313669742</v>
      </c>
      <c r="R225" s="124">
        <f t="shared" si="18"/>
        <v>6859361.4000578588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6859361.4000578588</v>
      </c>
      <c r="P226" s="124">
        <f t="shared" si="21"/>
        <v>34357.904848922335</v>
      </c>
      <c r="Q226" s="124">
        <f t="shared" si="17"/>
        <v>14351.299960863884</v>
      </c>
      <c r="R226" s="124">
        <f t="shared" si="18"/>
        <v>6908070.6048676446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6908070.6048676446</v>
      </c>
      <c r="P227" s="124">
        <f t="shared" si="21"/>
        <v>34357.904848922335</v>
      </c>
      <c r="Q227" s="124">
        <f t="shared" si="17"/>
        <v>14453.210382011031</v>
      </c>
      <c r="R227" s="124">
        <f t="shared" si="18"/>
        <v>6956881.7200985774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6956881.7200985774</v>
      </c>
      <c r="P228" s="124">
        <f t="shared" si="21"/>
        <v>34357.904848922335</v>
      </c>
      <c r="Q228" s="124">
        <f t="shared" si="17"/>
        <v>14555.33402228132</v>
      </c>
      <c r="R228" s="124">
        <f t="shared" si="18"/>
        <v>7005794.9589697812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7005794.9589697812</v>
      </c>
      <c r="P229" s="124">
        <f t="shared" si="21"/>
        <v>34357.904848922335</v>
      </c>
      <c r="Q229" s="124">
        <f t="shared" si="17"/>
        <v>14657.671327776276</v>
      </c>
      <c r="R229" s="124">
        <f t="shared" si="18"/>
        <v>7054810.5351464795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7054810.5351464795</v>
      </c>
      <c r="P230" s="124">
        <f t="shared" si="21"/>
        <v>34357.904848922335</v>
      </c>
      <c r="Q230" s="124">
        <f t="shared" si="17"/>
        <v>14760.222745530767</v>
      </c>
      <c r="R230" s="124">
        <f t="shared" si="18"/>
        <v>7103928.6627409318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7103928.6627409318</v>
      </c>
      <c r="P231" s="124">
        <f t="shared" si="21"/>
        <v>34357.904848922335</v>
      </c>
      <c r="Q231" s="124">
        <f t="shared" si="17"/>
        <v>14862.988723514962</v>
      </c>
      <c r="R231" s="124">
        <f t="shared" si="18"/>
        <v>7153149.5563133685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7153149.5563133685</v>
      </c>
      <c r="P232" s="124">
        <f t="shared" si="21"/>
        <v>34357.904848922335</v>
      </c>
      <c r="Q232" s="124">
        <f t="shared" si="17"/>
        <v>14965.969710636275</v>
      </c>
      <c r="R232" s="124">
        <f t="shared" si="18"/>
        <v>7202473.4308729265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7202473.4308729265</v>
      </c>
      <c r="P233" s="124">
        <f t="shared" si="21"/>
        <v>34357.904848922335</v>
      </c>
      <c r="Q233" s="124">
        <f t="shared" si="17"/>
        <v>15069.166156741341</v>
      </c>
      <c r="R233" s="124">
        <f t="shared" si="18"/>
        <v>7251900.5018785903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7251900.5018785903</v>
      </c>
      <c r="P234" s="124">
        <f t="shared" si="21"/>
        <v>34357.904848922335</v>
      </c>
      <c r="Q234" s="124">
        <f t="shared" si="17"/>
        <v>15172.578512617971</v>
      </c>
      <c r="R234" s="124">
        <f t="shared" si="18"/>
        <v>7301430.9852401307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7301430.9852401307</v>
      </c>
      <c r="P235" s="124">
        <f t="shared" si="21"/>
        <v>34357.904848922335</v>
      </c>
      <c r="Q235" s="124">
        <f t="shared" si="17"/>
        <v>15276.207229997121</v>
      </c>
      <c r="R235" s="124">
        <f t="shared" si="18"/>
        <v>7351065.0973190498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7351065.0973190498</v>
      </c>
      <c r="P236" s="124">
        <f t="shared" si="21"/>
        <v>34357.904848922335</v>
      </c>
      <c r="Q236" s="124">
        <f t="shared" si="17"/>
        <v>15380.052761554867</v>
      </c>
      <c r="R236" s="124">
        <f t="shared" si="18"/>
        <v>7400803.0549295265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7400803.0549295265</v>
      </c>
      <c r="P237" s="124">
        <f t="shared" si="21"/>
        <v>34357.904848922335</v>
      </c>
      <c r="Q237" s="124">
        <f t="shared" si="17"/>
        <v>15484.115560914392</v>
      </c>
      <c r="R237" s="124">
        <f t="shared" si="18"/>
        <v>7450645.075339363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7450645.075339363</v>
      </c>
      <c r="P238" s="124">
        <f t="shared" si="21"/>
        <v>34357.904848922335</v>
      </c>
      <c r="Q238" s="124">
        <f t="shared" si="17"/>
        <v>15588.396082647951</v>
      </c>
      <c r="R238" s="124">
        <f t="shared" si="18"/>
        <v>7500591.3762709331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7500591.3762709331</v>
      </c>
      <c r="P239" s="124">
        <f t="shared" si="21"/>
        <v>34357.904848922335</v>
      </c>
      <c r="Q239" s="124">
        <f t="shared" si="17"/>
        <v>15692.894782278865</v>
      </c>
      <c r="R239" s="124">
        <f t="shared" si="18"/>
        <v>7550642.1759021338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7550642.1759021338</v>
      </c>
      <c r="P240" s="124">
        <f t="shared" si="21"/>
        <v>34357.904848922335</v>
      </c>
      <c r="Q240" s="124">
        <f t="shared" si="17"/>
        <v>15797.612116283513</v>
      </c>
      <c r="R240" s="124">
        <f t="shared" si="18"/>
        <v>7600797.6928673396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7600797.6928673396</v>
      </c>
      <c r="P241" s="124">
        <f t="shared" si="21"/>
        <v>34357.904848922335</v>
      </c>
      <c r="Q241" s="124">
        <f t="shared" si="17"/>
        <v>15902.548542093327</v>
      </c>
      <c r="R241" s="124">
        <f t="shared" si="18"/>
        <v>7651058.1462583551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7651058.1462583551</v>
      </c>
      <c r="P242" s="124">
        <f t="shared" si="21"/>
        <v>34357.904848922335</v>
      </c>
      <c r="Q242" s="124">
        <f t="shared" si="17"/>
        <v>16007.704518096778</v>
      </c>
      <c r="R242" s="124">
        <f t="shared" si="18"/>
        <v>7701423.7556253737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7701423.7556253737</v>
      </c>
      <c r="P243" s="124">
        <f t="shared" si="21"/>
        <v>34357.904848922335</v>
      </c>
      <c r="Q243" s="124">
        <f t="shared" si="17"/>
        <v>16113.080503641391</v>
      </c>
      <c r="R243" s="124">
        <f t="shared" si="18"/>
        <v>7751894.7409779374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7751894.7409779374</v>
      </c>
      <c r="P244" s="124">
        <f t="shared" si="21"/>
        <v>34357.904848922335</v>
      </c>
      <c r="Q244" s="124">
        <f t="shared" si="17"/>
        <v>16218.676959035753</v>
      </c>
      <c r="R244" s="124">
        <f t="shared" si="18"/>
        <v>7802471.3227858953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7802471.3227858953</v>
      </c>
      <c r="P245" s="124">
        <f t="shared" si="21"/>
        <v>34357.904848922335</v>
      </c>
      <c r="Q245" s="124">
        <f t="shared" si="17"/>
        <v>16324.494345551508</v>
      </c>
      <c r="R245" s="124">
        <f t="shared" si="18"/>
        <v>7853153.7219803687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7853153.7219803687</v>
      </c>
      <c r="P246" s="124">
        <f t="shared" si="21"/>
        <v>34357.904848922335</v>
      </c>
      <c r="Q246" s="124">
        <f t="shared" si="17"/>
        <v>16430.533125425391</v>
      </c>
      <c r="R246" s="124">
        <f t="shared" si="18"/>
        <v>7903942.1599547165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7903942.1599547165</v>
      </c>
      <c r="P247" s="124">
        <f t="shared" si="21"/>
        <v>34357.904848922335</v>
      </c>
      <c r="Q247" s="124">
        <f t="shared" si="17"/>
        <v>16536.79376186123</v>
      </c>
      <c r="R247" s="124">
        <f t="shared" si="18"/>
        <v>7954836.8585655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7954836.8585655</v>
      </c>
      <c r="P248" s="124">
        <f t="shared" si="21"/>
        <v>34357.904848922335</v>
      </c>
      <c r="Q248" s="124">
        <f t="shared" si="17"/>
        <v>16643.27671903199</v>
      </c>
      <c r="R248" s="124">
        <f t="shared" si="18"/>
        <v>8005838.0401334539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8005838.0401334539</v>
      </c>
      <c r="P249" s="124">
        <f t="shared" si="21"/>
        <v>34357.904848922335</v>
      </c>
      <c r="Q249" s="124">
        <f t="shared" si="17"/>
        <v>16749.982462081774</v>
      </c>
      <c r="R249" s="124">
        <f t="shared" si="18"/>
        <v>8056945.927444458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8056945.927444458</v>
      </c>
      <c r="P250" s="124">
        <f t="shared" si="21"/>
        <v>34357.904848922335</v>
      </c>
      <c r="Q250" s="124">
        <f t="shared" si="17"/>
        <v>16856.911457127884</v>
      </c>
      <c r="R250" s="124">
        <f t="shared" si="18"/>
        <v>8108160.7437505079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8108160.7437505079</v>
      </c>
      <c r="P251" s="124">
        <f t="shared" si="21"/>
        <v>34357.904848922335</v>
      </c>
      <c r="Q251" s="124">
        <f t="shared" ref="Q251:Q314" si="22">O251*$P$53</f>
        <v>16964.064171262828</v>
      </c>
      <c r="R251" s="124">
        <f t="shared" ref="R251:R314" si="23">O251+P251+Q251</f>
        <v>8159482.712770693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8159482.712770693</v>
      </c>
      <c r="P252" s="124">
        <f t="shared" ref="P252:P315" si="26">P251</f>
        <v>34357.904848922335</v>
      </c>
      <c r="Q252" s="124">
        <f t="shared" si="22"/>
        <v>17071.441072556383</v>
      </c>
      <c r="R252" s="124">
        <f t="shared" si="23"/>
        <v>8210912.0586921712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8210912.0586921712</v>
      </c>
      <c r="P253" s="124">
        <f t="shared" si="26"/>
        <v>34357.904848922335</v>
      </c>
      <c r="Q253" s="124">
        <f t="shared" si="22"/>
        <v>17179.042630057629</v>
      </c>
      <c r="R253" s="124">
        <f t="shared" si="23"/>
        <v>8262449.0061711511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8262449.0061711511</v>
      </c>
      <c r="P254" s="124">
        <f t="shared" si="26"/>
        <v>34357.904848922335</v>
      </c>
      <c r="Q254" s="124">
        <f t="shared" si="22"/>
        <v>17286.869313797008</v>
      </c>
      <c r="R254" s="124">
        <f t="shared" si="23"/>
        <v>8314093.7803338701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8314093.7803338701</v>
      </c>
      <c r="P255" s="124">
        <f t="shared" si="26"/>
        <v>34357.904848922335</v>
      </c>
      <c r="Q255" s="124">
        <f t="shared" si="22"/>
        <v>17394.921594788353</v>
      </c>
      <c r="R255" s="124">
        <f t="shared" si="23"/>
        <v>8365846.6067775805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8365846.6067775805</v>
      </c>
      <c r="P256" s="124">
        <f t="shared" si="26"/>
        <v>34357.904848922335</v>
      </c>
      <c r="Q256" s="124">
        <f t="shared" si="22"/>
        <v>17503.199945030981</v>
      </c>
      <c r="R256" s="124">
        <f t="shared" si="23"/>
        <v>8417707.7115715332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8417707.7115715332</v>
      </c>
      <c r="P257" s="124">
        <f t="shared" si="26"/>
        <v>34357.904848922335</v>
      </c>
      <c r="Q257" s="124">
        <f t="shared" si="22"/>
        <v>17611.704837511719</v>
      </c>
      <c r="R257" s="124">
        <f t="shared" si="23"/>
        <v>8469677.3212579675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8469677.3212579675</v>
      </c>
      <c r="P258" s="124">
        <f t="shared" si="26"/>
        <v>34357.904848922335</v>
      </c>
      <c r="Q258" s="124">
        <f t="shared" si="22"/>
        <v>17720.436746207</v>
      </c>
      <c r="R258" s="124">
        <f t="shared" si="23"/>
        <v>8521755.6628530957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8521755.6628530957</v>
      </c>
      <c r="P259" s="124">
        <f t="shared" si="26"/>
        <v>34357.904848922335</v>
      </c>
      <c r="Q259" s="124">
        <f t="shared" si="22"/>
        <v>17829.396146084913</v>
      </c>
      <c r="R259" s="124">
        <f t="shared" si="23"/>
        <v>8573942.9638481028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8573942.9638481028</v>
      </c>
      <c r="P260" s="124">
        <f t="shared" si="26"/>
        <v>34357.904848922335</v>
      </c>
      <c r="Q260" s="124">
        <f t="shared" si="22"/>
        <v>17938.583513107289</v>
      </c>
      <c r="R260" s="124">
        <f t="shared" si="23"/>
        <v>8626239.452210132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8626239.452210132</v>
      </c>
      <c r="P261" s="124">
        <f t="shared" si="26"/>
        <v>34357.904848922335</v>
      </c>
      <c r="Q261" s="124">
        <f t="shared" si="22"/>
        <v>18047.999324231772</v>
      </c>
      <c r="R261" s="124">
        <f t="shared" si="23"/>
        <v>8678645.3563832864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8678645.3563832864</v>
      </c>
      <c r="P262" s="124">
        <f t="shared" si="26"/>
        <v>34357.904848922335</v>
      </c>
      <c r="Q262" s="124">
        <f t="shared" si="22"/>
        <v>18157.644057413916</v>
      </c>
      <c r="R262" s="124">
        <f t="shared" si="23"/>
        <v>8731160.905289622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8731160.905289622</v>
      </c>
      <c r="P263" s="124">
        <f t="shared" si="26"/>
        <v>34357.904848922335</v>
      </c>
      <c r="Q263" s="124">
        <f t="shared" si="22"/>
        <v>18267.518191609248</v>
      </c>
      <c r="R263" s="124">
        <f t="shared" si="23"/>
        <v>8783786.3283301536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8783786.3283301536</v>
      </c>
      <c r="P264" s="124">
        <f t="shared" si="26"/>
        <v>34357.904848922335</v>
      </c>
      <c r="Q264" s="124">
        <f t="shared" si="22"/>
        <v>18377.622206775392</v>
      </c>
      <c r="R264" s="124">
        <f t="shared" si="23"/>
        <v>8836521.8553858511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8836521.8553858511</v>
      </c>
      <c r="P265" s="124">
        <f t="shared" si="26"/>
        <v>34357.904848922335</v>
      </c>
      <c r="Q265" s="124">
        <f t="shared" si="22"/>
        <v>18487.956583874136</v>
      </c>
      <c r="R265" s="124">
        <f t="shared" si="23"/>
        <v>8889367.7168186475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8889367.7168186475</v>
      </c>
      <c r="P266" s="124">
        <f t="shared" si="26"/>
        <v>34357.904848922335</v>
      </c>
      <c r="Q266" s="124">
        <f t="shared" si="22"/>
        <v>18598.521804873559</v>
      </c>
      <c r="R266" s="124">
        <f t="shared" si="23"/>
        <v>8942324.1434724424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8942324.1434724424</v>
      </c>
      <c r="P267" s="124">
        <f t="shared" si="26"/>
        <v>34357.904848922335</v>
      </c>
      <c r="Q267" s="124">
        <f t="shared" si="22"/>
        <v>18709.318352750113</v>
      </c>
      <c r="R267" s="124">
        <f t="shared" si="23"/>
        <v>8995391.366674114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8995391.366674114</v>
      </c>
      <c r="P268" s="124">
        <f t="shared" si="26"/>
        <v>34357.904848922335</v>
      </c>
      <c r="Q268" s="124">
        <f t="shared" si="22"/>
        <v>18820.346711490751</v>
      </c>
      <c r="R268" s="124">
        <f t="shared" si="23"/>
        <v>9048569.6182345264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9048569.6182345264</v>
      </c>
      <c r="P269" s="124">
        <f t="shared" si="26"/>
        <v>34357.904848922335</v>
      </c>
      <c r="Q269" s="124">
        <f t="shared" si="22"/>
        <v>18931.607366095031</v>
      </c>
      <c r="R269" s="124">
        <f t="shared" si="23"/>
        <v>9101859.1304495428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9101859.1304495428</v>
      </c>
      <c r="P270" s="124">
        <f t="shared" si="26"/>
        <v>34357.904848922335</v>
      </c>
      <c r="Q270" s="124">
        <f t="shared" si="22"/>
        <v>19043.100802577232</v>
      </c>
      <c r="R270" s="124">
        <f t="shared" si="23"/>
        <v>9155260.1361010429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9155260.1361010429</v>
      </c>
      <c r="P271" s="124">
        <f t="shared" si="26"/>
        <v>34357.904848922335</v>
      </c>
      <c r="Q271" s="124">
        <f t="shared" si="22"/>
        <v>19154.827507968494</v>
      </c>
      <c r="R271" s="124">
        <f t="shared" si="23"/>
        <v>9208772.8684579339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9208772.8684579339</v>
      </c>
      <c r="P272" s="124">
        <f t="shared" si="26"/>
        <v>34357.904848922335</v>
      </c>
      <c r="Q272" s="124">
        <f t="shared" si="22"/>
        <v>19266.787970318925</v>
      </c>
      <c r="R272" s="124">
        <f t="shared" si="23"/>
        <v>9262397.5612771753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9262397.5612771753</v>
      </c>
      <c r="P273" s="124">
        <f t="shared" si="26"/>
        <v>34357.904848922335</v>
      </c>
      <c r="Q273" s="124">
        <f t="shared" si="22"/>
        <v>19378.98267869974</v>
      </c>
      <c r="R273" s="124">
        <f t="shared" si="23"/>
        <v>9316134.4488047976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9316134.4488047976</v>
      </c>
      <c r="P274" s="124">
        <f t="shared" si="26"/>
        <v>34357.904848922335</v>
      </c>
      <c r="Q274" s="124">
        <f t="shared" si="22"/>
        <v>19491.412123205406</v>
      </c>
      <c r="R274" s="124">
        <f t="shared" si="23"/>
        <v>9369983.7657769248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9369983.7657769248</v>
      </c>
      <c r="P275" s="124">
        <f t="shared" si="26"/>
        <v>34357.904848922335</v>
      </c>
      <c r="Q275" s="124">
        <f t="shared" si="22"/>
        <v>19604.07679495577</v>
      </c>
      <c r="R275" s="124">
        <f t="shared" si="23"/>
        <v>9423945.7474208027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9423945.7474208027</v>
      </c>
      <c r="P276" s="124">
        <f t="shared" si="26"/>
        <v>34357.904848922335</v>
      </c>
      <c r="Q276" s="124">
        <f t="shared" si="22"/>
        <v>19716.977186098218</v>
      </c>
      <c r="R276" s="124">
        <f t="shared" si="23"/>
        <v>9478020.6294558235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9478020.6294558235</v>
      </c>
      <c r="P277" s="124">
        <f t="shared" si="26"/>
        <v>34357.904848922335</v>
      </c>
      <c r="Q277" s="124">
        <f t="shared" si="22"/>
        <v>19830.113789809806</v>
      </c>
      <c r="R277" s="124">
        <f t="shared" si="23"/>
        <v>9532208.6480945554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9532208.6480945554</v>
      </c>
      <c r="P278" s="124">
        <f t="shared" si="26"/>
        <v>34357.904848922335</v>
      </c>
      <c r="Q278" s="124">
        <f t="shared" si="22"/>
        <v>19943.487100299433</v>
      </c>
      <c r="R278" s="124">
        <f t="shared" si="23"/>
        <v>9586510.0400437769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9586510.0400437769</v>
      </c>
      <c r="P279" s="124">
        <f t="shared" si="26"/>
        <v>34357.904848922335</v>
      </c>
      <c r="Q279" s="124">
        <f t="shared" si="22"/>
        <v>20057.09761280999</v>
      </c>
      <c r="R279" s="124">
        <f t="shared" si="23"/>
        <v>9640925.0425055083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9640925.0425055083</v>
      </c>
      <c r="P280" s="124">
        <f t="shared" si="26"/>
        <v>34357.904848922335</v>
      </c>
      <c r="Q280" s="124">
        <f t="shared" si="22"/>
        <v>20170.945823620528</v>
      </c>
      <c r="R280" s="124">
        <f t="shared" si="23"/>
        <v>9695453.8931780513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9695453.8931780513</v>
      </c>
      <c r="P281" s="124">
        <f t="shared" si="26"/>
        <v>34357.904848922335</v>
      </c>
      <c r="Q281" s="124">
        <f t="shared" si="22"/>
        <v>20285.032230048426</v>
      </c>
      <c r="R281" s="124">
        <f t="shared" si="23"/>
        <v>9750096.8302570209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9750096.8302570209</v>
      </c>
      <c r="P282" s="124">
        <f t="shared" si="26"/>
        <v>34357.904848922335</v>
      </c>
      <c r="Q282" s="124">
        <f t="shared" si="22"/>
        <v>20399.357330451545</v>
      </c>
      <c r="R282" s="124">
        <f t="shared" si="23"/>
        <v>9804854.0924363937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9804854.0924363937</v>
      </c>
      <c r="P283" s="124">
        <f t="shared" si="26"/>
        <v>34357.904848922335</v>
      </c>
      <c r="Q283" s="124">
        <f t="shared" si="22"/>
        <v>20513.921624230439</v>
      </c>
      <c r="R283" s="124">
        <f t="shared" si="23"/>
        <v>9859725.918909546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9859725.918909546</v>
      </c>
      <c r="P284" s="124">
        <f t="shared" si="26"/>
        <v>34357.904848922335</v>
      </c>
      <c r="Q284" s="124">
        <f t="shared" si="22"/>
        <v>20628.725611830516</v>
      </c>
      <c r="R284" s="124">
        <f t="shared" si="23"/>
        <v>9914712.5493702982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9914712.5493702982</v>
      </c>
      <c r="P285" s="124">
        <f t="shared" si="26"/>
        <v>34357.904848922335</v>
      </c>
      <c r="Q285" s="124">
        <f t="shared" si="22"/>
        <v>20743.769794744218</v>
      </c>
      <c r="R285" s="124">
        <f t="shared" si="23"/>
        <v>9969814.2240139637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9969814.2240139637</v>
      </c>
      <c r="P286" s="124">
        <f t="shared" si="26"/>
        <v>34357.904848922335</v>
      </c>
      <c r="Q286" s="124">
        <f t="shared" si="22"/>
        <v>20859.05467551322</v>
      </c>
      <c r="R286" s="124">
        <f t="shared" si="23"/>
        <v>10025031.1835384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10025031.1835384</v>
      </c>
      <c r="P287" s="124">
        <f t="shared" si="26"/>
        <v>34357.904848922335</v>
      </c>
      <c r="Q287" s="124">
        <f t="shared" si="22"/>
        <v>20974.580757730637</v>
      </c>
      <c r="R287" s="124">
        <f t="shared" si="23"/>
        <v>10080363.669145051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10080363.669145051</v>
      </c>
      <c r="P288" s="124">
        <f t="shared" si="26"/>
        <v>34357.904848922335</v>
      </c>
      <c r="Q288" s="124">
        <f t="shared" si="22"/>
        <v>21090.348546043195</v>
      </c>
      <c r="R288" s="124">
        <f t="shared" si="23"/>
        <v>10135811.922540016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10135811.922540016</v>
      </c>
      <c r="P289" s="124">
        <f t="shared" si="26"/>
        <v>34357.904848922335</v>
      </c>
      <c r="Q289" s="124">
        <f t="shared" si="22"/>
        <v>21206.358546153471</v>
      </c>
      <c r="R289" s="124">
        <f t="shared" si="23"/>
        <v>10191376.185935091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10191376.185935091</v>
      </c>
      <c r="P290" s="124">
        <f t="shared" si="26"/>
        <v>34357.904848922335</v>
      </c>
      <c r="Q290" s="124">
        <f t="shared" si="22"/>
        <v>21322.61126482207</v>
      </c>
      <c r="R290" s="124">
        <f t="shared" si="23"/>
        <v>10247056.702048834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10247056.702048834</v>
      </c>
      <c r="P291" s="124">
        <f t="shared" si="26"/>
        <v>34357.904848922335</v>
      </c>
      <c r="Q291" s="124">
        <f t="shared" si="22"/>
        <v>21439.107209869857</v>
      </c>
      <c r="R291" s="124">
        <f t="shared" si="23"/>
        <v>10302853.714107627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10302853.714107627</v>
      </c>
      <c r="P292" s="124">
        <f t="shared" si="26"/>
        <v>34357.904848922335</v>
      </c>
      <c r="Q292" s="124">
        <f t="shared" si="22"/>
        <v>21555.846890180172</v>
      </c>
      <c r="R292" s="124">
        <f t="shared" si="23"/>
        <v>10358767.465846729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10358767.465846729</v>
      </c>
      <c r="P293" s="124">
        <f t="shared" si="26"/>
        <v>34357.904848922335</v>
      </c>
      <c r="Q293" s="124">
        <f t="shared" si="22"/>
        <v>21672.830815701043</v>
      </c>
      <c r="R293" s="124">
        <f t="shared" si="23"/>
        <v>10414798.201511351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10414798.201511351</v>
      </c>
      <c r="P294" s="124">
        <f t="shared" si="26"/>
        <v>34357.904848922335</v>
      </c>
      <c r="Q294" s="124">
        <f t="shared" si="22"/>
        <v>21790.059497447437</v>
      </c>
      <c r="R294" s="124">
        <f t="shared" si="23"/>
        <v>10470946.165857721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10470946.165857721</v>
      </c>
      <c r="P295" s="124">
        <f t="shared" si="26"/>
        <v>34357.904848922335</v>
      </c>
      <c r="Q295" s="124">
        <f t="shared" si="22"/>
        <v>21907.533447503465</v>
      </c>
      <c r="R295" s="124">
        <f t="shared" si="23"/>
        <v>10527211.604154147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10527211.604154147</v>
      </c>
      <c r="P296" s="124">
        <f t="shared" si="26"/>
        <v>34357.904848922335</v>
      </c>
      <c r="Q296" s="124">
        <f t="shared" si="22"/>
        <v>22025.253179024636</v>
      </c>
      <c r="R296" s="124">
        <f t="shared" si="23"/>
        <v>10583594.762182094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10583594.762182094</v>
      </c>
      <c r="P297" s="124">
        <f t="shared" si="26"/>
        <v>34357.904848922335</v>
      </c>
      <c r="Q297" s="124">
        <f t="shared" si="22"/>
        <v>22143.21920624009</v>
      </c>
      <c r="R297" s="124">
        <f t="shared" si="23"/>
        <v>10640095.886237256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10640095.886237256</v>
      </c>
      <c r="P298" s="124">
        <f t="shared" si="26"/>
        <v>34357.904848922335</v>
      </c>
      <c r="Q298" s="124">
        <f t="shared" si="22"/>
        <v>22261.43204445485</v>
      </c>
      <c r="R298" s="124">
        <f t="shared" si="23"/>
        <v>10696715.223130632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10696715.223130632</v>
      </c>
      <c r="P299" s="124">
        <f t="shared" si="26"/>
        <v>34357.904848922335</v>
      </c>
      <c r="Q299" s="124">
        <f t="shared" si="22"/>
        <v>22379.892210052072</v>
      </c>
      <c r="R299" s="124">
        <f t="shared" si="23"/>
        <v>10753453.020189606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10753453.020189606</v>
      </c>
      <c r="P300" s="124">
        <f t="shared" si="26"/>
        <v>34357.904848922335</v>
      </c>
      <c r="Q300" s="124">
        <f t="shared" si="22"/>
        <v>22498.6002204953</v>
      </c>
      <c r="R300" s="124">
        <f t="shared" si="23"/>
        <v>10810309.525259024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10810309.525259024</v>
      </c>
      <c r="P301" s="124">
        <f t="shared" si="26"/>
        <v>34357.904848922335</v>
      </c>
      <c r="Q301" s="124">
        <f t="shared" si="22"/>
        <v>22617.55659433073</v>
      </c>
      <c r="R301" s="124">
        <f t="shared" si="23"/>
        <v>10867284.986702276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10867284.986702276</v>
      </c>
      <c r="P302" s="124">
        <f t="shared" si="26"/>
        <v>34357.904848922335</v>
      </c>
      <c r="Q302" s="124">
        <f t="shared" si="22"/>
        <v>22736.761851189458</v>
      </c>
      <c r="R302" s="124">
        <f t="shared" si="23"/>
        <v>10924379.653402388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10924379.653402388</v>
      </c>
      <c r="P303" s="124">
        <f t="shared" si="26"/>
        <v>34357.904848922335</v>
      </c>
      <c r="Q303" s="124">
        <f t="shared" si="22"/>
        <v>22856.216511789778</v>
      </c>
      <c r="R303" s="124">
        <f t="shared" si="23"/>
        <v>10981593.7747631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10981593.7747631</v>
      </c>
      <c r="P304" s="124">
        <f t="shared" si="26"/>
        <v>34357.904848922335</v>
      </c>
      <c r="Q304" s="124">
        <f t="shared" si="22"/>
        <v>22975.921097939434</v>
      </c>
      <c r="R304" s="124">
        <f t="shared" si="23"/>
        <v>11038927.600709962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11038927.600709962</v>
      </c>
      <c r="P305" s="124">
        <f t="shared" si="26"/>
        <v>34357.904848922335</v>
      </c>
      <c r="Q305" s="124">
        <f t="shared" si="22"/>
        <v>23095.876132537909</v>
      </c>
      <c r="R305" s="124">
        <f t="shared" si="23"/>
        <v>11096381.381691422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11096381.381691422</v>
      </c>
      <c r="P306" s="124">
        <f t="shared" si="26"/>
        <v>34357.904848922335</v>
      </c>
      <c r="Q306" s="124">
        <f t="shared" si="22"/>
        <v>23216.082139578702</v>
      </c>
      <c r="R306" s="124">
        <f t="shared" si="23"/>
        <v>11153955.368679924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11153955.368679924</v>
      </c>
      <c r="P307" s="124">
        <f t="shared" si="26"/>
        <v>34357.904848922335</v>
      </c>
      <c r="Q307" s="124">
        <f t="shared" si="22"/>
        <v>23336.539644151635</v>
      </c>
      <c r="R307" s="124">
        <f t="shared" si="23"/>
        <v>11211649.813172998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11211649.813172998</v>
      </c>
      <c r="P308" s="124">
        <f t="shared" si="26"/>
        <v>34357.904848922335</v>
      </c>
      <c r="Q308" s="124">
        <f t="shared" si="22"/>
        <v>23457.249172445121</v>
      </c>
      <c r="R308" s="124">
        <f t="shared" si="23"/>
        <v>11269464.967194365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11269464.967194365</v>
      </c>
      <c r="P309" s="124">
        <f t="shared" si="26"/>
        <v>34357.904848922335</v>
      </c>
      <c r="Q309" s="124">
        <f t="shared" si="22"/>
        <v>23578.211251748478</v>
      </c>
      <c r="R309" s="124">
        <f t="shared" si="23"/>
        <v>11327401.083295036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11327401.083295036</v>
      </c>
      <c r="P310" s="124">
        <f t="shared" si="26"/>
        <v>34357.904848922335</v>
      </c>
      <c r="Q310" s="124">
        <f t="shared" si="22"/>
        <v>23699.426410454234</v>
      </c>
      <c r="R310" s="124">
        <f t="shared" si="23"/>
        <v>11385458.414554412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11385458.414554412</v>
      </c>
      <c r="P311" s="124">
        <f t="shared" si="26"/>
        <v>34357.904848922335</v>
      </c>
      <c r="Q311" s="124">
        <f t="shared" si="22"/>
        <v>23820.895178060429</v>
      </c>
      <c r="R311" s="124">
        <f t="shared" si="23"/>
        <v>11443637.214581395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11443637.214581395</v>
      </c>
      <c r="P312" s="124">
        <f t="shared" si="26"/>
        <v>34357.904848922335</v>
      </c>
      <c r="Q312" s="124">
        <f t="shared" si="22"/>
        <v>23942.618085172937</v>
      </c>
      <c r="R312" s="124">
        <f t="shared" si="23"/>
        <v>11501937.737515489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11501937.737515489</v>
      </c>
      <c r="P313" s="124">
        <f t="shared" si="26"/>
        <v>34357.904848922335</v>
      </c>
      <c r="Q313" s="124">
        <f t="shared" si="22"/>
        <v>24064.595663507756</v>
      </c>
      <c r="R313" s="124">
        <f t="shared" si="23"/>
        <v>11560360.238027919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11560360.238027919</v>
      </c>
      <c r="P314" s="124">
        <f t="shared" si="26"/>
        <v>34357.904848922335</v>
      </c>
      <c r="Q314" s="124">
        <f t="shared" si="22"/>
        <v>24186.828445893381</v>
      </c>
      <c r="R314" s="124">
        <f t="shared" si="23"/>
        <v>11618904.971322734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11618904.971322734</v>
      </c>
      <c r="P315" s="124">
        <f t="shared" si="26"/>
        <v>34357.904848922335</v>
      </c>
      <c r="Q315" s="124">
        <f t="shared" ref="Q315:Q378" si="27">O315*$P$53</f>
        <v>24309.316966273072</v>
      </c>
      <c r="R315" s="124">
        <f t="shared" ref="R315:R378" si="28">O315+P315+Q315</f>
        <v>11677572.193137929</v>
      </c>
      <c r="Z315" s="2"/>
    </row>
    <row r="316" spans="13:26" x14ac:dyDescent="0.2">
      <c r="M316" s="2"/>
      <c r="N316" s="1">
        <f t="shared" ref="N316:N379" si="29">N315+1</f>
        <v>258</v>
      </c>
      <c r="O316" s="124">
        <f t="shared" ref="O316:O379" si="30">R315</f>
        <v>11677572.193137929</v>
      </c>
      <c r="P316" s="124">
        <f t="shared" ref="P316:P379" si="31">P315</f>
        <v>34357.904848922335</v>
      </c>
      <c r="Q316" s="124">
        <f t="shared" si="27"/>
        <v>24432.061759707241</v>
      </c>
      <c r="R316" s="124">
        <f t="shared" si="28"/>
        <v>11736362.159746557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11736362.159746557</v>
      </c>
      <c r="P317" s="124">
        <f t="shared" si="31"/>
        <v>34357.904848922335</v>
      </c>
      <c r="Q317" s="124">
        <f t="shared" si="27"/>
        <v>24555.063362375746</v>
      </c>
      <c r="R317" s="124">
        <f t="shared" si="28"/>
        <v>11795275.127957854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11795275.127957854</v>
      </c>
      <c r="P318" s="124">
        <f t="shared" si="31"/>
        <v>34357.904848922335</v>
      </c>
      <c r="Q318" s="124">
        <f t="shared" si="27"/>
        <v>24678.322311580265</v>
      </c>
      <c r="R318" s="124">
        <f t="shared" si="28"/>
        <v>11854311.355118357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11854311.355118357</v>
      </c>
      <c r="P319" s="124">
        <f t="shared" si="31"/>
        <v>34357.904848922335</v>
      </c>
      <c r="Q319" s="124">
        <f t="shared" si="27"/>
        <v>24801.83914574662</v>
      </c>
      <c r="R319" s="124">
        <f t="shared" si="28"/>
        <v>11913471.099113025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11913471.099113025</v>
      </c>
      <c r="P320" s="124">
        <f t="shared" si="31"/>
        <v>34357.904848922335</v>
      </c>
      <c r="Q320" s="124">
        <f t="shared" si="27"/>
        <v>24925.61440442715</v>
      </c>
      <c r="R320" s="124">
        <f t="shared" si="28"/>
        <v>11972754.618366374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11972754.618366374</v>
      </c>
      <c r="P321" s="124">
        <f t="shared" si="31"/>
        <v>34357.904848922335</v>
      </c>
      <c r="Q321" s="124">
        <f t="shared" si="27"/>
        <v>25049.648628303046</v>
      </c>
      <c r="R321" s="124">
        <f t="shared" si="28"/>
        <v>12032162.1718436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12032162.1718436</v>
      </c>
      <c r="P322" s="124">
        <f t="shared" si="31"/>
        <v>34357.904848922335</v>
      </c>
      <c r="Q322" s="124">
        <f t="shared" si="27"/>
        <v>25173.942359186734</v>
      </c>
      <c r="R322" s="124">
        <f t="shared" si="28"/>
        <v>12091694.019051708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12091694.019051708</v>
      </c>
      <c r="P323" s="124">
        <f t="shared" si="31"/>
        <v>34357.904848922335</v>
      </c>
      <c r="Q323" s="124">
        <f t="shared" si="27"/>
        <v>25298.496140024214</v>
      </c>
      <c r="R323" s="124">
        <f t="shared" si="28"/>
        <v>12151350.420040654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12151350.420040654</v>
      </c>
      <c r="P324" s="124">
        <f t="shared" si="31"/>
        <v>34357.904848922335</v>
      </c>
      <c r="Q324" s="124">
        <f t="shared" si="27"/>
        <v>25423.310514897465</v>
      </c>
      <c r="R324" s="124">
        <f t="shared" si="28"/>
        <v>12211131.635404473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12211131.635404473</v>
      </c>
      <c r="P325" s="124">
        <f t="shared" si="31"/>
        <v>34357.904848922335</v>
      </c>
      <c r="Q325" s="124">
        <f t="shared" si="27"/>
        <v>25548.386029026806</v>
      </c>
      <c r="R325" s="124">
        <f t="shared" si="28"/>
        <v>12271037.926282423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12271037.926282423</v>
      </c>
      <c r="P326" s="124">
        <f t="shared" si="31"/>
        <v>34357.904848922335</v>
      </c>
      <c r="Q326" s="124">
        <f t="shared" si="27"/>
        <v>25673.723228773266</v>
      </c>
      <c r="R326" s="124">
        <f t="shared" si="28"/>
        <v>12331069.554360118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12331069.554360118</v>
      </c>
      <c r="P327" s="124">
        <f t="shared" si="31"/>
        <v>34357.904848922335</v>
      </c>
      <c r="Q327" s="124">
        <f t="shared" si="27"/>
        <v>25799.322661640988</v>
      </c>
      <c r="R327" s="124">
        <f t="shared" si="28"/>
        <v>12391226.78187068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12391226.78187068</v>
      </c>
      <c r="P328" s="124">
        <f t="shared" si="31"/>
        <v>34357.904848922335</v>
      </c>
      <c r="Q328" s="124">
        <f t="shared" si="27"/>
        <v>25925.184876279618</v>
      </c>
      <c r="R328" s="124">
        <f t="shared" si="28"/>
        <v>12451509.871595882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12451509.871595882</v>
      </c>
      <c r="P329" s="124">
        <f t="shared" si="31"/>
        <v>34357.904848922335</v>
      </c>
      <c r="Q329" s="124">
        <f t="shared" si="27"/>
        <v>26051.310422486695</v>
      </c>
      <c r="R329" s="124">
        <f t="shared" si="28"/>
        <v>12511919.086867291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12511919.086867291</v>
      </c>
      <c r="P330" s="124">
        <f t="shared" si="31"/>
        <v>34357.904848922335</v>
      </c>
      <c r="Q330" s="124">
        <f t="shared" si="27"/>
        <v>26177.699851210058</v>
      </c>
      <c r="R330" s="124">
        <f t="shared" si="28"/>
        <v>12572454.691567423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12572454.691567423</v>
      </c>
      <c r="P331" s="124">
        <f t="shared" si="31"/>
        <v>34357.904848922335</v>
      </c>
      <c r="Q331" s="124">
        <f t="shared" si="27"/>
        <v>26304.353714550245</v>
      </c>
      <c r="R331" s="124">
        <f t="shared" si="28"/>
        <v>12633116.950130895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12633116.950130895</v>
      </c>
      <c r="P332" s="124">
        <f t="shared" si="31"/>
        <v>34357.904848922335</v>
      </c>
      <c r="Q332" s="124">
        <f t="shared" si="27"/>
        <v>26431.272565762913</v>
      </c>
      <c r="R332" s="124">
        <f t="shared" si="28"/>
        <v>12693906.12754558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12693906.12754558</v>
      </c>
      <c r="P333" s="124">
        <f t="shared" si="31"/>
        <v>34357.904848922335</v>
      </c>
      <c r="Q333" s="124">
        <f t="shared" si="27"/>
        <v>26558.456959261257</v>
      </c>
      <c r="R333" s="124">
        <f t="shared" si="28"/>
        <v>12754822.489353763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12754822.489353763</v>
      </c>
      <c r="P334" s="124">
        <f t="shared" si="31"/>
        <v>34357.904848922335</v>
      </c>
      <c r="Q334" s="124">
        <f t="shared" si="27"/>
        <v>26685.907450618422</v>
      </c>
      <c r="R334" s="124">
        <f t="shared" si="28"/>
        <v>12815866.301653303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12815866.301653303</v>
      </c>
      <c r="P335" s="124">
        <f t="shared" si="31"/>
        <v>34357.904848922335</v>
      </c>
      <c r="Q335" s="124">
        <f t="shared" si="27"/>
        <v>26813.624596569938</v>
      </c>
      <c r="R335" s="124">
        <f t="shared" si="28"/>
        <v>12877037.831098795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12877037.831098795</v>
      </c>
      <c r="P336" s="124">
        <f t="shared" si="31"/>
        <v>34357.904848922335</v>
      </c>
      <c r="Q336" s="124">
        <f t="shared" si="27"/>
        <v>26941.608955016141</v>
      </c>
      <c r="R336" s="124">
        <f t="shared" si="28"/>
        <v>12938337.344902733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12938337.344902733</v>
      </c>
      <c r="P337" s="124">
        <f t="shared" si="31"/>
        <v>34357.904848922335</v>
      </c>
      <c r="Q337" s="124">
        <f t="shared" si="27"/>
        <v>27069.861085024633</v>
      </c>
      <c r="R337" s="124">
        <f t="shared" si="28"/>
        <v>12999765.110836679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12999765.110836679</v>
      </c>
      <c r="P338" s="124">
        <f t="shared" si="31"/>
        <v>34357.904848922335</v>
      </c>
      <c r="Q338" s="124">
        <f t="shared" si="27"/>
        <v>27198.38154683269</v>
      </c>
      <c r="R338" s="124">
        <f t="shared" si="28"/>
        <v>13061321.397232434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13061321.397232434</v>
      </c>
      <c r="P339" s="124">
        <f t="shared" si="31"/>
        <v>34357.904848922335</v>
      </c>
      <c r="Q339" s="124">
        <f t="shared" si="27"/>
        <v>27327.170901849742</v>
      </c>
      <c r="R339" s="124">
        <f t="shared" si="28"/>
        <v>13123006.472983206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13123006.472983206</v>
      </c>
      <c r="P340" s="124">
        <f t="shared" si="31"/>
        <v>34357.904848922335</v>
      </c>
      <c r="Q340" s="124">
        <f t="shared" si="27"/>
        <v>27456.22971265981</v>
      </c>
      <c r="R340" s="124">
        <f t="shared" si="28"/>
        <v>13184820.607544787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13184820.607544787</v>
      </c>
      <c r="P341" s="124">
        <f t="shared" si="31"/>
        <v>34357.904848922335</v>
      </c>
      <c r="Q341" s="124">
        <f t="shared" si="27"/>
        <v>27585.558543023955</v>
      </c>
      <c r="R341" s="124">
        <f t="shared" si="28"/>
        <v>13246764.070936734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13246764.070936734</v>
      </c>
      <c r="P342" s="124">
        <f t="shared" si="31"/>
        <v>34357.904848922335</v>
      </c>
      <c r="Q342" s="124">
        <f t="shared" si="27"/>
        <v>27715.157957882766</v>
      </c>
      <c r="R342" s="124">
        <f t="shared" si="28"/>
        <v>13308837.133743539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13308837.133743539</v>
      </c>
      <c r="P343" s="124">
        <f t="shared" si="31"/>
        <v>34357.904848922335</v>
      </c>
      <c r="Q343" s="124">
        <f t="shared" si="27"/>
        <v>27845.028523358804</v>
      </c>
      <c r="R343" s="124">
        <f t="shared" si="28"/>
        <v>13371040.067115821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13371040.067115821</v>
      </c>
      <c r="P344" s="124">
        <f t="shared" si="31"/>
        <v>34357.904848922335</v>
      </c>
      <c r="Q344" s="124">
        <f t="shared" si="27"/>
        <v>27975.170806759077</v>
      </c>
      <c r="R344" s="124">
        <f t="shared" si="28"/>
        <v>13433373.142771503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13433373.142771503</v>
      </c>
      <c r="P345" s="124">
        <f t="shared" si="31"/>
        <v>34357.904848922335</v>
      </c>
      <c r="Q345" s="124">
        <f t="shared" si="27"/>
        <v>28105.585376577543</v>
      </c>
      <c r="R345" s="124">
        <f t="shared" si="28"/>
        <v>13495836.632997002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13495836.632997002</v>
      </c>
      <c r="P346" s="124">
        <f t="shared" si="31"/>
        <v>34357.904848922335</v>
      </c>
      <c r="Q346" s="124">
        <f t="shared" si="27"/>
        <v>28236.272802497551</v>
      </c>
      <c r="R346" s="124">
        <f t="shared" si="28"/>
        <v>13558430.810648423</v>
      </c>
      <c r="Z346" s="2"/>
    </row>
    <row r="347" spans="13:26" x14ac:dyDescent="0.2">
      <c r="M347" s="2"/>
      <c r="N347" s="1">
        <f t="shared" si="29"/>
        <v>289</v>
      </c>
      <c r="O347" s="124">
        <f t="shared" si="30"/>
        <v>13558430.810648423</v>
      </c>
      <c r="P347" s="124">
        <f t="shared" si="31"/>
        <v>34357.904848922335</v>
      </c>
      <c r="Q347" s="124">
        <f t="shared" si="27"/>
        <v>28367.233655394375</v>
      </c>
      <c r="R347" s="124">
        <f t="shared" si="28"/>
        <v>13621155.94915274</v>
      </c>
      <c r="Z347" s="2"/>
    </row>
    <row r="348" spans="13:26" x14ac:dyDescent="0.2">
      <c r="M348" s="2"/>
      <c r="N348" s="1">
        <f t="shared" si="29"/>
        <v>290</v>
      </c>
      <c r="O348" s="124">
        <f t="shared" si="30"/>
        <v>13621155.94915274</v>
      </c>
      <c r="P348" s="124">
        <f t="shared" si="31"/>
        <v>34357.904848922335</v>
      </c>
      <c r="Q348" s="124">
        <f t="shared" si="27"/>
        <v>28498.468507337675</v>
      </c>
      <c r="R348" s="124">
        <f t="shared" si="28"/>
        <v>13684012.322509</v>
      </c>
      <c r="Z348" s="2"/>
    </row>
    <row r="349" spans="13:26" x14ac:dyDescent="0.2">
      <c r="M349" s="2"/>
      <c r="N349" s="1">
        <f t="shared" si="29"/>
        <v>291</v>
      </c>
      <c r="O349" s="124">
        <f t="shared" si="30"/>
        <v>13684012.322509</v>
      </c>
      <c r="P349" s="124">
        <f t="shared" si="31"/>
        <v>34357.904848922335</v>
      </c>
      <c r="Q349" s="124">
        <f t="shared" si="27"/>
        <v>28629.977931594014</v>
      </c>
      <c r="R349" s="124">
        <f t="shared" si="28"/>
        <v>13747000.205289517</v>
      </c>
      <c r="Z349" s="2"/>
    </row>
    <row r="350" spans="13:26" x14ac:dyDescent="0.2">
      <c r="M350" s="2"/>
      <c r="N350" s="1">
        <f t="shared" si="29"/>
        <v>292</v>
      </c>
      <c r="O350" s="124">
        <f t="shared" si="30"/>
        <v>13747000.205289517</v>
      </c>
      <c r="P350" s="124">
        <f t="shared" si="31"/>
        <v>34357.904848922335</v>
      </c>
      <c r="Q350" s="124">
        <f t="shared" si="27"/>
        <v>28761.762502629343</v>
      </c>
      <c r="R350" s="124">
        <f t="shared" si="28"/>
        <v>13810119.872641068</v>
      </c>
      <c r="Z350" s="2"/>
    </row>
    <row r="351" spans="13:26" x14ac:dyDescent="0.2">
      <c r="M351" s="2"/>
      <c r="N351" s="1">
        <f t="shared" si="29"/>
        <v>293</v>
      </c>
      <c r="O351" s="124">
        <f t="shared" si="30"/>
        <v>13810119.872641068</v>
      </c>
      <c r="P351" s="124">
        <f t="shared" si="31"/>
        <v>34357.904848922335</v>
      </c>
      <c r="Q351" s="124">
        <f t="shared" si="27"/>
        <v>28893.822796111534</v>
      </c>
      <c r="R351" s="124">
        <f t="shared" si="28"/>
        <v>13873371.600286102</v>
      </c>
      <c r="Z351" s="2"/>
    </row>
    <row r="352" spans="13:26" x14ac:dyDescent="0.2">
      <c r="M352" s="2"/>
      <c r="N352" s="1">
        <f t="shared" si="29"/>
        <v>294</v>
      </c>
      <c r="O352" s="124">
        <f t="shared" si="30"/>
        <v>13873371.600286102</v>
      </c>
      <c r="P352" s="124">
        <f t="shared" si="31"/>
        <v>34357.904848922335</v>
      </c>
      <c r="Q352" s="124">
        <f t="shared" si="27"/>
        <v>29026.159388912885</v>
      </c>
      <c r="R352" s="124">
        <f t="shared" si="28"/>
        <v>13936755.664523937</v>
      </c>
      <c r="Z352" s="2"/>
    </row>
    <row r="353" spans="13:26" x14ac:dyDescent="0.2">
      <c r="M353" s="2"/>
      <c r="N353" s="1">
        <f t="shared" si="29"/>
        <v>295</v>
      </c>
      <c r="O353" s="124">
        <f t="shared" si="30"/>
        <v>13936755.664523937</v>
      </c>
      <c r="P353" s="124">
        <f t="shared" si="31"/>
        <v>34357.904848922335</v>
      </c>
      <c r="Q353" s="124">
        <f t="shared" si="27"/>
        <v>29158.772859112625</v>
      </c>
      <c r="R353" s="124">
        <f t="shared" si="28"/>
        <v>14000272.342231972</v>
      </c>
      <c r="Z353" s="2"/>
    </row>
    <row r="354" spans="13:26" x14ac:dyDescent="0.2">
      <c r="M354" s="2"/>
      <c r="N354" s="1">
        <f t="shared" si="29"/>
        <v>296</v>
      </c>
      <c r="O354" s="124">
        <f t="shared" si="30"/>
        <v>14000272.342231972</v>
      </c>
      <c r="P354" s="124">
        <f t="shared" si="31"/>
        <v>34357.904848922335</v>
      </c>
      <c r="Q354" s="124">
        <f t="shared" si="27"/>
        <v>29291.66378599947</v>
      </c>
      <c r="R354" s="124">
        <f t="shared" si="28"/>
        <v>14063921.910866894</v>
      </c>
      <c r="Z354" s="2"/>
    </row>
    <row r="355" spans="13:26" x14ac:dyDescent="0.2">
      <c r="M355" s="2"/>
      <c r="N355" s="1">
        <f t="shared" si="29"/>
        <v>297</v>
      </c>
      <c r="O355" s="124">
        <f t="shared" si="30"/>
        <v>14063921.910866894</v>
      </c>
      <c r="P355" s="124">
        <f t="shared" si="31"/>
        <v>34357.904848922335</v>
      </c>
      <c r="Q355" s="124">
        <f t="shared" si="27"/>
        <v>29424.832750074122</v>
      </c>
      <c r="R355" s="124">
        <f t="shared" si="28"/>
        <v>14127704.64846589</v>
      </c>
      <c r="Z355" s="2"/>
    </row>
    <row r="356" spans="13:26" x14ac:dyDescent="0.2">
      <c r="M356" s="2"/>
      <c r="N356" s="1">
        <f t="shared" si="29"/>
        <v>298</v>
      </c>
      <c r="O356" s="124">
        <f t="shared" si="30"/>
        <v>14127704.64846589</v>
      </c>
      <c r="P356" s="124">
        <f t="shared" si="31"/>
        <v>34357.904848922335</v>
      </c>
      <c r="Q356" s="124">
        <f t="shared" si="27"/>
        <v>29558.280333051825</v>
      </c>
      <c r="R356" s="124">
        <f t="shared" si="28"/>
        <v>14191620.833647864</v>
      </c>
      <c r="Z356" s="2"/>
    </row>
    <row r="357" spans="13:26" x14ac:dyDescent="0.2">
      <c r="M357" s="2"/>
      <c r="N357" s="1">
        <f t="shared" si="29"/>
        <v>299</v>
      </c>
      <c r="O357" s="124">
        <f t="shared" si="30"/>
        <v>14191620.833647864</v>
      </c>
      <c r="P357" s="124">
        <f t="shared" si="31"/>
        <v>34357.904848922335</v>
      </c>
      <c r="Q357" s="124">
        <f t="shared" si="27"/>
        <v>29692.007117864894</v>
      </c>
      <c r="R357" s="124">
        <f t="shared" si="28"/>
        <v>14255670.745614652</v>
      </c>
      <c r="Z357" s="2"/>
    </row>
    <row r="358" spans="13:26" x14ac:dyDescent="0.2">
      <c r="M358" s="2"/>
      <c r="N358" s="1">
        <f t="shared" si="29"/>
        <v>300</v>
      </c>
      <c r="O358" s="124">
        <f t="shared" si="30"/>
        <v>14255670.745614652</v>
      </c>
      <c r="P358" s="124">
        <f t="shared" si="31"/>
        <v>34357.904848922335</v>
      </c>
      <c r="Q358" s="124">
        <f t="shared" si="27"/>
        <v>29826.013688665284</v>
      </c>
      <c r="R358" s="124">
        <f t="shared" si="28"/>
        <v>14319854.664152239</v>
      </c>
      <c r="Z358" s="2"/>
    </row>
    <row r="359" spans="13:26" x14ac:dyDescent="0.2">
      <c r="M359" s="2"/>
      <c r="N359" s="1">
        <f t="shared" si="29"/>
        <v>301</v>
      </c>
      <c r="O359" s="124">
        <f t="shared" si="30"/>
        <v>14319854.664152239</v>
      </c>
      <c r="P359" s="124">
        <f t="shared" si="31"/>
        <v>34357.904848922335</v>
      </c>
      <c r="Q359" s="124">
        <f t="shared" si="27"/>
        <v>29960.3006308271</v>
      </c>
      <c r="R359" s="124">
        <f t="shared" si="28"/>
        <v>14384172.869631987</v>
      </c>
      <c r="Z359" s="2"/>
    </row>
    <row r="360" spans="13:26" x14ac:dyDescent="0.2">
      <c r="M360" s="2"/>
      <c r="N360" s="1">
        <f t="shared" si="29"/>
        <v>302</v>
      </c>
      <c r="O360" s="124">
        <f t="shared" si="30"/>
        <v>14384172.869631987</v>
      </c>
      <c r="P360" s="124">
        <f t="shared" si="31"/>
        <v>34357.904848922335</v>
      </c>
      <c r="Q360" s="124">
        <f t="shared" si="27"/>
        <v>30094.868530949196</v>
      </c>
      <c r="R360" s="124">
        <f t="shared" si="28"/>
        <v>14448625.643011859</v>
      </c>
      <c r="Z360" s="2"/>
    </row>
    <row r="361" spans="13:26" x14ac:dyDescent="0.2">
      <c r="M361" s="2"/>
      <c r="N361" s="1">
        <f t="shared" si="29"/>
        <v>303</v>
      </c>
      <c r="O361" s="124">
        <f t="shared" si="30"/>
        <v>14448625.643011859</v>
      </c>
      <c r="P361" s="124">
        <f t="shared" si="31"/>
        <v>34357.904848922335</v>
      </c>
      <c r="Q361" s="124">
        <f t="shared" si="27"/>
        <v>30229.717976857719</v>
      </c>
      <c r="R361" s="124">
        <f t="shared" si="28"/>
        <v>14513213.265837638</v>
      </c>
      <c r="Z361" s="2"/>
    </row>
    <row r="362" spans="13:26" x14ac:dyDescent="0.2">
      <c r="M362" s="2"/>
      <c r="N362" s="1">
        <f t="shared" si="29"/>
        <v>304</v>
      </c>
      <c r="O362" s="124">
        <f t="shared" si="30"/>
        <v>14513213.265837638</v>
      </c>
      <c r="P362" s="124">
        <f t="shared" si="31"/>
        <v>34357.904848922335</v>
      </c>
      <c r="Q362" s="124">
        <f t="shared" si="27"/>
        <v>30364.849557608672</v>
      </c>
      <c r="R362" s="124">
        <f t="shared" si="28"/>
        <v>14577936.020244168</v>
      </c>
      <c r="Z362" s="2"/>
    </row>
    <row r="363" spans="13:26" x14ac:dyDescent="0.2">
      <c r="M363" s="2"/>
      <c r="N363" s="1">
        <f t="shared" si="29"/>
        <v>305</v>
      </c>
      <c r="O363" s="124">
        <f t="shared" si="30"/>
        <v>14577936.020244168</v>
      </c>
      <c r="P363" s="124">
        <f t="shared" si="31"/>
        <v>34357.904848922335</v>
      </c>
      <c r="Q363" s="124">
        <f t="shared" si="27"/>
        <v>30500.263863490502</v>
      </c>
      <c r="R363" s="124">
        <f t="shared" si="28"/>
        <v>14642794.188956581</v>
      </c>
      <c r="Z363" s="2"/>
    </row>
    <row r="364" spans="13:26" x14ac:dyDescent="0.2">
      <c r="M364" s="2"/>
      <c r="N364" s="1">
        <f t="shared" si="29"/>
        <v>306</v>
      </c>
      <c r="O364" s="124">
        <f t="shared" si="30"/>
        <v>14642794.188956581</v>
      </c>
      <c r="P364" s="124">
        <f t="shared" si="31"/>
        <v>34357.904848922335</v>
      </c>
      <c r="Q364" s="124">
        <f t="shared" si="27"/>
        <v>30635.961486026659</v>
      </c>
      <c r="R364" s="124">
        <f t="shared" si="28"/>
        <v>14707788.05529153</v>
      </c>
      <c r="Z364" s="2"/>
    </row>
    <row r="365" spans="13:26" x14ac:dyDescent="0.2">
      <c r="M365" s="2"/>
      <c r="N365" s="1">
        <f t="shared" si="29"/>
        <v>307</v>
      </c>
      <c r="O365" s="124">
        <f t="shared" si="30"/>
        <v>14707788.05529153</v>
      </c>
      <c r="P365" s="124">
        <f t="shared" si="31"/>
        <v>34357.904848922335</v>
      </c>
      <c r="Q365" s="124">
        <f t="shared" si="27"/>
        <v>30771.943017978203</v>
      </c>
      <c r="R365" s="124">
        <f t="shared" si="28"/>
        <v>14772917.90315843</v>
      </c>
      <c r="Z365" s="2"/>
    </row>
    <row r="366" spans="13:26" x14ac:dyDescent="0.2">
      <c r="M366" s="2"/>
      <c r="N366" s="1">
        <f t="shared" si="29"/>
        <v>308</v>
      </c>
      <c r="O366" s="124">
        <f t="shared" si="30"/>
        <v>14772917.90315843</v>
      </c>
      <c r="P366" s="124">
        <f t="shared" si="31"/>
        <v>34357.904848922335</v>
      </c>
      <c r="Q366" s="124">
        <f t="shared" si="27"/>
        <v>30908.209053346367</v>
      </c>
      <c r="R366" s="124">
        <f t="shared" si="28"/>
        <v>14838184.017060699</v>
      </c>
      <c r="Z366" s="2"/>
    </row>
    <row r="367" spans="13:26" x14ac:dyDescent="0.2">
      <c r="M367" s="2"/>
      <c r="N367" s="1">
        <f t="shared" si="29"/>
        <v>309</v>
      </c>
      <c r="O367" s="124">
        <f t="shared" si="30"/>
        <v>14838184.017060699</v>
      </c>
      <c r="P367" s="124">
        <f t="shared" si="31"/>
        <v>34357.904848922335</v>
      </c>
      <c r="Q367" s="124">
        <f t="shared" si="27"/>
        <v>31044.760187375181</v>
      </c>
      <c r="R367" s="124">
        <f t="shared" si="28"/>
        <v>14903586.682096995</v>
      </c>
      <c r="Z367" s="2"/>
    </row>
    <row r="368" spans="13:26" x14ac:dyDescent="0.2">
      <c r="M368" s="2"/>
      <c r="N368" s="1">
        <f t="shared" si="29"/>
        <v>310</v>
      </c>
      <c r="O368" s="124">
        <f t="shared" si="30"/>
        <v>14903586.682096995</v>
      </c>
      <c r="P368" s="124">
        <f t="shared" si="31"/>
        <v>34357.904848922335</v>
      </c>
      <c r="Q368" s="124">
        <f t="shared" si="27"/>
        <v>31181.597016554042</v>
      </c>
      <c r="R368" s="124">
        <f t="shared" si="28"/>
        <v>14969126.183962472</v>
      </c>
      <c r="Z368" s="2"/>
    </row>
    <row r="369" spans="13:26" x14ac:dyDescent="0.2">
      <c r="M369" s="2"/>
      <c r="N369" s="1">
        <f t="shared" si="29"/>
        <v>311</v>
      </c>
      <c r="O369" s="124">
        <f t="shared" si="30"/>
        <v>14969126.183962472</v>
      </c>
      <c r="P369" s="124">
        <f t="shared" si="31"/>
        <v>34357.904848922335</v>
      </c>
      <c r="Q369" s="124">
        <f t="shared" si="27"/>
        <v>31318.720138620352</v>
      </c>
      <c r="R369" s="124">
        <f t="shared" si="28"/>
        <v>15034802.808950014</v>
      </c>
      <c r="Z369" s="2"/>
    </row>
    <row r="370" spans="13:26" x14ac:dyDescent="0.2">
      <c r="M370" s="2"/>
      <c r="N370" s="1">
        <f t="shared" si="29"/>
        <v>312</v>
      </c>
      <c r="O370" s="124">
        <f t="shared" si="30"/>
        <v>15034802.808950014</v>
      </c>
      <c r="P370" s="124">
        <f t="shared" si="31"/>
        <v>34357.904848922335</v>
      </c>
      <c r="Q370" s="124">
        <f t="shared" si="27"/>
        <v>31456.130152562091</v>
      </c>
      <c r="R370" s="124">
        <f t="shared" si="28"/>
        <v>15100616.843951499</v>
      </c>
      <c r="Z370" s="2"/>
    </row>
    <row r="371" spans="13:26" x14ac:dyDescent="0.2">
      <c r="M371" s="2"/>
      <c r="N371" s="1">
        <f t="shared" si="29"/>
        <v>313</v>
      </c>
      <c r="O371" s="124">
        <f t="shared" si="30"/>
        <v>15100616.843951499</v>
      </c>
      <c r="P371" s="124">
        <f t="shared" si="31"/>
        <v>34357.904848922335</v>
      </c>
      <c r="Q371" s="124">
        <f t="shared" si="27"/>
        <v>31593.827658620474</v>
      </c>
      <c r="R371" s="124">
        <f t="shared" si="28"/>
        <v>15166568.576459041</v>
      </c>
      <c r="Z371" s="2"/>
    </row>
    <row r="372" spans="13:26" x14ac:dyDescent="0.2">
      <c r="M372" s="2"/>
      <c r="N372" s="1">
        <f t="shared" si="29"/>
        <v>314</v>
      </c>
      <c r="O372" s="124">
        <f t="shared" si="30"/>
        <v>15166568.576459041</v>
      </c>
      <c r="P372" s="124">
        <f t="shared" si="31"/>
        <v>34357.904848922335</v>
      </c>
      <c r="Q372" s="124">
        <f t="shared" si="27"/>
        <v>31731.813258292539</v>
      </c>
      <c r="R372" s="124">
        <f t="shared" si="28"/>
        <v>15232658.294566255</v>
      </c>
      <c r="Z372" s="2"/>
    </row>
    <row r="373" spans="13:26" x14ac:dyDescent="0.2">
      <c r="M373" s="2"/>
      <c r="N373" s="1">
        <f t="shared" si="29"/>
        <v>315</v>
      </c>
      <c r="O373" s="124">
        <f t="shared" si="30"/>
        <v>15232658.294566255</v>
      </c>
      <c r="P373" s="124">
        <f t="shared" si="31"/>
        <v>34357.904848922335</v>
      </c>
      <c r="Q373" s="124">
        <f t="shared" si="27"/>
        <v>31870.087554333793</v>
      </c>
      <c r="R373" s="124">
        <f t="shared" si="28"/>
        <v>15298886.286969511</v>
      </c>
      <c r="Z373" s="2"/>
    </row>
    <row r="374" spans="13:26" x14ac:dyDescent="0.2">
      <c r="M374" s="2"/>
      <c r="N374" s="1">
        <f t="shared" si="29"/>
        <v>316</v>
      </c>
      <c r="O374" s="124">
        <f t="shared" si="30"/>
        <v>15298886.286969511</v>
      </c>
      <c r="P374" s="124">
        <f t="shared" si="31"/>
        <v>34357.904848922335</v>
      </c>
      <c r="Q374" s="124">
        <f t="shared" si="27"/>
        <v>32008.651150760848</v>
      </c>
      <c r="R374" s="124">
        <f t="shared" si="28"/>
        <v>15365252.842969194</v>
      </c>
      <c r="Z374" s="2"/>
    </row>
    <row r="375" spans="13:26" x14ac:dyDescent="0.2">
      <c r="M375" s="2"/>
      <c r="N375" s="1">
        <f t="shared" si="29"/>
        <v>317</v>
      </c>
      <c r="O375" s="124">
        <f t="shared" si="30"/>
        <v>15365252.842969194</v>
      </c>
      <c r="P375" s="124">
        <f t="shared" si="31"/>
        <v>34357.904848922335</v>
      </c>
      <c r="Q375" s="124">
        <f t="shared" si="27"/>
        <v>32147.504652854048</v>
      </c>
      <c r="R375" s="124">
        <f t="shared" si="28"/>
        <v>15431758.25247097</v>
      </c>
      <c r="Z375" s="2"/>
    </row>
    <row r="376" spans="13:26" x14ac:dyDescent="0.2">
      <c r="M376" s="2"/>
      <c r="N376" s="1">
        <f t="shared" si="29"/>
        <v>318</v>
      </c>
      <c r="O376" s="124">
        <f t="shared" si="30"/>
        <v>15431758.25247097</v>
      </c>
      <c r="P376" s="124">
        <f t="shared" si="31"/>
        <v>34357.904848922335</v>
      </c>
      <c r="Q376" s="124">
        <f t="shared" si="27"/>
        <v>32286.648667160105</v>
      </c>
      <c r="R376" s="124">
        <f t="shared" si="28"/>
        <v>15498402.805987053</v>
      </c>
      <c r="Z376" s="2"/>
    </row>
    <row r="377" spans="13:26" x14ac:dyDescent="0.2">
      <c r="M377" s="2"/>
      <c r="N377" s="1">
        <f t="shared" si="29"/>
        <v>319</v>
      </c>
      <c r="O377" s="124">
        <f t="shared" si="30"/>
        <v>15498402.805987053</v>
      </c>
      <c r="P377" s="124">
        <f t="shared" si="31"/>
        <v>34357.904848922335</v>
      </c>
      <c r="Q377" s="124">
        <f t="shared" si="27"/>
        <v>32426.08380149478</v>
      </c>
      <c r="R377" s="124">
        <f t="shared" si="28"/>
        <v>15565186.79463747</v>
      </c>
      <c r="Z377" s="2"/>
    </row>
    <row r="378" spans="13:26" x14ac:dyDescent="0.2">
      <c r="M378" s="2"/>
      <c r="N378" s="1">
        <f t="shared" si="29"/>
        <v>320</v>
      </c>
      <c r="O378" s="124">
        <f t="shared" si="30"/>
        <v>15565186.79463747</v>
      </c>
      <c r="P378" s="124">
        <f t="shared" si="31"/>
        <v>34357.904848922335</v>
      </c>
      <c r="Q378" s="124">
        <f t="shared" si="27"/>
        <v>32565.810664945504</v>
      </c>
      <c r="R378" s="124">
        <f t="shared" si="28"/>
        <v>15632110.510151338</v>
      </c>
      <c r="Z378" s="2"/>
    </row>
    <row r="379" spans="13:26" x14ac:dyDescent="0.2">
      <c r="M379" s="2"/>
      <c r="N379" s="1">
        <f t="shared" si="29"/>
        <v>321</v>
      </c>
      <c r="O379" s="124">
        <f t="shared" si="30"/>
        <v>15632110.510151338</v>
      </c>
      <c r="P379" s="124">
        <f t="shared" si="31"/>
        <v>34357.904848922335</v>
      </c>
      <c r="Q379" s="124">
        <f t="shared" ref="Q379:Q394" si="32">O379*$P$53</f>
        <v>32705.829867874065</v>
      </c>
      <c r="R379" s="124">
        <f t="shared" ref="R379:R394" si="33">O379+P379+Q379</f>
        <v>15699174.244868133</v>
      </c>
      <c r="Z379" s="2"/>
    </row>
    <row r="380" spans="13:26" x14ac:dyDescent="0.2">
      <c r="M380" s="2"/>
      <c r="N380" s="1">
        <f t="shared" ref="N380:N394" si="34">N379+1</f>
        <v>322</v>
      </c>
      <c r="O380" s="124">
        <f t="shared" ref="O380:O394" si="35">R379</f>
        <v>15699174.244868133</v>
      </c>
      <c r="P380" s="124">
        <f t="shared" ref="P380:P394" si="36">P379</f>
        <v>34357.904848922335</v>
      </c>
      <c r="Q380" s="124">
        <f t="shared" si="32"/>
        <v>32846.142021919251</v>
      </c>
      <c r="R380" s="124">
        <f t="shared" si="33"/>
        <v>15766378.291738974</v>
      </c>
      <c r="Z380" s="2"/>
    </row>
    <row r="381" spans="13:26" x14ac:dyDescent="0.2">
      <c r="M381" s="2"/>
      <c r="N381" s="1">
        <f t="shared" si="34"/>
        <v>323</v>
      </c>
      <c r="O381" s="124">
        <f t="shared" si="35"/>
        <v>15766378.291738974</v>
      </c>
      <c r="P381" s="124">
        <f t="shared" si="36"/>
        <v>34357.904848922335</v>
      </c>
      <c r="Q381" s="124">
        <f t="shared" si="32"/>
        <v>32986.747739999548</v>
      </c>
      <c r="R381" s="124">
        <f t="shared" si="33"/>
        <v>15833722.944327895</v>
      </c>
      <c r="Z381" s="2"/>
    </row>
    <row r="382" spans="13:26" x14ac:dyDescent="0.2">
      <c r="M382" s="2"/>
      <c r="N382" s="1">
        <f t="shared" si="34"/>
        <v>324</v>
      </c>
      <c r="O382" s="124">
        <f t="shared" si="35"/>
        <v>15833722.944327895</v>
      </c>
      <c r="P382" s="124">
        <f t="shared" si="36"/>
        <v>34357.904848922335</v>
      </c>
      <c r="Q382" s="124">
        <f t="shared" si="32"/>
        <v>33127.647636315785</v>
      </c>
      <c r="R382" s="124">
        <f t="shared" si="33"/>
        <v>15901208.496813133</v>
      </c>
      <c r="Z382" s="2"/>
    </row>
    <row r="383" spans="13:26" x14ac:dyDescent="0.2">
      <c r="M383" s="2"/>
      <c r="N383" s="1">
        <f t="shared" si="34"/>
        <v>325</v>
      </c>
      <c r="O383" s="124">
        <f t="shared" si="35"/>
        <v>15901208.496813133</v>
      </c>
      <c r="P383" s="124">
        <f t="shared" si="36"/>
        <v>34357.904848922335</v>
      </c>
      <c r="Q383" s="124">
        <f t="shared" si="32"/>
        <v>33268.842326353857</v>
      </c>
      <c r="R383" s="124">
        <f t="shared" si="33"/>
        <v>15968835.24398841</v>
      </c>
      <c r="Z383" s="2"/>
    </row>
    <row r="384" spans="13:26" x14ac:dyDescent="0.2">
      <c r="M384" s="2"/>
      <c r="N384" s="1">
        <f t="shared" si="34"/>
        <v>326</v>
      </c>
      <c r="O384" s="124">
        <f t="shared" si="35"/>
        <v>15968835.24398841</v>
      </c>
      <c r="P384" s="124">
        <f t="shared" si="36"/>
        <v>34357.904848922335</v>
      </c>
      <c r="Q384" s="124">
        <f t="shared" si="32"/>
        <v>33410.332426887377</v>
      </c>
      <c r="R384" s="124">
        <f t="shared" si="33"/>
        <v>16036603.481264219</v>
      </c>
      <c r="Z384" s="2"/>
    </row>
    <row r="385" spans="13:26" x14ac:dyDescent="0.2">
      <c r="M385" s="2"/>
      <c r="N385" s="1">
        <f t="shared" si="34"/>
        <v>327</v>
      </c>
      <c r="O385" s="124">
        <f t="shared" si="35"/>
        <v>16036603.481264219</v>
      </c>
      <c r="P385" s="124">
        <f t="shared" si="36"/>
        <v>34357.904848922335</v>
      </c>
      <c r="Q385" s="124">
        <f t="shared" si="32"/>
        <v>33552.118555980371</v>
      </c>
      <c r="R385" s="124">
        <f t="shared" si="33"/>
        <v>16104513.504669121</v>
      </c>
      <c r="Z385" s="2"/>
    </row>
    <row r="386" spans="13:26" x14ac:dyDescent="0.2">
      <c r="M386" s="2"/>
      <c r="N386" s="1">
        <f t="shared" si="34"/>
        <v>328</v>
      </c>
      <c r="O386" s="124">
        <f t="shared" si="35"/>
        <v>16104513.504669121</v>
      </c>
      <c r="P386" s="124">
        <f t="shared" si="36"/>
        <v>34357.904848922335</v>
      </c>
      <c r="Q386" s="124">
        <f t="shared" si="32"/>
        <v>33694.201332990022</v>
      </c>
      <c r="R386" s="124">
        <f t="shared" si="33"/>
        <v>16172565.610851033</v>
      </c>
      <c r="Z386" s="2"/>
    </row>
    <row r="387" spans="13:26" x14ac:dyDescent="0.2">
      <c r="M387" s="2"/>
      <c r="N387" s="1">
        <f t="shared" si="34"/>
        <v>329</v>
      </c>
      <c r="O387" s="124">
        <f t="shared" si="35"/>
        <v>16172565.610851033</v>
      </c>
      <c r="P387" s="124">
        <f t="shared" si="36"/>
        <v>34357.904848922335</v>
      </c>
      <c r="Q387" s="124">
        <f t="shared" si="32"/>
        <v>33836.581378569332</v>
      </c>
      <c r="R387" s="124">
        <f t="shared" si="33"/>
        <v>16240760.097078525</v>
      </c>
      <c r="Z387" s="2"/>
    </row>
    <row r="388" spans="13:26" x14ac:dyDescent="0.2">
      <c r="M388" s="2"/>
      <c r="N388" s="1">
        <f t="shared" si="34"/>
        <v>330</v>
      </c>
      <c r="O388" s="124">
        <f t="shared" si="35"/>
        <v>16240760.097078525</v>
      </c>
      <c r="P388" s="124">
        <f t="shared" si="36"/>
        <v>34357.904848922335</v>
      </c>
      <c r="Q388" s="124">
        <f t="shared" si="32"/>
        <v>33979.259314669842</v>
      </c>
      <c r="R388" s="124">
        <f t="shared" si="33"/>
        <v>16309097.261242116</v>
      </c>
      <c r="Z388" s="2"/>
    </row>
    <row r="389" spans="13:26" x14ac:dyDescent="0.2">
      <c r="M389" s="2"/>
      <c r="N389" s="1">
        <f t="shared" si="34"/>
        <v>331</v>
      </c>
      <c r="O389" s="124">
        <f t="shared" si="35"/>
        <v>16309097.261242116</v>
      </c>
      <c r="P389" s="124">
        <f t="shared" si="36"/>
        <v>34357.904848922335</v>
      </c>
      <c r="Q389" s="124">
        <f t="shared" si="32"/>
        <v>34122.235764544348</v>
      </c>
      <c r="R389" s="124">
        <f t="shared" si="33"/>
        <v>16377577.401855582</v>
      </c>
      <c r="Z389" s="2"/>
    </row>
    <row r="390" spans="13:26" x14ac:dyDescent="0.2">
      <c r="M390" s="2"/>
      <c r="N390" s="1">
        <f t="shared" si="34"/>
        <v>332</v>
      </c>
      <c r="O390" s="124">
        <f t="shared" si="35"/>
        <v>16377577.401855582</v>
      </c>
      <c r="P390" s="124">
        <f t="shared" si="36"/>
        <v>34357.904848922335</v>
      </c>
      <c r="Q390" s="124">
        <f t="shared" si="32"/>
        <v>34265.511352749643</v>
      </c>
      <c r="R390" s="124">
        <f t="shared" si="33"/>
        <v>16446200.818057254</v>
      </c>
      <c r="Z390" s="2"/>
    </row>
    <row r="391" spans="13:26" x14ac:dyDescent="0.2">
      <c r="M391" s="2"/>
      <c r="N391" s="1">
        <f t="shared" si="34"/>
        <v>333</v>
      </c>
      <c r="O391" s="124">
        <f t="shared" si="35"/>
        <v>16446200.818057254</v>
      </c>
      <c r="P391" s="124">
        <f t="shared" si="36"/>
        <v>34357.904848922335</v>
      </c>
      <c r="Q391" s="124">
        <f t="shared" si="32"/>
        <v>34409.086705149224</v>
      </c>
      <c r="R391" s="124">
        <f t="shared" si="33"/>
        <v>16514967.809611326</v>
      </c>
      <c r="Z391" s="2"/>
    </row>
    <row r="392" spans="13:26" x14ac:dyDescent="0.2">
      <c r="M392" s="2"/>
      <c r="N392" s="1">
        <f t="shared" si="34"/>
        <v>334</v>
      </c>
      <c r="O392" s="124">
        <f t="shared" si="35"/>
        <v>16514967.809611326</v>
      </c>
      <c r="P392" s="124">
        <f t="shared" si="36"/>
        <v>34357.904848922335</v>
      </c>
      <c r="Q392" s="124">
        <f t="shared" si="32"/>
        <v>34552.962448916034</v>
      </c>
      <c r="R392" s="124">
        <f t="shared" si="33"/>
        <v>16583878.676909164</v>
      </c>
      <c r="Z392" s="2"/>
    </row>
    <row r="393" spans="13:26" x14ac:dyDescent="0.2">
      <c r="M393" s="2"/>
      <c r="N393" s="1">
        <f t="shared" si="34"/>
        <v>335</v>
      </c>
      <c r="O393" s="124">
        <f t="shared" si="35"/>
        <v>16583878.676909164</v>
      </c>
      <c r="P393" s="124">
        <f t="shared" si="36"/>
        <v>34357.904848922335</v>
      </c>
      <c r="Q393" s="124">
        <f t="shared" si="32"/>
        <v>34697.139212535199</v>
      </c>
      <c r="R393" s="124">
        <f t="shared" si="33"/>
        <v>16652933.720970621</v>
      </c>
      <c r="Z393" s="2"/>
    </row>
    <row r="394" spans="13:26" x14ac:dyDescent="0.2">
      <c r="M394" s="2"/>
      <c r="N394" s="1">
        <f t="shared" si="34"/>
        <v>336</v>
      </c>
      <c r="O394" s="124">
        <f t="shared" si="35"/>
        <v>16652933.720970621</v>
      </c>
      <c r="P394" s="124">
        <f t="shared" si="36"/>
        <v>34357.904848922335</v>
      </c>
      <c r="Q394" s="124">
        <f t="shared" si="32"/>
        <v>34841.617625806772</v>
      </c>
      <c r="R394" s="124">
        <f t="shared" si="33"/>
        <v>16722133.24344535</v>
      </c>
      <c r="Z394" s="2"/>
    </row>
    <row r="395" spans="13:26" x14ac:dyDescent="0.2">
      <c r="M395" s="2"/>
      <c r="N395" s="163" t="s">
        <v>216</v>
      </c>
      <c r="O395" s="163" t="s">
        <v>216</v>
      </c>
      <c r="P395" s="163" t="s">
        <v>216</v>
      </c>
      <c r="Q395" s="163" t="s">
        <v>216</v>
      </c>
      <c r="R395" s="163" t="s">
        <v>216</v>
      </c>
      <c r="Z395" s="2"/>
    </row>
    <row r="396" spans="13:26" x14ac:dyDescent="0.2">
      <c r="M396" s="2"/>
      <c r="N396" s="134"/>
      <c r="O396" s="134" t="s">
        <v>231</v>
      </c>
      <c r="P396" s="196">
        <f>SUM(P59:P394)</f>
        <v>11544256.029237852</v>
      </c>
      <c r="Q396" s="196">
        <f>SUM(Q59:Q394)</f>
        <v>5177877.2142075058</v>
      </c>
      <c r="R396" s="196">
        <f>P396+Q396</f>
        <v>16722133.243445357</v>
      </c>
      <c r="S396" s="124">
        <f>R396-P54</f>
        <v>0</v>
      </c>
      <c r="Z396" s="2"/>
    </row>
    <row r="397" spans="13:26" x14ac:dyDescent="0.2"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66334-5577-4A95-A549-06C1C412D353}">
  <sheetPr>
    <tabColor theme="2" tint="-0.499984740745262"/>
    <pageSetUpPr fitToPage="1"/>
  </sheetPr>
  <dimension ref="A1:AH385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4.285156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28515625" style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5703125" style="1" bestFit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Big Bend Floating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41229.981458894748</v>
      </c>
      <c r="Q8" s="184">
        <f>G10</f>
        <v>52994.482235888143</v>
      </c>
      <c r="R8" s="184">
        <f>G11</f>
        <v>53047.334426775938</v>
      </c>
      <c r="S8" s="184">
        <f>G12</f>
        <v>12338.707555478615</v>
      </c>
      <c r="T8" s="184">
        <f>G13</f>
        <v>-77150.542759247954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81930.05352093422</v>
      </c>
      <c r="Q9" s="184">
        <f>L10</f>
        <v>111835.58440427366</v>
      </c>
      <c r="R9" s="184">
        <f>L11</f>
        <v>113771.01854890396</v>
      </c>
      <c r="S9" s="184">
        <f>L12</f>
        <v>21788.801959473622</v>
      </c>
      <c r="T9" s="184">
        <f>L13</f>
        <v>-165465.35139171701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39</v>
      </c>
      <c r="B10" s="170">
        <f>'Escalation Factors'!$A$10</f>
        <v>2023</v>
      </c>
      <c r="C10" s="201">
        <v>2052</v>
      </c>
      <c r="D10" s="10" t="s">
        <v>155</v>
      </c>
      <c r="E10" s="184">
        <f>VLOOKUP($A$10,'Cost Estimates in 2023'!$A:$F,2,FALSE)</f>
        <v>50255</v>
      </c>
      <c r="F10" s="164">
        <f>VLOOKUP(G$7,Multiplier_Labor,3,FALSE)</f>
        <v>1.0545116353773385</v>
      </c>
      <c r="G10" s="185">
        <f>E10*F10</f>
        <v>52994.482235888143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111835.58440427366</v>
      </c>
      <c r="M10" s="2"/>
      <c r="O10" s="134" t="s">
        <v>235</v>
      </c>
      <c r="P10" s="184">
        <f>SUM(Q10:T10)</f>
        <v>81930.05352093422</v>
      </c>
      <c r="Q10" s="184">
        <f>Q9-Q16</f>
        <v>111835.58440427366</v>
      </c>
      <c r="R10" s="184">
        <f>R9-R16</f>
        <v>113771.01854890396</v>
      </c>
      <c r="S10" s="184">
        <f>S9-S16</f>
        <v>21788.801959473622</v>
      </c>
      <c r="T10" s="184">
        <f>T9-T16</f>
        <v>-165465.35139171701</v>
      </c>
      <c r="Z10" s="2"/>
      <c r="AA10" s="186" t="str">
        <f>A10</f>
        <v>Big Bend Floating Solar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41229.981458894748</v>
      </c>
      <c r="AF10" s="182">
        <f>P16</f>
        <v>0</v>
      </c>
      <c r="AG10" s="182">
        <f>L15</f>
        <v>81930.05352093422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52325</v>
      </c>
      <c r="F11" s="164">
        <f>VLOOKUP(G$7,Multiplier_Materials,3,FALSE)</f>
        <v>1.0138047668757943</v>
      </c>
      <c r="G11" s="185">
        <f>E11*F11</f>
        <v>53047.334426775938</v>
      </c>
      <c r="H11" s="137"/>
      <c r="K11" s="164">
        <f>VLOOKUP(J$10,Multiplier_Materials,4,FALSE)</f>
        <v>2.1447075480474549</v>
      </c>
      <c r="L11" s="185">
        <f>G11*K11</f>
        <v>113771.01854890396</v>
      </c>
      <c r="M11" s="2"/>
      <c r="O11" s="134" t="s">
        <v>234</v>
      </c>
      <c r="P11" s="184">
        <f>SUM(Q11:T11)</f>
        <v>41229.981458894894</v>
      </c>
      <c r="Q11" s="184">
        <f>Q10/((1+Q13)^(P12))</f>
        <v>52994.48223588831</v>
      </c>
      <c r="R11" s="184">
        <f>R10/((1+R13)^(P12))</f>
        <v>53047.334426775938</v>
      </c>
      <c r="S11" s="184">
        <f>S10/((1+S13)^(P12))</f>
        <v>12338.707555478592</v>
      </c>
      <c r="T11" s="184">
        <f>T10/((1+T13)^(P12))</f>
        <v>-77150.542759247954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11845</v>
      </c>
      <c r="F12" s="164">
        <f>VLOOKUP(G$7,Multiplier_GDP,3,FALSE)</f>
        <v>1.0416806716317952</v>
      </c>
      <c r="G12" s="185">
        <f>E12*F12</f>
        <v>12338.707555478615</v>
      </c>
      <c r="H12" s="137"/>
      <c r="K12" s="164">
        <f>VLOOKUP(J$10,Multiplier_GDP,4,FALSE)</f>
        <v>1.7658901356973153</v>
      </c>
      <c r="L12" s="185">
        <f>G12*K12</f>
        <v>21788.801959473622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-76100</v>
      </c>
      <c r="F13" s="164">
        <f>F11</f>
        <v>1.0138047668757943</v>
      </c>
      <c r="G13" s="185">
        <f>E13*F13</f>
        <v>-77150.542759247954</v>
      </c>
      <c r="H13" s="137"/>
      <c r="K13" s="164">
        <f>K11</f>
        <v>2.1447075480474549</v>
      </c>
      <c r="L13" s="185">
        <f>G13*K13</f>
        <v>-165465.35139171701</v>
      </c>
      <c r="M13" s="2"/>
      <c r="O13" s="180" t="s">
        <v>237</v>
      </c>
      <c r="P13" s="189">
        <f>IF(P8=0,0,((P9/P8)^(1/($P7-$P6))-1))</f>
        <v>2.575952687599381E-2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2136.1249743818789</v>
      </c>
      <c r="Q14" s="185">
        <f>PMT(Q13,$P12,-Q11)</f>
        <v>2824.9785078072641</v>
      </c>
      <c r="R14" s="185">
        <f>PMT(R13,$P12,-R11)</f>
        <v>2848.7254321307755</v>
      </c>
      <c r="S14" s="185">
        <f>PMT(S13,$P12,-S11)</f>
        <v>605.52672742333482</v>
      </c>
      <c r="T14" s="185">
        <f>PMT(T13,$P12,-T11)</f>
        <v>-4143.105692979495</v>
      </c>
      <c r="U14" s="190"/>
      <c r="Z14" s="2"/>
    </row>
    <row r="15" spans="1:34" x14ac:dyDescent="0.2">
      <c r="E15" s="185">
        <f>SUM(E10:E13)</f>
        <v>38325</v>
      </c>
      <c r="F15" s="124"/>
      <c r="G15" s="185">
        <f>SUM(G10:G13)</f>
        <v>41229.981458894748</v>
      </c>
      <c r="H15" s="137"/>
      <c r="L15" s="185">
        <f>SUM(L10:L13)</f>
        <v>81930.05352093422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2136.1249743818789</v>
      </c>
      <c r="Q17" s="124">
        <f>IF($N17&lt;=TRUNC($P$12),Q14*(1+0),0)</f>
        <v>2824.9785078072641</v>
      </c>
      <c r="R17" s="124">
        <f>IF($N17&lt;=TRUNC($P$12),R14*(1+0),0)</f>
        <v>2848.7254321307755</v>
      </c>
      <c r="S17" s="124">
        <f>IF($N17&lt;=TRUNC($P$12),S14*(1+0),0)</f>
        <v>605.52672742333482</v>
      </c>
      <c r="T17" s="124">
        <f>IF($N17&lt;=TRUNC($P$12),T14*(1+0),0)</f>
        <v>-4143.105692979495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2191.1452372178746</v>
      </c>
      <c r="Q18" s="124">
        <f t="shared" ref="Q18:Q48" si="3">IF($N18&lt;=TRUNC($P$12),Q17*(1+Q$13),0)</f>
        <v>2904.2104734399886</v>
      </c>
      <c r="R18" s="124">
        <f t="shared" ref="R18:R48" si="4">IF($N18&lt;=TRUNC($P$12),R17*(1+R$13),0)</f>
        <v>2930.3769167933842</v>
      </c>
      <c r="S18" s="124">
        <f t="shared" ref="S18:S48" si="5">IF($N18&lt;=TRUNC($P$12),S17*(1+S$13),0)</f>
        <v>618.41514976475173</v>
      </c>
      <c r="T18" s="124">
        <f t="shared" ref="T18:T48" si="6">IF($N18&lt;=TRUNC($P$12),T17*(1+T$13),0)</f>
        <v>-4261.8573027802504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2247.5986577838985</v>
      </c>
      <c r="Q19" s="124">
        <f t="shared" si="3"/>
        <v>2985.6646522189994</v>
      </c>
      <c r="R19" s="124">
        <f t="shared" si="4"/>
        <v>3014.3687340385618</v>
      </c>
      <c r="S19" s="124">
        <f t="shared" si="5"/>
        <v>631.57789761968911</v>
      </c>
      <c r="T19" s="124">
        <f t="shared" si="6"/>
        <v>-4384.0126260933512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2305.5229221355803</v>
      </c>
      <c r="Q20" s="124">
        <f t="shared" si="3"/>
        <v>3069.4033703939117</v>
      </c>
      <c r="R20" s="124">
        <f t="shared" si="4"/>
        <v>3100.7679635602008</v>
      </c>
      <c r="S20" s="124">
        <f t="shared" si="5"/>
        <v>645.020809909729</v>
      </c>
      <c r="T20" s="124">
        <f t="shared" si="6"/>
        <v>-4509.6692217282616</v>
      </c>
      <c r="U20" s="196">
        <f>SUM(Q17:T20)/4</f>
        <v>2220.0979478798081</v>
      </c>
      <c r="V20" s="124">
        <f>SUM(Q17:Q20)/4</f>
        <v>2946.0642509650411</v>
      </c>
      <c r="W20" s="124">
        <f>SUM(R17:R20)/4</f>
        <v>2973.5597616307305</v>
      </c>
      <c r="X20" s="124">
        <f>SUM(S17:S20)/4</f>
        <v>625.13514617937608</v>
      </c>
      <c r="Y20" s="124">
        <f>SUM(T17:T20)/4</f>
        <v>-4324.6612108953395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2364.9567150611938</v>
      </c>
      <c r="Q21" s="124">
        <f t="shared" si="3"/>
        <v>3155.4907022741058</v>
      </c>
      <c r="R21" s="124">
        <f t="shared" si="4"/>
        <v>3189.6436077213757</v>
      </c>
      <c r="S21" s="124">
        <f t="shared" si="5"/>
        <v>658.74984983583522</v>
      </c>
      <c r="T21" s="124">
        <f t="shared" si="6"/>
        <v>-4638.9274447701227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2425.9397467149065</v>
      </c>
      <c r="Q22" s="124">
        <f t="shared" si="3"/>
        <v>3243.9925192564319</v>
      </c>
      <c r="R22" s="124">
        <f t="shared" si="4"/>
        <v>3281.0666466627758</v>
      </c>
      <c r="S22" s="124">
        <f t="shared" si="5"/>
        <v>672.77110752359636</v>
      </c>
      <c r="T22" s="124">
        <f t="shared" si="6"/>
        <v>-4771.8905267278978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2488.5127799636857</v>
      </c>
      <c r="Q23" s="124">
        <f t="shared" si="3"/>
        <v>3334.9765402279913</v>
      </c>
      <c r="R23" s="124">
        <f t="shared" si="4"/>
        <v>3375.1100949906818</v>
      </c>
      <c r="S23" s="124">
        <f t="shared" si="5"/>
        <v>687.09080272477104</v>
      </c>
      <c r="T23" s="124">
        <f t="shared" si="6"/>
        <v>-4908.6646579797589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2552.7176584670851</v>
      </c>
      <c r="Q24" s="124">
        <f t="shared" si="3"/>
        <v>3428.5123833825596</v>
      </c>
      <c r="R24" s="124">
        <f t="shared" si="4"/>
        <v>3471.8490600897571</v>
      </c>
      <c r="S24" s="124">
        <f t="shared" si="5"/>
        <v>701.71528757633564</v>
      </c>
      <c r="T24" s="124">
        <f t="shared" si="6"/>
        <v>-5049.3590725815675</v>
      </c>
      <c r="U24" s="196">
        <f>SUM(Q21:T24)/4</f>
        <v>2458.0317250517173</v>
      </c>
      <c r="V24" s="124">
        <f>SUM(Q21:Q24)/4</f>
        <v>3290.7430362852724</v>
      </c>
      <c r="W24" s="124">
        <f>SUM(R21:R24)/4</f>
        <v>3329.4173523661475</v>
      </c>
      <c r="X24" s="124">
        <f>SUM(S21:S24)/4</f>
        <v>680.08176191513462</v>
      </c>
      <c r="Y24" s="124">
        <f>SUM(T21:T24)/4</f>
        <v>-4842.210425514837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2618.5973355096221</v>
      </c>
      <c r="Q25" s="124">
        <f t="shared" si="3"/>
        <v>3524.6716194903024</v>
      </c>
      <c r="R25" s="124">
        <f t="shared" si="4"/>
        <v>3571.3608021072296</v>
      </c>
      <c r="S25" s="124">
        <f t="shared" si="5"/>
        <v>716.65104941825655</v>
      </c>
      <c r="T25" s="124">
        <f t="shared" si="6"/>
        <v>-5194.086135506167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2686.1959036059743</v>
      </c>
      <c r="Q26" s="124">
        <f t="shared" si="3"/>
        <v>3623.5278266615423</v>
      </c>
      <c r="R26" s="124">
        <f t="shared" si="4"/>
        <v>3673.7247956563674</v>
      </c>
      <c r="S26" s="124">
        <f t="shared" si="5"/>
        <v>731.90471367123803</v>
      </c>
      <c r="T26" s="124">
        <f t="shared" si="6"/>
        <v>-5342.9614323831738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2755.5586248998006</v>
      </c>
      <c r="Q27" s="124">
        <f t="shared" si="3"/>
        <v>3725.1566466464824</v>
      </c>
      <c r="R27" s="124">
        <f t="shared" si="4"/>
        <v>3779.0227932885277</v>
      </c>
      <c r="S27" s="124">
        <f t="shared" si="5"/>
        <v>747.48304677572196</v>
      </c>
      <c r="T27" s="124">
        <f t="shared" si="6"/>
        <v>-5496.1038618109305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2826.7319623775293</v>
      </c>
      <c r="Q28" s="124">
        <f t="shared" si="3"/>
        <v>3829.6358427139612</v>
      </c>
      <c r="R28" s="124">
        <f t="shared" si="4"/>
        <v>3887.3388907844696</v>
      </c>
      <c r="S28" s="124">
        <f t="shared" si="5"/>
        <v>763.39295919344318</v>
      </c>
      <c r="T28" s="124">
        <f t="shared" si="6"/>
        <v>-5653.635730314345</v>
      </c>
      <c r="U28" s="196">
        <f>SUM(Q25:T28)/4</f>
        <v>2721.7709565982323</v>
      </c>
      <c r="V28" s="124">
        <f>SUM(Q25:Q28)/4</f>
        <v>3675.7479838780719</v>
      </c>
      <c r="W28" s="124">
        <f>SUM(R25:R28)/4</f>
        <v>3727.8618204591485</v>
      </c>
      <c r="X28" s="124">
        <f>SUM(S25:S28)/4</f>
        <v>739.85794226466487</v>
      </c>
      <c r="Y28" s="124">
        <f>SUM(T25:T28)/4</f>
        <v>-5421.6967900036543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2899.7636119190283</v>
      </c>
      <c r="Q29" s="124">
        <f t="shared" si="3"/>
        <v>3937.0453591535334</v>
      </c>
      <c r="R29" s="124">
        <f t="shared" si="4"/>
        <v>3998.75959431708</v>
      </c>
      <c r="S29" s="124">
        <f t="shared" si="5"/>
        <v>779.64150847287181</v>
      </c>
      <c r="T29" s="124">
        <f t="shared" si="6"/>
        <v>-5815.6828500244574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2974.7025352077007</v>
      </c>
      <c r="Q30" s="124">
        <f t="shared" si="3"/>
        <v>4047.4673824463962</v>
      </c>
      <c r="R30" s="124">
        <f t="shared" si="4"/>
        <v>4113.3738895391443</v>
      </c>
      <c r="S30" s="124">
        <f t="shared" si="5"/>
        <v>796.23590237990209</v>
      </c>
      <c r="T30" s="124">
        <f t="shared" si="6"/>
        <v>-5982.3746391577415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3051.5989935231073</v>
      </c>
      <c r="Q31" s="124">
        <f t="shared" si="3"/>
        <v>4160.986404151975</v>
      </c>
      <c r="R31" s="124">
        <f t="shared" si="4"/>
        <v>4231.2733126513476</v>
      </c>
      <c r="S31" s="124">
        <f t="shared" si="5"/>
        <v>813.18350209517757</v>
      </c>
      <c r="T31" s="124">
        <f t="shared" si="6"/>
        <v>-6153.8442253753938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3130.5045824398594</v>
      </c>
      <c r="Q32" s="124">
        <f t="shared" si="3"/>
        <v>4277.6892855582837</v>
      </c>
      <c r="R32" s="124">
        <f t="shared" si="4"/>
        <v>4352.5520235072545</v>
      </c>
      <c r="S32" s="124">
        <f t="shared" si="5"/>
        <v>830.49182547946964</v>
      </c>
      <c r="T32" s="124">
        <f t="shared" si="6"/>
        <v>-6330.2285521051499</v>
      </c>
      <c r="U32" s="196">
        <f>SUM(Q29:T32)/4</f>
        <v>3014.1424307724237</v>
      </c>
      <c r="V32" s="124">
        <f>SUM(Q29:Q32)/4</f>
        <v>4105.7971078275468</v>
      </c>
      <c r="W32" s="124">
        <f>SUM(R29:R32)/4</f>
        <v>4173.9897050037071</v>
      </c>
      <c r="X32" s="124">
        <f>SUM(S29:S32)/4</f>
        <v>804.88818460685536</v>
      </c>
      <c r="Y32" s="124">
        <f>SUM(T29:T32)/4</f>
        <v>-6070.5325666656854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3211.4722674572004</v>
      </c>
      <c r="Q33" s="124">
        <f t="shared" si="3"/>
        <v>4397.6653241455306</v>
      </c>
      <c r="R33" s="124">
        <f t="shared" si="4"/>
        <v>4477.3068808136622</v>
      </c>
      <c r="S33" s="124">
        <f t="shared" si="5"/>
        <v>848.16855040855864</v>
      </c>
      <c r="T33" s="124">
        <f t="shared" si="6"/>
        <v>-6511.6684879105505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3294.5564205842984</v>
      </c>
      <c r="Q34" s="124">
        <f t="shared" si="3"/>
        <v>4521.006321913821</v>
      </c>
      <c r="R34" s="124">
        <f t="shared" si="4"/>
        <v>4605.6375194863776</v>
      </c>
      <c r="S34" s="124">
        <f t="shared" si="5"/>
        <v>866.22151817909673</v>
      </c>
      <c r="T34" s="124">
        <f t="shared" si="6"/>
        <v>-6698.3089389949964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3379.8128579069644</v>
      </c>
      <c r="Q35" s="124">
        <f t="shared" si="3"/>
        <v>4647.8066556272433</v>
      </c>
      <c r="R35" s="124">
        <f t="shared" si="4"/>
        <v>4737.6464302232034</v>
      </c>
      <c r="S35" s="124">
        <f t="shared" si="5"/>
        <v>884.65873698696362</v>
      </c>
      <c r="T35" s="124">
        <f t="shared" si="6"/>
        <v>-6890.2989649304463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3467.2988781622353</v>
      </c>
      <c r="Q36" s="124">
        <f t="shared" si="3"/>
        <v>4778.1633490280874</v>
      </c>
      <c r="R36" s="124">
        <f t="shared" si="4"/>
        <v>4873.4390413576812</v>
      </c>
      <c r="S36" s="124">
        <f t="shared" si="5"/>
        <v>903.48838547965727</v>
      </c>
      <c r="T36" s="124">
        <f t="shared" si="6"/>
        <v>-7087.7918977031895</v>
      </c>
      <c r="U36" s="196">
        <f>SUM(Q33:T36)/4</f>
        <v>3338.2851060276748</v>
      </c>
      <c r="V36" s="124">
        <f>SUM(Q33:Q36)/4</f>
        <v>4586.1604126786706</v>
      </c>
      <c r="W36" s="124">
        <f>SUM(R33:R36)/4</f>
        <v>4673.5074679702311</v>
      </c>
      <c r="X36" s="124">
        <f>SUM(S33:S36)/4</f>
        <v>875.63429776356907</v>
      </c>
      <c r="Y36" s="124">
        <f>SUM(T33:T36)/4</f>
        <v>-6797.017072384795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3557.0733023479543</v>
      </c>
      <c r="Q37" s="124">
        <f t="shared" si="3"/>
        <v>4912.1761470764495</v>
      </c>
      <c r="R37" s="124">
        <f t="shared" si="4"/>
        <v>5013.1238030589648</v>
      </c>
      <c r="S37" s="124">
        <f t="shared" si="5"/>
        <v>922.71881638429647</v>
      </c>
      <c r="T37" s="124">
        <f t="shared" si="6"/>
        <v>-7290.9454641717557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3649.1965143951638</v>
      </c>
      <c r="Q38" s="124">
        <f t="shared" si="3"/>
        <v>5049.9475922720258</v>
      </c>
      <c r="R38" s="124">
        <f t="shared" si="4"/>
        <v>5156.8122739450691</v>
      </c>
      <c r="S38" s="124">
        <f t="shared" si="5"/>
        <v>942.35856021284428</v>
      </c>
      <c r="T38" s="124">
        <f t="shared" si="6"/>
        <v>-7499.9219120347752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3743.7305029319768</v>
      </c>
      <c r="Q39" s="124">
        <f t="shared" si="3"/>
        <v>5191.5831031165053</v>
      </c>
      <c r="R39" s="124">
        <f t="shared" si="4"/>
        <v>5304.6192101786655</v>
      </c>
      <c r="S39" s="124">
        <f t="shared" si="5"/>
        <v>962.41632904619519</v>
      </c>
      <c r="T39" s="124">
        <f t="shared" si="6"/>
        <v>-7714.8881394093887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3840.7389041682864</v>
      </c>
      <c r="Q40" s="124">
        <f t="shared" si="3"/>
        <v>5337.1910547765838</v>
      </c>
      <c r="R40" s="124">
        <f t="shared" si="4"/>
        <v>5456.6626571165871</v>
      </c>
      <c r="S40" s="124">
        <f t="shared" si="5"/>
        <v>982.90102039880594</v>
      </c>
      <c r="T40" s="124">
        <f t="shared" si="6"/>
        <v>-7936.01582812369</v>
      </c>
      <c r="U40" s="196">
        <f>SUM(Q37:T40)/4</f>
        <v>3697.6848059608456</v>
      </c>
      <c r="V40" s="124">
        <f>SUM(Q37:Q40)/4</f>
        <v>5122.7244743103911</v>
      </c>
      <c r="W40" s="124">
        <f>SUM(R37:R40)/4</f>
        <v>5232.8044860748214</v>
      </c>
      <c r="X40" s="124">
        <f>SUM(S37:S40)/4</f>
        <v>952.59868151053547</v>
      </c>
      <c r="Y40" s="124">
        <f>SUM(T37:T40)/4</f>
        <v>-7610.4428359349022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3940.2870459314881</v>
      </c>
      <c r="Q41" s="124">
        <f t="shared" si="3"/>
        <v>5486.8828620093327</v>
      </c>
      <c r="R41" s="124">
        <f t="shared" si="4"/>
        <v>5613.0640435862297</v>
      </c>
      <c r="S41" s="124">
        <f t="shared" si="5"/>
        <v>1003.8217211655832</v>
      </c>
      <c r="T41" s="124">
        <f t="shared" si="6"/>
        <v>-8163.481580829658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4042.441992884209</v>
      </c>
      <c r="Q42" s="124">
        <f t="shared" si="3"/>
        <v>5640.773064413368</v>
      </c>
      <c r="R42" s="124">
        <f t="shared" si="4"/>
        <v>5773.948278864149</v>
      </c>
      <c r="S42" s="124">
        <f t="shared" si="5"/>
        <v>1025.1877116527796</v>
      </c>
      <c r="T42" s="124">
        <f t="shared" si="6"/>
        <v>-8397.4670620460874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4147.2725929558892</v>
      </c>
      <c r="Q43" s="124">
        <f t="shared" si="3"/>
        <v>5798.9794140710519</v>
      </c>
      <c r="R43" s="124">
        <f t="shared" si="4"/>
        <v>5939.4438524343041</v>
      </c>
      <c r="S43" s="124">
        <f t="shared" si="5"/>
        <v>1047.0084696946858</v>
      </c>
      <c r="T43" s="124">
        <f t="shared" si="6"/>
        <v>-8638.1591432441528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3032.5004079428973</v>
      </c>
      <c r="V44" s="124">
        <f>SUM(Q41:Q44)/4</f>
        <v>4231.6588351234377</v>
      </c>
      <c r="W44" s="124">
        <f>SUM(R41:R44)/4</f>
        <v>4331.6140437211707</v>
      </c>
      <c r="X44" s="124">
        <f>SUM(S41:S44)/4</f>
        <v>769.00447562826207</v>
      </c>
      <c r="Y44" s="124">
        <f>SUM(T41:T44)/4</f>
        <v>-6299.7769465299743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81930.053520934365</v>
      </c>
      <c r="Q50" s="196">
        <f>SUM(Q$17:Q$48)</f>
        <v>111835.58440427373</v>
      </c>
      <c r="R50" s="196">
        <f>SUM(R$17:R$48)</f>
        <v>113771.01854890381</v>
      </c>
      <c r="S50" s="196">
        <f>SUM(S$17:S$48)</f>
        <v>21788.801959473589</v>
      </c>
      <c r="T50" s="196">
        <f>SUM(T$17:T$48)</f>
        <v>-165465.35139171674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1.4551915228366852E-10</v>
      </c>
      <c r="Q51" s="188">
        <f>Q50-Q$10</f>
        <v>0</v>
      </c>
      <c r="R51" s="188">
        <f>R50-R$10</f>
        <v>-1.4551915228366852E-10</v>
      </c>
      <c r="S51" s="188">
        <f>S50-S$10</f>
        <v>-3.2741809263825417E-11</v>
      </c>
      <c r="T51" s="188">
        <f>T50-T$10</f>
        <v>2.6193447411060333E-10</v>
      </c>
      <c r="U51" s="188">
        <f>SUM(Q50:T50)-P$10</f>
        <v>1.4551915228366852E-10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2.575952687599381E-2</v>
      </c>
      <c r="Z52" s="2"/>
    </row>
    <row r="53" spans="13:26" x14ac:dyDescent="0.2">
      <c r="M53" s="2"/>
      <c r="O53" s="134" t="s">
        <v>236</v>
      </c>
      <c r="P53" s="197">
        <f>((1+P52)^(1/12))-1</f>
        <v>2.1216926123639457E-3</v>
      </c>
      <c r="Z53" s="2"/>
    </row>
    <row r="54" spans="13:26" x14ac:dyDescent="0.2">
      <c r="M54" s="2"/>
      <c r="O54" s="134" t="s">
        <v>235</v>
      </c>
      <c r="P54" s="196">
        <f>P10</f>
        <v>81930.05352093422</v>
      </c>
      <c r="Z54" s="2"/>
    </row>
    <row r="55" spans="13:26" x14ac:dyDescent="0.2">
      <c r="M55" s="2"/>
      <c r="O55" s="134" t="s">
        <v>234</v>
      </c>
      <c r="P55" s="196">
        <f>P54/(1+P53)^P56</f>
        <v>41229.98145889493</v>
      </c>
      <c r="Z55" s="2"/>
    </row>
    <row r="56" spans="13:26" x14ac:dyDescent="0.2">
      <c r="M56" s="2"/>
      <c r="O56" s="134" t="s">
        <v>233</v>
      </c>
      <c r="P56" s="124">
        <f>$P$12*12</f>
        <v>324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176.09363728711418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176.09363728711418</v>
      </c>
      <c r="Q59" s="124">
        <f t="shared" ref="Q59:Q122" si="7">O59*$P$53</f>
        <v>0</v>
      </c>
      <c r="R59" s="124">
        <f t="shared" ref="R59:R122" si="8">O59+P59+Q59</f>
        <v>176.09363728711418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176.09363728711418</v>
      </c>
      <c r="P60" s="124">
        <f t="shared" ref="P60:P123" si="11">P59</f>
        <v>176.09363728711418</v>
      </c>
      <c r="Q60" s="124">
        <f t="shared" si="7"/>
        <v>0.37361656931636639</v>
      </c>
      <c r="R60" s="124">
        <f t="shared" si="8"/>
        <v>352.56089114354472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352.56089114354472</v>
      </c>
      <c r="P61" s="124">
        <f t="shared" si="11"/>
        <v>176.09363728711418</v>
      </c>
      <c r="Q61" s="124">
        <f t="shared" si="7"/>
        <v>0.74802583814770807</v>
      </c>
      <c r="R61" s="124">
        <f t="shared" si="8"/>
        <v>529.40255426880663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529.40255426880663</v>
      </c>
      <c r="P62" s="124">
        <f t="shared" si="11"/>
        <v>176.09363728711418</v>
      </c>
      <c r="Q62" s="124">
        <f t="shared" si="7"/>
        <v>1.1232294883587299</v>
      </c>
      <c r="R62" s="124">
        <f t="shared" si="8"/>
        <v>706.61942104427953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706.61942104427953</v>
      </c>
      <c r="P63" s="124">
        <f t="shared" si="11"/>
        <v>176.09363728711418</v>
      </c>
      <c r="Q63" s="124">
        <f t="shared" si="7"/>
        <v>1.4992292053825362</v>
      </c>
      <c r="R63" s="124">
        <f t="shared" si="8"/>
        <v>884.21228753677633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884.21228753677633</v>
      </c>
      <c r="P64" s="124">
        <f t="shared" si="11"/>
        <v>176.09363728711418</v>
      </c>
      <c r="Q64" s="124">
        <f t="shared" si="7"/>
        <v>1.8760266782282033</v>
      </c>
      <c r="R64" s="124">
        <f t="shared" si="8"/>
        <v>1062.1819515021189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1062.1819515021189</v>
      </c>
      <c r="P65" s="124">
        <f t="shared" si="11"/>
        <v>176.09363728711418</v>
      </c>
      <c r="Q65" s="124">
        <f t="shared" si="7"/>
        <v>2.2536235994883644</v>
      </c>
      <c r="R65" s="124">
        <f t="shared" si="8"/>
        <v>1240.5292123887214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1240.5292123887214</v>
      </c>
      <c r="P66" s="124">
        <f t="shared" si="11"/>
        <v>176.09363728711418</v>
      </c>
      <c r="Q66" s="124">
        <f t="shared" si="7"/>
        <v>2.632021665346814</v>
      </c>
      <c r="R66" s="124">
        <f t="shared" si="8"/>
        <v>1419.2548713411825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1419.2548713411825</v>
      </c>
      <c r="P67" s="124">
        <f t="shared" si="11"/>
        <v>176.09363728711418</v>
      </c>
      <c r="Q67" s="124">
        <f t="shared" si="7"/>
        <v>3.011222575586129</v>
      </c>
      <c r="R67" s="124">
        <f t="shared" si="8"/>
        <v>1598.3597312038828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1598.3597312038828</v>
      </c>
      <c r="P68" s="124">
        <f t="shared" si="11"/>
        <v>176.09363728711418</v>
      </c>
      <c r="Q68" s="124">
        <f t="shared" si="7"/>
        <v>3.3912280335953002</v>
      </c>
      <c r="R68" s="124">
        <f t="shared" si="8"/>
        <v>1777.8445965245924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1777.8445965245924</v>
      </c>
      <c r="P69" s="124">
        <f t="shared" si="11"/>
        <v>176.09363728711418</v>
      </c>
      <c r="Q69" s="124">
        <f t="shared" si="7"/>
        <v>3.7720397463773874</v>
      </c>
      <c r="R69" s="124">
        <f t="shared" si="8"/>
        <v>1957.7102735580841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1957.7102735580841</v>
      </c>
      <c r="P70" s="124">
        <f t="shared" si="11"/>
        <v>176.09363728711418</v>
      </c>
      <c r="Q70" s="124">
        <f t="shared" si="7"/>
        <v>4.1536594245571861</v>
      </c>
      <c r="R70" s="124">
        <f t="shared" si="8"/>
        <v>2137.9575702697553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2137.9575702697553</v>
      </c>
      <c r="P71" s="124">
        <f t="shared" si="11"/>
        <v>176.09363728711418</v>
      </c>
      <c r="Q71" s="124">
        <f t="shared" si="7"/>
        <v>4.5360887823889113</v>
      </c>
      <c r="R71" s="124">
        <f t="shared" si="8"/>
        <v>2318.5872963392585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2318.5872963392585</v>
      </c>
      <c r="P72" s="124">
        <f t="shared" si="11"/>
        <v>176.09363728711418</v>
      </c>
      <c r="Q72" s="124">
        <f t="shared" si="7"/>
        <v>4.9193295377638995</v>
      </c>
      <c r="R72" s="124">
        <f t="shared" si="8"/>
        <v>2499.6002631641368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2499.6002631641368</v>
      </c>
      <c r="P73" s="124">
        <f t="shared" si="11"/>
        <v>176.09363728711418</v>
      </c>
      <c r="Q73" s="124">
        <f t="shared" si="7"/>
        <v>5.3033834122183237</v>
      </c>
      <c r="R73" s="124">
        <f t="shared" si="8"/>
        <v>2680.9972838634694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2680.9972838634694</v>
      </c>
      <c r="P74" s="124">
        <f t="shared" si="11"/>
        <v>176.09363728711418</v>
      </c>
      <c r="Q74" s="124">
        <f t="shared" si="7"/>
        <v>5.6882521309409269</v>
      </c>
      <c r="R74" s="124">
        <f t="shared" si="8"/>
        <v>2862.7791732815244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2862.7791732815244</v>
      </c>
      <c r="P75" s="124">
        <f t="shared" si="11"/>
        <v>176.09363728711418</v>
      </c>
      <c r="Q75" s="124">
        <f t="shared" si="7"/>
        <v>6.0739374227807748</v>
      </c>
      <c r="R75" s="124">
        <f t="shared" si="8"/>
        <v>3044.9467479914197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3044.9467479914197</v>
      </c>
      <c r="P76" s="124">
        <f t="shared" si="11"/>
        <v>176.09363728711418</v>
      </c>
      <c r="Q76" s="124">
        <f t="shared" si="7"/>
        <v>6.4604410202550158</v>
      </c>
      <c r="R76" s="124">
        <f t="shared" si="8"/>
        <v>3227.500826298789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3227.500826298789</v>
      </c>
      <c r="P77" s="124">
        <f t="shared" si="11"/>
        <v>176.09363728711418</v>
      </c>
      <c r="Q77" s="124">
        <f t="shared" si="7"/>
        <v>6.8477646595566712</v>
      </c>
      <c r="R77" s="124">
        <f t="shared" si="8"/>
        <v>3410.4422282454598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3410.4422282454598</v>
      </c>
      <c r="P78" s="124">
        <f t="shared" si="11"/>
        <v>176.09363728711418</v>
      </c>
      <c r="Q78" s="124">
        <f t="shared" si="7"/>
        <v>7.2359100805624257</v>
      </c>
      <c r="R78" s="124">
        <f t="shared" si="8"/>
        <v>3593.7717756131365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3593.7717756131365</v>
      </c>
      <c r="P79" s="124">
        <f t="shared" si="11"/>
        <v>176.09363728711418</v>
      </c>
      <c r="Q79" s="124">
        <f t="shared" si="7"/>
        <v>7.6248790268404507</v>
      </c>
      <c r="R79" s="124">
        <f t="shared" si="8"/>
        <v>3777.4902919270912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3777.4902919270912</v>
      </c>
      <c r="P80" s="124">
        <f t="shared" si="11"/>
        <v>176.09363728711418</v>
      </c>
      <c r="Q80" s="124">
        <f t="shared" si="7"/>
        <v>8.0146732456582335</v>
      </c>
      <c r="R80" s="124">
        <f t="shared" si="8"/>
        <v>3961.5986024598637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3961.5986024598637</v>
      </c>
      <c r="P81" s="124">
        <f t="shared" si="11"/>
        <v>176.09363728711418</v>
      </c>
      <c r="Q81" s="124">
        <f t="shared" si="7"/>
        <v>8.4052944879904246</v>
      </c>
      <c r="R81" s="124">
        <f t="shared" si="8"/>
        <v>4146.0975342349684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4146.0975342349684</v>
      </c>
      <c r="P82" s="124">
        <f t="shared" si="11"/>
        <v>176.09363728711418</v>
      </c>
      <c r="Q82" s="124">
        <f t="shared" si="7"/>
        <v>8.7967445085267038</v>
      </c>
      <c r="R82" s="124">
        <f t="shared" si="8"/>
        <v>4330.9879160306091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4330.9879160306091</v>
      </c>
      <c r="P83" s="124">
        <f t="shared" si="11"/>
        <v>176.09363728711418</v>
      </c>
      <c r="Q83" s="124">
        <f t="shared" si="7"/>
        <v>9.1890250656796635</v>
      </c>
      <c r="R83" s="124">
        <f t="shared" si="8"/>
        <v>4516.2705783834026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4516.2705783834026</v>
      </c>
      <c r="P84" s="124">
        <f t="shared" si="11"/>
        <v>176.09363728711418</v>
      </c>
      <c r="Q84" s="124">
        <f t="shared" si="7"/>
        <v>9.5821379215927092</v>
      </c>
      <c r="R84" s="124">
        <f t="shared" si="8"/>
        <v>4701.9463535921095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4701.9463535921095</v>
      </c>
      <c r="P85" s="124">
        <f t="shared" si="11"/>
        <v>176.09363728711418</v>
      </c>
      <c r="Q85" s="124">
        <f t="shared" si="7"/>
        <v>9.9760848421479711</v>
      </c>
      <c r="R85" s="124">
        <f t="shared" si="8"/>
        <v>4888.0160757213716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4888.0160757213716</v>
      </c>
      <c r="P86" s="124">
        <f t="shared" si="11"/>
        <v>176.09363728711418</v>
      </c>
      <c r="Q86" s="124">
        <f t="shared" si="7"/>
        <v>10.370867596974239</v>
      </c>
      <c r="R86" s="124">
        <f t="shared" si="8"/>
        <v>5074.4805806054601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5074.4805806054601</v>
      </c>
      <c r="P87" s="124">
        <f t="shared" si="11"/>
        <v>176.09363728711418</v>
      </c>
      <c r="Q87" s="124">
        <f t="shared" si="7"/>
        <v>10.76648795945491</v>
      </c>
      <c r="R87" s="124">
        <f t="shared" si="8"/>
        <v>5261.3407058520288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5261.3407058520288</v>
      </c>
      <c r="P88" s="124">
        <f t="shared" si="11"/>
        <v>176.09363728711418</v>
      </c>
      <c r="Q88" s="124">
        <f t="shared" si="7"/>
        <v>11.162947706735958</v>
      </c>
      <c r="R88" s="124">
        <f t="shared" si="8"/>
        <v>5448.5972908458789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5448.5972908458789</v>
      </c>
      <c r="P89" s="124">
        <f t="shared" si="11"/>
        <v>176.09363728711418</v>
      </c>
      <c r="Q89" s="124">
        <f t="shared" si="7"/>
        <v>11.56024861973391</v>
      </c>
      <c r="R89" s="124">
        <f t="shared" si="8"/>
        <v>5636.2511767527267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5636.2511767527267</v>
      </c>
      <c r="P90" s="124">
        <f t="shared" si="11"/>
        <v>176.09363728711418</v>
      </c>
      <c r="Q90" s="124">
        <f t="shared" si="7"/>
        <v>11.958392483143856</v>
      </c>
      <c r="R90" s="124">
        <f t="shared" si="8"/>
        <v>5824.3032065229845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5824.3032065229845</v>
      </c>
      <c r="P91" s="124">
        <f t="shared" si="11"/>
        <v>176.09363728711418</v>
      </c>
      <c r="Q91" s="124">
        <f t="shared" si="7"/>
        <v>12.357381085447457</v>
      </c>
      <c r="R91" s="124">
        <f t="shared" si="8"/>
        <v>6012.754224895546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6012.754224895546</v>
      </c>
      <c r="P92" s="124">
        <f t="shared" si="11"/>
        <v>176.09363728711418</v>
      </c>
      <c r="Q92" s="124">
        <f t="shared" si="7"/>
        <v>12.757216218920982</v>
      </c>
      <c r="R92" s="124">
        <f t="shared" si="8"/>
        <v>6201.6050784015806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6201.6050784015806</v>
      </c>
      <c r="P93" s="124">
        <f t="shared" si="11"/>
        <v>176.09363728711418</v>
      </c>
      <c r="Q93" s="124">
        <f t="shared" si="7"/>
        <v>13.157899679643362</v>
      </c>
      <c r="R93" s="124">
        <f t="shared" si="8"/>
        <v>6390.8566153683378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6390.8566153683378</v>
      </c>
      <c r="P94" s="124">
        <f t="shared" si="11"/>
        <v>176.09363728711418</v>
      </c>
      <c r="Q94" s="124">
        <f t="shared" si="7"/>
        <v>13.559433267504252</v>
      </c>
      <c r="R94" s="124">
        <f t="shared" si="8"/>
        <v>6580.5096859229561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6580.5096859229561</v>
      </c>
      <c r="P95" s="124">
        <f t="shared" si="11"/>
        <v>176.09363728711418</v>
      </c>
      <c r="Q95" s="124">
        <f t="shared" si="7"/>
        <v>13.961818786212124</v>
      </c>
      <c r="R95" s="124">
        <f t="shared" si="8"/>
        <v>6770.5651419962824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6770.5651419962824</v>
      </c>
      <c r="P96" s="124">
        <f t="shared" si="11"/>
        <v>176.09363728711418</v>
      </c>
      <c r="Q96" s="124">
        <f t="shared" si="7"/>
        <v>14.365058043302362</v>
      </c>
      <c r="R96" s="124">
        <f t="shared" si="8"/>
        <v>6961.0238373266984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6961.0238373266984</v>
      </c>
      <c r="P97" s="124">
        <f t="shared" si="11"/>
        <v>176.09363728711418</v>
      </c>
      <c r="Q97" s="124">
        <f t="shared" si="7"/>
        <v>14.76915285014538</v>
      </c>
      <c r="R97" s="124">
        <f t="shared" si="8"/>
        <v>7151.8866274639577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7151.8866274639577</v>
      </c>
      <c r="P98" s="124">
        <f t="shared" si="11"/>
        <v>176.09363728711418</v>
      </c>
      <c r="Q98" s="124">
        <f t="shared" si="7"/>
        <v>15.174105021954773</v>
      </c>
      <c r="R98" s="124">
        <f t="shared" si="8"/>
        <v>7343.1543697730258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7343.1543697730258</v>
      </c>
      <c r="P99" s="124">
        <f t="shared" si="11"/>
        <v>176.09363728711418</v>
      </c>
      <c r="Q99" s="124">
        <f t="shared" si="7"/>
        <v>15.579916377795454</v>
      </c>
      <c r="R99" s="124">
        <f t="shared" si="8"/>
        <v>7534.8279234379352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7534.8279234379352</v>
      </c>
      <c r="P100" s="124">
        <f t="shared" si="11"/>
        <v>176.09363728711418</v>
      </c>
      <c r="Q100" s="124">
        <f t="shared" si="7"/>
        <v>15.986588740591836</v>
      </c>
      <c r="R100" s="124">
        <f t="shared" si="8"/>
        <v>7726.9081494656411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7726.9081494656411</v>
      </c>
      <c r="P101" s="124">
        <f t="shared" si="11"/>
        <v>176.09363728711418</v>
      </c>
      <c r="Q101" s="124">
        <f t="shared" si="7"/>
        <v>16.394123937136019</v>
      </c>
      <c r="R101" s="124">
        <f t="shared" si="8"/>
        <v>7919.395910689891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7919.395910689891</v>
      </c>
      <c r="P102" s="124">
        <f t="shared" si="11"/>
        <v>176.09363728711418</v>
      </c>
      <c r="Q102" s="124">
        <f t="shared" si="7"/>
        <v>16.802523798095983</v>
      </c>
      <c r="R102" s="124">
        <f t="shared" si="8"/>
        <v>8112.2920717751003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8112.2920717751003</v>
      </c>
      <c r="P103" s="124">
        <f t="shared" si="11"/>
        <v>176.09363728711418</v>
      </c>
      <c r="Q103" s="124">
        <f t="shared" si="7"/>
        <v>17.211790158023838</v>
      </c>
      <c r="R103" s="124">
        <f t="shared" si="8"/>
        <v>8305.5974992202391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8305.5974992202391</v>
      </c>
      <c r="P104" s="124">
        <f t="shared" si="11"/>
        <v>176.09363728711418</v>
      </c>
      <c r="Q104" s="124">
        <f t="shared" si="7"/>
        <v>17.621924855364043</v>
      </c>
      <c r="R104" s="124">
        <f t="shared" si="8"/>
        <v>8499.3130613627181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8499.3130613627181</v>
      </c>
      <c r="P105" s="124">
        <f t="shared" si="11"/>
        <v>176.09363728711418</v>
      </c>
      <c r="Q105" s="124">
        <f t="shared" si="7"/>
        <v>18.032929732461671</v>
      </c>
      <c r="R105" s="124">
        <f t="shared" si="8"/>
        <v>8693.4396283822953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8693.4396283822953</v>
      </c>
      <c r="P106" s="124">
        <f t="shared" si="11"/>
        <v>176.09363728711418</v>
      </c>
      <c r="Q106" s="124">
        <f t="shared" si="7"/>
        <v>18.444806635570682</v>
      </c>
      <c r="R106" s="124">
        <f t="shared" si="8"/>
        <v>8887.9780723049807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8887.9780723049807</v>
      </c>
      <c r="P107" s="124">
        <f t="shared" si="11"/>
        <v>176.09363728711418</v>
      </c>
      <c r="Q107" s="124">
        <f t="shared" si="7"/>
        <v>18.857557414862221</v>
      </c>
      <c r="R107" s="124">
        <f t="shared" si="8"/>
        <v>9082.9292670069572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9082.9292670069572</v>
      </c>
      <c r="P108" s="124">
        <f t="shared" si="11"/>
        <v>176.09363728711418</v>
      </c>
      <c r="Q108" s="124">
        <f t="shared" si="7"/>
        <v>19.271183924432929</v>
      </c>
      <c r="R108" s="124">
        <f t="shared" si="8"/>
        <v>9278.2940882185048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9278.2940882185048</v>
      </c>
      <c r="P109" s="124">
        <f t="shared" si="11"/>
        <v>176.09363728711418</v>
      </c>
      <c r="Q109" s="124">
        <f t="shared" si="7"/>
        <v>19.685688022313272</v>
      </c>
      <c r="R109" s="124">
        <f t="shared" si="8"/>
        <v>9474.0734135279326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9474.0734135279326</v>
      </c>
      <c r="P110" s="124">
        <f t="shared" si="11"/>
        <v>176.09363728711418</v>
      </c>
      <c r="Q110" s="124">
        <f t="shared" si="7"/>
        <v>20.101071570475884</v>
      </c>
      <c r="R110" s="124">
        <f t="shared" si="8"/>
        <v>9670.2681223855234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9670.2681223855234</v>
      </c>
      <c r="P111" s="124">
        <f t="shared" si="11"/>
        <v>176.09363728711418</v>
      </c>
      <c r="Q111" s="124">
        <f t="shared" si="7"/>
        <v>20.51733643484393</v>
      </c>
      <c r="R111" s="124">
        <f t="shared" si="8"/>
        <v>9866.8790961074828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9866.8790961074828</v>
      </c>
      <c r="P112" s="124">
        <f t="shared" si="11"/>
        <v>176.09363728711418</v>
      </c>
      <c r="Q112" s="124">
        <f t="shared" si="7"/>
        <v>20.934484485299492</v>
      </c>
      <c r="R112" s="124">
        <f t="shared" si="8"/>
        <v>10063.907217879898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10063.907217879898</v>
      </c>
      <c r="P113" s="124">
        <f t="shared" si="11"/>
        <v>176.09363728711418</v>
      </c>
      <c r="Q113" s="124">
        <f t="shared" si="7"/>
        <v>21.352517595691968</v>
      </c>
      <c r="R113" s="124">
        <f t="shared" si="8"/>
        <v>10261.353372762704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10261.353372762704</v>
      </c>
      <c r="P114" s="124">
        <f t="shared" si="11"/>
        <v>176.09363728711418</v>
      </c>
      <c r="Q114" s="124">
        <f t="shared" si="7"/>
        <v>21.771437643846486</v>
      </c>
      <c r="R114" s="124">
        <f t="shared" si="8"/>
        <v>10459.218447693665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10459.218447693665</v>
      </c>
      <c r="P115" s="124">
        <f t="shared" si="11"/>
        <v>176.09363728711418</v>
      </c>
      <c r="Q115" s="124">
        <f t="shared" si="7"/>
        <v>22.191246511572345</v>
      </c>
      <c r="R115" s="124">
        <f t="shared" si="8"/>
        <v>10657.503331492353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10657.503331492353</v>
      </c>
      <c r="P116" s="124">
        <f t="shared" si="11"/>
        <v>176.09363728711418</v>
      </c>
      <c r="Q116" s="124">
        <f t="shared" si="7"/>
        <v>22.611946084671466</v>
      </c>
      <c r="R116" s="124">
        <f t="shared" si="8"/>
        <v>10856.208914864139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10856.208914864139</v>
      </c>
      <c r="P117" s="124">
        <f t="shared" si="11"/>
        <v>176.09363728711418</v>
      </c>
      <c r="Q117" s="124">
        <f t="shared" si="7"/>
        <v>23.033538252946851</v>
      </c>
      <c r="R117" s="124">
        <f t="shared" si="8"/>
        <v>11055.3360904042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11055.3360904042</v>
      </c>
      <c r="P118" s="124">
        <f t="shared" si="11"/>
        <v>176.09363728711418</v>
      </c>
      <c r="Q118" s="124">
        <f t="shared" si="7"/>
        <v>23.456024910211099</v>
      </c>
      <c r="R118" s="124">
        <f t="shared" si="8"/>
        <v>11254.885752601525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11254.885752601525</v>
      </c>
      <c r="P119" s="124">
        <f t="shared" si="11"/>
        <v>176.09363728711418</v>
      </c>
      <c r="Q119" s="124">
        <f t="shared" si="7"/>
        <v>23.879407954294884</v>
      </c>
      <c r="R119" s="124">
        <f t="shared" si="8"/>
        <v>11454.858797842935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11454.858797842935</v>
      </c>
      <c r="P120" s="124">
        <f t="shared" si="11"/>
        <v>176.09363728711418</v>
      </c>
      <c r="Q120" s="124">
        <f t="shared" si="7"/>
        <v>24.303689287055501</v>
      </c>
      <c r="R120" s="124">
        <f t="shared" si="8"/>
        <v>11655.256124417105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11655.256124417105</v>
      </c>
      <c r="P121" s="124">
        <f t="shared" si="11"/>
        <v>176.09363728711418</v>
      </c>
      <c r="Q121" s="124">
        <f t="shared" si="7"/>
        <v>24.728870814385402</v>
      </c>
      <c r="R121" s="124">
        <f t="shared" si="8"/>
        <v>11856.078632518605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11856.078632518605</v>
      </c>
      <c r="P122" s="124">
        <f t="shared" si="11"/>
        <v>176.09363728711418</v>
      </c>
      <c r="Q122" s="124">
        <f t="shared" si="7"/>
        <v>25.154954446220756</v>
      </c>
      <c r="R122" s="124">
        <f t="shared" si="8"/>
        <v>12057.327224251942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12057.327224251942</v>
      </c>
      <c r="P123" s="124">
        <f t="shared" si="11"/>
        <v>176.09363728711418</v>
      </c>
      <c r="Q123" s="124">
        <f t="shared" ref="Q123:Q186" si="12">O123*$P$53</f>
        <v>25.581942096550023</v>
      </c>
      <c r="R123" s="124">
        <f t="shared" ref="R123:R186" si="13">O123+P123+Q123</f>
        <v>12259.002803635607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12259.002803635607</v>
      </c>
      <c r="P124" s="124">
        <f t="shared" ref="P124:P187" si="16">P123</f>
        <v>176.09363728711418</v>
      </c>
      <c r="Q124" s="124">
        <f t="shared" si="12"/>
        <v>26.009835683422565</v>
      </c>
      <c r="R124" s="124">
        <f t="shared" si="13"/>
        <v>12461.106276606144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12461.106276606144</v>
      </c>
      <c r="P125" s="124">
        <f t="shared" si="16"/>
        <v>176.09363728711418</v>
      </c>
      <c r="Q125" s="124">
        <f t="shared" si="12"/>
        <v>26.43863712895725</v>
      </c>
      <c r="R125" s="124">
        <f t="shared" si="13"/>
        <v>12663.638551022215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12663.638551022215</v>
      </c>
      <c r="P126" s="124">
        <f t="shared" si="16"/>
        <v>176.09363728711418</v>
      </c>
      <c r="Q126" s="124">
        <f t="shared" si="12"/>
        <v>26.868348359351096</v>
      </c>
      <c r="R126" s="124">
        <f t="shared" si="13"/>
        <v>12866.60053666868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12866.60053666868</v>
      </c>
      <c r="P127" s="124">
        <f t="shared" si="16"/>
        <v>176.09363728711418</v>
      </c>
      <c r="Q127" s="124">
        <f t="shared" si="12"/>
        <v>27.298971304887917</v>
      </c>
      <c r="R127" s="124">
        <f t="shared" si="13"/>
        <v>13069.993145260683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13069.993145260683</v>
      </c>
      <c r="P128" s="124">
        <f t="shared" si="16"/>
        <v>176.09363728711418</v>
      </c>
      <c r="Q128" s="124">
        <f t="shared" si="12"/>
        <v>27.730507899947003</v>
      </c>
      <c r="R128" s="124">
        <f t="shared" si="13"/>
        <v>13273.817290447745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13273.817290447745</v>
      </c>
      <c r="P129" s="124">
        <f t="shared" si="16"/>
        <v>176.09363728711418</v>
      </c>
      <c r="Q129" s="124">
        <f t="shared" si="12"/>
        <v>28.162960083011786</v>
      </c>
      <c r="R129" s="124">
        <f t="shared" si="13"/>
        <v>13478.073887817871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13478.073887817871</v>
      </c>
      <c r="P130" s="124">
        <f t="shared" si="16"/>
        <v>176.09363728711418</v>
      </c>
      <c r="Q130" s="124">
        <f t="shared" si="12"/>
        <v>28.596329796678582</v>
      </c>
      <c r="R130" s="124">
        <f t="shared" si="13"/>
        <v>13682.763854901665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13682.763854901665</v>
      </c>
      <c r="P131" s="124">
        <f t="shared" si="16"/>
        <v>176.09363728711418</v>
      </c>
      <c r="Q131" s="124">
        <f t="shared" si="12"/>
        <v>29.030618987665285</v>
      </c>
      <c r="R131" s="124">
        <f t="shared" si="13"/>
        <v>13887.888111176444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13887.888111176444</v>
      </c>
      <c r="P132" s="124">
        <f t="shared" si="16"/>
        <v>176.09363728711418</v>
      </c>
      <c r="Q132" s="124">
        <f t="shared" si="12"/>
        <v>29.465829606820133</v>
      </c>
      <c r="R132" s="124">
        <f t="shared" si="13"/>
        <v>14093.44757807038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14093.44757807038</v>
      </c>
      <c r="P133" s="124">
        <f t="shared" si="16"/>
        <v>176.09363728711418</v>
      </c>
      <c r="Q133" s="124">
        <f t="shared" si="12"/>
        <v>29.901963609130465</v>
      </c>
      <c r="R133" s="124">
        <f t="shared" si="13"/>
        <v>14299.443178966625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14299.443178966625</v>
      </c>
      <c r="P134" s="124">
        <f t="shared" si="16"/>
        <v>176.09363728711418</v>
      </c>
      <c r="Q134" s="124">
        <f t="shared" si="12"/>
        <v>30.339022953731504</v>
      </c>
      <c r="R134" s="124">
        <f t="shared" si="13"/>
        <v>14505.875839207471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14505.875839207471</v>
      </c>
      <c r="P135" s="124">
        <f t="shared" si="16"/>
        <v>176.09363728711418</v>
      </c>
      <c r="Q135" s="124">
        <f t="shared" si="12"/>
        <v>30.77700960391514</v>
      </c>
      <c r="R135" s="124">
        <f t="shared" si="13"/>
        <v>14712.7464860985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14712.7464860985</v>
      </c>
      <c r="P136" s="124">
        <f t="shared" si="16"/>
        <v>176.09363728711418</v>
      </c>
      <c r="Q136" s="124">
        <f t="shared" si="12"/>
        <v>31.21592552713879</v>
      </c>
      <c r="R136" s="124">
        <f t="shared" si="13"/>
        <v>14920.056048912753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14920.056048912753</v>
      </c>
      <c r="P137" s="124">
        <f t="shared" si="16"/>
        <v>176.09363728711418</v>
      </c>
      <c r="Q137" s="124">
        <f t="shared" si="12"/>
        <v>31.655772695034187</v>
      </c>
      <c r="R137" s="124">
        <f t="shared" si="13"/>
        <v>15127.805458894902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15127.805458894902</v>
      </c>
      <c r="P138" s="124">
        <f t="shared" si="16"/>
        <v>176.09363728711418</v>
      </c>
      <c r="Q138" s="124">
        <f t="shared" si="12"/>
        <v>32.096553083416282</v>
      </c>
      <c r="R138" s="124">
        <f t="shared" si="13"/>
        <v>15335.995649265433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15335.995649265433</v>
      </c>
      <c r="P139" s="124">
        <f t="shared" si="16"/>
        <v>176.09363728711418</v>
      </c>
      <c r="Q139" s="124">
        <f t="shared" si="12"/>
        <v>32.538268672292084</v>
      </c>
      <c r="R139" s="124">
        <f t="shared" si="13"/>
        <v>15544.627555224839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15544.627555224839</v>
      </c>
      <c r="P140" s="124">
        <f t="shared" si="16"/>
        <v>176.09363728711418</v>
      </c>
      <c r="Q140" s="124">
        <f t="shared" si="12"/>
        <v>32.980921445869562</v>
      </c>
      <c r="R140" s="124">
        <f t="shared" si="13"/>
        <v>15753.702113957823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15753.702113957823</v>
      </c>
      <c r="P141" s="124">
        <f t="shared" si="16"/>
        <v>176.09363728711418</v>
      </c>
      <c r="Q141" s="124">
        <f t="shared" si="12"/>
        <v>33.424513392566588</v>
      </c>
      <c r="R141" s="124">
        <f t="shared" si="13"/>
        <v>15963.220264637504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15963.220264637504</v>
      </c>
      <c r="P142" s="124">
        <f t="shared" si="16"/>
        <v>176.09363728711418</v>
      </c>
      <c r="Q142" s="124">
        <f t="shared" si="12"/>
        <v>33.869046505019824</v>
      </c>
      <c r="R142" s="124">
        <f t="shared" si="13"/>
        <v>16173.18294842964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16173.18294842964</v>
      </c>
      <c r="P143" s="124">
        <f t="shared" si="16"/>
        <v>176.09363728711418</v>
      </c>
      <c r="Q143" s="124">
        <f t="shared" si="12"/>
        <v>34.314522780093704</v>
      </c>
      <c r="R143" s="124">
        <f t="shared" si="13"/>
        <v>16383.591108496848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16383.591108496848</v>
      </c>
      <c r="P144" s="124">
        <f t="shared" si="16"/>
        <v>176.09363728711418</v>
      </c>
      <c r="Q144" s="124">
        <f t="shared" si="12"/>
        <v>34.760944218889392</v>
      </c>
      <c r="R144" s="124">
        <f t="shared" si="13"/>
        <v>16594.445690002849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16594.445690002849</v>
      </c>
      <c r="P145" s="124">
        <f t="shared" si="16"/>
        <v>176.09363728711418</v>
      </c>
      <c r="Q145" s="124">
        <f t="shared" si="12"/>
        <v>35.208312826753762</v>
      </c>
      <c r="R145" s="124">
        <f t="shared" si="13"/>
        <v>16805.747640116719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16805.747640116719</v>
      </c>
      <c r="P146" s="124">
        <f t="shared" si="16"/>
        <v>176.09363728711418</v>
      </c>
      <c r="Q146" s="124">
        <f t="shared" si="12"/>
        <v>35.656630613288456</v>
      </c>
      <c r="R146" s="124">
        <f t="shared" si="13"/>
        <v>17017.497908017122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17017.497908017122</v>
      </c>
      <c r="P147" s="124">
        <f t="shared" si="16"/>
        <v>176.09363728711418</v>
      </c>
      <c r="Q147" s="124">
        <f t="shared" si="12"/>
        <v>36.105899592358824</v>
      </c>
      <c r="R147" s="124">
        <f t="shared" si="13"/>
        <v>17229.697444896596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17229.697444896596</v>
      </c>
      <c r="P148" s="124">
        <f t="shared" si="16"/>
        <v>176.09363728711418</v>
      </c>
      <c r="Q148" s="124">
        <f t="shared" si="12"/>
        <v>36.556121782103055</v>
      </c>
      <c r="R148" s="124">
        <f t="shared" si="13"/>
        <v>17442.347203965812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17442.347203965812</v>
      </c>
      <c r="P149" s="124">
        <f t="shared" si="16"/>
        <v>176.09363728711418</v>
      </c>
      <c r="Q149" s="124">
        <f t="shared" si="12"/>
        <v>37.007299204941184</v>
      </c>
      <c r="R149" s="124">
        <f t="shared" si="13"/>
        <v>17655.448140457869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17655.448140457869</v>
      </c>
      <c r="P150" s="124">
        <f t="shared" si="16"/>
        <v>176.09363728711418</v>
      </c>
      <c r="Q150" s="124">
        <f t="shared" si="12"/>
        <v>37.459433887584225</v>
      </c>
      <c r="R150" s="124">
        <f t="shared" si="13"/>
        <v>17869.001211632567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17869.001211632567</v>
      </c>
      <c r="P151" s="124">
        <f t="shared" si="16"/>
        <v>176.09363728711418</v>
      </c>
      <c r="Q151" s="124">
        <f t="shared" si="12"/>
        <v>37.912527861043209</v>
      </c>
      <c r="R151" s="124">
        <f t="shared" si="13"/>
        <v>18083.007376780726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18083.007376780726</v>
      </c>
      <c r="P152" s="124">
        <f t="shared" si="16"/>
        <v>176.09363728711418</v>
      </c>
      <c r="Q152" s="124">
        <f t="shared" si="12"/>
        <v>38.366583160638399</v>
      </c>
      <c r="R152" s="124">
        <f t="shared" si="13"/>
        <v>18297.467597228479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18297.467597228479</v>
      </c>
      <c r="P153" s="124">
        <f t="shared" si="16"/>
        <v>176.09363728711418</v>
      </c>
      <c r="Q153" s="124">
        <f t="shared" si="12"/>
        <v>38.82160182600834</v>
      </c>
      <c r="R153" s="124">
        <f t="shared" si="13"/>
        <v>18512.382836341603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18512.382836341603</v>
      </c>
      <c r="P154" s="124">
        <f t="shared" si="16"/>
        <v>176.09363728711418</v>
      </c>
      <c r="Q154" s="124">
        <f t="shared" si="12"/>
        <v>39.277585901119089</v>
      </c>
      <c r="R154" s="124">
        <f t="shared" si="13"/>
        <v>18727.754059529838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18727.754059529838</v>
      </c>
      <c r="P155" s="124">
        <f t="shared" si="16"/>
        <v>176.09363728711418</v>
      </c>
      <c r="Q155" s="124">
        <f t="shared" si="12"/>
        <v>39.734537434273349</v>
      </c>
      <c r="R155" s="124">
        <f t="shared" si="13"/>
        <v>18943.582234251226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18943.582234251226</v>
      </c>
      <c r="P156" s="124">
        <f t="shared" si="16"/>
        <v>176.09363728711418</v>
      </c>
      <c r="Q156" s="124">
        <f t="shared" si="12"/>
        <v>40.192458478119711</v>
      </c>
      <c r="R156" s="124">
        <f t="shared" si="13"/>
        <v>19159.868330016459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19159.868330016459</v>
      </c>
      <c r="P157" s="124">
        <f t="shared" si="16"/>
        <v>176.09363728711418</v>
      </c>
      <c r="Q157" s="124">
        <f t="shared" si="12"/>
        <v>40.651351089661851</v>
      </c>
      <c r="R157" s="124">
        <f t="shared" si="13"/>
        <v>19376.613318393236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19376.613318393236</v>
      </c>
      <c r="P158" s="124">
        <f t="shared" si="16"/>
        <v>176.09363728711418</v>
      </c>
      <c r="Q158" s="124">
        <f t="shared" si="12"/>
        <v>41.11121733026777</v>
      </c>
      <c r="R158" s="124">
        <f t="shared" si="13"/>
        <v>19593.818173010619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19593.818173010619</v>
      </c>
      <c r="P159" s="124">
        <f t="shared" si="16"/>
        <v>176.09363728711418</v>
      </c>
      <c r="Q159" s="124">
        <f t="shared" si="12"/>
        <v>41.572059265679052</v>
      </c>
      <c r="R159" s="124">
        <f t="shared" si="13"/>
        <v>19811.483869563413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19811.483869563413</v>
      </c>
      <c r="P160" s="124">
        <f t="shared" si="16"/>
        <v>176.09363728711418</v>
      </c>
      <c r="Q160" s="124">
        <f t="shared" si="12"/>
        <v>42.033878966020168</v>
      </c>
      <c r="R160" s="124">
        <f t="shared" si="13"/>
        <v>20029.611385816548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20029.611385816548</v>
      </c>
      <c r="P161" s="124">
        <f t="shared" si="16"/>
        <v>176.09363728711418</v>
      </c>
      <c r="Q161" s="124">
        <f t="shared" si="12"/>
        <v>42.496678505807743</v>
      </c>
      <c r="R161" s="124">
        <f t="shared" si="13"/>
        <v>20248.201701609472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20248.201701609472</v>
      </c>
      <c r="P162" s="124">
        <f t="shared" si="16"/>
        <v>176.09363728711418</v>
      </c>
      <c r="Q162" s="124">
        <f t="shared" si="12"/>
        <v>42.960459963959892</v>
      </c>
      <c r="R162" s="124">
        <f t="shared" si="13"/>
        <v>20467.255798860548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20467.255798860548</v>
      </c>
      <c r="P163" s="124">
        <f t="shared" si="16"/>
        <v>176.09363728711418</v>
      </c>
      <c r="Q163" s="124">
        <f t="shared" si="12"/>
        <v>43.42522542380555</v>
      </c>
      <c r="R163" s="124">
        <f t="shared" si="13"/>
        <v>20686.774661571468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20686.774661571468</v>
      </c>
      <c r="P164" s="124">
        <f t="shared" si="16"/>
        <v>176.09363728711418</v>
      </c>
      <c r="Q164" s="124">
        <f t="shared" si="12"/>
        <v>43.890976973093849</v>
      </c>
      <c r="R164" s="124">
        <f t="shared" si="13"/>
        <v>20906.759275831675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20906.759275831675</v>
      </c>
      <c r="P165" s="124">
        <f t="shared" si="16"/>
        <v>176.09363728711418</v>
      </c>
      <c r="Q165" s="124">
        <f t="shared" si="12"/>
        <v>44.357716704003458</v>
      </c>
      <c r="R165" s="124">
        <f t="shared" si="13"/>
        <v>21127.210629822792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21127.210629822792</v>
      </c>
      <c r="P166" s="124">
        <f t="shared" si="16"/>
        <v>176.09363728711418</v>
      </c>
      <c r="Q166" s="124">
        <f t="shared" si="12"/>
        <v>44.82544671315204</v>
      </c>
      <c r="R166" s="124">
        <f t="shared" si="13"/>
        <v>21348.129713823058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21348.129713823058</v>
      </c>
      <c r="P167" s="124">
        <f t="shared" si="16"/>
        <v>176.09363728711418</v>
      </c>
      <c r="Q167" s="124">
        <f t="shared" si="12"/>
        <v>45.294169101605618</v>
      </c>
      <c r="R167" s="124">
        <f t="shared" si="13"/>
        <v>21569.517520211779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21569.517520211779</v>
      </c>
      <c r="P168" s="124">
        <f t="shared" si="16"/>
        <v>176.09363728711418</v>
      </c>
      <c r="Q168" s="124">
        <f t="shared" si="12"/>
        <v>45.763885974888026</v>
      </c>
      <c r="R168" s="124">
        <f t="shared" si="13"/>
        <v>21791.375043473781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21791.375043473781</v>
      </c>
      <c r="P169" s="124">
        <f t="shared" si="16"/>
        <v>176.09363728711418</v>
      </c>
      <c r="Q169" s="124">
        <f t="shared" si="12"/>
        <v>46.23459944299038</v>
      </c>
      <c r="R169" s="124">
        <f t="shared" si="13"/>
        <v>22013.703280203885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22013.703280203885</v>
      </c>
      <c r="P170" s="124">
        <f t="shared" si="16"/>
        <v>176.09363728711418</v>
      </c>
      <c r="Q170" s="124">
        <f t="shared" si="12"/>
        <v>46.706311620380539</v>
      </c>
      <c r="R170" s="124">
        <f t="shared" si="13"/>
        <v>22236.503229111378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22236.503229111378</v>
      </c>
      <c r="P171" s="124">
        <f t="shared" si="16"/>
        <v>176.09363728711418</v>
      </c>
      <c r="Q171" s="124">
        <f t="shared" si="12"/>
        <v>47.179024626012634</v>
      </c>
      <c r="R171" s="124">
        <f t="shared" si="13"/>
        <v>22459.775891024507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22459.775891024507</v>
      </c>
      <c r="P172" s="124">
        <f t="shared" si="16"/>
        <v>176.09363728711418</v>
      </c>
      <c r="Q172" s="124">
        <f t="shared" si="12"/>
        <v>47.652740583336552</v>
      </c>
      <c r="R172" s="124">
        <f t="shared" si="13"/>
        <v>22683.522268894958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22683.522268894958</v>
      </c>
      <c r="P173" s="124">
        <f t="shared" si="16"/>
        <v>176.09363728711418</v>
      </c>
      <c r="Q173" s="124">
        <f t="shared" si="12"/>
        <v>48.127461620307479</v>
      </c>
      <c r="R173" s="124">
        <f t="shared" si="13"/>
        <v>22907.743367802381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22907.743367802381</v>
      </c>
      <c r="P174" s="124">
        <f t="shared" si="16"/>
        <v>176.09363728711418</v>
      </c>
      <c r="Q174" s="124">
        <f t="shared" si="12"/>
        <v>48.603189869395486</v>
      </c>
      <c r="R174" s="124">
        <f t="shared" si="13"/>
        <v>23132.44019495889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23132.44019495889</v>
      </c>
      <c r="P175" s="124">
        <f t="shared" si="16"/>
        <v>176.09363728711418</v>
      </c>
      <c r="Q175" s="124">
        <f t="shared" si="12"/>
        <v>49.07992746759507</v>
      </c>
      <c r="R175" s="124">
        <f t="shared" si="13"/>
        <v>23357.6137597136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23357.6137597136</v>
      </c>
      <c r="P176" s="124">
        <f t="shared" si="16"/>
        <v>176.09363728711418</v>
      </c>
      <c r="Q176" s="124">
        <f t="shared" si="12"/>
        <v>49.557676556434792</v>
      </c>
      <c r="R176" s="124">
        <f t="shared" si="13"/>
        <v>23583.265073557151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23583.265073557151</v>
      </c>
      <c r="P177" s="124">
        <f t="shared" si="16"/>
        <v>176.09363728711418</v>
      </c>
      <c r="Q177" s="124">
        <f t="shared" si="12"/>
        <v>50.036439281986873</v>
      </c>
      <c r="R177" s="124">
        <f t="shared" si="13"/>
        <v>23809.395150126253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23809.395150126253</v>
      </c>
      <c r="P178" s="124">
        <f t="shared" si="16"/>
        <v>176.09363728711418</v>
      </c>
      <c r="Q178" s="124">
        <f t="shared" si="12"/>
        <v>50.51621779487683</v>
      </c>
      <c r="R178" s="124">
        <f t="shared" si="13"/>
        <v>24036.005005208244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24036.005005208244</v>
      </c>
      <c r="P179" s="124">
        <f t="shared" si="16"/>
        <v>176.09363728711418</v>
      </c>
      <c r="Q179" s="124">
        <f t="shared" si="12"/>
        <v>50.997014250293155</v>
      </c>
      <c r="R179" s="124">
        <f t="shared" si="13"/>
        <v>24263.095656745652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24263.095656745652</v>
      </c>
      <c r="P180" s="124">
        <f t="shared" si="16"/>
        <v>176.09363728711418</v>
      </c>
      <c r="Q180" s="124">
        <f t="shared" si="12"/>
        <v>51.478830807996985</v>
      </c>
      <c r="R180" s="124">
        <f t="shared" si="13"/>
        <v>24490.668124840766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24490.668124840766</v>
      </c>
      <c r="P181" s="124">
        <f t="shared" si="16"/>
        <v>176.09363728711418</v>
      </c>
      <c r="Q181" s="124">
        <f t="shared" si="12"/>
        <v>51.961669632331819</v>
      </c>
      <c r="R181" s="124">
        <f t="shared" si="13"/>
        <v>24718.723431760212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24718.723431760212</v>
      </c>
      <c r="P182" s="124">
        <f t="shared" si="16"/>
        <v>176.09363728711418</v>
      </c>
      <c r="Q182" s="124">
        <f t="shared" si="12"/>
        <v>52.445532892233203</v>
      </c>
      <c r="R182" s="124">
        <f t="shared" si="13"/>
        <v>24947.262601939561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24947.262601939561</v>
      </c>
      <c r="P183" s="124">
        <f t="shared" si="16"/>
        <v>176.09363728711418</v>
      </c>
      <c r="Q183" s="124">
        <f t="shared" si="12"/>
        <v>52.930422761238511</v>
      </c>
      <c r="R183" s="124">
        <f t="shared" si="13"/>
        <v>25176.286661987913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25176.286661987913</v>
      </c>
      <c r="P184" s="124">
        <f t="shared" si="16"/>
        <v>176.09363728711418</v>
      </c>
      <c r="Q184" s="124">
        <f t="shared" si="12"/>
        <v>53.416341417496696</v>
      </c>
      <c r="R184" s="124">
        <f t="shared" si="13"/>
        <v>25405.796640692526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25405.796640692526</v>
      </c>
      <c r="P185" s="124">
        <f t="shared" si="16"/>
        <v>176.09363728711418</v>
      </c>
      <c r="Q185" s="124">
        <f t="shared" si="12"/>
        <v>53.903291043778083</v>
      </c>
      <c r="R185" s="124">
        <f t="shared" si="13"/>
        <v>25635.793569023419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25635.793569023419</v>
      </c>
      <c r="P186" s="124">
        <f t="shared" si="16"/>
        <v>176.09363728711418</v>
      </c>
      <c r="Q186" s="124">
        <f t="shared" si="12"/>
        <v>54.391273827484135</v>
      </c>
      <c r="R186" s="124">
        <f t="shared" si="13"/>
        <v>25866.278480138018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25866.278480138018</v>
      </c>
      <c r="P187" s="124">
        <f t="shared" si="16"/>
        <v>176.09363728711418</v>
      </c>
      <c r="Q187" s="124">
        <f t="shared" ref="Q187:Q250" si="17">O187*$P$53</f>
        <v>54.880291960657345</v>
      </c>
      <c r="R187" s="124">
        <f t="shared" ref="R187:R250" si="18">O187+P187+Q187</f>
        <v>26097.25240938579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26097.25240938579</v>
      </c>
      <c r="P188" s="124">
        <f t="shared" ref="P188:P251" si="21">P187</f>
        <v>176.09363728711418</v>
      </c>
      <c r="Q188" s="124">
        <f t="shared" si="17"/>
        <v>55.37034763999101</v>
      </c>
      <c r="R188" s="124">
        <f t="shared" si="18"/>
        <v>26328.716394312894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26328.716394312894</v>
      </c>
      <c r="P189" s="124">
        <f t="shared" si="21"/>
        <v>176.09363728711418</v>
      </c>
      <c r="Q189" s="124">
        <f t="shared" si="17"/>
        <v>55.861443066839172</v>
      </c>
      <c r="R189" s="124">
        <f t="shared" si="18"/>
        <v>26560.671474666848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26560.671474666848</v>
      </c>
      <c r="P190" s="124">
        <f t="shared" si="21"/>
        <v>176.09363728711418</v>
      </c>
      <c r="Q190" s="124">
        <f t="shared" si="17"/>
        <v>56.353580447226435</v>
      </c>
      <c r="R190" s="124">
        <f t="shared" si="18"/>
        <v>26793.118692401189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26793.118692401189</v>
      </c>
      <c r="P191" s="124">
        <f t="shared" si="21"/>
        <v>176.09363728711418</v>
      </c>
      <c r="Q191" s="124">
        <f t="shared" si="17"/>
        <v>56.846761991857946</v>
      </c>
      <c r="R191" s="124">
        <f t="shared" si="18"/>
        <v>27026.059091680163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27026.059091680163</v>
      </c>
      <c r="P192" s="124">
        <f t="shared" si="21"/>
        <v>176.09363728711418</v>
      </c>
      <c r="Q192" s="124">
        <f t="shared" si="17"/>
        <v>57.340989916129253</v>
      </c>
      <c r="R192" s="124">
        <f t="shared" si="18"/>
        <v>27259.493718883408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27259.493718883408</v>
      </c>
      <c r="P193" s="124">
        <f t="shared" si="21"/>
        <v>176.09363728711418</v>
      </c>
      <c r="Q193" s="124">
        <f t="shared" si="17"/>
        <v>57.836266440136306</v>
      </c>
      <c r="R193" s="124">
        <f t="shared" si="18"/>
        <v>27493.423622610659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27493.423622610659</v>
      </c>
      <c r="P194" s="124">
        <f t="shared" si="21"/>
        <v>176.09363728711418</v>
      </c>
      <c r="Q194" s="124">
        <f t="shared" si="17"/>
        <v>58.332593788685422</v>
      </c>
      <c r="R194" s="124">
        <f t="shared" si="18"/>
        <v>27727.849853686457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27727.849853686457</v>
      </c>
      <c r="P195" s="124">
        <f t="shared" si="21"/>
        <v>176.09363728711418</v>
      </c>
      <c r="Q195" s="124">
        <f t="shared" si="17"/>
        <v>58.829974191303272</v>
      </c>
      <c r="R195" s="124">
        <f t="shared" si="18"/>
        <v>27962.773465164875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27962.773465164875</v>
      </c>
      <c r="P196" s="124">
        <f t="shared" si="21"/>
        <v>176.09363728711418</v>
      </c>
      <c r="Q196" s="124">
        <f t="shared" si="17"/>
        <v>59.328409882246888</v>
      </c>
      <c r="R196" s="124">
        <f t="shared" si="18"/>
        <v>28198.195512334238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28198.195512334238</v>
      </c>
      <c r="P197" s="124">
        <f t="shared" si="21"/>
        <v>176.09363728711418</v>
      </c>
      <c r="Q197" s="124">
        <f t="shared" si="17"/>
        <v>59.827903100513716</v>
      </c>
      <c r="R197" s="124">
        <f t="shared" si="18"/>
        <v>28434.117052721867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28434.117052721867</v>
      </c>
      <c r="P198" s="124">
        <f t="shared" si="21"/>
        <v>176.09363728711418</v>
      </c>
      <c r="Q198" s="124">
        <f t="shared" si="17"/>
        <v>60.328456089851677</v>
      </c>
      <c r="R198" s="124">
        <f t="shared" si="18"/>
        <v>28670.539146098832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28670.539146098832</v>
      </c>
      <c r="P199" s="124">
        <f t="shared" si="21"/>
        <v>176.09363728711418</v>
      </c>
      <c r="Q199" s="124">
        <f t="shared" si="17"/>
        <v>60.830071098769203</v>
      </c>
      <c r="R199" s="124">
        <f t="shared" si="18"/>
        <v>28907.462854484715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28907.462854484715</v>
      </c>
      <c r="P200" s="124">
        <f t="shared" si="21"/>
        <v>176.09363728711418</v>
      </c>
      <c r="Q200" s="124">
        <f t="shared" si="17"/>
        <v>61.332750380545399</v>
      </c>
      <c r="R200" s="124">
        <f t="shared" si="18"/>
        <v>29144.889242152374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29144.889242152374</v>
      </c>
      <c r="P201" s="124">
        <f t="shared" si="21"/>
        <v>176.09363728711418</v>
      </c>
      <c r="Q201" s="124">
        <f t="shared" si="17"/>
        <v>61.83649619324013</v>
      </c>
      <c r="R201" s="124">
        <f t="shared" si="18"/>
        <v>29382.819375632727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29382.819375632727</v>
      </c>
      <c r="P202" s="124">
        <f t="shared" si="21"/>
        <v>176.09363728711418</v>
      </c>
      <c r="Q202" s="124">
        <f t="shared" si="17"/>
        <v>62.341310799704161</v>
      </c>
      <c r="R202" s="124">
        <f t="shared" si="18"/>
        <v>29621.254323719546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29621.254323719546</v>
      </c>
      <c r="P203" s="124">
        <f t="shared" si="21"/>
        <v>176.09363728711418</v>
      </c>
      <c r="Q203" s="124">
        <f t="shared" si="17"/>
        <v>62.847196467589342</v>
      </c>
      <c r="R203" s="124">
        <f t="shared" si="18"/>
        <v>29860.195157474249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29860.195157474249</v>
      </c>
      <c r="P204" s="124">
        <f t="shared" si="21"/>
        <v>176.09363728711418</v>
      </c>
      <c r="Q204" s="124">
        <f t="shared" si="17"/>
        <v>63.35415546935878</v>
      </c>
      <c r="R204" s="124">
        <f t="shared" si="18"/>
        <v>30099.642950230722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30099.642950230722</v>
      </c>
      <c r="P205" s="124">
        <f t="shared" si="21"/>
        <v>176.09363728711418</v>
      </c>
      <c r="Q205" s="124">
        <f t="shared" si="17"/>
        <v>63.86219008229704</v>
      </c>
      <c r="R205" s="124">
        <f t="shared" si="18"/>
        <v>30339.598777600135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30339.598777600135</v>
      </c>
      <c r="P206" s="124">
        <f t="shared" si="21"/>
        <v>176.09363728711418</v>
      </c>
      <c r="Q206" s="124">
        <f t="shared" si="17"/>
        <v>64.371302588520408</v>
      </c>
      <c r="R206" s="124">
        <f t="shared" si="18"/>
        <v>30580.063717475768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30580.063717475768</v>
      </c>
      <c r="P207" s="124">
        <f t="shared" si="21"/>
        <v>176.09363728711418</v>
      </c>
      <c r="Q207" s="124">
        <f t="shared" si="17"/>
        <v>64.881495274987074</v>
      </c>
      <c r="R207" s="124">
        <f t="shared" si="18"/>
        <v>30821.038850037869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30821.038850037869</v>
      </c>
      <c r="P208" s="124">
        <f t="shared" si="21"/>
        <v>176.09363728711418</v>
      </c>
      <c r="Q208" s="124">
        <f t="shared" si="17"/>
        <v>65.392770433507508</v>
      </c>
      <c r="R208" s="124">
        <f t="shared" si="18"/>
        <v>31062.525257758491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31062.525257758491</v>
      </c>
      <c r="P209" s="124">
        <f t="shared" si="21"/>
        <v>176.09363728711418</v>
      </c>
      <c r="Q209" s="124">
        <f t="shared" si="17"/>
        <v>65.905130360754654</v>
      </c>
      <c r="R209" s="124">
        <f t="shared" si="18"/>
        <v>31304.524025406361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31304.524025406361</v>
      </c>
      <c r="P210" s="124">
        <f t="shared" si="21"/>
        <v>176.09363728711418</v>
      </c>
      <c r="Q210" s="124">
        <f t="shared" si="17"/>
        <v>66.41857735827432</v>
      </c>
      <c r="R210" s="124">
        <f t="shared" si="18"/>
        <v>31547.036240051752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31547.036240051752</v>
      </c>
      <c r="P211" s="124">
        <f t="shared" si="21"/>
        <v>176.09363728711418</v>
      </c>
      <c r="Q211" s="124">
        <f t="shared" si="17"/>
        <v>66.933113732495471</v>
      </c>
      <c r="R211" s="124">
        <f t="shared" si="18"/>
        <v>31790.062991071361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31790.062991071361</v>
      </c>
      <c r="P212" s="124">
        <f t="shared" si="21"/>
        <v>176.09363728711418</v>
      </c>
      <c r="Q212" s="124">
        <f t="shared" si="17"/>
        <v>67.448741794740585</v>
      </c>
      <c r="R212" s="124">
        <f t="shared" si="18"/>
        <v>32033.605370153218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32033.605370153218</v>
      </c>
      <c r="P213" s="124">
        <f t="shared" si="21"/>
        <v>176.09363728711418</v>
      </c>
      <c r="Q213" s="124">
        <f t="shared" si="17"/>
        <v>67.965463861236103</v>
      </c>
      <c r="R213" s="124">
        <f t="shared" si="18"/>
        <v>32277.66447130157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32277.66447130157</v>
      </c>
      <c r="P214" s="124">
        <f t="shared" si="21"/>
        <v>176.09363728711418</v>
      </c>
      <c r="Q214" s="124">
        <f t="shared" si="17"/>
        <v>68.483282253122738</v>
      </c>
      <c r="R214" s="124">
        <f t="shared" si="18"/>
        <v>32522.241390841809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32522.241390841809</v>
      </c>
      <c r="P215" s="124">
        <f t="shared" si="21"/>
        <v>176.09363728711418</v>
      </c>
      <c r="Q215" s="124">
        <f t="shared" si="17"/>
        <v>69.002199296466003</v>
      </c>
      <c r="R215" s="124">
        <f t="shared" si="18"/>
        <v>32767.337227425389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32767.337227425389</v>
      </c>
      <c r="P216" s="124">
        <f t="shared" si="21"/>
        <v>176.09363728711418</v>
      </c>
      <c r="Q216" s="124">
        <f t="shared" si="17"/>
        <v>69.522217322266542</v>
      </c>
      <c r="R216" s="124">
        <f t="shared" si="18"/>
        <v>33012.953082034765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33012.953082034765</v>
      </c>
      <c r="P217" s="124">
        <f t="shared" si="21"/>
        <v>176.09363728711418</v>
      </c>
      <c r="Q217" s="124">
        <f t="shared" si="17"/>
        <v>70.043338666470717</v>
      </c>
      <c r="R217" s="124">
        <f t="shared" si="18"/>
        <v>33259.090057988353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33259.090057988353</v>
      </c>
      <c r="P218" s="124">
        <f t="shared" si="21"/>
        <v>176.09363728711418</v>
      </c>
      <c r="Q218" s="124">
        <f t="shared" si="17"/>
        <v>70.565565669981041</v>
      </c>
      <c r="R218" s="124">
        <f t="shared" si="18"/>
        <v>33505.749260945449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33505.749260945449</v>
      </c>
      <c r="P219" s="124">
        <f t="shared" si="21"/>
        <v>176.09363728711418</v>
      </c>
      <c r="Q219" s="124">
        <f t="shared" si="17"/>
        <v>71.08890067866669</v>
      </c>
      <c r="R219" s="124">
        <f t="shared" si="18"/>
        <v>33752.931798911231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33752.931798911231</v>
      </c>
      <c r="P220" s="124">
        <f t="shared" si="21"/>
        <v>176.09363728711418</v>
      </c>
      <c r="Q220" s="124">
        <f t="shared" si="17"/>
        <v>71.613346043374065</v>
      </c>
      <c r="R220" s="124">
        <f t="shared" si="18"/>
        <v>34000.638782241724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34000.638782241724</v>
      </c>
      <c r="P221" s="124">
        <f t="shared" si="21"/>
        <v>176.09363728711418</v>
      </c>
      <c r="Q221" s="124">
        <f t="shared" si="17"/>
        <v>72.138904119937322</v>
      </c>
      <c r="R221" s="124">
        <f t="shared" si="18"/>
        <v>34248.871323648775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34248.871323648775</v>
      </c>
      <c r="P222" s="124">
        <f t="shared" si="21"/>
        <v>176.09363728711418</v>
      </c>
      <c r="Q222" s="124">
        <f t="shared" si="17"/>
        <v>72.665577269189001</v>
      </c>
      <c r="R222" s="124">
        <f t="shared" si="18"/>
        <v>34497.630538205078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34497.630538205078</v>
      </c>
      <c r="P223" s="124">
        <f t="shared" si="21"/>
        <v>176.09363728711418</v>
      </c>
      <c r="Q223" s="124">
        <f t="shared" si="17"/>
        <v>73.193367856970568</v>
      </c>
      <c r="R223" s="124">
        <f t="shared" si="18"/>
        <v>34746.917543349162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34746.917543349162</v>
      </c>
      <c r="P224" s="124">
        <f t="shared" si="21"/>
        <v>176.09363728711418</v>
      </c>
      <c r="Q224" s="124">
        <f t="shared" si="17"/>
        <v>73.722278254143092</v>
      </c>
      <c r="R224" s="124">
        <f t="shared" si="18"/>
        <v>34996.73345889042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34996.73345889042</v>
      </c>
      <c r="P225" s="124">
        <f t="shared" si="21"/>
        <v>176.09363728711418</v>
      </c>
      <c r="Q225" s="124">
        <f t="shared" si="17"/>
        <v>74.252310836597914</v>
      </c>
      <c r="R225" s="124">
        <f t="shared" si="18"/>
        <v>35247.079407014135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35247.079407014135</v>
      </c>
      <c r="P226" s="124">
        <f t="shared" si="21"/>
        <v>176.09363728711418</v>
      </c>
      <c r="Q226" s="124">
        <f t="shared" si="17"/>
        <v>74.783467985267251</v>
      </c>
      <c r="R226" s="124">
        <f t="shared" si="18"/>
        <v>35497.956512286517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35497.956512286517</v>
      </c>
      <c r="P227" s="124">
        <f t="shared" si="21"/>
        <v>176.09363728711418</v>
      </c>
      <c r="Q227" s="124">
        <f t="shared" si="17"/>
        <v>75.315752086134921</v>
      </c>
      <c r="R227" s="124">
        <f t="shared" si="18"/>
        <v>35749.365901659767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35749.365901659767</v>
      </c>
      <c r="P228" s="124">
        <f t="shared" si="21"/>
        <v>176.09363728711418</v>
      </c>
      <c r="Q228" s="124">
        <f t="shared" si="17"/>
        <v>75.849165530247078</v>
      </c>
      <c r="R228" s="124">
        <f t="shared" si="18"/>
        <v>36001.308704477131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36001.308704477131</v>
      </c>
      <c r="P229" s="124">
        <f t="shared" si="21"/>
        <v>176.09363728711418</v>
      </c>
      <c r="Q229" s="124">
        <f t="shared" si="17"/>
        <v>76.383710713722948</v>
      </c>
      <c r="R229" s="124">
        <f t="shared" si="18"/>
        <v>36253.786052477968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36253.786052477968</v>
      </c>
      <c r="P230" s="124">
        <f t="shared" si="21"/>
        <v>176.09363728711418</v>
      </c>
      <c r="Q230" s="124">
        <f t="shared" si="17"/>
        <v>76.919390037765552</v>
      </c>
      <c r="R230" s="124">
        <f t="shared" si="18"/>
        <v>36506.799079802848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36506.799079802848</v>
      </c>
      <c r="P231" s="124">
        <f t="shared" si="21"/>
        <v>176.09363728711418</v>
      </c>
      <c r="Q231" s="124">
        <f t="shared" si="17"/>
        <v>77.456205908672587</v>
      </c>
      <c r="R231" s="124">
        <f t="shared" si="18"/>
        <v>36760.348922998637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36760.348922998637</v>
      </c>
      <c r="P232" s="124">
        <f t="shared" si="21"/>
        <v>176.09363728711418</v>
      </c>
      <c r="Q232" s="124">
        <f t="shared" si="17"/>
        <v>77.994160737847139</v>
      </c>
      <c r="R232" s="124">
        <f t="shared" si="18"/>
        <v>37014.436721023601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37014.436721023601</v>
      </c>
      <c r="P233" s="124">
        <f t="shared" si="21"/>
        <v>176.09363728711418</v>
      </c>
      <c r="Q233" s="124">
        <f t="shared" si="17"/>
        <v>78.533256941808531</v>
      </c>
      <c r="R233" s="124">
        <f t="shared" si="18"/>
        <v>37269.063615252526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37269.063615252526</v>
      </c>
      <c r="P234" s="124">
        <f t="shared" si="21"/>
        <v>176.09363728711418</v>
      </c>
      <c r="Q234" s="124">
        <f t="shared" si="17"/>
        <v>79.073496942203207</v>
      </c>
      <c r="R234" s="124">
        <f t="shared" si="18"/>
        <v>37524.230749481845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37524.230749481845</v>
      </c>
      <c r="P235" s="124">
        <f t="shared" si="21"/>
        <v>176.09363728711418</v>
      </c>
      <c r="Q235" s="124">
        <f t="shared" si="17"/>
        <v>79.614883165815641</v>
      </c>
      <c r="R235" s="124">
        <f t="shared" si="18"/>
        <v>37779.939269934774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37779.939269934774</v>
      </c>
      <c r="P236" s="124">
        <f t="shared" si="21"/>
        <v>176.09363728711418</v>
      </c>
      <c r="Q236" s="124">
        <f t="shared" si="17"/>
        <v>80.157418044579131</v>
      </c>
      <c r="R236" s="124">
        <f t="shared" si="18"/>
        <v>38036.190325266471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38036.190325266471</v>
      </c>
      <c r="P237" s="124">
        <f t="shared" si="21"/>
        <v>176.09363728711418</v>
      </c>
      <c r="Q237" s="124">
        <f t="shared" si="17"/>
        <v>80.70110401558685</v>
      </c>
      <c r="R237" s="124">
        <f t="shared" si="18"/>
        <v>38292.98506656917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38292.98506656917</v>
      </c>
      <c r="P238" s="124">
        <f t="shared" si="21"/>
        <v>176.09363728711418</v>
      </c>
      <c r="Q238" s="124">
        <f t="shared" si="17"/>
        <v>81.245943521102703</v>
      </c>
      <c r="R238" s="124">
        <f t="shared" si="18"/>
        <v>38550.324647377391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38550.324647377391</v>
      </c>
      <c r="P239" s="124">
        <f t="shared" si="21"/>
        <v>176.09363728711418</v>
      </c>
      <c r="Q239" s="124">
        <f t="shared" si="17"/>
        <v>81.791939008572342</v>
      </c>
      <c r="R239" s="124">
        <f t="shared" si="18"/>
        <v>38808.210223673079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38808.210223673079</v>
      </c>
      <c r="P240" s="124">
        <f t="shared" si="21"/>
        <v>176.09363728711418</v>
      </c>
      <c r="Q240" s="124">
        <f t="shared" si="17"/>
        <v>82.339092930634123</v>
      </c>
      <c r="R240" s="124">
        <f t="shared" si="18"/>
        <v>39066.642953890827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39066.642953890827</v>
      </c>
      <c r="P241" s="124">
        <f t="shared" si="21"/>
        <v>176.09363728711418</v>
      </c>
      <c r="Q241" s="124">
        <f t="shared" si="17"/>
        <v>82.887407745130162</v>
      </c>
      <c r="R241" s="124">
        <f t="shared" si="18"/>
        <v>39325.623998923074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39325.623998923074</v>
      </c>
      <c r="P242" s="124">
        <f t="shared" si="21"/>
        <v>176.09363728711418</v>
      </c>
      <c r="Q242" s="124">
        <f t="shared" si="17"/>
        <v>83.436885915117372</v>
      </c>
      <c r="R242" s="124">
        <f t="shared" si="18"/>
        <v>39585.154522125304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39585.154522125304</v>
      </c>
      <c r="P243" s="124">
        <f t="shared" si="21"/>
        <v>176.09363728711418</v>
      </c>
      <c r="Q243" s="124">
        <f t="shared" si="17"/>
        <v>83.9875299088785</v>
      </c>
      <c r="R243" s="124">
        <f t="shared" si="18"/>
        <v>39845.2356893213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39845.2356893213</v>
      </c>
      <c r="P244" s="124">
        <f t="shared" si="21"/>
        <v>176.09363728711418</v>
      </c>
      <c r="Q244" s="124">
        <f t="shared" si="17"/>
        <v>84.53934219993323</v>
      </c>
      <c r="R244" s="124">
        <f t="shared" si="18"/>
        <v>40105.868668808347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40105.868668808347</v>
      </c>
      <c r="P245" s="124">
        <f t="shared" si="21"/>
        <v>176.09363728711418</v>
      </c>
      <c r="Q245" s="124">
        <f t="shared" si="17"/>
        <v>85.092325267049304</v>
      </c>
      <c r="R245" s="124">
        <f t="shared" si="18"/>
        <v>40367.054631362509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40367.054631362509</v>
      </c>
      <c r="P246" s="124">
        <f t="shared" si="21"/>
        <v>176.09363728711418</v>
      </c>
      <c r="Q246" s="124">
        <f t="shared" si="17"/>
        <v>85.646481594253629</v>
      </c>
      <c r="R246" s="124">
        <f t="shared" si="18"/>
        <v>40628.794750243876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40628.794750243876</v>
      </c>
      <c r="P247" s="124">
        <f t="shared" si="21"/>
        <v>176.09363728711418</v>
      </c>
      <c r="Q247" s="124">
        <f t="shared" si="17"/>
        <v>86.201813670843492</v>
      </c>
      <c r="R247" s="124">
        <f t="shared" si="18"/>
        <v>40891.090201201834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40891.090201201834</v>
      </c>
      <c r="P248" s="124">
        <f t="shared" si="21"/>
        <v>176.09363728711418</v>
      </c>
      <c r="Q248" s="124">
        <f t="shared" si="17"/>
        <v>86.75832399139766</v>
      </c>
      <c r="R248" s="124">
        <f t="shared" si="18"/>
        <v>41153.942162480344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41153.942162480344</v>
      </c>
      <c r="P249" s="124">
        <f t="shared" si="21"/>
        <v>176.09363728711418</v>
      </c>
      <c r="Q249" s="124">
        <f t="shared" si="17"/>
        <v>87.316015055787645</v>
      </c>
      <c r="R249" s="124">
        <f t="shared" si="18"/>
        <v>41417.351814823247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41417.351814823247</v>
      </c>
      <c r="P250" s="124">
        <f t="shared" si="21"/>
        <v>176.09363728711418</v>
      </c>
      <c r="Q250" s="124">
        <f t="shared" si="17"/>
        <v>87.874889369188935</v>
      </c>
      <c r="R250" s="124">
        <f t="shared" si="18"/>
        <v>41681.32034147955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41681.32034147955</v>
      </c>
      <c r="P251" s="124">
        <f t="shared" si="21"/>
        <v>176.09363728711418</v>
      </c>
      <c r="Q251" s="124">
        <f t="shared" ref="Q251:Q314" si="22">O251*$P$53</f>
        <v>88.434949442092218</v>
      </c>
      <c r="R251" s="124">
        <f t="shared" ref="R251:R314" si="23">O251+P251+Q251</f>
        <v>41945.848928208754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41945.848928208754</v>
      </c>
      <c r="P252" s="124">
        <f t="shared" ref="P252:P315" si="26">P251</f>
        <v>176.09363728711418</v>
      </c>
      <c r="Q252" s="124">
        <f t="shared" si="22"/>
        <v>88.996197790314639</v>
      </c>
      <c r="R252" s="124">
        <f t="shared" si="23"/>
        <v>42210.938763286184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42210.938763286184</v>
      </c>
      <c r="P253" s="124">
        <f t="shared" si="26"/>
        <v>176.09363728711418</v>
      </c>
      <c r="Q253" s="124">
        <f t="shared" si="22"/>
        <v>89.558636935011208</v>
      </c>
      <c r="R253" s="124">
        <f t="shared" si="23"/>
        <v>42476.591037508311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42476.591037508311</v>
      </c>
      <c r="P254" s="124">
        <f t="shared" si="26"/>
        <v>176.09363728711418</v>
      </c>
      <c r="Q254" s="124">
        <f t="shared" si="22"/>
        <v>90.122269402685973</v>
      </c>
      <c r="R254" s="124">
        <f t="shared" si="23"/>
        <v>42742.806944198113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42742.806944198113</v>
      </c>
      <c r="P255" s="124">
        <f t="shared" si="26"/>
        <v>176.09363728711418</v>
      </c>
      <c r="Q255" s="124">
        <f t="shared" si="22"/>
        <v>90.6870977252035</v>
      </c>
      <c r="R255" s="124">
        <f t="shared" si="23"/>
        <v>43009.587679210432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43009.587679210432</v>
      </c>
      <c r="P256" s="124">
        <f t="shared" si="26"/>
        <v>176.09363728711418</v>
      </c>
      <c r="Q256" s="124">
        <f t="shared" si="22"/>
        <v>91.253124439800146</v>
      </c>
      <c r="R256" s="124">
        <f t="shared" si="23"/>
        <v>43276.934440937344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43276.934440937344</v>
      </c>
      <c r="P257" s="124">
        <f t="shared" si="26"/>
        <v>176.09363728711418</v>
      </c>
      <c r="Q257" s="124">
        <f t="shared" si="22"/>
        <v>91.820352089095564</v>
      </c>
      <c r="R257" s="124">
        <f t="shared" si="23"/>
        <v>43544.848430313556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43544.848430313556</v>
      </c>
      <c r="P258" s="124">
        <f t="shared" si="26"/>
        <v>176.09363728711418</v>
      </c>
      <c r="Q258" s="124">
        <f t="shared" si="22"/>
        <v>92.388783221104021</v>
      </c>
      <c r="R258" s="124">
        <f t="shared" si="23"/>
        <v>43813.330850821774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43813.330850821774</v>
      </c>
      <c r="P259" s="124">
        <f t="shared" si="26"/>
        <v>176.09363728711418</v>
      </c>
      <c r="Q259" s="124">
        <f t="shared" si="22"/>
        <v>92.958420389245902</v>
      </c>
      <c r="R259" s="124">
        <f t="shared" si="23"/>
        <v>44082.382908498133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44082.382908498133</v>
      </c>
      <c r="P260" s="124">
        <f t="shared" si="26"/>
        <v>176.09363728711418</v>
      </c>
      <c r="Q260" s="124">
        <f t="shared" si="22"/>
        <v>93.529266152359156</v>
      </c>
      <c r="R260" s="124">
        <f t="shared" si="23"/>
        <v>44352.005811937604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44352.005811937604</v>
      </c>
      <c r="P261" s="124">
        <f t="shared" si="26"/>
        <v>176.09363728711418</v>
      </c>
      <c r="Q261" s="124">
        <f t="shared" si="22"/>
        <v>94.101323074710791</v>
      </c>
      <c r="R261" s="124">
        <f t="shared" si="23"/>
        <v>44622.200772299431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44622.200772299431</v>
      </c>
      <c r="P262" s="124">
        <f t="shared" si="26"/>
        <v>176.09363728711418</v>
      </c>
      <c r="Q262" s="124">
        <f t="shared" si="22"/>
        <v>94.674593726008453</v>
      </c>
      <c r="R262" s="124">
        <f t="shared" si="23"/>
        <v>44892.969003312552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44892.969003312552</v>
      </c>
      <c r="P263" s="124">
        <f t="shared" si="26"/>
        <v>176.09363728711418</v>
      </c>
      <c r="Q263" s="124">
        <f t="shared" si="22"/>
        <v>95.24908068141184</v>
      </c>
      <c r="R263" s="124">
        <f t="shared" si="23"/>
        <v>45164.311721281076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45164.311721281076</v>
      </c>
      <c r="P264" s="124">
        <f t="shared" si="26"/>
        <v>176.09363728711418</v>
      </c>
      <c r="Q264" s="124">
        <f t="shared" si="22"/>
        <v>95.824786521544425</v>
      </c>
      <c r="R264" s="124">
        <f t="shared" si="23"/>
        <v>45436.230145089736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45436.230145089736</v>
      </c>
      <c r="P265" s="124">
        <f t="shared" si="26"/>
        <v>176.09363728711418</v>
      </c>
      <c r="Q265" s="124">
        <f t="shared" si="22"/>
        <v>96.401713832504896</v>
      </c>
      <c r="R265" s="124">
        <f t="shared" si="23"/>
        <v>45708.725496209358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45708.725496209358</v>
      </c>
      <c r="P266" s="124">
        <f t="shared" si="26"/>
        <v>176.09363728711418</v>
      </c>
      <c r="Q266" s="124">
        <f t="shared" si="22"/>
        <v>96.979865205878923</v>
      </c>
      <c r="R266" s="124">
        <f t="shared" si="23"/>
        <v>45981.798998702354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45981.798998702354</v>
      </c>
      <c r="P267" s="124">
        <f t="shared" si="26"/>
        <v>176.09363728711418</v>
      </c>
      <c r="Q267" s="124">
        <f t="shared" si="22"/>
        <v>97.559243238750653</v>
      </c>
      <c r="R267" s="124">
        <f t="shared" si="23"/>
        <v>46255.451879228218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46255.451879228218</v>
      </c>
      <c r="P268" s="124">
        <f t="shared" si="26"/>
        <v>176.09363728711418</v>
      </c>
      <c r="Q268" s="124">
        <f t="shared" si="22"/>
        <v>98.139850533714494</v>
      </c>
      <c r="R268" s="124">
        <f t="shared" si="23"/>
        <v>46529.685367049045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46529.685367049045</v>
      </c>
      <c r="P269" s="124">
        <f t="shared" si="26"/>
        <v>176.09363728711418</v>
      </c>
      <c r="Q269" s="124">
        <f t="shared" si="22"/>
        <v>98.721689698886749</v>
      </c>
      <c r="R269" s="124">
        <f t="shared" si="23"/>
        <v>46804.50069403505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46804.50069403505</v>
      </c>
      <c r="P270" s="124">
        <f t="shared" si="26"/>
        <v>176.09363728711418</v>
      </c>
      <c r="Q270" s="124">
        <f t="shared" si="22"/>
        <v>99.30476334791733</v>
      </c>
      <c r="R270" s="124">
        <f t="shared" si="23"/>
        <v>47079.89909467008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47079.89909467008</v>
      </c>
      <c r="P271" s="124">
        <f t="shared" si="26"/>
        <v>176.09363728711418</v>
      </c>
      <c r="Q271" s="124">
        <f t="shared" si="22"/>
        <v>99.889074100001523</v>
      </c>
      <c r="R271" s="124">
        <f t="shared" si="23"/>
        <v>47355.881806057194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47355.881806057194</v>
      </c>
      <c r="P272" s="124">
        <f t="shared" si="26"/>
        <v>176.09363728711418</v>
      </c>
      <c r="Q272" s="124">
        <f t="shared" si="22"/>
        <v>100.47462457989174</v>
      </c>
      <c r="R272" s="124">
        <f t="shared" si="23"/>
        <v>47632.450067924197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47632.450067924197</v>
      </c>
      <c r="P273" s="124">
        <f t="shared" si="26"/>
        <v>176.09363728711418</v>
      </c>
      <c r="Q273" s="124">
        <f t="shared" si="22"/>
        <v>101.0614174179093</v>
      </c>
      <c r="R273" s="124">
        <f t="shared" si="23"/>
        <v>47909.605122629218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47909.605122629218</v>
      </c>
      <c r="P274" s="124">
        <f t="shared" si="26"/>
        <v>176.09363728711418</v>
      </c>
      <c r="Q274" s="124">
        <f t="shared" si="22"/>
        <v>101.64945524995626</v>
      </c>
      <c r="R274" s="124">
        <f t="shared" si="23"/>
        <v>48187.34821516629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48187.34821516629</v>
      </c>
      <c r="P275" s="124">
        <f t="shared" si="26"/>
        <v>176.09363728711418</v>
      </c>
      <c r="Q275" s="124">
        <f t="shared" si="22"/>
        <v>102.23874071752728</v>
      </c>
      <c r="R275" s="124">
        <f t="shared" si="23"/>
        <v>48465.680593170931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48465.680593170931</v>
      </c>
      <c r="P276" s="124">
        <f t="shared" si="26"/>
        <v>176.09363728711418</v>
      </c>
      <c r="Q276" s="124">
        <f t="shared" si="22"/>
        <v>102.82927646772141</v>
      </c>
      <c r="R276" s="124">
        <f t="shared" si="23"/>
        <v>48744.60350692577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48744.60350692577</v>
      </c>
      <c r="P277" s="124">
        <f t="shared" si="26"/>
        <v>176.09363728711418</v>
      </c>
      <c r="Q277" s="124">
        <f t="shared" si="22"/>
        <v>103.42106515325409</v>
      </c>
      <c r="R277" s="124">
        <f t="shared" si="23"/>
        <v>49024.118209366141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49024.118209366141</v>
      </c>
      <c r="P278" s="124">
        <f t="shared" si="26"/>
        <v>176.09363728711418</v>
      </c>
      <c r="Q278" s="124">
        <f t="shared" si="22"/>
        <v>104.01410943246893</v>
      </c>
      <c r="R278" s="124">
        <f t="shared" si="23"/>
        <v>49304.225956085727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49304.225956085727</v>
      </c>
      <c r="P279" s="124">
        <f t="shared" si="26"/>
        <v>176.09363728711418</v>
      </c>
      <c r="Q279" s="124">
        <f t="shared" si="22"/>
        <v>104.60841196934979</v>
      </c>
      <c r="R279" s="124">
        <f t="shared" si="23"/>
        <v>49584.92800534219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49584.92800534219</v>
      </c>
      <c r="P280" s="124">
        <f t="shared" si="26"/>
        <v>176.09363728711418</v>
      </c>
      <c r="Q280" s="124">
        <f t="shared" si="22"/>
        <v>105.20397543353265</v>
      </c>
      <c r="R280" s="124">
        <f t="shared" si="23"/>
        <v>49866.225618062839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49866.225618062839</v>
      </c>
      <c r="P281" s="124">
        <f t="shared" si="26"/>
        <v>176.09363728711418</v>
      </c>
      <c r="Q281" s="124">
        <f t="shared" si="22"/>
        <v>105.80080250031766</v>
      </c>
      <c r="R281" s="124">
        <f t="shared" si="23"/>
        <v>50148.120057850268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50148.120057850268</v>
      </c>
      <c r="P282" s="124">
        <f t="shared" si="26"/>
        <v>176.09363728711418</v>
      </c>
      <c r="Q282" s="124">
        <f t="shared" si="22"/>
        <v>106.39889585068111</v>
      </c>
      <c r="R282" s="124">
        <f t="shared" si="23"/>
        <v>50430.612590988065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50430.612590988065</v>
      </c>
      <c r="P283" s="124">
        <f t="shared" si="26"/>
        <v>176.09363728711418</v>
      </c>
      <c r="Q283" s="124">
        <f t="shared" si="22"/>
        <v>106.99825817128756</v>
      </c>
      <c r="R283" s="124">
        <f t="shared" si="23"/>
        <v>50713.70448644647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50713.70448644647</v>
      </c>
      <c r="P284" s="124">
        <f t="shared" si="26"/>
        <v>176.09363728711418</v>
      </c>
      <c r="Q284" s="124">
        <f t="shared" si="22"/>
        <v>107.59889215450177</v>
      </c>
      <c r="R284" s="124">
        <f t="shared" si="23"/>
        <v>50997.397015888084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50997.397015888084</v>
      </c>
      <c r="P285" s="124">
        <f t="shared" si="26"/>
        <v>176.09363728711418</v>
      </c>
      <c r="Q285" s="124">
        <f t="shared" si="22"/>
        <v>108.20080049840088</v>
      </c>
      <c r="R285" s="124">
        <f t="shared" si="23"/>
        <v>51281.6914536736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51281.6914536736</v>
      </c>
      <c r="P286" s="124">
        <f t="shared" si="26"/>
        <v>176.09363728711418</v>
      </c>
      <c r="Q286" s="124">
        <f t="shared" si="22"/>
        <v>108.80398590678656</v>
      </c>
      <c r="R286" s="124">
        <f t="shared" si="23"/>
        <v>51566.589076867502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51566.589076867502</v>
      </c>
      <c r="P287" s="124">
        <f t="shared" si="26"/>
        <v>176.09363728711418</v>
      </c>
      <c r="Q287" s="124">
        <f t="shared" si="22"/>
        <v>109.40845108919711</v>
      </c>
      <c r="R287" s="124">
        <f t="shared" si="23"/>
        <v>51852.091165243815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51852.091165243815</v>
      </c>
      <c r="P288" s="124">
        <f t="shared" si="26"/>
        <v>176.09363728711418</v>
      </c>
      <c r="Q288" s="124">
        <f t="shared" si="22"/>
        <v>110.01419876091961</v>
      </c>
      <c r="R288" s="124">
        <f t="shared" si="23"/>
        <v>52138.199001291847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52138.199001291847</v>
      </c>
      <c r="P289" s="124">
        <f t="shared" si="26"/>
        <v>176.09363728711418</v>
      </c>
      <c r="Q289" s="124">
        <f t="shared" si="22"/>
        <v>110.62123164300216</v>
      </c>
      <c r="R289" s="124">
        <f t="shared" si="23"/>
        <v>52424.913870221964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52424.913870221964</v>
      </c>
      <c r="P290" s="124">
        <f t="shared" si="26"/>
        <v>176.09363728711418</v>
      </c>
      <c r="Q290" s="124">
        <f t="shared" si="22"/>
        <v>111.22955246226608</v>
      </c>
      <c r="R290" s="124">
        <f t="shared" si="23"/>
        <v>52712.237059971347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52712.237059971347</v>
      </c>
      <c r="P291" s="124">
        <f t="shared" si="26"/>
        <v>176.09363728711418</v>
      </c>
      <c r="Q291" s="124">
        <f t="shared" si="22"/>
        <v>111.8391639513182</v>
      </c>
      <c r="R291" s="124">
        <f t="shared" si="23"/>
        <v>53000.169861209783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53000.169861209783</v>
      </c>
      <c r="P292" s="124">
        <f t="shared" si="26"/>
        <v>176.09363728711418</v>
      </c>
      <c r="Q292" s="124">
        <f t="shared" si="22"/>
        <v>112.45006884856305</v>
      </c>
      <c r="R292" s="124">
        <f t="shared" si="23"/>
        <v>53288.713567345461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53288.713567345461</v>
      </c>
      <c r="P293" s="124">
        <f t="shared" si="26"/>
        <v>176.09363728711418</v>
      </c>
      <c r="Q293" s="124">
        <f t="shared" si="22"/>
        <v>113.06226989821522</v>
      </c>
      <c r="R293" s="124">
        <f t="shared" si="23"/>
        <v>53577.869474530795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53577.869474530795</v>
      </c>
      <c r="P294" s="124">
        <f t="shared" si="26"/>
        <v>176.09363728711418</v>
      </c>
      <c r="Q294" s="124">
        <f t="shared" si="22"/>
        <v>113.67576985031174</v>
      </c>
      <c r="R294" s="124">
        <f t="shared" si="23"/>
        <v>53867.638881668223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53867.638881668223</v>
      </c>
      <c r="P295" s="124">
        <f t="shared" si="26"/>
        <v>176.09363728711418</v>
      </c>
      <c r="Q295" s="124">
        <f t="shared" si="22"/>
        <v>114.29057146072431</v>
      </c>
      <c r="R295" s="124">
        <f t="shared" si="23"/>
        <v>54158.023090416063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54158.023090416063</v>
      </c>
      <c r="P296" s="124">
        <f t="shared" si="26"/>
        <v>176.09363728711418</v>
      </c>
      <c r="Q296" s="124">
        <f t="shared" si="22"/>
        <v>114.90667749117175</v>
      </c>
      <c r="R296" s="124">
        <f t="shared" si="23"/>
        <v>54449.023405194348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54449.023405194348</v>
      </c>
      <c r="P297" s="124">
        <f t="shared" si="26"/>
        <v>176.09363728711418</v>
      </c>
      <c r="Q297" s="124">
        <f t="shared" si="22"/>
        <v>115.52409070923241</v>
      </c>
      <c r="R297" s="124">
        <f t="shared" si="23"/>
        <v>54740.641133190693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54740.641133190693</v>
      </c>
      <c r="P298" s="124">
        <f t="shared" si="26"/>
        <v>176.09363728711418</v>
      </c>
      <c r="Q298" s="124">
        <f t="shared" si="22"/>
        <v>116.14281388835663</v>
      </c>
      <c r="R298" s="124">
        <f t="shared" si="23"/>
        <v>55032.877584366164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55032.877584366164</v>
      </c>
      <c r="P299" s="124">
        <f t="shared" si="26"/>
        <v>176.09363728711418</v>
      </c>
      <c r="Q299" s="124">
        <f t="shared" si="22"/>
        <v>116.76284980787908</v>
      </c>
      <c r="R299" s="124">
        <f t="shared" si="23"/>
        <v>55325.734071461156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55325.734071461156</v>
      </c>
      <c r="P300" s="124">
        <f t="shared" si="26"/>
        <v>176.09363728711418</v>
      </c>
      <c r="Q300" s="124">
        <f t="shared" si="22"/>
        <v>117.38420125303138</v>
      </c>
      <c r="R300" s="124">
        <f t="shared" si="23"/>
        <v>55619.211910001301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55619.211910001301</v>
      </c>
      <c r="P301" s="124">
        <f t="shared" si="26"/>
        <v>176.09363728711418</v>
      </c>
      <c r="Q301" s="124">
        <f t="shared" si="22"/>
        <v>118.00687101495454</v>
      </c>
      <c r="R301" s="124">
        <f t="shared" si="23"/>
        <v>55913.312418303372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55913.312418303372</v>
      </c>
      <c r="P302" s="124">
        <f t="shared" si="26"/>
        <v>176.09363728711418</v>
      </c>
      <c r="Q302" s="124">
        <f t="shared" si="22"/>
        <v>118.63086189071153</v>
      </c>
      <c r="R302" s="124">
        <f t="shared" si="23"/>
        <v>56208.0369174812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56208.0369174812</v>
      </c>
      <c r="P303" s="124">
        <f t="shared" si="26"/>
        <v>176.09363728711418</v>
      </c>
      <c r="Q303" s="124">
        <f t="shared" si="22"/>
        <v>119.25617668329978</v>
      </c>
      <c r="R303" s="124">
        <f t="shared" si="23"/>
        <v>56503.386731451617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56503.386731451617</v>
      </c>
      <c r="P304" s="124">
        <f t="shared" si="26"/>
        <v>176.09363728711418</v>
      </c>
      <c r="Q304" s="124">
        <f t="shared" si="22"/>
        <v>119.88281820166389</v>
      </c>
      <c r="R304" s="124">
        <f t="shared" si="23"/>
        <v>56799.363186940398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56799.363186940398</v>
      </c>
      <c r="P305" s="124">
        <f t="shared" si="26"/>
        <v>176.09363728711418</v>
      </c>
      <c r="Q305" s="124">
        <f t="shared" si="22"/>
        <v>120.51078926070809</v>
      </c>
      <c r="R305" s="124">
        <f t="shared" si="23"/>
        <v>57095.967613488217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57095.967613488217</v>
      </c>
      <c r="P306" s="124">
        <f t="shared" si="26"/>
        <v>176.09363728711418</v>
      </c>
      <c r="Q306" s="124">
        <f t="shared" si="22"/>
        <v>121.14009268130906</v>
      </c>
      <c r="R306" s="124">
        <f t="shared" si="23"/>
        <v>57393.20134345664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57393.20134345664</v>
      </c>
      <c r="P307" s="124">
        <f t="shared" si="26"/>
        <v>176.09363728711418</v>
      </c>
      <c r="Q307" s="124">
        <f t="shared" si="22"/>
        <v>121.77073129032844</v>
      </c>
      <c r="R307" s="124">
        <f t="shared" si="23"/>
        <v>57691.065712034084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57691.065712034084</v>
      </c>
      <c r="P308" s="124">
        <f t="shared" si="26"/>
        <v>176.09363728711418</v>
      </c>
      <c r="Q308" s="124">
        <f t="shared" si="22"/>
        <v>122.40270792062564</v>
      </c>
      <c r="R308" s="124">
        <f t="shared" si="23"/>
        <v>57989.562057241827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57989.562057241827</v>
      </c>
      <c r="P309" s="124">
        <f t="shared" si="26"/>
        <v>176.09363728711418</v>
      </c>
      <c r="Q309" s="124">
        <f t="shared" si="22"/>
        <v>123.03602541107055</v>
      </c>
      <c r="R309" s="124">
        <f t="shared" si="23"/>
        <v>58288.691719940012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58288.691719940012</v>
      </c>
      <c r="P310" s="124">
        <f t="shared" si="26"/>
        <v>176.09363728711418</v>
      </c>
      <c r="Q310" s="124">
        <f t="shared" si="22"/>
        <v>123.67068660655622</v>
      </c>
      <c r="R310" s="124">
        <f t="shared" si="23"/>
        <v>58588.456043833685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58588.456043833685</v>
      </c>
      <c r="P311" s="124">
        <f t="shared" si="26"/>
        <v>176.09363728711418</v>
      </c>
      <c r="Q311" s="124">
        <f t="shared" si="22"/>
        <v>124.3066943580117</v>
      </c>
      <c r="R311" s="124">
        <f t="shared" si="23"/>
        <v>58888.856375478812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58888.856375478812</v>
      </c>
      <c r="P312" s="124">
        <f t="shared" si="26"/>
        <v>176.09363728711418</v>
      </c>
      <c r="Q312" s="124">
        <f t="shared" si="22"/>
        <v>124.94405152241484</v>
      </c>
      <c r="R312" s="124">
        <f t="shared" si="23"/>
        <v>59189.894064288339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59189.894064288339</v>
      </c>
      <c r="P313" s="124">
        <f t="shared" si="26"/>
        <v>176.09363728711418</v>
      </c>
      <c r="Q313" s="124">
        <f t="shared" si="22"/>
        <v>125.58276096280512</v>
      </c>
      <c r="R313" s="124">
        <f t="shared" si="23"/>
        <v>59491.570462538257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59491.570462538257</v>
      </c>
      <c r="P314" s="124">
        <f t="shared" si="26"/>
        <v>176.09363728711418</v>
      </c>
      <c r="Q314" s="124">
        <f t="shared" si="22"/>
        <v>126.22282554829654</v>
      </c>
      <c r="R314" s="124">
        <f t="shared" si="23"/>
        <v>59793.88692537367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59793.88692537367</v>
      </c>
      <c r="P315" s="124">
        <f t="shared" si="26"/>
        <v>176.09363728711418</v>
      </c>
      <c r="Q315" s="124">
        <f t="shared" ref="Q315:Q382" si="27">O315*$P$53</f>
        <v>126.86424815409043</v>
      </c>
      <c r="R315" s="124">
        <f t="shared" ref="R315:R378" si="28">O315+P315+Q315</f>
        <v>60096.844810814873</v>
      </c>
      <c r="Z315" s="2"/>
    </row>
    <row r="316" spans="13:26" x14ac:dyDescent="0.2">
      <c r="M316" s="2"/>
      <c r="N316" s="1">
        <f t="shared" ref="N316:N382" si="29">N315+1</f>
        <v>258</v>
      </c>
      <c r="O316" s="124">
        <f t="shared" ref="O316:O382" si="30">R315</f>
        <v>60096.844810814873</v>
      </c>
      <c r="P316" s="124">
        <f t="shared" ref="P316:P382" si="31">P315</f>
        <v>176.09363728711418</v>
      </c>
      <c r="Q316" s="124">
        <f t="shared" si="27"/>
        <v>127.50703166148844</v>
      </c>
      <c r="R316" s="124">
        <f t="shared" si="28"/>
        <v>60400.445479763475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60400.445479763475</v>
      </c>
      <c r="P317" s="124">
        <f t="shared" si="31"/>
        <v>176.09363728711418</v>
      </c>
      <c r="Q317" s="124">
        <f t="shared" si="27"/>
        <v>128.15117895790544</v>
      </c>
      <c r="R317" s="124">
        <f t="shared" si="28"/>
        <v>60704.690296008499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60704.690296008499</v>
      </c>
      <c r="P318" s="124">
        <f t="shared" si="31"/>
        <v>176.09363728711418</v>
      </c>
      <c r="Q318" s="124">
        <f t="shared" si="27"/>
        <v>128.79669293688252</v>
      </c>
      <c r="R318" s="124">
        <f t="shared" si="28"/>
        <v>61009.580626232499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61009.580626232499</v>
      </c>
      <c r="P319" s="124">
        <f t="shared" si="31"/>
        <v>176.09363728711418</v>
      </c>
      <c r="Q319" s="124">
        <f t="shared" si="27"/>
        <v>129.44357649809999</v>
      </c>
      <c r="R319" s="124">
        <f t="shared" si="28"/>
        <v>61315.117840017716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61315.117840017716</v>
      </c>
      <c r="P320" s="124">
        <f t="shared" si="31"/>
        <v>176.09363728711418</v>
      </c>
      <c r="Q320" s="124">
        <f t="shared" si="27"/>
        <v>130.09183254739037</v>
      </c>
      <c r="R320" s="124">
        <f t="shared" si="28"/>
        <v>61621.303309852221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61621.303309852221</v>
      </c>
      <c r="P321" s="124">
        <f t="shared" si="31"/>
        <v>176.09363728711418</v>
      </c>
      <c r="Q321" s="124">
        <f t="shared" si="27"/>
        <v>130.74146399675141</v>
      </c>
      <c r="R321" s="124">
        <f t="shared" si="28"/>
        <v>61928.138411136089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61928.138411136089</v>
      </c>
      <c r="P322" s="124">
        <f t="shared" si="31"/>
        <v>176.09363728711418</v>
      </c>
      <c r="Q322" s="124">
        <f t="shared" si="27"/>
        <v>131.39247376435935</v>
      </c>
      <c r="R322" s="124">
        <f t="shared" si="28"/>
        <v>62235.624522187565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62235.624522187565</v>
      </c>
      <c r="P323" s="124">
        <f t="shared" si="31"/>
        <v>176.09363728711418</v>
      </c>
      <c r="Q323" s="124">
        <f t="shared" si="27"/>
        <v>132.04486477458178</v>
      </c>
      <c r="R323" s="124">
        <f t="shared" si="28"/>
        <v>62543.76302424926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62543.76302424926</v>
      </c>
      <c r="P324" s="124">
        <f t="shared" si="31"/>
        <v>176.09363728711418</v>
      </c>
      <c r="Q324" s="124">
        <f t="shared" si="27"/>
        <v>132.69863995799096</v>
      </c>
      <c r="R324" s="124">
        <f t="shared" si="28"/>
        <v>62852.555301494365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62852.555301494365</v>
      </c>
      <c r="P325" s="124">
        <f t="shared" si="31"/>
        <v>176.09363728711418</v>
      </c>
      <c r="Q325" s="124">
        <f t="shared" si="27"/>
        <v>133.35380225137695</v>
      </c>
      <c r="R325" s="124">
        <f t="shared" si="28"/>
        <v>63162.002741032855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63162.002741032855</v>
      </c>
      <c r="P326" s="124">
        <f t="shared" si="31"/>
        <v>176.09363728711418</v>
      </c>
      <c r="Q326" s="124">
        <f t="shared" si="27"/>
        <v>134.01035459776071</v>
      </c>
      <c r="R326" s="124">
        <f t="shared" si="28"/>
        <v>63472.106732917731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63472.106732917731</v>
      </c>
      <c r="P327" s="124">
        <f t="shared" si="31"/>
        <v>176.09363728711418</v>
      </c>
      <c r="Q327" s="124">
        <f t="shared" si="27"/>
        <v>134.66829994640742</v>
      </c>
      <c r="R327" s="124">
        <f t="shared" si="28"/>
        <v>63782.868670151256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63782.868670151256</v>
      </c>
      <c r="P328" s="124">
        <f t="shared" si="31"/>
        <v>176.09363728711418</v>
      </c>
      <c r="Q328" s="124">
        <f t="shared" si="27"/>
        <v>135.3276412528397</v>
      </c>
      <c r="R328" s="124">
        <f t="shared" si="28"/>
        <v>64094.289948691214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64094.289948691214</v>
      </c>
      <c r="P329" s="124">
        <f t="shared" si="31"/>
        <v>176.09363728711418</v>
      </c>
      <c r="Q329" s="124">
        <f t="shared" si="27"/>
        <v>135.98838147885084</v>
      </c>
      <c r="R329" s="124">
        <f t="shared" si="28"/>
        <v>64406.371967457177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64406.371967457177</v>
      </c>
      <c r="P330" s="124">
        <f t="shared" si="31"/>
        <v>176.09363728711418</v>
      </c>
      <c r="Q330" s="124">
        <f t="shared" si="27"/>
        <v>136.65052359251823</v>
      </c>
      <c r="R330" s="124">
        <f t="shared" si="28"/>
        <v>64719.116128336813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64719.116128336813</v>
      </c>
      <c r="P331" s="124">
        <f t="shared" si="31"/>
        <v>176.09363728711418</v>
      </c>
      <c r="Q331" s="124">
        <f t="shared" si="27"/>
        <v>137.31407056821649</v>
      </c>
      <c r="R331" s="124">
        <f t="shared" si="28"/>
        <v>65032.523836192144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65032.523836192144</v>
      </c>
      <c r="P332" s="124">
        <f t="shared" si="31"/>
        <v>176.09363728711418</v>
      </c>
      <c r="Q332" s="124">
        <f t="shared" si="27"/>
        <v>137.97902538663106</v>
      </c>
      <c r="R332" s="124">
        <f t="shared" si="28"/>
        <v>65346.596498865889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65346.596498865889</v>
      </c>
      <c r="P333" s="124">
        <f t="shared" si="31"/>
        <v>176.09363728711418</v>
      </c>
      <c r="Q333" s="124">
        <f t="shared" si="27"/>
        <v>138.64539103477142</v>
      </c>
      <c r="R333" s="124">
        <f t="shared" si="28"/>
        <v>65661.335527187781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65661.335527187781</v>
      </c>
      <c r="P334" s="124">
        <f t="shared" si="31"/>
        <v>176.09363728711418</v>
      </c>
      <c r="Q334" s="124">
        <f t="shared" si="27"/>
        <v>139.3131705059846</v>
      </c>
      <c r="R334" s="124">
        <f t="shared" si="28"/>
        <v>65976.742334980867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65976.742334980867</v>
      </c>
      <c r="P335" s="124">
        <f t="shared" si="31"/>
        <v>176.09363728711418</v>
      </c>
      <c r="Q335" s="124">
        <f t="shared" si="27"/>
        <v>139.98236679996847</v>
      </c>
      <c r="R335" s="124">
        <f t="shared" si="28"/>
        <v>66292.818339067948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66292.818339067948</v>
      </c>
      <c r="P336" s="124">
        <f t="shared" si="31"/>
        <v>176.09363728711418</v>
      </c>
      <c r="Q336" s="124">
        <f t="shared" si="27"/>
        <v>140.65298292278555</v>
      </c>
      <c r="R336" s="124">
        <f t="shared" si="28"/>
        <v>66609.564959277835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66609.564959277835</v>
      </c>
      <c r="P337" s="124">
        <f t="shared" si="31"/>
        <v>176.09363728711418</v>
      </c>
      <c r="Q337" s="124">
        <f t="shared" si="27"/>
        <v>141.32502188687613</v>
      </c>
      <c r="R337" s="124">
        <f t="shared" si="28"/>
        <v>66926.983618451821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66926.983618451821</v>
      </c>
      <c r="P338" s="124">
        <f t="shared" si="31"/>
        <v>176.09363728711418</v>
      </c>
      <c r="Q338" s="124">
        <f t="shared" si="27"/>
        <v>141.99848671107205</v>
      </c>
      <c r="R338" s="124">
        <f t="shared" si="28"/>
        <v>67245.075742450004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67245.075742450004</v>
      </c>
      <c r="P339" s="124">
        <f t="shared" si="31"/>
        <v>176.09363728711418</v>
      </c>
      <c r="Q339" s="124">
        <f t="shared" si="27"/>
        <v>142.67338042061016</v>
      </c>
      <c r="R339" s="124">
        <f t="shared" si="28"/>
        <v>67563.842760157728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67563.842760157728</v>
      </c>
      <c r="P340" s="124">
        <f t="shared" si="31"/>
        <v>176.09363728711418</v>
      </c>
      <c r="Q340" s="124">
        <f t="shared" si="27"/>
        <v>143.3497060471459</v>
      </c>
      <c r="R340" s="124">
        <f t="shared" si="28"/>
        <v>67883.286103491977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67883.286103491977</v>
      </c>
      <c r="P341" s="124">
        <f t="shared" si="31"/>
        <v>176.09363728711418</v>
      </c>
      <c r="Q341" s="124">
        <f t="shared" si="27"/>
        <v>144.02746662876703</v>
      </c>
      <c r="R341" s="124">
        <f t="shared" si="28"/>
        <v>68203.407207407858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68203.407207407858</v>
      </c>
      <c r="P342" s="124">
        <f t="shared" si="31"/>
        <v>176.09363728711418</v>
      </c>
      <c r="Q342" s="124">
        <f t="shared" si="27"/>
        <v>144.70666521000715</v>
      </c>
      <c r="R342" s="124">
        <f t="shared" si="28"/>
        <v>68524.207509904969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68524.207509904969</v>
      </c>
      <c r="P343" s="124">
        <f t="shared" si="31"/>
        <v>176.09363728711418</v>
      </c>
      <c r="Q343" s="124">
        <f t="shared" si="27"/>
        <v>145.38730484185939</v>
      </c>
      <c r="R343" s="124">
        <f t="shared" si="28"/>
        <v>68845.688452033937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68845.688452033937</v>
      </c>
      <c r="P344" s="124">
        <f t="shared" si="31"/>
        <v>176.09363728711418</v>
      </c>
      <c r="Q344" s="124">
        <f t="shared" si="27"/>
        <v>146.06938858179021</v>
      </c>
      <c r="R344" s="124">
        <f t="shared" si="28"/>
        <v>69167.851477902834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69167.851477902834</v>
      </c>
      <c r="P345" s="124">
        <f t="shared" si="31"/>
        <v>176.09363728711418</v>
      </c>
      <c r="Q345" s="124">
        <f t="shared" si="27"/>
        <v>146.75291949375307</v>
      </c>
      <c r="R345" s="124">
        <f t="shared" si="28"/>
        <v>69490.698034683694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69490.698034683694</v>
      </c>
      <c r="P346" s="124">
        <f t="shared" si="31"/>
        <v>176.09363728711418</v>
      </c>
      <c r="Q346" s="124">
        <f t="shared" si="27"/>
        <v>147.43790064820215</v>
      </c>
      <c r="R346" s="124">
        <f t="shared" si="28"/>
        <v>69814.229572619006</v>
      </c>
      <c r="Z346" s="2"/>
    </row>
    <row r="347" spans="13:26" x14ac:dyDescent="0.2">
      <c r="M347" s="2"/>
      <c r="N347" s="1">
        <f t="shared" si="29"/>
        <v>289</v>
      </c>
      <c r="O347" s="124">
        <f t="shared" si="30"/>
        <v>69814.229572619006</v>
      </c>
      <c r="P347" s="124">
        <f t="shared" si="31"/>
        <v>176.09363728711418</v>
      </c>
      <c r="Q347" s="124">
        <f t="shared" si="27"/>
        <v>148.12433512210626</v>
      </c>
      <c r="R347" s="124">
        <f t="shared" si="28"/>
        <v>70138.447545028219</v>
      </c>
      <c r="Z347" s="2"/>
    </row>
    <row r="348" spans="13:26" x14ac:dyDescent="0.2">
      <c r="M348" s="2"/>
      <c r="N348" s="1">
        <f t="shared" si="29"/>
        <v>290</v>
      </c>
      <c r="O348" s="124">
        <f t="shared" si="30"/>
        <v>70138.447545028219</v>
      </c>
      <c r="P348" s="124">
        <f t="shared" si="31"/>
        <v>176.09363728711418</v>
      </c>
      <c r="Q348" s="124">
        <f t="shared" si="27"/>
        <v>148.8122259989625</v>
      </c>
      <c r="R348" s="124">
        <f t="shared" si="28"/>
        <v>70463.353408314288</v>
      </c>
      <c r="Z348" s="2"/>
    </row>
    <row r="349" spans="13:26" x14ac:dyDescent="0.2">
      <c r="M349" s="2"/>
      <c r="N349" s="1">
        <f t="shared" si="29"/>
        <v>291</v>
      </c>
      <c r="O349" s="124">
        <f t="shared" si="30"/>
        <v>70463.353408314288</v>
      </c>
      <c r="P349" s="124">
        <f t="shared" si="31"/>
        <v>176.09363728711418</v>
      </c>
      <c r="Q349" s="124">
        <f t="shared" si="27"/>
        <v>149.50157636881028</v>
      </c>
      <c r="R349" s="124">
        <f t="shared" si="28"/>
        <v>70788.948621970208</v>
      </c>
      <c r="Z349" s="2"/>
    </row>
    <row r="350" spans="13:26" x14ac:dyDescent="0.2">
      <c r="M350" s="2"/>
      <c r="N350" s="1">
        <f t="shared" si="29"/>
        <v>292</v>
      </c>
      <c r="O350" s="124">
        <f t="shared" si="30"/>
        <v>70788.948621970208</v>
      </c>
      <c r="P350" s="124">
        <f t="shared" si="31"/>
        <v>176.09363728711418</v>
      </c>
      <c r="Q350" s="124">
        <f t="shared" si="27"/>
        <v>150.1923893282451</v>
      </c>
      <c r="R350" s="124">
        <f t="shared" si="28"/>
        <v>71115.234648585567</v>
      </c>
      <c r="Z350" s="2"/>
    </row>
    <row r="351" spans="13:26" x14ac:dyDescent="0.2">
      <c r="M351" s="2"/>
      <c r="N351" s="1">
        <f t="shared" si="29"/>
        <v>293</v>
      </c>
      <c r="O351" s="124">
        <f t="shared" si="30"/>
        <v>71115.234648585567</v>
      </c>
      <c r="P351" s="124">
        <f t="shared" si="31"/>
        <v>176.09363728711418</v>
      </c>
      <c r="Q351" s="124">
        <f t="shared" si="27"/>
        <v>150.88466798043248</v>
      </c>
      <c r="R351" s="124">
        <f t="shared" si="28"/>
        <v>71442.212953853101</v>
      </c>
      <c r="Z351" s="2"/>
    </row>
    <row r="352" spans="13:26" x14ac:dyDescent="0.2">
      <c r="M352" s="2"/>
      <c r="N352" s="1">
        <f t="shared" si="29"/>
        <v>294</v>
      </c>
      <c r="O352" s="124">
        <f t="shared" si="30"/>
        <v>71442.212953853101</v>
      </c>
      <c r="P352" s="124">
        <f t="shared" si="31"/>
        <v>176.09363728711418</v>
      </c>
      <c r="Q352" s="124">
        <f t="shared" si="27"/>
        <v>151.57841543512191</v>
      </c>
      <c r="R352" s="124">
        <f t="shared" si="28"/>
        <v>71769.885006575336</v>
      </c>
      <c r="Z352" s="2"/>
    </row>
    <row r="353" spans="13:26" x14ac:dyDescent="0.2">
      <c r="M353" s="2"/>
      <c r="N353" s="1">
        <f t="shared" si="29"/>
        <v>295</v>
      </c>
      <c r="O353" s="124">
        <f t="shared" si="30"/>
        <v>71769.885006575336</v>
      </c>
      <c r="P353" s="124">
        <f t="shared" si="31"/>
        <v>176.09363728711418</v>
      </c>
      <c r="Q353" s="124">
        <f t="shared" si="27"/>
        <v>152.2736348086608</v>
      </c>
      <c r="R353" s="124">
        <f t="shared" si="28"/>
        <v>72098.252278671105</v>
      </c>
      <c r="Z353" s="2"/>
    </row>
    <row r="354" spans="13:26" x14ac:dyDescent="0.2">
      <c r="M354" s="2"/>
      <c r="N354" s="1">
        <f t="shared" si="29"/>
        <v>296</v>
      </c>
      <c r="O354" s="124">
        <f t="shared" si="30"/>
        <v>72098.252278671105</v>
      </c>
      <c r="P354" s="124">
        <f t="shared" si="31"/>
        <v>176.09363728711418</v>
      </c>
      <c r="Q354" s="124">
        <f t="shared" si="27"/>
        <v>152.97032922400851</v>
      </c>
      <c r="R354" s="124">
        <f t="shared" si="28"/>
        <v>72427.316245182228</v>
      </c>
      <c r="Z354" s="2"/>
    </row>
    <row r="355" spans="13:26" x14ac:dyDescent="0.2">
      <c r="M355" s="2"/>
      <c r="N355" s="1">
        <f t="shared" si="29"/>
        <v>297</v>
      </c>
      <c r="O355" s="124">
        <f t="shared" si="30"/>
        <v>72427.316245182228</v>
      </c>
      <c r="P355" s="124">
        <f t="shared" si="31"/>
        <v>176.09363728711418</v>
      </c>
      <c r="Q355" s="124">
        <f t="shared" si="27"/>
        <v>153.66850181075031</v>
      </c>
      <c r="R355" s="124">
        <f t="shared" si="28"/>
        <v>72757.078384280088</v>
      </c>
      <c r="Z355" s="2"/>
    </row>
    <row r="356" spans="13:26" x14ac:dyDescent="0.2">
      <c r="M356" s="2"/>
      <c r="N356" s="1">
        <f t="shared" si="29"/>
        <v>298</v>
      </c>
      <c r="O356" s="124">
        <f t="shared" si="30"/>
        <v>72757.078384280088</v>
      </c>
      <c r="P356" s="124">
        <f t="shared" si="31"/>
        <v>176.09363728711418</v>
      </c>
      <c r="Q356" s="124">
        <f t="shared" si="27"/>
        <v>154.36815570511158</v>
      </c>
      <c r="R356" s="124">
        <f t="shared" si="28"/>
        <v>73087.540177272313</v>
      </c>
      <c r="Z356" s="2"/>
    </row>
    <row r="357" spans="13:26" x14ac:dyDescent="0.2">
      <c r="M357" s="2"/>
      <c r="N357" s="1">
        <f t="shared" si="29"/>
        <v>299</v>
      </c>
      <c r="O357" s="124">
        <f t="shared" si="30"/>
        <v>73087.540177272313</v>
      </c>
      <c r="P357" s="124">
        <f t="shared" si="31"/>
        <v>176.09363728711418</v>
      </c>
      <c r="Q357" s="124">
        <f t="shared" si="27"/>
        <v>155.06929404997172</v>
      </c>
      <c r="R357" s="124">
        <f t="shared" si="28"/>
        <v>73418.703108609392</v>
      </c>
      <c r="Z357" s="2"/>
    </row>
    <row r="358" spans="13:26" x14ac:dyDescent="0.2">
      <c r="M358" s="2"/>
      <c r="N358" s="1">
        <f t="shared" si="29"/>
        <v>300</v>
      </c>
      <c r="O358" s="124">
        <f t="shared" si="30"/>
        <v>73418.703108609392</v>
      </c>
      <c r="P358" s="124">
        <f t="shared" si="31"/>
        <v>176.09363728711418</v>
      </c>
      <c r="Q358" s="124">
        <f t="shared" si="27"/>
        <v>155.7719199948784</v>
      </c>
      <c r="R358" s="124">
        <f t="shared" si="28"/>
        <v>73750.568665891376</v>
      </c>
      <c r="Z358" s="2"/>
    </row>
    <row r="359" spans="13:26" x14ac:dyDescent="0.2">
      <c r="M359" s="2"/>
      <c r="N359" s="1">
        <f t="shared" si="29"/>
        <v>301</v>
      </c>
      <c r="O359" s="124">
        <f t="shared" si="30"/>
        <v>73750.568665891376</v>
      </c>
      <c r="P359" s="124">
        <f t="shared" si="31"/>
        <v>176.09363728711418</v>
      </c>
      <c r="Q359" s="124">
        <f t="shared" si="27"/>
        <v>156.47603669606164</v>
      </c>
      <c r="R359" s="124">
        <f t="shared" si="28"/>
        <v>74083.138339874538</v>
      </c>
      <c r="Z359" s="2"/>
    </row>
    <row r="360" spans="13:26" x14ac:dyDescent="0.2">
      <c r="M360" s="2"/>
      <c r="N360" s="1">
        <f t="shared" si="29"/>
        <v>302</v>
      </c>
      <c r="O360" s="124">
        <f t="shared" si="30"/>
        <v>74083.138339874538</v>
      </c>
      <c r="P360" s="124">
        <f t="shared" si="31"/>
        <v>176.09363728711418</v>
      </c>
      <c r="Q360" s="124">
        <f t="shared" si="27"/>
        <v>157.18164731644799</v>
      </c>
      <c r="R360" s="124">
        <f t="shared" si="28"/>
        <v>74416.413624478097</v>
      </c>
      <c r="Z360" s="2"/>
    </row>
    <row r="361" spans="13:26" x14ac:dyDescent="0.2">
      <c r="M361" s="2"/>
      <c r="N361" s="1">
        <f t="shared" si="29"/>
        <v>303</v>
      </c>
      <c r="O361" s="124">
        <f t="shared" si="30"/>
        <v>74416.413624478097</v>
      </c>
      <c r="P361" s="124">
        <f t="shared" si="31"/>
        <v>176.09363728711418</v>
      </c>
      <c r="Q361" s="124">
        <f t="shared" si="27"/>
        <v>157.88875502567484</v>
      </c>
      <c r="R361" s="124">
        <f t="shared" si="28"/>
        <v>74750.396016790881</v>
      </c>
      <c r="Z361" s="2"/>
    </row>
    <row r="362" spans="13:26" x14ac:dyDescent="0.2">
      <c r="M362" s="2"/>
      <c r="N362" s="1">
        <f t="shared" si="29"/>
        <v>304</v>
      </c>
      <c r="O362" s="124">
        <f t="shared" si="30"/>
        <v>74750.396016790881</v>
      </c>
      <c r="P362" s="124">
        <f t="shared" si="31"/>
        <v>176.09363728711418</v>
      </c>
      <c r="Q362" s="124">
        <f t="shared" si="27"/>
        <v>158.59736300010454</v>
      </c>
      <c r="R362" s="124">
        <f t="shared" si="28"/>
        <v>75085.087017078098</v>
      </c>
      <c r="Z362" s="2"/>
    </row>
    <row r="363" spans="13:26" x14ac:dyDescent="0.2">
      <c r="M363" s="2"/>
      <c r="N363" s="1">
        <f t="shared" si="29"/>
        <v>305</v>
      </c>
      <c r="O363" s="124">
        <f t="shared" si="30"/>
        <v>75085.087017078098</v>
      </c>
      <c r="P363" s="124">
        <f t="shared" si="31"/>
        <v>176.09363728711418</v>
      </c>
      <c r="Q363" s="124">
        <f t="shared" si="27"/>
        <v>159.30747442283862</v>
      </c>
      <c r="R363" s="124">
        <f t="shared" si="28"/>
        <v>75420.488128788042</v>
      </c>
      <c r="Z363" s="2"/>
    </row>
    <row r="364" spans="13:26" x14ac:dyDescent="0.2">
      <c r="M364" s="2"/>
      <c r="N364" s="1">
        <f t="shared" si="29"/>
        <v>306</v>
      </c>
      <c r="O364" s="124">
        <f t="shared" si="30"/>
        <v>75420.488128788042</v>
      </c>
      <c r="P364" s="124">
        <f t="shared" si="31"/>
        <v>176.09363728711418</v>
      </c>
      <c r="Q364" s="124">
        <f t="shared" si="27"/>
        <v>160.01909248373227</v>
      </c>
      <c r="R364" s="124">
        <f t="shared" si="28"/>
        <v>75756.600858558886</v>
      </c>
      <c r="Z364" s="2"/>
    </row>
    <row r="365" spans="13:26" x14ac:dyDescent="0.2">
      <c r="M365" s="2"/>
      <c r="N365" s="1">
        <f t="shared" si="29"/>
        <v>307</v>
      </c>
      <c r="O365" s="124">
        <f t="shared" si="30"/>
        <v>75756.600858558886</v>
      </c>
      <c r="P365" s="124">
        <f t="shared" si="31"/>
        <v>176.09363728711418</v>
      </c>
      <c r="Q365" s="124">
        <f t="shared" si="27"/>
        <v>160.73222037940855</v>
      </c>
      <c r="R365" s="124">
        <f t="shared" si="28"/>
        <v>76093.426716225396</v>
      </c>
      <c r="Z365" s="2"/>
    </row>
    <row r="366" spans="13:26" x14ac:dyDescent="0.2">
      <c r="M366" s="2"/>
      <c r="N366" s="1">
        <f t="shared" si="29"/>
        <v>308</v>
      </c>
      <c r="O366" s="124">
        <f t="shared" si="30"/>
        <v>76093.426716225396</v>
      </c>
      <c r="P366" s="124">
        <f t="shared" si="31"/>
        <v>176.09363728711418</v>
      </c>
      <c r="Q366" s="124">
        <f t="shared" si="27"/>
        <v>161.44686131327271</v>
      </c>
      <c r="R366" s="124">
        <f t="shared" si="28"/>
        <v>76430.967214825781</v>
      </c>
      <c r="Z366" s="2"/>
    </row>
    <row r="367" spans="13:26" x14ac:dyDescent="0.2">
      <c r="M367" s="2"/>
      <c r="N367" s="1">
        <f t="shared" si="29"/>
        <v>309</v>
      </c>
      <c r="O367" s="124">
        <f t="shared" si="30"/>
        <v>76430.967214825781</v>
      </c>
      <c r="P367" s="124">
        <f t="shared" si="31"/>
        <v>176.09363728711418</v>
      </c>
      <c r="Q367" s="124">
        <f t="shared" si="27"/>
        <v>162.16301849552679</v>
      </c>
      <c r="R367" s="124">
        <f t="shared" si="28"/>
        <v>76769.223870608417</v>
      </c>
      <c r="Z367" s="2"/>
    </row>
    <row r="368" spans="13:26" x14ac:dyDescent="0.2">
      <c r="M368" s="2"/>
      <c r="N368" s="1">
        <f t="shared" si="29"/>
        <v>310</v>
      </c>
      <c r="O368" s="124">
        <f t="shared" si="30"/>
        <v>76769.223870608417</v>
      </c>
      <c r="P368" s="124">
        <f t="shared" si="31"/>
        <v>176.09363728711418</v>
      </c>
      <c r="Q368" s="124">
        <f t="shared" si="27"/>
        <v>162.88069514318374</v>
      </c>
      <c r="R368" s="124">
        <f t="shared" si="28"/>
        <v>77108.198203038715</v>
      </c>
      <c r="Z368" s="2"/>
    </row>
    <row r="369" spans="13:26" x14ac:dyDescent="0.2">
      <c r="M369" s="2"/>
      <c r="N369" s="1">
        <f t="shared" si="29"/>
        <v>311</v>
      </c>
      <c r="O369" s="124">
        <f t="shared" si="30"/>
        <v>77108.198203038715</v>
      </c>
      <c r="P369" s="124">
        <f t="shared" si="31"/>
        <v>176.09363728711418</v>
      </c>
      <c r="Q369" s="124">
        <f t="shared" si="27"/>
        <v>163.59989448008213</v>
      </c>
      <c r="R369" s="124">
        <f t="shared" si="28"/>
        <v>77447.891734805904</v>
      </c>
      <c r="Z369" s="2"/>
    </row>
    <row r="370" spans="13:26" x14ac:dyDescent="0.2">
      <c r="M370" s="2"/>
      <c r="N370" s="1">
        <f t="shared" si="29"/>
        <v>312</v>
      </c>
      <c r="O370" s="124">
        <f t="shared" si="30"/>
        <v>77447.891734805904</v>
      </c>
      <c r="P370" s="124">
        <f t="shared" si="31"/>
        <v>176.09363728711418</v>
      </c>
      <c r="Q370" s="124">
        <f t="shared" si="27"/>
        <v>164.32061973690037</v>
      </c>
      <c r="R370" s="124">
        <f t="shared" si="28"/>
        <v>77788.305991829911</v>
      </c>
      <c r="Z370" s="2"/>
    </row>
    <row r="371" spans="13:26" x14ac:dyDescent="0.2">
      <c r="M371" s="2"/>
      <c r="N371" s="1">
        <f t="shared" si="29"/>
        <v>313</v>
      </c>
      <c r="O371" s="124">
        <f t="shared" si="30"/>
        <v>77788.305991829911</v>
      </c>
      <c r="P371" s="124">
        <f t="shared" si="31"/>
        <v>176.09363728711418</v>
      </c>
      <c r="Q371" s="124">
        <f t="shared" si="27"/>
        <v>165.04287415117156</v>
      </c>
      <c r="R371" s="124">
        <f t="shared" si="28"/>
        <v>78129.44250326819</v>
      </c>
      <c r="Z371" s="2"/>
    </row>
    <row r="372" spans="13:26" x14ac:dyDescent="0.2">
      <c r="M372" s="2"/>
      <c r="N372" s="1">
        <f t="shared" si="29"/>
        <v>314</v>
      </c>
      <c r="O372" s="124">
        <f t="shared" si="30"/>
        <v>78129.44250326819</v>
      </c>
      <c r="P372" s="124">
        <f t="shared" si="31"/>
        <v>176.09363728711418</v>
      </c>
      <c r="Q372" s="124">
        <f t="shared" si="27"/>
        <v>165.76666096729778</v>
      </c>
      <c r="R372" s="124">
        <f t="shared" si="28"/>
        <v>78471.302801522601</v>
      </c>
      <c r="Z372" s="2"/>
    </row>
    <row r="373" spans="13:26" x14ac:dyDescent="0.2">
      <c r="M373" s="2"/>
      <c r="N373" s="1">
        <f t="shared" si="29"/>
        <v>315</v>
      </c>
      <c r="O373" s="124">
        <f t="shared" si="30"/>
        <v>78471.302801522601</v>
      </c>
      <c r="P373" s="124">
        <f t="shared" si="31"/>
        <v>176.09363728711418</v>
      </c>
      <c r="Q373" s="124">
        <f t="shared" si="27"/>
        <v>166.49198343656471</v>
      </c>
      <c r="R373" s="124">
        <f t="shared" si="28"/>
        <v>78813.88842224628</v>
      </c>
      <c r="Z373" s="2"/>
    </row>
    <row r="374" spans="13:26" x14ac:dyDescent="0.2">
      <c r="M374" s="2"/>
      <c r="N374" s="1">
        <f t="shared" si="29"/>
        <v>316</v>
      </c>
      <c r="O374" s="124">
        <f t="shared" si="30"/>
        <v>78813.88842224628</v>
      </c>
      <c r="P374" s="124">
        <f t="shared" si="31"/>
        <v>176.09363728711418</v>
      </c>
      <c r="Q374" s="124">
        <f t="shared" si="27"/>
        <v>167.21884481715625</v>
      </c>
      <c r="R374" s="124">
        <f t="shared" si="28"/>
        <v>79157.200904350539</v>
      </c>
      <c r="Z374" s="2"/>
    </row>
    <row r="375" spans="13:26" x14ac:dyDescent="0.2">
      <c r="M375" s="2"/>
      <c r="N375" s="1">
        <f t="shared" si="29"/>
        <v>317</v>
      </c>
      <c r="O375" s="124">
        <f t="shared" si="30"/>
        <v>79157.200904350539</v>
      </c>
      <c r="P375" s="124">
        <f t="shared" si="31"/>
        <v>176.09363728711418</v>
      </c>
      <c r="Q375" s="124">
        <f t="shared" si="27"/>
        <v>167.94724837416919</v>
      </c>
      <c r="R375" s="124">
        <f t="shared" si="28"/>
        <v>79501.241790011816</v>
      </c>
      <c r="Z375" s="2"/>
    </row>
    <row r="376" spans="13:26" x14ac:dyDescent="0.2">
      <c r="M376" s="2"/>
      <c r="N376" s="1">
        <f t="shared" si="29"/>
        <v>318</v>
      </c>
      <c r="O376" s="124">
        <f t="shared" si="30"/>
        <v>79501.241790011816</v>
      </c>
      <c r="P376" s="124">
        <f t="shared" si="31"/>
        <v>176.09363728711418</v>
      </c>
      <c r="Q376" s="124">
        <f t="shared" si="27"/>
        <v>168.67719737962787</v>
      </c>
      <c r="R376" s="124">
        <f t="shared" si="28"/>
        <v>79846.012624678551</v>
      </c>
      <c r="Z376" s="2"/>
    </row>
    <row r="377" spans="13:26" x14ac:dyDescent="0.2">
      <c r="M377" s="2"/>
      <c r="N377" s="1">
        <f t="shared" si="29"/>
        <v>319</v>
      </c>
      <c r="O377" s="124">
        <f t="shared" si="30"/>
        <v>79846.012624678551</v>
      </c>
      <c r="P377" s="124">
        <f t="shared" si="31"/>
        <v>176.09363728711418</v>
      </c>
      <c r="Q377" s="124">
        <f t="shared" si="27"/>
        <v>169.40869511249883</v>
      </c>
      <c r="R377" s="124">
        <f t="shared" si="28"/>
        <v>80191.51495707815</v>
      </c>
      <c r="Z377" s="2"/>
    </row>
    <row r="378" spans="13:26" x14ac:dyDescent="0.2">
      <c r="M378" s="2"/>
      <c r="N378" s="1">
        <f t="shared" si="29"/>
        <v>320</v>
      </c>
      <c r="O378" s="124">
        <f t="shared" si="30"/>
        <v>80191.51495707815</v>
      </c>
      <c r="P378" s="124">
        <f t="shared" si="31"/>
        <v>176.09363728711418</v>
      </c>
      <c r="Q378" s="124">
        <f t="shared" si="27"/>
        <v>170.14174485870558</v>
      </c>
      <c r="R378" s="124">
        <f t="shared" si="28"/>
        <v>80537.75033922396</v>
      </c>
      <c r="Z378" s="2"/>
    </row>
    <row r="379" spans="13:26" x14ac:dyDescent="0.2">
      <c r="M379" s="2"/>
      <c r="N379" s="1">
        <f t="shared" si="29"/>
        <v>321</v>
      </c>
      <c r="O379" s="124">
        <f t="shared" si="30"/>
        <v>80537.75033922396</v>
      </c>
      <c r="P379" s="124">
        <f t="shared" si="31"/>
        <v>176.09363728711418</v>
      </c>
      <c r="Q379" s="124">
        <f t="shared" si="27"/>
        <v>170.87634991114334</v>
      </c>
      <c r="R379" s="124">
        <f t="shared" ref="R379:R382" si="32">O379+P379+Q379</f>
        <v>80884.720326422204</v>
      </c>
      <c r="Z379" s="2"/>
    </row>
    <row r="380" spans="13:26" x14ac:dyDescent="0.2">
      <c r="M380" s="2"/>
      <c r="N380" s="1">
        <f t="shared" si="29"/>
        <v>322</v>
      </c>
      <c r="O380" s="124">
        <f t="shared" si="30"/>
        <v>80884.720326422204</v>
      </c>
      <c r="P380" s="124">
        <f t="shared" si="31"/>
        <v>176.09363728711418</v>
      </c>
      <c r="Q380" s="124">
        <f t="shared" si="27"/>
        <v>171.61251356969387</v>
      </c>
      <c r="R380" s="124">
        <f t="shared" si="32"/>
        <v>81232.426477279005</v>
      </c>
      <c r="Z380" s="2"/>
    </row>
    <row r="381" spans="13:26" x14ac:dyDescent="0.2">
      <c r="M381" s="2"/>
      <c r="N381" s="1">
        <f t="shared" si="29"/>
        <v>323</v>
      </c>
      <c r="O381" s="124">
        <f t="shared" si="30"/>
        <v>81232.426477279005</v>
      </c>
      <c r="P381" s="124">
        <f t="shared" si="31"/>
        <v>176.09363728711418</v>
      </c>
      <c r="Q381" s="124">
        <f t="shared" si="27"/>
        <v>172.35023914124025</v>
      </c>
      <c r="R381" s="124">
        <f t="shared" si="32"/>
        <v>81580.870353707345</v>
      </c>
      <c r="Z381" s="2"/>
    </row>
    <row r="382" spans="13:26" x14ac:dyDescent="0.2">
      <c r="M382" s="2"/>
      <c r="N382" s="1">
        <f t="shared" si="29"/>
        <v>324</v>
      </c>
      <c r="O382" s="124">
        <f t="shared" si="30"/>
        <v>81580.870353707345</v>
      </c>
      <c r="P382" s="124">
        <f t="shared" si="31"/>
        <v>176.09363728711418</v>
      </c>
      <c r="Q382" s="124">
        <f t="shared" si="27"/>
        <v>173.08952993968171</v>
      </c>
      <c r="R382" s="124">
        <f t="shared" si="32"/>
        <v>81930.053520934132</v>
      </c>
      <c r="Z382" s="2"/>
    </row>
    <row r="383" spans="13:26" x14ac:dyDescent="0.2">
      <c r="M383" s="2"/>
      <c r="N383" s="163" t="s">
        <v>216</v>
      </c>
      <c r="O383" s="163" t="s">
        <v>216</v>
      </c>
      <c r="P383" s="163" t="s">
        <v>216</v>
      </c>
      <c r="Q383" s="163" t="s">
        <v>216</v>
      </c>
      <c r="R383" s="163" t="s">
        <v>216</v>
      </c>
      <c r="Z383" s="2"/>
    </row>
    <row r="384" spans="13:26" x14ac:dyDescent="0.2">
      <c r="M384" s="2"/>
      <c r="N384" s="134"/>
      <c r="O384" s="134" t="s">
        <v>231</v>
      </c>
      <c r="P384" s="196">
        <f>SUM(P59:P382)</f>
        <v>57054.338481025123</v>
      </c>
      <c r="Q384" s="196">
        <f>SUM(Q59:Q382)</f>
        <v>24875.715039909301</v>
      </c>
      <c r="R384" s="196">
        <f>P384+Q384</f>
        <v>81930.053520934423</v>
      </c>
      <c r="S384" s="124">
        <f>R384-P54</f>
        <v>2.0372681319713593E-10</v>
      </c>
      <c r="Z384" s="2"/>
    </row>
    <row r="385" spans="13:26" x14ac:dyDescent="0.2"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6F8B7-8002-4463-8989-C6CB97C0E947}">
  <sheetPr>
    <tabColor theme="2" tint="-0.499984740745262"/>
    <pageSetUpPr fitToPage="1"/>
  </sheetPr>
  <dimension ref="A1:AH385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4.285156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28515625" style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5703125" style="1" bestFit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Big Bend Solar Phase 2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1364314.8218807704</v>
      </c>
      <c r="Q8" s="184">
        <f>G10</f>
        <v>864161.74007537507</v>
      </c>
      <c r="R8" s="184">
        <f>G11</f>
        <v>865429.37021968747</v>
      </c>
      <c r="S8" s="184">
        <f>G12</f>
        <v>180049.29568819766</v>
      </c>
      <c r="T8" s="184">
        <f>G13</f>
        <v>-545325.58410248975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2828138.4655692601</v>
      </c>
      <c r="Q9" s="184">
        <f>L10</f>
        <v>1823662.1841301008</v>
      </c>
      <c r="R9" s="184">
        <f>L11</f>
        <v>1856092.902612119</v>
      </c>
      <c r="S9" s="184">
        <f>L12</f>
        <v>317947.27519503742</v>
      </c>
      <c r="T9" s="184">
        <f>L13</f>
        <v>-1169563.8963679969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38</v>
      </c>
      <c r="B10" s="170">
        <f>'Escalation Factors'!$A$10</f>
        <v>2023</v>
      </c>
      <c r="C10" s="201">
        <v>2052</v>
      </c>
      <c r="D10" s="10" t="s">
        <v>155</v>
      </c>
      <c r="E10" s="184">
        <f>VLOOKUP($A$10,'Cost Estimates in 2023'!$A:$F,2,FALSE)</f>
        <v>819490</v>
      </c>
      <c r="F10" s="164">
        <f>VLOOKUP(G$7,Multiplier_Labor,3,FALSE)</f>
        <v>1.0545116353773385</v>
      </c>
      <c r="G10" s="185">
        <f>E10*F10</f>
        <v>864161.74007537507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1823662.1841301008</v>
      </c>
      <c r="M10" s="2"/>
      <c r="O10" s="134" t="s">
        <v>235</v>
      </c>
      <c r="P10" s="184">
        <f>SUM(Q10:T10)</f>
        <v>2828138.4655692601</v>
      </c>
      <c r="Q10" s="184">
        <f>Q9-Q16</f>
        <v>1823662.1841301008</v>
      </c>
      <c r="R10" s="184">
        <f>R9-R16</f>
        <v>1856092.902612119</v>
      </c>
      <c r="S10" s="184">
        <f>S9-S16</f>
        <v>317947.27519503742</v>
      </c>
      <c r="T10" s="184">
        <f>T9-T16</f>
        <v>-1169563.8963679969</v>
      </c>
      <c r="Z10" s="2"/>
      <c r="AA10" s="186" t="str">
        <f>A10</f>
        <v>Big Bend Solar Phase 2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1364314.8218807704</v>
      </c>
      <c r="AF10" s="182">
        <f>P16</f>
        <v>0</v>
      </c>
      <c r="AG10" s="182">
        <f>L15</f>
        <v>2828138.4655692601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853645</v>
      </c>
      <c r="F11" s="164">
        <f>VLOOKUP(G$7,Multiplier_Materials,3,FALSE)</f>
        <v>1.0138047668757943</v>
      </c>
      <c r="G11" s="185">
        <f>E11*F11</f>
        <v>865429.37021968747</v>
      </c>
      <c r="H11" s="137"/>
      <c r="K11" s="164">
        <f>VLOOKUP(J$10,Multiplier_Materials,4,FALSE)</f>
        <v>2.1447075480474549</v>
      </c>
      <c r="L11" s="185">
        <f>G11*K11</f>
        <v>1856092.902612119</v>
      </c>
      <c r="M11" s="2"/>
      <c r="O11" s="134" t="s">
        <v>234</v>
      </c>
      <c r="P11" s="184">
        <f>SUM(Q11:T11)</f>
        <v>1364314.8218807727</v>
      </c>
      <c r="Q11" s="184">
        <f>Q10/((1+Q13)^(P12))</f>
        <v>864161.74007537775</v>
      </c>
      <c r="R11" s="184">
        <f>R10/((1+R13)^(P12))</f>
        <v>865429.37021968747</v>
      </c>
      <c r="S11" s="184">
        <f>S10/((1+S13)^(P12))</f>
        <v>180049.29568819731</v>
      </c>
      <c r="T11" s="184">
        <f>T10/((1+T13)^(P12))</f>
        <v>-545325.58410248975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172845</v>
      </c>
      <c r="F12" s="164">
        <f>VLOOKUP(G$7,Multiplier_GDP,3,FALSE)</f>
        <v>1.0416806716317952</v>
      </c>
      <c r="G12" s="185">
        <f>E12*F12</f>
        <v>180049.29568819766</v>
      </c>
      <c r="H12" s="137"/>
      <c r="K12" s="164">
        <f>VLOOKUP(J$10,Multiplier_GDP,4,FALSE)</f>
        <v>1.7658901356973153</v>
      </c>
      <c r="L12" s="185">
        <f>G12*K12</f>
        <v>317947.27519503742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-537900</v>
      </c>
      <c r="F13" s="164">
        <f>F11</f>
        <v>1.0138047668757943</v>
      </c>
      <c r="G13" s="185">
        <f>E13*F13</f>
        <v>-545325.58410248975</v>
      </c>
      <c r="H13" s="137"/>
      <c r="K13" s="164">
        <f>K11</f>
        <v>2.1447075480474549</v>
      </c>
      <c r="L13" s="185">
        <f>G13*K13</f>
        <v>-1169563.8963679969</v>
      </c>
      <c r="M13" s="2"/>
      <c r="O13" s="180" t="s">
        <v>237</v>
      </c>
      <c r="P13" s="189">
        <f>IF(P8=0,0,((P9/P8)^(1/($P7-$P6))-1))</f>
        <v>2.7366523066631787E-2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72091.961396330968</v>
      </c>
      <c r="Q14" s="185">
        <f>PMT(Q13,$P12,-Q11)</f>
        <v>46065.896674220967</v>
      </c>
      <c r="R14" s="185">
        <f>PMT(R13,$P12,-R11)</f>
        <v>46474.920621333513</v>
      </c>
      <c r="S14" s="185">
        <f>PMT(S13,$P12,-S11)</f>
        <v>8835.9871001676893</v>
      </c>
      <c r="T14" s="185">
        <f>PMT(T13,$P12,-T11)</f>
        <v>-29284.842999391192</v>
      </c>
      <c r="U14" s="190"/>
      <c r="Z14" s="2"/>
    </row>
    <row r="15" spans="1:34" x14ac:dyDescent="0.2">
      <c r="E15" s="185">
        <f>SUM(E10:E13)</f>
        <v>1308080</v>
      </c>
      <c r="F15" s="124"/>
      <c r="G15" s="185">
        <f>SUM(G10:G13)</f>
        <v>1364314.8218807704</v>
      </c>
      <c r="H15" s="137"/>
      <c r="L15" s="185">
        <f>SUM(L10:L13)</f>
        <v>2828138.4655692601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72091.961396330968</v>
      </c>
      <c r="Q17" s="124">
        <f>IF($N17&lt;=TRUNC($P$12),Q14*(1+0),0)</f>
        <v>46065.896674220967</v>
      </c>
      <c r="R17" s="124">
        <f>IF($N17&lt;=TRUNC($P$12),R14*(1+0),0)</f>
        <v>46474.920621333513</v>
      </c>
      <c r="S17" s="124">
        <f>IF($N17&lt;=TRUNC($P$12),S14*(1+0),0)</f>
        <v>8835.9871001676893</v>
      </c>
      <c r="T17" s="124">
        <f>IF($N17&lt;=TRUNC($P$12),T14*(1+0),0)</f>
        <v>-29284.842999391192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74064.749041648553</v>
      </c>
      <c r="Q18" s="124">
        <f t="shared" ref="Q18:Q48" si="3">IF($N18&lt;=TRUNC($P$12),Q17*(1+Q$13),0)</f>
        <v>47357.903509687319</v>
      </c>
      <c r="R18" s="124">
        <f t="shared" ref="R18:R48" si="4">IF($N18&lt;=TRUNC($P$12),R17*(1+R$13),0)</f>
        <v>47807.006271114929</v>
      </c>
      <c r="S18" s="124">
        <f t="shared" ref="S18:S48" si="5">IF($N18&lt;=TRUNC($P$12),S17*(1+S$13),0)</f>
        <v>9024.0579621011821</v>
      </c>
      <c r="T18" s="124">
        <f t="shared" ref="T18:T48" si="6">IF($N18&lt;=TRUNC($P$12),T17*(1+T$13),0)</f>
        <v>-30124.218701254875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76091.898810213141</v>
      </c>
      <c r="Q19" s="124">
        <f t="shared" si="3"/>
        <v>48686.147166390365</v>
      </c>
      <c r="R19" s="124">
        <f t="shared" si="4"/>
        <v>49177.272775314821</v>
      </c>
      <c r="S19" s="124">
        <f t="shared" si="5"/>
        <v>9216.1318458484711</v>
      </c>
      <c r="T19" s="124">
        <f t="shared" si="6"/>
        <v>-30987.652977340513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78174.917015724975</v>
      </c>
      <c r="Q20" s="124">
        <f t="shared" si="3"/>
        <v>50051.64397580552</v>
      </c>
      <c r="R20" s="124">
        <f t="shared" si="4"/>
        <v>50586.814491224985</v>
      </c>
      <c r="S20" s="124">
        <f t="shared" si="5"/>
        <v>9412.2939543138091</v>
      </c>
      <c r="T20" s="124">
        <f t="shared" si="6"/>
        <v>-31875.835405619338</v>
      </c>
      <c r="U20" s="196">
        <f>SUM(Q17:T20)/4</f>
        <v>75105.881565979391</v>
      </c>
      <c r="V20" s="124">
        <f>SUM(Q17:Q20)/4</f>
        <v>48040.397831526039</v>
      </c>
      <c r="W20" s="124">
        <f>SUM(R17:R20)/4</f>
        <v>48511.503539747064</v>
      </c>
      <c r="X20" s="124">
        <f>SUM(S17:S20)/4</f>
        <v>9122.1177156077883</v>
      </c>
      <c r="Y20" s="124">
        <f>SUM(T17:T20)/4</f>
        <v>-30568.137520901477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80315.351892344479</v>
      </c>
      <c r="Q21" s="124">
        <f t="shared" si="3"/>
        <v>51455.438774382783</v>
      </c>
      <c r="R21" s="124">
        <f t="shared" si="4"/>
        <v>52036.757143111579</v>
      </c>
      <c r="S21" s="124">
        <f t="shared" si="5"/>
        <v>9612.6313039151464</v>
      </c>
      <c r="T21" s="124">
        <f t="shared" si="6"/>
        <v>-32789.475329065033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82514.794765310275</v>
      </c>
      <c r="Q22" s="124">
        <f t="shared" si="3"/>
        <v>52898.605703023648</v>
      </c>
      <c r="R22" s="124">
        <f t="shared" si="4"/>
        <v>53528.258721269856</v>
      </c>
      <c r="S22" s="124">
        <f t="shared" si="5"/>
        <v>9817.2327631841254</v>
      </c>
      <c r="T22" s="124">
        <f t="shared" si="6"/>
        <v>-33729.302422167362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84774.88125433313</v>
      </c>
      <c r="Q23" s="124">
        <f t="shared" si="3"/>
        <v>54382.249028980936</v>
      </c>
      <c r="R23" s="124">
        <f t="shared" si="4"/>
        <v>55062.510406847978</v>
      </c>
      <c r="S23" s="124">
        <f t="shared" si="5"/>
        <v>10026.189092187675</v>
      </c>
      <c r="T23" s="124">
        <f t="shared" si="6"/>
        <v>-34696.067273683475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87097.292510685307</v>
      </c>
      <c r="Q24" s="124">
        <f t="shared" si="3"/>
        <v>55907.50399081035</v>
      </c>
      <c r="R24" s="124">
        <f t="shared" si="4"/>
        <v>56640.737523178606</v>
      </c>
      <c r="S24" s="124">
        <f t="shared" si="5"/>
        <v>10239.592982788661</v>
      </c>
      <c r="T24" s="124">
        <f t="shared" si="6"/>
        <v>-35690.541986092314</v>
      </c>
      <c r="U24" s="196">
        <f>SUM(Q21:T24)/4</f>
        <v>83675.580105668312</v>
      </c>
      <c r="V24" s="124">
        <f>SUM(Q21:Q24)/4</f>
        <v>53660.949374299424</v>
      </c>
      <c r="W24" s="124">
        <f>SUM(R21:R24)/4</f>
        <v>54317.065948602001</v>
      </c>
      <c r="X24" s="124">
        <f>SUM(S21:S24)/4</f>
        <v>9923.9115355189024</v>
      </c>
      <c r="Y24" s="124">
        <f>SUM(T21:T24)/4</f>
        <v>-34226.346752752048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89483.756488930958</v>
      </c>
      <c r="Q25" s="124">
        <f t="shared" si="3"/>
        <v>57475.537667020362</v>
      </c>
      <c r="R25" s="124">
        <f t="shared" si="4"/>
        <v>58264.200514377946</v>
      </c>
      <c r="S25" s="124">
        <f t="shared" si="5"/>
        <v>10457.539099763488</v>
      </c>
      <c r="T25" s="124">
        <f t="shared" si="6"/>
        <v>-36713.52079223084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91936.049254269179</v>
      </c>
      <c r="Q26" s="124">
        <f t="shared" si="3"/>
        <v>59087.549869085022</v>
      </c>
      <c r="R26" s="124">
        <f t="shared" si="4"/>
        <v>59934.195951993883</v>
      </c>
      <c r="S26" s="124">
        <f t="shared" si="5"/>
        <v>10680.124122794858</v>
      </c>
      <c r="T26" s="124">
        <f t="shared" si="6"/>
        <v>-37765.820689604589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94455.996326489418</v>
      </c>
      <c r="Q27" s="124">
        <f t="shared" si="3"/>
        <v>60744.774059503055</v>
      </c>
      <c r="R27" s="124">
        <f t="shared" si="4"/>
        <v>61652.057570507124</v>
      </c>
      <c r="S27" s="124">
        <f t="shared" si="5"/>
        <v>10907.446789358346</v>
      </c>
      <c r="T27" s="124">
        <f t="shared" si="6"/>
        <v>-38848.282092879104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97045.474061566434</v>
      </c>
      <c r="Q28" s="124">
        <f t="shared" si="3"/>
        <v>62448.478295605702</v>
      </c>
      <c r="R28" s="124">
        <f t="shared" si="4"/>
        <v>63419.157332512346</v>
      </c>
      <c r="S28" s="124">
        <f t="shared" si="5"/>
        <v>11139.607938521793</v>
      </c>
      <c r="T28" s="124">
        <f t="shared" si="6"/>
        <v>-39961.769505073411</v>
      </c>
      <c r="U28" s="196">
        <f>SUM(Q25:T28)/4</f>
        <v>93230.319032813975</v>
      </c>
      <c r="V28" s="124">
        <f>SUM(Q25:Q28)/4</f>
        <v>59939.084972803539</v>
      </c>
      <c r="W28" s="124">
        <f>SUM(R25:R28)/4</f>
        <v>60817.402842347823</v>
      </c>
      <c r="X28" s="124">
        <f>SUM(S25:S28)/4</f>
        <v>10796.179487609621</v>
      </c>
      <c r="Y28" s="124">
        <f>SUM(T25:T28)/4</f>
        <v>-38322.34826994699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99706.411071950919</v>
      </c>
      <c r="Q29" s="124">
        <f t="shared" si="3"/>
        <v>64199.966199835435</v>
      </c>
      <c r="R29" s="124">
        <f t="shared" si="4"/>
        <v>65236.906524430073</v>
      </c>
      <c r="S29" s="124">
        <f t="shared" si="5"/>
        <v>11376.710555676949</v>
      </c>
      <c r="T29" s="124">
        <f t="shared" si="6"/>
        <v>-41107.172207991542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102440.78968664209</v>
      </c>
      <c r="Q30" s="124">
        <f t="shared" si="3"/>
        <v>66000.577957238042</v>
      </c>
      <c r="R30" s="124">
        <f t="shared" si="4"/>
        <v>67106.75688362433</v>
      </c>
      <c r="S30" s="124">
        <f t="shared" si="5"/>
        <v>11618.859818223225</v>
      </c>
      <c r="T30" s="124">
        <f t="shared" si="6"/>
        <v>-42285.404972443495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105250.64745215845</v>
      </c>
      <c r="Q31" s="124">
        <f t="shared" si="3"/>
        <v>67851.691340931298</v>
      </c>
      <c r="R31" s="124">
        <f t="shared" si="4"/>
        <v>69030.201757826275</v>
      </c>
      <c r="S31" s="124">
        <f t="shared" si="5"/>
        <v>11866.163142223799</v>
      </c>
      <c r="T31" s="124">
        <f t="shared" si="6"/>
        <v>-43497.408788822933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108138.07867555445</v>
      </c>
      <c r="Q32" s="124">
        <f t="shared" si="3"/>
        <v>69754.72276633486</v>
      </c>
      <c r="R32" s="124">
        <f t="shared" si="4"/>
        <v>71008.777297789784</v>
      </c>
      <c r="S32" s="124">
        <f t="shared" si="5"/>
        <v>12118.73023005478</v>
      </c>
      <c r="T32" s="124">
        <f t="shared" si="6"/>
        <v>-44744.151618624986</v>
      </c>
      <c r="U32" s="196">
        <f>SUM(Q29:T32)/4</f>
        <v>103883.98172157648</v>
      </c>
      <c r="V32" s="124">
        <f>SUM(Q29:Q32)/4</f>
        <v>66951.7395660849</v>
      </c>
      <c r="W32" s="124">
        <f>SUM(R29:R32)/4</f>
        <v>68095.660615917615</v>
      </c>
      <c r="X32" s="124">
        <f>SUM(S29:S32)/4</f>
        <v>11745.115936544689</v>
      </c>
      <c r="Y32" s="124">
        <f>SUM(T29:T32)/4</f>
        <v>-42908.534396970739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111105.23601066372</v>
      </c>
      <c r="Q33" s="124">
        <f t="shared" si="3"/>
        <v>71711.128374968088</v>
      </c>
      <c r="R33" s="124">
        <f t="shared" si="4"/>
        <v>73044.063684131455</v>
      </c>
      <c r="S33" s="124">
        <f t="shared" si="5"/>
        <v>12376.673119068573</v>
      </c>
      <c r="T33" s="124">
        <f t="shared" si="6"/>
        <v>-46026.629167504419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114154.3320887814</v>
      </c>
      <c r="Q34" s="124">
        <f t="shared" si="3"/>
        <v>73722.405148645063</v>
      </c>
      <c r="R34" s="124">
        <f t="shared" si="4"/>
        <v>75137.686389334893</v>
      </c>
      <c r="S34" s="124">
        <f t="shared" si="5"/>
        <v>12640.106231293028</v>
      </c>
      <c r="T34" s="124">
        <f t="shared" si="6"/>
        <v>-47345.865680491588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117287.64119503363</v>
      </c>
      <c r="Q35" s="124">
        <f t="shared" si="3"/>
        <v>75790.092054919311</v>
      </c>
      <c r="R35" s="124">
        <f t="shared" si="4"/>
        <v>77291.317475927106</v>
      </c>
      <c r="S35" s="124">
        <f t="shared" si="5"/>
        <v>12909.146424188406</v>
      </c>
      <c r="T35" s="124">
        <f t="shared" si="6"/>
        <v>-48702.914760001164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120507.5009917163</v>
      </c>
      <c r="Q36" s="124">
        <f t="shared" si="3"/>
        <v>77915.771224654818</v>
      </c>
      <c r="R36" s="124">
        <f t="shared" si="4"/>
        <v>79506.676931863869</v>
      </c>
      <c r="S36" s="124">
        <f t="shared" si="5"/>
        <v>13183.913042484703</v>
      </c>
      <c r="T36" s="124">
        <f t="shared" si="6"/>
        <v>-50098.860207287085</v>
      </c>
      <c r="U36" s="196">
        <f>SUM(Q33:T36)/4</f>
        <v>115763.67757154877</v>
      </c>
      <c r="V36" s="124">
        <f>SUM(Q33:Q36)/4</f>
        <v>74784.849200796816</v>
      </c>
      <c r="W36" s="124">
        <f>SUM(R33:R36)/4</f>
        <v>76244.936120314334</v>
      </c>
      <c r="X36" s="124">
        <f>SUM(S33:S36)/4</f>
        <v>12777.459704258677</v>
      </c>
      <c r="Y36" s="124">
        <f>SUM(T33:T36)/4</f>
        <v>-48043.567453821059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123816.3142899214</v>
      </c>
      <c r="Q37" s="124">
        <f t="shared" si="3"/>
        <v>80101.069162624219</v>
      </c>
      <c r="R37" s="124">
        <f t="shared" si="4"/>
        <v>81785.534044190528</v>
      </c>
      <c r="S37" s="124">
        <f t="shared" si="5"/>
        <v>13464.527971122303</v>
      </c>
      <c r="T37" s="124">
        <f t="shared" si="6"/>
        <v>-51534.816888015623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127216.55087080736</v>
      </c>
      <c r="Q38" s="124">
        <f t="shared" si="3"/>
        <v>82347.657992060558</v>
      </c>
      <c r="R38" s="124">
        <f t="shared" si="4"/>
        <v>84129.70881207526</v>
      </c>
      <c r="S38" s="124">
        <f t="shared" si="5"/>
        <v>13751.115689319462</v>
      </c>
      <c r="T38" s="124">
        <f t="shared" si="6"/>
        <v>-53011.931622647928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130710.74935790575</v>
      </c>
      <c r="Q39" s="124">
        <f t="shared" si="3"/>
        <v>84657.256734114926</v>
      </c>
      <c r="R39" s="124">
        <f t="shared" si="4"/>
        <v>86541.073400343361</v>
      </c>
      <c r="S39" s="124">
        <f t="shared" si="5"/>
        <v>14043.803325790592</v>
      </c>
      <c r="T39" s="124">
        <f t="shared" si="6"/>
        <v>-54531.384102343131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134301.51914189875</v>
      </c>
      <c r="Q40" s="124">
        <f t="shared" si="3"/>
        <v>87031.632623198951</v>
      </c>
      <c r="R40" s="124">
        <f t="shared" si="4"/>
        <v>89021.553634673444</v>
      </c>
      <c r="S40" s="124">
        <f t="shared" si="5"/>
        <v>14342.720715139854</v>
      </c>
      <c r="T40" s="124">
        <f t="shared" si="6"/>
        <v>-56094.387831113469</v>
      </c>
      <c r="U40" s="196">
        <f>SUM(Q37:T40)/4</f>
        <v>129011.28341513332</v>
      </c>
      <c r="V40" s="124">
        <f>SUM(Q37:Q40)/4</f>
        <v>83534.40412799966</v>
      </c>
      <c r="W40" s="124">
        <f>SUM(R37:R40)/4</f>
        <v>85369.467472820659</v>
      </c>
      <c r="X40" s="124">
        <f>SUM(S37:S40)/4</f>
        <v>13900.541925343054</v>
      </c>
      <c r="Y40" s="124">
        <f>SUM(T37:T40)/4</f>
        <v>-53793.130111030041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137991.54235933931</v>
      </c>
      <c r="Q41" s="124">
        <f t="shared" si="3"/>
        <v>89472.602459218557</v>
      </c>
      <c r="R41" s="124">
        <f t="shared" si="4"/>
        <v>91573.130539649603</v>
      </c>
      <c r="S41" s="124">
        <f t="shared" si="5"/>
        <v>14648.00045545506</v>
      </c>
      <c r="T41" s="124">
        <f t="shared" si="6"/>
        <v>-57702.191094983908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141783.57592682893</v>
      </c>
      <c r="Q42" s="124">
        <f t="shared" si="3"/>
        <v>91982.033997733786</v>
      </c>
      <c r="R42" s="124">
        <f t="shared" si="4"/>
        <v>94197.841920897947</v>
      </c>
      <c r="S42" s="124">
        <f t="shared" si="5"/>
        <v>14959.777967127449</v>
      </c>
      <c r="T42" s="124">
        <f t="shared" si="6"/>
        <v>-59356.077958930262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145680.45363221073</v>
      </c>
      <c r="Q43" s="124">
        <f t="shared" si="3"/>
        <v>94561.84737910828</v>
      </c>
      <c r="R43" s="124">
        <f t="shared" si="4"/>
        <v>96897.783992571058</v>
      </c>
      <c r="S43" s="124">
        <f t="shared" si="5"/>
        <v>15278.191552923419</v>
      </c>
      <c r="T43" s="124">
        <f t="shared" si="6"/>
        <v>-61057.369292392024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106363.89297959473</v>
      </c>
      <c r="V44" s="124">
        <f>SUM(Q41:Q44)/4</f>
        <v>69004.120959015156</v>
      </c>
      <c r="W44" s="124">
        <f>SUM(R41:R44)/4</f>
        <v>70667.189113279659</v>
      </c>
      <c r="X44" s="124">
        <f>SUM(S41:S44)/4</f>
        <v>11221.492493876482</v>
      </c>
      <c r="Y44" s="124">
        <f>SUM(T41:T44)/4</f>
        <v>-44528.909586576548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2828138.4655692605</v>
      </c>
      <c r="Q50" s="196">
        <f>SUM(Q$17:Q$48)</f>
        <v>1823662.1841301022</v>
      </c>
      <c r="R50" s="196">
        <f>SUM(R$17:R$48)</f>
        <v>1856092.9026121164</v>
      </c>
      <c r="S50" s="196">
        <f>SUM(S$17:S$48)</f>
        <v>317947.27519503684</v>
      </c>
      <c r="T50" s="196">
        <f>SUM(T$17:T$48)</f>
        <v>-1169563.8963679953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-2.5611370801925659E-9</v>
      </c>
      <c r="S51" s="188">
        <f>S50-S$10</f>
        <v>-5.8207660913467407E-10</v>
      </c>
      <c r="T51" s="188">
        <f>T50-T$10</f>
        <v>0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2.7366523066631787E-2</v>
      </c>
      <c r="Z52" s="2"/>
    </row>
    <row r="53" spans="13:26" x14ac:dyDescent="0.2">
      <c r="M53" s="2"/>
      <c r="O53" s="134" t="s">
        <v>236</v>
      </c>
      <c r="P53" s="197">
        <f>((1+P52)^(1/12))-1</f>
        <v>2.2524291150218811E-3</v>
      </c>
      <c r="Z53" s="2"/>
    </row>
    <row r="54" spans="13:26" x14ac:dyDescent="0.2">
      <c r="M54" s="2"/>
      <c r="O54" s="134" t="s">
        <v>235</v>
      </c>
      <c r="P54" s="196">
        <f>P10</f>
        <v>2828138.4655692601</v>
      </c>
      <c r="Z54" s="2"/>
    </row>
    <row r="55" spans="13:26" x14ac:dyDescent="0.2">
      <c r="M55" s="2"/>
      <c r="O55" s="134" t="s">
        <v>234</v>
      </c>
      <c r="P55" s="196">
        <f>P54/(1+P53)^P56</f>
        <v>1364314.821880826</v>
      </c>
      <c r="Z55" s="2"/>
    </row>
    <row r="56" spans="13:26" x14ac:dyDescent="0.2">
      <c r="M56" s="2"/>
      <c r="O56" s="134" t="s">
        <v>233</v>
      </c>
      <c r="P56" s="124">
        <f>$P$12*12</f>
        <v>324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5937.1447977583248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5937.1447977583248</v>
      </c>
      <c r="Q59" s="124">
        <f t="shared" ref="Q59:Q122" si="7">O59*$P$53</f>
        <v>0</v>
      </c>
      <c r="R59" s="124">
        <f t="shared" ref="R59:R122" si="8">O59+P59+Q59</f>
        <v>5937.1447977583248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5937.1447977583248</v>
      </c>
      <c r="P60" s="124">
        <f t="shared" ref="P60:P123" si="11">P59</f>
        <v>5937.1447977583248</v>
      </c>
      <c r="Q60" s="124">
        <f t="shared" si="7"/>
        <v>13.372997802571549</v>
      </c>
      <c r="R60" s="124">
        <f t="shared" si="8"/>
        <v>11887.662593319221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11887.662593319221</v>
      </c>
      <c r="P61" s="124">
        <f t="shared" si="11"/>
        <v>5937.1447977583248</v>
      </c>
      <c r="Q61" s="124">
        <f t="shared" si="7"/>
        <v>26.776117334748733</v>
      </c>
      <c r="R61" s="124">
        <f t="shared" si="8"/>
        <v>17851.583508412295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17851.583508412295</v>
      </c>
      <c r="P62" s="124">
        <f t="shared" si="11"/>
        <v>5937.1447977583248</v>
      </c>
      <c r="Q62" s="124">
        <f t="shared" si="7"/>
        <v>40.209426443592314</v>
      </c>
      <c r="R62" s="124">
        <f t="shared" si="8"/>
        <v>23828.937732614209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23828.937732614209</v>
      </c>
      <c r="P63" s="124">
        <f t="shared" si="11"/>
        <v>5937.1447977583248</v>
      </c>
      <c r="Q63" s="124">
        <f t="shared" si="7"/>
        <v>53.672993128983734</v>
      </c>
      <c r="R63" s="124">
        <f t="shared" si="8"/>
        <v>29819.755523501521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29819.755523501521</v>
      </c>
      <c r="P64" s="124">
        <f t="shared" si="11"/>
        <v>5937.1447977583248</v>
      </c>
      <c r="Q64" s="124">
        <f t="shared" si="7"/>
        <v>67.166885543969386</v>
      </c>
      <c r="R64" s="124">
        <f t="shared" si="8"/>
        <v>35824.067206803818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35824.067206803818</v>
      </c>
      <c r="P65" s="124">
        <f t="shared" si="11"/>
        <v>5937.1447977583248</v>
      </c>
      <c r="Q65" s="124">
        <f t="shared" si="7"/>
        <v>80.69117199510552</v>
      </c>
      <c r="R65" s="124">
        <f t="shared" si="8"/>
        <v>41841.903176557244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41841.903176557244</v>
      </c>
      <c r="P66" s="124">
        <f t="shared" si="11"/>
        <v>5937.1447977583248</v>
      </c>
      <c r="Q66" s="124">
        <f t="shared" si="7"/>
        <v>94.245920942804077</v>
      </c>
      <c r="R66" s="124">
        <f t="shared" si="8"/>
        <v>47873.293895258372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47873.293895258372</v>
      </c>
      <c r="P67" s="124">
        <f t="shared" si="11"/>
        <v>5937.1447977583248</v>
      </c>
      <c r="Q67" s="124">
        <f t="shared" si="7"/>
        <v>107.83120100167923</v>
      </c>
      <c r="R67" s="124">
        <f t="shared" si="8"/>
        <v>53918.269894018376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53918.269894018376</v>
      </c>
      <c r="P68" s="124">
        <f t="shared" si="11"/>
        <v>5937.1447977583248</v>
      </c>
      <c r="Q68" s="124">
        <f t="shared" si="7"/>
        <v>121.44708094089475</v>
      </c>
      <c r="R68" s="124">
        <f t="shared" si="8"/>
        <v>59976.861772717595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59976.861772717595</v>
      </c>
      <c r="P69" s="124">
        <f t="shared" si="11"/>
        <v>5937.1447977583248</v>
      </c>
      <c r="Q69" s="124">
        <f t="shared" si="7"/>
        <v>135.093629684512</v>
      </c>
      <c r="R69" s="124">
        <f t="shared" si="8"/>
        <v>66049.100200160436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66049.100200160436</v>
      </c>
      <c r="P70" s="124">
        <f t="shared" si="11"/>
        <v>5937.1447977583248</v>
      </c>
      <c r="Q70" s="124">
        <f t="shared" si="7"/>
        <v>148.77091631183893</v>
      </c>
      <c r="R70" s="124">
        <f t="shared" si="8"/>
        <v>72135.015914230607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72135.015914230607</v>
      </c>
      <c r="P71" s="124">
        <f t="shared" si="11"/>
        <v>5937.1447977583248</v>
      </c>
      <c r="Q71" s="124">
        <f t="shared" si="7"/>
        <v>162.47901005777976</v>
      </c>
      <c r="R71" s="124">
        <f t="shared" si="8"/>
        <v>78234.639722046719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78234.639722046719</v>
      </c>
      <c r="P72" s="124">
        <f t="shared" si="11"/>
        <v>5937.1447977583248</v>
      </c>
      <c r="Q72" s="124">
        <f t="shared" si="7"/>
        <v>176.21798031318539</v>
      </c>
      <c r="R72" s="124">
        <f t="shared" si="8"/>
        <v>84348.002500118237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84348.002500118237</v>
      </c>
      <c r="P73" s="124">
        <f t="shared" si="11"/>
        <v>5937.1447977583248</v>
      </c>
      <c r="Q73" s="124">
        <f t="shared" si="7"/>
        <v>189.98789662520474</v>
      </c>
      <c r="R73" s="124">
        <f t="shared" si="8"/>
        <v>90475.135194501767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90475.135194501767</v>
      </c>
      <c r="P74" s="124">
        <f t="shared" si="11"/>
        <v>5937.1447977583248</v>
      </c>
      <c r="Q74" s="124">
        <f t="shared" si="7"/>
        <v>203.78882869763666</v>
      </c>
      <c r="R74" s="124">
        <f t="shared" si="8"/>
        <v>96616.068820957735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96616.068820957735</v>
      </c>
      <c r="P75" s="124">
        <f t="shared" si="11"/>
        <v>5937.1447977583248</v>
      </c>
      <c r="Q75" s="124">
        <f t="shared" si="7"/>
        <v>217.62084639128298</v>
      </c>
      <c r="R75" s="124">
        <f t="shared" si="8"/>
        <v>102770.83446510734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102770.83446510734</v>
      </c>
      <c r="P76" s="124">
        <f t="shared" si="11"/>
        <v>5937.1447977583248</v>
      </c>
      <c r="Q76" s="124">
        <f t="shared" si="7"/>
        <v>231.48401972430196</v>
      </c>
      <c r="R76" s="124">
        <f t="shared" si="8"/>
        <v>108939.46328258998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108939.46328258998</v>
      </c>
      <c r="P77" s="124">
        <f t="shared" si="11"/>
        <v>5937.1447977583248</v>
      </c>
      <c r="Q77" s="124">
        <f t="shared" si="7"/>
        <v>245.37841887256286</v>
      </c>
      <c r="R77" s="124">
        <f t="shared" si="8"/>
        <v>115121.98649922087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115121.98649922087</v>
      </c>
      <c r="P78" s="124">
        <f t="shared" si="11"/>
        <v>5937.1447977583248</v>
      </c>
      <c r="Q78" s="124">
        <f t="shared" si="7"/>
        <v>259.30411417000101</v>
      </c>
      <c r="R78" s="124">
        <f t="shared" si="8"/>
        <v>121318.4354111492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121318.4354111492</v>
      </c>
      <c r="P79" s="124">
        <f t="shared" si="11"/>
        <v>5937.1447977583248</v>
      </c>
      <c r="Q79" s="124">
        <f t="shared" si="7"/>
        <v>273.26117610897404</v>
      </c>
      <c r="R79" s="124">
        <f t="shared" si="8"/>
        <v>127528.84138501651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127528.84138501651</v>
      </c>
      <c r="P80" s="124">
        <f t="shared" si="11"/>
        <v>5937.1447977583248</v>
      </c>
      <c r="Q80" s="124">
        <f t="shared" si="7"/>
        <v>287.24967534061858</v>
      </c>
      <c r="R80" s="124">
        <f t="shared" si="8"/>
        <v>133753.23585811545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133753.23585811545</v>
      </c>
      <c r="P81" s="124">
        <f t="shared" si="11"/>
        <v>5937.1447977583248</v>
      </c>
      <c r="Q81" s="124">
        <f t="shared" si="7"/>
        <v>301.26968267520795</v>
      </c>
      <c r="R81" s="124">
        <f t="shared" si="8"/>
        <v>139991.65033854899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139991.65033854899</v>
      </c>
      <c r="P82" s="124">
        <f t="shared" si="11"/>
        <v>5937.1447977583248</v>
      </c>
      <c r="Q82" s="124">
        <f t="shared" si="7"/>
        <v>315.32126908251053</v>
      </c>
      <c r="R82" s="124">
        <f t="shared" si="8"/>
        <v>146244.11640538982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146244.11640538982</v>
      </c>
      <c r="P83" s="124">
        <f t="shared" si="11"/>
        <v>5937.1447977583248</v>
      </c>
      <c r="Q83" s="124">
        <f t="shared" si="7"/>
        <v>329.4045056921492</v>
      </c>
      <c r="R83" s="124">
        <f t="shared" si="8"/>
        <v>152510.6657088403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152510.6657088403</v>
      </c>
      <c r="P84" s="124">
        <f t="shared" si="11"/>
        <v>5937.1447977583248</v>
      </c>
      <c r="Q84" s="124">
        <f t="shared" si="7"/>
        <v>343.51946379396111</v>
      </c>
      <c r="R84" s="124">
        <f t="shared" si="8"/>
        <v>158791.32997039257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158791.32997039257</v>
      </c>
      <c r="P85" s="124">
        <f t="shared" si="11"/>
        <v>5937.1447977583248</v>
      </c>
      <c r="Q85" s="124">
        <f t="shared" si="7"/>
        <v>357.66621483835888</v>
      </c>
      <c r="R85" s="124">
        <f t="shared" si="8"/>
        <v>165086.14098298925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165086.14098298925</v>
      </c>
      <c r="P86" s="124">
        <f t="shared" si="11"/>
        <v>5937.1447977583248</v>
      </c>
      <c r="Q86" s="124">
        <f t="shared" si="7"/>
        <v>371.84483043669201</v>
      </c>
      <c r="R86" s="124">
        <f t="shared" si="8"/>
        <v>171395.13061118426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171395.13061118426</v>
      </c>
      <c r="P87" s="124">
        <f t="shared" si="11"/>
        <v>5937.1447977583248</v>
      </c>
      <c r="Q87" s="124">
        <f t="shared" si="7"/>
        <v>386.05538236160947</v>
      </c>
      <c r="R87" s="124">
        <f t="shared" si="8"/>
        <v>177718.33079130418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177718.33079130418</v>
      </c>
      <c r="P88" s="124">
        <f t="shared" si="11"/>
        <v>5937.1447977583248</v>
      </c>
      <c r="Q88" s="124">
        <f t="shared" si="7"/>
        <v>400.29794254742319</v>
      </c>
      <c r="R88" s="124">
        <f t="shared" si="8"/>
        <v>184055.77353160991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184055.77353160991</v>
      </c>
      <c r="P89" s="124">
        <f t="shared" si="11"/>
        <v>5937.1447977583248</v>
      </c>
      <c r="Q89" s="124">
        <f t="shared" si="7"/>
        <v>414.57258309047188</v>
      </c>
      <c r="R89" s="124">
        <f t="shared" si="8"/>
        <v>190407.49091245871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190407.49091245871</v>
      </c>
      <c r="P90" s="124">
        <f t="shared" si="11"/>
        <v>5937.1447977583248</v>
      </c>
      <c r="Q90" s="124">
        <f t="shared" si="7"/>
        <v>428.87937624948626</v>
      </c>
      <c r="R90" s="124">
        <f t="shared" si="8"/>
        <v>196773.5150864665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196773.5150864665</v>
      </c>
      <c r="P91" s="124">
        <f t="shared" si="11"/>
        <v>5937.1447977583248</v>
      </c>
      <c r="Q91" s="124">
        <f t="shared" si="7"/>
        <v>443.21839444595452</v>
      </c>
      <c r="R91" s="124">
        <f t="shared" si="8"/>
        <v>203153.87827867077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203153.87827867077</v>
      </c>
      <c r="P92" s="124">
        <f t="shared" si="11"/>
        <v>5937.1447977583248</v>
      </c>
      <c r="Q92" s="124">
        <f t="shared" si="7"/>
        <v>457.58971026448938</v>
      </c>
      <c r="R92" s="124">
        <f t="shared" si="8"/>
        <v>209548.61278669359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209548.61278669359</v>
      </c>
      <c r="P93" s="124">
        <f t="shared" si="11"/>
        <v>5937.1447977583248</v>
      </c>
      <c r="Q93" s="124">
        <f t="shared" si="7"/>
        <v>471.99339645319509</v>
      </c>
      <c r="R93" s="124">
        <f t="shared" si="8"/>
        <v>215957.75098090508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215957.75098090508</v>
      </c>
      <c r="P94" s="124">
        <f t="shared" si="11"/>
        <v>5937.1447977583248</v>
      </c>
      <c r="Q94" s="124">
        <f t="shared" si="7"/>
        <v>486.42952592403583</v>
      </c>
      <c r="R94" s="124">
        <f t="shared" si="8"/>
        <v>222381.32530458743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222381.32530458743</v>
      </c>
      <c r="P95" s="124">
        <f t="shared" si="11"/>
        <v>5937.1447977583248</v>
      </c>
      <c r="Q95" s="124">
        <f t="shared" si="7"/>
        <v>500.89817175320491</v>
      </c>
      <c r="R95" s="124">
        <f t="shared" si="8"/>
        <v>228819.36827409896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228819.36827409896</v>
      </c>
      <c r="P96" s="124">
        <f t="shared" si="11"/>
        <v>5937.1447977583248</v>
      </c>
      <c r="Q96" s="124">
        <f t="shared" si="7"/>
        <v>515.39940718149467</v>
      </c>
      <c r="R96" s="124">
        <f t="shared" si="8"/>
        <v>235271.91247903876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235271.91247903876</v>
      </c>
      <c r="P97" s="124">
        <f t="shared" si="11"/>
        <v>5937.1447977583248</v>
      </c>
      <c r="Q97" s="124">
        <f t="shared" si="7"/>
        <v>529.93330561466678</v>
      </c>
      <c r="R97" s="124">
        <f t="shared" si="8"/>
        <v>241738.99058241173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241738.99058241173</v>
      </c>
      <c r="P98" s="124">
        <f t="shared" si="11"/>
        <v>5937.1447977583248</v>
      </c>
      <c r="Q98" s="124">
        <f t="shared" si="7"/>
        <v>544.4999406238245</v>
      </c>
      <c r="R98" s="124">
        <f t="shared" si="8"/>
        <v>248220.63532079387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248220.63532079387</v>
      </c>
      <c r="P99" s="124">
        <f t="shared" si="11"/>
        <v>5937.1447977583248</v>
      </c>
      <c r="Q99" s="124">
        <f t="shared" si="7"/>
        <v>559.09938594578477</v>
      </c>
      <c r="R99" s="124">
        <f t="shared" si="8"/>
        <v>254716.87950449798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254716.87950449798</v>
      </c>
      <c r="P100" s="124">
        <f t="shared" si="11"/>
        <v>5937.1447977583248</v>
      </c>
      <c r="Q100" s="124">
        <f t="shared" si="7"/>
        <v>573.73171548345147</v>
      </c>
      <c r="R100" s="124">
        <f t="shared" si="8"/>
        <v>261227.75601773974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261227.75601773974</v>
      </c>
      <c r="P101" s="124">
        <f t="shared" si="11"/>
        <v>5937.1447977583248</v>
      </c>
      <c r="Q101" s="124">
        <f t="shared" si="7"/>
        <v>588.39700330618939</v>
      </c>
      <c r="R101" s="124">
        <f t="shared" si="8"/>
        <v>267753.29781880428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267753.29781880428</v>
      </c>
      <c r="P102" s="124">
        <f t="shared" si="11"/>
        <v>5937.1447977583248</v>
      </c>
      <c r="Q102" s="124">
        <f t="shared" si="7"/>
        <v>603.09532365019948</v>
      </c>
      <c r="R102" s="124">
        <f t="shared" si="8"/>
        <v>274293.53794021282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274293.53794021282</v>
      </c>
      <c r="P103" s="124">
        <f t="shared" si="11"/>
        <v>5937.1447977583248</v>
      </c>
      <c r="Q103" s="124">
        <f t="shared" si="7"/>
        <v>617.82675091889439</v>
      </c>
      <c r="R103" s="124">
        <f t="shared" si="8"/>
        <v>280848.50948889001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280848.50948889001</v>
      </c>
      <c r="P104" s="124">
        <f t="shared" si="11"/>
        <v>5937.1447977583248</v>
      </c>
      <c r="Q104" s="124">
        <f t="shared" si="7"/>
        <v>632.59135968327496</v>
      </c>
      <c r="R104" s="124">
        <f t="shared" si="8"/>
        <v>287418.24564633158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287418.24564633158</v>
      </c>
      <c r="P105" s="124">
        <f t="shared" si="11"/>
        <v>5937.1447977583248</v>
      </c>
      <c r="Q105" s="124">
        <f t="shared" si="7"/>
        <v>647.38922468230828</v>
      </c>
      <c r="R105" s="124">
        <f t="shared" si="8"/>
        <v>294002.77966877219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294002.77966877219</v>
      </c>
      <c r="P106" s="124">
        <f t="shared" si="11"/>
        <v>5937.1447977583248</v>
      </c>
      <c r="Q106" s="124">
        <f t="shared" si="7"/>
        <v>662.22042082330563</v>
      </c>
      <c r="R106" s="124">
        <f t="shared" si="8"/>
        <v>300602.14488735382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300602.14488735382</v>
      </c>
      <c r="P107" s="124">
        <f t="shared" si="11"/>
        <v>5937.1447977583248</v>
      </c>
      <c r="Q107" s="124">
        <f t="shared" si="7"/>
        <v>677.0850231823016</v>
      </c>
      <c r="R107" s="124">
        <f t="shared" si="8"/>
        <v>307216.37470829446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307216.37470829446</v>
      </c>
      <c r="P108" s="124">
        <f t="shared" si="11"/>
        <v>5937.1447977583248</v>
      </c>
      <c r="Q108" s="124">
        <f t="shared" si="7"/>
        <v>691.98310700443437</v>
      </c>
      <c r="R108" s="124">
        <f t="shared" si="8"/>
        <v>313845.50261305721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313845.50261305721</v>
      </c>
      <c r="P109" s="124">
        <f t="shared" si="11"/>
        <v>5937.1447977583248</v>
      </c>
      <c r="Q109" s="124">
        <f t="shared" si="7"/>
        <v>706.91474770432592</v>
      </c>
      <c r="R109" s="124">
        <f t="shared" si="8"/>
        <v>320489.56215851987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320489.56215851987</v>
      </c>
      <c r="P110" s="124">
        <f t="shared" si="11"/>
        <v>5937.1447977583248</v>
      </c>
      <c r="Q110" s="124">
        <f t="shared" si="7"/>
        <v>721.88002086646509</v>
      </c>
      <c r="R110" s="124">
        <f t="shared" si="8"/>
        <v>327148.58697714465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327148.58697714465</v>
      </c>
      <c r="P111" s="124">
        <f t="shared" si="11"/>
        <v>5937.1447977583248</v>
      </c>
      <c r="Q111" s="124">
        <f t="shared" si="7"/>
        <v>736.87900224558882</v>
      </c>
      <c r="R111" s="124">
        <f t="shared" si="8"/>
        <v>333822.61077714857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333822.61077714857</v>
      </c>
      <c r="P112" s="124">
        <f t="shared" si="11"/>
        <v>5937.1447977583248</v>
      </c>
      <c r="Q112" s="124">
        <f t="shared" si="7"/>
        <v>751.91176776706664</v>
      </c>
      <c r="R112" s="124">
        <f t="shared" si="8"/>
        <v>340511.66734267393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340511.66734267393</v>
      </c>
      <c r="P113" s="124">
        <f t="shared" si="11"/>
        <v>5937.1447977583248</v>
      </c>
      <c r="Q113" s="124">
        <f t="shared" si="7"/>
        <v>766.9783935272842</v>
      </c>
      <c r="R113" s="124">
        <f t="shared" si="8"/>
        <v>347215.79053395952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347215.79053395952</v>
      </c>
      <c r="P114" s="124">
        <f t="shared" si="11"/>
        <v>5937.1447977583248</v>
      </c>
      <c r="Q114" s="124">
        <f t="shared" si="7"/>
        <v>782.0789557940293</v>
      </c>
      <c r="R114" s="124">
        <f t="shared" si="8"/>
        <v>353935.01428751188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353935.01428751188</v>
      </c>
      <c r="P115" s="124">
        <f t="shared" si="11"/>
        <v>5937.1447977583248</v>
      </c>
      <c r="Q115" s="124">
        <f t="shared" si="7"/>
        <v>797.21353100687725</v>
      </c>
      <c r="R115" s="124">
        <f t="shared" si="8"/>
        <v>360669.37261627708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360669.37261627708</v>
      </c>
      <c r="P116" s="124">
        <f t="shared" si="11"/>
        <v>5937.1447977583248</v>
      </c>
      <c r="Q116" s="124">
        <f t="shared" si="7"/>
        <v>812.38219577757809</v>
      </c>
      <c r="R116" s="124">
        <f t="shared" si="8"/>
        <v>367418.89960981294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367418.89960981294</v>
      </c>
      <c r="P117" s="124">
        <f t="shared" si="11"/>
        <v>5937.1447977583248</v>
      </c>
      <c r="Q117" s="124">
        <f t="shared" si="7"/>
        <v>827.5850268904444</v>
      </c>
      <c r="R117" s="124">
        <f t="shared" si="8"/>
        <v>374183.62943446171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374183.62943446171</v>
      </c>
      <c r="P118" s="124">
        <f t="shared" si="11"/>
        <v>5937.1447977583248</v>
      </c>
      <c r="Q118" s="124">
        <f t="shared" si="7"/>
        <v>842.82210130274007</v>
      </c>
      <c r="R118" s="124">
        <f t="shared" si="8"/>
        <v>380963.59633352276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380963.59633352276</v>
      </c>
      <c r="P119" s="124">
        <f t="shared" si="11"/>
        <v>5937.1447977583248</v>
      </c>
      <c r="Q119" s="124">
        <f t="shared" si="7"/>
        <v>858.09349614506982</v>
      </c>
      <c r="R119" s="124">
        <f t="shared" si="8"/>
        <v>387758.83462742617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387758.83462742617</v>
      </c>
      <c r="P120" s="124">
        <f t="shared" si="11"/>
        <v>5937.1447977583248</v>
      </c>
      <c r="Q120" s="124">
        <f t="shared" si="7"/>
        <v>873.39928872176949</v>
      </c>
      <c r="R120" s="124">
        <f t="shared" si="8"/>
        <v>394569.37871390628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394569.37871390628</v>
      </c>
      <c r="P121" s="124">
        <f t="shared" si="11"/>
        <v>5937.1447977583248</v>
      </c>
      <c r="Q121" s="124">
        <f t="shared" si="7"/>
        <v>888.73955651129734</v>
      </c>
      <c r="R121" s="124">
        <f t="shared" si="8"/>
        <v>401395.26306817587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401395.26306817587</v>
      </c>
      <c r="P122" s="124">
        <f t="shared" si="11"/>
        <v>5937.1447977583248</v>
      </c>
      <c r="Q122" s="124">
        <f t="shared" si="7"/>
        <v>904.11437716662658</v>
      </c>
      <c r="R122" s="124">
        <f t="shared" si="8"/>
        <v>408236.5222431008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408236.5222431008</v>
      </c>
      <c r="P123" s="124">
        <f t="shared" si="11"/>
        <v>5937.1447977583248</v>
      </c>
      <c r="Q123" s="124">
        <f t="shared" ref="Q123:Q186" si="12">O123*$P$53</f>
        <v>919.523828515638</v>
      </c>
      <c r="R123" s="124">
        <f t="shared" ref="R123:R186" si="13">O123+P123+Q123</f>
        <v>415093.19086937478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415093.19086937478</v>
      </c>
      <c r="P124" s="124">
        <f t="shared" ref="P124:P187" si="16">P123</f>
        <v>5937.1447977583248</v>
      </c>
      <c r="Q124" s="124">
        <f t="shared" si="12"/>
        <v>934.96798856151463</v>
      </c>
      <c r="R124" s="124">
        <f t="shared" si="13"/>
        <v>421965.30365569459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421965.30365569459</v>
      </c>
      <c r="P125" s="124">
        <f t="shared" si="16"/>
        <v>5937.1447977583248</v>
      </c>
      <c r="Q125" s="124">
        <f t="shared" si="12"/>
        <v>950.44693548313546</v>
      </c>
      <c r="R125" s="124">
        <f t="shared" si="13"/>
        <v>428852.89538893604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428852.89538893604</v>
      </c>
      <c r="P126" s="124">
        <f t="shared" si="16"/>
        <v>5937.1447977583248</v>
      </c>
      <c r="Q126" s="124">
        <f t="shared" si="12"/>
        <v>965.96074763547256</v>
      </c>
      <c r="R126" s="124">
        <f t="shared" si="13"/>
        <v>435756.00093432982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435756.00093432982</v>
      </c>
      <c r="P127" s="124">
        <f t="shared" si="16"/>
        <v>5937.1447977583248</v>
      </c>
      <c r="Q127" s="124">
        <f t="shared" si="12"/>
        <v>981.50950354998656</v>
      </c>
      <c r="R127" s="124">
        <f t="shared" si="13"/>
        <v>442674.65523563814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442674.65523563814</v>
      </c>
      <c r="P128" s="124">
        <f t="shared" si="16"/>
        <v>5937.1447977583248</v>
      </c>
      <c r="Q128" s="124">
        <f t="shared" si="12"/>
        <v>997.09328193502472</v>
      </c>
      <c r="R128" s="124">
        <f t="shared" si="13"/>
        <v>449608.89331533149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449608.89331533149</v>
      </c>
      <c r="P129" s="124">
        <f t="shared" si="16"/>
        <v>5937.1447977583248</v>
      </c>
      <c r="Q129" s="124">
        <f t="shared" si="12"/>
        <v>1012.7121616762195</v>
      </c>
      <c r="R129" s="124">
        <f t="shared" si="13"/>
        <v>456558.750274766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456558.750274766</v>
      </c>
      <c r="P130" s="124">
        <f t="shared" si="16"/>
        <v>5937.1447977583248</v>
      </c>
      <c r="Q130" s="124">
        <f t="shared" si="12"/>
        <v>1028.3662218368872</v>
      </c>
      <c r="R130" s="124">
        <f t="shared" si="13"/>
        <v>463524.2612943612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463524.2612943612</v>
      </c>
      <c r="P131" s="124">
        <f t="shared" si="16"/>
        <v>5937.1447977583248</v>
      </c>
      <c r="Q131" s="124">
        <f t="shared" si="12"/>
        <v>1044.0555416584291</v>
      </c>
      <c r="R131" s="124">
        <f t="shared" si="13"/>
        <v>470505.46163377794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470505.46163377794</v>
      </c>
      <c r="P132" s="124">
        <f t="shared" si="16"/>
        <v>5937.1447977583248</v>
      </c>
      <c r="Q132" s="124">
        <f t="shared" si="12"/>
        <v>1059.7802005607321</v>
      </c>
      <c r="R132" s="124">
        <f t="shared" si="13"/>
        <v>477502.38663209701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477502.38663209701</v>
      </c>
      <c r="P133" s="124">
        <f t="shared" si="16"/>
        <v>5937.1447977583248</v>
      </c>
      <c r="Q133" s="124">
        <f t="shared" si="12"/>
        <v>1075.5402781425705</v>
      </c>
      <c r="R133" s="124">
        <f t="shared" si="13"/>
        <v>484515.07170799788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484515.07170799788</v>
      </c>
      <c r="P134" s="124">
        <f t="shared" si="16"/>
        <v>5937.1447977583248</v>
      </c>
      <c r="Q134" s="124">
        <f t="shared" si="12"/>
        <v>1091.3358541820089</v>
      </c>
      <c r="R134" s="124">
        <f t="shared" si="13"/>
        <v>491543.55235993821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491543.55235993821</v>
      </c>
      <c r="P135" s="124">
        <f t="shared" si="16"/>
        <v>5937.1447977583248</v>
      </c>
      <c r="Q135" s="124">
        <f t="shared" si="12"/>
        <v>1107.1670086368074</v>
      </c>
      <c r="R135" s="124">
        <f t="shared" si="13"/>
        <v>498587.86416633334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498587.86416633334</v>
      </c>
      <c r="P136" s="124">
        <f t="shared" si="16"/>
        <v>5937.1447977583248</v>
      </c>
      <c r="Q136" s="124">
        <f t="shared" si="12"/>
        <v>1123.033821644824</v>
      </c>
      <c r="R136" s="124">
        <f t="shared" si="13"/>
        <v>505648.0427857365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505648.0427857365</v>
      </c>
      <c r="P137" s="124">
        <f t="shared" si="16"/>
        <v>5937.1447977583248</v>
      </c>
      <c r="Q137" s="124">
        <f t="shared" si="12"/>
        <v>1138.9363735244228</v>
      </c>
      <c r="R137" s="124">
        <f t="shared" si="13"/>
        <v>512724.12395701924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512724.12395701924</v>
      </c>
      <c r="P138" s="124">
        <f t="shared" si="16"/>
        <v>5937.1447977583248</v>
      </c>
      <c r="Q138" s="124">
        <f t="shared" si="12"/>
        <v>1154.8747447748781</v>
      </c>
      <c r="R138" s="124">
        <f t="shared" si="13"/>
        <v>519816.14349955245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519816.14349955245</v>
      </c>
      <c r="P139" s="124">
        <f t="shared" si="16"/>
        <v>5937.1447977583248</v>
      </c>
      <c r="Q139" s="124">
        <f t="shared" si="12"/>
        <v>1170.849016076784</v>
      </c>
      <c r="R139" s="124">
        <f t="shared" si="13"/>
        <v>526924.13731338759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526924.13731338759</v>
      </c>
      <c r="P140" s="124">
        <f t="shared" si="16"/>
        <v>5937.1447977583248</v>
      </c>
      <c r="Q140" s="124">
        <f t="shared" si="12"/>
        <v>1186.8592682924618</v>
      </c>
      <c r="R140" s="124">
        <f t="shared" si="13"/>
        <v>534048.14137943834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534048.14137943834</v>
      </c>
      <c r="P141" s="124">
        <f t="shared" si="16"/>
        <v>5937.1447977583248</v>
      </c>
      <c r="Q141" s="124">
        <f t="shared" si="12"/>
        <v>1202.9055824663687</v>
      </c>
      <c r="R141" s="124">
        <f t="shared" si="13"/>
        <v>541188.19175966305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541188.19175966305</v>
      </c>
      <c r="P142" s="124">
        <f t="shared" si="16"/>
        <v>5937.1447977583248</v>
      </c>
      <c r="Q142" s="124">
        <f t="shared" si="12"/>
        <v>1218.98803982551</v>
      </c>
      <c r="R142" s="124">
        <f t="shared" si="13"/>
        <v>548344.32459724683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548344.32459724683</v>
      </c>
      <c r="P143" s="124">
        <f t="shared" si="16"/>
        <v>5937.1447977583248</v>
      </c>
      <c r="Q143" s="124">
        <f t="shared" si="12"/>
        <v>1235.1067217798477</v>
      </c>
      <c r="R143" s="124">
        <f t="shared" si="13"/>
        <v>555516.57611678494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555516.57611678494</v>
      </c>
      <c r="P144" s="124">
        <f t="shared" si="16"/>
        <v>5937.1447977583248</v>
      </c>
      <c r="Q144" s="124">
        <f t="shared" si="12"/>
        <v>1251.2617099227155</v>
      </c>
      <c r="R144" s="124">
        <f t="shared" si="13"/>
        <v>562704.98262446595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562704.98262446595</v>
      </c>
      <c r="P145" s="124">
        <f t="shared" si="16"/>
        <v>5937.1447977583248</v>
      </c>
      <c r="Q145" s="124">
        <f t="shared" si="12"/>
        <v>1267.4530860312288</v>
      </c>
      <c r="R145" s="124">
        <f t="shared" si="13"/>
        <v>569909.58050825552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569909.58050825552</v>
      </c>
      <c r="P146" s="124">
        <f t="shared" si="16"/>
        <v>5937.1447977583248</v>
      </c>
      <c r="Q146" s="124">
        <f t="shared" si="12"/>
        <v>1283.6809320667014</v>
      </c>
      <c r="R146" s="124">
        <f t="shared" si="13"/>
        <v>577130.40623808058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577130.40623808058</v>
      </c>
      <c r="P147" s="124">
        <f t="shared" si="16"/>
        <v>5937.1447977583248</v>
      </c>
      <c r="Q147" s="124">
        <f t="shared" si="12"/>
        <v>1299.9453301750586</v>
      </c>
      <c r="R147" s="124">
        <f t="shared" si="13"/>
        <v>584367.49636601401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584367.49636601401</v>
      </c>
      <c r="P148" s="124">
        <f t="shared" si="16"/>
        <v>5937.1447977583248</v>
      </c>
      <c r="Q148" s="124">
        <f t="shared" si="12"/>
        <v>1316.2463626872532</v>
      </c>
      <c r="R148" s="124">
        <f t="shared" si="13"/>
        <v>591620.88752645953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591620.88752645953</v>
      </c>
      <c r="P149" s="124">
        <f t="shared" si="16"/>
        <v>5937.1447977583248</v>
      </c>
      <c r="Q149" s="124">
        <f t="shared" si="12"/>
        <v>1332.5841121196831</v>
      </c>
      <c r="R149" s="124">
        <f t="shared" si="13"/>
        <v>598890.61643633747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598890.61643633747</v>
      </c>
      <c r="P150" s="124">
        <f t="shared" si="16"/>
        <v>5937.1447977583248</v>
      </c>
      <c r="Q150" s="124">
        <f t="shared" si="12"/>
        <v>1348.9586611746086</v>
      </c>
      <c r="R150" s="124">
        <f t="shared" si="13"/>
        <v>606176.71989527042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606176.71989527042</v>
      </c>
      <c r="P151" s="124">
        <f t="shared" si="16"/>
        <v>5937.1447977583248</v>
      </c>
      <c r="Q151" s="124">
        <f t="shared" si="12"/>
        <v>1365.3700927405707</v>
      </c>
      <c r="R151" s="124">
        <f t="shared" si="13"/>
        <v>613479.23478576925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613479.23478576925</v>
      </c>
      <c r="P152" s="124">
        <f t="shared" si="16"/>
        <v>5937.1447977583248</v>
      </c>
      <c r="Q152" s="124">
        <f t="shared" si="12"/>
        <v>1381.8184898928112</v>
      </c>
      <c r="R152" s="124">
        <f t="shared" si="13"/>
        <v>620798.19807342032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620798.19807342032</v>
      </c>
      <c r="P153" s="124">
        <f t="shared" si="16"/>
        <v>5937.1447977583248</v>
      </c>
      <c r="Q153" s="124">
        <f t="shared" si="12"/>
        <v>1398.3039358936926</v>
      </c>
      <c r="R153" s="124">
        <f t="shared" si="13"/>
        <v>628133.64680707233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628133.64680707233</v>
      </c>
      <c r="P154" s="124">
        <f t="shared" si="16"/>
        <v>5937.1447977583248</v>
      </c>
      <c r="Q154" s="124">
        <f t="shared" si="12"/>
        <v>1414.8265141931208</v>
      </c>
      <c r="R154" s="124">
        <f t="shared" si="13"/>
        <v>635485.61811902374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635485.61811902374</v>
      </c>
      <c r="P155" s="124">
        <f t="shared" si="16"/>
        <v>5937.1447977583248</v>
      </c>
      <c r="Q155" s="124">
        <f t="shared" si="12"/>
        <v>1431.3863084289658</v>
      </c>
      <c r="R155" s="124">
        <f t="shared" si="13"/>
        <v>642854.149225211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642854.149225211</v>
      </c>
      <c r="P156" s="124">
        <f t="shared" si="16"/>
        <v>5937.1447977583248</v>
      </c>
      <c r="Q156" s="124">
        <f t="shared" si="12"/>
        <v>1447.9834024274865</v>
      </c>
      <c r="R156" s="124">
        <f t="shared" si="13"/>
        <v>650239.27742539684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650239.27742539684</v>
      </c>
      <c r="P157" s="124">
        <f t="shared" si="16"/>
        <v>5937.1447977583248</v>
      </c>
      <c r="Q157" s="124">
        <f t="shared" si="12"/>
        <v>1464.6178802037541</v>
      </c>
      <c r="R157" s="124">
        <f t="shared" si="13"/>
        <v>657641.04010335892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657641.04010335892</v>
      </c>
      <c r="P158" s="124">
        <f t="shared" si="16"/>
        <v>5937.1447977583248</v>
      </c>
      <c r="Q158" s="124">
        <f t="shared" si="12"/>
        <v>1481.2898259620781</v>
      </c>
      <c r="R158" s="124">
        <f t="shared" si="13"/>
        <v>665059.47472707927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665059.47472707927</v>
      </c>
      <c r="P159" s="124">
        <f t="shared" si="16"/>
        <v>5937.1447977583248</v>
      </c>
      <c r="Q159" s="124">
        <f t="shared" si="12"/>
        <v>1497.9993240964322</v>
      </c>
      <c r="R159" s="124">
        <f t="shared" si="13"/>
        <v>672494.61884893407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672494.61884893407</v>
      </c>
      <c r="P160" s="124">
        <f t="shared" si="16"/>
        <v>5937.1447977583248</v>
      </c>
      <c r="Q160" s="124">
        <f t="shared" si="12"/>
        <v>1514.7464591908818</v>
      </c>
      <c r="R160" s="124">
        <f t="shared" si="13"/>
        <v>679946.51010588324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679946.51010588324</v>
      </c>
      <c r="P161" s="124">
        <f t="shared" si="16"/>
        <v>5937.1447977583248</v>
      </c>
      <c r="Q161" s="124">
        <f t="shared" si="12"/>
        <v>1531.5313160200112</v>
      </c>
      <c r="R161" s="124">
        <f t="shared" si="13"/>
        <v>687415.18621966161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687415.18621966161</v>
      </c>
      <c r="P162" s="124">
        <f t="shared" si="16"/>
        <v>5937.1447977583248</v>
      </c>
      <c r="Q162" s="124">
        <f t="shared" si="12"/>
        <v>1548.3539795493541</v>
      </c>
      <c r="R162" s="124">
        <f t="shared" si="13"/>
        <v>694900.6849969693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694900.6849969693</v>
      </c>
      <c r="P163" s="124">
        <f t="shared" si="16"/>
        <v>5937.1447977583248</v>
      </c>
      <c r="Q163" s="124">
        <f t="shared" si="12"/>
        <v>1565.2145349358225</v>
      </c>
      <c r="R163" s="124">
        <f t="shared" si="13"/>
        <v>702403.04432966339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702403.04432966339</v>
      </c>
      <c r="P164" s="124">
        <f t="shared" si="16"/>
        <v>5937.1447977583248</v>
      </c>
      <c r="Q164" s="124">
        <f t="shared" si="12"/>
        <v>1582.1130675281388</v>
      </c>
      <c r="R164" s="124">
        <f t="shared" si="13"/>
        <v>709922.30219494982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709922.30219494982</v>
      </c>
      <c r="P165" s="124">
        <f t="shared" si="16"/>
        <v>5937.1447977583248</v>
      </c>
      <c r="Q165" s="124">
        <f t="shared" si="12"/>
        <v>1599.0496628672672</v>
      </c>
      <c r="R165" s="124">
        <f t="shared" si="13"/>
        <v>717458.49665557535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717458.49665557535</v>
      </c>
      <c r="P166" s="124">
        <f t="shared" si="16"/>
        <v>5937.1447977583248</v>
      </c>
      <c r="Q166" s="124">
        <f t="shared" si="12"/>
        <v>1616.0244066868468</v>
      </c>
      <c r="R166" s="124">
        <f t="shared" si="13"/>
        <v>725011.66586002056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725011.66586002056</v>
      </c>
      <c r="P167" s="124">
        <f t="shared" si="16"/>
        <v>5937.1447977583248</v>
      </c>
      <c r="Q167" s="124">
        <f t="shared" si="12"/>
        <v>1633.0373849136258</v>
      </c>
      <c r="R167" s="124">
        <f t="shared" si="13"/>
        <v>732581.84804269252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732581.84804269252</v>
      </c>
      <c r="P168" s="124">
        <f t="shared" si="16"/>
        <v>5937.1447977583248</v>
      </c>
      <c r="Q168" s="124">
        <f t="shared" si="12"/>
        <v>1650.088683667896</v>
      </c>
      <c r="R168" s="124">
        <f t="shared" si="13"/>
        <v>740169.08152411878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740169.08152411878</v>
      </c>
      <c r="P169" s="124">
        <f t="shared" si="16"/>
        <v>5937.1447977583248</v>
      </c>
      <c r="Q169" s="124">
        <f t="shared" si="12"/>
        <v>1667.1783892639294</v>
      </c>
      <c r="R169" s="124">
        <f t="shared" si="13"/>
        <v>747773.40471114102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747773.40471114102</v>
      </c>
      <c r="P170" s="124">
        <f t="shared" si="16"/>
        <v>5937.1447977583248</v>
      </c>
      <c r="Q170" s="124">
        <f t="shared" si="12"/>
        <v>1684.3065882104142</v>
      </c>
      <c r="R170" s="124">
        <f t="shared" si="13"/>
        <v>755394.85609710973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755394.85609710973</v>
      </c>
      <c r="P171" s="124">
        <f t="shared" si="16"/>
        <v>5937.1447977583248</v>
      </c>
      <c r="Q171" s="124">
        <f t="shared" si="12"/>
        <v>1701.4733672108941</v>
      </c>
      <c r="R171" s="124">
        <f t="shared" si="13"/>
        <v>763033.47426207899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763033.47426207899</v>
      </c>
      <c r="P172" s="124">
        <f t="shared" si="16"/>
        <v>5937.1447977583248</v>
      </c>
      <c r="Q172" s="124">
        <f t="shared" si="12"/>
        <v>1718.6788131642058</v>
      </c>
      <c r="R172" s="124">
        <f t="shared" si="13"/>
        <v>770689.29787300155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770689.29787300155</v>
      </c>
      <c r="P173" s="124">
        <f t="shared" si="16"/>
        <v>5937.1447977583248</v>
      </c>
      <c r="Q173" s="124">
        <f t="shared" si="12"/>
        <v>1735.9230131649199</v>
      </c>
      <c r="R173" s="124">
        <f t="shared" si="13"/>
        <v>778362.36568392476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778362.36568392476</v>
      </c>
      <c r="P174" s="124">
        <f t="shared" si="16"/>
        <v>5937.1447977583248</v>
      </c>
      <c r="Q174" s="124">
        <f t="shared" si="12"/>
        <v>1753.2060545037805</v>
      </c>
      <c r="R174" s="124">
        <f t="shared" si="13"/>
        <v>786052.71653618687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786052.71653618687</v>
      </c>
      <c r="P175" s="124">
        <f t="shared" si="16"/>
        <v>5937.1447977583248</v>
      </c>
      <c r="Q175" s="124">
        <f t="shared" si="12"/>
        <v>1770.5280246681489</v>
      </c>
      <c r="R175" s="124">
        <f t="shared" si="13"/>
        <v>793760.38935861329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793760.38935861329</v>
      </c>
      <c r="P176" s="124">
        <f t="shared" si="16"/>
        <v>5937.1447977583248</v>
      </c>
      <c r="Q176" s="124">
        <f t="shared" si="12"/>
        <v>1787.8890113424452</v>
      </c>
      <c r="R176" s="124">
        <f t="shared" si="13"/>
        <v>801485.42316771403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801485.42316771403</v>
      </c>
      <c r="P177" s="124">
        <f t="shared" si="16"/>
        <v>5937.1447977583248</v>
      </c>
      <c r="Q177" s="124">
        <f t="shared" si="12"/>
        <v>1805.289102408592</v>
      </c>
      <c r="R177" s="124">
        <f t="shared" si="13"/>
        <v>809227.85706788092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809227.85706788092</v>
      </c>
      <c r="P178" s="124">
        <f t="shared" si="16"/>
        <v>5937.1447977583248</v>
      </c>
      <c r="Q178" s="124">
        <f t="shared" si="12"/>
        <v>1822.7283859464603</v>
      </c>
      <c r="R178" s="124">
        <f t="shared" si="13"/>
        <v>816987.73025158572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816987.73025158572</v>
      </c>
      <c r="P179" s="124">
        <f t="shared" si="16"/>
        <v>5937.1447977583248</v>
      </c>
      <c r="Q179" s="124">
        <f t="shared" si="12"/>
        <v>1840.2069502343145</v>
      </c>
      <c r="R179" s="124">
        <f t="shared" si="13"/>
        <v>824765.0819995784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824765.0819995784</v>
      </c>
      <c r="P180" s="124">
        <f t="shared" si="16"/>
        <v>5937.1447977583248</v>
      </c>
      <c r="Q180" s="124">
        <f t="shared" si="12"/>
        <v>1857.7248837492596</v>
      </c>
      <c r="R180" s="124">
        <f t="shared" si="13"/>
        <v>832559.95168108598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832559.95168108598</v>
      </c>
      <c r="P181" s="124">
        <f t="shared" si="16"/>
        <v>5937.1447977583248</v>
      </c>
      <c r="Q181" s="124">
        <f t="shared" si="12"/>
        <v>1875.2822751676886</v>
      </c>
      <c r="R181" s="124">
        <f t="shared" si="13"/>
        <v>840372.37875401194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840372.37875401194</v>
      </c>
      <c r="P182" s="124">
        <f t="shared" si="16"/>
        <v>5937.1447977583248</v>
      </c>
      <c r="Q182" s="124">
        <f t="shared" si="12"/>
        <v>1892.8792133657323</v>
      </c>
      <c r="R182" s="124">
        <f t="shared" si="13"/>
        <v>848202.40276513598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848202.40276513598</v>
      </c>
      <c r="P183" s="124">
        <f t="shared" si="16"/>
        <v>5937.1447977583248</v>
      </c>
      <c r="Q183" s="124">
        <f t="shared" si="12"/>
        <v>1910.5157874197084</v>
      </c>
      <c r="R183" s="124">
        <f t="shared" si="13"/>
        <v>856050.06335031404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856050.06335031404</v>
      </c>
      <c r="P184" s="124">
        <f t="shared" si="16"/>
        <v>5937.1447977583248</v>
      </c>
      <c r="Q184" s="124">
        <f t="shared" si="12"/>
        <v>1928.1920866065732</v>
      </c>
      <c r="R184" s="124">
        <f t="shared" si="13"/>
        <v>863915.40023467888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863915.40023467888</v>
      </c>
      <c r="P185" s="124">
        <f t="shared" si="16"/>
        <v>5937.1447977583248</v>
      </c>
      <c r="Q185" s="124">
        <f t="shared" si="12"/>
        <v>1945.9082004043719</v>
      </c>
      <c r="R185" s="124">
        <f t="shared" si="13"/>
        <v>871798.45323284157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871798.45323284157</v>
      </c>
      <c r="P186" s="124">
        <f t="shared" si="16"/>
        <v>5937.1447977583248</v>
      </c>
      <c r="Q186" s="124">
        <f t="shared" si="12"/>
        <v>1963.6642184926941</v>
      </c>
      <c r="R186" s="124">
        <f t="shared" si="13"/>
        <v>879699.26224909257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879699.26224909257</v>
      </c>
      <c r="P187" s="124">
        <f t="shared" si="16"/>
        <v>5937.1447977583248</v>
      </c>
      <c r="Q187" s="124">
        <f t="shared" ref="Q187:Q250" si="17">O187*$P$53</f>
        <v>1981.4602307531254</v>
      </c>
      <c r="R187" s="124">
        <f t="shared" ref="R187:R250" si="18">O187+P187+Q187</f>
        <v>887617.86727760406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887617.86727760406</v>
      </c>
      <c r="P188" s="124">
        <f t="shared" ref="P188:P251" si="21">P187</f>
        <v>5937.1447977583248</v>
      </c>
      <c r="Q188" s="124">
        <f t="shared" si="17"/>
        <v>1999.2963272697032</v>
      </c>
      <c r="R188" s="124">
        <f t="shared" si="18"/>
        <v>895554.30840263213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895554.30840263213</v>
      </c>
      <c r="P189" s="124">
        <f t="shared" si="21"/>
        <v>5937.1447977583248</v>
      </c>
      <c r="Q189" s="124">
        <f t="shared" si="17"/>
        <v>2017.1725983293736</v>
      </c>
      <c r="R189" s="124">
        <f t="shared" si="18"/>
        <v>903508.62579871982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903508.62579871982</v>
      </c>
      <c r="P190" s="124">
        <f t="shared" si="21"/>
        <v>5937.1447977583248</v>
      </c>
      <c r="Q190" s="124">
        <f t="shared" si="17"/>
        <v>2035.0891344224465</v>
      </c>
      <c r="R190" s="124">
        <f t="shared" si="18"/>
        <v>911480.85973090061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911480.85973090061</v>
      </c>
      <c r="P191" s="124">
        <f t="shared" si="21"/>
        <v>5937.1447977583248</v>
      </c>
      <c r="Q191" s="124">
        <f t="shared" si="17"/>
        <v>2053.0460262430561</v>
      </c>
      <c r="R191" s="124">
        <f t="shared" si="18"/>
        <v>919471.05055490194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919471.05055490194</v>
      </c>
      <c r="P192" s="124">
        <f t="shared" si="21"/>
        <v>5937.1447977583248</v>
      </c>
      <c r="Q192" s="124">
        <f t="shared" si="17"/>
        <v>2071.0433646896172</v>
      </c>
      <c r="R192" s="124">
        <f t="shared" si="18"/>
        <v>927479.23871734983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927479.23871734983</v>
      </c>
      <c r="P193" s="124">
        <f t="shared" si="21"/>
        <v>5937.1447977583248</v>
      </c>
      <c r="Q193" s="124">
        <f t="shared" si="17"/>
        <v>2089.0812408652882</v>
      </c>
      <c r="R193" s="124">
        <f t="shared" si="18"/>
        <v>935505.46475597343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935505.46475597343</v>
      </c>
      <c r="P194" s="124">
        <f t="shared" si="21"/>
        <v>5937.1447977583248</v>
      </c>
      <c r="Q194" s="124">
        <f t="shared" si="17"/>
        <v>2107.159746078431</v>
      </c>
      <c r="R194" s="124">
        <f t="shared" si="18"/>
        <v>943549.76929981017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943549.76929981017</v>
      </c>
      <c r="P195" s="124">
        <f t="shared" si="21"/>
        <v>5937.1447977583248</v>
      </c>
      <c r="Q195" s="124">
        <f t="shared" si="17"/>
        <v>2125.2789718430718</v>
      </c>
      <c r="R195" s="124">
        <f t="shared" si="18"/>
        <v>951612.19306941156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951612.19306941156</v>
      </c>
      <c r="P196" s="124">
        <f t="shared" si="21"/>
        <v>5937.1447977583248</v>
      </c>
      <c r="Q196" s="124">
        <f t="shared" si="17"/>
        <v>2143.439009879366</v>
      </c>
      <c r="R196" s="124">
        <f t="shared" si="18"/>
        <v>959692.77687704924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959692.77687704924</v>
      </c>
      <c r="P197" s="124">
        <f t="shared" si="21"/>
        <v>5937.1447977583248</v>
      </c>
      <c r="Q197" s="124">
        <f t="shared" si="17"/>
        <v>2161.6399521140638</v>
      </c>
      <c r="R197" s="124">
        <f t="shared" si="18"/>
        <v>967791.56162692164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967791.56162692164</v>
      </c>
      <c r="P198" s="124">
        <f t="shared" si="21"/>
        <v>5937.1447977583248</v>
      </c>
      <c r="Q198" s="124">
        <f t="shared" si="17"/>
        <v>2179.8818906809715</v>
      </c>
      <c r="R198" s="124">
        <f t="shared" si="18"/>
        <v>975908.58831536095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975908.58831536095</v>
      </c>
      <c r="P199" s="124">
        <f t="shared" si="21"/>
        <v>5937.1447977583248</v>
      </c>
      <c r="Q199" s="124">
        <f t="shared" si="17"/>
        <v>2198.1649179214219</v>
      </c>
      <c r="R199" s="124">
        <f t="shared" si="18"/>
        <v>984043.89803104068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984043.89803104068</v>
      </c>
      <c r="P200" s="124">
        <f t="shared" si="21"/>
        <v>5937.1447977583248</v>
      </c>
      <c r="Q200" s="124">
        <f t="shared" si="17"/>
        <v>2216.4891263847394</v>
      </c>
      <c r="R200" s="124">
        <f t="shared" si="18"/>
        <v>992197.53195518372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992197.53195518372</v>
      </c>
      <c r="P201" s="124">
        <f t="shared" si="21"/>
        <v>5937.1447977583248</v>
      </c>
      <c r="Q201" s="124">
        <f t="shared" si="17"/>
        <v>2234.8546088287089</v>
      </c>
      <c r="R201" s="124">
        <f t="shared" si="18"/>
        <v>1000369.5313617707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1000369.5313617707</v>
      </c>
      <c r="P202" s="124">
        <f t="shared" si="21"/>
        <v>5937.1447977583248</v>
      </c>
      <c r="Q202" s="124">
        <f t="shared" si="17"/>
        <v>2253.2614582200472</v>
      </c>
      <c r="R202" s="124">
        <f t="shared" si="18"/>
        <v>1008559.9376177491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1008559.9376177491</v>
      </c>
      <c r="P203" s="124">
        <f t="shared" si="21"/>
        <v>5937.1447977583248</v>
      </c>
      <c r="Q203" s="124">
        <f t="shared" si="17"/>
        <v>2271.7097677348702</v>
      </c>
      <c r="R203" s="124">
        <f t="shared" si="18"/>
        <v>1016768.7921832423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1016768.7921832423</v>
      </c>
      <c r="P204" s="124">
        <f t="shared" si="21"/>
        <v>5937.1447977583248</v>
      </c>
      <c r="Q204" s="124">
        <f t="shared" si="17"/>
        <v>2290.1996307591676</v>
      </c>
      <c r="R204" s="124">
        <f t="shared" si="18"/>
        <v>1024996.1366117598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1024996.1366117598</v>
      </c>
      <c r="P205" s="124">
        <f t="shared" si="21"/>
        <v>5937.1447977583248</v>
      </c>
      <c r="Q205" s="124">
        <f t="shared" si="17"/>
        <v>2308.7311408892733</v>
      </c>
      <c r="R205" s="124">
        <f t="shared" si="18"/>
        <v>1033242.0125504073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1033242.0125504073</v>
      </c>
      <c r="P206" s="124">
        <f t="shared" si="21"/>
        <v>5937.1447977583248</v>
      </c>
      <c r="Q206" s="124">
        <f t="shared" si="17"/>
        <v>2327.3043919323413</v>
      </c>
      <c r="R206" s="124">
        <f t="shared" si="18"/>
        <v>1041506.461740098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1041506.461740098</v>
      </c>
      <c r="P207" s="124">
        <f t="shared" si="21"/>
        <v>5937.1447977583248</v>
      </c>
      <c r="Q207" s="124">
        <f t="shared" si="17"/>
        <v>2345.9194779068198</v>
      </c>
      <c r="R207" s="124">
        <f t="shared" si="18"/>
        <v>1049789.5260157632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1049789.5260157632</v>
      </c>
      <c r="P208" s="124">
        <f t="shared" si="21"/>
        <v>5937.1447977583248</v>
      </c>
      <c r="Q208" s="124">
        <f t="shared" si="17"/>
        <v>2364.5764930429254</v>
      </c>
      <c r="R208" s="124">
        <f t="shared" si="18"/>
        <v>1058091.2473065646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1058091.2473065646</v>
      </c>
      <c r="P209" s="124">
        <f t="shared" si="21"/>
        <v>5937.1447977583248</v>
      </c>
      <c r="Q209" s="124">
        <f t="shared" si="17"/>
        <v>2383.2755317831238</v>
      </c>
      <c r="R209" s="124">
        <f t="shared" si="18"/>
        <v>1066411.6676361063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1066411.6676361063</v>
      </c>
      <c r="P210" s="124">
        <f t="shared" si="21"/>
        <v>5937.1447977583248</v>
      </c>
      <c r="Q210" s="124">
        <f t="shared" si="17"/>
        <v>2402.0166887826031</v>
      </c>
      <c r="R210" s="124">
        <f t="shared" si="18"/>
        <v>1074750.8291226472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1074750.8291226472</v>
      </c>
      <c r="P211" s="124">
        <f t="shared" si="21"/>
        <v>5937.1447977583248</v>
      </c>
      <c r="Q211" s="124">
        <f t="shared" si="17"/>
        <v>2420.8000589097574</v>
      </c>
      <c r="R211" s="124">
        <f t="shared" si="18"/>
        <v>1083108.7739793153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1083108.7739793153</v>
      </c>
      <c r="P212" s="124">
        <f t="shared" si="21"/>
        <v>5937.1447977583248</v>
      </c>
      <c r="Q212" s="124">
        <f t="shared" si="17"/>
        <v>2439.6257372466639</v>
      </c>
      <c r="R212" s="124">
        <f t="shared" si="18"/>
        <v>1091485.5445143203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1091485.5445143203</v>
      </c>
      <c r="P213" s="124">
        <f t="shared" si="21"/>
        <v>5937.1447977583248</v>
      </c>
      <c r="Q213" s="124">
        <f t="shared" si="17"/>
        <v>2458.4938190895664</v>
      </c>
      <c r="R213" s="124">
        <f t="shared" si="18"/>
        <v>1099881.1831311684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1099881.1831311684</v>
      </c>
      <c r="P214" s="124">
        <f t="shared" si="21"/>
        <v>5937.1447977583248</v>
      </c>
      <c r="Q214" s="124">
        <f t="shared" si="17"/>
        <v>2477.404399949357</v>
      </c>
      <c r="R214" s="124">
        <f t="shared" si="18"/>
        <v>1108295.7323288762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1108295.7323288762</v>
      </c>
      <c r="P215" s="124">
        <f t="shared" si="21"/>
        <v>5937.1447977583248</v>
      </c>
      <c r="Q215" s="124">
        <f t="shared" si="17"/>
        <v>2496.3575755520583</v>
      </c>
      <c r="R215" s="124">
        <f t="shared" si="18"/>
        <v>1116729.2347021867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1116729.2347021867</v>
      </c>
      <c r="P216" s="124">
        <f t="shared" si="21"/>
        <v>5937.1447977583248</v>
      </c>
      <c r="Q216" s="124">
        <f t="shared" si="17"/>
        <v>2515.3534418393087</v>
      </c>
      <c r="R216" s="124">
        <f t="shared" si="18"/>
        <v>1125181.7329417844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1125181.7329417844</v>
      </c>
      <c r="P217" s="124">
        <f t="shared" si="21"/>
        <v>5937.1447977583248</v>
      </c>
      <c r="Q217" s="124">
        <f t="shared" si="17"/>
        <v>2534.39209496885</v>
      </c>
      <c r="R217" s="124">
        <f t="shared" si="18"/>
        <v>1133653.2698345117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1133653.2698345117</v>
      </c>
      <c r="P218" s="124">
        <f t="shared" si="21"/>
        <v>5937.1447977583248</v>
      </c>
      <c r="Q218" s="124">
        <f t="shared" si="17"/>
        <v>2553.4736313150111</v>
      </c>
      <c r="R218" s="124">
        <f t="shared" si="18"/>
        <v>1142143.888263585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1142143.888263585</v>
      </c>
      <c r="P219" s="124">
        <f t="shared" si="21"/>
        <v>5937.1447977583248</v>
      </c>
      <c r="Q219" s="124">
        <f t="shared" si="17"/>
        <v>2572.5981474691971</v>
      </c>
      <c r="R219" s="124">
        <f t="shared" si="18"/>
        <v>1150653.6312088126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1150653.6312088126</v>
      </c>
      <c r="P220" s="124">
        <f t="shared" si="21"/>
        <v>5937.1447977583248</v>
      </c>
      <c r="Q220" s="124">
        <f t="shared" si="17"/>
        <v>2591.7657402403797</v>
      </c>
      <c r="R220" s="124">
        <f t="shared" si="18"/>
        <v>1159182.5417468115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1159182.5417468115</v>
      </c>
      <c r="P221" s="124">
        <f t="shared" si="21"/>
        <v>5937.1447977583248</v>
      </c>
      <c r="Q221" s="124">
        <f t="shared" si="17"/>
        <v>2610.9765066555856</v>
      </c>
      <c r="R221" s="124">
        <f t="shared" si="18"/>
        <v>1167730.6630512255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1167730.6630512255</v>
      </c>
      <c r="P222" s="124">
        <f t="shared" si="21"/>
        <v>5937.1447977583248</v>
      </c>
      <c r="Q222" s="124">
        <f t="shared" si="17"/>
        <v>2630.2305439603865</v>
      </c>
      <c r="R222" s="124">
        <f t="shared" si="18"/>
        <v>1176298.0383929443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1176298.0383929443</v>
      </c>
      <c r="P223" s="124">
        <f t="shared" si="21"/>
        <v>5937.1447977583248</v>
      </c>
      <c r="Q223" s="124">
        <f t="shared" si="17"/>
        <v>2649.5279496193943</v>
      </c>
      <c r="R223" s="124">
        <f t="shared" si="18"/>
        <v>1184884.711140322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1184884.711140322</v>
      </c>
      <c r="P224" s="124">
        <f t="shared" si="21"/>
        <v>5937.1447977583248</v>
      </c>
      <c r="Q224" s="124">
        <f t="shared" si="17"/>
        <v>2668.8688213167529</v>
      </c>
      <c r="R224" s="124">
        <f t="shared" si="18"/>
        <v>1193490.7247593973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1193490.7247593973</v>
      </c>
      <c r="P225" s="124">
        <f t="shared" si="21"/>
        <v>5937.1447977583248</v>
      </c>
      <c r="Q225" s="124">
        <f t="shared" si="17"/>
        <v>2688.2532569566329</v>
      </c>
      <c r="R225" s="124">
        <f t="shared" si="18"/>
        <v>1202116.1228141123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1202116.1228141123</v>
      </c>
      <c r="P226" s="124">
        <f t="shared" si="21"/>
        <v>5937.1447977583248</v>
      </c>
      <c r="Q226" s="124">
        <f t="shared" si="17"/>
        <v>2707.6813546637259</v>
      </c>
      <c r="R226" s="124">
        <f t="shared" si="18"/>
        <v>1210760.9489665346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1210760.9489665346</v>
      </c>
      <c r="P227" s="124">
        <f t="shared" si="21"/>
        <v>5937.1447977583248</v>
      </c>
      <c r="Q227" s="124">
        <f t="shared" si="17"/>
        <v>2727.1532127837445</v>
      </c>
      <c r="R227" s="124">
        <f t="shared" si="18"/>
        <v>1219425.2469770769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1219425.2469770769</v>
      </c>
      <c r="P228" s="124">
        <f t="shared" si="21"/>
        <v>5937.1447977583248</v>
      </c>
      <c r="Q228" s="124">
        <f t="shared" si="17"/>
        <v>2746.668929883916</v>
      </c>
      <c r="R228" s="124">
        <f t="shared" si="18"/>
        <v>1228109.0607047193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1228109.0607047193</v>
      </c>
      <c r="P229" s="124">
        <f t="shared" si="21"/>
        <v>5937.1447977583248</v>
      </c>
      <c r="Q229" s="124">
        <f t="shared" si="17"/>
        <v>2766.2286047534844</v>
      </c>
      <c r="R229" s="124">
        <f t="shared" si="18"/>
        <v>1236812.4341072312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1236812.4341072312</v>
      </c>
      <c r="P230" s="124">
        <f t="shared" si="21"/>
        <v>5937.1447977583248</v>
      </c>
      <c r="Q230" s="124">
        <f t="shared" si="17"/>
        <v>2785.8323364042094</v>
      </c>
      <c r="R230" s="124">
        <f t="shared" si="18"/>
        <v>1245535.4112413938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1245535.4112413938</v>
      </c>
      <c r="P231" s="124">
        <f t="shared" si="21"/>
        <v>5937.1447977583248</v>
      </c>
      <c r="Q231" s="124">
        <f t="shared" si="17"/>
        <v>2805.4802240708673</v>
      </c>
      <c r="R231" s="124">
        <f t="shared" si="18"/>
        <v>1254278.036263223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1254278.036263223</v>
      </c>
      <c r="P232" s="124">
        <f t="shared" si="21"/>
        <v>5937.1447977583248</v>
      </c>
      <c r="Q232" s="124">
        <f t="shared" si="17"/>
        <v>2825.1723672117546</v>
      </c>
      <c r="R232" s="124">
        <f t="shared" si="18"/>
        <v>1263040.3534281931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1263040.3534281931</v>
      </c>
      <c r="P233" s="124">
        <f t="shared" si="21"/>
        <v>5937.1447977583248</v>
      </c>
      <c r="Q233" s="124">
        <f t="shared" si="17"/>
        <v>2844.9088655091891</v>
      </c>
      <c r="R233" s="124">
        <f t="shared" si="18"/>
        <v>1271822.4070914607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1271822.4070914607</v>
      </c>
      <c r="P234" s="124">
        <f t="shared" si="21"/>
        <v>5937.1447977583248</v>
      </c>
      <c r="Q234" s="124">
        <f t="shared" si="17"/>
        <v>2864.6898188700175</v>
      </c>
      <c r="R234" s="124">
        <f t="shared" si="18"/>
        <v>1280624.2417080891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1280624.2417080891</v>
      </c>
      <c r="P235" s="124">
        <f t="shared" si="21"/>
        <v>5937.1447977583248</v>
      </c>
      <c r="Q235" s="124">
        <f t="shared" si="17"/>
        <v>2884.5153274261188</v>
      </c>
      <c r="R235" s="124">
        <f t="shared" si="18"/>
        <v>1289445.9018332737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1289445.9018332737</v>
      </c>
      <c r="P236" s="124">
        <f t="shared" si="21"/>
        <v>5937.1447977583248</v>
      </c>
      <c r="Q236" s="124">
        <f t="shared" si="17"/>
        <v>2904.385491534912</v>
      </c>
      <c r="R236" s="124">
        <f t="shared" si="18"/>
        <v>1298287.432122567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1298287.432122567</v>
      </c>
      <c r="P237" s="124">
        <f t="shared" si="21"/>
        <v>5937.1447977583248</v>
      </c>
      <c r="Q237" s="124">
        <f t="shared" si="17"/>
        <v>2924.3004117798641</v>
      </c>
      <c r="R237" s="124">
        <f t="shared" si="18"/>
        <v>1307148.8773321053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1307148.8773321053</v>
      </c>
      <c r="P238" s="124">
        <f t="shared" si="21"/>
        <v>5937.1447977583248</v>
      </c>
      <c r="Q238" s="124">
        <f t="shared" si="17"/>
        <v>2944.2601889709995</v>
      </c>
      <c r="R238" s="124">
        <f t="shared" si="18"/>
        <v>1316030.2823188347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1316030.2823188347</v>
      </c>
      <c r="P239" s="124">
        <f t="shared" si="21"/>
        <v>5937.1447977583248</v>
      </c>
      <c r="Q239" s="124">
        <f t="shared" si="17"/>
        <v>2964.2649241454092</v>
      </c>
      <c r="R239" s="124">
        <f t="shared" si="18"/>
        <v>1324931.6920407384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1324931.6920407384</v>
      </c>
      <c r="P240" s="124">
        <f t="shared" si="21"/>
        <v>5937.1447977583248</v>
      </c>
      <c r="Q240" s="124">
        <f t="shared" si="17"/>
        <v>2984.314718567764</v>
      </c>
      <c r="R240" s="124">
        <f t="shared" si="18"/>
        <v>1333853.1515570646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1333853.1515570646</v>
      </c>
      <c r="P241" s="124">
        <f t="shared" si="21"/>
        <v>5937.1447977583248</v>
      </c>
      <c r="Q241" s="124">
        <f t="shared" si="17"/>
        <v>3004.4096737308259</v>
      </c>
      <c r="R241" s="124">
        <f t="shared" si="18"/>
        <v>1342794.7060285539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1342794.7060285539</v>
      </c>
      <c r="P242" s="124">
        <f t="shared" si="21"/>
        <v>5937.1447977583248</v>
      </c>
      <c r="Q242" s="124">
        <f t="shared" si="17"/>
        <v>3024.5498913559627</v>
      </c>
      <c r="R242" s="124">
        <f t="shared" si="18"/>
        <v>1351756.4007176682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1351756.4007176682</v>
      </c>
      <c r="P243" s="124">
        <f t="shared" si="21"/>
        <v>5937.1447977583248</v>
      </c>
      <c r="Q243" s="124">
        <f t="shared" si="17"/>
        <v>3044.7354733936609</v>
      </c>
      <c r="R243" s="124">
        <f t="shared" si="18"/>
        <v>1360738.2809888204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1360738.2809888204</v>
      </c>
      <c r="P244" s="124">
        <f t="shared" si="21"/>
        <v>5937.1447977583248</v>
      </c>
      <c r="Q244" s="124">
        <f t="shared" si="17"/>
        <v>3064.9665220240445</v>
      </c>
      <c r="R244" s="124">
        <f t="shared" si="18"/>
        <v>1369740.3923086028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1369740.3923086028</v>
      </c>
      <c r="P245" s="124">
        <f t="shared" si="21"/>
        <v>5937.1447977583248</v>
      </c>
      <c r="Q245" s="124">
        <f t="shared" si="17"/>
        <v>3085.2431396573907</v>
      </c>
      <c r="R245" s="124">
        <f t="shared" si="18"/>
        <v>1378762.7802460187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1378762.7802460187</v>
      </c>
      <c r="P246" s="124">
        <f t="shared" si="21"/>
        <v>5937.1447977583248</v>
      </c>
      <c r="Q246" s="124">
        <f t="shared" si="17"/>
        <v>3105.565428934648</v>
      </c>
      <c r="R246" s="124">
        <f t="shared" si="18"/>
        <v>1387805.4904727119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1387805.4904727119</v>
      </c>
      <c r="P247" s="124">
        <f t="shared" si="21"/>
        <v>5937.1447977583248</v>
      </c>
      <c r="Q247" s="124">
        <f t="shared" si="17"/>
        <v>3125.9334927279579</v>
      </c>
      <c r="R247" s="124">
        <f t="shared" si="18"/>
        <v>1396868.5687631983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1396868.5687631983</v>
      </c>
      <c r="P248" s="124">
        <f t="shared" si="21"/>
        <v>5937.1447977583248</v>
      </c>
      <c r="Q248" s="124">
        <f t="shared" si="17"/>
        <v>3146.3474341411725</v>
      </c>
      <c r="R248" s="124">
        <f t="shared" si="18"/>
        <v>1405952.060995098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1405952.060995098</v>
      </c>
      <c r="P249" s="124">
        <f t="shared" si="21"/>
        <v>5937.1447977583248</v>
      </c>
      <c r="Q249" s="124">
        <f t="shared" si="17"/>
        <v>3166.8073565103782</v>
      </c>
      <c r="R249" s="124">
        <f t="shared" si="18"/>
        <v>1415056.0131493667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1415056.0131493667</v>
      </c>
      <c r="P250" s="124">
        <f t="shared" si="21"/>
        <v>5937.1447977583248</v>
      </c>
      <c r="Q250" s="124">
        <f t="shared" si="17"/>
        <v>3187.3133634044193</v>
      </c>
      <c r="R250" s="124">
        <f t="shared" si="18"/>
        <v>1424180.4713105296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1424180.4713105296</v>
      </c>
      <c r="P251" s="124">
        <f t="shared" si="21"/>
        <v>5937.1447977583248</v>
      </c>
      <c r="Q251" s="124">
        <f t="shared" ref="Q251:Q314" si="22">O251*$P$53</f>
        <v>3207.8655586254217</v>
      </c>
      <c r="R251" s="124">
        <f t="shared" ref="R251:R314" si="23">O251+P251+Q251</f>
        <v>1433325.4816669135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1433325.4816669135</v>
      </c>
      <c r="P252" s="124">
        <f t="shared" ref="P252:P315" si="26">P251</f>
        <v>5937.1447977583248</v>
      </c>
      <c r="Q252" s="124">
        <f t="shared" si="22"/>
        <v>3228.4640462093175</v>
      </c>
      <c r="R252" s="124">
        <f t="shared" si="23"/>
        <v>1442491.0905108813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1442491.0905108813</v>
      </c>
      <c r="P253" s="124">
        <f t="shared" si="26"/>
        <v>5937.1447977583248</v>
      </c>
      <c r="Q253" s="124">
        <f t="shared" si="22"/>
        <v>3249.1089304263724</v>
      </c>
      <c r="R253" s="124">
        <f t="shared" si="23"/>
        <v>1451677.3442390661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1451677.3442390661</v>
      </c>
      <c r="P254" s="124">
        <f t="shared" si="26"/>
        <v>5937.1447977583248</v>
      </c>
      <c r="Q254" s="124">
        <f t="shared" si="22"/>
        <v>3269.8003157817143</v>
      </c>
      <c r="R254" s="124">
        <f t="shared" si="23"/>
        <v>1460884.2893526063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1460884.2893526063</v>
      </c>
      <c r="P255" s="124">
        <f t="shared" si="26"/>
        <v>5937.1447977583248</v>
      </c>
      <c r="Q255" s="124">
        <f t="shared" si="22"/>
        <v>3290.5383070158609</v>
      </c>
      <c r="R255" s="124">
        <f t="shared" si="23"/>
        <v>1470111.9724573805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1470111.9724573805</v>
      </c>
      <c r="P256" s="124">
        <f t="shared" si="26"/>
        <v>5937.1447977583248</v>
      </c>
      <c r="Q256" s="124">
        <f t="shared" si="22"/>
        <v>3311.3230091052496</v>
      </c>
      <c r="R256" s="124">
        <f t="shared" si="23"/>
        <v>1479360.4402642441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1479360.4402642441</v>
      </c>
      <c r="P257" s="124">
        <f t="shared" si="26"/>
        <v>5937.1447977583248</v>
      </c>
      <c r="Q257" s="124">
        <f t="shared" si="22"/>
        <v>3332.1545272627718</v>
      </c>
      <c r="R257" s="124">
        <f t="shared" si="23"/>
        <v>1488629.7395892653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1488629.7395892653</v>
      </c>
      <c r="P258" s="124">
        <f t="shared" si="26"/>
        <v>5937.1447977583248</v>
      </c>
      <c r="Q258" s="124">
        <f t="shared" si="22"/>
        <v>3353.0329669383023</v>
      </c>
      <c r="R258" s="124">
        <f t="shared" si="23"/>
        <v>1497919.9173539621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1497919.9173539621</v>
      </c>
      <c r="P259" s="124">
        <f t="shared" si="26"/>
        <v>5937.1447977583248</v>
      </c>
      <c r="Q259" s="124">
        <f t="shared" si="22"/>
        <v>3373.958433819234</v>
      </c>
      <c r="R259" s="124">
        <f t="shared" si="23"/>
        <v>1507231.0205855398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1507231.0205855398</v>
      </c>
      <c r="P260" s="124">
        <f t="shared" si="26"/>
        <v>5937.1447977583248</v>
      </c>
      <c r="Q260" s="124">
        <f t="shared" si="22"/>
        <v>3394.9310338310142</v>
      </c>
      <c r="R260" s="124">
        <f t="shared" si="23"/>
        <v>1516563.0964171293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1516563.0964171293</v>
      </c>
      <c r="P261" s="124">
        <f t="shared" si="26"/>
        <v>5937.1447977583248</v>
      </c>
      <c r="Q261" s="124">
        <f t="shared" si="22"/>
        <v>3415.9508731376782</v>
      </c>
      <c r="R261" s="124">
        <f t="shared" si="23"/>
        <v>1525916.1920880254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1525916.1920880254</v>
      </c>
      <c r="P262" s="124">
        <f t="shared" si="26"/>
        <v>5937.1447977583248</v>
      </c>
      <c r="Q262" s="124">
        <f t="shared" si="22"/>
        <v>3437.0180581423897</v>
      </c>
      <c r="R262" s="124">
        <f t="shared" si="23"/>
        <v>1535290.3549439262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1535290.3549439262</v>
      </c>
      <c r="P263" s="124">
        <f t="shared" si="26"/>
        <v>5937.1447977583248</v>
      </c>
      <c r="Q263" s="124">
        <f t="shared" si="22"/>
        <v>3458.1326954879773</v>
      </c>
      <c r="R263" s="124">
        <f t="shared" si="23"/>
        <v>1544685.6324371726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1544685.6324371726</v>
      </c>
      <c r="P264" s="124">
        <f t="shared" si="26"/>
        <v>5937.1447977583248</v>
      </c>
      <c r="Q264" s="124">
        <f t="shared" si="22"/>
        <v>3479.2948920574754</v>
      </c>
      <c r="R264" s="124">
        <f t="shared" si="23"/>
        <v>1554102.0721269886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1554102.0721269886</v>
      </c>
      <c r="P265" s="124">
        <f t="shared" si="26"/>
        <v>5937.1447977583248</v>
      </c>
      <c r="Q265" s="124">
        <f t="shared" si="22"/>
        <v>3500.5047549746646</v>
      </c>
      <c r="R265" s="124">
        <f t="shared" si="23"/>
        <v>1563539.7216797217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1563539.7216797217</v>
      </c>
      <c r="P266" s="124">
        <f t="shared" si="26"/>
        <v>5937.1447977583248</v>
      </c>
      <c r="Q266" s="124">
        <f t="shared" si="22"/>
        <v>3521.7623916046141</v>
      </c>
      <c r="R266" s="124">
        <f t="shared" si="23"/>
        <v>1572998.6288690849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1572998.6288690849</v>
      </c>
      <c r="P267" s="124">
        <f t="shared" si="26"/>
        <v>5937.1447977583248</v>
      </c>
      <c r="Q267" s="124">
        <f t="shared" si="22"/>
        <v>3543.0679095542255</v>
      </c>
      <c r="R267" s="124">
        <f t="shared" si="23"/>
        <v>1582478.8415763974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1582478.8415763974</v>
      </c>
      <c r="P268" s="124">
        <f t="shared" si="26"/>
        <v>5937.1447977583248</v>
      </c>
      <c r="Q268" s="124">
        <f t="shared" si="22"/>
        <v>3564.4214166727766</v>
      </c>
      <c r="R268" s="124">
        <f t="shared" si="23"/>
        <v>1591980.4077908287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1591980.4077908287</v>
      </c>
      <c r="P269" s="124">
        <f t="shared" si="26"/>
        <v>5937.1447977583248</v>
      </c>
      <c r="Q269" s="124">
        <f t="shared" si="22"/>
        <v>3585.8230210524698</v>
      </c>
      <c r="R269" s="124">
        <f t="shared" si="23"/>
        <v>1601503.3756096396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1601503.3756096396</v>
      </c>
      <c r="P270" s="124">
        <f t="shared" si="26"/>
        <v>5937.1447977583248</v>
      </c>
      <c r="Q270" s="124">
        <f t="shared" si="22"/>
        <v>3607.2728310289758</v>
      </c>
      <c r="R270" s="124">
        <f t="shared" si="23"/>
        <v>1611047.793238427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1611047.793238427</v>
      </c>
      <c r="P271" s="124">
        <f t="shared" si="26"/>
        <v>5937.1447977583248</v>
      </c>
      <c r="Q271" s="124">
        <f t="shared" si="22"/>
        <v>3628.7709551819848</v>
      </c>
      <c r="R271" s="124">
        <f t="shared" si="23"/>
        <v>1620613.7089913674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1620613.7089913674</v>
      </c>
      <c r="P272" s="124">
        <f t="shared" si="26"/>
        <v>5937.1447977583248</v>
      </c>
      <c r="Q272" s="124">
        <f t="shared" si="22"/>
        <v>3650.3175023357539</v>
      </c>
      <c r="R272" s="124">
        <f t="shared" si="23"/>
        <v>1630201.1712914614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1630201.1712914614</v>
      </c>
      <c r="P273" s="124">
        <f t="shared" si="26"/>
        <v>5937.1447977583248</v>
      </c>
      <c r="Q273" s="124">
        <f t="shared" si="22"/>
        <v>3671.9125815596608</v>
      </c>
      <c r="R273" s="124">
        <f t="shared" si="23"/>
        <v>1639810.2286707796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1639810.2286707796</v>
      </c>
      <c r="P274" s="124">
        <f t="shared" si="26"/>
        <v>5937.1447977583248</v>
      </c>
      <c r="Q274" s="124">
        <f t="shared" si="22"/>
        <v>3693.5563021687526</v>
      </c>
      <c r="R274" s="124">
        <f t="shared" si="23"/>
        <v>1649440.9297707067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1649440.9297707067</v>
      </c>
      <c r="P275" s="124">
        <f t="shared" si="26"/>
        <v>5937.1447977583248</v>
      </c>
      <c r="Q275" s="124">
        <f t="shared" si="22"/>
        <v>3715.2487737243018</v>
      </c>
      <c r="R275" s="124">
        <f t="shared" si="23"/>
        <v>1659093.3233421894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1659093.3233421894</v>
      </c>
      <c r="P276" s="124">
        <f t="shared" si="26"/>
        <v>5937.1447977583248</v>
      </c>
      <c r="Q276" s="124">
        <f t="shared" si="22"/>
        <v>3736.9901060343595</v>
      </c>
      <c r="R276" s="124">
        <f t="shared" si="23"/>
        <v>1668767.4582459822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1668767.4582459822</v>
      </c>
      <c r="P277" s="124">
        <f t="shared" si="26"/>
        <v>5937.1447977583248</v>
      </c>
      <c r="Q277" s="124">
        <f t="shared" si="22"/>
        <v>3758.7804091543117</v>
      </c>
      <c r="R277" s="124">
        <f t="shared" si="23"/>
        <v>1678463.3834528949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1678463.3834528949</v>
      </c>
      <c r="P278" s="124">
        <f t="shared" si="26"/>
        <v>5937.1447977583248</v>
      </c>
      <c r="Q278" s="124">
        <f t="shared" si="22"/>
        <v>3780.6197933874364</v>
      </c>
      <c r="R278" s="124">
        <f t="shared" si="23"/>
        <v>1688181.1480440407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1688181.1480440407</v>
      </c>
      <c r="P279" s="124">
        <f t="shared" si="26"/>
        <v>5937.1447977583248</v>
      </c>
      <c r="Q279" s="124">
        <f t="shared" si="22"/>
        <v>3802.5083692854619</v>
      </c>
      <c r="R279" s="124">
        <f t="shared" si="23"/>
        <v>1697920.8012110845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1697920.8012110845</v>
      </c>
      <c r="P280" s="124">
        <f t="shared" si="26"/>
        <v>5937.1447977583248</v>
      </c>
      <c r="Q280" s="124">
        <f t="shared" si="22"/>
        <v>3824.4462476491262</v>
      </c>
      <c r="R280" s="124">
        <f t="shared" si="23"/>
        <v>1707682.3922564921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1707682.3922564921</v>
      </c>
      <c r="P281" s="124">
        <f t="shared" si="26"/>
        <v>5937.1447977583248</v>
      </c>
      <c r="Q281" s="124">
        <f t="shared" si="22"/>
        <v>3846.4335395287394</v>
      </c>
      <c r="R281" s="124">
        <f t="shared" si="23"/>
        <v>1717465.9705937791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1717465.9705937791</v>
      </c>
      <c r="P282" s="124">
        <f t="shared" si="26"/>
        <v>5937.1447977583248</v>
      </c>
      <c r="Q282" s="124">
        <f t="shared" si="22"/>
        <v>3868.4703562247419</v>
      </c>
      <c r="R282" s="124">
        <f t="shared" si="23"/>
        <v>1727271.5857477624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1727271.5857477624</v>
      </c>
      <c r="P283" s="124">
        <f t="shared" si="26"/>
        <v>5937.1447977583248</v>
      </c>
      <c r="Q283" s="124">
        <f t="shared" si="22"/>
        <v>3890.5568092882736</v>
      </c>
      <c r="R283" s="124">
        <f t="shared" si="23"/>
        <v>1737099.287354809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1737099.287354809</v>
      </c>
      <c r="P284" s="124">
        <f t="shared" si="26"/>
        <v>5937.1447977583248</v>
      </c>
      <c r="Q284" s="124">
        <f t="shared" si="22"/>
        <v>3912.693010521733</v>
      </c>
      <c r="R284" s="124">
        <f t="shared" si="23"/>
        <v>1746949.1251630893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1746949.1251630893</v>
      </c>
      <c r="P285" s="124">
        <f t="shared" si="26"/>
        <v>5937.1447977583248</v>
      </c>
      <c r="Q285" s="124">
        <f t="shared" si="22"/>
        <v>3934.8790719793465</v>
      </c>
      <c r="R285" s="124">
        <f t="shared" si="23"/>
        <v>1756821.149032827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1756821.149032827</v>
      </c>
      <c r="P286" s="124">
        <f t="shared" si="26"/>
        <v>5937.1447977583248</v>
      </c>
      <c r="Q286" s="124">
        <f t="shared" si="22"/>
        <v>3957.115105967735</v>
      </c>
      <c r="R286" s="124">
        <f t="shared" si="23"/>
        <v>1766715.4089365532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1766715.4089365532</v>
      </c>
      <c r="P287" s="124">
        <f t="shared" si="26"/>
        <v>5937.1447977583248</v>
      </c>
      <c r="Q287" s="124">
        <f t="shared" si="22"/>
        <v>3979.4012250464812</v>
      </c>
      <c r="R287" s="124">
        <f t="shared" si="23"/>
        <v>1776631.9549593581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1776631.9549593581</v>
      </c>
      <c r="P288" s="124">
        <f t="shared" si="26"/>
        <v>5937.1447977583248</v>
      </c>
      <c r="Q288" s="124">
        <f t="shared" si="22"/>
        <v>4001.7375420287017</v>
      </c>
      <c r="R288" s="124">
        <f t="shared" si="23"/>
        <v>1786570.8372991453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1786570.8372991453</v>
      </c>
      <c r="P289" s="124">
        <f t="shared" si="26"/>
        <v>5937.1447977583248</v>
      </c>
      <c r="Q289" s="124">
        <f t="shared" si="22"/>
        <v>4024.1241699816151</v>
      </c>
      <c r="R289" s="124">
        <f t="shared" si="23"/>
        <v>1796532.1062668853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1796532.1062668853</v>
      </c>
      <c r="P290" s="124">
        <f t="shared" si="26"/>
        <v>5937.1447977583248</v>
      </c>
      <c r="Q290" s="124">
        <f t="shared" si="22"/>
        <v>4046.5612222271166</v>
      </c>
      <c r="R290" s="124">
        <f t="shared" si="23"/>
        <v>1806515.8122868708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1806515.8122868708</v>
      </c>
      <c r="P291" s="124">
        <f t="shared" si="26"/>
        <v>5937.1447977583248</v>
      </c>
      <c r="Q291" s="124">
        <f t="shared" si="22"/>
        <v>4069.0488123423511</v>
      </c>
      <c r="R291" s="124">
        <f t="shared" si="23"/>
        <v>1816522.0058969716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1816522.0058969716</v>
      </c>
      <c r="P292" s="124">
        <f t="shared" si="26"/>
        <v>5937.1447977583248</v>
      </c>
      <c r="Q292" s="124">
        <f t="shared" si="22"/>
        <v>4091.5870541602881</v>
      </c>
      <c r="R292" s="124">
        <f t="shared" si="23"/>
        <v>1826550.7377488902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1826550.7377488902</v>
      </c>
      <c r="P293" s="124">
        <f t="shared" si="26"/>
        <v>5937.1447977583248</v>
      </c>
      <c r="Q293" s="124">
        <f t="shared" si="22"/>
        <v>4114.1760617702967</v>
      </c>
      <c r="R293" s="124">
        <f t="shared" si="23"/>
        <v>1836602.0586084188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1836602.0586084188</v>
      </c>
      <c r="P294" s="124">
        <f t="shared" si="26"/>
        <v>5937.1447977583248</v>
      </c>
      <c r="Q294" s="124">
        <f t="shared" si="22"/>
        <v>4136.8159495187256</v>
      </c>
      <c r="R294" s="124">
        <f t="shared" si="23"/>
        <v>1846676.0193556959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1846676.0193556959</v>
      </c>
      <c r="P295" s="124">
        <f t="shared" si="26"/>
        <v>5937.1447977583248</v>
      </c>
      <c r="Q295" s="124">
        <f t="shared" si="22"/>
        <v>4159.5068320094806</v>
      </c>
      <c r="R295" s="124">
        <f t="shared" si="23"/>
        <v>1856772.6709854638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1856772.6709854638</v>
      </c>
      <c r="P296" s="124">
        <f t="shared" si="26"/>
        <v>5937.1447977583248</v>
      </c>
      <c r="Q296" s="124">
        <f t="shared" si="22"/>
        <v>4182.248824104603</v>
      </c>
      <c r="R296" s="124">
        <f t="shared" si="23"/>
        <v>1866892.0646073269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1866892.0646073269</v>
      </c>
      <c r="P297" s="124">
        <f t="shared" si="26"/>
        <v>5937.1447977583248</v>
      </c>
      <c r="Q297" s="124">
        <f t="shared" si="22"/>
        <v>4205.0420409248536</v>
      </c>
      <c r="R297" s="124">
        <f t="shared" si="23"/>
        <v>1877034.2514460101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1877034.2514460101</v>
      </c>
      <c r="P298" s="124">
        <f t="shared" si="26"/>
        <v>5937.1447977583248</v>
      </c>
      <c r="Q298" s="124">
        <f t="shared" si="22"/>
        <v>4227.8865978502954</v>
      </c>
      <c r="R298" s="124">
        <f t="shared" si="23"/>
        <v>1887199.2828416189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1887199.2828416189</v>
      </c>
      <c r="P299" s="124">
        <f t="shared" si="26"/>
        <v>5937.1447977583248</v>
      </c>
      <c r="Q299" s="124">
        <f t="shared" si="22"/>
        <v>4250.782610520876</v>
      </c>
      <c r="R299" s="124">
        <f t="shared" si="23"/>
        <v>1897387.2102498983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1897387.2102498983</v>
      </c>
      <c r="P300" s="124">
        <f t="shared" si="26"/>
        <v>5937.1447977583248</v>
      </c>
      <c r="Q300" s="124">
        <f t="shared" si="22"/>
        <v>4273.7301948370141</v>
      </c>
      <c r="R300" s="124">
        <f t="shared" si="23"/>
        <v>1907598.0852424938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1907598.0852424938</v>
      </c>
      <c r="P301" s="124">
        <f t="shared" si="26"/>
        <v>5937.1447977583248</v>
      </c>
      <c r="Q301" s="124">
        <f t="shared" si="22"/>
        <v>4296.7294669601852</v>
      </c>
      <c r="R301" s="124">
        <f t="shared" si="23"/>
        <v>1917831.9595072125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1917831.9595072125</v>
      </c>
      <c r="P302" s="124">
        <f t="shared" si="26"/>
        <v>5937.1447977583248</v>
      </c>
      <c r="Q302" s="124">
        <f t="shared" si="22"/>
        <v>4319.7805433135109</v>
      </c>
      <c r="R302" s="124">
        <f t="shared" si="23"/>
        <v>1928088.8848482845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1928088.8848482845</v>
      </c>
      <c r="P303" s="124">
        <f t="shared" si="26"/>
        <v>5937.1447977583248</v>
      </c>
      <c r="Q303" s="124">
        <f t="shared" si="22"/>
        <v>4342.8835405823475</v>
      </c>
      <c r="R303" s="124">
        <f t="shared" si="23"/>
        <v>1938368.9131866253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1938368.9131866253</v>
      </c>
      <c r="P304" s="124">
        <f t="shared" si="26"/>
        <v>5937.1447977583248</v>
      </c>
      <c r="Q304" s="124">
        <f t="shared" si="22"/>
        <v>4366.0385757148761</v>
      </c>
      <c r="R304" s="124">
        <f t="shared" si="23"/>
        <v>1948672.0965600987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1948672.0965600987</v>
      </c>
      <c r="P305" s="124">
        <f t="shared" si="26"/>
        <v>5937.1447977583248</v>
      </c>
      <c r="Q305" s="124">
        <f t="shared" si="22"/>
        <v>4389.2457659226966</v>
      </c>
      <c r="R305" s="124">
        <f t="shared" si="23"/>
        <v>1958998.4871237797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1958998.4871237797</v>
      </c>
      <c r="P306" s="124">
        <f t="shared" si="26"/>
        <v>5937.1447977583248</v>
      </c>
      <c r="Q306" s="124">
        <f t="shared" si="22"/>
        <v>4412.5052286814189</v>
      </c>
      <c r="R306" s="124">
        <f t="shared" si="23"/>
        <v>1969348.1371502196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1969348.1371502196</v>
      </c>
      <c r="P307" s="124">
        <f t="shared" si="26"/>
        <v>5937.1447977583248</v>
      </c>
      <c r="Q307" s="124">
        <f t="shared" si="22"/>
        <v>4435.8170817312593</v>
      </c>
      <c r="R307" s="124">
        <f t="shared" si="23"/>
        <v>1979721.0990297094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1979721.0990297094</v>
      </c>
      <c r="P308" s="124">
        <f t="shared" si="26"/>
        <v>5937.1447977583248</v>
      </c>
      <c r="Q308" s="124">
        <f t="shared" si="22"/>
        <v>4459.181443077634</v>
      </c>
      <c r="R308" s="124">
        <f t="shared" si="23"/>
        <v>1990117.4252705455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1990117.4252705455</v>
      </c>
      <c r="P309" s="124">
        <f t="shared" si="26"/>
        <v>5937.1447977583248</v>
      </c>
      <c r="Q309" s="124">
        <f t="shared" si="22"/>
        <v>4482.5984309917594</v>
      </c>
      <c r="R309" s="124">
        <f t="shared" si="23"/>
        <v>2000537.1684992958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2000537.1684992958</v>
      </c>
      <c r="P310" s="124">
        <f t="shared" si="26"/>
        <v>5937.1447977583248</v>
      </c>
      <c r="Q310" s="124">
        <f t="shared" si="22"/>
        <v>4506.0681640112489</v>
      </c>
      <c r="R310" s="124">
        <f t="shared" si="23"/>
        <v>2010980.3814610655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2010980.3814610655</v>
      </c>
      <c r="P311" s="124">
        <f t="shared" si="26"/>
        <v>5937.1447977583248</v>
      </c>
      <c r="Q311" s="124">
        <f t="shared" si="22"/>
        <v>4529.5907609407132</v>
      </c>
      <c r="R311" s="124">
        <f t="shared" si="23"/>
        <v>2021447.1170197646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2021447.1170197646</v>
      </c>
      <c r="P312" s="124">
        <f t="shared" si="26"/>
        <v>5937.1447977583248</v>
      </c>
      <c r="Q312" s="124">
        <f t="shared" si="22"/>
        <v>4553.1663408523618</v>
      </c>
      <c r="R312" s="124">
        <f t="shared" si="23"/>
        <v>2031937.4281583754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2031937.4281583754</v>
      </c>
      <c r="P313" s="124">
        <f t="shared" si="26"/>
        <v>5937.1447977583248</v>
      </c>
      <c r="Q313" s="124">
        <f t="shared" si="22"/>
        <v>4576.7950230866072</v>
      </c>
      <c r="R313" s="124">
        <f t="shared" si="23"/>
        <v>2042451.3679792206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2042451.3679792206</v>
      </c>
      <c r="P314" s="124">
        <f t="shared" si="26"/>
        <v>5937.1447977583248</v>
      </c>
      <c r="Q314" s="124">
        <f t="shared" si="22"/>
        <v>4600.4769272526664</v>
      </c>
      <c r="R314" s="124">
        <f t="shared" si="23"/>
        <v>2052988.9897042317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2052988.9897042317</v>
      </c>
      <c r="P315" s="124">
        <f t="shared" si="26"/>
        <v>5937.1447977583248</v>
      </c>
      <c r="Q315" s="124">
        <f t="shared" ref="Q315:Q382" si="27">O315*$P$53</f>
        <v>4624.2121732291689</v>
      </c>
      <c r="R315" s="124">
        <f t="shared" ref="R315:R378" si="28">O315+P315+Q315</f>
        <v>2063550.3466752192</v>
      </c>
      <c r="Z315" s="2"/>
    </row>
    <row r="316" spans="13:26" x14ac:dyDescent="0.2">
      <c r="M316" s="2"/>
      <c r="N316" s="1">
        <f t="shared" ref="N316:N382" si="29">N315+1</f>
        <v>258</v>
      </c>
      <c r="O316" s="124">
        <f t="shared" ref="O316:O382" si="30">R315</f>
        <v>2063550.3466752192</v>
      </c>
      <c r="P316" s="124">
        <f t="shared" ref="P316:P382" si="31">P315</f>
        <v>5937.1447977583248</v>
      </c>
      <c r="Q316" s="124">
        <f t="shared" si="27"/>
        <v>4648.0008811647604</v>
      </c>
      <c r="R316" s="124">
        <f t="shared" si="28"/>
        <v>2074135.4923541425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2074135.4923541425</v>
      </c>
      <c r="P317" s="124">
        <f t="shared" si="31"/>
        <v>5937.1447977583248</v>
      </c>
      <c r="Q317" s="124">
        <f t="shared" si="27"/>
        <v>4671.8431714787148</v>
      </c>
      <c r="R317" s="124">
        <f t="shared" si="28"/>
        <v>2084744.4803233796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2084744.4803233796</v>
      </c>
      <c r="P318" s="124">
        <f t="shared" si="31"/>
        <v>5937.1447977583248</v>
      </c>
      <c r="Q318" s="124">
        <f t="shared" si="27"/>
        <v>4695.7391648615412</v>
      </c>
      <c r="R318" s="124">
        <f t="shared" si="28"/>
        <v>2095377.3642859997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2095377.3642859997</v>
      </c>
      <c r="P319" s="124">
        <f t="shared" si="31"/>
        <v>5937.1447977583248</v>
      </c>
      <c r="Q319" s="124">
        <f t="shared" si="27"/>
        <v>4719.6889822755957</v>
      </c>
      <c r="R319" s="124">
        <f t="shared" si="28"/>
        <v>2106034.1980660339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2106034.1980660339</v>
      </c>
      <c r="P320" s="124">
        <f t="shared" si="31"/>
        <v>5937.1447977583248</v>
      </c>
      <c r="Q320" s="124">
        <f t="shared" si="27"/>
        <v>4743.6927449556943</v>
      </c>
      <c r="R320" s="124">
        <f t="shared" si="28"/>
        <v>2116715.035608748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2116715.035608748</v>
      </c>
      <c r="P321" s="124">
        <f t="shared" si="31"/>
        <v>5937.1447977583248</v>
      </c>
      <c r="Q321" s="124">
        <f t="shared" si="27"/>
        <v>4767.7505744097216</v>
      </c>
      <c r="R321" s="124">
        <f t="shared" si="28"/>
        <v>2127419.9309809157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2127419.9309809157</v>
      </c>
      <c r="P322" s="124">
        <f t="shared" si="31"/>
        <v>5937.1447977583248</v>
      </c>
      <c r="Q322" s="124">
        <f t="shared" si="27"/>
        <v>4791.8625924192556</v>
      </c>
      <c r="R322" s="124">
        <f t="shared" si="28"/>
        <v>2138148.938371093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2138148.938371093</v>
      </c>
      <c r="P323" s="124">
        <f t="shared" si="31"/>
        <v>5937.1447977583248</v>
      </c>
      <c r="Q323" s="124">
        <f t="shared" si="27"/>
        <v>4816.0289210401761</v>
      </c>
      <c r="R323" s="124">
        <f t="shared" si="28"/>
        <v>2148902.1120898915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2148902.1120898915</v>
      </c>
      <c r="P324" s="124">
        <f t="shared" si="31"/>
        <v>5937.1447977583248</v>
      </c>
      <c r="Q324" s="124">
        <f t="shared" si="27"/>
        <v>4840.2496826032857</v>
      </c>
      <c r="R324" s="124">
        <f t="shared" si="28"/>
        <v>2159679.5065702531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2159679.5065702531</v>
      </c>
      <c r="P325" s="124">
        <f t="shared" si="31"/>
        <v>5937.1447977583248</v>
      </c>
      <c r="Q325" s="124">
        <f t="shared" si="27"/>
        <v>4864.5249997149276</v>
      </c>
      <c r="R325" s="124">
        <f t="shared" si="28"/>
        <v>2170481.1763677262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2170481.1763677262</v>
      </c>
      <c r="P326" s="124">
        <f t="shared" si="31"/>
        <v>5937.1447977583248</v>
      </c>
      <c r="Q326" s="124">
        <f t="shared" si="27"/>
        <v>4888.8549952576086</v>
      </c>
      <c r="R326" s="124">
        <f t="shared" si="28"/>
        <v>2181307.1761607421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2181307.1761607421</v>
      </c>
      <c r="P327" s="124">
        <f t="shared" si="31"/>
        <v>5937.1447977583248</v>
      </c>
      <c r="Q327" s="124">
        <f t="shared" si="27"/>
        <v>4913.2397923906192</v>
      </c>
      <c r="R327" s="124">
        <f t="shared" si="28"/>
        <v>2192157.560750891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2192157.560750891</v>
      </c>
      <c r="P328" s="124">
        <f t="shared" si="31"/>
        <v>5937.1447977583248</v>
      </c>
      <c r="Q328" s="124">
        <f t="shared" si="27"/>
        <v>4937.6795145506549</v>
      </c>
      <c r="R328" s="124">
        <f t="shared" si="28"/>
        <v>2203032.3850631998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2203032.3850631998</v>
      </c>
      <c r="P329" s="124">
        <f t="shared" si="31"/>
        <v>5937.1447977583248</v>
      </c>
      <c r="Q329" s="124">
        <f t="shared" si="27"/>
        <v>4962.1742854524473</v>
      </c>
      <c r="R329" s="124">
        <f t="shared" si="28"/>
        <v>2213931.7041464103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2213931.7041464103</v>
      </c>
      <c r="P330" s="124">
        <f t="shared" si="31"/>
        <v>5937.1447977583248</v>
      </c>
      <c r="Q330" s="124">
        <f t="shared" si="27"/>
        <v>4986.7242290893846</v>
      </c>
      <c r="R330" s="124">
        <f t="shared" si="28"/>
        <v>2224855.573173258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2224855.573173258</v>
      </c>
      <c r="P331" s="124">
        <f t="shared" si="31"/>
        <v>5937.1447977583248</v>
      </c>
      <c r="Q331" s="124">
        <f t="shared" si="27"/>
        <v>5011.3294697341416</v>
      </c>
      <c r="R331" s="124">
        <f t="shared" si="28"/>
        <v>2235804.0474407505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2235804.0474407505</v>
      </c>
      <c r="P332" s="124">
        <f t="shared" si="31"/>
        <v>5937.1447977583248</v>
      </c>
      <c r="Q332" s="124">
        <f t="shared" si="27"/>
        <v>5035.9901319393093</v>
      </c>
      <c r="R332" s="124">
        <f t="shared" si="28"/>
        <v>2246777.182370448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2246777.182370448</v>
      </c>
      <c r="P333" s="124">
        <f t="shared" si="31"/>
        <v>5937.1447977583248</v>
      </c>
      <c r="Q333" s="124">
        <f t="shared" si="27"/>
        <v>5060.7063405380241</v>
      </c>
      <c r="R333" s="124">
        <f t="shared" si="28"/>
        <v>2257775.0335087441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2257775.0335087441</v>
      </c>
      <c r="P334" s="124">
        <f t="shared" si="31"/>
        <v>5937.1447977583248</v>
      </c>
      <c r="Q334" s="124">
        <f t="shared" si="27"/>
        <v>5085.4782206445989</v>
      </c>
      <c r="R334" s="124">
        <f t="shared" si="28"/>
        <v>2268797.6565271467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2268797.6565271467</v>
      </c>
      <c r="P335" s="124">
        <f t="shared" si="31"/>
        <v>5937.1447977583248</v>
      </c>
      <c r="Q335" s="124">
        <f t="shared" si="27"/>
        <v>5110.3058976551592</v>
      </c>
      <c r="R335" s="124">
        <f t="shared" si="28"/>
        <v>2279845.1072225599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2279845.1072225599</v>
      </c>
      <c r="P336" s="124">
        <f t="shared" si="31"/>
        <v>5937.1447977583248</v>
      </c>
      <c r="Q336" s="124">
        <f t="shared" si="27"/>
        <v>5135.189497248276</v>
      </c>
      <c r="R336" s="124">
        <f t="shared" si="28"/>
        <v>2290917.4415175663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2290917.4415175663</v>
      </c>
      <c r="P337" s="124">
        <f t="shared" si="31"/>
        <v>5937.1447977583248</v>
      </c>
      <c r="Q337" s="124">
        <f t="shared" si="27"/>
        <v>5160.1291453856038</v>
      </c>
      <c r="R337" s="124">
        <f t="shared" si="28"/>
        <v>2302014.7154607102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2302014.7154607102</v>
      </c>
      <c r="P338" s="124">
        <f t="shared" si="31"/>
        <v>5937.1447977583248</v>
      </c>
      <c r="Q338" s="124">
        <f t="shared" si="27"/>
        <v>5185.1249683125152</v>
      </c>
      <c r="R338" s="124">
        <f t="shared" si="28"/>
        <v>2313136.9852267811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2313136.9852267811</v>
      </c>
      <c r="P339" s="124">
        <f t="shared" si="31"/>
        <v>5937.1447977583248</v>
      </c>
      <c r="Q339" s="124">
        <f t="shared" si="27"/>
        <v>5210.1770925587407</v>
      </c>
      <c r="R339" s="124">
        <f t="shared" si="28"/>
        <v>2324284.307117098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2324284.307117098</v>
      </c>
      <c r="P340" s="124">
        <f t="shared" si="31"/>
        <v>5937.1447977583248</v>
      </c>
      <c r="Q340" s="124">
        <f t="shared" si="27"/>
        <v>5235.285644939011</v>
      </c>
      <c r="R340" s="124">
        <f t="shared" si="28"/>
        <v>2335456.7375597954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2335456.7375597954</v>
      </c>
      <c r="P341" s="124">
        <f t="shared" si="31"/>
        <v>5937.1447977583248</v>
      </c>
      <c r="Q341" s="124">
        <f t="shared" si="27"/>
        <v>5260.4507525536992</v>
      </c>
      <c r="R341" s="124">
        <f t="shared" si="28"/>
        <v>2346654.3331101071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2346654.3331101071</v>
      </c>
      <c r="P342" s="124">
        <f t="shared" si="31"/>
        <v>5937.1447977583248</v>
      </c>
      <c r="Q342" s="124">
        <f t="shared" si="27"/>
        <v>5285.6725427894617</v>
      </c>
      <c r="R342" s="124">
        <f t="shared" si="28"/>
        <v>2357877.1504506548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2357877.1504506548</v>
      </c>
      <c r="P343" s="124">
        <f t="shared" si="31"/>
        <v>5937.1447977583248</v>
      </c>
      <c r="Q343" s="124">
        <f t="shared" si="27"/>
        <v>5310.9511433198832</v>
      </c>
      <c r="R343" s="124">
        <f t="shared" si="28"/>
        <v>2369125.2463917327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2369125.2463917327</v>
      </c>
      <c r="P344" s="124">
        <f t="shared" si="31"/>
        <v>5937.1447977583248</v>
      </c>
      <c r="Q344" s="124">
        <f t="shared" si="27"/>
        <v>5336.286682106127</v>
      </c>
      <c r="R344" s="124">
        <f t="shared" si="28"/>
        <v>2380398.677871597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2380398.677871597</v>
      </c>
      <c r="P345" s="124">
        <f t="shared" si="31"/>
        <v>5937.1447977583248</v>
      </c>
      <c r="Q345" s="124">
        <f t="shared" si="27"/>
        <v>5361.6792873975774</v>
      </c>
      <c r="R345" s="124">
        <f t="shared" si="28"/>
        <v>2391697.501956753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2391697.501956753</v>
      </c>
      <c r="P346" s="124">
        <f t="shared" si="31"/>
        <v>5937.1447977583248</v>
      </c>
      <c r="Q346" s="124">
        <f t="shared" si="27"/>
        <v>5387.1290877324927</v>
      </c>
      <c r="R346" s="124">
        <f t="shared" si="28"/>
        <v>2403021.7758422438</v>
      </c>
      <c r="Z346" s="2"/>
    </row>
    <row r="347" spans="13:26" x14ac:dyDescent="0.2">
      <c r="M347" s="2"/>
      <c r="N347" s="1">
        <f t="shared" si="29"/>
        <v>289</v>
      </c>
      <c r="O347" s="124">
        <f t="shared" si="30"/>
        <v>2403021.7758422438</v>
      </c>
      <c r="P347" s="124">
        <f t="shared" si="31"/>
        <v>5937.1447977583248</v>
      </c>
      <c r="Q347" s="124">
        <f t="shared" si="27"/>
        <v>5412.636211938654</v>
      </c>
      <c r="R347" s="124">
        <f t="shared" si="28"/>
        <v>2414371.5568519407</v>
      </c>
      <c r="Z347" s="2"/>
    </row>
    <row r="348" spans="13:26" x14ac:dyDescent="0.2">
      <c r="M348" s="2"/>
      <c r="N348" s="1">
        <f t="shared" si="29"/>
        <v>290</v>
      </c>
      <c r="O348" s="124">
        <f t="shared" si="30"/>
        <v>2414371.5568519407</v>
      </c>
      <c r="P348" s="124">
        <f t="shared" si="31"/>
        <v>5937.1447977583248</v>
      </c>
      <c r="Q348" s="124">
        <f t="shared" si="27"/>
        <v>5438.2007891340181</v>
      </c>
      <c r="R348" s="124">
        <f t="shared" si="28"/>
        <v>2425746.9024388329</v>
      </c>
      <c r="Z348" s="2"/>
    </row>
    <row r="349" spans="13:26" x14ac:dyDescent="0.2">
      <c r="M349" s="2"/>
      <c r="N349" s="1">
        <f t="shared" si="29"/>
        <v>291</v>
      </c>
      <c r="O349" s="124">
        <f t="shared" si="30"/>
        <v>2425746.9024388329</v>
      </c>
      <c r="P349" s="124">
        <f t="shared" si="31"/>
        <v>5937.1447977583248</v>
      </c>
      <c r="Q349" s="124">
        <f t="shared" si="27"/>
        <v>5463.8229487273702</v>
      </c>
      <c r="R349" s="124">
        <f t="shared" si="28"/>
        <v>2437147.8701853184</v>
      </c>
      <c r="Z349" s="2"/>
    </row>
    <row r="350" spans="13:26" x14ac:dyDescent="0.2">
      <c r="M350" s="2"/>
      <c r="N350" s="1">
        <f t="shared" si="29"/>
        <v>292</v>
      </c>
      <c r="O350" s="124">
        <f t="shared" si="30"/>
        <v>2437147.8701853184</v>
      </c>
      <c r="P350" s="124">
        <f t="shared" si="31"/>
        <v>5937.1447977583248</v>
      </c>
      <c r="Q350" s="124">
        <f t="shared" si="27"/>
        <v>5489.5028204189794</v>
      </c>
      <c r="R350" s="124">
        <f t="shared" si="28"/>
        <v>2448574.5178034957</v>
      </c>
      <c r="Z350" s="2"/>
    </row>
    <row r="351" spans="13:26" x14ac:dyDescent="0.2">
      <c r="M351" s="2"/>
      <c r="N351" s="1">
        <f t="shared" si="29"/>
        <v>293</v>
      </c>
      <c r="O351" s="124">
        <f t="shared" si="30"/>
        <v>2448574.5178034957</v>
      </c>
      <c r="P351" s="124">
        <f t="shared" si="31"/>
        <v>5937.1447977583248</v>
      </c>
      <c r="Q351" s="124">
        <f t="shared" si="27"/>
        <v>5515.2405342012571</v>
      </c>
      <c r="R351" s="124">
        <f t="shared" si="28"/>
        <v>2460026.9031354552</v>
      </c>
      <c r="Z351" s="2"/>
    </row>
    <row r="352" spans="13:26" x14ac:dyDescent="0.2">
      <c r="M352" s="2"/>
      <c r="N352" s="1">
        <f t="shared" si="29"/>
        <v>294</v>
      </c>
      <c r="O352" s="124">
        <f t="shared" si="30"/>
        <v>2460026.9031354552</v>
      </c>
      <c r="P352" s="124">
        <f t="shared" si="31"/>
        <v>5937.1447977583248</v>
      </c>
      <c r="Q352" s="124">
        <f t="shared" si="27"/>
        <v>5541.0362203594123</v>
      </c>
      <c r="R352" s="124">
        <f t="shared" si="28"/>
        <v>2471505.084153573</v>
      </c>
      <c r="Z352" s="2"/>
    </row>
    <row r="353" spans="13:26" x14ac:dyDescent="0.2">
      <c r="M353" s="2"/>
      <c r="N353" s="1">
        <f t="shared" si="29"/>
        <v>295</v>
      </c>
      <c r="O353" s="124">
        <f t="shared" si="30"/>
        <v>2471505.084153573</v>
      </c>
      <c r="P353" s="124">
        <f t="shared" si="31"/>
        <v>5937.1447977583248</v>
      </c>
      <c r="Q353" s="124">
        <f t="shared" si="27"/>
        <v>5566.8900094721121</v>
      </c>
      <c r="R353" s="124">
        <f t="shared" si="28"/>
        <v>2483009.1189608034</v>
      </c>
      <c r="Z353" s="2"/>
    </row>
    <row r="354" spans="13:26" x14ac:dyDescent="0.2">
      <c r="M354" s="2"/>
      <c r="N354" s="1">
        <f t="shared" si="29"/>
        <v>296</v>
      </c>
      <c r="O354" s="124">
        <f t="shared" si="30"/>
        <v>2483009.1189608034</v>
      </c>
      <c r="P354" s="124">
        <f t="shared" si="31"/>
        <v>5937.1447977583248</v>
      </c>
      <c r="Q354" s="124">
        <f t="shared" si="27"/>
        <v>5592.8020324121435</v>
      </c>
      <c r="R354" s="124">
        <f t="shared" si="28"/>
        <v>2494539.0657909736</v>
      </c>
      <c r="Z354" s="2"/>
    </row>
    <row r="355" spans="13:26" x14ac:dyDescent="0.2">
      <c r="M355" s="2"/>
      <c r="N355" s="1">
        <f t="shared" si="29"/>
        <v>297</v>
      </c>
      <c r="O355" s="124">
        <f t="shared" si="30"/>
        <v>2494539.0657909736</v>
      </c>
      <c r="P355" s="124">
        <f t="shared" si="31"/>
        <v>5937.1447977583248</v>
      </c>
      <c r="Q355" s="124">
        <f t="shared" si="27"/>
        <v>5618.7724203470725</v>
      </c>
      <c r="R355" s="124">
        <f t="shared" si="28"/>
        <v>2506094.983009079</v>
      </c>
      <c r="Z355" s="2"/>
    </row>
    <row r="356" spans="13:26" x14ac:dyDescent="0.2">
      <c r="M356" s="2"/>
      <c r="N356" s="1">
        <f t="shared" si="29"/>
        <v>298</v>
      </c>
      <c r="O356" s="124">
        <f t="shared" si="30"/>
        <v>2506094.983009079</v>
      </c>
      <c r="P356" s="124">
        <f t="shared" si="31"/>
        <v>5937.1447977583248</v>
      </c>
      <c r="Q356" s="124">
        <f t="shared" si="27"/>
        <v>5644.8013047399163</v>
      </c>
      <c r="R356" s="124">
        <f t="shared" si="28"/>
        <v>2517676.9291115771</v>
      </c>
      <c r="Z356" s="2"/>
    </row>
    <row r="357" spans="13:26" x14ac:dyDescent="0.2">
      <c r="M357" s="2"/>
      <c r="N357" s="1">
        <f t="shared" si="29"/>
        <v>299</v>
      </c>
      <c r="O357" s="124">
        <f t="shared" si="30"/>
        <v>2517676.9291115771</v>
      </c>
      <c r="P357" s="124">
        <f t="shared" si="31"/>
        <v>5937.1447977583248</v>
      </c>
      <c r="Q357" s="124">
        <f t="shared" si="27"/>
        <v>5670.8888173497971</v>
      </c>
      <c r="R357" s="124">
        <f t="shared" si="28"/>
        <v>2529284.9627266852</v>
      </c>
      <c r="Z357" s="2"/>
    </row>
    <row r="358" spans="13:26" x14ac:dyDescent="0.2">
      <c r="M358" s="2"/>
      <c r="N358" s="1">
        <f t="shared" si="29"/>
        <v>300</v>
      </c>
      <c r="O358" s="124">
        <f t="shared" si="30"/>
        <v>2529284.9627266852</v>
      </c>
      <c r="P358" s="124">
        <f t="shared" si="31"/>
        <v>5937.1447977583248</v>
      </c>
      <c r="Q358" s="124">
        <f t="shared" si="27"/>
        <v>5697.035090232619</v>
      </c>
      <c r="R358" s="124">
        <f t="shared" si="28"/>
        <v>2540919.1426146762</v>
      </c>
      <c r="Z358" s="2"/>
    </row>
    <row r="359" spans="13:26" x14ac:dyDescent="0.2">
      <c r="M359" s="2"/>
      <c r="N359" s="1">
        <f t="shared" si="29"/>
        <v>301</v>
      </c>
      <c r="O359" s="124">
        <f t="shared" si="30"/>
        <v>2540919.1426146762</v>
      </c>
      <c r="P359" s="124">
        <f t="shared" si="31"/>
        <v>5937.1447977583248</v>
      </c>
      <c r="Q359" s="124">
        <f t="shared" si="27"/>
        <v>5723.2402557417317</v>
      </c>
      <c r="R359" s="124">
        <f t="shared" si="28"/>
        <v>2552579.5276681762</v>
      </c>
      <c r="Z359" s="2"/>
    </row>
    <row r="360" spans="13:26" x14ac:dyDescent="0.2">
      <c r="M360" s="2"/>
      <c r="N360" s="1">
        <f t="shared" si="29"/>
        <v>302</v>
      </c>
      <c r="O360" s="124">
        <f t="shared" si="30"/>
        <v>2552579.5276681762</v>
      </c>
      <c r="P360" s="124">
        <f t="shared" si="31"/>
        <v>5937.1447977583248</v>
      </c>
      <c r="Q360" s="124">
        <f t="shared" si="27"/>
        <v>5749.5044465286019</v>
      </c>
      <c r="R360" s="124">
        <f t="shared" si="28"/>
        <v>2564266.1769124628</v>
      </c>
      <c r="Z360" s="2"/>
    </row>
    <row r="361" spans="13:26" x14ac:dyDescent="0.2">
      <c r="M361" s="2"/>
      <c r="N361" s="1">
        <f t="shared" si="29"/>
        <v>303</v>
      </c>
      <c r="O361" s="124">
        <f t="shared" si="30"/>
        <v>2564266.1769124628</v>
      </c>
      <c r="P361" s="124">
        <f t="shared" si="31"/>
        <v>5937.1447977583248</v>
      </c>
      <c r="Q361" s="124">
        <f t="shared" si="27"/>
        <v>5775.8277955434814</v>
      </c>
      <c r="R361" s="124">
        <f t="shared" si="28"/>
        <v>2575979.1495057647</v>
      </c>
      <c r="Z361" s="2"/>
    </row>
    <row r="362" spans="13:26" x14ac:dyDescent="0.2">
      <c r="M362" s="2"/>
      <c r="N362" s="1">
        <f t="shared" si="29"/>
        <v>304</v>
      </c>
      <c r="O362" s="124">
        <f t="shared" si="30"/>
        <v>2575979.1495057647</v>
      </c>
      <c r="P362" s="124">
        <f t="shared" si="31"/>
        <v>5937.1447977583248</v>
      </c>
      <c r="Q362" s="124">
        <f t="shared" si="27"/>
        <v>5802.2104360360872</v>
      </c>
      <c r="R362" s="124">
        <f t="shared" si="28"/>
        <v>2587718.5047395588</v>
      </c>
      <c r="Z362" s="2"/>
    </row>
    <row r="363" spans="13:26" x14ac:dyDescent="0.2">
      <c r="M363" s="2"/>
      <c r="N363" s="1">
        <f t="shared" si="29"/>
        <v>305</v>
      </c>
      <c r="O363" s="124">
        <f t="shared" si="30"/>
        <v>2587718.5047395588</v>
      </c>
      <c r="P363" s="124">
        <f t="shared" si="31"/>
        <v>5937.1447977583248</v>
      </c>
      <c r="Q363" s="124">
        <f t="shared" si="27"/>
        <v>5828.6525015562702</v>
      </c>
      <c r="R363" s="124">
        <f t="shared" si="28"/>
        <v>2599484.3020388731</v>
      </c>
      <c r="Z363" s="2"/>
    </row>
    <row r="364" spans="13:26" x14ac:dyDescent="0.2">
      <c r="M364" s="2"/>
      <c r="N364" s="1">
        <f t="shared" si="29"/>
        <v>306</v>
      </c>
      <c r="O364" s="124">
        <f t="shared" si="30"/>
        <v>2599484.3020388731</v>
      </c>
      <c r="P364" s="124">
        <f t="shared" si="31"/>
        <v>5937.1447977583248</v>
      </c>
      <c r="Q364" s="124">
        <f t="shared" si="27"/>
        <v>5855.1541259546912</v>
      </c>
      <c r="R364" s="124">
        <f t="shared" si="28"/>
        <v>2611276.6009625858</v>
      </c>
      <c r="Z364" s="2"/>
    </row>
    <row r="365" spans="13:26" x14ac:dyDescent="0.2">
      <c r="M365" s="2"/>
      <c r="N365" s="1">
        <f t="shared" si="29"/>
        <v>307</v>
      </c>
      <c r="O365" s="124">
        <f t="shared" si="30"/>
        <v>2611276.6009625858</v>
      </c>
      <c r="P365" s="124">
        <f t="shared" si="31"/>
        <v>5937.1447977583248</v>
      </c>
      <c r="Q365" s="124">
        <f t="shared" si="27"/>
        <v>5881.715443383503</v>
      </c>
      <c r="R365" s="124">
        <f t="shared" si="28"/>
        <v>2623095.4612037274</v>
      </c>
      <c r="Z365" s="2"/>
    </row>
    <row r="366" spans="13:26" x14ac:dyDescent="0.2">
      <c r="M366" s="2"/>
      <c r="N366" s="1">
        <f t="shared" si="29"/>
        <v>308</v>
      </c>
      <c r="O366" s="124">
        <f t="shared" si="30"/>
        <v>2623095.4612037274</v>
      </c>
      <c r="P366" s="124">
        <f t="shared" si="31"/>
        <v>5937.1447977583248</v>
      </c>
      <c r="Q366" s="124">
        <f t="shared" si="27"/>
        <v>5908.3365882970247</v>
      </c>
      <c r="R366" s="124">
        <f t="shared" si="28"/>
        <v>2634940.9425897826</v>
      </c>
      <c r="Z366" s="2"/>
    </row>
    <row r="367" spans="13:26" x14ac:dyDescent="0.2">
      <c r="M367" s="2"/>
      <c r="N367" s="1">
        <f t="shared" si="29"/>
        <v>309</v>
      </c>
      <c r="O367" s="124">
        <f t="shared" si="30"/>
        <v>2634940.9425897826</v>
      </c>
      <c r="P367" s="124">
        <f t="shared" si="31"/>
        <v>5937.1447977583248</v>
      </c>
      <c r="Q367" s="124">
        <f t="shared" si="27"/>
        <v>5935.0176954524259</v>
      </c>
      <c r="R367" s="124">
        <f t="shared" si="28"/>
        <v>2646813.1050829934</v>
      </c>
      <c r="Z367" s="2"/>
    </row>
    <row r="368" spans="13:26" x14ac:dyDescent="0.2">
      <c r="M368" s="2"/>
      <c r="N368" s="1">
        <f t="shared" si="29"/>
        <v>310</v>
      </c>
      <c r="O368" s="124">
        <f t="shared" si="30"/>
        <v>2646813.1050829934</v>
      </c>
      <c r="P368" s="124">
        <f t="shared" si="31"/>
        <v>5937.1447977583248</v>
      </c>
      <c r="Q368" s="124">
        <f t="shared" si="27"/>
        <v>5961.7588999104037</v>
      </c>
      <c r="R368" s="124">
        <f t="shared" si="28"/>
        <v>2658712.008780662</v>
      </c>
      <c r="Z368" s="2"/>
    </row>
    <row r="369" spans="13:26" x14ac:dyDescent="0.2">
      <c r="M369" s="2"/>
      <c r="N369" s="1">
        <f t="shared" si="29"/>
        <v>311</v>
      </c>
      <c r="O369" s="124">
        <f t="shared" si="30"/>
        <v>2658712.008780662</v>
      </c>
      <c r="P369" s="124">
        <f t="shared" si="31"/>
        <v>5937.1447977583248</v>
      </c>
      <c r="Q369" s="124">
        <f t="shared" si="27"/>
        <v>5988.560337035874</v>
      </c>
      <c r="R369" s="124">
        <f t="shared" si="28"/>
        <v>2670637.7139154561</v>
      </c>
      <c r="Z369" s="2"/>
    </row>
    <row r="370" spans="13:26" x14ac:dyDescent="0.2">
      <c r="M370" s="2"/>
      <c r="N370" s="1">
        <f t="shared" si="29"/>
        <v>312</v>
      </c>
      <c r="O370" s="124">
        <f t="shared" si="30"/>
        <v>2670637.7139154561</v>
      </c>
      <c r="P370" s="124">
        <f t="shared" si="31"/>
        <v>5937.1447977583248</v>
      </c>
      <c r="Q370" s="124">
        <f t="shared" si="27"/>
        <v>6015.4221424986508</v>
      </c>
      <c r="R370" s="124">
        <f t="shared" si="28"/>
        <v>2682590.2808557129</v>
      </c>
      <c r="Z370" s="2"/>
    </row>
    <row r="371" spans="13:26" x14ac:dyDescent="0.2">
      <c r="M371" s="2"/>
      <c r="N371" s="1">
        <f t="shared" si="29"/>
        <v>313</v>
      </c>
      <c r="O371" s="124">
        <f t="shared" si="30"/>
        <v>2682590.2808557129</v>
      </c>
      <c r="P371" s="124">
        <f t="shared" si="31"/>
        <v>5937.1447977583248</v>
      </c>
      <c r="Q371" s="124">
        <f t="shared" si="27"/>
        <v>6042.3444522741329</v>
      </c>
      <c r="R371" s="124">
        <f t="shared" si="28"/>
        <v>2694569.7701057452</v>
      </c>
      <c r="Z371" s="2"/>
    </row>
    <row r="372" spans="13:26" x14ac:dyDescent="0.2">
      <c r="M372" s="2"/>
      <c r="N372" s="1">
        <f t="shared" si="29"/>
        <v>314</v>
      </c>
      <c r="O372" s="124">
        <f t="shared" si="30"/>
        <v>2694569.7701057452</v>
      </c>
      <c r="P372" s="124">
        <f t="shared" si="31"/>
        <v>5937.1447977583248</v>
      </c>
      <c r="Q372" s="124">
        <f t="shared" si="27"/>
        <v>6069.3274026439976</v>
      </c>
      <c r="R372" s="124">
        <f t="shared" si="28"/>
        <v>2706576.2423061472</v>
      </c>
      <c r="Z372" s="2"/>
    </row>
    <row r="373" spans="13:26" x14ac:dyDescent="0.2">
      <c r="M373" s="2"/>
      <c r="N373" s="1">
        <f t="shared" si="29"/>
        <v>315</v>
      </c>
      <c r="O373" s="124">
        <f t="shared" si="30"/>
        <v>2706576.2423061472</v>
      </c>
      <c r="P373" s="124">
        <f t="shared" si="31"/>
        <v>5937.1447977583248</v>
      </c>
      <c r="Q373" s="124">
        <f t="shared" si="27"/>
        <v>6096.3711301968833</v>
      </c>
      <c r="R373" s="124">
        <f t="shared" si="28"/>
        <v>2718609.7582341023</v>
      </c>
      <c r="Z373" s="2"/>
    </row>
    <row r="374" spans="13:26" x14ac:dyDescent="0.2">
      <c r="M374" s="2"/>
      <c r="N374" s="1">
        <f t="shared" si="29"/>
        <v>316</v>
      </c>
      <c r="O374" s="124">
        <f t="shared" si="30"/>
        <v>2718609.7582341023</v>
      </c>
      <c r="P374" s="124">
        <f t="shared" si="31"/>
        <v>5937.1447977583248</v>
      </c>
      <c r="Q374" s="124">
        <f t="shared" si="27"/>
        <v>6123.4757718290894</v>
      </c>
      <c r="R374" s="124">
        <f t="shared" si="28"/>
        <v>2730670.3788036895</v>
      </c>
      <c r="Z374" s="2"/>
    </row>
    <row r="375" spans="13:26" x14ac:dyDescent="0.2">
      <c r="M375" s="2"/>
      <c r="N375" s="1">
        <f t="shared" si="29"/>
        <v>317</v>
      </c>
      <c r="O375" s="124">
        <f t="shared" si="30"/>
        <v>2730670.3788036895</v>
      </c>
      <c r="P375" s="124">
        <f t="shared" si="31"/>
        <v>5937.1447977583248</v>
      </c>
      <c r="Q375" s="124">
        <f t="shared" si="27"/>
        <v>6150.6414647452593</v>
      </c>
      <c r="R375" s="124">
        <f t="shared" si="28"/>
        <v>2742758.1650661929</v>
      </c>
      <c r="Z375" s="2"/>
    </row>
    <row r="376" spans="13:26" x14ac:dyDescent="0.2">
      <c r="M376" s="2"/>
      <c r="N376" s="1">
        <f t="shared" si="29"/>
        <v>318</v>
      </c>
      <c r="O376" s="124">
        <f t="shared" si="30"/>
        <v>2742758.1650661929</v>
      </c>
      <c r="P376" s="124">
        <f t="shared" si="31"/>
        <v>5937.1447977583248</v>
      </c>
      <c r="Q376" s="124">
        <f t="shared" si="27"/>
        <v>6177.8683464590831</v>
      </c>
      <c r="R376" s="124">
        <f t="shared" si="28"/>
        <v>2754873.1782104103</v>
      </c>
      <c r="Z376" s="2"/>
    </row>
    <row r="377" spans="13:26" x14ac:dyDescent="0.2">
      <c r="M377" s="2"/>
      <c r="N377" s="1">
        <f t="shared" si="29"/>
        <v>319</v>
      </c>
      <c r="O377" s="124">
        <f t="shared" si="30"/>
        <v>2754873.1782104103</v>
      </c>
      <c r="P377" s="124">
        <f t="shared" si="31"/>
        <v>5937.1447977583248</v>
      </c>
      <c r="Q377" s="124">
        <f t="shared" si="27"/>
        <v>6205.1565547939917</v>
      </c>
      <c r="R377" s="124">
        <f t="shared" si="28"/>
        <v>2767015.4795629624</v>
      </c>
      <c r="Z377" s="2"/>
    </row>
    <row r="378" spans="13:26" x14ac:dyDescent="0.2">
      <c r="M378" s="2"/>
      <c r="N378" s="1">
        <f t="shared" si="29"/>
        <v>320</v>
      </c>
      <c r="O378" s="124">
        <f t="shared" si="30"/>
        <v>2767015.4795629624</v>
      </c>
      <c r="P378" s="124">
        <f t="shared" si="31"/>
        <v>5937.1447977583248</v>
      </c>
      <c r="Q378" s="124">
        <f t="shared" si="27"/>
        <v>6232.5062278838495</v>
      </c>
      <c r="R378" s="124">
        <f t="shared" si="28"/>
        <v>2779185.1305886046</v>
      </c>
      <c r="Z378" s="2"/>
    </row>
    <row r="379" spans="13:26" x14ac:dyDescent="0.2">
      <c r="M379" s="2"/>
      <c r="N379" s="1">
        <f t="shared" si="29"/>
        <v>321</v>
      </c>
      <c r="O379" s="124">
        <f t="shared" si="30"/>
        <v>2779185.1305886046</v>
      </c>
      <c r="P379" s="124">
        <f t="shared" si="31"/>
        <v>5937.1447977583248</v>
      </c>
      <c r="Q379" s="124">
        <f t="shared" si="27"/>
        <v>6259.9175041736617</v>
      </c>
      <c r="R379" s="124">
        <f t="shared" ref="R379:R382" si="32">O379+P379+Q379</f>
        <v>2791382.1928905365</v>
      </c>
      <c r="Z379" s="2"/>
    </row>
    <row r="380" spans="13:26" x14ac:dyDescent="0.2">
      <c r="M380" s="2"/>
      <c r="N380" s="1">
        <f t="shared" si="29"/>
        <v>322</v>
      </c>
      <c r="O380" s="124">
        <f t="shared" si="30"/>
        <v>2791382.1928905365</v>
      </c>
      <c r="P380" s="124">
        <f t="shared" si="31"/>
        <v>5937.1447977583248</v>
      </c>
      <c r="Q380" s="124">
        <f t="shared" si="27"/>
        <v>6287.390522420269</v>
      </c>
      <c r="R380" s="124">
        <f t="shared" si="32"/>
        <v>2803606.7282107151</v>
      </c>
      <c r="Z380" s="2"/>
    </row>
    <row r="381" spans="13:26" x14ac:dyDescent="0.2">
      <c r="M381" s="2"/>
      <c r="N381" s="1">
        <f t="shared" si="29"/>
        <v>323</v>
      </c>
      <c r="O381" s="124">
        <f t="shared" si="30"/>
        <v>2803606.7282107151</v>
      </c>
      <c r="P381" s="124">
        <f t="shared" si="31"/>
        <v>5937.1447977583248</v>
      </c>
      <c r="Q381" s="124">
        <f t="shared" si="27"/>
        <v>6314.9254216930531</v>
      </c>
      <c r="R381" s="124">
        <f t="shared" si="32"/>
        <v>2815858.7984301662</v>
      </c>
      <c r="Z381" s="2"/>
    </row>
    <row r="382" spans="13:26" x14ac:dyDescent="0.2">
      <c r="M382" s="2"/>
      <c r="N382" s="1">
        <f t="shared" si="29"/>
        <v>324</v>
      </c>
      <c r="O382" s="124">
        <f t="shared" si="30"/>
        <v>2815858.7984301662</v>
      </c>
      <c r="P382" s="124">
        <f t="shared" si="31"/>
        <v>5937.1447977583248</v>
      </c>
      <c r="Q382" s="124">
        <f t="shared" si="27"/>
        <v>6342.5223413746371</v>
      </c>
      <c r="R382" s="124">
        <f t="shared" si="32"/>
        <v>2828138.4655692992</v>
      </c>
      <c r="Z382" s="2"/>
    </row>
    <row r="383" spans="13:26" x14ac:dyDescent="0.2">
      <c r="M383" s="2"/>
      <c r="N383" s="163" t="s">
        <v>216</v>
      </c>
      <c r="O383" s="163" t="s">
        <v>216</v>
      </c>
      <c r="P383" s="163" t="s">
        <v>216</v>
      </c>
      <c r="Q383" s="163" t="s">
        <v>216</v>
      </c>
      <c r="R383" s="163" t="s">
        <v>216</v>
      </c>
      <c r="Z383" s="2"/>
    </row>
    <row r="384" spans="13:26" x14ac:dyDescent="0.2">
      <c r="M384" s="2"/>
      <c r="N384" s="134"/>
      <c r="O384" s="134" t="s">
        <v>231</v>
      </c>
      <c r="P384" s="196">
        <f>SUM(P59:P382)</f>
        <v>1923634.9144737117</v>
      </c>
      <c r="Q384" s="196">
        <f>SUM(Q59:Q382)</f>
        <v>904503.55109559838</v>
      </c>
      <c r="R384" s="196">
        <f>P384+Q384</f>
        <v>2828138.4655693099</v>
      </c>
      <c r="S384" s="124">
        <f>R384-P54</f>
        <v>4.9825757741928101E-8</v>
      </c>
      <c r="Z384" s="2"/>
    </row>
    <row r="385" spans="13:26" x14ac:dyDescent="0.2"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A6176-6DA3-4745-B10F-A229D5CE0CC4}">
  <sheetPr>
    <tabColor indexed="12"/>
    <pageSetUpPr fitToPage="1"/>
  </sheetPr>
  <dimension ref="A1:T87"/>
  <sheetViews>
    <sheetView workbookViewId="0">
      <pane ySplit="6" topLeftCell="A7" activePane="bottomLeft" state="frozen"/>
      <selection activeCell="D6" sqref="D6"/>
      <selection pane="bottomLeft" activeCell="B2" sqref="B2"/>
    </sheetView>
  </sheetViews>
  <sheetFormatPr defaultRowHeight="12.75" x14ac:dyDescent="0.2"/>
  <cols>
    <col min="1" max="1" width="35.140625" style="1" bestFit="1" customWidth="1"/>
    <col min="2" max="3" width="14" style="1" customWidth="1"/>
    <col min="4" max="4" width="15.140625" style="1" bestFit="1" customWidth="1"/>
    <col min="5" max="6" width="14" style="1" customWidth="1"/>
    <col min="7" max="7" width="3.5703125" style="1" customWidth="1"/>
    <col min="8" max="8" width="35.140625" style="1" bestFit="1" customWidth="1"/>
    <col min="9" max="10" width="14" style="1" customWidth="1"/>
    <col min="11" max="11" width="15.5703125" style="1" customWidth="1"/>
    <col min="12" max="13" width="14" style="1" customWidth="1"/>
    <col min="14" max="14" width="7" style="2" bestFit="1" customWidth="1"/>
    <col min="15" max="15" width="35.140625" style="1" bestFit="1" customWidth="1"/>
    <col min="16" max="17" width="14" style="1" customWidth="1"/>
    <col min="18" max="18" width="15.140625" style="1" bestFit="1" customWidth="1"/>
    <col min="19" max="20" width="14" style="1" customWidth="1"/>
    <col min="21" max="16384" width="9.140625" style="1"/>
  </cols>
  <sheetData>
    <row r="1" spans="1:20" ht="15.75" x14ac:dyDescent="0.2">
      <c r="A1" s="140" t="s">
        <v>96</v>
      </c>
      <c r="B1" s="79"/>
      <c r="C1" s="111"/>
      <c r="D1" s="79"/>
      <c r="E1" s="79"/>
      <c r="F1" s="79"/>
      <c r="G1" s="79"/>
      <c r="H1" s="140" t="s">
        <v>96</v>
      </c>
      <c r="I1" s="79"/>
      <c r="J1" s="111"/>
      <c r="K1" s="79"/>
      <c r="L1" s="79"/>
      <c r="M1" s="79"/>
      <c r="N1" s="81"/>
      <c r="O1" s="140" t="s">
        <v>96</v>
      </c>
      <c r="P1" s="79"/>
      <c r="Q1" s="111"/>
      <c r="R1" s="79"/>
      <c r="S1" s="79"/>
      <c r="T1" s="79"/>
    </row>
    <row r="2" spans="1:20" ht="15.75" x14ac:dyDescent="0.2">
      <c r="A2" s="141" t="s">
        <v>170</v>
      </c>
      <c r="B2" s="79"/>
      <c r="C2" s="79"/>
      <c r="D2" s="79"/>
      <c r="E2" s="79"/>
      <c r="F2" s="79"/>
      <c r="G2" s="79"/>
      <c r="H2" s="141" t="s">
        <v>170</v>
      </c>
      <c r="I2" s="79"/>
      <c r="J2" s="79"/>
      <c r="K2" s="79"/>
      <c r="L2" s="79"/>
      <c r="M2" s="79"/>
      <c r="N2" s="81"/>
      <c r="O2" s="141" t="s">
        <v>170</v>
      </c>
      <c r="P2" s="79"/>
      <c r="Q2" s="79"/>
      <c r="R2" s="79"/>
      <c r="S2" s="79"/>
      <c r="T2" s="79"/>
    </row>
    <row r="3" spans="1:20" ht="15.75" x14ac:dyDescent="0.2">
      <c r="A3" s="141" t="s">
        <v>169</v>
      </c>
      <c r="B3" s="150" t="s">
        <v>168</v>
      </c>
      <c r="C3" s="79"/>
      <c r="D3" s="79"/>
      <c r="E3" s="79"/>
      <c r="F3" s="79"/>
      <c r="G3" s="79"/>
      <c r="H3" s="141" t="s">
        <v>169</v>
      </c>
      <c r="I3" s="150" t="s">
        <v>168</v>
      </c>
      <c r="J3" s="79"/>
      <c r="K3" s="79"/>
      <c r="L3" s="79"/>
      <c r="M3" s="79"/>
      <c r="N3" s="81"/>
      <c r="O3" s="141" t="s">
        <v>169</v>
      </c>
      <c r="P3" s="150" t="s">
        <v>168</v>
      </c>
      <c r="Q3" s="79"/>
      <c r="R3" s="79"/>
      <c r="S3" s="79"/>
      <c r="T3" s="79"/>
    </row>
    <row r="4" spans="1:20" ht="15.75" x14ac:dyDescent="0.2">
      <c r="A4" s="141" t="s">
        <v>167</v>
      </c>
      <c r="B4" s="142">
        <v>0.15</v>
      </c>
      <c r="C4" s="79"/>
      <c r="D4" s="79"/>
      <c r="E4" s="79"/>
      <c r="F4" s="79"/>
      <c r="G4" s="79"/>
      <c r="H4" s="141" t="s">
        <v>6</v>
      </c>
      <c r="I4" s="141"/>
      <c r="J4" s="79"/>
      <c r="K4" s="79"/>
      <c r="L4" s="79"/>
      <c r="M4" s="79"/>
      <c r="N4" s="81"/>
      <c r="O4" s="141" t="s">
        <v>166</v>
      </c>
      <c r="P4" s="142">
        <f>B4</f>
        <v>0.15</v>
      </c>
      <c r="Q4" s="79"/>
      <c r="R4" s="79"/>
      <c r="S4" s="79"/>
      <c r="T4" s="79"/>
    </row>
    <row r="5" spans="1:20" x14ac:dyDescent="0.2">
      <c r="A5" s="110"/>
      <c r="B5" s="110"/>
      <c r="C5" s="92" t="s">
        <v>89</v>
      </c>
      <c r="D5" s="143" t="s">
        <v>165</v>
      </c>
      <c r="E5" s="91"/>
      <c r="F5" s="91"/>
      <c r="G5" s="79"/>
      <c r="H5" s="110"/>
      <c r="I5" s="110"/>
      <c r="J5" s="92" t="s">
        <v>89</v>
      </c>
      <c r="K5" s="143" t="s">
        <v>165</v>
      </c>
      <c r="L5" s="91"/>
      <c r="M5" s="91"/>
      <c r="N5" s="81"/>
      <c r="O5" s="110"/>
      <c r="P5" s="110"/>
      <c r="Q5" s="92" t="s">
        <v>89</v>
      </c>
      <c r="R5" s="143" t="s">
        <v>165</v>
      </c>
      <c r="S5" s="91" t="s">
        <v>164</v>
      </c>
      <c r="T5" s="91"/>
    </row>
    <row r="6" spans="1:20" ht="13.5" thickBot="1" x14ac:dyDescent="0.25">
      <c r="A6" s="94" t="s">
        <v>81</v>
      </c>
      <c r="B6" s="95" t="s">
        <v>86</v>
      </c>
      <c r="C6" s="96" t="s">
        <v>85</v>
      </c>
      <c r="D6" s="95" t="s">
        <v>84</v>
      </c>
      <c r="E6" s="95" t="s">
        <v>83</v>
      </c>
      <c r="F6" s="95" t="s">
        <v>82</v>
      </c>
      <c r="G6" s="79"/>
      <c r="H6" s="94" t="s">
        <v>81</v>
      </c>
      <c r="I6" s="95" t="s">
        <v>86</v>
      </c>
      <c r="J6" s="96" t="s">
        <v>85</v>
      </c>
      <c r="K6" s="95" t="s">
        <v>84</v>
      </c>
      <c r="L6" s="95" t="s">
        <v>83</v>
      </c>
      <c r="M6" s="95" t="s">
        <v>82</v>
      </c>
      <c r="N6" s="81"/>
      <c r="O6" s="94" t="s">
        <v>81</v>
      </c>
      <c r="P6" s="95" t="s">
        <v>86</v>
      </c>
      <c r="Q6" s="96" t="s">
        <v>85</v>
      </c>
      <c r="R6" s="95" t="s">
        <v>84</v>
      </c>
      <c r="S6" s="95" t="s">
        <v>83</v>
      </c>
      <c r="T6" s="95" t="s">
        <v>82</v>
      </c>
    </row>
    <row r="7" spans="1:20" x14ac:dyDescent="0.2">
      <c r="A7" s="144"/>
      <c r="B7" s="144"/>
      <c r="C7" s="144"/>
      <c r="D7" s="144"/>
      <c r="E7" s="144"/>
      <c r="F7" s="144"/>
      <c r="G7" s="79"/>
      <c r="H7" s="144"/>
      <c r="I7" s="144"/>
      <c r="J7" s="144"/>
      <c r="K7" s="144"/>
      <c r="L7" s="144"/>
      <c r="M7" s="144"/>
      <c r="N7" s="81"/>
      <c r="O7" s="144"/>
      <c r="P7" s="144"/>
      <c r="Q7" s="144"/>
      <c r="R7" s="144"/>
      <c r="S7" s="144"/>
      <c r="T7" s="144"/>
    </row>
    <row r="8" spans="1:20" x14ac:dyDescent="0.2">
      <c r="A8" s="115" t="s">
        <v>77</v>
      </c>
      <c r="B8" s="7">
        <f t="shared" ref="B8:E11" si="0">I8+P8</f>
        <v>1746850</v>
      </c>
      <c r="C8" s="7">
        <f t="shared" si="0"/>
        <v>2804850</v>
      </c>
      <c r="D8" s="7">
        <f t="shared" si="0"/>
        <v>6182400</v>
      </c>
      <c r="E8" s="7">
        <f t="shared" si="0"/>
        <v>-592000</v>
      </c>
      <c r="F8" s="145">
        <f>SUM(B8:E8)</f>
        <v>10142100</v>
      </c>
      <c r="G8" s="79"/>
      <c r="H8" s="115" t="s">
        <v>77</v>
      </c>
      <c r="I8" s="7">
        <f>SUMIF('Vendor Cost Estimates'!$A:$A,$H8,'Vendor Cost Estimates'!D:D)</f>
        <v>1519000</v>
      </c>
      <c r="J8" s="7">
        <f>SUMIF('Vendor Cost Estimates'!$A:$A,$H8,'Vendor Cost Estimates'!E:E)</f>
        <v>2439000</v>
      </c>
      <c r="K8" s="7">
        <f>SUMIF('Vendor Cost Estimates'!$A:$A,$H8,'Vendor Cost Estimates'!F:F)+SUMIF('Vendor Cost Estimates'!$A:$A,$H8,'Vendor Cost Estimates'!G:G)</f>
        <v>5376000</v>
      </c>
      <c r="L8" s="7">
        <f>SUMIF('Vendor Cost Estimates'!$A:$A,$H8,'Vendor Cost Estimates'!I:I)</f>
        <v>-592000</v>
      </c>
      <c r="M8" s="145">
        <f>SUM(I8:L8)</f>
        <v>8742000</v>
      </c>
      <c r="N8" s="147"/>
      <c r="O8" s="115" t="s">
        <v>77</v>
      </c>
      <c r="P8" s="7">
        <f t="shared" ref="P8:R11" si="1">ROUND(I8*$P$4,0)</f>
        <v>227850</v>
      </c>
      <c r="Q8" s="7">
        <f t="shared" si="1"/>
        <v>365850</v>
      </c>
      <c r="R8" s="7">
        <f t="shared" si="1"/>
        <v>806400</v>
      </c>
      <c r="S8" s="7">
        <v>0</v>
      </c>
      <c r="T8" s="145">
        <f>SUM(P8:S8)</f>
        <v>1400100</v>
      </c>
    </row>
    <row r="9" spans="1:20" x14ac:dyDescent="0.2">
      <c r="A9" s="118" t="s">
        <v>76</v>
      </c>
      <c r="B9" s="7">
        <f t="shared" si="0"/>
        <v>4173350</v>
      </c>
      <c r="C9" s="7">
        <f t="shared" si="0"/>
        <v>6707950</v>
      </c>
      <c r="D9" s="7">
        <f t="shared" si="0"/>
        <v>93150</v>
      </c>
      <c r="E9" s="7">
        <f t="shared" si="0"/>
        <v>-6200000</v>
      </c>
      <c r="F9" s="145">
        <f>SUM(B9:E9)</f>
        <v>4774450</v>
      </c>
      <c r="G9" s="79"/>
      <c r="H9" s="118" t="s">
        <v>76</v>
      </c>
      <c r="I9" s="7">
        <f>SUMIF('Vendor Cost Estimates'!$A:$A,$H9,'Vendor Cost Estimates'!D:D)</f>
        <v>3629000</v>
      </c>
      <c r="J9" s="7">
        <f>SUMIF('Vendor Cost Estimates'!$A:$A,$H9,'Vendor Cost Estimates'!E:E)</f>
        <v>5833000</v>
      </c>
      <c r="K9" s="7">
        <f>SUMIF('Vendor Cost Estimates'!$A:$A,$H9,'Vendor Cost Estimates'!F:F)+SUMIF('Vendor Cost Estimates'!$A:$A,$H9,'Vendor Cost Estimates'!G:G)</f>
        <v>81000</v>
      </c>
      <c r="L9" s="7">
        <f>SUMIF('Vendor Cost Estimates'!$A:$A,$H9,'Vendor Cost Estimates'!I:I)</f>
        <v>-6200000</v>
      </c>
      <c r="M9" s="145">
        <f>SUM(I9:L9)</f>
        <v>3343000</v>
      </c>
      <c r="N9" s="147"/>
      <c r="O9" s="118" t="s">
        <v>76</v>
      </c>
      <c r="P9" s="7">
        <f t="shared" si="1"/>
        <v>544350</v>
      </c>
      <c r="Q9" s="7">
        <f t="shared" si="1"/>
        <v>874950</v>
      </c>
      <c r="R9" s="7">
        <f t="shared" si="1"/>
        <v>12150</v>
      </c>
      <c r="S9" s="7">
        <v>0</v>
      </c>
      <c r="T9" s="145">
        <f>SUM(P9:S9)</f>
        <v>1431450</v>
      </c>
    </row>
    <row r="10" spans="1:20" x14ac:dyDescent="0.2">
      <c r="A10" s="118" t="s">
        <v>75</v>
      </c>
      <c r="B10" s="7">
        <f t="shared" si="0"/>
        <v>5418800</v>
      </c>
      <c r="C10" s="7">
        <f t="shared" si="0"/>
        <v>8713550</v>
      </c>
      <c r="D10" s="7">
        <f t="shared" si="0"/>
        <v>87400</v>
      </c>
      <c r="E10" s="7">
        <f t="shared" si="0"/>
        <v>-7954000</v>
      </c>
      <c r="F10" s="145">
        <f>SUM(B10:E10)</f>
        <v>6265750</v>
      </c>
      <c r="G10" s="79"/>
      <c r="H10" s="118" t="s">
        <v>75</v>
      </c>
      <c r="I10" s="7">
        <f>SUMIF('Vendor Cost Estimates'!$A:$A,$H10,'Vendor Cost Estimates'!D:D)</f>
        <v>4712000</v>
      </c>
      <c r="J10" s="7">
        <f>SUMIF('Vendor Cost Estimates'!$A:$A,$H10,'Vendor Cost Estimates'!E:E)</f>
        <v>7577000</v>
      </c>
      <c r="K10" s="7">
        <f>SUMIF('Vendor Cost Estimates'!$A:$A,$H10,'Vendor Cost Estimates'!F:F)+SUMIF('Vendor Cost Estimates'!$A:$A,$H10,'Vendor Cost Estimates'!G:G)</f>
        <v>76000</v>
      </c>
      <c r="L10" s="7">
        <f>SUMIF('Vendor Cost Estimates'!$A:$A,$H10,'Vendor Cost Estimates'!I:I)</f>
        <v>-7954000</v>
      </c>
      <c r="M10" s="145">
        <f>SUM(I10:L10)</f>
        <v>4411000</v>
      </c>
      <c r="N10" s="147"/>
      <c r="O10" s="118" t="s">
        <v>75</v>
      </c>
      <c r="P10" s="7">
        <f t="shared" si="1"/>
        <v>706800</v>
      </c>
      <c r="Q10" s="7">
        <f t="shared" si="1"/>
        <v>1136550</v>
      </c>
      <c r="R10" s="7">
        <f t="shared" si="1"/>
        <v>11400</v>
      </c>
      <c r="S10" s="7">
        <v>0</v>
      </c>
      <c r="T10" s="145">
        <f>SUM(P10:S10)</f>
        <v>1854750</v>
      </c>
    </row>
    <row r="11" spans="1:20" x14ac:dyDescent="0.2">
      <c r="A11" s="99" t="s">
        <v>74</v>
      </c>
      <c r="B11" s="148">
        <f t="shared" si="0"/>
        <v>791200</v>
      </c>
      <c r="C11" s="148">
        <f t="shared" si="0"/>
        <v>1271900</v>
      </c>
      <c r="D11" s="148">
        <f t="shared" si="0"/>
        <v>10350</v>
      </c>
      <c r="E11" s="148">
        <f t="shared" si="0"/>
        <v>-1837000</v>
      </c>
      <c r="F11" s="146">
        <f>SUM(B11:E11)</f>
        <v>236450</v>
      </c>
      <c r="G11" s="79"/>
      <c r="H11" s="99" t="s">
        <v>74</v>
      </c>
      <c r="I11" s="148">
        <f>SUMIF('Vendor Cost Estimates'!$A:$A,$H11,'Vendor Cost Estimates'!D:D)</f>
        <v>688000</v>
      </c>
      <c r="J11" s="148">
        <f>SUMIF('Vendor Cost Estimates'!$A:$A,$H11,'Vendor Cost Estimates'!E:E)</f>
        <v>1106000</v>
      </c>
      <c r="K11" s="148">
        <f>SUMIF('Vendor Cost Estimates'!$A:$A,$H11,'Vendor Cost Estimates'!F:F)+SUMIF('Vendor Cost Estimates'!$A:$A,$H11,'Vendor Cost Estimates'!G:G)</f>
        <v>9000</v>
      </c>
      <c r="L11" s="148">
        <f>SUMIF('Vendor Cost Estimates'!$A:$A,$H11,'Vendor Cost Estimates'!I:I)</f>
        <v>-1837000</v>
      </c>
      <c r="M11" s="146">
        <f>SUM(I11:L11)</f>
        <v>-34000</v>
      </c>
      <c r="N11" s="147"/>
      <c r="O11" s="99" t="s">
        <v>74</v>
      </c>
      <c r="P11" s="148">
        <f t="shared" si="1"/>
        <v>103200</v>
      </c>
      <c r="Q11" s="148">
        <f t="shared" si="1"/>
        <v>165900</v>
      </c>
      <c r="R11" s="148">
        <f t="shared" si="1"/>
        <v>1350</v>
      </c>
      <c r="S11" s="148">
        <v>0</v>
      </c>
      <c r="T11" s="146">
        <f>SUM(P11:S11)</f>
        <v>270450</v>
      </c>
    </row>
    <row r="12" spans="1:20" x14ac:dyDescent="0.2">
      <c r="A12" s="93" t="s">
        <v>73</v>
      </c>
      <c r="B12" s="98">
        <f>SUM(B8:B11)</f>
        <v>12130200</v>
      </c>
      <c r="C12" s="98">
        <f>SUM(C8:C11)</f>
        <v>19498250</v>
      </c>
      <c r="D12" s="98">
        <f>SUM(D8:D11)</f>
        <v>6373300</v>
      </c>
      <c r="E12" s="98">
        <f>SUM(E8:E11)</f>
        <v>-16583000</v>
      </c>
      <c r="F12" s="98">
        <f>SUM(F8:F11)</f>
        <v>21418750</v>
      </c>
      <c r="G12" s="79"/>
      <c r="H12" s="93" t="s">
        <v>73</v>
      </c>
      <c r="I12" s="98">
        <f>SUM(I8:I11)</f>
        <v>10548000</v>
      </c>
      <c r="J12" s="98">
        <f>SUM(J8:J11)</f>
        <v>16955000</v>
      </c>
      <c r="K12" s="98">
        <f>SUM(K8:K11)</f>
        <v>5542000</v>
      </c>
      <c r="L12" s="98">
        <f>SUM(L8:L11)</f>
        <v>-16583000</v>
      </c>
      <c r="M12" s="98">
        <f>SUM(M8:M11)</f>
        <v>16462000</v>
      </c>
      <c r="N12" s="147"/>
      <c r="O12" s="93" t="s">
        <v>73</v>
      </c>
      <c r="P12" s="98">
        <f>SUM(P8:P11)</f>
        <v>1582200</v>
      </c>
      <c r="Q12" s="98">
        <f>SUM(Q8:Q11)</f>
        <v>2543250</v>
      </c>
      <c r="R12" s="98">
        <f>SUM(R8:R11)</f>
        <v>831300</v>
      </c>
      <c r="S12" s="98">
        <f>SUM(S8:S11)</f>
        <v>0</v>
      </c>
      <c r="T12" s="98">
        <f>SUM(T8:T11)</f>
        <v>4956750</v>
      </c>
    </row>
    <row r="13" spans="1:20" x14ac:dyDescent="0.2">
      <c r="A13" s="119"/>
      <c r="B13" s="7"/>
      <c r="C13" s="7"/>
      <c r="D13" s="7"/>
      <c r="E13" s="7"/>
      <c r="F13" s="145"/>
      <c r="G13" s="79"/>
      <c r="H13" s="119"/>
      <c r="I13" s="7"/>
      <c r="J13" s="7"/>
      <c r="K13" s="7"/>
      <c r="L13" s="7"/>
      <c r="M13" s="145"/>
      <c r="N13" s="81"/>
      <c r="O13" s="119"/>
      <c r="P13" s="7"/>
      <c r="Q13" s="7"/>
      <c r="R13" s="7"/>
      <c r="S13" s="7"/>
      <c r="T13" s="145"/>
    </row>
    <row r="14" spans="1:20" x14ac:dyDescent="0.2">
      <c r="A14" s="121" t="s">
        <v>72</v>
      </c>
      <c r="B14" s="7">
        <f t="shared" ref="B14:E17" si="2">I14+P14</f>
        <v>2487450</v>
      </c>
      <c r="C14" s="7">
        <f t="shared" si="2"/>
        <v>4000850</v>
      </c>
      <c r="D14" s="7">
        <f t="shared" si="2"/>
        <v>62905000</v>
      </c>
      <c r="E14" s="7">
        <f t="shared" si="2"/>
        <v>-727000</v>
      </c>
      <c r="F14" s="145">
        <f>SUM(B14:E14)</f>
        <v>68666300</v>
      </c>
      <c r="G14" s="79"/>
      <c r="H14" s="121" t="s">
        <v>72</v>
      </c>
      <c r="I14" s="7">
        <f>SUMIF('Vendor Cost Estimates'!$A:$A,$H14,'Vendor Cost Estimates'!D:D)</f>
        <v>2163000</v>
      </c>
      <c r="J14" s="7">
        <f>SUMIF('Vendor Cost Estimates'!$A:$A,$H14,'Vendor Cost Estimates'!E:E)</f>
        <v>3479000</v>
      </c>
      <c r="K14" s="7">
        <f>SUMIF('Vendor Cost Estimates'!$A:$A,$H14,'Vendor Cost Estimates'!F:F)+SUMIF('Vendor Cost Estimates'!$A:$A,$H14,'Vendor Cost Estimates'!G:G)</f>
        <v>54700000</v>
      </c>
      <c r="L14" s="7">
        <f>SUMIF('Vendor Cost Estimates'!$A:$A,$H14,'Vendor Cost Estimates'!I:I)</f>
        <v>-727000</v>
      </c>
      <c r="M14" s="145">
        <f>SUM(I14:L14)</f>
        <v>59615000</v>
      </c>
      <c r="N14" s="147"/>
      <c r="O14" s="121" t="s">
        <v>72</v>
      </c>
      <c r="P14" s="7">
        <f t="shared" ref="P14:R17" si="3">ROUND(I14*$P$4,0)</f>
        <v>324450</v>
      </c>
      <c r="Q14" s="7">
        <f t="shared" si="3"/>
        <v>521850</v>
      </c>
      <c r="R14" s="7">
        <f t="shared" si="3"/>
        <v>8205000</v>
      </c>
      <c r="S14" s="7">
        <v>0</v>
      </c>
      <c r="T14" s="145">
        <f>SUM(P14:S14)</f>
        <v>9051300</v>
      </c>
    </row>
    <row r="15" spans="1:20" x14ac:dyDescent="0.2">
      <c r="A15" s="121" t="s">
        <v>71</v>
      </c>
      <c r="B15" s="7">
        <f t="shared" si="2"/>
        <v>4743750</v>
      </c>
      <c r="C15" s="7">
        <f t="shared" si="2"/>
        <v>7624500</v>
      </c>
      <c r="D15" s="7">
        <f t="shared" si="2"/>
        <v>1796300</v>
      </c>
      <c r="E15" s="7">
        <f t="shared" si="2"/>
        <v>-4283000</v>
      </c>
      <c r="F15" s="145">
        <f>SUM(B15:E15)</f>
        <v>9881550</v>
      </c>
      <c r="G15" s="79"/>
      <c r="H15" s="121" t="s">
        <v>71</v>
      </c>
      <c r="I15" s="7">
        <f>SUMIF('Vendor Cost Estimates'!$A:$A,$H15,'Vendor Cost Estimates'!D:D)</f>
        <v>4125000</v>
      </c>
      <c r="J15" s="7">
        <f>SUMIF('Vendor Cost Estimates'!$A:$A,$H15,'Vendor Cost Estimates'!E:E)</f>
        <v>6630000</v>
      </c>
      <c r="K15" s="7">
        <f>SUMIF('Vendor Cost Estimates'!$A:$A,$H15,'Vendor Cost Estimates'!F:F)+SUMIF('Vendor Cost Estimates'!$A:$A,$H15,'Vendor Cost Estimates'!G:G)</f>
        <v>1562000</v>
      </c>
      <c r="L15" s="7">
        <f>SUMIF('Vendor Cost Estimates'!$A:$A,$H15,'Vendor Cost Estimates'!I:I)</f>
        <v>-4283000</v>
      </c>
      <c r="M15" s="145">
        <f>SUM(I15:L15)</f>
        <v>8034000</v>
      </c>
      <c r="N15" s="147"/>
      <c r="O15" s="121" t="s">
        <v>71</v>
      </c>
      <c r="P15" s="7">
        <f t="shared" si="3"/>
        <v>618750</v>
      </c>
      <c r="Q15" s="7">
        <f t="shared" si="3"/>
        <v>994500</v>
      </c>
      <c r="R15" s="7">
        <f t="shared" si="3"/>
        <v>234300</v>
      </c>
      <c r="S15" s="7">
        <v>0</v>
      </c>
      <c r="T15" s="145">
        <f>SUM(P15:S15)</f>
        <v>1847550</v>
      </c>
    </row>
    <row r="16" spans="1:20" x14ac:dyDescent="0.2">
      <c r="A16" s="118" t="s">
        <v>70</v>
      </c>
      <c r="B16" s="7">
        <f t="shared" si="2"/>
        <v>192050</v>
      </c>
      <c r="C16" s="7">
        <f t="shared" si="2"/>
        <v>308200</v>
      </c>
      <c r="D16" s="7">
        <f t="shared" si="2"/>
        <v>8050</v>
      </c>
      <c r="E16" s="7">
        <f t="shared" si="2"/>
        <v>-358000</v>
      </c>
      <c r="F16" s="145">
        <f>SUM(B16:E16)</f>
        <v>150300</v>
      </c>
      <c r="G16" s="79"/>
      <c r="H16" s="118" t="s">
        <v>70</v>
      </c>
      <c r="I16" s="7">
        <f>SUMIF('Vendor Cost Estimates'!$A:$A,$H16,'Vendor Cost Estimates'!D:D)</f>
        <v>167000</v>
      </c>
      <c r="J16" s="7">
        <f>SUMIF('Vendor Cost Estimates'!$A:$A,$H16,'Vendor Cost Estimates'!E:E)</f>
        <v>268000</v>
      </c>
      <c r="K16" s="7">
        <f>SUMIF('Vendor Cost Estimates'!$A:$A,$H16,'Vendor Cost Estimates'!F:F)+SUMIF('Vendor Cost Estimates'!$A:$A,$H16,'Vendor Cost Estimates'!G:G)</f>
        <v>7000</v>
      </c>
      <c r="L16" s="7">
        <f>SUMIF('Vendor Cost Estimates'!$A:$A,$H16,'Vendor Cost Estimates'!I:I)</f>
        <v>-358000</v>
      </c>
      <c r="M16" s="145">
        <f>SUM(I16:L16)</f>
        <v>84000</v>
      </c>
      <c r="N16" s="147"/>
      <c r="O16" s="118" t="s">
        <v>70</v>
      </c>
      <c r="P16" s="7">
        <f t="shared" si="3"/>
        <v>25050</v>
      </c>
      <c r="Q16" s="7">
        <f t="shared" si="3"/>
        <v>40200</v>
      </c>
      <c r="R16" s="7">
        <f t="shared" si="3"/>
        <v>1050</v>
      </c>
      <c r="S16" s="7">
        <v>0</v>
      </c>
      <c r="T16" s="145">
        <f>SUM(P16:S16)</f>
        <v>66300</v>
      </c>
    </row>
    <row r="17" spans="1:20" x14ac:dyDescent="0.2">
      <c r="A17" s="99" t="s">
        <v>69</v>
      </c>
      <c r="B17" s="148">
        <f t="shared" si="2"/>
        <v>5756900</v>
      </c>
      <c r="C17" s="148">
        <f t="shared" si="2"/>
        <v>9252900</v>
      </c>
      <c r="D17" s="148">
        <f t="shared" si="2"/>
        <v>801550</v>
      </c>
      <c r="E17" s="148">
        <f t="shared" si="2"/>
        <v>-7650000</v>
      </c>
      <c r="F17" s="146">
        <f>SUM(B17:E17)</f>
        <v>8161350</v>
      </c>
      <c r="G17" s="79"/>
      <c r="H17" s="99" t="s">
        <v>69</v>
      </c>
      <c r="I17" s="148">
        <f>SUMIF('Vendor Cost Estimates'!$A:$A,$H17,'Vendor Cost Estimates'!D:D)</f>
        <v>5006000</v>
      </c>
      <c r="J17" s="148">
        <f>SUMIF('Vendor Cost Estimates'!$A:$A,$H17,'Vendor Cost Estimates'!E:E)</f>
        <v>8046000</v>
      </c>
      <c r="K17" s="148">
        <f>SUMIF('Vendor Cost Estimates'!$A:$A,$H17,'Vendor Cost Estimates'!F:F)+SUMIF('Vendor Cost Estimates'!$A:$A,$H17,'Vendor Cost Estimates'!G:G)</f>
        <v>697000</v>
      </c>
      <c r="L17" s="148">
        <f>SUMIF('Vendor Cost Estimates'!$A:$A,$H17,'Vendor Cost Estimates'!I:I)</f>
        <v>-7650000</v>
      </c>
      <c r="M17" s="146">
        <f>SUM(I17:L17)</f>
        <v>6099000</v>
      </c>
      <c r="N17" s="147"/>
      <c r="O17" s="99" t="s">
        <v>69</v>
      </c>
      <c r="P17" s="148">
        <f t="shared" si="3"/>
        <v>750900</v>
      </c>
      <c r="Q17" s="148">
        <f t="shared" si="3"/>
        <v>1206900</v>
      </c>
      <c r="R17" s="148">
        <f t="shared" si="3"/>
        <v>104550</v>
      </c>
      <c r="S17" s="148">
        <v>0</v>
      </c>
      <c r="T17" s="146">
        <f>SUM(P17:S17)</f>
        <v>2062350</v>
      </c>
    </row>
    <row r="18" spans="1:20" x14ac:dyDescent="0.2">
      <c r="A18" s="93" t="s">
        <v>68</v>
      </c>
      <c r="B18" s="98">
        <f>SUM(B14:B17)</f>
        <v>13180150</v>
      </c>
      <c r="C18" s="98">
        <f>SUM(C14:C17)</f>
        <v>21186450</v>
      </c>
      <c r="D18" s="98">
        <f>SUM(D14:D17)</f>
        <v>65510900</v>
      </c>
      <c r="E18" s="98">
        <f>SUM(E14:E17)</f>
        <v>-13018000</v>
      </c>
      <c r="F18" s="98">
        <f>SUM(F14:F17)</f>
        <v>86859500</v>
      </c>
      <c r="G18" s="79"/>
      <c r="H18" s="93" t="s">
        <v>68</v>
      </c>
      <c r="I18" s="98">
        <f>SUM(I14:I17)</f>
        <v>11461000</v>
      </c>
      <c r="J18" s="98">
        <f>SUM(J14:J17)</f>
        <v>18423000</v>
      </c>
      <c r="K18" s="98">
        <f>SUM(K14:K17)</f>
        <v>56966000</v>
      </c>
      <c r="L18" s="98">
        <f>SUM(L14:L17)</f>
        <v>-13018000</v>
      </c>
      <c r="M18" s="98">
        <f>SUM(M14:M17)</f>
        <v>73832000</v>
      </c>
      <c r="N18" s="147"/>
      <c r="O18" s="93" t="s">
        <v>68</v>
      </c>
      <c r="P18" s="98">
        <f>SUM(P14:P17)</f>
        <v>1719150</v>
      </c>
      <c r="Q18" s="98">
        <f>SUM(Q14:Q17)</f>
        <v>2763450</v>
      </c>
      <c r="R18" s="98">
        <f>SUM(R14:R17)</f>
        <v>8544900</v>
      </c>
      <c r="S18" s="98">
        <f>SUM(S14:S17)</f>
        <v>0</v>
      </c>
      <c r="T18" s="98">
        <f>SUM(T14:T17)</f>
        <v>13027500</v>
      </c>
    </row>
    <row r="19" spans="1:20" x14ac:dyDescent="0.2">
      <c r="A19" s="119"/>
      <c r="B19" s="7"/>
      <c r="C19" s="7"/>
      <c r="D19" s="7"/>
      <c r="E19" s="7"/>
      <c r="F19" s="145"/>
      <c r="G19" s="79"/>
      <c r="H19" s="119"/>
      <c r="I19" s="7"/>
      <c r="J19" s="7"/>
      <c r="K19" s="7"/>
      <c r="L19" s="7"/>
      <c r="M19" s="145"/>
      <c r="N19" s="81"/>
      <c r="O19" s="119"/>
      <c r="P19" s="7"/>
      <c r="Q19" s="7"/>
      <c r="R19" s="7"/>
      <c r="S19" s="7"/>
      <c r="T19" s="145"/>
    </row>
    <row r="20" spans="1:20" x14ac:dyDescent="0.2">
      <c r="A20" s="121" t="s">
        <v>67</v>
      </c>
      <c r="B20" s="7">
        <f t="shared" ref="B20:E26" si="4">I20+P20</f>
        <v>1906700</v>
      </c>
      <c r="C20" s="7">
        <f t="shared" si="4"/>
        <v>3025650</v>
      </c>
      <c r="D20" s="7">
        <f t="shared" si="4"/>
        <v>9435750</v>
      </c>
      <c r="E20" s="7">
        <f t="shared" si="4"/>
        <v>-468000</v>
      </c>
      <c r="F20" s="145">
        <f t="shared" ref="F20:F26" si="5">SUM(B20:E20)</f>
        <v>13900100</v>
      </c>
      <c r="G20" s="79"/>
      <c r="H20" s="121" t="s">
        <v>67</v>
      </c>
      <c r="I20" s="7">
        <f>SUMIF('Vendor Cost Estimates'!$A:$A,$H20,'Vendor Cost Estimates'!D:D)</f>
        <v>1658000</v>
      </c>
      <c r="J20" s="7">
        <f>SUMIF('Vendor Cost Estimates'!$A:$A,$H20,'Vendor Cost Estimates'!E:E)</f>
        <v>2631000</v>
      </c>
      <c r="K20" s="7">
        <f>SUMIF('Vendor Cost Estimates'!$A:$A,$H20,'Vendor Cost Estimates'!F:F)+SUMIF('Vendor Cost Estimates'!$A:$A,$H20,'Vendor Cost Estimates'!G:G)</f>
        <v>8205000</v>
      </c>
      <c r="L20" s="7">
        <f>SUMIF('Vendor Cost Estimates'!$A:$A,$H20,'Vendor Cost Estimates'!I:I)</f>
        <v>-468000</v>
      </c>
      <c r="M20" s="145">
        <f t="shared" ref="M20:M26" si="6">SUM(I20:L20)</f>
        <v>12026000</v>
      </c>
      <c r="N20" s="147"/>
      <c r="O20" s="121" t="s">
        <v>67</v>
      </c>
      <c r="P20" s="7">
        <f t="shared" ref="P20:R26" si="7">ROUND(I20*$P$4,0)</f>
        <v>248700</v>
      </c>
      <c r="Q20" s="7">
        <f t="shared" si="7"/>
        <v>394650</v>
      </c>
      <c r="R20" s="7">
        <f t="shared" si="7"/>
        <v>1230750</v>
      </c>
      <c r="S20" s="7">
        <v>0</v>
      </c>
      <c r="T20" s="145">
        <f t="shared" ref="T20:T26" si="8">SUM(P20:S20)</f>
        <v>1874100</v>
      </c>
    </row>
    <row r="21" spans="1:20" x14ac:dyDescent="0.2">
      <c r="A21" s="121" t="s">
        <v>66</v>
      </c>
      <c r="B21" s="7">
        <f t="shared" si="4"/>
        <v>2996900</v>
      </c>
      <c r="C21" s="7">
        <f t="shared" si="4"/>
        <v>4820800</v>
      </c>
      <c r="D21" s="7">
        <f t="shared" si="4"/>
        <v>62100</v>
      </c>
      <c r="E21" s="7">
        <f t="shared" si="4"/>
        <v>-5422000</v>
      </c>
      <c r="F21" s="145">
        <f t="shared" si="5"/>
        <v>2457800</v>
      </c>
      <c r="G21" s="79"/>
      <c r="H21" s="121" t="s">
        <v>66</v>
      </c>
      <c r="I21" s="7">
        <f>SUMIF('Vendor Cost Estimates'!$A:$A,$H21,'Vendor Cost Estimates'!D:D)</f>
        <v>2606000</v>
      </c>
      <c r="J21" s="7">
        <f>SUMIF('Vendor Cost Estimates'!$A:$A,$H21,'Vendor Cost Estimates'!E:E)</f>
        <v>4192000</v>
      </c>
      <c r="K21" s="7">
        <f>SUMIF('Vendor Cost Estimates'!$A:$A,$H21,'Vendor Cost Estimates'!F:F)+SUMIF('Vendor Cost Estimates'!$A:$A,$H21,'Vendor Cost Estimates'!G:G)</f>
        <v>54000</v>
      </c>
      <c r="L21" s="7">
        <f>SUMIF('Vendor Cost Estimates'!$A:$A,$H21,'Vendor Cost Estimates'!I:I)</f>
        <v>-5422000</v>
      </c>
      <c r="M21" s="145">
        <f t="shared" si="6"/>
        <v>1430000</v>
      </c>
      <c r="N21" s="147"/>
      <c r="O21" s="121" t="s">
        <v>66</v>
      </c>
      <c r="P21" s="7">
        <f t="shared" si="7"/>
        <v>390900</v>
      </c>
      <c r="Q21" s="7">
        <f t="shared" si="7"/>
        <v>628800</v>
      </c>
      <c r="R21" s="7">
        <f t="shared" si="7"/>
        <v>8100</v>
      </c>
      <c r="S21" s="7">
        <v>0</v>
      </c>
      <c r="T21" s="145">
        <f t="shared" si="8"/>
        <v>1027800</v>
      </c>
    </row>
    <row r="22" spans="1:20" x14ac:dyDescent="0.2">
      <c r="A22" s="121" t="s">
        <v>65</v>
      </c>
      <c r="B22" s="7">
        <f t="shared" si="4"/>
        <v>0</v>
      </c>
      <c r="C22" s="7">
        <f t="shared" si="4"/>
        <v>0</v>
      </c>
      <c r="D22" s="7">
        <f t="shared" si="4"/>
        <v>0</v>
      </c>
      <c r="E22" s="7">
        <f t="shared" si="4"/>
        <v>0</v>
      </c>
      <c r="F22" s="145">
        <f t="shared" si="5"/>
        <v>0</v>
      </c>
      <c r="G22" s="79"/>
      <c r="H22" s="121" t="s">
        <v>65</v>
      </c>
      <c r="I22" s="7">
        <f>SUMIF('Vendor Cost Estimates'!$A:$A,$H22,'Vendor Cost Estimates'!D:D)</f>
        <v>0</v>
      </c>
      <c r="J22" s="7">
        <f>SUMIF('Vendor Cost Estimates'!$A:$A,$H22,'Vendor Cost Estimates'!E:E)</f>
        <v>0</v>
      </c>
      <c r="K22" s="7">
        <f>SUMIF('Vendor Cost Estimates'!$A:$A,$H22,'Vendor Cost Estimates'!F:F)+SUMIF('Vendor Cost Estimates'!$A:$A,$H22,'Vendor Cost Estimates'!G:G)</f>
        <v>0</v>
      </c>
      <c r="L22" s="7">
        <f>SUMIF('Vendor Cost Estimates'!$A:$A,$H22,'Vendor Cost Estimates'!I:I)</f>
        <v>0</v>
      </c>
      <c r="M22" s="145">
        <f t="shared" si="6"/>
        <v>0</v>
      </c>
      <c r="N22" s="147"/>
      <c r="O22" s="121" t="s">
        <v>65</v>
      </c>
      <c r="P22" s="7">
        <f t="shared" si="7"/>
        <v>0</v>
      </c>
      <c r="Q22" s="7">
        <f t="shared" si="7"/>
        <v>0</v>
      </c>
      <c r="R22" s="7">
        <f t="shared" si="7"/>
        <v>0</v>
      </c>
      <c r="S22" s="7">
        <v>0</v>
      </c>
      <c r="T22" s="145">
        <f t="shared" si="8"/>
        <v>0</v>
      </c>
    </row>
    <row r="23" spans="1:20" x14ac:dyDescent="0.2">
      <c r="A23" s="121" t="s">
        <v>64</v>
      </c>
      <c r="B23" s="7">
        <f t="shared" si="4"/>
        <v>0</v>
      </c>
      <c r="C23" s="7">
        <f t="shared" si="4"/>
        <v>0</v>
      </c>
      <c r="D23" s="7">
        <f t="shared" si="4"/>
        <v>0</v>
      </c>
      <c r="E23" s="7">
        <f t="shared" si="4"/>
        <v>0</v>
      </c>
      <c r="F23" s="145">
        <f t="shared" si="5"/>
        <v>0</v>
      </c>
      <c r="G23" s="79"/>
      <c r="H23" s="121" t="s">
        <v>64</v>
      </c>
      <c r="I23" s="7">
        <f>SUMIF('Vendor Cost Estimates'!$A:$A,$H23,'Vendor Cost Estimates'!D:D)</f>
        <v>0</v>
      </c>
      <c r="J23" s="7">
        <f>SUMIF('Vendor Cost Estimates'!$A:$A,$H23,'Vendor Cost Estimates'!E:E)</f>
        <v>0</v>
      </c>
      <c r="K23" s="7">
        <f>SUMIF('Vendor Cost Estimates'!$A:$A,$H23,'Vendor Cost Estimates'!F:F)+SUMIF('Vendor Cost Estimates'!$A:$A,$H23,'Vendor Cost Estimates'!G:G)</f>
        <v>0</v>
      </c>
      <c r="L23" s="7">
        <f>SUMIF('Vendor Cost Estimates'!$A:$A,$H23,'Vendor Cost Estimates'!I:I)</f>
        <v>0</v>
      </c>
      <c r="M23" s="145">
        <f t="shared" si="6"/>
        <v>0</v>
      </c>
      <c r="N23" s="147"/>
      <c r="O23" s="121" t="s">
        <v>64</v>
      </c>
      <c r="P23" s="7">
        <f t="shared" si="7"/>
        <v>0</v>
      </c>
      <c r="Q23" s="7">
        <f t="shared" si="7"/>
        <v>0</v>
      </c>
      <c r="R23" s="7">
        <f t="shared" si="7"/>
        <v>0</v>
      </c>
      <c r="S23" s="7">
        <v>0</v>
      </c>
      <c r="T23" s="145">
        <f t="shared" si="8"/>
        <v>0</v>
      </c>
    </row>
    <row r="24" spans="1:20" x14ac:dyDescent="0.2">
      <c r="A24" s="121" t="s">
        <v>63</v>
      </c>
      <c r="B24" s="7">
        <f t="shared" si="4"/>
        <v>0</v>
      </c>
      <c r="C24" s="7">
        <f t="shared" si="4"/>
        <v>0</v>
      </c>
      <c r="D24" s="7">
        <f t="shared" si="4"/>
        <v>0</v>
      </c>
      <c r="E24" s="7">
        <f t="shared" si="4"/>
        <v>0</v>
      </c>
      <c r="F24" s="145">
        <f t="shared" si="5"/>
        <v>0</v>
      </c>
      <c r="G24" s="79"/>
      <c r="H24" s="121" t="s">
        <v>63</v>
      </c>
      <c r="I24" s="7">
        <f>SUMIF('Vendor Cost Estimates'!$A:$A,$H24,'Vendor Cost Estimates'!D:D)</f>
        <v>0</v>
      </c>
      <c r="J24" s="7">
        <f>SUMIF('Vendor Cost Estimates'!$A:$A,$H24,'Vendor Cost Estimates'!E:E)</f>
        <v>0</v>
      </c>
      <c r="K24" s="7">
        <f>SUMIF('Vendor Cost Estimates'!$A:$A,$H24,'Vendor Cost Estimates'!F:F)+SUMIF('Vendor Cost Estimates'!$A:$A,$H24,'Vendor Cost Estimates'!G:G)</f>
        <v>0</v>
      </c>
      <c r="L24" s="7">
        <f>SUMIF('Vendor Cost Estimates'!$A:$A,$H24,'Vendor Cost Estimates'!I:I)</f>
        <v>0</v>
      </c>
      <c r="M24" s="145">
        <f t="shared" si="6"/>
        <v>0</v>
      </c>
      <c r="N24" s="147"/>
      <c r="O24" s="121" t="s">
        <v>63</v>
      </c>
      <c r="P24" s="7">
        <f t="shared" si="7"/>
        <v>0</v>
      </c>
      <c r="Q24" s="7">
        <f t="shared" si="7"/>
        <v>0</v>
      </c>
      <c r="R24" s="7">
        <f t="shared" si="7"/>
        <v>0</v>
      </c>
      <c r="S24" s="7">
        <v>0</v>
      </c>
      <c r="T24" s="145">
        <f t="shared" si="8"/>
        <v>0</v>
      </c>
    </row>
    <row r="25" spans="1:20" x14ac:dyDescent="0.2">
      <c r="A25" s="121" t="s">
        <v>62</v>
      </c>
      <c r="B25" s="7">
        <f t="shared" si="4"/>
        <v>0</v>
      </c>
      <c r="C25" s="7">
        <f t="shared" si="4"/>
        <v>0</v>
      </c>
      <c r="D25" s="7">
        <f t="shared" si="4"/>
        <v>0</v>
      </c>
      <c r="E25" s="7">
        <f t="shared" si="4"/>
        <v>0</v>
      </c>
      <c r="F25" s="145">
        <f t="shared" si="5"/>
        <v>0</v>
      </c>
      <c r="G25" s="79"/>
      <c r="H25" s="121" t="s">
        <v>62</v>
      </c>
      <c r="I25" s="7">
        <f>SUMIF('Vendor Cost Estimates'!$A:$A,$H25,'Vendor Cost Estimates'!D:D)</f>
        <v>0</v>
      </c>
      <c r="J25" s="7">
        <f>SUMIF('Vendor Cost Estimates'!$A:$A,$H25,'Vendor Cost Estimates'!E:E)</f>
        <v>0</v>
      </c>
      <c r="K25" s="7">
        <f>SUMIF('Vendor Cost Estimates'!$A:$A,$H25,'Vendor Cost Estimates'!F:F)+SUMIF('Vendor Cost Estimates'!$A:$A,$H25,'Vendor Cost Estimates'!G:G)</f>
        <v>0</v>
      </c>
      <c r="L25" s="7">
        <f>SUMIF('Vendor Cost Estimates'!$A:$A,$H25,'Vendor Cost Estimates'!I:I)</f>
        <v>0</v>
      </c>
      <c r="M25" s="145">
        <f t="shared" si="6"/>
        <v>0</v>
      </c>
      <c r="N25" s="147"/>
      <c r="O25" s="121" t="s">
        <v>62</v>
      </c>
      <c r="P25" s="7">
        <f t="shared" si="7"/>
        <v>0</v>
      </c>
      <c r="Q25" s="7">
        <f t="shared" si="7"/>
        <v>0</v>
      </c>
      <c r="R25" s="7">
        <f t="shared" si="7"/>
        <v>0</v>
      </c>
      <c r="S25" s="7">
        <v>0</v>
      </c>
      <c r="T25" s="145">
        <f t="shared" si="8"/>
        <v>0</v>
      </c>
    </row>
    <row r="26" spans="1:20" x14ac:dyDescent="0.2">
      <c r="A26" s="103" t="s">
        <v>61</v>
      </c>
      <c r="B26" s="148">
        <f t="shared" si="4"/>
        <v>4499950</v>
      </c>
      <c r="C26" s="148">
        <f t="shared" si="4"/>
        <v>7232350</v>
      </c>
      <c r="D26" s="148">
        <f t="shared" si="4"/>
        <v>4600</v>
      </c>
      <c r="E26" s="148">
        <f t="shared" si="4"/>
        <v>-7979000</v>
      </c>
      <c r="F26" s="146">
        <f t="shared" si="5"/>
        <v>3757900</v>
      </c>
      <c r="G26" s="79"/>
      <c r="H26" s="103" t="s">
        <v>61</v>
      </c>
      <c r="I26" s="148">
        <f>SUMIF('Vendor Cost Estimates'!$A:$A,$H26,'Vendor Cost Estimates'!D:D)</f>
        <v>3913000</v>
      </c>
      <c r="J26" s="148">
        <f>SUMIF('Vendor Cost Estimates'!$A:$A,$H26,'Vendor Cost Estimates'!E:E)</f>
        <v>6289000</v>
      </c>
      <c r="K26" s="148">
        <f>SUMIF('Vendor Cost Estimates'!$A:$A,$H26,'Vendor Cost Estimates'!F:F)+SUMIF('Vendor Cost Estimates'!$A:$A,$H26,'Vendor Cost Estimates'!G:G)</f>
        <v>4000</v>
      </c>
      <c r="L26" s="148">
        <f>SUMIF('Vendor Cost Estimates'!$A:$A,$H26,'Vendor Cost Estimates'!I:I)</f>
        <v>-7979000</v>
      </c>
      <c r="M26" s="146">
        <f t="shared" si="6"/>
        <v>2227000</v>
      </c>
      <c r="N26" s="147"/>
      <c r="O26" s="103" t="s">
        <v>61</v>
      </c>
      <c r="P26" s="148">
        <f t="shared" si="7"/>
        <v>586950</v>
      </c>
      <c r="Q26" s="148">
        <f t="shared" si="7"/>
        <v>943350</v>
      </c>
      <c r="R26" s="148">
        <f t="shared" si="7"/>
        <v>600</v>
      </c>
      <c r="S26" s="148">
        <v>0</v>
      </c>
      <c r="T26" s="146">
        <f t="shared" si="8"/>
        <v>1530900</v>
      </c>
    </row>
    <row r="27" spans="1:20" x14ac:dyDescent="0.2">
      <c r="A27" s="93" t="s">
        <v>60</v>
      </c>
      <c r="B27" s="98">
        <f>SUM(B20:B26)</f>
        <v>9403550</v>
      </c>
      <c r="C27" s="98">
        <f>SUM(C20:C26)</f>
        <v>15078800</v>
      </c>
      <c r="D27" s="98">
        <f>SUM(D20:D26)</f>
        <v>9502450</v>
      </c>
      <c r="E27" s="98">
        <f>SUM(E20:E26)</f>
        <v>-13869000</v>
      </c>
      <c r="F27" s="98">
        <f>SUM(F20:F26)</f>
        <v>20115800</v>
      </c>
      <c r="G27" s="79"/>
      <c r="H27" s="93" t="s">
        <v>60</v>
      </c>
      <c r="I27" s="98">
        <f>SUM(I20:I26)</f>
        <v>8177000</v>
      </c>
      <c r="J27" s="98">
        <f>SUM(J20:J26)</f>
        <v>13112000</v>
      </c>
      <c r="K27" s="98">
        <f>SUM(K20:K26)</f>
        <v>8263000</v>
      </c>
      <c r="L27" s="98">
        <f>SUM(L20:L26)</f>
        <v>-13869000</v>
      </c>
      <c r="M27" s="98">
        <f>SUM(M20:M26)</f>
        <v>15683000</v>
      </c>
      <c r="N27" s="147"/>
      <c r="O27" s="93" t="s">
        <v>60</v>
      </c>
      <c r="P27" s="98">
        <f>SUM(P20:P26)</f>
        <v>1226550</v>
      </c>
      <c r="Q27" s="98">
        <f>SUM(Q20:Q26)</f>
        <v>1966800</v>
      </c>
      <c r="R27" s="98">
        <f>SUM(R20:R26)</f>
        <v>1239450</v>
      </c>
      <c r="S27" s="98">
        <f>SUM(S20:S26)</f>
        <v>0</v>
      </c>
      <c r="T27" s="98">
        <f>SUM(T20:T26)</f>
        <v>4432800</v>
      </c>
    </row>
    <row r="28" spans="1:20" x14ac:dyDescent="0.2">
      <c r="B28" s="7"/>
      <c r="C28" s="7"/>
      <c r="D28" s="7"/>
      <c r="E28" s="7"/>
      <c r="F28" s="145"/>
      <c r="G28" s="79"/>
      <c r="H28" s="119"/>
      <c r="I28" s="7"/>
      <c r="J28" s="7"/>
      <c r="K28" s="7"/>
      <c r="L28" s="7"/>
      <c r="M28" s="145"/>
      <c r="N28" s="147"/>
      <c r="O28" s="119"/>
      <c r="P28" s="7"/>
      <c r="Q28" s="7"/>
      <c r="R28" s="7"/>
      <c r="S28" s="7"/>
      <c r="T28" s="145"/>
    </row>
    <row r="29" spans="1:20" x14ac:dyDescent="0.2">
      <c r="A29" s="119" t="s">
        <v>59</v>
      </c>
      <c r="B29" s="7">
        <f t="shared" ref="B29:E32" si="9">I29+P29</f>
        <v>113850</v>
      </c>
      <c r="C29" s="7">
        <f t="shared" si="9"/>
        <v>184000</v>
      </c>
      <c r="D29" s="7">
        <f t="shared" si="9"/>
        <v>148350</v>
      </c>
      <c r="E29" s="7">
        <f t="shared" si="9"/>
        <v>-375000</v>
      </c>
      <c r="F29" s="145">
        <f>SUM(B29:E29)</f>
        <v>71200</v>
      </c>
      <c r="G29" s="79"/>
      <c r="H29" s="119" t="s">
        <v>59</v>
      </c>
      <c r="I29" s="7">
        <f>SUMIF('Vendor Cost Estimates'!$A:$A,$H29,'Vendor Cost Estimates'!D:D)</f>
        <v>99000</v>
      </c>
      <c r="J29" s="7">
        <f>SUMIF('Vendor Cost Estimates'!$A:$A,$H29,'Vendor Cost Estimates'!E:E)</f>
        <v>160000</v>
      </c>
      <c r="K29" s="7">
        <f>SUMIF('Vendor Cost Estimates'!$A:$A,$H29,'Vendor Cost Estimates'!F:F)+SUMIF('Vendor Cost Estimates'!$A:$A,$H29,'Vendor Cost Estimates'!G:G)</f>
        <v>129000</v>
      </c>
      <c r="L29" s="7">
        <f>SUMIF('Vendor Cost Estimates'!$A:$A,$H29,'Vendor Cost Estimates'!I:I)</f>
        <v>-375000</v>
      </c>
      <c r="M29" s="145">
        <f>SUM(I29:L29)</f>
        <v>13000</v>
      </c>
      <c r="N29" s="147"/>
      <c r="O29" s="119" t="s">
        <v>59</v>
      </c>
      <c r="P29" s="7">
        <f t="shared" ref="P29:R32" si="10">ROUND(I29*$P$4,0)</f>
        <v>14850</v>
      </c>
      <c r="Q29" s="7">
        <f t="shared" si="10"/>
        <v>24000</v>
      </c>
      <c r="R29" s="7">
        <f t="shared" si="10"/>
        <v>19350</v>
      </c>
      <c r="S29" s="7">
        <v>0</v>
      </c>
      <c r="T29" s="145">
        <f>SUM(P29:S29)</f>
        <v>58200</v>
      </c>
    </row>
    <row r="30" spans="1:20" x14ac:dyDescent="0.2">
      <c r="A30" s="119" t="s">
        <v>58</v>
      </c>
      <c r="B30" s="7">
        <f t="shared" si="9"/>
        <v>220800</v>
      </c>
      <c r="C30" s="7">
        <f t="shared" si="9"/>
        <v>355350</v>
      </c>
      <c r="D30" s="7">
        <f t="shared" si="9"/>
        <v>37950</v>
      </c>
      <c r="E30" s="7">
        <f t="shared" si="9"/>
        <v>-287000</v>
      </c>
      <c r="F30" s="145">
        <f>SUM(B30:E30)</f>
        <v>327100</v>
      </c>
      <c r="G30" s="79"/>
      <c r="H30" s="119" t="s">
        <v>58</v>
      </c>
      <c r="I30" s="7">
        <f>SUMIF('Vendor Cost Estimates'!$A:$A,$H30,'Vendor Cost Estimates'!D:D)</f>
        <v>192000</v>
      </c>
      <c r="J30" s="7">
        <f>SUMIF('Vendor Cost Estimates'!$A:$A,$H30,'Vendor Cost Estimates'!E:E)</f>
        <v>309000</v>
      </c>
      <c r="K30" s="7">
        <f>SUMIF('Vendor Cost Estimates'!$A:$A,$H30,'Vendor Cost Estimates'!F:F)+SUMIF('Vendor Cost Estimates'!$A:$A,$H30,'Vendor Cost Estimates'!G:G)</f>
        <v>33000</v>
      </c>
      <c r="L30" s="7">
        <f>SUMIF('Vendor Cost Estimates'!$A:$A,$H30,'Vendor Cost Estimates'!I:I)</f>
        <v>-287000</v>
      </c>
      <c r="M30" s="145">
        <f>SUM(I30:L30)</f>
        <v>247000</v>
      </c>
      <c r="N30" s="147"/>
      <c r="O30" s="119" t="s">
        <v>58</v>
      </c>
      <c r="P30" s="7">
        <f t="shared" si="10"/>
        <v>28800</v>
      </c>
      <c r="Q30" s="7">
        <f t="shared" si="10"/>
        <v>46350</v>
      </c>
      <c r="R30" s="7">
        <f t="shared" si="10"/>
        <v>4950</v>
      </c>
      <c r="S30" s="7">
        <v>0</v>
      </c>
      <c r="T30" s="145">
        <f>SUM(P30:S30)</f>
        <v>80100</v>
      </c>
    </row>
    <row r="31" spans="1:20" x14ac:dyDescent="0.2">
      <c r="A31" s="119" t="s">
        <v>57</v>
      </c>
      <c r="B31" s="7">
        <f t="shared" si="9"/>
        <v>220800</v>
      </c>
      <c r="C31" s="7">
        <f t="shared" si="9"/>
        <v>355350</v>
      </c>
      <c r="D31" s="7">
        <f t="shared" si="9"/>
        <v>37950</v>
      </c>
      <c r="E31" s="7">
        <f t="shared" si="9"/>
        <v>-287000</v>
      </c>
      <c r="F31" s="145">
        <f>SUM(B31:E31)</f>
        <v>327100</v>
      </c>
      <c r="G31" s="79"/>
      <c r="H31" s="119" t="s">
        <v>57</v>
      </c>
      <c r="I31" s="7">
        <f>SUMIF('Vendor Cost Estimates'!$A:$A,$H31,'Vendor Cost Estimates'!D:D)</f>
        <v>192000</v>
      </c>
      <c r="J31" s="7">
        <f>SUMIF('Vendor Cost Estimates'!$A:$A,$H31,'Vendor Cost Estimates'!E:E)</f>
        <v>309000</v>
      </c>
      <c r="K31" s="7">
        <f>SUMIF('Vendor Cost Estimates'!$A:$A,$H31,'Vendor Cost Estimates'!F:F)+SUMIF('Vendor Cost Estimates'!$A:$A,$H31,'Vendor Cost Estimates'!G:G)</f>
        <v>33000</v>
      </c>
      <c r="L31" s="7">
        <f>SUMIF('Vendor Cost Estimates'!$A:$A,$H31,'Vendor Cost Estimates'!I:I)</f>
        <v>-287000</v>
      </c>
      <c r="M31" s="145">
        <f>SUM(I31:L31)</f>
        <v>247000</v>
      </c>
      <c r="N31" s="147"/>
      <c r="O31" s="119" t="s">
        <v>57</v>
      </c>
      <c r="P31" s="7">
        <f t="shared" si="10"/>
        <v>28800</v>
      </c>
      <c r="Q31" s="7">
        <f t="shared" si="10"/>
        <v>46350</v>
      </c>
      <c r="R31" s="7">
        <f t="shared" si="10"/>
        <v>4950</v>
      </c>
      <c r="S31" s="7">
        <v>0</v>
      </c>
      <c r="T31" s="145">
        <f>SUM(P31:S31)</f>
        <v>80100</v>
      </c>
    </row>
    <row r="32" spans="1:20" x14ac:dyDescent="0.2">
      <c r="A32" s="104" t="s">
        <v>56</v>
      </c>
      <c r="B32" s="148">
        <f t="shared" si="9"/>
        <v>346150</v>
      </c>
      <c r="C32" s="148">
        <f t="shared" si="9"/>
        <v>284050</v>
      </c>
      <c r="D32" s="148">
        <f t="shared" si="9"/>
        <v>24150</v>
      </c>
      <c r="E32" s="148">
        <f t="shared" si="9"/>
        <v>-318000</v>
      </c>
      <c r="F32" s="146">
        <f>SUM(B32:E32)</f>
        <v>336350</v>
      </c>
      <c r="G32" s="79"/>
      <c r="H32" s="104" t="s">
        <v>56</v>
      </c>
      <c r="I32" s="148">
        <f>SUMIF('Vendor Cost Estimates'!$A:$A,$H32,'Vendor Cost Estimates'!D:D)</f>
        <v>301000</v>
      </c>
      <c r="J32" s="148">
        <f>SUMIF('Vendor Cost Estimates'!$A:$A,$H32,'Vendor Cost Estimates'!E:E)</f>
        <v>247000</v>
      </c>
      <c r="K32" s="148">
        <f>SUMIF('Vendor Cost Estimates'!$A:$A,$H32,'Vendor Cost Estimates'!F:F)+SUMIF('Vendor Cost Estimates'!$A:$A,$H32,'Vendor Cost Estimates'!G:G)</f>
        <v>21000</v>
      </c>
      <c r="L32" s="148">
        <f>SUMIF('Vendor Cost Estimates'!$A:$A,$H32,'Vendor Cost Estimates'!I:I)</f>
        <v>-318000</v>
      </c>
      <c r="M32" s="146">
        <f>SUM(I32:L32)</f>
        <v>251000</v>
      </c>
      <c r="N32" s="147"/>
      <c r="O32" s="104" t="s">
        <v>56</v>
      </c>
      <c r="P32" s="148">
        <f t="shared" si="10"/>
        <v>45150</v>
      </c>
      <c r="Q32" s="148">
        <f t="shared" si="10"/>
        <v>37050</v>
      </c>
      <c r="R32" s="148">
        <f t="shared" si="10"/>
        <v>3150</v>
      </c>
      <c r="S32" s="148">
        <v>0</v>
      </c>
      <c r="T32" s="146">
        <f>SUM(P32:S32)</f>
        <v>85350</v>
      </c>
    </row>
    <row r="33" spans="1:20" x14ac:dyDescent="0.2">
      <c r="A33" s="105" t="s">
        <v>55</v>
      </c>
      <c r="B33" s="98">
        <f>SUM(B29:B32)</f>
        <v>901600</v>
      </c>
      <c r="C33" s="98">
        <f>SUM(C29:C32)</f>
        <v>1178750</v>
      </c>
      <c r="D33" s="98">
        <f>SUM(D29:D32)</f>
        <v>248400</v>
      </c>
      <c r="E33" s="98">
        <f>SUM(E29:E32)</f>
        <v>-1267000</v>
      </c>
      <c r="F33" s="98">
        <f>SUM(F29:F32)</f>
        <v>1061750</v>
      </c>
      <c r="G33" s="79"/>
      <c r="H33" s="105" t="s">
        <v>55</v>
      </c>
      <c r="I33" s="98">
        <f>SUM(I29:I32)</f>
        <v>784000</v>
      </c>
      <c r="J33" s="98">
        <f>SUM(J29:J32)</f>
        <v>1025000</v>
      </c>
      <c r="K33" s="98">
        <f>SUM(K29:K32)</f>
        <v>216000</v>
      </c>
      <c r="L33" s="98">
        <f>SUM(L29:L32)</f>
        <v>-1267000</v>
      </c>
      <c r="M33" s="98">
        <f>SUM(M29:M32)</f>
        <v>758000</v>
      </c>
      <c r="N33" s="147"/>
      <c r="O33" s="105" t="s">
        <v>55</v>
      </c>
      <c r="P33" s="98">
        <f>SUM(P29:P32)</f>
        <v>117600</v>
      </c>
      <c r="Q33" s="98">
        <f>SUM(Q29:Q32)</f>
        <v>153750</v>
      </c>
      <c r="R33" s="98">
        <f>SUM(R29:R32)</f>
        <v>32400</v>
      </c>
      <c r="S33" s="98">
        <f>SUM(S29:S32)</f>
        <v>0</v>
      </c>
      <c r="T33" s="98">
        <f>SUM(T29:T32)</f>
        <v>303750</v>
      </c>
    </row>
    <row r="34" spans="1:20" x14ac:dyDescent="0.2">
      <c r="A34" s="119"/>
      <c r="B34" s="7"/>
      <c r="C34" s="7"/>
      <c r="D34" s="7"/>
      <c r="E34" s="7"/>
      <c r="F34" s="145"/>
      <c r="G34" s="79"/>
      <c r="H34" s="119"/>
      <c r="I34" s="7"/>
      <c r="J34" s="7"/>
      <c r="K34" s="7"/>
      <c r="L34" s="7"/>
      <c r="M34" s="145"/>
      <c r="N34" s="147"/>
      <c r="O34" s="119"/>
      <c r="P34" s="7"/>
      <c r="Q34" s="7"/>
      <c r="R34" s="7"/>
      <c r="S34" s="7"/>
      <c r="T34" s="145"/>
    </row>
    <row r="35" spans="1:20" x14ac:dyDescent="0.2">
      <c r="A35" s="121" t="s">
        <v>54</v>
      </c>
      <c r="B35" s="7"/>
      <c r="C35" s="7"/>
      <c r="D35" s="7"/>
      <c r="E35" s="7"/>
      <c r="F35" s="145"/>
      <c r="G35" s="79"/>
      <c r="H35" s="121" t="s">
        <v>54</v>
      </c>
      <c r="I35" s="7"/>
      <c r="J35" s="7"/>
      <c r="K35" s="7"/>
      <c r="L35" s="7"/>
      <c r="M35" s="145"/>
      <c r="N35" s="147"/>
      <c r="O35" s="121" t="s">
        <v>54</v>
      </c>
      <c r="P35" s="7"/>
      <c r="Q35" s="7"/>
      <c r="R35" s="7"/>
      <c r="S35" s="7"/>
      <c r="T35" s="145"/>
    </row>
    <row r="36" spans="1:20" x14ac:dyDescent="0.2">
      <c r="A36" s="121" t="s">
        <v>53</v>
      </c>
      <c r="B36" s="7">
        <f t="shared" ref="B36:B67" si="11">I36+P36</f>
        <v>421015</v>
      </c>
      <c r="C36" s="7">
        <f t="shared" ref="C36:C67" si="12">J36+Q36</f>
        <v>438610</v>
      </c>
      <c r="D36" s="7">
        <f t="shared" ref="D36:D67" si="13">K36+R36</f>
        <v>78660</v>
      </c>
      <c r="E36" s="7">
        <f t="shared" ref="E36:E67" si="14">L36+S36</f>
        <v>-296100</v>
      </c>
      <c r="F36" s="145">
        <f t="shared" ref="F36:F67" si="15">SUM(B36:E36)</f>
        <v>642185</v>
      </c>
      <c r="G36" s="79"/>
      <c r="H36" s="121" t="s">
        <v>53</v>
      </c>
      <c r="I36" s="7">
        <f>SUMIF('Vendor Cost Estimates'!$A:$A,$H36,'Vendor Cost Estimates'!D:D)</f>
        <v>366100</v>
      </c>
      <c r="J36" s="7">
        <f>SUMIF('Vendor Cost Estimates'!$A:$A,$H36,'Vendor Cost Estimates'!E:E)</f>
        <v>381400</v>
      </c>
      <c r="K36" s="7">
        <f>SUMIF('Vendor Cost Estimates'!$A:$A,$H36,'Vendor Cost Estimates'!F:F)+SUMIF('Vendor Cost Estimates'!$A:$A,$H36,'Vendor Cost Estimates'!G:G)</f>
        <v>68400</v>
      </c>
      <c r="L36" s="7">
        <f>SUMIF('Vendor Cost Estimates'!$A:$A,$H36,'Vendor Cost Estimates'!I:I)</f>
        <v>-296100</v>
      </c>
      <c r="M36" s="145">
        <f t="shared" ref="M36:M67" si="16">SUM(I36:L36)</f>
        <v>519800</v>
      </c>
      <c r="N36" s="147"/>
      <c r="O36" s="121" t="s">
        <v>53</v>
      </c>
      <c r="P36" s="7">
        <f t="shared" ref="P36:P67" si="17">ROUND(I36*$P$4,0)</f>
        <v>54915</v>
      </c>
      <c r="Q36" s="7">
        <f t="shared" ref="Q36:Q67" si="18">ROUND(J36*$P$4,0)</f>
        <v>57210</v>
      </c>
      <c r="R36" s="7">
        <f t="shared" ref="R36:R67" si="19">ROUND(K36*$P$4,0)</f>
        <v>10260</v>
      </c>
      <c r="S36" s="7">
        <v>0</v>
      </c>
      <c r="T36" s="145">
        <f t="shared" ref="T36:T67" si="20">SUM(P36:S36)</f>
        <v>122385</v>
      </c>
    </row>
    <row r="37" spans="1:20" x14ac:dyDescent="0.2">
      <c r="A37" s="119" t="s">
        <v>52</v>
      </c>
      <c r="B37" s="7">
        <f t="shared" si="11"/>
        <v>1872775</v>
      </c>
      <c r="C37" s="7">
        <f t="shared" si="12"/>
        <v>1941545</v>
      </c>
      <c r="D37" s="7">
        <f t="shared" si="13"/>
        <v>1155175</v>
      </c>
      <c r="E37" s="7">
        <f t="shared" si="14"/>
        <v>-969700</v>
      </c>
      <c r="F37" s="145">
        <f t="shared" si="15"/>
        <v>3999795</v>
      </c>
      <c r="G37" s="79"/>
      <c r="H37" s="119" t="s">
        <v>52</v>
      </c>
      <c r="I37" s="7">
        <f>SUMIF('Vendor Cost Estimates'!$A:$A,$H37,'Vendor Cost Estimates'!D:D)</f>
        <v>1628500</v>
      </c>
      <c r="J37" s="7">
        <f>SUMIF('Vendor Cost Estimates'!$A:$A,$H37,'Vendor Cost Estimates'!E:E)</f>
        <v>1688300</v>
      </c>
      <c r="K37" s="7">
        <f>SUMIF('Vendor Cost Estimates'!$A:$A,$H37,'Vendor Cost Estimates'!F:F)+SUMIF('Vendor Cost Estimates'!$A:$A,$H37,'Vendor Cost Estimates'!G:G)</f>
        <v>1004500</v>
      </c>
      <c r="L37" s="7">
        <f>SUMIF('Vendor Cost Estimates'!$A:$A,$H37,'Vendor Cost Estimates'!I:I)</f>
        <v>-969700</v>
      </c>
      <c r="M37" s="145">
        <f t="shared" si="16"/>
        <v>3351600</v>
      </c>
      <c r="N37" s="147"/>
      <c r="O37" s="119" t="s">
        <v>52</v>
      </c>
      <c r="P37" s="7">
        <f t="shared" si="17"/>
        <v>244275</v>
      </c>
      <c r="Q37" s="7">
        <f t="shared" si="18"/>
        <v>253245</v>
      </c>
      <c r="R37" s="7">
        <f t="shared" si="19"/>
        <v>150675</v>
      </c>
      <c r="S37" s="7">
        <v>0</v>
      </c>
      <c r="T37" s="145">
        <f t="shared" si="20"/>
        <v>648195</v>
      </c>
    </row>
    <row r="38" spans="1:20" x14ac:dyDescent="0.2">
      <c r="A38" s="121" t="s">
        <v>51</v>
      </c>
      <c r="B38" s="7">
        <f t="shared" si="11"/>
        <v>76590</v>
      </c>
      <c r="C38" s="7">
        <f t="shared" si="12"/>
        <v>79695</v>
      </c>
      <c r="D38" s="7">
        <f t="shared" si="13"/>
        <v>41630</v>
      </c>
      <c r="E38" s="7">
        <f t="shared" si="14"/>
        <v>-31100</v>
      </c>
      <c r="F38" s="145">
        <f t="shared" si="15"/>
        <v>166815</v>
      </c>
      <c r="G38" s="79"/>
      <c r="H38" s="121" t="s">
        <v>51</v>
      </c>
      <c r="I38" s="7">
        <f>SUMIF('Vendor Cost Estimates'!$A:$A,$H38,'Vendor Cost Estimates'!D:D)</f>
        <v>66600</v>
      </c>
      <c r="J38" s="7">
        <f>SUMIF('Vendor Cost Estimates'!$A:$A,$H38,'Vendor Cost Estimates'!E:E)</f>
        <v>69300</v>
      </c>
      <c r="K38" s="7">
        <f>SUMIF('Vendor Cost Estimates'!$A:$A,$H38,'Vendor Cost Estimates'!F:F)+SUMIF('Vendor Cost Estimates'!$A:$A,$H38,'Vendor Cost Estimates'!G:G)</f>
        <v>36200</v>
      </c>
      <c r="L38" s="7">
        <f>SUMIF('Vendor Cost Estimates'!$A:$A,$H38,'Vendor Cost Estimates'!I:I)</f>
        <v>-31100</v>
      </c>
      <c r="M38" s="145">
        <f t="shared" si="16"/>
        <v>141000</v>
      </c>
      <c r="N38" s="147"/>
      <c r="O38" s="121" t="s">
        <v>51</v>
      </c>
      <c r="P38" s="7">
        <f t="shared" si="17"/>
        <v>9990</v>
      </c>
      <c r="Q38" s="7">
        <f t="shared" si="18"/>
        <v>10395</v>
      </c>
      <c r="R38" s="7">
        <f t="shared" si="19"/>
        <v>5430</v>
      </c>
      <c r="S38" s="7">
        <v>0</v>
      </c>
      <c r="T38" s="145">
        <f t="shared" si="20"/>
        <v>25815</v>
      </c>
    </row>
    <row r="39" spans="1:20" x14ac:dyDescent="0.2">
      <c r="A39" s="119" t="s">
        <v>50</v>
      </c>
      <c r="B39" s="7">
        <f t="shared" si="11"/>
        <v>9050040</v>
      </c>
      <c r="C39" s="7">
        <f t="shared" si="12"/>
        <v>9426895</v>
      </c>
      <c r="D39" s="7">
        <f t="shared" si="13"/>
        <v>2351980</v>
      </c>
      <c r="E39" s="7">
        <f t="shared" si="14"/>
        <v>-7390700</v>
      </c>
      <c r="F39" s="145">
        <f t="shared" si="15"/>
        <v>13438215</v>
      </c>
      <c r="G39" s="79"/>
      <c r="H39" s="119" t="s">
        <v>50</v>
      </c>
      <c r="I39" s="7">
        <f>SUMIF('Vendor Cost Estimates'!$A:$A,$H39,'Vendor Cost Estimates'!D:D)</f>
        <v>7869600</v>
      </c>
      <c r="J39" s="7">
        <f>SUMIF('Vendor Cost Estimates'!$A:$A,$H39,'Vendor Cost Estimates'!E:E)</f>
        <v>8197300</v>
      </c>
      <c r="K39" s="7">
        <f>SUMIF('Vendor Cost Estimates'!$A:$A,$H39,'Vendor Cost Estimates'!F:F)+SUMIF('Vendor Cost Estimates'!$A:$A,$H39,'Vendor Cost Estimates'!G:G)</f>
        <v>2045200</v>
      </c>
      <c r="L39" s="7">
        <f>SUMIF('Vendor Cost Estimates'!$A:$A,$H39,'Vendor Cost Estimates'!I:I)</f>
        <v>-7390700</v>
      </c>
      <c r="M39" s="145">
        <f t="shared" si="16"/>
        <v>10721400</v>
      </c>
      <c r="N39" s="147"/>
      <c r="O39" s="119" t="s">
        <v>50</v>
      </c>
      <c r="P39" s="7">
        <f t="shared" si="17"/>
        <v>1180440</v>
      </c>
      <c r="Q39" s="7">
        <f t="shared" si="18"/>
        <v>1229595</v>
      </c>
      <c r="R39" s="7">
        <f t="shared" si="19"/>
        <v>306780</v>
      </c>
      <c r="S39" s="7">
        <v>0</v>
      </c>
      <c r="T39" s="145">
        <f t="shared" si="20"/>
        <v>2716815</v>
      </c>
    </row>
    <row r="40" spans="1:20" x14ac:dyDescent="0.2">
      <c r="A40" s="119" t="s">
        <v>49</v>
      </c>
      <c r="B40" s="7">
        <f t="shared" si="11"/>
        <v>2927785</v>
      </c>
      <c r="C40" s="7">
        <f t="shared" si="12"/>
        <v>3049685</v>
      </c>
      <c r="D40" s="7">
        <f t="shared" si="13"/>
        <v>2377280</v>
      </c>
      <c r="E40" s="7">
        <f t="shared" si="14"/>
        <v>-2211400</v>
      </c>
      <c r="F40" s="145">
        <f t="shared" si="15"/>
        <v>6143350</v>
      </c>
      <c r="G40" s="79"/>
      <c r="H40" s="119" t="s">
        <v>49</v>
      </c>
      <c r="I40" s="7">
        <f>SUMIF('Vendor Cost Estimates'!$A:$A,$H40,'Vendor Cost Estimates'!D:D)</f>
        <v>2545900</v>
      </c>
      <c r="J40" s="7">
        <f>SUMIF('Vendor Cost Estimates'!$A:$A,$H40,'Vendor Cost Estimates'!E:E)</f>
        <v>2651900</v>
      </c>
      <c r="K40" s="7">
        <f>SUMIF('Vendor Cost Estimates'!$A:$A,$H40,'Vendor Cost Estimates'!F:F)+SUMIF('Vendor Cost Estimates'!$A:$A,$H40,'Vendor Cost Estimates'!G:G)</f>
        <v>2067200</v>
      </c>
      <c r="L40" s="7">
        <f>SUMIF('Vendor Cost Estimates'!$A:$A,$H40,'Vendor Cost Estimates'!I:I)</f>
        <v>-2211400</v>
      </c>
      <c r="M40" s="145">
        <f t="shared" si="16"/>
        <v>5053600</v>
      </c>
      <c r="N40" s="147"/>
      <c r="O40" s="119" t="s">
        <v>49</v>
      </c>
      <c r="P40" s="7">
        <f t="shared" si="17"/>
        <v>381885</v>
      </c>
      <c r="Q40" s="7">
        <f t="shared" si="18"/>
        <v>397785</v>
      </c>
      <c r="R40" s="7">
        <f t="shared" si="19"/>
        <v>310080</v>
      </c>
      <c r="S40" s="7">
        <v>0</v>
      </c>
      <c r="T40" s="145">
        <f t="shared" si="20"/>
        <v>1089750</v>
      </c>
    </row>
    <row r="41" spans="1:20" x14ac:dyDescent="0.2">
      <c r="A41" s="119" t="s">
        <v>48</v>
      </c>
      <c r="B41" s="7">
        <f t="shared" si="11"/>
        <v>5068625</v>
      </c>
      <c r="C41" s="7">
        <f t="shared" si="12"/>
        <v>5279765</v>
      </c>
      <c r="D41" s="7">
        <f t="shared" si="13"/>
        <v>2400625</v>
      </c>
      <c r="E41" s="7">
        <f t="shared" si="14"/>
        <v>-3628000</v>
      </c>
      <c r="F41" s="145">
        <f t="shared" si="15"/>
        <v>9121015</v>
      </c>
      <c r="G41" s="79"/>
      <c r="H41" s="119" t="s">
        <v>48</v>
      </c>
      <c r="I41" s="7">
        <f>SUMIF('Vendor Cost Estimates'!$A:$A,$H41,'Vendor Cost Estimates'!D:D)</f>
        <v>4407500</v>
      </c>
      <c r="J41" s="7">
        <f>SUMIF('Vendor Cost Estimates'!$A:$A,$H41,'Vendor Cost Estimates'!E:E)</f>
        <v>4591100</v>
      </c>
      <c r="K41" s="7">
        <f>SUMIF('Vendor Cost Estimates'!$A:$A,$H41,'Vendor Cost Estimates'!F:F)+SUMIF('Vendor Cost Estimates'!$A:$A,$H41,'Vendor Cost Estimates'!G:G)</f>
        <v>2087500</v>
      </c>
      <c r="L41" s="7">
        <f>SUMIF('Vendor Cost Estimates'!$A:$A,$H41,'Vendor Cost Estimates'!I:I)</f>
        <v>-3628000</v>
      </c>
      <c r="M41" s="145">
        <f t="shared" si="16"/>
        <v>7458100</v>
      </c>
      <c r="N41" s="147"/>
      <c r="O41" s="119" t="s">
        <v>48</v>
      </c>
      <c r="P41" s="7">
        <f t="shared" si="17"/>
        <v>661125</v>
      </c>
      <c r="Q41" s="7">
        <f t="shared" si="18"/>
        <v>688665</v>
      </c>
      <c r="R41" s="7">
        <f t="shared" si="19"/>
        <v>313125</v>
      </c>
      <c r="S41" s="7">
        <v>0</v>
      </c>
      <c r="T41" s="145">
        <f t="shared" si="20"/>
        <v>1662915</v>
      </c>
    </row>
    <row r="42" spans="1:20" x14ac:dyDescent="0.2">
      <c r="A42" s="119" t="s">
        <v>47</v>
      </c>
      <c r="B42" s="7">
        <f t="shared" si="11"/>
        <v>3942430</v>
      </c>
      <c r="C42" s="7">
        <f t="shared" si="12"/>
        <v>4106765</v>
      </c>
      <c r="D42" s="7">
        <f t="shared" si="13"/>
        <v>2025955</v>
      </c>
      <c r="E42" s="7">
        <f t="shared" si="14"/>
        <v>-2889500</v>
      </c>
      <c r="F42" s="145">
        <f t="shared" si="15"/>
        <v>7185650</v>
      </c>
      <c r="G42" s="79"/>
      <c r="H42" s="119" t="s">
        <v>47</v>
      </c>
      <c r="I42" s="7">
        <f>SUMIF('Vendor Cost Estimates'!$A:$A,$H42,'Vendor Cost Estimates'!D:D)</f>
        <v>3428200</v>
      </c>
      <c r="J42" s="7">
        <f>SUMIF('Vendor Cost Estimates'!$A:$A,$H42,'Vendor Cost Estimates'!E:E)</f>
        <v>3571100</v>
      </c>
      <c r="K42" s="7">
        <f>SUMIF('Vendor Cost Estimates'!$A:$A,$H42,'Vendor Cost Estimates'!F:F)+SUMIF('Vendor Cost Estimates'!$A:$A,$H42,'Vendor Cost Estimates'!G:G)</f>
        <v>1761700</v>
      </c>
      <c r="L42" s="7">
        <f>SUMIF('Vendor Cost Estimates'!$A:$A,$H42,'Vendor Cost Estimates'!I:I)</f>
        <v>-2889500</v>
      </c>
      <c r="M42" s="145">
        <f t="shared" si="16"/>
        <v>5871500</v>
      </c>
      <c r="N42" s="147"/>
      <c r="O42" s="119" t="s">
        <v>47</v>
      </c>
      <c r="P42" s="7">
        <f t="shared" si="17"/>
        <v>514230</v>
      </c>
      <c r="Q42" s="7">
        <f t="shared" si="18"/>
        <v>535665</v>
      </c>
      <c r="R42" s="7">
        <f t="shared" si="19"/>
        <v>264255</v>
      </c>
      <c r="S42" s="7">
        <v>0</v>
      </c>
      <c r="T42" s="145">
        <f t="shared" si="20"/>
        <v>1314150</v>
      </c>
    </row>
    <row r="43" spans="1:20" x14ac:dyDescent="0.2">
      <c r="A43" s="119" t="s">
        <v>46</v>
      </c>
      <c r="B43" s="7">
        <f t="shared" si="11"/>
        <v>5716765</v>
      </c>
      <c r="C43" s="7">
        <f t="shared" si="12"/>
        <v>5954700</v>
      </c>
      <c r="D43" s="7">
        <f t="shared" si="13"/>
        <v>3895510</v>
      </c>
      <c r="E43" s="7">
        <f t="shared" si="14"/>
        <v>-4272200</v>
      </c>
      <c r="F43" s="145">
        <f t="shared" si="15"/>
        <v>11294775</v>
      </c>
      <c r="G43" s="79"/>
      <c r="H43" s="119" t="s">
        <v>46</v>
      </c>
      <c r="I43" s="7">
        <f>SUMIF('Vendor Cost Estimates'!$A:$A,$H43,'Vendor Cost Estimates'!D:D)</f>
        <v>4971100</v>
      </c>
      <c r="J43" s="7">
        <f>SUMIF('Vendor Cost Estimates'!$A:$A,$H43,'Vendor Cost Estimates'!E:E)</f>
        <v>5178000</v>
      </c>
      <c r="K43" s="7">
        <f>SUMIF('Vendor Cost Estimates'!$A:$A,$H43,'Vendor Cost Estimates'!F:F)+SUMIF('Vendor Cost Estimates'!$A:$A,$H43,'Vendor Cost Estimates'!G:G)</f>
        <v>3387400</v>
      </c>
      <c r="L43" s="7">
        <f>SUMIF('Vendor Cost Estimates'!$A:$A,$H43,'Vendor Cost Estimates'!I:I)</f>
        <v>-4272200</v>
      </c>
      <c r="M43" s="145">
        <f t="shared" si="16"/>
        <v>9264300</v>
      </c>
      <c r="N43" s="147"/>
      <c r="O43" s="119" t="s">
        <v>46</v>
      </c>
      <c r="P43" s="7">
        <f t="shared" si="17"/>
        <v>745665</v>
      </c>
      <c r="Q43" s="7">
        <f t="shared" si="18"/>
        <v>776700</v>
      </c>
      <c r="R43" s="7">
        <f t="shared" si="19"/>
        <v>508110</v>
      </c>
      <c r="S43" s="7">
        <v>0</v>
      </c>
      <c r="T43" s="145">
        <f t="shared" si="20"/>
        <v>2030475</v>
      </c>
    </row>
    <row r="44" spans="1:20" x14ac:dyDescent="0.2">
      <c r="A44" s="121" t="s">
        <v>45</v>
      </c>
      <c r="B44" s="7">
        <f t="shared" si="11"/>
        <v>6061650</v>
      </c>
      <c r="C44" s="7">
        <f t="shared" si="12"/>
        <v>6314190</v>
      </c>
      <c r="D44" s="7">
        <f t="shared" si="13"/>
        <v>3916670</v>
      </c>
      <c r="E44" s="7">
        <f t="shared" si="14"/>
        <v>-4602400</v>
      </c>
      <c r="F44" s="145">
        <f t="shared" si="15"/>
        <v>11690110</v>
      </c>
      <c r="G44" s="79"/>
      <c r="H44" s="121" t="s">
        <v>45</v>
      </c>
      <c r="I44" s="7">
        <f>SUMIF('Vendor Cost Estimates'!$A:$A,$H44,'Vendor Cost Estimates'!D:D)</f>
        <v>5271000</v>
      </c>
      <c r="J44" s="7">
        <f>SUMIF('Vendor Cost Estimates'!$A:$A,$H44,'Vendor Cost Estimates'!E:E)</f>
        <v>5490600</v>
      </c>
      <c r="K44" s="7">
        <f>SUMIF('Vendor Cost Estimates'!$A:$A,$H44,'Vendor Cost Estimates'!F:F)+SUMIF('Vendor Cost Estimates'!$A:$A,$H44,'Vendor Cost Estimates'!G:G)</f>
        <v>3405800</v>
      </c>
      <c r="L44" s="7">
        <f>SUMIF('Vendor Cost Estimates'!$A:$A,$H44,'Vendor Cost Estimates'!I:I)</f>
        <v>-4602400</v>
      </c>
      <c r="M44" s="145">
        <f t="shared" si="16"/>
        <v>9565000</v>
      </c>
      <c r="N44" s="147"/>
      <c r="O44" s="121" t="s">
        <v>45</v>
      </c>
      <c r="P44" s="7">
        <f t="shared" si="17"/>
        <v>790650</v>
      </c>
      <c r="Q44" s="7">
        <f t="shared" si="18"/>
        <v>823590</v>
      </c>
      <c r="R44" s="7">
        <f t="shared" si="19"/>
        <v>510870</v>
      </c>
      <c r="S44" s="7">
        <v>0</v>
      </c>
      <c r="T44" s="145">
        <f t="shared" si="20"/>
        <v>2125110</v>
      </c>
    </row>
    <row r="45" spans="1:20" x14ac:dyDescent="0.2">
      <c r="A45" s="119" t="s">
        <v>44</v>
      </c>
      <c r="B45" s="7">
        <f t="shared" si="11"/>
        <v>5762765</v>
      </c>
      <c r="C45" s="7">
        <f t="shared" si="12"/>
        <v>6002885</v>
      </c>
      <c r="D45" s="7">
        <f t="shared" si="13"/>
        <v>3725425</v>
      </c>
      <c r="E45" s="7">
        <f t="shared" si="14"/>
        <v>-4240600</v>
      </c>
      <c r="F45" s="145">
        <f t="shared" si="15"/>
        <v>11250475</v>
      </c>
      <c r="G45" s="79"/>
      <c r="H45" s="119" t="s">
        <v>44</v>
      </c>
      <c r="I45" s="7">
        <f>SUMIF('Vendor Cost Estimates'!$A:$A,$H45,'Vendor Cost Estimates'!D:D)</f>
        <v>5011100</v>
      </c>
      <c r="J45" s="7">
        <f>SUMIF('Vendor Cost Estimates'!$A:$A,$H45,'Vendor Cost Estimates'!E:E)</f>
        <v>5219900</v>
      </c>
      <c r="K45" s="7">
        <f>SUMIF('Vendor Cost Estimates'!$A:$A,$H45,'Vendor Cost Estimates'!F:F)+SUMIF('Vendor Cost Estimates'!$A:$A,$H45,'Vendor Cost Estimates'!G:G)</f>
        <v>3239500</v>
      </c>
      <c r="L45" s="7">
        <f>SUMIF('Vendor Cost Estimates'!$A:$A,$H45,'Vendor Cost Estimates'!I:I)</f>
        <v>-4240600</v>
      </c>
      <c r="M45" s="145">
        <f t="shared" si="16"/>
        <v>9229900</v>
      </c>
      <c r="N45" s="147"/>
      <c r="O45" s="119" t="s">
        <v>44</v>
      </c>
      <c r="P45" s="7">
        <f t="shared" si="17"/>
        <v>751665</v>
      </c>
      <c r="Q45" s="7">
        <f t="shared" si="18"/>
        <v>782985</v>
      </c>
      <c r="R45" s="7">
        <f t="shared" si="19"/>
        <v>485925</v>
      </c>
      <c r="S45" s="7">
        <v>0</v>
      </c>
      <c r="T45" s="145">
        <f t="shared" si="20"/>
        <v>2020575</v>
      </c>
    </row>
    <row r="46" spans="1:20" x14ac:dyDescent="0.2">
      <c r="A46" s="119" t="s">
        <v>43</v>
      </c>
      <c r="B46" s="7">
        <f t="shared" si="11"/>
        <v>4382650</v>
      </c>
      <c r="C46" s="7">
        <f t="shared" si="12"/>
        <v>4565040</v>
      </c>
      <c r="D46" s="7">
        <f t="shared" si="13"/>
        <v>2222720</v>
      </c>
      <c r="E46" s="7">
        <f t="shared" si="14"/>
        <v>-3300700</v>
      </c>
      <c r="F46" s="145">
        <f t="shared" si="15"/>
        <v>7869710</v>
      </c>
      <c r="G46" s="79"/>
      <c r="H46" s="119" t="s">
        <v>43</v>
      </c>
      <c r="I46" s="7">
        <f>SUMIF('Vendor Cost Estimates'!$A:$A,$H46,'Vendor Cost Estimates'!D:D)</f>
        <v>3811000</v>
      </c>
      <c r="J46" s="7">
        <f>SUMIF('Vendor Cost Estimates'!$A:$A,$H46,'Vendor Cost Estimates'!E:E)</f>
        <v>3969600</v>
      </c>
      <c r="K46" s="7">
        <f>SUMIF('Vendor Cost Estimates'!$A:$A,$H46,'Vendor Cost Estimates'!F:F)+SUMIF('Vendor Cost Estimates'!$A:$A,$H46,'Vendor Cost Estimates'!G:G)</f>
        <v>1932800</v>
      </c>
      <c r="L46" s="7">
        <f>SUMIF('Vendor Cost Estimates'!$A:$A,$H46,'Vendor Cost Estimates'!I:I)</f>
        <v>-3300700</v>
      </c>
      <c r="M46" s="145">
        <f t="shared" si="16"/>
        <v>6412700</v>
      </c>
      <c r="N46" s="147"/>
      <c r="O46" s="119" t="s">
        <v>43</v>
      </c>
      <c r="P46" s="7">
        <f t="shared" si="17"/>
        <v>571650</v>
      </c>
      <c r="Q46" s="7">
        <f t="shared" si="18"/>
        <v>595440</v>
      </c>
      <c r="R46" s="7">
        <f t="shared" si="19"/>
        <v>289920</v>
      </c>
      <c r="S46" s="7">
        <v>0</v>
      </c>
      <c r="T46" s="145">
        <f t="shared" si="20"/>
        <v>1457010</v>
      </c>
    </row>
    <row r="47" spans="1:20" x14ac:dyDescent="0.2">
      <c r="A47" s="119" t="s">
        <v>42</v>
      </c>
      <c r="B47" s="7">
        <f t="shared" si="11"/>
        <v>6130190</v>
      </c>
      <c r="C47" s="7">
        <f t="shared" si="12"/>
        <v>6343285</v>
      </c>
      <c r="D47" s="7">
        <f t="shared" si="13"/>
        <v>5252740</v>
      </c>
      <c r="E47" s="7">
        <f t="shared" si="14"/>
        <v>-4267300</v>
      </c>
      <c r="F47" s="145">
        <f t="shared" si="15"/>
        <v>13458915</v>
      </c>
      <c r="G47" s="79"/>
      <c r="H47" s="119" t="s">
        <v>42</v>
      </c>
      <c r="I47" s="7">
        <f>SUMIF('Vendor Cost Estimates'!$A:$A,$H47,'Vendor Cost Estimates'!D:D)</f>
        <v>5330600</v>
      </c>
      <c r="J47" s="7">
        <f>SUMIF('Vendor Cost Estimates'!$A:$A,$H47,'Vendor Cost Estimates'!E:E)</f>
        <v>5515900</v>
      </c>
      <c r="K47" s="7">
        <f>SUMIF('Vendor Cost Estimates'!$A:$A,$H47,'Vendor Cost Estimates'!F:F)+SUMIF('Vendor Cost Estimates'!$A:$A,$H47,'Vendor Cost Estimates'!G:G)</f>
        <v>4567600</v>
      </c>
      <c r="L47" s="7">
        <f>SUMIF('Vendor Cost Estimates'!$A:$A,$H47,'Vendor Cost Estimates'!I:I)</f>
        <v>-4267300</v>
      </c>
      <c r="M47" s="145">
        <f t="shared" si="16"/>
        <v>11146800</v>
      </c>
      <c r="N47" s="147"/>
      <c r="O47" s="119" t="s">
        <v>42</v>
      </c>
      <c r="P47" s="7">
        <f t="shared" si="17"/>
        <v>799590</v>
      </c>
      <c r="Q47" s="7">
        <f t="shared" si="18"/>
        <v>827385</v>
      </c>
      <c r="R47" s="7">
        <f t="shared" si="19"/>
        <v>685140</v>
      </c>
      <c r="S47" s="7">
        <v>0</v>
      </c>
      <c r="T47" s="145">
        <f t="shared" si="20"/>
        <v>2312115</v>
      </c>
    </row>
    <row r="48" spans="1:20" x14ac:dyDescent="0.2">
      <c r="A48" s="119" t="s">
        <v>41</v>
      </c>
      <c r="B48" s="7">
        <f t="shared" si="11"/>
        <v>53820</v>
      </c>
      <c r="C48" s="7">
        <f t="shared" si="12"/>
        <v>55890</v>
      </c>
      <c r="D48" s="7">
        <f t="shared" si="13"/>
        <v>35880</v>
      </c>
      <c r="E48" s="7">
        <f t="shared" si="14"/>
        <v>-38800</v>
      </c>
      <c r="F48" s="145">
        <f t="shared" si="15"/>
        <v>106790</v>
      </c>
      <c r="G48" s="79"/>
      <c r="H48" s="119" t="s">
        <v>41</v>
      </c>
      <c r="I48" s="7">
        <f>SUMIF('Vendor Cost Estimates'!$A:$A,$H48,'Vendor Cost Estimates'!D:D)</f>
        <v>46800</v>
      </c>
      <c r="J48" s="7">
        <f>SUMIF('Vendor Cost Estimates'!$A:$A,$H48,'Vendor Cost Estimates'!E:E)</f>
        <v>48600</v>
      </c>
      <c r="K48" s="7">
        <f>SUMIF('Vendor Cost Estimates'!$A:$A,$H48,'Vendor Cost Estimates'!F:F)+SUMIF('Vendor Cost Estimates'!$A:$A,$H48,'Vendor Cost Estimates'!G:G)</f>
        <v>31200</v>
      </c>
      <c r="L48" s="7">
        <f>SUMIF('Vendor Cost Estimates'!$A:$A,$H48,'Vendor Cost Estimates'!I:I)</f>
        <v>-38800</v>
      </c>
      <c r="M48" s="145">
        <f t="shared" si="16"/>
        <v>87800</v>
      </c>
      <c r="N48" s="147"/>
      <c r="O48" s="119" t="s">
        <v>41</v>
      </c>
      <c r="P48" s="7">
        <f t="shared" si="17"/>
        <v>7020</v>
      </c>
      <c r="Q48" s="7">
        <f t="shared" si="18"/>
        <v>7290</v>
      </c>
      <c r="R48" s="7">
        <f t="shared" si="19"/>
        <v>4680</v>
      </c>
      <c r="S48" s="7">
        <v>0</v>
      </c>
      <c r="T48" s="145">
        <f t="shared" si="20"/>
        <v>18990</v>
      </c>
    </row>
    <row r="49" spans="1:20" x14ac:dyDescent="0.2">
      <c r="A49" s="119" t="s">
        <v>40</v>
      </c>
      <c r="B49" s="7">
        <f t="shared" si="11"/>
        <v>3206315</v>
      </c>
      <c r="C49" s="7">
        <f t="shared" si="12"/>
        <v>3339715</v>
      </c>
      <c r="D49" s="7">
        <f t="shared" si="13"/>
        <v>3516700</v>
      </c>
      <c r="E49" s="7">
        <f t="shared" si="14"/>
        <v>-2115700</v>
      </c>
      <c r="F49" s="145">
        <f t="shared" si="15"/>
        <v>7947030</v>
      </c>
      <c r="G49" s="79"/>
      <c r="H49" s="119" t="s">
        <v>40</v>
      </c>
      <c r="I49" s="7">
        <f>SUMIF('Vendor Cost Estimates'!$A:$A,$H49,'Vendor Cost Estimates'!D:D)</f>
        <v>2788100</v>
      </c>
      <c r="J49" s="7">
        <f>SUMIF('Vendor Cost Estimates'!$A:$A,$H49,'Vendor Cost Estimates'!E:E)</f>
        <v>2904100</v>
      </c>
      <c r="K49" s="7">
        <f>SUMIF('Vendor Cost Estimates'!$A:$A,$H49,'Vendor Cost Estimates'!F:F)+SUMIF('Vendor Cost Estimates'!$A:$A,$H49,'Vendor Cost Estimates'!G:G)</f>
        <v>3058000</v>
      </c>
      <c r="L49" s="7">
        <f>SUMIF('Vendor Cost Estimates'!$A:$A,$H49,'Vendor Cost Estimates'!I:I)</f>
        <v>-2115700</v>
      </c>
      <c r="M49" s="145">
        <f t="shared" si="16"/>
        <v>6634500</v>
      </c>
      <c r="N49" s="147"/>
      <c r="O49" s="119" t="s">
        <v>40</v>
      </c>
      <c r="P49" s="7">
        <f t="shared" si="17"/>
        <v>418215</v>
      </c>
      <c r="Q49" s="7">
        <f t="shared" si="18"/>
        <v>435615</v>
      </c>
      <c r="R49" s="7">
        <f t="shared" si="19"/>
        <v>458700</v>
      </c>
      <c r="S49" s="7">
        <v>0</v>
      </c>
      <c r="T49" s="145">
        <f t="shared" si="20"/>
        <v>1312530</v>
      </c>
    </row>
    <row r="50" spans="1:20" x14ac:dyDescent="0.2">
      <c r="A50" s="119" t="s">
        <v>39</v>
      </c>
      <c r="B50" s="7">
        <f t="shared" si="11"/>
        <v>50255</v>
      </c>
      <c r="C50" s="7">
        <f t="shared" si="12"/>
        <v>52325</v>
      </c>
      <c r="D50" s="7">
        <f t="shared" si="13"/>
        <v>11845</v>
      </c>
      <c r="E50" s="7">
        <f t="shared" si="14"/>
        <v>-76100</v>
      </c>
      <c r="F50" s="145">
        <f t="shared" si="15"/>
        <v>38325</v>
      </c>
      <c r="G50" s="79"/>
      <c r="H50" s="119" t="s">
        <v>39</v>
      </c>
      <c r="I50" s="7">
        <f>SUMIF('Vendor Cost Estimates'!$A:$A,$H50,'Vendor Cost Estimates'!D:D)</f>
        <v>43700</v>
      </c>
      <c r="J50" s="7">
        <f>SUMIF('Vendor Cost Estimates'!$A:$A,$H50,'Vendor Cost Estimates'!E:E)</f>
        <v>45500</v>
      </c>
      <c r="K50" s="7">
        <f>SUMIF('Vendor Cost Estimates'!$A:$A,$H50,'Vendor Cost Estimates'!F:F)+SUMIF('Vendor Cost Estimates'!$A:$A,$H50,'Vendor Cost Estimates'!G:G)</f>
        <v>10300</v>
      </c>
      <c r="L50" s="7">
        <f>SUMIF('Vendor Cost Estimates'!$A:$A,$H50,'Vendor Cost Estimates'!I:I)</f>
        <v>-76100</v>
      </c>
      <c r="M50" s="145">
        <f t="shared" si="16"/>
        <v>23400</v>
      </c>
      <c r="N50" s="147"/>
      <c r="O50" s="119" t="s">
        <v>39</v>
      </c>
      <c r="P50" s="7">
        <f t="shared" si="17"/>
        <v>6555</v>
      </c>
      <c r="Q50" s="7">
        <f t="shared" si="18"/>
        <v>6825</v>
      </c>
      <c r="R50" s="7">
        <f t="shared" si="19"/>
        <v>1545</v>
      </c>
      <c r="S50" s="7">
        <v>0</v>
      </c>
      <c r="T50" s="145">
        <f t="shared" si="20"/>
        <v>14925</v>
      </c>
    </row>
    <row r="51" spans="1:20" x14ac:dyDescent="0.2">
      <c r="A51" s="119" t="s">
        <v>38</v>
      </c>
      <c r="B51" s="7">
        <f t="shared" si="11"/>
        <v>819490</v>
      </c>
      <c r="C51" s="7">
        <f t="shared" si="12"/>
        <v>853645</v>
      </c>
      <c r="D51" s="7">
        <f t="shared" si="13"/>
        <v>172845</v>
      </c>
      <c r="E51" s="7">
        <f t="shared" si="14"/>
        <v>-537900</v>
      </c>
      <c r="F51" s="145">
        <f t="shared" si="15"/>
        <v>1308080</v>
      </c>
      <c r="G51" s="79"/>
      <c r="H51" s="119" t="s">
        <v>38</v>
      </c>
      <c r="I51" s="7">
        <f>SUMIF('Vendor Cost Estimates'!$A:$A,$H51,'Vendor Cost Estimates'!D:D)</f>
        <v>712600</v>
      </c>
      <c r="J51" s="7">
        <f>SUMIF('Vendor Cost Estimates'!$A:$A,$H51,'Vendor Cost Estimates'!E:E)</f>
        <v>742300</v>
      </c>
      <c r="K51" s="7">
        <f>SUMIF('Vendor Cost Estimates'!$A:$A,$H51,'Vendor Cost Estimates'!F:F)+SUMIF('Vendor Cost Estimates'!$A:$A,$H51,'Vendor Cost Estimates'!G:G)</f>
        <v>150300</v>
      </c>
      <c r="L51" s="7">
        <f>SUMIF('Vendor Cost Estimates'!$A:$A,$H51,'Vendor Cost Estimates'!I:I)</f>
        <v>-537900</v>
      </c>
      <c r="M51" s="145">
        <f t="shared" si="16"/>
        <v>1067300</v>
      </c>
      <c r="N51" s="147"/>
      <c r="O51" s="119" t="s">
        <v>38</v>
      </c>
      <c r="P51" s="7">
        <f t="shared" si="17"/>
        <v>106890</v>
      </c>
      <c r="Q51" s="7">
        <f t="shared" si="18"/>
        <v>111345</v>
      </c>
      <c r="R51" s="7">
        <f t="shared" si="19"/>
        <v>22545</v>
      </c>
      <c r="S51" s="7">
        <v>0</v>
      </c>
      <c r="T51" s="145">
        <f t="shared" si="20"/>
        <v>240780</v>
      </c>
    </row>
    <row r="52" spans="1:20" x14ac:dyDescent="0.2">
      <c r="A52" s="119" t="s">
        <v>37</v>
      </c>
      <c r="B52" s="7">
        <f t="shared" si="11"/>
        <v>2268720</v>
      </c>
      <c r="C52" s="7">
        <f t="shared" si="12"/>
        <v>2363020</v>
      </c>
      <c r="D52" s="7">
        <f t="shared" si="13"/>
        <v>1801935</v>
      </c>
      <c r="E52" s="7">
        <f t="shared" si="14"/>
        <v>-1591800</v>
      </c>
      <c r="F52" s="145">
        <f t="shared" si="15"/>
        <v>4841875</v>
      </c>
      <c r="G52" s="79"/>
      <c r="H52" s="119" t="s">
        <v>37</v>
      </c>
      <c r="I52" s="7">
        <f>SUMIF('Vendor Cost Estimates'!$A:$A,$H52,'Vendor Cost Estimates'!D:D)</f>
        <v>1972800</v>
      </c>
      <c r="J52" s="7">
        <f>SUMIF('Vendor Cost Estimates'!$A:$A,$H52,'Vendor Cost Estimates'!E:E)</f>
        <v>2054800</v>
      </c>
      <c r="K52" s="7">
        <f>SUMIF('Vendor Cost Estimates'!$A:$A,$H52,'Vendor Cost Estimates'!F:F)+SUMIF('Vendor Cost Estimates'!$A:$A,$H52,'Vendor Cost Estimates'!G:G)</f>
        <v>1566900</v>
      </c>
      <c r="L52" s="7">
        <f>SUMIF('Vendor Cost Estimates'!$A:$A,$H52,'Vendor Cost Estimates'!I:I)</f>
        <v>-1591800</v>
      </c>
      <c r="M52" s="145">
        <f t="shared" si="16"/>
        <v>4002700</v>
      </c>
      <c r="N52" s="147"/>
      <c r="O52" s="119" t="s">
        <v>37</v>
      </c>
      <c r="P52" s="7">
        <f t="shared" si="17"/>
        <v>295920</v>
      </c>
      <c r="Q52" s="7">
        <f t="shared" si="18"/>
        <v>308220</v>
      </c>
      <c r="R52" s="7">
        <f t="shared" si="19"/>
        <v>235035</v>
      </c>
      <c r="S52" s="7">
        <v>0</v>
      </c>
      <c r="T52" s="145">
        <f t="shared" si="20"/>
        <v>839175</v>
      </c>
    </row>
    <row r="53" spans="1:20" x14ac:dyDescent="0.2">
      <c r="A53" s="119" t="s">
        <v>36</v>
      </c>
      <c r="B53" s="7">
        <f t="shared" si="11"/>
        <v>4084915</v>
      </c>
      <c r="C53" s="7">
        <f t="shared" si="12"/>
        <v>4255000</v>
      </c>
      <c r="D53" s="7">
        <f t="shared" si="13"/>
        <v>3248635</v>
      </c>
      <c r="E53" s="7">
        <f t="shared" si="14"/>
        <v>-2567900</v>
      </c>
      <c r="F53" s="145">
        <f t="shared" si="15"/>
        <v>9020650</v>
      </c>
      <c r="G53" s="79"/>
      <c r="H53" s="119" t="s">
        <v>36</v>
      </c>
      <c r="I53" s="7">
        <f>SUMIF('Vendor Cost Estimates'!$A:$A,$H53,'Vendor Cost Estimates'!D:D)</f>
        <v>3552100</v>
      </c>
      <c r="J53" s="7">
        <f>SUMIF('Vendor Cost Estimates'!$A:$A,$H53,'Vendor Cost Estimates'!E:E)</f>
        <v>3700000</v>
      </c>
      <c r="K53" s="7">
        <f>SUMIF('Vendor Cost Estimates'!$A:$A,$H53,'Vendor Cost Estimates'!F:F)+SUMIF('Vendor Cost Estimates'!$A:$A,$H53,'Vendor Cost Estimates'!G:G)</f>
        <v>2824900</v>
      </c>
      <c r="L53" s="7">
        <f>SUMIF('Vendor Cost Estimates'!$A:$A,$H53,'Vendor Cost Estimates'!I:I)</f>
        <v>-2567900</v>
      </c>
      <c r="M53" s="145">
        <f t="shared" si="16"/>
        <v>7509100</v>
      </c>
      <c r="N53" s="147"/>
      <c r="O53" s="119" t="s">
        <v>36</v>
      </c>
      <c r="P53" s="7">
        <f t="shared" si="17"/>
        <v>532815</v>
      </c>
      <c r="Q53" s="7">
        <f t="shared" si="18"/>
        <v>555000</v>
      </c>
      <c r="R53" s="7">
        <f t="shared" si="19"/>
        <v>423735</v>
      </c>
      <c r="S53" s="7">
        <v>0</v>
      </c>
      <c r="T53" s="145">
        <f t="shared" si="20"/>
        <v>1511550</v>
      </c>
    </row>
    <row r="54" spans="1:20" x14ac:dyDescent="0.2">
      <c r="A54" s="119" t="s">
        <v>35</v>
      </c>
      <c r="B54" s="7">
        <f t="shared" si="11"/>
        <v>4124820</v>
      </c>
      <c r="C54" s="7">
        <f t="shared" si="12"/>
        <v>4296745</v>
      </c>
      <c r="D54" s="7">
        <f t="shared" si="13"/>
        <v>3547750</v>
      </c>
      <c r="E54" s="7">
        <f t="shared" si="14"/>
        <v>-2550600</v>
      </c>
      <c r="F54" s="145">
        <f t="shared" si="15"/>
        <v>9418715</v>
      </c>
      <c r="G54" s="79"/>
      <c r="H54" s="119" t="s">
        <v>35</v>
      </c>
      <c r="I54" s="7">
        <f>SUMIF('Vendor Cost Estimates'!$A:$A,$H54,'Vendor Cost Estimates'!D:D)</f>
        <v>3586800</v>
      </c>
      <c r="J54" s="7">
        <f>SUMIF('Vendor Cost Estimates'!$A:$A,$H54,'Vendor Cost Estimates'!E:E)</f>
        <v>3736300</v>
      </c>
      <c r="K54" s="7">
        <f>SUMIF('Vendor Cost Estimates'!$A:$A,$H54,'Vendor Cost Estimates'!F:F)+SUMIF('Vendor Cost Estimates'!$A:$A,$H54,'Vendor Cost Estimates'!G:G)</f>
        <v>3085000</v>
      </c>
      <c r="L54" s="7">
        <f>SUMIF('Vendor Cost Estimates'!$A:$A,$H54,'Vendor Cost Estimates'!I:I)</f>
        <v>-2550600</v>
      </c>
      <c r="M54" s="145">
        <f t="shared" si="16"/>
        <v>7857500</v>
      </c>
      <c r="N54" s="147"/>
      <c r="O54" s="119" t="s">
        <v>35</v>
      </c>
      <c r="P54" s="7">
        <f t="shared" si="17"/>
        <v>538020</v>
      </c>
      <c r="Q54" s="7">
        <f t="shared" si="18"/>
        <v>560445</v>
      </c>
      <c r="R54" s="7">
        <f t="shared" si="19"/>
        <v>462750</v>
      </c>
      <c r="S54" s="7">
        <v>0</v>
      </c>
      <c r="T54" s="145">
        <f t="shared" si="20"/>
        <v>1561215</v>
      </c>
    </row>
    <row r="55" spans="1:20" x14ac:dyDescent="0.2">
      <c r="A55" s="119" t="s">
        <v>34</v>
      </c>
      <c r="B55" s="7">
        <f t="shared" si="11"/>
        <v>5738500</v>
      </c>
      <c r="C55" s="7">
        <f t="shared" si="12"/>
        <v>5977240</v>
      </c>
      <c r="D55" s="7">
        <f t="shared" si="13"/>
        <v>2278610</v>
      </c>
      <c r="E55" s="7">
        <f t="shared" si="14"/>
        <v>-4340200</v>
      </c>
      <c r="F55" s="145">
        <f t="shared" si="15"/>
        <v>9654150</v>
      </c>
      <c r="G55" s="79"/>
      <c r="H55" s="119" t="s">
        <v>34</v>
      </c>
      <c r="I55" s="7">
        <f>SUMIF('Vendor Cost Estimates'!$A:$A,$H55,'Vendor Cost Estimates'!D:D)</f>
        <v>4990000</v>
      </c>
      <c r="J55" s="7">
        <f>SUMIF('Vendor Cost Estimates'!$A:$A,$H55,'Vendor Cost Estimates'!E:E)</f>
        <v>5197600</v>
      </c>
      <c r="K55" s="7">
        <f>SUMIF('Vendor Cost Estimates'!$A:$A,$H55,'Vendor Cost Estimates'!F:F)+SUMIF('Vendor Cost Estimates'!$A:$A,$H55,'Vendor Cost Estimates'!G:G)</f>
        <v>1981400</v>
      </c>
      <c r="L55" s="7">
        <f>SUMIF('Vendor Cost Estimates'!$A:$A,$H55,'Vendor Cost Estimates'!I:I)</f>
        <v>-4340200</v>
      </c>
      <c r="M55" s="145">
        <f t="shared" si="16"/>
        <v>7828800</v>
      </c>
      <c r="N55" s="147"/>
      <c r="O55" s="119" t="s">
        <v>34</v>
      </c>
      <c r="P55" s="7">
        <f t="shared" si="17"/>
        <v>748500</v>
      </c>
      <c r="Q55" s="7">
        <f t="shared" si="18"/>
        <v>779640</v>
      </c>
      <c r="R55" s="7">
        <f t="shared" si="19"/>
        <v>297210</v>
      </c>
      <c r="S55" s="7">
        <v>0</v>
      </c>
      <c r="T55" s="145">
        <f t="shared" si="20"/>
        <v>1825350</v>
      </c>
    </row>
    <row r="56" spans="1:20" x14ac:dyDescent="0.2">
      <c r="A56" s="119" t="s">
        <v>33</v>
      </c>
      <c r="B56" s="7">
        <f t="shared" si="11"/>
        <v>36225</v>
      </c>
      <c r="C56" s="7">
        <f t="shared" si="12"/>
        <v>37605</v>
      </c>
      <c r="D56" s="7">
        <f t="shared" si="13"/>
        <v>47265</v>
      </c>
      <c r="E56" s="7">
        <f t="shared" si="14"/>
        <v>-33700</v>
      </c>
      <c r="F56" s="145">
        <f t="shared" si="15"/>
        <v>87395</v>
      </c>
      <c r="G56" s="79"/>
      <c r="H56" s="119" t="s">
        <v>33</v>
      </c>
      <c r="I56" s="7">
        <f>SUMIF('Vendor Cost Estimates'!$A:$A,$H56,'Vendor Cost Estimates'!D:D)</f>
        <v>31500</v>
      </c>
      <c r="J56" s="7">
        <f>SUMIF('Vendor Cost Estimates'!$A:$A,$H56,'Vendor Cost Estimates'!E:E)</f>
        <v>32700</v>
      </c>
      <c r="K56" s="7">
        <f>SUMIF('Vendor Cost Estimates'!$A:$A,$H56,'Vendor Cost Estimates'!F:F)+SUMIF('Vendor Cost Estimates'!$A:$A,$H56,'Vendor Cost Estimates'!G:G)</f>
        <v>41100</v>
      </c>
      <c r="L56" s="7">
        <f>SUMIF('Vendor Cost Estimates'!$A:$A,$H56,'Vendor Cost Estimates'!I:I)</f>
        <v>-33700</v>
      </c>
      <c r="M56" s="145">
        <f t="shared" si="16"/>
        <v>71600</v>
      </c>
      <c r="N56" s="147"/>
      <c r="O56" s="119" t="s">
        <v>33</v>
      </c>
      <c r="P56" s="7">
        <f t="shared" si="17"/>
        <v>4725</v>
      </c>
      <c r="Q56" s="7">
        <f t="shared" si="18"/>
        <v>4905</v>
      </c>
      <c r="R56" s="7">
        <f t="shared" si="19"/>
        <v>6165</v>
      </c>
      <c r="S56" s="7">
        <v>0</v>
      </c>
      <c r="T56" s="145">
        <f t="shared" si="20"/>
        <v>15795</v>
      </c>
    </row>
    <row r="57" spans="1:20" x14ac:dyDescent="0.2">
      <c r="A57" s="119" t="s">
        <v>32</v>
      </c>
      <c r="B57" s="7">
        <f t="shared" si="11"/>
        <v>4131490</v>
      </c>
      <c r="C57" s="7">
        <f t="shared" si="12"/>
        <v>4303415</v>
      </c>
      <c r="D57" s="7">
        <f t="shared" si="13"/>
        <v>2403040</v>
      </c>
      <c r="E57" s="7">
        <f t="shared" si="14"/>
        <v>-2546600</v>
      </c>
      <c r="F57" s="145">
        <f t="shared" si="15"/>
        <v>8291345</v>
      </c>
      <c r="G57" s="79"/>
      <c r="H57" s="119" t="s">
        <v>32</v>
      </c>
      <c r="I57" s="7">
        <f>SUMIF('Vendor Cost Estimates'!$A:$A,$H57,'Vendor Cost Estimates'!D:D)</f>
        <v>3592600</v>
      </c>
      <c r="J57" s="7">
        <f>SUMIF('Vendor Cost Estimates'!$A:$A,$H57,'Vendor Cost Estimates'!E:E)</f>
        <v>3742100</v>
      </c>
      <c r="K57" s="7">
        <f>SUMIF('Vendor Cost Estimates'!$A:$A,$H57,'Vendor Cost Estimates'!F:F)+SUMIF('Vendor Cost Estimates'!$A:$A,$H57,'Vendor Cost Estimates'!G:G)</f>
        <v>2089600</v>
      </c>
      <c r="L57" s="7">
        <f>SUMIF('Vendor Cost Estimates'!$A:$A,$H57,'Vendor Cost Estimates'!I:I)</f>
        <v>-2546600</v>
      </c>
      <c r="M57" s="145">
        <f t="shared" si="16"/>
        <v>6877700</v>
      </c>
      <c r="N57" s="147"/>
      <c r="O57" s="119" t="s">
        <v>32</v>
      </c>
      <c r="P57" s="7">
        <f t="shared" si="17"/>
        <v>538890</v>
      </c>
      <c r="Q57" s="7">
        <f t="shared" si="18"/>
        <v>561315</v>
      </c>
      <c r="R57" s="7">
        <f t="shared" si="19"/>
        <v>313440</v>
      </c>
      <c r="S57" s="7">
        <v>0</v>
      </c>
      <c r="T57" s="145">
        <f t="shared" si="20"/>
        <v>1413645</v>
      </c>
    </row>
    <row r="58" spans="1:20" x14ac:dyDescent="0.2">
      <c r="A58" s="119" t="s">
        <v>31</v>
      </c>
      <c r="B58" s="7">
        <f t="shared" si="11"/>
        <v>4945</v>
      </c>
      <c r="C58" s="7">
        <f t="shared" si="12"/>
        <v>5060</v>
      </c>
      <c r="D58" s="7">
        <f t="shared" si="13"/>
        <v>4600</v>
      </c>
      <c r="E58" s="7">
        <f t="shared" si="14"/>
        <v>-5000</v>
      </c>
      <c r="F58" s="145">
        <f t="shared" si="15"/>
        <v>9605</v>
      </c>
      <c r="G58" s="79"/>
      <c r="H58" s="119" t="s">
        <v>31</v>
      </c>
      <c r="I58" s="7">
        <f>SUMIF('Vendor Cost Estimates'!$A:$A,$H58,'Vendor Cost Estimates'!D:D)</f>
        <v>4300</v>
      </c>
      <c r="J58" s="7">
        <f>SUMIF('Vendor Cost Estimates'!$A:$A,$H58,'Vendor Cost Estimates'!E:E)</f>
        <v>4400</v>
      </c>
      <c r="K58" s="7">
        <f>SUMIF('Vendor Cost Estimates'!$A:$A,$H58,'Vendor Cost Estimates'!F:F)+SUMIF('Vendor Cost Estimates'!$A:$A,$H58,'Vendor Cost Estimates'!G:G)</f>
        <v>4000</v>
      </c>
      <c r="L58" s="7">
        <f>SUMIF('Vendor Cost Estimates'!$A:$A,$H58,'Vendor Cost Estimates'!I:I)</f>
        <v>-5000</v>
      </c>
      <c r="M58" s="145">
        <f t="shared" si="16"/>
        <v>7700</v>
      </c>
      <c r="N58" s="147"/>
      <c r="O58" s="119" t="s">
        <v>31</v>
      </c>
      <c r="P58" s="7">
        <f t="shared" si="17"/>
        <v>645</v>
      </c>
      <c r="Q58" s="7">
        <f t="shared" si="18"/>
        <v>660</v>
      </c>
      <c r="R58" s="7">
        <f t="shared" si="19"/>
        <v>600</v>
      </c>
      <c r="S58" s="7">
        <v>0</v>
      </c>
      <c r="T58" s="145">
        <f t="shared" si="20"/>
        <v>1905</v>
      </c>
    </row>
    <row r="59" spans="1:20" x14ac:dyDescent="0.2">
      <c r="A59" s="119" t="s">
        <v>30</v>
      </c>
      <c r="B59" s="7">
        <f t="shared" si="11"/>
        <v>3856065</v>
      </c>
      <c r="C59" s="7">
        <f t="shared" si="12"/>
        <v>4016490</v>
      </c>
      <c r="D59" s="7">
        <f t="shared" si="13"/>
        <v>4204285</v>
      </c>
      <c r="E59" s="7">
        <f t="shared" si="14"/>
        <v>-2367300</v>
      </c>
      <c r="F59" s="145">
        <f t="shared" si="15"/>
        <v>9709540</v>
      </c>
      <c r="G59" s="79"/>
      <c r="H59" s="119" t="s">
        <v>30</v>
      </c>
      <c r="I59" s="7">
        <f>SUMIF('Vendor Cost Estimates'!$A:$A,$H59,'Vendor Cost Estimates'!D:D)</f>
        <v>3353100</v>
      </c>
      <c r="J59" s="7">
        <f>SUMIF('Vendor Cost Estimates'!$A:$A,$H59,'Vendor Cost Estimates'!E:E)</f>
        <v>3492600</v>
      </c>
      <c r="K59" s="7">
        <f>SUMIF('Vendor Cost Estimates'!$A:$A,$H59,'Vendor Cost Estimates'!F:F)+SUMIF('Vendor Cost Estimates'!$A:$A,$H59,'Vendor Cost Estimates'!G:G)</f>
        <v>3655900</v>
      </c>
      <c r="L59" s="7">
        <f>SUMIF('Vendor Cost Estimates'!$A:$A,$H59,'Vendor Cost Estimates'!I:I)</f>
        <v>-2367300</v>
      </c>
      <c r="M59" s="145">
        <f t="shared" si="16"/>
        <v>8134300</v>
      </c>
      <c r="N59" s="147"/>
      <c r="O59" s="119" t="s">
        <v>30</v>
      </c>
      <c r="P59" s="7">
        <f t="shared" si="17"/>
        <v>502965</v>
      </c>
      <c r="Q59" s="7">
        <f t="shared" si="18"/>
        <v>523890</v>
      </c>
      <c r="R59" s="7">
        <f t="shared" si="19"/>
        <v>548385</v>
      </c>
      <c r="S59" s="7">
        <v>0</v>
      </c>
      <c r="T59" s="145">
        <f t="shared" si="20"/>
        <v>1575240</v>
      </c>
    </row>
    <row r="60" spans="1:20" x14ac:dyDescent="0.2">
      <c r="A60" s="119" t="s">
        <v>29</v>
      </c>
      <c r="B60" s="7">
        <f t="shared" si="11"/>
        <v>3856065</v>
      </c>
      <c r="C60" s="7">
        <f t="shared" si="12"/>
        <v>4016490</v>
      </c>
      <c r="D60" s="7">
        <f t="shared" si="13"/>
        <v>4204285</v>
      </c>
      <c r="E60" s="7">
        <f t="shared" si="14"/>
        <v>-2367300</v>
      </c>
      <c r="F60" s="145">
        <f t="shared" si="15"/>
        <v>9709540</v>
      </c>
      <c r="G60" s="79"/>
      <c r="H60" s="119" t="s">
        <v>29</v>
      </c>
      <c r="I60" s="7">
        <f>SUMIF('Vendor Cost Estimates'!$A:$A,$H60,'Vendor Cost Estimates'!D:D)</f>
        <v>3353100</v>
      </c>
      <c r="J60" s="7">
        <f>SUMIF('Vendor Cost Estimates'!$A:$A,$H60,'Vendor Cost Estimates'!E:E)</f>
        <v>3492600</v>
      </c>
      <c r="K60" s="7">
        <f>SUMIF('Vendor Cost Estimates'!$A:$A,$H60,'Vendor Cost Estimates'!F:F)+SUMIF('Vendor Cost Estimates'!$A:$A,$H60,'Vendor Cost Estimates'!G:G)</f>
        <v>3655900</v>
      </c>
      <c r="L60" s="7">
        <f>SUMIF('Vendor Cost Estimates'!$A:$A,$H60,'Vendor Cost Estimates'!I:I)</f>
        <v>-2367300</v>
      </c>
      <c r="M60" s="145">
        <f t="shared" si="16"/>
        <v>8134300</v>
      </c>
      <c r="N60" s="147"/>
      <c r="O60" s="119" t="s">
        <v>29</v>
      </c>
      <c r="P60" s="7">
        <f t="shared" si="17"/>
        <v>502965</v>
      </c>
      <c r="Q60" s="7">
        <f t="shared" si="18"/>
        <v>523890</v>
      </c>
      <c r="R60" s="7">
        <f t="shared" si="19"/>
        <v>548385</v>
      </c>
      <c r="S60" s="7">
        <v>0</v>
      </c>
      <c r="T60" s="145">
        <f t="shared" si="20"/>
        <v>1575240</v>
      </c>
    </row>
    <row r="61" spans="1:20" x14ac:dyDescent="0.2">
      <c r="A61" s="119" t="s">
        <v>28</v>
      </c>
      <c r="B61" s="7">
        <f t="shared" si="11"/>
        <v>4209575</v>
      </c>
      <c r="C61" s="7">
        <f t="shared" si="12"/>
        <v>4384950</v>
      </c>
      <c r="D61" s="7">
        <f t="shared" si="13"/>
        <v>4257415</v>
      </c>
      <c r="E61" s="7">
        <f t="shared" si="14"/>
        <v>-3500400</v>
      </c>
      <c r="F61" s="145">
        <f t="shared" si="15"/>
        <v>9351540</v>
      </c>
      <c r="G61" s="79"/>
      <c r="H61" s="119" t="s">
        <v>28</v>
      </c>
      <c r="I61" s="7">
        <f>SUMIF('Vendor Cost Estimates'!$A:$A,$H61,'Vendor Cost Estimates'!D:D)</f>
        <v>3660500</v>
      </c>
      <c r="J61" s="7">
        <f>SUMIF('Vendor Cost Estimates'!$A:$A,$H61,'Vendor Cost Estimates'!E:E)</f>
        <v>3813000</v>
      </c>
      <c r="K61" s="7">
        <f>SUMIF('Vendor Cost Estimates'!$A:$A,$H61,'Vendor Cost Estimates'!F:F)+SUMIF('Vendor Cost Estimates'!$A:$A,$H61,'Vendor Cost Estimates'!G:G)</f>
        <v>3702100</v>
      </c>
      <c r="L61" s="7">
        <f>SUMIF('Vendor Cost Estimates'!$A:$A,$H61,'Vendor Cost Estimates'!I:I)</f>
        <v>-3500400</v>
      </c>
      <c r="M61" s="145">
        <f t="shared" si="16"/>
        <v>7675200</v>
      </c>
      <c r="N61" s="147"/>
      <c r="O61" s="119" t="s">
        <v>28</v>
      </c>
      <c r="P61" s="7">
        <f t="shared" si="17"/>
        <v>549075</v>
      </c>
      <c r="Q61" s="7">
        <f t="shared" si="18"/>
        <v>571950</v>
      </c>
      <c r="R61" s="7">
        <f t="shared" si="19"/>
        <v>555315</v>
      </c>
      <c r="S61" s="7">
        <v>0</v>
      </c>
      <c r="T61" s="145">
        <f t="shared" si="20"/>
        <v>1676340</v>
      </c>
    </row>
    <row r="62" spans="1:20" x14ac:dyDescent="0.2">
      <c r="A62" s="119" t="s">
        <v>27</v>
      </c>
      <c r="B62" s="7">
        <f t="shared" si="11"/>
        <v>3831570</v>
      </c>
      <c r="C62" s="7">
        <f t="shared" si="12"/>
        <v>3991075</v>
      </c>
      <c r="D62" s="7">
        <f t="shared" si="13"/>
        <v>4630015</v>
      </c>
      <c r="E62" s="7">
        <f t="shared" si="14"/>
        <v>-2332300</v>
      </c>
      <c r="F62" s="145">
        <f t="shared" si="15"/>
        <v>10120360</v>
      </c>
      <c r="G62" s="79"/>
      <c r="H62" s="119" t="s">
        <v>27</v>
      </c>
      <c r="I62" s="7">
        <f>SUMIF('Vendor Cost Estimates'!$A:$A,$H62,'Vendor Cost Estimates'!D:D)</f>
        <v>3331800</v>
      </c>
      <c r="J62" s="7">
        <f>SUMIF('Vendor Cost Estimates'!$A:$A,$H62,'Vendor Cost Estimates'!E:E)</f>
        <v>3470500</v>
      </c>
      <c r="K62" s="7">
        <f>SUMIF('Vendor Cost Estimates'!$A:$A,$H62,'Vendor Cost Estimates'!F:F)+SUMIF('Vendor Cost Estimates'!$A:$A,$H62,'Vendor Cost Estimates'!G:G)</f>
        <v>4026100</v>
      </c>
      <c r="L62" s="7">
        <f>SUMIF('Vendor Cost Estimates'!$A:$A,$H62,'Vendor Cost Estimates'!I:I)</f>
        <v>-2332300</v>
      </c>
      <c r="M62" s="145">
        <f t="shared" si="16"/>
        <v>8496100</v>
      </c>
      <c r="N62" s="147"/>
      <c r="O62" s="119" t="s">
        <v>27</v>
      </c>
      <c r="P62" s="7">
        <f t="shared" si="17"/>
        <v>499770</v>
      </c>
      <c r="Q62" s="7">
        <f t="shared" si="18"/>
        <v>520575</v>
      </c>
      <c r="R62" s="7">
        <f t="shared" si="19"/>
        <v>603915</v>
      </c>
      <c r="S62" s="7">
        <v>0</v>
      </c>
      <c r="T62" s="145">
        <f t="shared" si="20"/>
        <v>1624260</v>
      </c>
    </row>
    <row r="63" spans="1:20" x14ac:dyDescent="0.2">
      <c r="A63" s="119" t="s">
        <v>26</v>
      </c>
      <c r="B63" s="7">
        <f t="shared" si="11"/>
        <v>4301345</v>
      </c>
      <c r="C63" s="7">
        <f t="shared" si="12"/>
        <v>4425775</v>
      </c>
      <c r="D63" s="7">
        <f t="shared" si="13"/>
        <v>4233265</v>
      </c>
      <c r="E63" s="7">
        <f t="shared" si="14"/>
        <v>-3121600</v>
      </c>
      <c r="F63" s="145">
        <f t="shared" si="15"/>
        <v>9838785</v>
      </c>
      <c r="G63" s="79"/>
      <c r="H63" s="119" t="s">
        <v>26</v>
      </c>
      <c r="I63" s="7">
        <f>SUMIF('Vendor Cost Estimates'!$A:$A,$H63,'Vendor Cost Estimates'!D:D)</f>
        <v>3740300</v>
      </c>
      <c r="J63" s="7">
        <f>SUMIF('Vendor Cost Estimates'!$A:$A,$H63,'Vendor Cost Estimates'!E:E)</f>
        <v>3848500</v>
      </c>
      <c r="K63" s="7">
        <f>SUMIF('Vendor Cost Estimates'!$A:$A,$H63,'Vendor Cost Estimates'!F:F)+SUMIF('Vendor Cost Estimates'!$A:$A,$H63,'Vendor Cost Estimates'!G:G)</f>
        <v>3681100</v>
      </c>
      <c r="L63" s="7">
        <f>SUMIF('Vendor Cost Estimates'!$A:$A,$H63,'Vendor Cost Estimates'!I:I)</f>
        <v>-3121600</v>
      </c>
      <c r="M63" s="145">
        <f t="shared" si="16"/>
        <v>8148300</v>
      </c>
      <c r="N63" s="147"/>
      <c r="O63" s="119" t="s">
        <v>26</v>
      </c>
      <c r="P63" s="7">
        <f t="shared" si="17"/>
        <v>561045</v>
      </c>
      <c r="Q63" s="7">
        <f t="shared" si="18"/>
        <v>577275</v>
      </c>
      <c r="R63" s="7">
        <f t="shared" si="19"/>
        <v>552165</v>
      </c>
      <c r="S63" s="7">
        <v>0</v>
      </c>
      <c r="T63" s="145">
        <f t="shared" si="20"/>
        <v>1690485</v>
      </c>
    </row>
    <row r="64" spans="1:20" x14ac:dyDescent="0.2">
      <c r="A64" s="119" t="s">
        <v>25</v>
      </c>
      <c r="B64" s="7">
        <f t="shared" si="11"/>
        <v>3342130</v>
      </c>
      <c r="C64" s="7">
        <f t="shared" si="12"/>
        <v>3481165</v>
      </c>
      <c r="D64" s="7">
        <f t="shared" si="13"/>
        <v>2728490</v>
      </c>
      <c r="E64" s="7">
        <f t="shared" si="14"/>
        <v>-2217600</v>
      </c>
      <c r="F64" s="145">
        <f t="shared" si="15"/>
        <v>7334185</v>
      </c>
      <c r="G64" s="79"/>
      <c r="H64" s="119" t="s">
        <v>25</v>
      </c>
      <c r="I64" s="7">
        <f>SUMIF('Vendor Cost Estimates'!$A:$A,$H64,'Vendor Cost Estimates'!D:D)</f>
        <v>2906200</v>
      </c>
      <c r="J64" s="7">
        <f>SUMIF('Vendor Cost Estimates'!$A:$A,$H64,'Vendor Cost Estimates'!E:E)</f>
        <v>3027100</v>
      </c>
      <c r="K64" s="7">
        <f>SUMIF('Vendor Cost Estimates'!$A:$A,$H64,'Vendor Cost Estimates'!F:F)+SUMIF('Vendor Cost Estimates'!$A:$A,$H64,'Vendor Cost Estimates'!G:G)</f>
        <v>2372600</v>
      </c>
      <c r="L64" s="7">
        <f>SUMIF('Vendor Cost Estimates'!$A:$A,$H64,'Vendor Cost Estimates'!I:I)</f>
        <v>-2217600</v>
      </c>
      <c r="M64" s="145">
        <f t="shared" si="16"/>
        <v>6088300</v>
      </c>
      <c r="N64" s="147"/>
      <c r="O64" s="119" t="s">
        <v>25</v>
      </c>
      <c r="P64" s="7">
        <f t="shared" si="17"/>
        <v>435930</v>
      </c>
      <c r="Q64" s="7">
        <f t="shared" si="18"/>
        <v>454065</v>
      </c>
      <c r="R64" s="7">
        <f t="shared" si="19"/>
        <v>355890</v>
      </c>
      <c r="S64" s="7">
        <v>0</v>
      </c>
      <c r="T64" s="145">
        <f t="shared" si="20"/>
        <v>1245885</v>
      </c>
    </row>
    <row r="65" spans="1:20" x14ac:dyDescent="0.2">
      <c r="A65" s="119" t="s">
        <v>24</v>
      </c>
      <c r="B65" s="7">
        <f t="shared" si="11"/>
        <v>4093540</v>
      </c>
      <c r="C65" s="7">
        <f t="shared" si="12"/>
        <v>4263855</v>
      </c>
      <c r="D65" s="7">
        <f t="shared" si="13"/>
        <v>5616600</v>
      </c>
      <c r="E65" s="7">
        <f t="shared" si="14"/>
        <v>-2631500</v>
      </c>
      <c r="F65" s="145">
        <f t="shared" si="15"/>
        <v>11342495</v>
      </c>
      <c r="G65" s="79"/>
      <c r="H65" s="119" t="s">
        <v>24</v>
      </c>
      <c r="I65" s="7">
        <f>SUMIF('Vendor Cost Estimates'!$A:$A,$H65,'Vendor Cost Estimates'!D:D)</f>
        <v>3559600</v>
      </c>
      <c r="J65" s="7">
        <f>SUMIF('Vendor Cost Estimates'!$A:$A,$H65,'Vendor Cost Estimates'!E:E)</f>
        <v>3707700</v>
      </c>
      <c r="K65" s="7">
        <f>SUMIF('Vendor Cost Estimates'!$A:$A,$H65,'Vendor Cost Estimates'!F:F)+SUMIF('Vendor Cost Estimates'!$A:$A,$H65,'Vendor Cost Estimates'!G:G)</f>
        <v>4884000</v>
      </c>
      <c r="L65" s="7">
        <f>SUMIF('Vendor Cost Estimates'!$A:$A,$H65,'Vendor Cost Estimates'!I:I)</f>
        <v>-2631500</v>
      </c>
      <c r="M65" s="145">
        <f t="shared" si="16"/>
        <v>9519800</v>
      </c>
      <c r="N65" s="147"/>
      <c r="O65" s="119" t="s">
        <v>24</v>
      </c>
      <c r="P65" s="7">
        <f t="shared" si="17"/>
        <v>533940</v>
      </c>
      <c r="Q65" s="7">
        <f t="shared" si="18"/>
        <v>556155</v>
      </c>
      <c r="R65" s="7">
        <f t="shared" si="19"/>
        <v>732600</v>
      </c>
      <c r="S65" s="7">
        <v>0</v>
      </c>
      <c r="T65" s="145">
        <f t="shared" si="20"/>
        <v>1822695</v>
      </c>
    </row>
    <row r="66" spans="1:20" x14ac:dyDescent="0.2">
      <c r="A66" s="119" t="s">
        <v>23</v>
      </c>
      <c r="B66" s="7">
        <f t="shared" si="11"/>
        <v>2913410</v>
      </c>
      <c r="C66" s="7">
        <f t="shared" si="12"/>
        <v>3034735</v>
      </c>
      <c r="D66" s="7">
        <f t="shared" si="13"/>
        <v>2334155</v>
      </c>
      <c r="E66" s="7">
        <f t="shared" si="14"/>
        <v>-1793600</v>
      </c>
      <c r="F66" s="145">
        <f t="shared" si="15"/>
        <v>6488700</v>
      </c>
      <c r="G66" s="79"/>
      <c r="H66" s="119" t="s">
        <v>23</v>
      </c>
      <c r="I66" s="7">
        <f>SUMIF('Vendor Cost Estimates'!$A:$A,$H66,'Vendor Cost Estimates'!D:D)</f>
        <v>2533400</v>
      </c>
      <c r="J66" s="7">
        <f>SUMIF('Vendor Cost Estimates'!$A:$A,$H66,'Vendor Cost Estimates'!E:E)</f>
        <v>2638900</v>
      </c>
      <c r="K66" s="7">
        <f>SUMIF('Vendor Cost Estimates'!$A:$A,$H66,'Vendor Cost Estimates'!F:F)+SUMIF('Vendor Cost Estimates'!$A:$A,$H66,'Vendor Cost Estimates'!G:G)</f>
        <v>2029700</v>
      </c>
      <c r="L66" s="7">
        <f>SUMIF('Vendor Cost Estimates'!$A:$A,$H66,'Vendor Cost Estimates'!I:I)</f>
        <v>-1793600</v>
      </c>
      <c r="M66" s="145">
        <f t="shared" si="16"/>
        <v>5408400</v>
      </c>
      <c r="N66" s="147"/>
      <c r="O66" s="119" t="s">
        <v>23</v>
      </c>
      <c r="P66" s="7">
        <f t="shared" si="17"/>
        <v>380010</v>
      </c>
      <c r="Q66" s="7">
        <f t="shared" si="18"/>
        <v>395835</v>
      </c>
      <c r="R66" s="7">
        <f t="shared" si="19"/>
        <v>304455</v>
      </c>
      <c r="S66" s="7">
        <v>0</v>
      </c>
      <c r="T66" s="145">
        <f t="shared" si="20"/>
        <v>1080300</v>
      </c>
    </row>
    <row r="67" spans="1:20" x14ac:dyDescent="0.2">
      <c r="A67" s="104" t="s">
        <v>22</v>
      </c>
      <c r="B67" s="148">
        <f t="shared" si="11"/>
        <v>3383760</v>
      </c>
      <c r="C67" s="148">
        <f t="shared" si="12"/>
        <v>3524750</v>
      </c>
      <c r="D67" s="148">
        <f t="shared" si="13"/>
        <v>3175610</v>
      </c>
      <c r="E67" s="148">
        <f t="shared" si="14"/>
        <v>-2092100</v>
      </c>
      <c r="F67" s="146">
        <f t="shared" si="15"/>
        <v>7992020</v>
      </c>
      <c r="G67" s="79"/>
      <c r="H67" s="104" t="s">
        <v>22</v>
      </c>
      <c r="I67" s="148">
        <f>SUMIF('Vendor Cost Estimates'!$A:$A,$H67,'Vendor Cost Estimates'!D:D)</f>
        <v>2942400</v>
      </c>
      <c r="J67" s="148">
        <f>SUMIF('Vendor Cost Estimates'!$A:$A,$H67,'Vendor Cost Estimates'!E:E)</f>
        <v>3065000</v>
      </c>
      <c r="K67" s="148">
        <f>SUMIF('Vendor Cost Estimates'!$A:$A,$H67,'Vendor Cost Estimates'!F:F)+SUMIF('Vendor Cost Estimates'!$A:$A,$H67,'Vendor Cost Estimates'!G:G)</f>
        <v>2761400</v>
      </c>
      <c r="L67" s="148">
        <f>SUMIF('Vendor Cost Estimates'!$A:$A,$H67,'Vendor Cost Estimates'!I:I)</f>
        <v>-2092100</v>
      </c>
      <c r="M67" s="146">
        <f t="shared" si="16"/>
        <v>6676700</v>
      </c>
      <c r="N67" s="147"/>
      <c r="O67" s="104" t="s">
        <v>22</v>
      </c>
      <c r="P67" s="148">
        <f t="shared" si="17"/>
        <v>441360</v>
      </c>
      <c r="Q67" s="148">
        <f t="shared" si="18"/>
        <v>459750</v>
      </c>
      <c r="R67" s="148">
        <f t="shared" si="19"/>
        <v>414210</v>
      </c>
      <c r="S67" s="148">
        <v>0</v>
      </c>
      <c r="T67" s="146">
        <f t="shared" si="20"/>
        <v>1315320</v>
      </c>
    </row>
    <row r="68" spans="1:20" x14ac:dyDescent="0.2">
      <c r="A68" s="105" t="s">
        <v>21</v>
      </c>
      <c r="B68" s="98">
        <f>SUM(B36:B67)</f>
        <v>109720235</v>
      </c>
      <c r="C68" s="98">
        <f>SUM(C36:C67)</f>
        <v>114182005</v>
      </c>
      <c r="D68" s="98">
        <f>SUM(D36:D67)</f>
        <v>81897595</v>
      </c>
      <c r="E68" s="98">
        <f>SUM(E36:E67)</f>
        <v>-76927700</v>
      </c>
      <c r="F68" s="98">
        <f>SUM(F36:F67)</f>
        <v>228872135</v>
      </c>
      <c r="G68" s="79"/>
      <c r="H68" s="105" t="s">
        <v>21</v>
      </c>
      <c r="I68" s="98">
        <f>SUM(I36:I67)</f>
        <v>95408900</v>
      </c>
      <c r="J68" s="98">
        <f>SUM(J36:J67)</f>
        <v>99288700</v>
      </c>
      <c r="K68" s="98">
        <f>SUM(K36:K67)</f>
        <v>71215300</v>
      </c>
      <c r="L68" s="98">
        <f>SUM(L36:L67)</f>
        <v>-76927700</v>
      </c>
      <c r="M68" s="98">
        <f>SUM(M36:M67)</f>
        <v>188985200</v>
      </c>
      <c r="N68" s="147"/>
      <c r="O68" s="105" t="s">
        <v>21</v>
      </c>
      <c r="P68" s="98">
        <f>SUM(P36:P67)</f>
        <v>14311335</v>
      </c>
      <c r="Q68" s="98">
        <f>SUM(Q36:Q67)</f>
        <v>14893305</v>
      </c>
      <c r="R68" s="98">
        <f>SUM(R36:R67)</f>
        <v>10682295</v>
      </c>
      <c r="S68" s="98">
        <f>SUM(S36:S67)</f>
        <v>0</v>
      </c>
      <c r="T68" s="98">
        <f>SUM(T36:T67)</f>
        <v>39886935</v>
      </c>
    </row>
    <row r="69" spans="1:20" ht="13.5" thickBot="1" x14ac:dyDescent="0.25">
      <c r="A69" s="122"/>
      <c r="B69" s="123"/>
      <c r="C69" s="123"/>
      <c r="D69" s="123"/>
      <c r="E69" s="123"/>
      <c r="F69" s="106"/>
      <c r="G69" s="79"/>
      <c r="H69" s="122"/>
      <c r="I69" s="123"/>
      <c r="J69" s="123"/>
      <c r="K69" s="123"/>
      <c r="L69" s="123"/>
      <c r="M69" s="106"/>
      <c r="N69" s="81"/>
      <c r="O69" s="122"/>
      <c r="P69" s="123"/>
      <c r="Q69" s="123"/>
      <c r="R69" s="123"/>
      <c r="S69" s="123"/>
      <c r="T69" s="106"/>
    </row>
    <row r="70" spans="1:20" ht="24.75" customHeight="1" thickBot="1" x14ac:dyDescent="0.25">
      <c r="A70" s="107" t="s">
        <v>20</v>
      </c>
      <c r="B70" s="108">
        <f>SUM(B12,B18,B27,B33,B68)</f>
        <v>145335735</v>
      </c>
      <c r="C70" s="108">
        <f>SUM(C12,C18,C27,C33,C68)</f>
        <v>171124255</v>
      </c>
      <c r="D70" s="108">
        <f>SUM(D12,D18,D27,D33,D68)</f>
        <v>163532645</v>
      </c>
      <c r="E70" s="108">
        <f>SUM(E12,E18,E27,E33,E68)</f>
        <v>-121664700</v>
      </c>
      <c r="F70" s="108">
        <f>SUM(F12,F18,F27,F33,F68)</f>
        <v>358327935</v>
      </c>
      <c r="G70" s="151"/>
      <c r="H70" s="107" t="s">
        <v>20</v>
      </c>
      <c r="I70" s="108">
        <f>SUM(I12,I18,I27,I33,I68)</f>
        <v>126378900</v>
      </c>
      <c r="J70" s="108">
        <f>SUM(J12,J18,J27,J33,J68)</f>
        <v>148803700</v>
      </c>
      <c r="K70" s="108">
        <f>SUM(K12,K18,K27,K33,K68)</f>
        <v>142202300</v>
      </c>
      <c r="L70" s="108">
        <f>SUM(L12,L18,L27,L33,L68)</f>
        <v>-121664700</v>
      </c>
      <c r="M70" s="108">
        <f>SUM(M12,M18,M27,M33,M68)</f>
        <v>295720200</v>
      </c>
      <c r="N70" s="151"/>
      <c r="O70" s="107" t="s">
        <v>20</v>
      </c>
      <c r="P70" s="108">
        <f>SUM(P12,P18,P27,P33,P68)</f>
        <v>18956835</v>
      </c>
      <c r="Q70" s="108">
        <f>SUM(Q12,Q18,Q27,Q33,Q68)</f>
        <v>22320555</v>
      </c>
      <c r="R70" s="108">
        <f>SUM(R12,R18,R27,R33,R68)</f>
        <v>21330345</v>
      </c>
      <c r="S70" s="108">
        <f>SUM(S12,S18,S27,S33,S68)</f>
        <v>0</v>
      </c>
      <c r="T70" s="108">
        <f>SUM(T12,T18,T27,T33,T68)</f>
        <v>62607735</v>
      </c>
    </row>
    <row r="71" spans="1:20" x14ac:dyDescent="0.2">
      <c r="A71" s="118"/>
      <c r="B71" s="7"/>
      <c r="C71" s="7"/>
      <c r="D71" s="7"/>
      <c r="E71" s="7"/>
      <c r="F71" s="145"/>
      <c r="G71" s="79"/>
      <c r="H71" s="118"/>
      <c r="I71" s="7"/>
      <c r="J71" s="7"/>
      <c r="K71" s="7"/>
      <c r="L71" s="7"/>
      <c r="M71" s="145"/>
      <c r="N71" s="81"/>
      <c r="O71" s="118"/>
      <c r="P71" s="7"/>
      <c r="Q71" s="7"/>
      <c r="R71" s="7"/>
      <c r="S71" s="7"/>
      <c r="T71" s="145"/>
    </row>
    <row r="72" spans="1:20" x14ac:dyDescent="0.2">
      <c r="A72" s="121" t="s">
        <v>19</v>
      </c>
      <c r="B72" s="7">
        <f>I72+P72</f>
        <v>0</v>
      </c>
      <c r="C72" s="7">
        <f>J72+Q72</f>
        <v>0</v>
      </c>
      <c r="D72" s="7">
        <f>K72+R72</f>
        <v>0</v>
      </c>
      <c r="E72" s="7">
        <f>L72+S72</f>
        <v>0</v>
      </c>
      <c r="F72" s="145">
        <f>SUM(B72:E72)</f>
        <v>0</v>
      </c>
      <c r="G72" s="79"/>
      <c r="H72" s="121" t="s">
        <v>19</v>
      </c>
      <c r="I72" s="7">
        <v>0</v>
      </c>
      <c r="J72" s="7">
        <v>0</v>
      </c>
      <c r="K72" s="7">
        <v>0</v>
      </c>
      <c r="L72" s="7">
        <v>0</v>
      </c>
      <c r="M72" s="145">
        <f>SUM(I72:L72)</f>
        <v>0</v>
      </c>
      <c r="N72" s="151"/>
      <c r="O72" s="121" t="s">
        <v>19</v>
      </c>
      <c r="P72" s="7">
        <f>ROUND(I72*$P$4,0)</f>
        <v>0</v>
      </c>
      <c r="Q72" s="7">
        <f>ROUND(J72*$P$4,0)</f>
        <v>0</v>
      </c>
      <c r="R72" s="7">
        <f>ROUND(K72*$P$4,0)</f>
        <v>0</v>
      </c>
      <c r="S72" s="7">
        <v>0</v>
      </c>
      <c r="T72" s="145">
        <f>SUM(P72:S72)</f>
        <v>0</v>
      </c>
    </row>
    <row r="73" spans="1:20" x14ac:dyDescent="0.2">
      <c r="A73" s="121"/>
      <c r="B73" s="7"/>
      <c r="C73" s="7"/>
      <c r="D73" s="7"/>
      <c r="E73" s="7"/>
      <c r="F73" s="145"/>
      <c r="G73" s="79"/>
      <c r="H73" s="121"/>
      <c r="I73" s="7"/>
      <c r="J73" s="7"/>
      <c r="K73" s="7"/>
      <c r="L73" s="7"/>
      <c r="M73" s="145"/>
      <c r="N73" s="147"/>
      <c r="O73" s="121"/>
      <c r="P73" s="7"/>
      <c r="Q73" s="7"/>
      <c r="R73" s="7"/>
      <c r="S73" s="7"/>
      <c r="T73" s="145"/>
    </row>
    <row r="74" spans="1:20" x14ac:dyDescent="0.2">
      <c r="A74" s="121" t="s">
        <v>18</v>
      </c>
      <c r="B74" s="7">
        <f>I74+P74</f>
        <v>0</v>
      </c>
      <c r="C74" s="7">
        <f>J74+Q74</f>
        <v>0</v>
      </c>
      <c r="D74" s="7">
        <f>K74+R74</f>
        <v>0</v>
      </c>
      <c r="E74" s="7">
        <f>L74+S74</f>
        <v>0</v>
      </c>
      <c r="F74" s="145">
        <f>SUM(B74:E74)</f>
        <v>0</v>
      </c>
      <c r="G74" s="79"/>
      <c r="H74" s="121" t="s">
        <v>18</v>
      </c>
      <c r="I74" s="7">
        <v>0</v>
      </c>
      <c r="J74" s="7">
        <v>0</v>
      </c>
      <c r="K74" s="7">
        <v>0</v>
      </c>
      <c r="L74" s="7">
        <v>0</v>
      </c>
      <c r="M74" s="145">
        <f>SUM(I74:L74)</f>
        <v>0</v>
      </c>
      <c r="N74" s="151"/>
      <c r="O74" s="121" t="s">
        <v>18</v>
      </c>
      <c r="P74" s="7">
        <f>ROUND(I74*$P$4,0)</f>
        <v>0</v>
      </c>
      <c r="Q74" s="7">
        <f>ROUND(J74*$P$4,0)</f>
        <v>0</v>
      </c>
      <c r="R74" s="7">
        <f>ROUND(K74*$P$4,0)</f>
        <v>0</v>
      </c>
      <c r="S74" s="7">
        <v>0</v>
      </c>
      <c r="T74" s="145">
        <f>SUM(P74:S74)</f>
        <v>0</v>
      </c>
    </row>
    <row r="75" spans="1:20" x14ac:dyDescent="0.2">
      <c r="A75" s="118"/>
      <c r="B75" s="7"/>
      <c r="C75" s="7"/>
      <c r="D75" s="7"/>
      <c r="E75" s="7"/>
      <c r="F75" s="145"/>
      <c r="G75" s="79"/>
      <c r="H75" s="118"/>
      <c r="I75" s="7"/>
      <c r="J75" s="7"/>
      <c r="K75" s="7"/>
      <c r="L75" s="7"/>
      <c r="M75" s="145"/>
      <c r="N75" s="81"/>
      <c r="O75" s="118"/>
      <c r="P75" s="7"/>
      <c r="Q75" s="7"/>
      <c r="R75" s="7"/>
      <c r="S75" s="7"/>
      <c r="T75" s="145"/>
    </row>
    <row r="76" spans="1:20" x14ac:dyDescent="0.2">
      <c r="A76" s="121" t="s">
        <v>17</v>
      </c>
      <c r="B76" s="7">
        <f>I76+P76</f>
        <v>0</v>
      </c>
      <c r="C76" s="7">
        <f>J76+Q76</f>
        <v>0</v>
      </c>
      <c r="D76" s="7">
        <f>K76+R76</f>
        <v>0</v>
      </c>
      <c r="E76" s="7">
        <f>L76+S76</f>
        <v>0</v>
      </c>
      <c r="F76" s="145">
        <f>SUM(B76:E76)</f>
        <v>0</v>
      </c>
      <c r="G76" s="79"/>
      <c r="H76" s="121" t="s">
        <v>17</v>
      </c>
      <c r="I76" s="7">
        <v>0</v>
      </c>
      <c r="J76" s="7">
        <v>0</v>
      </c>
      <c r="K76" s="7">
        <v>0</v>
      </c>
      <c r="L76" s="7">
        <v>0</v>
      </c>
      <c r="M76" s="145">
        <f>SUM(I76:L76)</f>
        <v>0</v>
      </c>
      <c r="N76" s="151"/>
      <c r="O76" s="121" t="s">
        <v>17</v>
      </c>
      <c r="P76" s="7">
        <f>ROUND(I76*$P$4,0)</f>
        <v>0</v>
      </c>
      <c r="Q76" s="7">
        <f>ROUND(J76*$P$4,0)</f>
        <v>0</v>
      </c>
      <c r="R76" s="7">
        <f>ROUND(K76*$P$4,0)</f>
        <v>0</v>
      </c>
      <c r="S76" s="7">
        <v>0</v>
      </c>
      <c r="T76" s="145">
        <f>SUM(P76:S76)</f>
        <v>0</v>
      </c>
    </row>
    <row r="77" spans="1:20" x14ac:dyDescent="0.2">
      <c r="A77" s="118"/>
      <c r="B77" s="7"/>
      <c r="C77" s="7"/>
      <c r="D77" s="7"/>
      <c r="E77" s="7"/>
      <c r="F77" s="145"/>
      <c r="G77" s="79"/>
      <c r="H77" s="118"/>
      <c r="I77" s="7"/>
      <c r="J77" s="7"/>
      <c r="K77" s="7"/>
      <c r="L77" s="7"/>
      <c r="M77" s="145"/>
      <c r="N77" s="81"/>
      <c r="O77" s="118"/>
      <c r="P77" s="7"/>
      <c r="Q77" s="7"/>
      <c r="R77" s="7"/>
      <c r="S77" s="7"/>
      <c r="T77" s="145"/>
    </row>
    <row r="78" spans="1:20" x14ac:dyDescent="0.2">
      <c r="A78" s="115" t="s">
        <v>16</v>
      </c>
      <c r="B78" s="7">
        <f>I78+P78</f>
        <v>0</v>
      </c>
      <c r="C78" s="7">
        <f>J78+Q78</f>
        <v>0</v>
      </c>
      <c r="D78" s="7">
        <f>K78+R78</f>
        <v>0</v>
      </c>
      <c r="E78" s="7">
        <f>L78+S78</f>
        <v>0</v>
      </c>
      <c r="F78" s="145">
        <f>SUM(B78:E78)</f>
        <v>0</v>
      </c>
      <c r="G78" s="79"/>
      <c r="H78" s="115" t="s">
        <v>16</v>
      </c>
      <c r="I78" s="7">
        <v>0</v>
      </c>
      <c r="J78" s="7">
        <v>0</v>
      </c>
      <c r="K78" s="7">
        <v>0</v>
      </c>
      <c r="L78" s="7">
        <v>0</v>
      </c>
      <c r="M78" s="145">
        <f>SUM(I78:L78)</f>
        <v>0</v>
      </c>
      <c r="N78" s="147"/>
      <c r="O78" s="115" t="s">
        <v>16</v>
      </c>
      <c r="P78" s="7">
        <f>ROUND(I78*$P$4,0)</f>
        <v>0</v>
      </c>
      <c r="Q78" s="7">
        <f>ROUND(J78*$P$4,0)</f>
        <v>0</v>
      </c>
      <c r="R78" s="7">
        <f>ROUND(K78*$P$4,0)</f>
        <v>0</v>
      </c>
      <c r="S78" s="7">
        <v>0</v>
      </c>
      <c r="T78" s="145">
        <f>SUM(P78:S78)</f>
        <v>0</v>
      </c>
    </row>
    <row r="79" spans="1:20" x14ac:dyDescent="0.2">
      <c r="A79" s="119"/>
      <c r="B79" s="7"/>
      <c r="C79" s="7"/>
      <c r="D79" s="7"/>
      <c r="E79" s="7"/>
      <c r="F79" s="145"/>
      <c r="G79" s="79"/>
      <c r="H79" s="119"/>
      <c r="I79" s="7"/>
      <c r="J79" s="7"/>
      <c r="K79" s="7"/>
      <c r="L79" s="7"/>
      <c r="M79" s="145"/>
      <c r="N79" s="81"/>
      <c r="O79" s="119"/>
      <c r="P79" s="7"/>
      <c r="Q79" s="7"/>
      <c r="R79" s="7"/>
      <c r="S79" s="7"/>
      <c r="T79" s="145"/>
    </row>
    <row r="80" spans="1:20" x14ac:dyDescent="0.2">
      <c r="A80" s="119" t="s">
        <v>15</v>
      </c>
      <c r="B80" s="7">
        <f>I80+P80</f>
        <v>0</v>
      </c>
      <c r="C80" s="7">
        <f>J80+Q80</f>
        <v>0</v>
      </c>
      <c r="D80" s="7">
        <f>K80+R80</f>
        <v>0</v>
      </c>
      <c r="E80" s="7">
        <f>L80+S80</f>
        <v>0</v>
      </c>
      <c r="F80" s="145">
        <f>SUM(B80:E80)</f>
        <v>0</v>
      </c>
      <c r="G80" s="79"/>
      <c r="H80" s="119" t="s">
        <v>15</v>
      </c>
      <c r="I80" s="7">
        <v>0</v>
      </c>
      <c r="J80" s="7">
        <v>0</v>
      </c>
      <c r="K80" s="7">
        <v>0</v>
      </c>
      <c r="L80" s="7">
        <v>0</v>
      </c>
      <c r="M80" s="145">
        <f>SUM(I80:L80)</f>
        <v>0</v>
      </c>
      <c r="N80" s="147"/>
      <c r="O80" s="119" t="s">
        <v>15</v>
      </c>
      <c r="P80" s="7">
        <f>ROUND(I80*$P$4,0)</f>
        <v>0</v>
      </c>
      <c r="Q80" s="7">
        <f>ROUND(J80*$P$4,0)</f>
        <v>0</v>
      </c>
      <c r="R80" s="7">
        <f>ROUND(K80*$P$4,0)</f>
        <v>0</v>
      </c>
      <c r="S80" s="7">
        <v>0</v>
      </c>
      <c r="T80" s="145">
        <f>SUM(P80:S80)</f>
        <v>0</v>
      </c>
    </row>
    <row r="81" spans="1:20" x14ac:dyDescent="0.2">
      <c r="A81" s="118"/>
      <c r="B81" s="7"/>
      <c r="C81" s="7"/>
      <c r="D81" s="7"/>
      <c r="E81" s="7"/>
      <c r="F81" s="145"/>
      <c r="G81" s="79"/>
      <c r="H81" s="118"/>
      <c r="I81" s="7"/>
      <c r="J81" s="7"/>
      <c r="K81" s="7"/>
      <c r="L81" s="7"/>
      <c r="M81" s="145"/>
      <c r="N81" s="81"/>
      <c r="O81" s="118"/>
      <c r="P81" s="7"/>
      <c r="Q81" s="7"/>
      <c r="R81" s="7"/>
      <c r="S81" s="7"/>
      <c r="T81" s="145"/>
    </row>
    <row r="82" spans="1:20" s="136" customFormat="1" x14ac:dyDescent="0.2">
      <c r="A82" s="121" t="s">
        <v>14</v>
      </c>
      <c r="B82" s="7">
        <f>I82+P82</f>
        <v>0</v>
      </c>
      <c r="C82" s="7">
        <f>J82+Q82</f>
        <v>0</v>
      </c>
      <c r="D82" s="7">
        <f>K82+R82</f>
        <v>0</v>
      </c>
      <c r="E82" s="7">
        <f>L82+S82</f>
        <v>0</v>
      </c>
      <c r="F82" s="145">
        <f>SUM(B82:E82)</f>
        <v>0</v>
      </c>
      <c r="G82" s="79"/>
      <c r="H82" s="121" t="s">
        <v>14</v>
      </c>
      <c r="I82" s="7">
        <v>0</v>
      </c>
      <c r="J82" s="7">
        <v>0</v>
      </c>
      <c r="K82" s="7">
        <v>0</v>
      </c>
      <c r="L82" s="7">
        <v>0</v>
      </c>
      <c r="M82" s="145">
        <f>SUM(I82:L82)</f>
        <v>0</v>
      </c>
      <c r="N82" s="147"/>
      <c r="O82" s="121" t="s">
        <v>14</v>
      </c>
      <c r="P82" s="7">
        <f>ROUND(I82*$P$4,0)</f>
        <v>0</v>
      </c>
      <c r="Q82" s="7">
        <f>ROUND(J82*$P$4,0)</f>
        <v>0</v>
      </c>
      <c r="R82" s="7">
        <f>ROUND(K82*$P$4,0)</f>
        <v>0</v>
      </c>
      <c r="S82" s="7">
        <v>0</v>
      </c>
      <c r="T82" s="145">
        <f>SUM(P82:S82)</f>
        <v>0</v>
      </c>
    </row>
    <row r="83" spans="1:20" ht="13.5" thickBot="1" x14ac:dyDescent="0.25">
      <c r="A83" s="122"/>
      <c r="B83" s="123"/>
      <c r="C83" s="123"/>
      <c r="D83" s="123"/>
      <c r="E83" s="123"/>
      <c r="F83" s="106"/>
      <c r="G83" s="79"/>
      <c r="H83" s="122"/>
      <c r="I83" s="123"/>
      <c r="J83" s="123"/>
      <c r="K83" s="123"/>
      <c r="L83" s="123"/>
      <c r="M83" s="106"/>
      <c r="N83" s="151"/>
      <c r="O83" s="122"/>
      <c r="P83" s="123"/>
      <c r="Q83" s="123"/>
      <c r="R83" s="123"/>
      <c r="S83" s="123"/>
      <c r="T83" s="106"/>
    </row>
    <row r="84" spans="1:20" ht="24.75" customHeight="1" thickBot="1" x14ac:dyDescent="0.25">
      <c r="A84" s="107" t="s">
        <v>13</v>
      </c>
      <c r="B84" s="108">
        <f>SUM(B72:B83)</f>
        <v>0</v>
      </c>
      <c r="C84" s="108">
        <f>SUM(C72:C83)</f>
        <v>0</v>
      </c>
      <c r="D84" s="108">
        <f>SUM(D72:D83)</f>
        <v>0</v>
      </c>
      <c r="E84" s="108">
        <f>SUM(E72:E83)</f>
        <v>0</v>
      </c>
      <c r="F84" s="108">
        <f>SUM(F72:F83)</f>
        <v>0</v>
      </c>
      <c r="G84" s="151"/>
      <c r="H84" s="107" t="s">
        <v>13</v>
      </c>
      <c r="I84" s="108">
        <f>SUM(I72:I83)</f>
        <v>0</v>
      </c>
      <c r="J84" s="108">
        <f>SUM(J72:J83)</f>
        <v>0</v>
      </c>
      <c r="K84" s="108">
        <f>SUM(K72:K83)</f>
        <v>0</v>
      </c>
      <c r="L84" s="108">
        <f>SUM(L72:L83)</f>
        <v>0</v>
      </c>
      <c r="M84" s="108">
        <f>SUM(M72:M83)</f>
        <v>0</v>
      </c>
      <c r="N84" s="151"/>
      <c r="O84" s="107" t="s">
        <v>13</v>
      </c>
      <c r="P84" s="108">
        <f>SUM(P72:P83)</f>
        <v>0</v>
      </c>
      <c r="Q84" s="108">
        <f>SUM(Q72:Q83)</f>
        <v>0</v>
      </c>
      <c r="R84" s="108">
        <f>SUM(R72:R83)</f>
        <v>0</v>
      </c>
      <c r="S84" s="108">
        <f>SUM(S72:S83)</f>
        <v>0</v>
      </c>
      <c r="T84" s="108">
        <f>SUM(T72:T83)</f>
        <v>0</v>
      </c>
    </row>
    <row r="85" spans="1:20" x14ac:dyDescent="0.2">
      <c r="A85" s="152"/>
      <c r="B85" s="7"/>
      <c r="C85" s="7"/>
      <c r="D85" s="7"/>
      <c r="E85" s="7"/>
      <c r="F85" s="145"/>
      <c r="G85" s="79"/>
      <c r="H85" s="152"/>
      <c r="I85" s="7"/>
      <c r="J85" s="7"/>
      <c r="K85" s="7"/>
      <c r="L85" s="7"/>
      <c r="M85" s="145"/>
      <c r="N85" s="81"/>
      <c r="O85" s="152"/>
      <c r="P85" s="7"/>
      <c r="Q85" s="7"/>
      <c r="R85" s="7"/>
      <c r="S85" s="7"/>
      <c r="T85" s="145"/>
    </row>
    <row r="86" spans="1:20" ht="13.5" thickBot="1" x14ac:dyDescent="0.25">
      <c r="A86" s="122"/>
      <c r="B86" s="123"/>
      <c r="C86" s="123"/>
      <c r="D86" s="123"/>
      <c r="E86" s="123"/>
      <c r="F86" s="106"/>
      <c r="G86" s="79"/>
      <c r="H86" s="122"/>
      <c r="I86" s="123"/>
      <c r="J86" s="123"/>
      <c r="K86" s="123"/>
      <c r="L86" s="123"/>
      <c r="M86" s="106"/>
      <c r="N86" s="81"/>
      <c r="O86" s="122"/>
      <c r="P86" s="123"/>
      <c r="Q86" s="123"/>
      <c r="R86" s="123"/>
      <c r="S86" s="123"/>
      <c r="T86" s="106"/>
    </row>
    <row r="87" spans="1:20" ht="24.75" customHeight="1" thickBot="1" x14ac:dyDescent="0.25">
      <c r="A87" s="107" t="s">
        <v>163</v>
      </c>
      <c r="B87" s="108">
        <f>SUM(B70,B84)</f>
        <v>145335735</v>
      </c>
      <c r="C87" s="108">
        <f>SUM(C70,C84)</f>
        <v>171124255</v>
      </c>
      <c r="D87" s="108">
        <f>SUM(D70,D84)</f>
        <v>163532645</v>
      </c>
      <c r="E87" s="108">
        <f>SUM(E70,E84)</f>
        <v>-121664700</v>
      </c>
      <c r="F87" s="108">
        <f>SUM(F70,F84)</f>
        <v>358327935</v>
      </c>
      <c r="G87" s="151"/>
      <c r="H87" s="107" t="s">
        <v>163</v>
      </c>
      <c r="I87" s="108">
        <f>SUM(I70,I84)</f>
        <v>126378900</v>
      </c>
      <c r="J87" s="108">
        <f>SUM(J70,J84)</f>
        <v>148803700</v>
      </c>
      <c r="K87" s="108">
        <f>SUM(K70,K84)</f>
        <v>142202300</v>
      </c>
      <c r="L87" s="108">
        <f>SUM(L70,L84)</f>
        <v>-121664700</v>
      </c>
      <c r="M87" s="108">
        <f>SUM(M70,M84)</f>
        <v>295720200</v>
      </c>
      <c r="N87" s="153"/>
      <c r="O87" s="107" t="s">
        <v>163</v>
      </c>
      <c r="P87" s="108">
        <f>SUM(P70,P84)</f>
        <v>18956835</v>
      </c>
      <c r="Q87" s="108">
        <f>SUM(Q70,Q84)</f>
        <v>22320555</v>
      </c>
      <c r="R87" s="108">
        <f>SUM(R70,R84)</f>
        <v>21330345</v>
      </c>
      <c r="S87" s="108">
        <f>SUM(S70,S84)</f>
        <v>0</v>
      </c>
      <c r="T87" s="108">
        <f>SUM(T70,T84)</f>
        <v>62607735</v>
      </c>
    </row>
  </sheetData>
  <printOptions horizontalCentered="1"/>
  <pageMargins left="1" right="1" top="1" bottom="1" header="1" footer="1"/>
  <pageSetup scale="57" orientation="portrait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0769F-6841-4EE2-90CC-04370F20199C}">
  <sheetPr>
    <tabColor theme="2" tint="-0.499984740745262"/>
    <pageSetUpPr fitToPage="1"/>
  </sheetPr>
  <dimension ref="A1:AH409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17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28515625" style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5703125" style="1" bestFit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Brewster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2054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5051299.0107600652</v>
      </c>
      <c r="Q8" s="184">
        <f>G10</f>
        <v>2392391.6374132754</v>
      </c>
      <c r="R8" s="184">
        <f>G11</f>
        <v>2395640.9402228394</v>
      </c>
      <c r="S8" s="184">
        <f>G12</f>
        <v>1877040.861036839</v>
      </c>
      <c r="T8" s="184">
        <f>G13</f>
        <v>-1613774.4279128895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10626838.687997455</v>
      </c>
      <c r="Q9" s="184">
        <f>L10</f>
        <v>5381875.4438755307</v>
      </c>
      <c r="R9" s="184">
        <f>L11</f>
        <v>5466259.9189341497</v>
      </c>
      <c r="S9" s="184">
        <f>L12</f>
        <v>3460937.3049930143</v>
      </c>
      <c r="T9" s="184">
        <f>L13</f>
        <v>-3682233.9798052409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37</v>
      </c>
      <c r="B10" s="170">
        <f>'Escalation Factors'!$A$10</f>
        <v>2023</v>
      </c>
      <c r="C10" s="201">
        <v>2054</v>
      </c>
      <c r="D10" s="10" t="s">
        <v>155</v>
      </c>
      <c r="E10" s="184">
        <f>VLOOKUP($A$10,'Cost Estimates in 2023'!$A:$F,2,FALSE)</f>
        <v>2268720</v>
      </c>
      <c r="F10" s="164">
        <f>VLOOKUP(G$7,Multiplier_Labor,3,FALSE)</f>
        <v>1.0545116353773385</v>
      </c>
      <c r="G10" s="185">
        <f>E10*F10</f>
        <v>2392391.6374132754</v>
      </c>
      <c r="H10" s="137"/>
      <c r="J10" s="165">
        <f>C10+1</f>
        <v>2055</v>
      </c>
      <c r="K10" s="164">
        <f>VLOOKUP(J$10,Multiplier_Labor,4,FALSE)</f>
        <v>2.2495796088363584</v>
      </c>
      <c r="L10" s="185">
        <f>G10*K10</f>
        <v>5381875.4438755307</v>
      </c>
      <c r="M10" s="2"/>
      <c r="O10" s="134" t="s">
        <v>235</v>
      </c>
      <c r="P10" s="184">
        <f>SUM(Q10:T10)</f>
        <v>10626838.687997455</v>
      </c>
      <c r="Q10" s="184">
        <f>Q9-Q16</f>
        <v>5381875.4438755307</v>
      </c>
      <c r="R10" s="184">
        <f>R9-R16</f>
        <v>5466259.9189341497</v>
      </c>
      <c r="S10" s="184">
        <f>S9-S16</f>
        <v>3460937.3049930143</v>
      </c>
      <c r="T10" s="184">
        <f>T9-T16</f>
        <v>-3682233.9798052409</v>
      </c>
      <c r="Z10" s="2"/>
      <c r="AA10" s="186" t="str">
        <f>A10</f>
        <v>Brewster Solar</v>
      </c>
      <c r="AB10" s="182">
        <f>P12</f>
        <v>29</v>
      </c>
      <c r="AC10" s="187">
        <f>G7</f>
        <v>2025</v>
      </c>
      <c r="AD10" s="187">
        <f>C10</f>
        <v>2054</v>
      </c>
      <c r="AE10" s="182">
        <f>G15</f>
        <v>5051299.0107600652</v>
      </c>
      <c r="AF10" s="182">
        <f>P16</f>
        <v>0</v>
      </c>
      <c r="AG10" s="182">
        <f>L15</f>
        <v>10626838.687997455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2363020</v>
      </c>
      <c r="F11" s="164">
        <f>VLOOKUP(G$7,Multiplier_Materials,3,FALSE)</f>
        <v>1.0138047668757943</v>
      </c>
      <c r="G11" s="185">
        <f>E11*F11</f>
        <v>2395640.9402228394</v>
      </c>
      <c r="H11" s="137"/>
      <c r="K11" s="164">
        <f>VLOOKUP(J$10,Multiplier_Materials,4,FALSE)</f>
        <v>2.2817525895285815</v>
      </c>
      <c r="L11" s="185">
        <f>G11*K11</f>
        <v>5466259.9189341497</v>
      </c>
      <c r="M11" s="2"/>
      <c r="O11" s="134" t="s">
        <v>234</v>
      </c>
      <c r="P11" s="184">
        <f>SUM(Q11:T11)</f>
        <v>5051299.0107600614</v>
      </c>
      <c r="Q11" s="184">
        <f>Q10/((1+Q13)^(P12))</f>
        <v>2392391.6374132792</v>
      </c>
      <c r="R11" s="184">
        <f>R10/((1+R13)^(P12))</f>
        <v>2395640.940222838</v>
      </c>
      <c r="S11" s="184">
        <f>S10/((1+S13)^(P12))</f>
        <v>1877040.8610368336</v>
      </c>
      <c r="T11" s="184">
        <f>T10/((1+T13)^(P12))</f>
        <v>-1613774.4279128886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1801935</v>
      </c>
      <c r="F12" s="164">
        <f>VLOOKUP(G$7,Multiplier_GDP,3,FALSE)</f>
        <v>1.0416806716317952</v>
      </c>
      <c r="G12" s="185">
        <f>E12*F12</f>
        <v>1877040.861036839</v>
      </c>
      <c r="H12" s="137"/>
      <c r="K12" s="164">
        <f>VLOOKUP(J$10,Multiplier_GDP,4,FALSE)</f>
        <v>1.8438262995943857</v>
      </c>
      <c r="L12" s="185">
        <f>G12*K12</f>
        <v>3460937.3049930143</v>
      </c>
      <c r="M12" s="2"/>
      <c r="O12" s="134" t="s">
        <v>244</v>
      </c>
      <c r="P12" s="184">
        <f>(P7-P6)</f>
        <v>29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-1591800</v>
      </c>
      <c r="F13" s="164">
        <f>F11</f>
        <v>1.0138047668757943</v>
      </c>
      <c r="G13" s="185">
        <f>E13*F13</f>
        <v>-1613774.4279128895</v>
      </c>
      <c r="H13" s="137"/>
      <c r="K13" s="164">
        <f>K11</f>
        <v>2.2817525895285815</v>
      </c>
      <c r="L13" s="185">
        <f>G13*K13</f>
        <v>-3682233.9798052409</v>
      </c>
      <c r="M13" s="2"/>
      <c r="O13" s="180" t="s">
        <v>237</v>
      </c>
      <c r="P13" s="189">
        <f>IF(P8=0,0,((P9/P8)^(1/($P7-$P6))-1))</f>
        <v>2.5977805279319366E-2</v>
      </c>
      <c r="Q13" s="189">
        <f>IF(Q8=0,0,((Q9/Q8)^(1/($P7-$P6))-1))</f>
        <v>2.8351122457249911E-2</v>
      </c>
      <c r="R13" s="189">
        <f>IF(R8=0,0,((R9/R8)^(1/($P7-$P6))-1))</f>
        <v>2.8854799844558521E-2</v>
      </c>
      <c r="S13" s="189">
        <f>IF(S8=0,0,((S9/S8)^(1/($P7-$P6))-1))</f>
        <v>2.1322168811715114E-2</v>
      </c>
      <c r="T13" s="189">
        <f>IF(T8=0,0,((T9/T8)^(1/($P7-$P6))-1))</f>
        <v>2.8854799844558521E-2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249721.2701882816</v>
      </c>
      <c r="Q14" s="185">
        <f>PMT(Q13,$P12,-Q11)</f>
        <v>122106.83391438378</v>
      </c>
      <c r="R14" s="185">
        <f>PMT(R13,$P12,-R11)</f>
        <v>123056.38166659619</v>
      </c>
      <c r="S14" s="185">
        <f>PMT(S13,$P12,-S11)</f>
        <v>87452.464445935184</v>
      </c>
      <c r="T14" s="185">
        <f>PMT(T13,$P12,-T11)</f>
        <v>-82894.409838633539</v>
      </c>
      <c r="U14" s="190"/>
      <c r="Z14" s="2"/>
    </row>
    <row r="15" spans="1:34" x14ac:dyDescent="0.2">
      <c r="E15" s="185">
        <f>SUM(E10:E13)</f>
        <v>4841875</v>
      </c>
      <c r="F15" s="124"/>
      <c r="G15" s="185">
        <f>SUM(G10:G13)</f>
        <v>5051299.0107600652</v>
      </c>
      <c r="H15" s="137"/>
      <c r="L15" s="185">
        <f>SUM(L10:L13)</f>
        <v>10626838.687997455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249721.2701882816</v>
      </c>
      <c r="Q17" s="124">
        <f>IF($N17&lt;=TRUNC($P$12),Q14*(1+0),0)</f>
        <v>122106.83391438378</v>
      </c>
      <c r="R17" s="124">
        <f>IF($N17&lt;=TRUNC($P$12),R14*(1+0),0)</f>
        <v>123056.38166659619</v>
      </c>
      <c r="S17" s="124">
        <f>IF($N17&lt;=TRUNC($P$12),S14*(1+0),0)</f>
        <v>87452.464445935184</v>
      </c>
      <c r="T17" s="124">
        <f>IF($N17&lt;=TRUNC($P$12),T14*(1+0),0)</f>
        <v>-82894.409838633539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256206.67785783077</v>
      </c>
      <c r="Q18" s="124">
        <f t="shared" ref="Q18:Q48" si="3">IF($N18&lt;=TRUNC($P$12),Q17*(1+Q$13),0)</f>
        <v>125568.69971555755</v>
      </c>
      <c r="R18" s="124">
        <f t="shared" ref="R18:R48" si="4">IF($N18&lt;=TRUNC($P$12),R17*(1+R$13),0)</f>
        <v>126607.14892918142</v>
      </c>
      <c r="S18" s="124">
        <f t="shared" ref="S18:S48" si="5">IF($N18&lt;=TRUNC($P$12),S17*(1+S$13),0)</f>
        <v>89317.140655851923</v>
      </c>
      <c r="T18" s="124">
        <f t="shared" ref="T18:T48" si="6">IF($N18&lt;=TRUNC($P$12),T17*(1+T$13),0)</f>
        <v>-85286.31144276011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262863.43108618818</v>
      </c>
      <c r="Q19" s="124">
        <f t="shared" si="3"/>
        <v>129128.71329799097</v>
      </c>
      <c r="R19" s="124">
        <f t="shared" si="4"/>
        <v>130260.37287042316</v>
      </c>
      <c r="S19" s="124">
        <f t="shared" si="5"/>
        <v>91221.575806695706</v>
      </c>
      <c r="T19" s="124">
        <f t="shared" si="6"/>
        <v>-87747.230888921637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269696.12509090721</v>
      </c>
      <c r="Q20" s="124">
        <f t="shared" si="3"/>
        <v>132789.65726144944</v>
      </c>
      <c r="R20" s="124">
        <f t="shared" si="4"/>
        <v>134019.00985727677</v>
      </c>
      <c r="S20" s="124">
        <f t="shared" si="5"/>
        <v>93166.617645316743</v>
      </c>
      <c r="T20" s="124">
        <f t="shared" si="6"/>
        <v>-90279.159673135728</v>
      </c>
      <c r="U20" s="196">
        <f>SUM(Q17:T20)/4</f>
        <v>259621.87605580193</v>
      </c>
      <c r="V20" s="124">
        <f>SUM(Q17:Q20)/4</f>
        <v>127398.47604734544</v>
      </c>
      <c r="W20" s="124">
        <f>SUM(R17:R20)/4</f>
        <v>128485.7283308694</v>
      </c>
      <c r="X20" s="124">
        <f>SUM(S17:S20)/4</f>
        <v>90289.449638449893</v>
      </c>
      <c r="Y20" s="124">
        <f>SUM(T17:T20)/4</f>
        <v>-86551.777960862761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276709.47989632719</v>
      </c>
      <c r="Q21" s="124">
        <f t="shared" si="3"/>
        <v>136554.39309552504</v>
      </c>
      <c r="R21" s="124">
        <f t="shared" si="4"/>
        <v>137886.10156207441</v>
      </c>
      <c r="S21" s="124">
        <f t="shared" si="5"/>
        <v>95153.131994366704</v>
      </c>
      <c r="T21" s="124">
        <f t="shared" si="6"/>
        <v>-92884.146755638998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283908.34375895467</v>
      </c>
      <c r="Q22" s="124">
        <f t="shared" si="3"/>
        <v>140425.86341625173</v>
      </c>
      <c r="R22" s="124">
        <f t="shared" si="4"/>
        <v>141864.77742399453</v>
      </c>
      <c r="S22" s="124">
        <f t="shared" si="5"/>
        <v>97182.003137713997</v>
      </c>
      <c r="T22" s="124">
        <f t="shared" si="6"/>
        <v>-95564.300219005556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291297.69668765436</v>
      </c>
      <c r="Q23" s="124">
        <f t="shared" si="3"/>
        <v>144407.09426613094</v>
      </c>
      <c r="R23" s="124">
        <f t="shared" si="4"/>
        <v>145958.25718155672</v>
      </c>
      <c r="S23" s="124">
        <f t="shared" si="5"/>
        <v>99254.134214076956</v>
      </c>
      <c r="T23" s="124">
        <f t="shared" si="6"/>
        <v>-98321.788974110255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298882.65406128985</v>
      </c>
      <c r="Q24" s="124">
        <f t="shared" si="3"/>
        <v>148501.19747936566</v>
      </c>
      <c r="R24" s="124">
        <f t="shared" si="4"/>
        <v>150169.85347819113</v>
      </c>
      <c r="S24" s="124">
        <f t="shared" si="5"/>
        <v>101370.44761905013</v>
      </c>
      <c r="T24" s="124">
        <f t="shared" si="6"/>
        <v>-101158.84451531713</v>
      </c>
      <c r="U24" s="196">
        <f>SUM(Q21:T24)/4</f>
        <v>287699.5436010565</v>
      </c>
      <c r="V24" s="124">
        <f>SUM(Q21:Q24)/4</f>
        <v>142472.13706431835</v>
      </c>
      <c r="W24" s="124">
        <f>SUM(R21:R24)/4</f>
        <v>143969.74741145421</v>
      </c>
      <c r="X24" s="124">
        <f>SUM(S21:S24)/4</f>
        <v>98239.929241301958</v>
      </c>
      <c r="Y24" s="124">
        <f>SUM(T21:T24)/4</f>
        <v>-96982.270116017986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306668.47034653166</v>
      </c>
      <c r="Q25" s="124">
        <f t="shared" si="3"/>
        <v>152711.37311415141</v>
      </c>
      <c r="R25" s="124">
        <f t="shared" si="4"/>
        <v>154502.97454299103</v>
      </c>
      <c r="S25" s="124">
        <f t="shared" si="5"/>
        <v>103531.88541570264</v>
      </c>
      <c r="T25" s="124">
        <f t="shared" si="6"/>
        <v>-104077.76272631342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314660.54291862424</v>
      </c>
      <c r="Q26" s="124">
        <f t="shared" si="3"/>
        <v>157040.9119539255</v>
      </c>
      <c r="R26" s="124">
        <f t="shared" si="4"/>
        <v>158961.12694881795</v>
      </c>
      <c r="S26" s="124">
        <f t="shared" si="5"/>
        <v>105739.4097539314</v>
      </c>
      <c r="T26" s="124">
        <f t="shared" si="6"/>
        <v>-107080.90573805064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322864.41598798073</v>
      </c>
      <c r="Q27" s="124">
        <f t="shared" si="3"/>
        <v>161493.19807952945</v>
      </c>
      <c r="R27" s="124">
        <f t="shared" si="4"/>
        <v>163547.91844999156</v>
      </c>
      <c r="S27" s="124">
        <f t="shared" si="5"/>
        <v>107994.00329875584</v>
      </c>
      <c r="T27" s="124">
        <f t="shared" si="6"/>
        <v>-110170.70384029613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331285.78463555814</v>
      </c>
      <c r="Q28" s="124">
        <f t="shared" si="3"/>
        <v>166071.71151429511</v>
      </c>
      <c r="R28" s="124">
        <f t="shared" si="4"/>
        <v>168267.06090186024</v>
      </c>
      <c r="S28" s="124">
        <f t="shared" si="5"/>
        <v>110296.66966774483</v>
      </c>
      <c r="T28" s="124">
        <f t="shared" si="6"/>
        <v>-113349.65744834201</v>
      </c>
      <c r="U28" s="196">
        <f>SUM(Q25:T28)/4</f>
        <v>318869.80347217369</v>
      </c>
      <c r="V28" s="124">
        <f>SUM(Q25:Q28)/4</f>
        <v>159329.29866547536</v>
      </c>
      <c r="W28" s="124">
        <f>SUM(R25:R28)/4</f>
        <v>161319.77021091519</v>
      </c>
      <c r="X28" s="124">
        <f>SUM(S25:S28)/4</f>
        <v>106890.49203403368</v>
      </c>
      <c r="Y28" s="124">
        <f>SUM(T25:T28)/4</f>
        <v>-108669.75743825056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339930.49896004482</v>
      </c>
      <c r="Q29" s="124">
        <f t="shared" si="3"/>
        <v>170780.03094412197</v>
      </c>
      <c r="R29" s="124">
        <f t="shared" si="4"/>
        <v>173122.37326461557</v>
      </c>
      <c r="S29" s="124">
        <f t="shared" si="5"/>
        <v>112648.43387777047</v>
      </c>
      <c r="T29" s="124">
        <f t="shared" si="6"/>
        <v>-116620.33912646319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348804.56833997858</v>
      </c>
      <c r="Q30" s="124">
        <f t="shared" si="3"/>
        <v>175621.83651467171</v>
      </c>
      <c r="R30" s="124">
        <f t="shared" si="4"/>
        <v>178117.784693781</v>
      </c>
      <c r="S30" s="124">
        <f t="shared" si="5"/>
        <v>115050.34280128762</v>
      </c>
      <c r="T30" s="124">
        <f t="shared" si="6"/>
        <v>-119985.39566976183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357914.16581400193</v>
      </c>
      <c r="Q31" s="124">
        <f t="shared" si="3"/>
        <v>180600.91270786629</v>
      </c>
      <c r="R31" s="124">
        <f t="shared" si="4"/>
        <v>183257.3377198762</v>
      </c>
      <c r="S31" s="124">
        <f t="shared" si="5"/>
        <v>117503.46563234237</v>
      </c>
      <c r="T31" s="124">
        <f t="shared" si="6"/>
        <v>-123447.55024608296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367265.63258255</v>
      </c>
      <c r="Q32" s="124">
        <f t="shared" si="3"/>
        <v>185721.15129993809</v>
      </c>
      <c r="R32" s="124">
        <f t="shared" si="4"/>
        <v>188545.19151982988</v>
      </c>
      <c r="S32" s="124">
        <f t="shared" si="5"/>
        <v>120008.89436251674</v>
      </c>
      <c r="T32" s="124">
        <f t="shared" si="6"/>
        <v>-127009.60459973477</v>
      </c>
      <c r="U32" s="196">
        <f>SUM(Q29:T32)/4</f>
        <v>353478.71642414381</v>
      </c>
      <c r="V32" s="124">
        <f>SUM(Q29:Q32)/4</f>
        <v>178180.98286664952</v>
      </c>
      <c r="W32" s="124">
        <f>SUM(R29:R32)/4</f>
        <v>180760.67179952568</v>
      </c>
      <c r="X32" s="124">
        <f>SUM(S29:S32)/4</f>
        <v>116302.78416847931</v>
      </c>
      <c r="Y32" s="124">
        <f>SUM(T29:T32)/4</f>
        <v>-121765.72241051069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376865.48263435753</v>
      </c>
      <c r="Q33" s="124">
        <f t="shared" si="3"/>
        <v>190986.55440334408</v>
      </c>
      <c r="R33" s="124">
        <f t="shared" si="4"/>
        <v>193985.62528278853</v>
      </c>
      <c r="S33" s="124">
        <f t="shared" si="5"/>
        <v>122567.74426702161</v>
      </c>
      <c r="T33" s="124">
        <f t="shared" si="6"/>
        <v>-130674.44131879663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386720.40750127065</v>
      </c>
      <c r="Q34" s="124">
        <f t="shared" si="3"/>
        <v>196401.23759492152</v>
      </c>
      <c r="R34" s="124">
        <f t="shared" si="4"/>
        <v>199583.04167304494</v>
      </c>
      <c r="S34" s="124">
        <f t="shared" si="5"/>
        <v>125181.15440115417</v>
      </c>
      <c r="T34" s="124">
        <f t="shared" si="6"/>
        <v>-134445.02616785001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396837.28114494059</v>
      </c>
      <c r="Q35" s="124">
        <f t="shared" si="3"/>
        <v>201969.43313273057</v>
      </c>
      <c r="R35" s="124">
        <f t="shared" si="4"/>
        <v>205341.97039288882</v>
      </c>
      <c r="S35" s="124">
        <f t="shared" si="5"/>
        <v>127850.28810734095</v>
      </c>
      <c r="T35" s="124">
        <f t="shared" si="6"/>
        <v>-138324.41048801976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407223.1649790848</v>
      </c>
      <c r="Q36" s="124">
        <f t="shared" si="3"/>
        <v>207695.49326409795</v>
      </c>
      <c r="R36" s="124">
        <f t="shared" si="4"/>
        <v>211267.07184826289</v>
      </c>
      <c r="S36" s="124">
        <f t="shared" si="5"/>
        <v>130576.3335329921</v>
      </c>
      <c r="T36" s="124">
        <f t="shared" si="6"/>
        <v>-142315.73366626812</v>
      </c>
      <c r="U36" s="196">
        <f>SUM(Q33:T36)/4</f>
        <v>391911.58406491333</v>
      </c>
      <c r="V36" s="124">
        <f>SUM(Q33:Q36)/4</f>
        <v>199263.17959877354</v>
      </c>
      <c r="W36" s="124">
        <f>SUM(R33:R36)/4</f>
        <v>202544.42729924628</v>
      </c>
      <c r="X36" s="124">
        <f>SUM(S33:S36)/4</f>
        <v>126543.88007712721</v>
      </c>
      <c r="Y36" s="124">
        <f>SUM(T33:T36)/4</f>
        <v>-136439.90291023362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417885.31303109531</v>
      </c>
      <c r="Q37" s="124">
        <f t="shared" si="3"/>
        <v>213583.89362744731</v>
      </c>
      <c r="R37" s="124">
        <f t="shared" si="4"/>
        <v>217363.14092019049</v>
      </c>
      <c r="S37" s="124">
        <f t="shared" si="5"/>
        <v>133360.50415939736</v>
      </c>
      <c r="T37" s="124">
        <f t="shared" si="6"/>
        <v>-146422.22567593979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428831.17724688805</v>
      </c>
      <c r="Q38" s="124">
        <f t="shared" si="3"/>
        <v>219639.23675057531</v>
      </c>
      <c r="R38" s="124">
        <f t="shared" si="4"/>
        <v>223635.11084502714</v>
      </c>
      <c r="S38" s="124">
        <f t="shared" si="5"/>
        <v>136204.03934189945</v>
      </c>
      <c r="T38" s="124">
        <f t="shared" si="6"/>
        <v>-150647.20969061382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440068.41294299107</v>
      </c>
      <c r="Q39" s="124">
        <f t="shared" si="3"/>
        <v>225866.25564810776</v>
      </c>
      <c r="R39" s="124">
        <f t="shared" si="4"/>
        <v>230088.05720667605</v>
      </c>
      <c r="S39" s="124">
        <f t="shared" si="5"/>
        <v>139108.20486158491</v>
      </c>
      <c r="T39" s="124">
        <f t="shared" si="6"/>
        <v>-154994.10477337771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451604.88440998399</v>
      </c>
      <c r="Q40" s="124">
        <f t="shared" si="3"/>
        <v>232269.81752094778</v>
      </c>
      <c r="R40" s="124">
        <f t="shared" si="4"/>
        <v>236727.20204399803</v>
      </c>
      <c r="S40" s="124">
        <f t="shared" si="5"/>
        <v>142074.29348873827</v>
      </c>
      <c r="T40" s="124">
        <f t="shared" si="6"/>
        <v>-159466.42864370006</v>
      </c>
      <c r="U40" s="196">
        <f>SUM(Q37:T40)/4</f>
        <v>434597.44690773962</v>
      </c>
      <c r="V40" s="124">
        <f>SUM(Q37:Q40)/4</f>
        <v>222839.80088676955</v>
      </c>
      <c r="W40" s="124">
        <f>SUM(R37:R40)/4</f>
        <v>226953.37775397295</v>
      </c>
      <c r="X40" s="124">
        <f>SUM(S37:S40)/4</f>
        <v>137686.76046290499</v>
      </c>
      <c r="Y40" s="124">
        <f>SUM(T37:T40)/4</f>
        <v>-152882.49219590783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463448.67067151691</v>
      </c>
      <c r="Q41" s="124">
        <f t="shared" si="3"/>
        <v>238854.92756060726</v>
      </c>
      <c r="R41" s="124">
        <f t="shared" si="4"/>
        <v>243557.91807673997</v>
      </c>
      <c r="S41" s="124">
        <f t="shared" si="5"/>
        <v>145103.6255583103</v>
      </c>
      <c r="T41" s="124">
        <f t="shared" si="6"/>
        <v>-164067.80052414059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475608.07140325219</v>
      </c>
      <c r="Q42" s="124">
        <f t="shared" si="3"/>
        <v>245626.73286139561</v>
      </c>
      <c r="R42" s="124">
        <f t="shared" si="4"/>
        <v>250585.73305340167</v>
      </c>
      <c r="S42" s="124">
        <f t="shared" si="5"/>
        <v>148197.54955765649</v>
      </c>
      <c r="T42" s="124">
        <f t="shared" si="6"/>
        <v>-168801.94406920162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488091.61301619932</v>
      </c>
      <c r="Q43" s="124">
        <f t="shared" si="3"/>
        <v>252590.52644352324</v>
      </c>
      <c r="R43" s="124">
        <f t="shared" si="4"/>
        <v>257816.33422455954</v>
      </c>
      <c r="S43" s="124">
        <f t="shared" si="5"/>
        <v>151357.44272680735</v>
      </c>
      <c r="T43" s="124">
        <f t="shared" si="6"/>
        <v>-173672.69037869081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500908.05490903568</v>
      </c>
      <c r="Q44" s="124">
        <f t="shared" si="3"/>
        <v>259751.75139026478</v>
      </c>
      <c r="R44" s="124">
        <f t="shared" si="4"/>
        <v>265255.57294526702</v>
      </c>
      <c r="S44" s="124">
        <f t="shared" si="5"/>
        <v>154584.71167153784</v>
      </c>
      <c r="T44" s="124">
        <f t="shared" si="6"/>
        <v>-178683.98109803392</v>
      </c>
      <c r="U44" s="196">
        <f>SUM(Q41:T44)/4</f>
        <v>482014.10250000108</v>
      </c>
      <c r="V44" s="124">
        <f>SUM(Q41:Q44)/4</f>
        <v>249205.98456394771</v>
      </c>
      <c r="W44" s="124">
        <f>SUM(R41:R44)/4</f>
        <v>254303.88957499206</v>
      </c>
      <c r="X44" s="124">
        <f>SUM(S41:S44)/4</f>
        <v>149810.83237857799</v>
      </c>
      <c r="Y44" s="124">
        <f>SUM(T41:T44)/4</f>
        <v>-171306.60401751674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514066.39589413384</v>
      </c>
      <c r="Q45" s="124">
        <f t="shared" si="3"/>
        <v>267116.00510241534</v>
      </c>
      <c r="R45" s="124">
        <f t="shared" si="4"/>
        <v>272909.46941025637</v>
      </c>
      <c r="S45" s="124">
        <f t="shared" si="5"/>
        <v>157880.79298950869</v>
      </c>
      <c r="T45" s="124">
        <f t="shared" si="6"/>
        <v>-183839.87160804658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128516.59897353346</v>
      </c>
      <c r="V48" s="124">
        <f>SUM(Q45:Q48)/4</f>
        <v>66779.001275603834</v>
      </c>
      <c r="W48" s="124">
        <f>SUM(R45:R48)/4</f>
        <v>68227.367352564092</v>
      </c>
      <c r="X48" s="124">
        <f>SUM(S45:S48)/4</f>
        <v>39470.198247377171</v>
      </c>
      <c r="Y48" s="124">
        <f>SUM(T45:T48)/4</f>
        <v>-45959.967902011645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10626838.687997457</v>
      </c>
      <c r="Q50" s="196">
        <f>SUM(Q$17:Q$48)</f>
        <v>5381875.4438755335</v>
      </c>
      <c r="R50" s="196">
        <f>SUM(R$17:R$48)</f>
        <v>5466259.9189341599</v>
      </c>
      <c r="S50" s="196">
        <f>SUM(S$17:S$48)</f>
        <v>3460937.3049930083</v>
      </c>
      <c r="T50" s="196">
        <f>SUM(T$17:T$48)</f>
        <v>-3682233.9798052469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1.0244548320770264E-8</v>
      </c>
      <c r="S51" s="188">
        <f>S50-S$10</f>
        <v>-6.0535967350006104E-9</v>
      </c>
      <c r="T51" s="188">
        <f>T50-T$10</f>
        <v>-6.0535967350006104E-9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2.5977805279319366E-2</v>
      </c>
      <c r="Z52" s="2"/>
    </row>
    <row r="53" spans="13:26" x14ac:dyDescent="0.2">
      <c r="M53" s="2"/>
      <c r="O53" s="134" t="s">
        <v>236</v>
      </c>
      <c r="P53" s="197">
        <f>((1+P52)^(1/12))-1</f>
        <v>2.1394615749306123E-3</v>
      </c>
      <c r="Z53" s="2"/>
    </row>
    <row r="54" spans="13:26" x14ac:dyDescent="0.2">
      <c r="M54" s="2"/>
      <c r="O54" s="134" t="s">
        <v>235</v>
      </c>
      <c r="P54" s="196">
        <f>P10</f>
        <v>10626838.687997455</v>
      </c>
      <c r="Z54" s="2"/>
    </row>
    <row r="55" spans="13:26" x14ac:dyDescent="0.2">
      <c r="M55" s="2"/>
      <c r="O55" s="134" t="s">
        <v>234</v>
      </c>
      <c r="P55" s="196">
        <f>P54/(1+P53)^P56</f>
        <v>5051299.0107602384</v>
      </c>
      <c r="Z55" s="2"/>
    </row>
    <row r="56" spans="13:26" x14ac:dyDescent="0.2">
      <c r="M56" s="2"/>
      <c r="O56" s="134" t="s">
        <v>233</v>
      </c>
      <c r="P56" s="124">
        <f>$P$12*12</f>
        <v>348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20597.985381814004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20597.985381814004</v>
      </c>
      <c r="Q59" s="124">
        <f t="shared" ref="Q59:Q122" si="7">O59*$P$53</f>
        <v>0</v>
      </c>
      <c r="R59" s="124">
        <f t="shared" ref="R59:R122" si="8">O59+P59+Q59</f>
        <v>20597.985381814004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20597.985381814004</v>
      </c>
      <c r="P60" s="124">
        <f t="shared" ref="P60:P123" si="11">P59</f>
        <v>20597.985381814004</v>
      </c>
      <c r="Q60" s="124">
        <f t="shared" si="7"/>
        <v>44.068598245373515</v>
      </c>
      <c r="R60" s="124">
        <f t="shared" si="8"/>
        <v>41240.03936187338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41240.03936187338</v>
      </c>
      <c r="P61" s="124">
        <f t="shared" si="11"/>
        <v>20597.985381814004</v>
      </c>
      <c r="Q61" s="124">
        <f t="shared" si="7"/>
        <v>88.231479563354057</v>
      </c>
      <c r="R61" s="124">
        <f t="shared" si="8"/>
        <v>61926.256223250741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61926.256223250741</v>
      </c>
      <c r="P62" s="124">
        <f t="shared" si="11"/>
        <v>20597.985381814004</v>
      </c>
      <c r="Q62" s="124">
        <f t="shared" si="7"/>
        <v>132.48884566895265</v>
      </c>
      <c r="R62" s="124">
        <f t="shared" si="8"/>
        <v>82656.730450733696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82656.730450733696</v>
      </c>
      <c r="P63" s="124">
        <f t="shared" si="11"/>
        <v>20597.985381814004</v>
      </c>
      <c r="Q63" s="124">
        <f t="shared" si="7"/>
        <v>176.8408987087418</v>
      </c>
      <c r="R63" s="124">
        <f t="shared" si="8"/>
        <v>103431.55673125644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103431.55673125644</v>
      </c>
      <c r="P64" s="124">
        <f t="shared" si="11"/>
        <v>20597.985381814004</v>
      </c>
      <c r="Q64" s="124">
        <f t="shared" si="7"/>
        <v>221.28784126177888</v>
      </c>
      <c r="R64" s="124">
        <f t="shared" si="8"/>
        <v>124250.82995433221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124250.82995433221</v>
      </c>
      <c r="P65" s="124">
        <f t="shared" si="11"/>
        <v>20597.985381814004</v>
      </c>
      <c r="Q65" s="124">
        <f t="shared" si="7"/>
        <v>265.82987634053126</v>
      </c>
      <c r="R65" s="124">
        <f t="shared" si="8"/>
        <v>145114.64521248674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145114.64521248674</v>
      </c>
      <c r="P66" s="124">
        <f t="shared" si="11"/>
        <v>20597.985381814004</v>
      </c>
      <c r="Q66" s="124">
        <f t="shared" si="7"/>
        <v>310.46720739180392</v>
      </c>
      <c r="R66" s="124">
        <f t="shared" si="8"/>
        <v>166023.09780169255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166023.09780169255</v>
      </c>
      <c r="P67" s="124">
        <f t="shared" si="11"/>
        <v>20597.985381814004</v>
      </c>
      <c r="Q67" s="124">
        <f t="shared" si="7"/>
        <v>355.20003829766824</v>
      </c>
      <c r="R67" s="124">
        <f t="shared" si="8"/>
        <v>186976.28322180422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186976.28322180422</v>
      </c>
      <c r="P68" s="124">
        <f t="shared" si="11"/>
        <v>20597.985381814004</v>
      </c>
      <c r="Q68" s="124">
        <f t="shared" si="7"/>
        <v>400.02857337639347</v>
      </c>
      <c r="R68" s="124">
        <f t="shared" si="8"/>
        <v>207974.29717699462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207974.29717699462</v>
      </c>
      <c r="P69" s="124">
        <f t="shared" si="11"/>
        <v>20597.985381814004</v>
      </c>
      <c r="Q69" s="124">
        <f t="shared" si="7"/>
        <v>444.95301738338009</v>
      </c>
      <c r="R69" s="124">
        <f t="shared" si="8"/>
        <v>229017.235576192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229017.235576192</v>
      </c>
      <c r="P70" s="124">
        <f t="shared" si="11"/>
        <v>20597.985381814004</v>
      </c>
      <c r="Q70" s="124">
        <f t="shared" si="7"/>
        <v>489.97357551209478</v>
      </c>
      <c r="R70" s="124">
        <f t="shared" si="8"/>
        <v>250105.19453351811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250105.19453351811</v>
      </c>
      <c r="P71" s="124">
        <f t="shared" si="11"/>
        <v>20597.985381814004</v>
      </c>
      <c r="Q71" s="124">
        <f t="shared" si="7"/>
        <v>535.09045339500778</v>
      </c>
      <c r="R71" s="124">
        <f t="shared" si="8"/>
        <v>271238.2703687271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271238.2703687271</v>
      </c>
      <c r="P72" s="124">
        <f t="shared" si="11"/>
        <v>20597.985381814004</v>
      </c>
      <c r="Q72" s="124">
        <f t="shared" si="7"/>
        <v>580.30385710453209</v>
      </c>
      <c r="R72" s="124">
        <f t="shared" si="8"/>
        <v>292416.55960764561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292416.55960764561</v>
      </c>
      <c r="P73" s="124">
        <f t="shared" si="11"/>
        <v>20597.985381814004</v>
      </c>
      <c r="Q73" s="124">
        <f t="shared" si="7"/>
        <v>625.61399315396477</v>
      </c>
      <c r="R73" s="124">
        <f t="shared" si="8"/>
        <v>313640.15898261359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313640.15898261359</v>
      </c>
      <c r="P74" s="124">
        <f t="shared" si="11"/>
        <v>20597.985381814004</v>
      </c>
      <c r="Q74" s="124">
        <f t="shared" si="7"/>
        <v>671.02106849843005</v>
      </c>
      <c r="R74" s="124">
        <f t="shared" si="8"/>
        <v>334909.16543292603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334909.16543292603</v>
      </c>
      <c r="P75" s="124">
        <f t="shared" si="11"/>
        <v>20597.985381814004</v>
      </c>
      <c r="Q75" s="124">
        <f t="shared" si="7"/>
        <v>716.52529053582487</v>
      </c>
      <c r="R75" s="124">
        <f t="shared" si="8"/>
        <v>356223.67610527587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356223.67610527587</v>
      </c>
      <c r="P76" s="124">
        <f t="shared" si="11"/>
        <v>20597.985381814004</v>
      </c>
      <c r="Q76" s="124">
        <f t="shared" si="7"/>
        <v>762.12686710776586</v>
      </c>
      <c r="R76" s="124">
        <f t="shared" si="8"/>
        <v>377583.78835419763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377583.78835419763</v>
      </c>
      <c r="P77" s="124">
        <f t="shared" si="11"/>
        <v>20597.985381814004</v>
      </c>
      <c r="Q77" s="124">
        <f t="shared" si="7"/>
        <v>807.8260065005386</v>
      </c>
      <c r="R77" s="124">
        <f t="shared" si="8"/>
        <v>398989.59974251216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398989.59974251216</v>
      </c>
      <c r="P78" s="124">
        <f t="shared" si="11"/>
        <v>20597.985381814004</v>
      </c>
      <c r="Q78" s="124">
        <f t="shared" si="7"/>
        <v>853.62291744604966</v>
      </c>
      <c r="R78" s="124">
        <f t="shared" si="8"/>
        <v>420441.20804177225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420441.20804177225</v>
      </c>
      <c r="P79" s="124">
        <f t="shared" si="11"/>
        <v>20597.985381814004</v>
      </c>
      <c r="Q79" s="124">
        <f t="shared" si="7"/>
        <v>899.51780912277923</v>
      </c>
      <c r="R79" s="124">
        <f t="shared" si="8"/>
        <v>441938.71123270906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441938.71123270906</v>
      </c>
      <c r="P80" s="124">
        <f t="shared" si="11"/>
        <v>20597.985381814004</v>
      </c>
      <c r="Q80" s="124">
        <f t="shared" si="7"/>
        <v>945.51089115673676</v>
      </c>
      <c r="R80" s="124">
        <f t="shared" si="8"/>
        <v>463482.20750567981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463482.20750567981</v>
      </c>
      <c r="P81" s="124">
        <f t="shared" si="11"/>
        <v>20597.985381814004</v>
      </c>
      <c r="Q81" s="124">
        <f t="shared" si="7"/>
        <v>991.60237362241855</v>
      </c>
      <c r="R81" s="124">
        <f t="shared" si="8"/>
        <v>485071.79526111623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485071.79526111623</v>
      </c>
      <c r="P82" s="124">
        <f t="shared" si="11"/>
        <v>20597.985381814004</v>
      </c>
      <c r="Q82" s="124">
        <f t="shared" si="7"/>
        <v>1037.7924670437671</v>
      </c>
      <c r="R82" s="124">
        <f t="shared" si="8"/>
        <v>506707.57310997404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506707.57310997404</v>
      </c>
      <c r="P83" s="124">
        <f t="shared" si="11"/>
        <v>20597.985381814004</v>
      </c>
      <c r="Q83" s="124">
        <f t="shared" si="7"/>
        <v>1084.0813823951335</v>
      </c>
      <c r="R83" s="124">
        <f t="shared" si="8"/>
        <v>528389.63987418311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528389.63987418311</v>
      </c>
      <c r="P84" s="124">
        <f t="shared" si="11"/>
        <v>20597.985381814004</v>
      </c>
      <c r="Q84" s="124">
        <f t="shared" si="7"/>
        <v>1130.4693311022388</v>
      </c>
      <c r="R84" s="124">
        <f t="shared" si="8"/>
        <v>550118.09458709927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550118.09458709927</v>
      </c>
      <c r="P85" s="124">
        <f t="shared" si="11"/>
        <v>20597.985381814004</v>
      </c>
      <c r="Q85" s="124">
        <f t="shared" si="7"/>
        <v>1176.9565250431428</v>
      </c>
      <c r="R85" s="124">
        <f t="shared" si="8"/>
        <v>571893.03649395634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571893.03649395634</v>
      </c>
      <c r="P86" s="124">
        <f t="shared" si="11"/>
        <v>20597.985381814004</v>
      </c>
      <c r="Q86" s="124">
        <f t="shared" si="7"/>
        <v>1223.5431765492099</v>
      </c>
      <c r="R86" s="124">
        <f t="shared" si="8"/>
        <v>593714.56505231955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593714.56505231955</v>
      </c>
      <c r="P87" s="124">
        <f t="shared" si="11"/>
        <v>20597.985381814004</v>
      </c>
      <c r="Q87" s="124">
        <f t="shared" si="7"/>
        <v>1270.2294984060791</v>
      </c>
      <c r="R87" s="124">
        <f t="shared" si="8"/>
        <v>615582.77993253956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615582.77993253956</v>
      </c>
      <c r="P88" s="124">
        <f t="shared" si="11"/>
        <v>20597.985381814004</v>
      </c>
      <c r="Q88" s="124">
        <f t="shared" si="7"/>
        <v>1317.0157038546356</v>
      </c>
      <c r="R88" s="124">
        <f t="shared" si="8"/>
        <v>637497.78101820813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637497.78101820813</v>
      </c>
      <c r="P89" s="124">
        <f t="shared" si="11"/>
        <v>20597.985381814004</v>
      </c>
      <c r="Q89" s="124">
        <f t="shared" si="7"/>
        <v>1363.9020065919863</v>
      </c>
      <c r="R89" s="124">
        <f t="shared" si="8"/>
        <v>659459.6684066141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659459.6684066141</v>
      </c>
      <c r="P90" s="124">
        <f t="shared" si="11"/>
        <v>20597.985381814004</v>
      </c>
      <c r="Q90" s="124">
        <f t="shared" si="7"/>
        <v>1410.888620772434</v>
      </c>
      <c r="R90" s="124">
        <f t="shared" si="8"/>
        <v>681468.54240920045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681468.54240920045</v>
      </c>
      <c r="P91" s="124">
        <f t="shared" si="11"/>
        <v>20597.985381814004</v>
      </c>
      <c r="Q91" s="124">
        <f t="shared" si="7"/>
        <v>1457.9757610084569</v>
      </c>
      <c r="R91" s="124">
        <f t="shared" si="8"/>
        <v>703524.50355202286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703524.50355202286</v>
      </c>
      <c r="P92" s="124">
        <f t="shared" si="11"/>
        <v>20597.985381814004</v>
      </c>
      <c r="Q92" s="124">
        <f t="shared" si="7"/>
        <v>1505.163642371688</v>
      </c>
      <c r="R92" s="124">
        <f t="shared" si="8"/>
        <v>725627.65257620846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725627.65257620846</v>
      </c>
      <c r="P93" s="124">
        <f t="shared" si="11"/>
        <v>20597.985381814004</v>
      </c>
      <c r="Q93" s="124">
        <f t="shared" si="7"/>
        <v>1552.4524803938982</v>
      </c>
      <c r="R93" s="124">
        <f t="shared" si="8"/>
        <v>747778.09043841634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747778.09043841634</v>
      </c>
      <c r="P94" s="124">
        <f t="shared" si="11"/>
        <v>20597.985381814004</v>
      </c>
      <c r="Q94" s="124">
        <f t="shared" si="7"/>
        <v>1599.8424910679801</v>
      </c>
      <c r="R94" s="124">
        <f t="shared" si="8"/>
        <v>769975.91831129824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769975.91831129824</v>
      </c>
      <c r="P95" s="124">
        <f t="shared" si="11"/>
        <v>20597.985381814004</v>
      </c>
      <c r="Q95" s="124">
        <f t="shared" si="7"/>
        <v>1647.3338908489345</v>
      </c>
      <c r="R95" s="124">
        <f t="shared" si="8"/>
        <v>792221.2375839611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792221.2375839611</v>
      </c>
      <c r="P96" s="124">
        <f t="shared" si="11"/>
        <v>20597.985381814004</v>
      </c>
      <c r="Q96" s="124">
        <f t="shared" si="7"/>
        <v>1694.9268966548602</v>
      </c>
      <c r="R96" s="124">
        <f t="shared" si="8"/>
        <v>814514.14986242994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814514.14986242994</v>
      </c>
      <c r="P97" s="124">
        <f t="shared" si="11"/>
        <v>20597.985381814004</v>
      </c>
      <c r="Q97" s="124">
        <f t="shared" si="7"/>
        <v>1742.621725867943</v>
      </c>
      <c r="R97" s="124">
        <f t="shared" si="8"/>
        <v>836854.75697011186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836854.75697011186</v>
      </c>
      <c r="P98" s="124">
        <f t="shared" si="11"/>
        <v>20597.985381814004</v>
      </c>
      <c r="Q98" s="124">
        <f t="shared" si="7"/>
        <v>1790.4185963354503</v>
      </c>
      <c r="R98" s="124">
        <f t="shared" si="8"/>
        <v>859243.16094826127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859243.16094826127</v>
      </c>
      <c r="P99" s="124">
        <f t="shared" si="11"/>
        <v>20597.985381814004</v>
      </c>
      <c r="Q99" s="124">
        <f t="shared" si="7"/>
        <v>1838.3177263707246</v>
      </c>
      <c r="R99" s="124">
        <f t="shared" si="8"/>
        <v>881679.46405644598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881679.46405644598</v>
      </c>
      <c r="P100" s="124">
        <f t="shared" si="11"/>
        <v>20597.985381814004</v>
      </c>
      <c r="Q100" s="124">
        <f t="shared" si="7"/>
        <v>1886.3193347541821</v>
      </c>
      <c r="R100" s="124">
        <f t="shared" si="8"/>
        <v>904163.76877301408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904163.76877301408</v>
      </c>
      <c r="P101" s="124">
        <f t="shared" si="11"/>
        <v>20597.985381814004</v>
      </c>
      <c r="Q101" s="124">
        <f t="shared" si="7"/>
        <v>1934.4236407343108</v>
      </c>
      <c r="R101" s="124">
        <f t="shared" si="8"/>
        <v>926696.17779556231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926696.17779556231</v>
      </c>
      <c r="P102" s="124">
        <f t="shared" si="11"/>
        <v>20597.985381814004</v>
      </c>
      <c r="Q102" s="124">
        <f t="shared" si="7"/>
        <v>1982.6308640286725</v>
      </c>
      <c r="R102" s="124">
        <f t="shared" si="8"/>
        <v>949276.79404140497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949276.79404140497</v>
      </c>
      <c r="P103" s="124">
        <f t="shared" si="11"/>
        <v>20597.985381814004</v>
      </c>
      <c r="Q103" s="124">
        <f t="shared" si="7"/>
        <v>2030.9412248249068</v>
      </c>
      <c r="R103" s="124">
        <f t="shared" si="8"/>
        <v>971905.72064804379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971905.72064804379</v>
      </c>
      <c r="P104" s="124">
        <f t="shared" si="11"/>
        <v>20597.985381814004</v>
      </c>
      <c r="Q104" s="124">
        <f t="shared" si="7"/>
        <v>2079.3549437817355</v>
      </c>
      <c r="R104" s="124">
        <f t="shared" si="8"/>
        <v>994583.06097363948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994583.06097363948</v>
      </c>
      <c r="P105" s="124">
        <f t="shared" si="11"/>
        <v>20597.985381814004</v>
      </c>
      <c r="Q105" s="124">
        <f t="shared" si="7"/>
        <v>2127.8722420299719</v>
      </c>
      <c r="R105" s="124">
        <f t="shared" si="8"/>
        <v>1017308.9185974834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1017308.9185974834</v>
      </c>
      <c r="P106" s="124">
        <f t="shared" si="11"/>
        <v>20597.985381814004</v>
      </c>
      <c r="Q106" s="124">
        <f t="shared" si="7"/>
        <v>2176.4933411735301</v>
      </c>
      <c r="R106" s="124">
        <f t="shared" si="8"/>
        <v>1040083.3973204709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1040083.3973204709</v>
      </c>
      <c r="P107" s="124">
        <f t="shared" si="11"/>
        <v>20597.985381814004</v>
      </c>
      <c r="Q107" s="124">
        <f t="shared" si="7"/>
        <v>2225.2184632904364</v>
      </c>
      <c r="R107" s="124">
        <f t="shared" si="8"/>
        <v>1062906.6011655754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1062906.6011655754</v>
      </c>
      <c r="P108" s="124">
        <f t="shared" si="11"/>
        <v>20597.985381814004</v>
      </c>
      <c r="Q108" s="124">
        <f t="shared" si="7"/>
        <v>2274.0478309338464</v>
      </c>
      <c r="R108" s="124">
        <f t="shared" si="8"/>
        <v>1085778.6343783233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1085778.6343783233</v>
      </c>
      <c r="P109" s="124">
        <f t="shared" si="11"/>
        <v>20597.985381814004</v>
      </c>
      <c r="Q109" s="124">
        <f t="shared" si="7"/>
        <v>2322.9816671330573</v>
      </c>
      <c r="R109" s="124">
        <f t="shared" si="8"/>
        <v>1108699.6014272703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1108699.6014272703</v>
      </c>
      <c r="P110" s="124">
        <f t="shared" si="11"/>
        <v>20597.985381814004</v>
      </c>
      <c r="Q110" s="124">
        <f t="shared" si="7"/>
        <v>2372.0201953945298</v>
      </c>
      <c r="R110" s="124">
        <f t="shared" si="8"/>
        <v>1131669.6070044788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1131669.6070044788</v>
      </c>
      <c r="P111" s="124">
        <f t="shared" si="11"/>
        <v>20597.985381814004</v>
      </c>
      <c r="Q111" s="124">
        <f t="shared" si="7"/>
        <v>2421.1636397029092</v>
      </c>
      <c r="R111" s="124">
        <f t="shared" si="8"/>
        <v>1154688.7560259956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1154688.7560259956</v>
      </c>
      <c r="P112" s="124">
        <f t="shared" si="11"/>
        <v>20597.985381814004</v>
      </c>
      <c r="Q112" s="124">
        <f t="shared" si="7"/>
        <v>2470.412224522046</v>
      </c>
      <c r="R112" s="124">
        <f t="shared" si="8"/>
        <v>1177757.1536323316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1177757.1536323316</v>
      </c>
      <c r="P113" s="124">
        <f t="shared" si="11"/>
        <v>20597.985381814004</v>
      </c>
      <c r="Q113" s="124">
        <f t="shared" si="7"/>
        <v>2519.7661747960233</v>
      </c>
      <c r="R113" s="124">
        <f t="shared" si="8"/>
        <v>1200874.9051889416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1200874.9051889416</v>
      </c>
      <c r="P114" s="124">
        <f t="shared" si="11"/>
        <v>20597.985381814004</v>
      </c>
      <c r="Q114" s="124">
        <f t="shared" si="7"/>
        <v>2569.2257159501828</v>
      </c>
      <c r="R114" s="124">
        <f t="shared" si="8"/>
        <v>1224042.1162867057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1224042.1162867057</v>
      </c>
      <c r="P115" s="124">
        <f t="shared" si="11"/>
        <v>20597.985381814004</v>
      </c>
      <c r="Q115" s="124">
        <f t="shared" si="7"/>
        <v>2618.7910738921551</v>
      </c>
      <c r="R115" s="124">
        <f t="shared" si="8"/>
        <v>1247258.8927424119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1247258.8927424119</v>
      </c>
      <c r="P116" s="124">
        <f t="shared" si="11"/>
        <v>20597.985381814004</v>
      </c>
      <c r="Q116" s="124">
        <f t="shared" si="7"/>
        <v>2668.4624750128924</v>
      </c>
      <c r="R116" s="124">
        <f t="shared" si="8"/>
        <v>1270525.3405992389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1270525.3405992389</v>
      </c>
      <c r="P117" s="124">
        <f t="shared" si="11"/>
        <v>20597.985381814004</v>
      </c>
      <c r="Q117" s="124">
        <f t="shared" si="7"/>
        <v>2718.2401461877002</v>
      </c>
      <c r="R117" s="124">
        <f t="shared" si="8"/>
        <v>1293841.5661272404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1293841.5661272404</v>
      </c>
      <c r="P118" s="124">
        <f t="shared" si="11"/>
        <v>20597.985381814004</v>
      </c>
      <c r="Q118" s="124">
        <f t="shared" si="7"/>
        <v>2768.1243147772757</v>
      </c>
      <c r="R118" s="124">
        <f t="shared" si="8"/>
        <v>1317207.6758238317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1317207.6758238317</v>
      </c>
      <c r="P119" s="124">
        <f t="shared" si="11"/>
        <v>20597.985381814004</v>
      </c>
      <c r="Q119" s="124">
        <f t="shared" si="7"/>
        <v>2818.1152086287461</v>
      </c>
      <c r="R119" s="124">
        <f t="shared" si="8"/>
        <v>1340623.7764142745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1340623.7764142745</v>
      </c>
      <c r="P120" s="124">
        <f t="shared" si="11"/>
        <v>20597.985381814004</v>
      </c>
      <c r="Q120" s="124">
        <f t="shared" si="7"/>
        <v>2868.2130560767087</v>
      </c>
      <c r="R120" s="124">
        <f t="shared" si="8"/>
        <v>1364089.9748521652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1364089.9748521652</v>
      </c>
      <c r="P121" s="124">
        <f t="shared" si="11"/>
        <v>20597.985381814004</v>
      </c>
      <c r="Q121" s="124">
        <f t="shared" si="7"/>
        <v>2918.4180859442727</v>
      </c>
      <c r="R121" s="124">
        <f t="shared" si="8"/>
        <v>1387606.3783199235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1387606.3783199235</v>
      </c>
      <c r="P122" s="124">
        <f t="shared" si="11"/>
        <v>20597.985381814004</v>
      </c>
      <c r="Q122" s="124">
        <f t="shared" si="7"/>
        <v>2968.7305275441067</v>
      </c>
      <c r="R122" s="124">
        <f t="shared" si="8"/>
        <v>1411173.0942292816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1411173.0942292816</v>
      </c>
      <c r="P123" s="124">
        <f t="shared" si="11"/>
        <v>20597.985381814004</v>
      </c>
      <c r="Q123" s="124">
        <f t="shared" ref="Q123:Q186" si="12">O123*$P$53</f>
        <v>3019.1506106794841</v>
      </c>
      <c r="R123" s="124">
        <f t="shared" ref="R123:R186" si="13">O123+P123+Q123</f>
        <v>1434790.2302217751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1434790.2302217751</v>
      </c>
      <c r="P124" s="124">
        <f t="shared" ref="P124:P187" si="16">P123</f>
        <v>20597.985381814004</v>
      </c>
      <c r="Q124" s="124">
        <f t="shared" si="12"/>
        <v>3069.6785656453349</v>
      </c>
      <c r="R124" s="124">
        <f t="shared" si="13"/>
        <v>1458457.8941692344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1458457.8941692344</v>
      </c>
      <c r="P125" s="124">
        <f t="shared" si="16"/>
        <v>20597.985381814004</v>
      </c>
      <c r="Q125" s="124">
        <f t="shared" si="12"/>
        <v>3120.3146232292947</v>
      </c>
      <c r="R125" s="124">
        <f t="shared" si="13"/>
        <v>1482176.1941742776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1482176.1941742776</v>
      </c>
      <c r="P126" s="124">
        <f t="shared" si="16"/>
        <v>20597.985381814004</v>
      </c>
      <c r="Q126" s="124">
        <f t="shared" si="12"/>
        <v>3171.0590147127609</v>
      </c>
      <c r="R126" s="124">
        <f t="shared" si="13"/>
        <v>1505945.2385708042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1505945.2385708042</v>
      </c>
      <c r="P127" s="124">
        <f t="shared" si="16"/>
        <v>20597.985381814004</v>
      </c>
      <c r="Q127" s="124">
        <f t="shared" si="12"/>
        <v>3221.9119718719494</v>
      </c>
      <c r="R127" s="124">
        <f t="shared" si="13"/>
        <v>1529765.1359244902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1529765.1359244902</v>
      </c>
      <c r="P128" s="124">
        <f t="shared" si="16"/>
        <v>20597.985381814004</v>
      </c>
      <c r="Q128" s="124">
        <f t="shared" si="12"/>
        <v>3272.8737269789517</v>
      </c>
      <c r="R128" s="124">
        <f t="shared" si="13"/>
        <v>1553635.995033283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1553635.995033283</v>
      </c>
      <c r="P129" s="124">
        <f t="shared" si="16"/>
        <v>20597.985381814004</v>
      </c>
      <c r="Q129" s="124">
        <f t="shared" si="12"/>
        <v>3323.9445128027965</v>
      </c>
      <c r="R129" s="124">
        <f t="shared" si="13"/>
        <v>1577557.9249278998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1577557.9249278998</v>
      </c>
      <c r="P130" s="124">
        <f t="shared" si="16"/>
        <v>20597.985381814004</v>
      </c>
      <c r="Q130" s="124">
        <f t="shared" si="12"/>
        <v>3375.1245626105133</v>
      </c>
      <c r="R130" s="124">
        <f t="shared" si="13"/>
        <v>1601531.0348723242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1601531.0348723242</v>
      </c>
      <c r="P131" s="124">
        <f t="shared" si="16"/>
        <v>20597.985381814004</v>
      </c>
      <c r="Q131" s="124">
        <f t="shared" si="12"/>
        <v>3426.4141101681962</v>
      </c>
      <c r="R131" s="124">
        <f t="shared" si="13"/>
        <v>1625555.4343643063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1625555.4343643063</v>
      </c>
      <c r="P132" s="124">
        <f t="shared" si="16"/>
        <v>20597.985381814004</v>
      </c>
      <c r="Q132" s="124">
        <f t="shared" si="12"/>
        <v>3477.8133897420744</v>
      </c>
      <c r="R132" s="124">
        <f t="shared" si="13"/>
        <v>1649631.2331358623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1649631.2331358623</v>
      </c>
      <c r="P133" s="124">
        <f t="shared" si="16"/>
        <v>20597.985381814004</v>
      </c>
      <c r="Q133" s="124">
        <f t="shared" si="12"/>
        <v>3529.32263609958</v>
      </c>
      <c r="R133" s="124">
        <f t="shared" si="13"/>
        <v>1673758.5411537758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1673758.5411537758</v>
      </c>
      <c r="P134" s="124">
        <f t="shared" si="16"/>
        <v>20597.985381814004</v>
      </c>
      <c r="Q134" s="124">
        <f t="shared" si="12"/>
        <v>3580.942084510421</v>
      </c>
      <c r="R134" s="124">
        <f t="shared" si="13"/>
        <v>1697937.4686201001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1697937.4686201001</v>
      </c>
      <c r="P135" s="124">
        <f t="shared" si="16"/>
        <v>20597.985381814004</v>
      </c>
      <c r="Q135" s="124">
        <f t="shared" si="12"/>
        <v>3632.6719707476564</v>
      </c>
      <c r="R135" s="124">
        <f t="shared" si="13"/>
        <v>1722168.1259726617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1722168.1259726617</v>
      </c>
      <c r="P136" s="124">
        <f t="shared" si="16"/>
        <v>20597.985381814004</v>
      </c>
      <c r="Q136" s="124">
        <f t="shared" si="12"/>
        <v>3684.512531088772</v>
      </c>
      <c r="R136" s="124">
        <f t="shared" si="13"/>
        <v>1746450.6238855643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1746450.6238855643</v>
      </c>
      <c r="P137" s="124">
        <f t="shared" si="16"/>
        <v>20597.985381814004</v>
      </c>
      <c r="Q137" s="124">
        <f t="shared" si="12"/>
        <v>3736.4640023167599</v>
      </c>
      <c r="R137" s="124">
        <f t="shared" si="13"/>
        <v>1770785.073269695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1770785.073269695</v>
      </c>
      <c r="P138" s="124">
        <f t="shared" si="16"/>
        <v>20597.985381814004</v>
      </c>
      <c r="Q138" s="124">
        <f t="shared" si="12"/>
        <v>3788.5266217212015</v>
      </c>
      <c r="R138" s="124">
        <f t="shared" si="13"/>
        <v>1795171.5852732302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1795171.5852732302</v>
      </c>
      <c r="P139" s="124">
        <f t="shared" si="16"/>
        <v>20597.985381814004</v>
      </c>
      <c r="Q139" s="124">
        <f t="shared" si="12"/>
        <v>3840.7006270993493</v>
      </c>
      <c r="R139" s="124">
        <f t="shared" si="13"/>
        <v>1819610.2712821434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1819610.2712821434</v>
      </c>
      <c r="P140" s="124">
        <f t="shared" si="16"/>
        <v>20597.985381814004</v>
      </c>
      <c r="Q140" s="124">
        <f t="shared" si="12"/>
        <v>3892.9862567572131</v>
      </c>
      <c r="R140" s="124">
        <f t="shared" si="13"/>
        <v>1844101.2429207147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1844101.2429207147</v>
      </c>
      <c r="P141" s="124">
        <f t="shared" si="16"/>
        <v>20597.985381814004</v>
      </c>
      <c r="Q141" s="124">
        <f t="shared" si="12"/>
        <v>3945.3837495106518</v>
      </c>
      <c r="R141" s="124">
        <f t="shared" si="13"/>
        <v>1868644.6120520392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1868644.6120520392</v>
      </c>
      <c r="P142" s="124">
        <f t="shared" si="16"/>
        <v>20597.985381814004</v>
      </c>
      <c r="Q142" s="124">
        <f t="shared" si="12"/>
        <v>3997.8933446864589</v>
      </c>
      <c r="R142" s="124">
        <f t="shared" si="13"/>
        <v>1893240.4907785396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1893240.4907785396</v>
      </c>
      <c r="P143" s="124">
        <f t="shared" si="16"/>
        <v>20597.985381814004</v>
      </c>
      <c r="Q143" s="124">
        <f t="shared" si="12"/>
        <v>4050.5152821234597</v>
      </c>
      <c r="R143" s="124">
        <f t="shared" si="13"/>
        <v>1917888.9914424769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1917888.9914424769</v>
      </c>
      <c r="P144" s="124">
        <f t="shared" si="16"/>
        <v>20597.985381814004</v>
      </c>
      <c r="Q144" s="124">
        <f t="shared" si="12"/>
        <v>4103.2498021736055</v>
      </c>
      <c r="R144" s="124">
        <f t="shared" si="13"/>
        <v>1942590.2266264644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1942590.2266264644</v>
      </c>
      <c r="P145" s="124">
        <f t="shared" si="16"/>
        <v>20597.985381814004</v>
      </c>
      <c r="Q145" s="124">
        <f t="shared" si="12"/>
        <v>4156.097145703071</v>
      </c>
      <c r="R145" s="124">
        <f t="shared" si="13"/>
        <v>1967344.3091539815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1967344.3091539815</v>
      </c>
      <c r="P146" s="124">
        <f t="shared" si="16"/>
        <v>20597.985381814004</v>
      </c>
      <c r="Q146" s="124">
        <f t="shared" si="12"/>
        <v>4209.0575540933551</v>
      </c>
      <c r="R146" s="124">
        <f t="shared" si="13"/>
        <v>1992151.3520898889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1992151.3520898889</v>
      </c>
      <c r="P147" s="124">
        <f t="shared" si="16"/>
        <v>20597.985381814004</v>
      </c>
      <c r="Q147" s="124">
        <f t="shared" si="12"/>
        <v>4262.1312692423826</v>
      </c>
      <c r="R147" s="124">
        <f t="shared" si="13"/>
        <v>2017011.4687409452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2017011.4687409452</v>
      </c>
      <c r="P148" s="124">
        <f t="shared" si="16"/>
        <v>20597.985381814004</v>
      </c>
      <c r="Q148" s="124">
        <f t="shared" si="12"/>
        <v>4315.3185335656099</v>
      </c>
      <c r="R148" s="124">
        <f t="shared" si="13"/>
        <v>2041924.7726563248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2041924.7726563248</v>
      </c>
      <c r="P149" s="124">
        <f t="shared" si="16"/>
        <v>20597.985381814004</v>
      </c>
      <c r="Q149" s="124">
        <f t="shared" si="12"/>
        <v>4368.6195899971335</v>
      </c>
      <c r="R149" s="124">
        <f t="shared" si="13"/>
        <v>2066891.377628136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2066891.377628136</v>
      </c>
      <c r="P150" s="124">
        <f t="shared" si="16"/>
        <v>20597.985381814004</v>
      </c>
      <c r="Q150" s="124">
        <f t="shared" si="12"/>
        <v>4422.0346819907945</v>
      </c>
      <c r="R150" s="124">
        <f t="shared" si="13"/>
        <v>2091911.3976919407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2091911.3976919407</v>
      </c>
      <c r="P151" s="124">
        <f t="shared" si="16"/>
        <v>20597.985381814004</v>
      </c>
      <c r="Q151" s="124">
        <f t="shared" si="12"/>
        <v>4475.5640535212979</v>
      </c>
      <c r="R151" s="124">
        <f t="shared" si="13"/>
        <v>2116984.9471272761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2116984.9471272761</v>
      </c>
      <c r="P152" s="124">
        <f t="shared" si="16"/>
        <v>20597.985381814004</v>
      </c>
      <c r="Q152" s="124">
        <f t="shared" si="12"/>
        <v>4529.2079490853212</v>
      </c>
      <c r="R152" s="124">
        <f t="shared" si="13"/>
        <v>2142112.1404581754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2142112.1404581754</v>
      </c>
      <c r="P153" s="124">
        <f t="shared" si="16"/>
        <v>20597.985381814004</v>
      </c>
      <c r="Q153" s="124">
        <f t="shared" si="12"/>
        <v>4582.9666137026334</v>
      </c>
      <c r="R153" s="124">
        <f t="shared" si="13"/>
        <v>2167293.0924536921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2167293.0924536921</v>
      </c>
      <c r="P154" s="124">
        <f t="shared" si="16"/>
        <v>20597.985381814004</v>
      </c>
      <c r="Q154" s="124">
        <f t="shared" si="12"/>
        <v>4636.8402929172134</v>
      </c>
      <c r="R154" s="124">
        <f t="shared" si="13"/>
        <v>2192527.9181284234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2192527.9181284234</v>
      </c>
      <c r="P155" s="124">
        <f t="shared" si="16"/>
        <v>20597.985381814004</v>
      </c>
      <c r="Q155" s="124">
        <f t="shared" si="12"/>
        <v>4690.8292327983736</v>
      </c>
      <c r="R155" s="124">
        <f t="shared" si="13"/>
        <v>2217816.732743036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2217816.732743036</v>
      </c>
      <c r="P156" s="124">
        <f t="shared" si="16"/>
        <v>20597.985381814004</v>
      </c>
      <c r="Q156" s="124">
        <f t="shared" si="12"/>
        <v>4744.9336799418807</v>
      </c>
      <c r="R156" s="124">
        <f t="shared" si="13"/>
        <v>2243159.6518047922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2243159.6518047922</v>
      </c>
      <c r="P157" s="124">
        <f t="shared" si="16"/>
        <v>20597.985381814004</v>
      </c>
      <c r="Q157" s="124">
        <f t="shared" si="12"/>
        <v>4799.1538814710848</v>
      </c>
      <c r="R157" s="124">
        <f t="shared" si="13"/>
        <v>2268556.7910680776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2268556.7910680776</v>
      </c>
      <c r="P158" s="124">
        <f t="shared" si="16"/>
        <v>20597.985381814004</v>
      </c>
      <c r="Q158" s="124">
        <f t="shared" si="12"/>
        <v>4853.4900850380454</v>
      </c>
      <c r="R158" s="124">
        <f t="shared" si="13"/>
        <v>2294008.2665349296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2294008.2665349296</v>
      </c>
      <c r="P159" s="124">
        <f t="shared" si="16"/>
        <v>20597.985381814004</v>
      </c>
      <c r="Q159" s="124">
        <f t="shared" si="12"/>
        <v>4907.9425388246646</v>
      </c>
      <c r="R159" s="124">
        <f t="shared" si="13"/>
        <v>2319514.1944555687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2319514.1944555687</v>
      </c>
      <c r="P160" s="124">
        <f t="shared" si="16"/>
        <v>20597.985381814004</v>
      </c>
      <c r="Q160" s="124">
        <f t="shared" si="12"/>
        <v>4962.5114915438216</v>
      </c>
      <c r="R160" s="124">
        <f t="shared" si="13"/>
        <v>2345074.6913289265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2345074.6913289265</v>
      </c>
      <c r="P161" s="124">
        <f t="shared" si="16"/>
        <v>20597.985381814004</v>
      </c>
      <c r="Q161" s="124">
        <f t="shared" si="12"/>
        <v>5017.1971924405043</v>
      </c>
      <c r="R161" s="124">
        <f t="shared" si="13"/>
        <v>2370689.8739031809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2370689.8739031809</v>
      </c>
      <c r="P162" s="124">
        <f t="shared" si="16"/>
        <v>20597.985381814004</v>
      </c>
      <c r="Q162" s="124">
        <f t="shared" si="12"/>
        <v>5071.9998912929541</v>
      </c>
      <c r="R162" s="124">
        <f t="shared" si="13"/>
        <v>2396359.8591762879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2396359.8591762879</v>
      </c>
      <c r="P163" s="124">
        <f t="shared" si="16"/>
        <v>20597.985381814004</v>
      </c>
      <c r="Q163" s="124">
        <f t="shared" si="12"/>
        <v>5126.9198384138008</v>
      </c>
      <c r="R163" s="124">
        <f t="shared" si="13"/>
        <v>2422084.7643965157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2422084.7643965157</v>
      </c>
      <c r="P164" s="124">
        <f t="shared" si="16"/>
        <v>20597.985381814004</v>
      </c>
      <c r="Q164" s="124">
        <f t="shared" si="12"/>
        <v>5181.9572846512101</v>
      </c>
      <c r="R164" s="124">
        <f t="shared" si="13"/>
        <v>2447864.7070629811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2447864.7070629811</v>
      </c>
      <c r="P165" s="124">
        <f t="shared" si="16"/>
        <v>20597.985381814004</v>
      </c>
      <c r="Q165" s="124">
        <f t="shared" si="12"/>
        <v>5237.1124813900278</v>
      </c>
      <c r="R165" s="124">
        <f t="shared" si="13"/>
        <v>2473699.8049261854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2473699.8049261854</v>
      </c>
      <c r="P166" s="124">
        <f t="shared" si="16"/>
        <v>20597.985381814004</v>
      </c>
      <c r="Q166" s="124">
        <f t="shared" si="12"/>
        <v>5292.3856805529249</v>
      </c>
      <c r="R166" s="124">
        <f t="shared" si="13"/>
        <v>2499590.1759885526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2499590.1759885526</v>
      </c>
      <c r="P167" s="124">
        <f t="shared" si="16"/>
        <v>20597.985381814004</v>
      </c>
      <c r="Q167" s="124">
        <f t="shared" si="12"/>
        <v>5347.7771346015552</v>
      </c>
      <c r="R167" s="124">
        <f t="shared" si="13"/>
        <v>2525535.9385049683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2525535.9385049683</v>
      </c>
      <c r="P168" s="124">
        <f t="shared" si="16"/>
        <v>20597.985381814004</v>
      </c>
      <c r="Q168" s="124">
        <f t="shared" si="12"/>
        <v>5403.2870965377015</v>
      </c>
      <c r="R168" s="124">
        <f t="shared" si="13"/>
        <v>2551537.2109833201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2551537.2109833201</v>
      </c>
      <c r="P169" s="124">
        <f t="shared" si="16"/>
        <v>20597.985381814004</v>
      </c>
      <c r="Q169" s="124">
        <f t="shared" si="12"/>
        <v>5458.9158199044359</v>
      </c>
      <c r="R169" s="124">
        <f t="shared" si="13"/>
        <v>2577594.1121850386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2577594.1121850386</v>
      </c>
      <c r="P170" s="124">
        <f t="shared" si="16"/>
        <v>20597.985381814004</v>
      </c>
      <c r="Q170" s="124">
        <f t="shared" si="12"/>
        <v>5514.6635587872761</v>
      </c>
      <c r="R170" s="124">
        <f t="shared" si="13"/>
        <v>2603706.76112564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2603706.76112564</v>
      </c>
      <c r="P171" s="124">
        <f t="shared" si="16"/>
        <v>20597.985381814004</v>
      </c>
      <c r="Q171" s="124">
        <f t="shared" si="12"/>
        <v>5570.5305678153454</v>
      </c>
      <c r="R171" s="124">
        <f t="shared" si="13"/>
        <v>2629875.2770752697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2629875.2770752697</v>
      </c>
      <c r="P172" s="124">
        <f t="shared" si="16"/>
        <v>20597.985381814004</v>
      </c>
      <c r="Q172" s="124">
        <f t="shared" si="12"/>
        <v>5626.5171021625365</v>
      </c>
      <c r="R172" s="124">
        <f t="shared" si="13"/>
        <v>2656099.7795592463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2656099.7795592463</v>
      </c>
      <c r="P173" s="124">
        <f t="shared" si="16"/>
        <v>20597.985381814004</v>
      </c>
      <c r="Q173" s="124">
        <f t="shared" si="12"/>
        <v>5682.623417548677</v>
      </c>
      <c r="R173" s="124">
        <f t="shared" si="13"/>
        <v>2682380.3883586093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2682380.3883586093</v>
      </c>
      <c r="P174" s="124">
        <f t="shared" si="16"/>
        <v>20597.985381814004</v>
      </c>
      <c r="Q174" s="124">
        <f t="shared" si="12"/>
        <v>5738.8497702406976</v>
      </c>
      <c r="R174" s="124">
        <f t="shared" si="13"/>
        <v>2708717.223510664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2708717.223510664</v>
      </c>
      <c r="P175" s="124">
        <f t="shared" si="16"/>
        <v>20597.985381814004</v>
      </c>
      <c r="Q175" s="124">
        <f t="shared" si="12"/>
        <v>5795.1964170538004</v>
      </c>
      <c r="R175" s="124">
        <f t="shared" si="13"/>
        <v>2735110.4053095318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2735110.4053095318</v>
      </c>
      <c r="P176" s="124">
        <f t="shared" si="16"/>
        <v>20597.985381814004</v>
      </c>
      <c r="Q176" s="124">
        <f t="shared" si="12"/>
        <v>5851.663615352636</v>
      </c>
      <c r="R176" s="124">
        <f t="shared" si="13"/>
        <v>2761560.0543066985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2761560.0543066985</v>
      </c>
      <c r="P177" s="124">
        <f t="shared" si="16"/>
        <v>20597.985381814004</v>
      </c>
      <c r="Q177" s="124">
        <f t="shared" si="12"/>
        <v>5908.2516230524761</v>
      </c>
      <c r="R177" s="124">
        <f t="shared" si="13"/>
        <v>2788066.2913115653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2788066.2913115653</v>
      </c>
      <c r="P178" s="124">
        <f t="shared" si="16"/>
        <v>20597.985381814004</v>
      </c>
      <c r="Q178" s="124">
        <f t="shared" si="12"/>
        <v>5964.9606986203926</v>
      </c>
      <c r="R178" s="124">
        <f t="shared" si="13"/>
        <v>2814629.2373919999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2814629.2373919999</v>
      </c>
      <c r="P179" s="124">
        <f t="shared" si="16"/>
        <v>20597.985381814004</v>
      </c>
      <c r="Q179" s="124">
        <f t="shared" si="12"/>
        <v>6021.7911010764365</v>
      </c>
      <c r="R179" s="124">
        <f t="shared" si="13"/>
        <v>2841249.0138748907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2841249.0138748907</v>
      </c>
      <c r="P180" s="124">
        <f t="shared" si="16"/>
        <v>20597.985381814004</v>
      </c>
      <c r="Q180" s="124">
        <f t="shared" si="12"/>
        <v>6078.7430899948231</v>
      </c>
      <c r="R180" s="124">
        <f t="shared" si="13"/>
        <v>2867925.7423466998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2867925.7423466998</v>
      </c>
      <c r="P181" s="124">
        <f t="shared" si="16"/>
        <v>20597.985381814004</v>
      </c>
      <c r="Q181" s="124">
        <f t="shared" si="12"/>
        <v>6135.8169255051162</v>
      </c>
      <c r="R181" s="124">
        <f t="shared" si="13"/>
        <v>2894659.5446540192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2894659.5446540192</v>
      </c>
      <c r="P182" s="124">
        <f t="shared" si="16"/>
        <v>20597.985381814004</v>
      </c>
      <c r="Q182" s="124">
        <f t="shared" si="12"/>
        <v>6193.0128682934173</v>
      </c>
      <c r="R182" s="124">
        <f t="shared" si="13"/>
        <v>2921450.5429041269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2921450.5429041269</v>
      </c>
      <c r="P183" s="124">
        <f t="shared" si="16"/>
        <v>20597.985381814004</v>
      </c>
      <c r="Q183" s="124">
        <f t="shared" si="12"/>
        <v>6250.3311796035559</v>
      </c>
      <c r="R183" s="124">
        <f t="shared" si="13"/>
        <v>2948298.8594655446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2948298.8594655446</v>
      </c>
      <c r="P184" s="124">
        <f t="shared" si="16"/>
        <v>20597.985381814004</v>
      </c>
      <c r="Q184" s="124">
        <f t="shared" si="12"/>
        <v>6307.7721212382821</v>
      </c>
      <c r="R184" s="124">
        <f t="shared" si="13"/>
        <v>2975204.6169685968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2975204.6169685968</v>
      </c>
      <c r="P185" s="124">
        <f t="shared" si="16"/>
        <v>20597.985381814004</v>
      </c>
      <c r="Q185" s="124">
        <f t="shared" si="12"/>
        <v>6365.3359555604629</v>
      </c>
      <c r="R185" s="124">
        <f t="shared" si="13"/>
        <v>3002167.9383059717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3002167.9383059717</v>
      </c>
      <c r="P186" s="124">
        <f t="shared" si="16"/>
        <v>20597.985381814004</v>
      </c>
      <c r="Q186" s="124">
        <f t="shared" si="12"/>
        <v>6423.0229454942837</v>
      </c>
      <c r="R186" s="124">
        <f t="shared" si="13"/>
        <v>3029188.9466332803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3029188.9466332803</v>
      </c>
      <c r="P187" s="124">
        <f t="shared" si="16"/>
        <v>20597.985381814004</v>
      </c>
      <c r="Q187" s="124">
        <f t="shared" ref="Q187:Q250" si="17">O187*$P$53</f>
        <v>6480.8333545264404</v>
      </c>
      <c r="R187" s="124">
        <f t="shared" ref="R187:R250" si="18">O187+P187+Q187</f>
        <v>3056267.7653696211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3056267.7653696211</v>
      </c>
      <c r="P188" s="124">
        <f t="shared" ref="P188:P251" si="21">P187</f>
        <v>20597.985381814004</v>
      </c>
      <c r="Q188" s="124">
        <f t="shared" si="17"/>
        <v>6538.767446707353</v>
      </c>
      <c r="R188" s="124">
        <f t="shared" si="18"/>
        <v>3083404.5181981428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3083404.5181981428</v>
      </c>
      <c r="P189" s="124">
        <f t="shared" si="21"/>
        <v>20597.985381814004</v>
      </c>
      <c r="Q189" s="124">
        <f t="shared" si="17"/>
        <v>6596.8254866523639</v>
      </c>
      <c r="R189" s="124">
        <f t="shared" si="18"/>
        <v>3110599.3290666095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3110599.3290666095</v>
      </c>
      <c r="P190" s="124">
        <f t="shared" si="21"/>
        <v>20597.985381814004</v>
      </c>
      <c r="Q190" s="124">
        <f t="shared" si="17"/>
        <v>6655.0077395429544</v>
      </c>
      <c r="R190" s="124">
        <f t="shared" si="18"/>
        <v>3137852.3221879667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3137852.3221879667</v>
      </c>
      <c r="P191" s="124">
        <f t="shared" si="21"/>
        <v>20597.985381814004</v>
      </c>
      <c r="Q191" s="124">
        <f t="shared" si="17"/>
        <v>6713.3144711279465</v>
      </c>
      <c r="R191" s="124">
        <f t="shared" si="18"/>
        <v>3165163.6220409088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3165163.6220409088</v>
      </c>
      <c r="P192" s="124">
        <f t="shared" si="21"/>
        <v>20597.985381814004</v>
      </c>
      <c r="Q192" s="124">
        <f t="shared" si="17"/>
        <v>6771.7459477247239</v>
      </c>
      <c r="R192" s="124">
        <f t="shared" si="18"/>
        <v>3192533.3533704476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3192533.3533704476</v>
      </c>
      <c r="P193" s="124">
        <f t="shared" si="21"/>
        <v>20597.985381814004</v>
      </c>
      <c r="Q193" s="124">
        <f t="shared" si="17"/>
        <v>6830.3024362204469</v>
      </c>
      <c r="R193" s="124">
        <f t="shared" si="18"/>
        <v>3219961.6411884823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3219961.6411884823</v>
      </c>
      <c r="P194" s="124">
        <f t="shared" si="21"/>
        <v>20597.985381814004</v>
      </c>
      <c r="Q194" s="124">
        <f t="shared" si="17"/>
        <v>6888.9842040732692</v>
      </c>
      <c r="R194" s="124">
        <f t="shared" si="18"/>
        <v>3247448.6107743699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3247448.6107743699</v>
      </c>
      <c r="P195" s="124">
        <f t="shared" si="21"/>
        <v>20597.985381814004</v>
      </c>
      <c r="Q195" s="124">
        <f t="shared" si="17"/>
        <v>6947.7915193135623</v>
      </c>
      <c r="R195" s="124">
        <f t="shared" si="18"/>
        <v>3274994.3876754977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3274994.3876754977</v>
      </c>
      <c r="P196" s="124">
        <f t="shared" si="21"/>
        <v>20597.985381814004</v>
      </c>
      <c r="Q196" s="124">
        <f t="shared" si="17"/>
        <v>7006.7246505451367</v>
      </c>
      <c r="R196" s="124">
        <f t="shared" si="18"/>
        <v>3302599.0977078569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3302599.0977078569</v>
      </c>
      <c r="P197" s="124">
        <f t="shared" si="21"/>
        <v>20597.985381814004</v>
      </c>
      <c r="Q197" s="124">
        <f t="shared" si="17"/>
        <v>7065.7838669464709</v>
      </c>
      <c r="R197" s="124">
        <f t="shared" si="18"/>
        <v>3330262.8669566177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3330262.8669566177</v>
      </c>
      <c r="P198" s="124">
        <f t="shared" si="21"/>
        <v>20597.985381814004</v>
      </c>
      <c r="Q198" s="124">
        <f t="shared" si="17"/>
        <v>7124.9694382719417</v>
      </c>
      <c r="R198" s="124">
        <f t="shared" si="18"/>
        <v>3357985.8217767039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3357985.8217767039</v>
      </c>
      <c r="P199" s="124">
        <f t="shared" si="21"/>
        <v>20597.985381814004</v>
      </c>
      <c r="Q199" s="124">
        <f t="shared" si="17"/>
        <v>7184.2816348530532</v>
      </c>
      <c r="R199" s="124">
        <f t="shared" si="18"/>
        <v>3385768.0887933713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3385768.0887933713</v>
      </c>
      <c r="P200" s="124">
        <f t="shared" si="21"/>
        <v>20597.985381814004</v>
      </c>
      <c r="Q200" s="124">
        <f t="shared" si="17"/>
        <v>7243.7207275996752</v>
      </c>
      <c r="R200" s="124">
        <f t="shared" si="18"/>
        <v>3413609.7949027852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3413609.7949027852</v>
      </c>
      <c r="P201" s="124">
        <f t="shared" si="21"/>
        <v>20597.985381814004</v>
      </c>
      <c r="Q201" s="124">
        <f t="shared" si="17"/>
        <v>7303.2869880012777</v>
      </c>
      <c r="R201" s="124">
        <f t="shared" si="18"/>
        <v>3441511.0672726007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3441511.0672726007</v>
      </c>
      <c r="P202" s="124">
        <f t="shared" si="21"/>
        <v>20597.985381814004</v>
      </c>
      <c r="Q202" s="124">
        <f t="shared" si="17"/>
        <v>7362.9806881281711</v>
      </c>
      <c r="R202" s="124">
        <f t="shared" si="18"/>
        <v>3469472.0333425431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3469472.0333425431</v>
      </c>
      <c r="P203" s="124">
        <f t="shared" si="21"/>
        <v>20597.985381814004</v>
      </c>
      <c r="Q203" s="124">
        <f t="shared" si="17"/>
        <v>7422.8021006327508</v>
      </c>
      <c r="R203" s="124">
        <f t="shared" si="18"/>
        <v>3497492.82082499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3497492.82082499</v>
      </c>
      <c r="P204" s="124">
        <f t="shared" si="21"/>
        <v>20597.985381814004</v>
      </c>
      <c r="Q204" s="124">
        <f t="shared" si="17"/>
        <v>7482.7514987507429</v>
      </c>
      <c r="R204" s="124">
        <f t="shared" si="18"/>
        <v>3525573.5577055551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3525573.5577055551</v>
      </c>
      <c r="P205" s="124">
        <f t="shared" si="21"/>
        <v>20597.985381814004</v>
      </c>
      <c r="Q205" s="124">
        <f t="shared" si="17"/>
        <v>7542.8291563024486</v>
      </c>
      <c r="R205" s="124">
        <f t="shared" si="18"/>
        <v>3553714.3722436717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3553714.3722436717</v>
      </c>
      <c r="P206" s="124">
        <f t="shared" si="21"/>
        <v>20597.985381814004</v>
      </c>
      <c r="Q206" s="124">
        <f t="shared" si="17"/>
        <v>7603.0353476939981</v>
      </c>
      <c r="R206" s="124">
        <f t="shared" si="18"/>
        <v>3581915.3929731799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3581915.3929731799</v>
      </c>
      <c r="P207" s="124">
        <f t="shared" si="21"/>
        <v>20597.985381814004</v>
      </c>
      <c r="Q207" s="124">
        <f t="shared" si="17"/>
        <v>7663.3703479186024</v>
      </c>
      <c r="R207" s="124">
        <f t="shared" si="18"/>
        <v>3610176.7487029126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3610176.7487029126</v>
      </c>
      <c r="P208" s="124">
        <f t="shared" si="21"/>
        <v>20597.985381814004</v>
      </c>
      <c r="Q208" s="124">
        <f t="shared" si="17"/>
        <v>7723.8344325578109</v>
      </c>
      <c r="R208" s="124">
        <f t="shared" si="18"/>
        <v>3638498.5685172845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3638498.5685172845</v>
      </c>
      <c r="P209" s="124">
        <f t="shared" si="21"/>
        <v>20597.985381814004</v>
      </c>
      <c r="Q209" s="124">
        <f t="shared" si="17"/>
        <v>7784.4278777827676</v>
      </c>
      <c r="R209" s="124">
        <f t="shared" si="18"/>
        <v>3666880.9817768815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3666880.9817768815</v>
      </c>
      <c r="P210" s="124">
        <f t="shared" si="21"/>
        <v>20597.985381814004</v>
      </c>
      <c r="Q210" s="124">
        <f t="shared" si="17"/>
        <v>7845.1509603554769</v>
      </c>
      <c r="R210" s="124">
        <f t="shared" si="18"/>
        <v>3695324.1181190512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3695324.1181190512</v>
      </c>
      <c r="P211" s="124">
        <f t="shared" si="21"/>
        <v>20597.985381814004</v>
      </c>
      <c r="Q211" s="124">
        <f t="shared" si="17"/>
        <v>7906.0039576300614</v>
      </c>
      <c r="R211" s="124">
        <f t="shared" si="18"/>
        <v>3723828.1074584955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3723828.1074584955</v>
      </c>
      <c r="P212" s="124">
        <f t="shared" si="21"/>
        <v>20597.985381814004</v>
      </c>
      <c r="Q212" s="124">
        <f t="shared" si="17"/>
        <v>7966.987147554034</v>
      </c>
      <c r="R212" s="124">
        <f t="shared" si="18"/>
        <v>3752393.0799878635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3752393.0799878635</v>
      </c>
      <c r="P213" s="124">
        <f t="shared" si="21"/>
        <v>20597.985381814004</v>
      </c>
      <c r="Q213" s="124">
        <f t="shared" si="17"/>
        <v>8028.1008086695656</v>
      </c>
      <c r="R213" s="124">
        <f t="shared" si="18"/>
        <v>3781019.1661783471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3781019.1661783471</v>
      </c>
      <c r="P214" s="124">
        <f t="shared" si="21"/>
        <v>20597.985381814004</v>
      </c>
      <c r="Q214" s="124">
        <f t="shared" si="17"/>
        <v>8089.3452201147566</v>
      </c>
      <c r="R214" s="124">
        <f t="shared" si="18"/>
        <v>3809706.4967802758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3809706.4967802758</v>
      </c>
      <c r="P215" s="124">
        <f t="shared" si="21"/>
        <v>20597.985381814004</v>
      </c>
      <c r="Q215" s="124">
        <f t="shared" si="17"/>
        <v>8150.7206616249141</v>
      </c>
      <c r="R215" s="124">
        <f t="shared" si="18"/>
        <v>3838455.2028237148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3838455.2028237148</v>
      </c>
      <c r="P216" s="124">
        <f t="shared" si="21"/>
        <v>20597.985381814004</v>
      </c>
      <c r="Q216" s="124">
        <f t="shared" si="17"/>
        <v>8212.2274135338284</v>
      </c>
      <c r="R216" s="124">
        <f t="shared" si="18"/>
        <v>3867265.4156190627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3867265.4156190627</v>
      </c>
      <c r="P217" s="124">
        <f t="shared" si="21"/>
        <v>20597.985381814004</v>
      </c>
      <c r="Q217" s="124">
        <f t="shared" si="17"/>
        <v>8273.8657567750488</v>
      </c>
      <c r="R217" s="124">
        <f t="shared" si="18"/>
        <v>3896137.2667576522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3896137.2667576522</v>
      </c>
      <c r="P218" s="124">
        <f t="shared" si="21"/>
        <v>20597.985381814004</v>
      </c>
      <c r="Q218" s="124">
        <f t="shared" si="17"/>
        <v>8335.6359728831776</v>
      </c>
      <c r="R218" s="124">
        <f t="shared" si="18"/>
        <v>3925070.8881123494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3925070.8881123494</v>
      </c>
      <c r="P219" s="124">
        <f t="shared" si="21"/>
        <v>20597.985381814004</v>
      </c>
      <c r="Q219" s="124">
        <f t="shared" si="17"/>
        <v>8397.5383439951438</v>
      </c>
      <c r="R219" s="124">
        <f t="shared" si="18"/>
        <v>3954066.411838159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3954066.411838159</v>
      </c>
      <c r="P220" s="124">
        <f t="shared" si="21"/>
        <v>20597.985381814004</v>
      </c>
      <c r="Q220" s="124">
        <f t="shared" si="17"/>
        <v>8459.5731528515025</v>
      </c>
      <c r="R220" s="124">
        <f t="shared" si="18"/>
        <v>3983123.9703728245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3983123.9703728245</v>
      </c>
      <c r="P221" s="124">
        <f t="shared" si="21"/>
        <v>20597.985381814004</v>
      </c>
      <c r="Q221" s="124">
        <f t="shared" si="17"/>
        <v>8521.7406827977156</v>
      </c>
      <c r="R221" s="124">
        <f t="shared" si="18"/>
        <v>4012243.6964374362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4012243.6964374362</v>
      </c>
      <c r="P222" s="124">
        <f t="shared" si="21"/>
        <v>20597.985381814004</v>
      </c>
      <c r="Q222" s="124">
        <f t="shared" si="17"/>
        <v>8584.0412177854578</v>
      </c>
      <c r="R222" s="124">
        <f t="shared" si="18"/>
        <v>4041425.7230370357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4041425.7230370357</v>
      </c>
      <c r="P223" s="124">
        <f t="shared" si="21"/>
        <v>20597.985381814004</v>
      </c>
      <c r="Q223" s="124">
        <f t="shared" si="17"/>
        <v>8646.4750423739042</v>
      </c>
      <c r="R223" s="124">
        <f t="shared" si="18"/>
        <v>4070670.1834612237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4070670.1834612237</v>
      </c>
      <c r="P224" s="124">
        <f t="shared" si="21"/>
        <v>20597.985381814004</v>
      </c>
      <c r="Q224" s="124">
        <f t="shared" si="17"/>
        <v>8709.0424417310351</v>
      </c>
      <c r="R224" s="124">
        <f t="shared" si="18"/>
        <v>4099977.2112847688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4099977.2112847688</v>
      </c>
      <c r="P225" s="124">
        <f t="shared" si="21"/>
        <v>20597.985381814004</v>
      </c>
      <c r="Q225" s="124">
        <f t="shared" si="17"/>
        <v>8771.7437016349304</v>
      </c>
      <c r="R225" s="124">
        <f t="shared" si="18"/>
        <v>4129346.9403682179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4129346.9403682179</v>
      </c>
      <c r="P226" s="124">
        <f t="shared" si="21"/>
        <v>20597.985381814004</v>
      </c>
      <c r="Q226" s="124">
        <f t="shared" si="17"/>
        <v>8834.5791084750927</v>
      </c>
      <c r="R226" s="124">
        <f t="shared" si="18"/>
        <v>4158779.5048585073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4158779.5048585073</v>
      </c>
      <c r="P227" s="124">
        <f t="shared" si="21"/>
        <v>20597.985381814004</v>
      </c>
      <c r="Q227" s="124">
        <f t="shared" si="17"/>
        <v>8897.5489492537345</v>
      </c>
      <c r="R227" s="124">
        <f t="shared" si="18"/>
        <v>4188275.0391895752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4188275.0391895752</v>
      </c>
      <c r="P228" s="124">
        <f t="shared" si="21"/>
        <v>20597.985381814004</v>
      </c>
      <c r="Q228" s="124">
        <f t="shared" si="17"/>
        <v>8960.6535115871011</v>
      </c>
      <c r="R228" s="124">
        <f t="shared" si="18"/>
        <v>4217833.6780829765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4217833.6780829765</v>
      </c>
      <c r="P229" s="124">
        <f t="shared" si="21"/>
        <v>20597.985381814004</v>
      </c>
      <c r="Q229" s="124">
        <f t="shared" si="17"/>
        <v>9023.8930837067819</v>
      </c>
      <c r="R229" s="124">
        <f t="shared" si="18"/>
        <v>4247455.5565484967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4247455.5565484967</v>
      </c>
      <c r="P230" s="124">
        <f t="shared" si="21"/>
        <v>20597.985381814004</v>
      </c>
      <c r="Q230" s="124">
        <f t="shared" si="17"/>
        <v>9087.2679544610273</v>
      </c>
      <c r="R230" s="124">
        <f t="shared" si="18"/>
        <v>4277140.8098847717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4277140.8098847717</v>
      </c>
      <c r="P231" s="124">
        <f t="shared" si="21"/>
        <v>20597.985381814004</v>
      </c>
      <c r="Q231" s="124">
        <f t="shared" si="17"/>
        <v>9150.7784133160676</v>
      </c>
      <c r="R231" s="124">
        <f t="shared" si="18"/>
        <v>4306889.5736799017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4306889.5736799017</v>
      </c>
      <c r="P232" s="124">
        <f t="shared" si="21"/>
        <v>20597.985381814004</v>
      </c>
      <c r="Q232" s="124">
        <f t="shared" si="17"/>
        <v>9214.4247503574352</v>
      </c>
      <c r="R232" s="124">
        <f t="shared" si="18"/>
        <v>4336701.9838120732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4336701.9838120732</v>
      </c>
      <c r="P233" s="124">
        <f t="shared" si="21"/>
        <v>20597.985381814004</v>
      </c>
      <c r="Q233" s="124">
        <f t="shared" si="17"/>
        <v>9278.207256291289</v>
      </c>
      <c r="R233" s="124">
        <f t="shared" si="18"/>
        <v>4366578.176450178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4366578.176450178</v>
      </c>
      <c r="P234" s="124">
        <f t="shared" si="21"/>
        <v>20597.985381814004</v>
      </c>
      <c r="Q234" s="124">
        <f t="shared" si="17"/>
        <v>9342.1262224457387</v>
      </c>
      <c r="R234" s="124">
        <f t="shared" si="18"/>
        <v>4396518.2880544374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4396518.2880544374</v>
      </c>
      <c r="P235" s="124">
        <f t="shared" si="21"/>
        <v>20597.985381814004</v>
      </c>
      <c r="Q235" s="124">
        <f t="shared" si="17"/>
        <v>9406.181940772185</v>
      </c>
      <c r="R235" s="124">
        <f t="shared" si="18"/>
        <v>4426522.4553770237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4426522.4553770237</v>
      </c>
      <c r="P236" s="124">
        <f t="shared" si="21"/>
        <v>20597.985381814004</v>
      </c>
      <c r="Q236" s="124">
        <f t="shared" si="17"/>
        <v>9470.3747038466481</v>
      </c>
      <c r="R236" s="124">
        <f t="shared" si="18"/>
        <v>4456590.8154626843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4456590.8154626843</v>
      </c>
      <c r="P237" s="124">
        <f t="shared" si="21"/>
        <v>20597.985381814004</v>
      </c>
      <c r="Q237" s="124">
        <f t="shared" si="17"/>
        <v>9534.7048048710967</v>
      </c>
      <c r="R237" s="124">
        <f t="shared" si="18"/>
        <v>4486723.5056493692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4486723.5056493692</v>
      </c>
      <c r="P238" s="124">
        <f t="shared" si="21"/>
        <v>20597.985381814004</v>
      </c>
      <c r="Q238" s="124">
        <f t="shared" si="17"/>
        <v>9599.1725376747981</v>
      </c>
      <c r="R238" s="124">
        <f t="shared" si="18"/>
        <v>4516920.6635688581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4516920.6635688581</v>
      </c>
      <c r="P239" s="124">
        <f t="shared" si="21"/>
        <v>20597.985381814004</v>
      </c>
      <c r="Q239" s="124">
        <f t="shared" si="17"/>
        <v>9663.7781967156552</v>
      </c>
      <c r="R239" s="124">
        <f t="shared" si="18"/>
        <v>4547182.4271473875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4547182.4271473875</v>
      </c>
      <c r="P240" s="124">
        <f t="shared" si="21"/>
        <v>20597.985381814004</v>
      </c>
      <c r="Q240" s="124">
        <f t="shared" si="17"/>
        <v>9728.522077081554</v>
      </c>
      <c r="R240" s="124">
        <f t="shared" si="18"/>
        <v>4577508.934606283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4577508.934606283</v>
      </c>
      <c r="P241" s="124">
        <f t="shared" si="21"/>
        <v>20597.985381814004</v>
      </c>
      <c r="Q241" s="124">
        <f t="shared" si="17"/>
        <v>9793.4044744917064</v>
      </c>
      <c r="R241" s="124">
        <f t="shared" si="18"/>
        <v>4607900.3244625879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4607900.3244625879</v>
      </c>
      <c r="P242" s="124">
        <f t="shared" si="21"/>
        <v>20597.985381814004</v>
      </c>
      <c r="Q242" s="124">
        <f t="shared" si="17"/>
        <v>9858.425685298007</v>
      </c>
      <c r="R242" s="124">
        <f t="shared" si="18"/>
        <v>4638356.7355296994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4638356.7355296994</v>
      </c>
      <c r="P243" s="124">
        <f t="shared" si="21"/>
        <v>20597.985381814004</v>
      </c>
      <c r="Q243" s="124">
        <f t="shared" si="17"/>
        <v>9923.5860064863846</v>
      </c>
      <c r="R243" s="124">
        <f t="shared" si="18"/>
        <v>4668878.3069179999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4668878.3069179999</v>
      </c>
      <c r="P244" s="124">
        <f t="shared" si="21"/>
        <v>20597.985381814004</v>
      </c>
      <c r="Q244" s="124">
        <f t="shared" si="17"/>
        <v>9988.8857356781555</v>
      </c>
      <c r="R244" s="124">
        <f t="shared" si="18"/>
        <v>4699465.1780354921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4699465.1780354921</v>
      </c>
      <c r="P245" s="124">
        <f t="shared" si="21"/>
        <v>20597.985381814004</v>
      </c>
      <c r="Q245" s="124">
        <f t="shared" si="17"/>
        <v>10054.325171131384</v>
      </c>
      <c r="R245" s="124">
        <f t="shared" si="18"/>
        <v>4730117.4885884374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4730117.4885884374</v>
      </c>
      <c r="P246" s="124">
        <f t="shared" si="21"/>
        <v>20597.985381814004</v>
      </c>
      <c r="Q246" s="124">
        <f t="shared" si="17"/>
        <v>10119.904611742251</v>
      </c>
      <c r="R246" s="124">
        <f t="shared" si="18"/>
        <v>4760835.3785819933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4760835.3785819933</v>
      </c>
      <c r="P247" s="124">
        <f t="shared" si="21"/>
        <v>20597.985381814004</v>
      </c>
      <c r="Q247" s="124">
        <f t="shared" si="17"/>
        <v>10185.624357046408</v>
      </c>
      <c r="R247" s="124">
        <f t="shared" si="18"/>
        <v>4791618.9883208536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4791618.9883208536</v>
      </c>
      <c r="P248" s="124">
        <f t="shared" si="21"/>
        <v>20597.985381814004</v>
      </c>
      <c r="Q248" s="124">
        <f t="shared" si="17"/>
        <v>10251.484707220361</v>
      </c>
      <c r="R248" s="124">
        <f t="shared" si="18"/>
        <v>4822468.4584098877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4822468.4584098877</v>
      </c>
      <c r="P249" s="124">
        <f t="shared" si="21"/>
        <v>20597.985381814004</v>
      </c>
      <c r="Q249" s="124">
        <f t="shared" si="17"/>
        <v>10317.48596308282</v>
      </c>
      <c r="R249" s="124">
        <f t="shared" si="18"/>
        <v>4853383.9297547843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4853383.9297547843</v>
      </c>
      <c r="P250" s="124">
        <f t="shared" si="21"/>
        <v>20597.985381814004</v>
      </c>
      <c r="Q250" s="124">
        <f t="shared" si="17"/>
        <v>10383.628426096095</v>
      </c>
      <c r="R250" s="124">
        <f t="shared" si="18"/>
        <v>4884365.5435626945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4884365.5435626945</v>
      </c>
      <c r="P251" s="124">
        <f t="shared" si="21"/>
        <v>20597.985381814004</v>
      </c>
      <c r="Q251" s="124">
        <f t="shared" ref="Q251:Q314" si="22">O251*$P$53</f>
        <v>10449.912398367458</v>
      </c>
      <c r="R251" s="124">
        <f t="shared" ref="R251:R314" si="23">O251+P251+Q251</f>
        <v>4915413.4413428754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4915413.4413428754</v>
      </c>
      <c r="P252" s="124">
        <f t="shared" ref="P252:P315" si="26">P251</f>
        <v>20597.985381814004</v>
      </c>
      <c r="Q252" s="124">
        <f t="shared" si="22"/>
        <v>10516.338182650528</v>
      </c>
      <c r="R252" s="124">
        <f t="shared" si="23"/>
        <v>4946527.7649073396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4946527.7649073396</v>
      </c>
      <c r="P253" s="124">
        <f t="shared" si="26"/>
        <v>20597.985381814004</v>
      </c>
      <c r="Q253" s="124">
        <f t="shared" si="22"/>
        <v>10582.906082346659</v>
      </c>
      <c r="R253" s="124">
        <f t="shared" si="23"/>
        <v>4977708.6563715003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4977708.6563715003</v>
      </c>
      <c r="P254" s="124">
        <f t="shared" si="26"/>
        <v>20597.985381814004</v>
      </c>
      <c r="Q254" s="124">
        <f t="shared" si="22"/>
        <v>10649.616401506311</v>
      </c>
      <c r="R254" s="124">
        <f t="shared" si="23"/>
        <v>5008956.2581548207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5008956.2581548207</v>
      </c>
      <c r="P255" s="124">
        <f t="shared" si="26"/>
        <v>20597.985381814004</v>
      </c>
      <c r="Q255" s="124">
        <f t="shared" si="22"/>
        <v>10716.46944483046</v>
      </c>
      <c r="R255" s="124">
        <f t="shared" si="23"/>
        <v>5040270.7129814653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5040270.7129814653</v>
      </c>
      <c r="P256" s="124">
        <f t="shared" si="26"/>
        <v>20597.985381814004</v>
      </c>
      <c r="Q256" s="124">
        <f t="shared" si="22"/>
        <v>10783.465517671966</v>
      </c>
      <c r="R256" s="124">
        <f t="shared" si="23"/>
        <v>5071652.1638809508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5071652.1638809508</v>
      </c>
      <c r="P257" s="124">
        <f t="shared" si="26"/>
        <v>20597.985381814004</v>
      </c>
      <c r="Q257" s="124">
        <f t="shared" si="22"/>
        <v>10850.604926036987</v>
      </c>
      <c r="R257" s="124">
        <f t="shared" si="23"/>
        <v>5103100.7541888012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5103100.7541888012</v>
      </c>
      <c r="P258" s="124">
        <f t="shared" si="26"/>
        <v>20597.985381814004</v>
      </c>
      <c r="Q258" s="124">
        <f t="shared" si="22"/>
        <v>10917.887976586368</v>
      </c>
      <c r="R258" s="124">
        <f t="shared" si="23"/>
        <v>5134616.6275472017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5134616.6275472017</v>
      </c>
      <c r="P259" s="124">
        <f t="shared" si="26"/>
        <v>20597.985381814004</v>
      </c>
      <c r="Q259" s="124">
        <f t="shared" si="22"/>
        <v>10985.314976637046</v>
      </c>
      <c r="R259" s="124">
        <f t="shared" si="23"/>
        <v>5166199.9279056527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5166199.9279056527</v>
      </c>
      <c r="P260" s="124">
        <f t="shared" si="26"/>
        <v>20597.985381814004</v>
      </c>
      <c r="Q260" s="124">
        <f t="shared" si="22"/>
        <v>11052.886234163443</v>
      </c>
      <c r="R260" s="124">
        <f t="shared" si="23"/>
        <v>5197850.7995216297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5197850.7995216297</v>
      </c>
      <c r="P261" s="124">
        <f t="shared" si="26"/>
        <v>20597.985381814004</v>
      </c>
      <c r="Q261" s="124">
        <f t="shared" si="22"/>
        <v>11120.602057798887</v>
      </c>
      <c r="R261" s="124">
        <f t="shared" si="23"/>
        <v>5229569.3869612422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5229569.3869612422</v>
      </c>
      <c r="P262" s="124">
        <f t="shared" si="26"/>
        <v>20597.985381814004</v>
      </c>
      <c r="Q262" s="124">
        <f t="shared" si="22"/>
        <v>11188.462756837016</v>
      </c>
      <c r="R262" s="124">
        <f t="shared" si="23"/>
        <v>5261355.8350998927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5261355.8350998927</v>
      </c>
      <c r="P263" s="124">
        <f t="shared" si="26"/>
        <v>20597.985381814004</v>
      </c>
      <c r="Q263" s="124">
        <f t="shared" si="22"/>
        <v>11256.468641233183</v>
      </c>
      <c r="R263" s="124">
        <f t="shared" si="23"/>
        <v>5293210.28912294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5293210.28912294</v>
      </c>
      <c r="P264" s="124">
        <f t="shared" si="26"/>
        <v>20597.985381814004</v>
      </c>
      <c r="Q264" s="124">
        <f t="shared" si="22"/>
        <v>11324.620021605888</v>
      </c>
      <c r="R264" s="124">
        <f t="shared" si="23"/>
        <v>5325132.8945263596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5325132.8945263596</v>
      </c>
      <c r="P265" s="124">
        <f t="shared" si="26"/>
        <v>20597.985381814004</v>
      </c>
      <c r="Q265" s="124">
        <f t="shared" si="22"/>
        <v>11392.917209238176</v>
      </c>
      <c r="R265" s="124">
        <f t="shared" si="23"/>
        <v>5357123.7971174112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5357123.7971174112</v>
      </c>
      <c r="P266" s="124">
        <f t="shared" si="26"/>
        <v>20597.985381814004</v>
      </c>
      <c r="Q266" s="124">
        <f t="shared" si="22"/>
        <v>11461.360516079078</v>
      </c>
      <c r="R266" s="124">
        <f t="shared" si="23"/>
        <v>5389183.1430153036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5389183.1430153036</v>
      </c>
      <c r="P267" s="124">
        <f t="shared" si="26"/>
        <v>20597.985381814004</v>
      </c>
      <c r="Q267" s="124">
        <f t="shared" si="22"/>
        <v>11529.950254745028</v>
      </c>
      <c r="R267" s="124">
        <f t="shared" si="23"/>
        <v>5421311.0786518622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5421311.0786518622</v>
      </c>
      <c r="P268" s="124">
        <f t="shared" si="26"/>
        <v>20597.985381814004</v>
      </c>
      <c r="Q268" s="124">
        <f t="shared" si="22"/>
        <v>11598.68673852129</v>
      </c>
      <c r="R268" s="124">
        <f t="shared" si="23"/>
        <v>5453507.7507721968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5453507.7507721968</v>
      </c>
      <c r="P269" s="124">
        <f t="shared" si="26"/>
        <v>20597.985381814004</v>
      </c>
      <c r="Q269" s="124">
        <f t="shared" si="22"/>
        <v>11667.570281363385</v>
      </c>
      <c r="R269" s="124">
        <f t="shared" si="23"/>
        <v>5485773.3064353736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5485773.3064353736</v>
      </c>
      <c r="P270" s="124">
        <f t="shared" si="26"/>
        <v>20597.985381814004</v>
      </c>
      <c r="Q270" s="124">
        <f t="shared" si="22"/>
        <v>11736.601197898537</v>
      </c>
      <c r="R270" s="124">
        <f t="shared" si="23"/>
        <v>5518107.8930150857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5518107.8930150857</v>
      </c>
      <c r="P271" s="124">
        <f t="shared" si="26"/>
        <v>20597.985381814004</v>
      </c>
      <c r="Q271" s="124">
        <f t="shared" si="22"/>
        <v>11805.779803427098</v>
      </c>
      <c r="R271" s="124">
        <f t="shared" si="23"/>
        <v>5550511.6582003264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5550511.6582003264</v>
      </c>
      <c r="P272" s="124">
        <f t="shared" si="26"/>
        <v>20597.985381814004</v>
      </c>
      <c r="Q272" s="124">
        <f t="shared" si="22"/>
        <v>11875.106413923995</v>
      </c>
      <c r="R272" s="124">
        <f t="shared" si="23"/>
        <v>5582984.7499960642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5582984.7499960642</v>
      </c>
      <c r="P273" s="124">
        <f t="shared" si="26"/>
        <v>20597.985381814004</v>
      </c>
      <c r="Q273" s="124">
        <f t="shared" si="22"/>
        <v>11944.58134604017</v>
      </c>
      <c r="R273" s="124">
        <f t="shared" si="23"/>
        <v>5615527.3167239185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5615527.3167239185</v>
      </c>
      <c r="P274" s="124">
        <f t="shared" si="26"/>
        <v>20597.985381814004</v>
      </c>
      <c r="Q274" s="124">
        <f t="shared" si="22"/>
        <v>12014.204917104031</v>
      </c>
      <c r="R274" s="124">
        <f t="shared" si="23"/>
        <v>5648139.5070228362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5648139.5070228362</v>
      </c>
      <c r="P275" s="124">
        <f t="shared" si="26"/>
        <v>20597.985381814004</v>
      </c>
      <c r="Q275" s="124">
        <f t="shared" si="22"/>
        <v>12083.97744512289</v>
      </c>
      <c r="R275" s="124">
        <f t="shared" si="23"/>
        <v>5680821.4698497728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5680821.4698497728</v>
      </c>
      <c r="P276" s="124">
        <f t="shared" si="26"/>
        <v>20597.985381814004</v>
      </c>
      <c r="Q276" s="124">
        <f t="shared" si="22"/>
        <v>12153.89924878443</v>
      </c>
      <c r="R276" s="124">
        <f t="shared" si="23"/>
        <v>5713573.3544803709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5713573.3544803709</v>
      </c>
      <c r="P277" s="124">
        <f t="shared" si="26"/>
        <v>20597.985381814004</v>
      </c>
      <c r="Q277" s="124">
        <f t="shared" si="22"/>
        <v>12223.970647458156</v>
      </c>
      <c r="R277" s="124">
        <f t="shared" si="23"/>
        <v>5746395.3105096426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5746395.3105096426</v>
      </c>
      <c r="P278" s="124">
        <f t="shared" si="26"/>
        <v>20597.985381814004</v>
      </c>
      <c r="Q278" s="124">
        <f t="shared" si="22"/>
        <v>12294.191961196844</v>
      </c>
      <c r="R278" s="124">
        <f t="shared" si="23"/>
        <v>5779287.4878526535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5779287.4878526535</v>
      </c>
      <c r="P279" s="124">
        <f t="shared" si="26"/>
        <v>20597.985381814004</v>
      </c>
      <c r="Q279" s="124">
        <f t="shared" si="22"/>
        <v>12364.56351073802</v>
      </c>
      <c r="R279" s="124">
        <f t="shared" si="23"/>
        <v>5812250.0367452055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5812250.0367452055</v>
      </c>
      <c r="P280" s="124">
        <f t="shared" si="26"/>
        <v>20597.985381814004</v>
      </c>
      <c r="Q280" s="124">
        <f t="shared" si="22"/>
        <v>12435.085617505407</v>
      </c>
      <c r="R280" s="124">
        <f t="shared" si="23"/>
        <v>5845283.1077445243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5845283.1077445243</v>
      </c>
      <c r="P281" s="124">
        <f t="shared" si="26"/>
        <v>20597.985381814004</v>
      </c>
      <c r="Q281" s="124">
        <f t="shared" si="22"/>
        <v>12505.758603610404</v>
      </c>
      <c r="R281" s="124">
        <f t="shared" si="23"/>
        <v>5878386.8517299481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5878386.8517299481</v>
      </c>
      <c r="P282" s="124">
        <f t="shared" si="26"/>
        <v>20597.985381814004</v>
      </c>
      <c r="Q282" s="124">
        <f t="shared" si="22"/>
        <v>12576.582791853558</v>
      </c>
      <c r="R282" s="124">
        <f t="shared" si="23"/>
        <v>5911561.4199036155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5911561.4199036155</v>
      </c>
      <c r="P283" s="124">
        <f t="shared" si="26"/>
        <v>20597.985381814004</v>
      </c>
      <c r="Q283" s="124">
        <f t="shared" si="22"/>
        <v>12647.558505726036</v>
      </c>
      <c r="R283" s="124">
        <f t="shared" si="23"/>
        <v>5944806.9637911553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5944806.9637911553</v>
      </c>
      <c r="P284" s="124">
        <f t="shared" si="26"/>
        <v>20597.985381814004</v>
      </c>
      <c r="Q284" s="124">
        <f t="shared" si="22"/>
        <v>12718.686069411096</v>
      </c>
      <c r="R284" s="124">
        <f t="shared" si="23"/>
        <v>5978123.6352423802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5978123.6352423802</v>
      </c>
      <c r="P285" s="124">
        <f t="shared" si="26"/>
        <v>20597.985381814004</v>
      </c>
      <c r="Q285" s="124">
        <f t="shared" si="22"/>
        <v>12789.96580778558</v>
      </c>
      <c r="R285" s="124">
        <f t="shared" si="23"/>
        <v>6011511.5864319792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6011511.5864319792</v>
      </c>
      <c r="P286" s="124">
        <f t="shared" si="26"/>
        <v>20597.985381814004</v>
      </c>
      <c r="Q286" s="124">
        <f t="shared" si="22"/>
        <v>12861.398046421386</v>
      </c>
      <c r="R286" s="124">
        <f t="shared" si="23"/>
        <v>6044970.9698602147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6044970.9698602147</v>
      </c>
      <c r="P287" s="124">
        <f t="shared" si="26"/>
        <v>20597.985381814004</v>
      </c>
      <c r="Q287" s="124">
        <f t="shared" si="22"/>
        <v>12932.983111586966</v>
      </c>
      <c r="R287" s="124">
        <f t="shared" si="23"/>
        <v>6078501.9383536158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6078501.9383536158</v>
      </c>
      <c r="P288" s="124">
        <f t="shared" si="26"/>
        <v>20597.985381814004</v>
      </c>
      <c r="Q288" s="124">
        <f t="shared" si="22"/>
        <v>13004.721330248807</v>
      </c>
      <c r="R288" s="124">
        <f t="shared" si="23"/>
        <v>6112104.6450656783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6112104.6450656783</v>
      </c>
      <c r="P289" s="124">
        <f t="shared" si="26"/>
        <v>20597.985381814004</v>
      </c>
      <c r="Q289" s="124">
        <f t="shared" si="22"/>
        <v>13076.613030072927</v>
      </c>
      <c r="R289" s="124">
        <f t="shared" si="23"/>
        <v>6145779.2434775652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6145779.2434775652</v>
      </c>
      <c r="P290" s="124">
        <f t="shared" si="26"/>
        <v>20597.985381814004</v>
      </c>
      <c r="Q290" s="124">
        <f t="shared" si="22"/>
        <v>13148.658539426378</v>
      </c>
      <c r="R290" s="124">
        <f t="shared" si="23"/>
        <v>6179525.8873988055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6179525.8873988055</v>
      </c>
      <c r="P291" s="124">
        <f t="shared" si="26"/>
        <v>20597.985381814004</v>
      </c>
      <c r="Q291" s="124">
        <f t="shared" si="22"/>
        <v>13220.858187378737</v>
      </c>
      <c r="R291" s="124">
        <f t="shared" si="23"/>
        <v>6213344.7309679976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6213344.7309679976</v>
      </c>
      <c r="P292" s="124">
        <f t="shared" si="26"/>
        <v>20597.985381814004</v>
      </c>
      <c r="Q292" s="124">
        <f t="shared" si="22"/>
        <v>13293.212303703614</v>
      </c>
      <c r="R292" s="124">
        <f t="shared" si="23"/>
        <v>6247235.9286535149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6247235.9286535149</v>
      </c>
      <c r="P293" s="124">
        <f t="shared" si="26"/>
        <v>20597.985381814004</v>
      </c>
      <c r="Q293" s="124">
        <f t="shared" si="22"/>
        <v>13365.721218880155</v>
      </c>
      <c r="R293" s="124">
        <f t="shared" si="23"/>
        <v>6281199.6352542089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6281199.6352542089</v>
      </c>
      <c r="P294" s="124">
        <f t="shared" si="26"/>
        <v>20597.985381814004</v>
      </c>
      <c r="Q294" s="124">
        <f t="shared" si="22"/>
        <v>13438.385264094557</v>
      </c>
      <c r="R294" s="124">
        <f t="shared" si="23"/>
        <v>6315236.0059001176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6315236.0059001176</v>
      </c>
      <c r="P295" s="124">
        <f t="shared" si="26"/>
        <v>20597.985381814004</v>
      </c>
      <c r="Q295" s="124">
        <f t="shared" si="22"/>
        <v>13511.204771241575</v>
      </c>
      <c r="R295" s="124">
        <f t="shared" si="23"/>
        <v>6349345.1960531725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6349345.1960531725</v>
      </c>
      <c r="P296" s="124">
        <f t="shared" si="26"/>
        <v>20597.985381814004</v>
      </c>
      <c r="Q296" s="124">
        <f t="shared" si="22"/>
        <v>13584.180072926038</v>
      </c>
      <c r="R296" s="124">
        <f t="shared" si="23"/>
        <v>6383527.3615079122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6383527.3615079122</v>
      </c>
      <c r="P297" s="124">
        <f t="shared" si="26"/>
        <v>20597.985381814004</v>
      </c>
      <c r="Q297" s="124">
        <f t="shared" si="22"/>
        <v>13657.311502464374</v>
      </c>
      <c r="R297" s="124">
        <f t="shared" si="23"/>
        <v>6417782.65839219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6417782.65839219</v>
      </c>
      <c r="P298" s="124">
        <f t="shared" si="26"/>
        <v>20597.985381814004</v>
      </c>
      <c r="Q298" s="124">
        <f t="shared" si="22"/>
        <v>13730.599393886127</v>
      </c>
      <c r="R298" s="124">
        <f t="shared" si="23"/>
        <v>6452111.2431678902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6452111.2431678902</v>
      </c>
      <c r="P299" s="124">
        <f t="shared" si="26"/>
        <v>20597.985381814004</v>
      </c>
      <c r="Q299" s="124">
        <f t="shared" si="22"/>
        <v>13804.044081935484</v>
      </c>
      <c r="R299" s="124">
        <f t="shared" si="23"/>
        <v>6486513.2726316396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6486513.2726316396</v>
      </c>
      <c r="P300" s="124">
        <f t="shared" si="26"/>
        <v>20597.985381814004</v>
      </c>
      <c r="Q300" s="124">
        <f t="shared" si="22"/>
        <v>13877.645902072807</v>
      </c>
      <c r="R300" s="124">
        <f t="shared" si="23"/>
        <v>6520988.9039155263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6520988.9039155263</v>
      </c>
      <c r="P301" s="124">
        <f t="shared" si="26"/>
        <v>20597.985381814004</v>
      </c>
      <c r="Q301" s="124">
        <f t="shared" si="22"/>
        <v>13951.40519047616</v>
      </c>
      <c r="R301" s="124">
        <f t="shared" si="23"/>
        <v>6555538.2944878163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6555538.2944878163</v>
      </c>
      <c r="P302" s="124">
        <f t="shared" si="26"/>
        <v>20597.985381814004</v>
      </c>
      <c r="Q302" s="124">
        <f t="shared" si="22"/>
        <v>14025.322284042844</v>
      </c>
      <c r="R302" s="124">
        <f t="shared" si="23"/>
        <v>6590161.6021536728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6590161.6021536728</v>
      </c>
      <c r="P303" s="124">
        <f t="shared" si="26"/>
        <v>20597.985381814004</v>
      </c>
      <c r="Q303" s="124">
        <f t="shared" si="22"/>
        <v>14099.397520390945</v>
      </c>
      <c r="R303" s="124">
        <f t="shared" si="23"/>
        <v>6624858.9850558778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6624858.9850558778</v>
      </c>
      <c r="P304" s="124">
        <f t="shared" si="26"/>
        <v>20597.985381814004</v>
      </c>
      <c r="Q304" s="124">
        <f t="shared" si="22"/>
        <v>14173.631237860865</v>
      </c>
      <c r="R304" s="124">
        <f t="shared" si="23"/>
        <v>6659630.6016755523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6659630.6016755523</v>
      </c>
      <c r="P305" s="124">
        <f t="shared" si="26"/>
        <v>20597.985381814004</v>
      </c>
      <c r="Q305" s="124">
        <f t="shared" si="22"/>
        <v>14248.023775516878</v>
      </c>
      <c r="R305" s="124">
        <f t="shared" si="23"/>
        <v>6694476.610832883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6694476.610832883</v>
      </c>
      <c r="P306" s="124">
        <f t="shared" si="26"/>
        <v>20597.985381814004</v>
      </c>
      <c r="Q306" s="124">
        <f t="shared" si="22"/>
        <v>14322.575473148667</v>
      </c>
      <c r="R306" s="124">
        <f t="shared" si="23"/>
        <v>6729397.1716878451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6729397.1716878451</v>
      </c>
      <c r="P307" s="124">
        <f t="shared" si="26"/>
        <v>20597.985381814004</v>
      </c>
      <c r="Q307" s="124">
        <f t="shared" si="22"/>
        <v>14397.286671272885</v>
      </c>
      <c r="R307" s="124">
        <f t="shared" si="23"/>
        <v>6764392.4437409313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6764392.4437409313</v>
      </c>
      <c r="P308" s="124">
        <f t="shared" si="26"/>
        <v>20597.985381814004</v>
      </c>
      <c r="Q308" s="124">
        <f t="shared" si="22"/>
        <v>14472.157711134707</v>
      </c>
      <c r="R308" s="124">
        <f t="shared" si="23"/>
        <v>6799462.5868338794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6799462.5868338794</v>
      </c>
      <c r="P309" s="124">
        <f t="shared" si="26"/>
        <v>20597.985381814004</v>
      </c>
      <c r="Q309" s="124">
        <f t="shared" si="22"/>
        <v>14547.188934709387</v>
      </c>
      <c r="R309" s="124">
        <f t="shared" si="23"/>
        <v>6834607.761150402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6834607.761150402</v>
      </c>
      <c r="P310" s="124">
        <f t="shared" si="26"/>
        <v>20597.985381814004</v>
      </c>
      <c r="Q310" s="124">
        <f t="shared" si="22"/>
        <v>14622.380684703825</v>
      </c>
      <c r="R310" s="124">
        <f t="shared" si="23"/>
        <v>6869828.1272169193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6869828.1272169193</v>
      </c>
      <c r="P311" s="124">
        <f t="shared" si="26"/>
        <v>20597.985381814004</v>
      </c>
      <c r="Q311" s="124">
        <f t="shared" si="22"/>
        <v>14697.733304558129</v>
      </c>
      <c r="R311" s="124">
        <f t="shared" si="23"/>
        <v>6905123.8459032914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6905123.8459032914</v>
      </c>
      <c r="P312" s="124">
        <f t="shared" si="26"/>
        <v>20597.985381814004</v>
      </c>
      <c r="Q312" s="124">
        <f t="shared" si="22"/>
        <v>14773.247138447183</v>
      </c>
      <c r="R312" s="124">
        <f t="shared" si="23"/>
        <v>6940495.0784235522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6940495.0784235522</v>
      </c>
      <c r="P313" s="124">
        <f t="shared" si="26"/>
        <v>20597.985381814004</v>
      </c>
      <c r="Q313" s="124">
        <f t="shared" si="22"/>
        <v>14848.922531282216</v>
      </c>
      <c r="R313" s="124">
        <f t="shared" si="23"/>
        <v>6975941.9863366485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6975941.9863366485</v>
      </c>
      <c r="P314" s="124">
        <f t="shared" si="26"/>
        <v>20597.985381814004</v>
      </c>
      <c r="Q314" s="124">
        <f t="shared" si="22"/>
        <v>14924.759828712389</v>
      </c>
      <c r="R314" s="124">
        <f t="shared" si="23"/>
        <v>7011464.731547175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7011464.731547175</v>
      </c>
      <c r="P315" s="124">
        <f t="shared" si="26"/>
        <v>20597.985381814004</v>
      </c>
      <c r="Q315" s="124">
        <f t="shared" ref="Q315:Q378" si="27">O315*$P$53</f>
        <v>15000.759377126362</v>
      </c>
      <c r="R315" s="124">
        <f t="shared" ref="R315:R378" si="28">O315+P315+Q315</f>
        <v>7047063.4763061153</v>
      </c>
      <c r="Z315" s="2"/>
    </row>
    <row r="316" spans="13:26" x14ac:dyDescent="0.2">
      <c r="M316" s="2"/>
      <c r="N316" s="1">
        <f t="shared" ref="N316:N379" si="29">N315+1</f>
        <v>258</v>
      </c>
      <c r="O316" s="124">
        <f t="shared" ref="O316:O379" si="30">R315</f>
        <v>7047063.4763061153</v>
      </c>
      <c r="P316" s="124">
        <f t="shared" ref="P316:P379" si="31">P315</f>
        <v>20597.985381814004</v>
      </c>
      <c r="Q316" s="124">
        <f t="shared" si="27"/>
        <v>15076.921523653877</v>
      </c>
      <c r="R316" s="124">
        <f t="shared" si="28"/>
        <v>7082738.3832115829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7082738.3832115829</v>
      </c>
      <c r="P317" s="124">
        <f t="shared" si="31"/>
        <v>20597.985381814004</v>
      </c>
      <c r="Q317" s="124">
        <f t="shared" si="27"/>
        <v>15153.246616167351</v>
      </c>
      <c r="R317" s="124">
        <f t="shared" si="28"/>
        <v>7118489.6152095636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7118489.6152095636</v>
      </c>
      <c r="P318" s="124">
        <f t="shared" si="31"/>
        <v>20597.985381814004</v>
      </c>
      <c r="Q318" s="124">
        <f t="shared" si="27"/>
        <v>15229.735003283462</v>
      </c>
      <c r="R318" s="124">
        <f t="shared" si="28"/>
        <v>7154317.3355946606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7154317.3355946606</v>
      </c>
      <c r="P319" s="124">
        <f t="shared" si="31"/>
        <v>20597.985381814004</v>
      </c>
      <c r="Q319" s="124">
        <f t="shared" si="27"/>
        <v>15306.387034364734</v>
      </c>
      <c r="R319" s="124">
        <f t="shared" si="28"/>
        <v>7190221.7080108393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7190221.7080108393</v>
      </c>
      <c r="P320" s="124">
        <f t="shared" si="31"/>
        <v>20597.985381814004</v>
      </c>
      <c r="Q320" s="124">
        <f t="shared" si="27"/>
        <v>15383.203059521147</v>
      </c>
      <c r="R320" s="124">
        <f t="shared" si="28"/>
        <v>7226202.8964521745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7226202.8964521745</v>
      </c>
      <c r="P321" s="124">
        <f t="shared" si="31"/>
        <v>20597.985381814004</v>
      </c>
      <c r="Q321" s="124">
        <f t="shared" si="27"/>
        <v>15460.183429611721</v>
      </c>
      <c r="R321" s="124">
        <f t="shared" si="28"/>
        <v>7262261.0652636001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7262261.0652636001</v>
      </c>
      <c r="P322" s="124">
        <f t="shared" si="31"/>
        <v>20597.985381814004</v>
      </c>
      <c r="Q322" s="124">
        <f t="shared" si="27"/>
        <v>15537.328496246128</v>
      </c>
      <c r="R322" s="124">
        <f t="shared" si="28"/>
        <v>7298396.3791416595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7298396.3791416595</v>
      </c>
      <c r="P323" s="124">
        <f t="shared" si="31"/>
        <v>20597.985381814004</v>
      </c>
      <c r="Q323" s="124">
        <f t="shared" si="27"/>
        <v>15614.638611786293</v>
      </c>
      <c r="R323" s="124">
        <f t="shared" si="28"/>
        <v>7334609.0031352593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7334609.0031352593</v>
      </c>
      <c r="P324" s="124">
        <f t="shared" si="31"/>
        <v>20597.985381814004</v>
      </c>
      <c r="Q324" s="124">
        <f t="shared" si="27"/>
        <v>15692.11412934801</v>
      </c>
      <c r="R324" s="124">
        <f t="shared" si="28"/>
        <v>7370899.1026464207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7370899.1026464207</v>
      </c>
      <c r="P325" s="124">
        <f t="shared" si="31"/>
        <v>20597.985381814004</v>
      </c>
      <c r="Q325" s="124">
        <f t="shared" si="27"/>
        <v>15769.755402802548</v>
      </c>
      <c r="R325" s="124">
        <f t="shared" si="28"/>
        <v>7407266.8434310369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7407266.8434310369</v>
      </c>
      <c r="P326" s="124">
        <f t="shared" si="31"/>
        <v>20597.985381814004</v>
      </c>
      <c r="Q326" s="124">
        <f t="shared" si="27"/>
        <v>15847.562786778271</v>
      </c>
      <c r="R326" s="124">
        <f t="shared" si="28"/>
        <v>7443712.3915996291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7443712.3915996291</v>
      </c>
      <c r="P327" s="124">
        <f t="shared" si="31"/>
        <v>20597.985381814004</v>
      </c>
      <c r="Q327" s="124">
        <f t="shared" si="27"/>
        <v>15925.536636662257</v>
      </c>
      <c r="R327" s="124">
        <f t="shared" si="28"/>
        <v>7480235.9136181055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7480235.9136181055</v>
      </c>
      <c r="P328" s="124">
        <f t="shared" si="31"/>
        <v>20597.985381814004</v>
      </c>
      <c r="Q328" s="124">
        <f t="shared" si="27"/>
        <v>16003.67730860192</v>
      </c>
      <c r="R328" s="124">
        <f t="shared" si="28"/>
        <v>7516837.5763085214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7516837.5763085214</v>
      </c>
      <c r="P329" s="124">
        <f t="shared" si="31"/>
        <v>20597.985381814004</v>
      </c>
      <c r="Q329" s="124">
        <f t="shared" si="27"/>
        <v>16081.985159506636</v>
      </c>
      <c r="R329" s="124">
        <f t="shared" si="28"/>
        <v>7553517.5468498422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7553517.5468498422</v>
      </c>
      <c r="P330" s="124">
        <f t="shared" si="31"/>
        <v>20597.985381814004</v>
      </c>
      <c r="Q330" s="124">
        <f t="shared" si="27"/>
        <v>16160.460547049379</v>
      </c>
      <c r="R330" s="124">
        <f t="shared" si="28"/>
        <v>7590275.9927787054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7590275.9927787054</v>
      </c>
      <c r="P331" s="124">
        <f t="shared" si="31"/>
        <v>20597.985381814004</v>
      </c>
      <c r="Q331" s="124">
        <f t="shared" si="27"/>
        <v>16239.103829668345</v>
      </c>
      <c r="R331" s="124">
        <f t="shared" si="28"/>
        <v>7627113.0819901871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7627113.0819901871</v>
      </c>
      <c r="P332" s="124">
        <f t="shared" si="31"/>
        <v>20597.985381814004</v>
      </c>
      <c r="Q332" s="124">
        <f t="shared" si="27"/>
        <v>16317.915366568603</v>
      </c>
      <c r="R332" s="124">
        <f t="shared" si="28"/>
        <v>7664028.9827385694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7664028.9827385694</v>
      </c>
      <c r="P333" s="124">
        <f t="shared" si="31"/>
        <v>20597.985381814004</v>
      </c>
      <c r="Q333" s="124">
        <f t="shared" si="27"/>
        <v>16396.895517723719</v>
      </c>
      <c r="R333" s="124">
        <f t="shared" si="28"/>
        <v>7701023.8636381067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7701023.8636381067</v>
      </c>
      <c r="P334" s="124">
        <f t="shared" si="31"/>
        <v>20597.985381814004</v>
      </c>
      <c r="Q334" s="124">
        <f t="shared" si="27"/>
        <v>16476.044643877412</v>
      </c>
      <c r="R334" s="124">
        <f t="shared" si="28"/>
        <v>7738097.8936637975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7738097.8936637975</v>
      </c>
      <c r="P335" s="124">
        <f t="shared" si="31"/>
        <v>20597.985381814004</v>
      </c>
      <c r="Q335" s="124">
        <f t="shared" si="27"/>
        <v>16555.363106545203</v>
      </c>
      <c r="R335" s="124">
        <f t="shared" si="28"/>
        <v>7775251.2421521563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7775251.2421521563</v>
      </c>
      <c r="P336" s="124">
        <f t="shared" si="31"/>
        <v>20597.985381814004</v>
      </c>
      <c r="Q336" s="124">
        <f t="shared" si="27"/>
        <v>16634.851268016053</v>
      </c>
      <c r="R336" s="124">
        <f t="shared" si="28"/>
        <v>7812484.0788019858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7812484.0788019858</v>
      </c>
      <c r="P337" s="124">
        <f t="shared" si="31"/>
        <v>20597.985381814004</v>
      </c>
      <c r="Q337" s="124">
        <f t="shared" si="27"/>
        <v>16714.509491354031</v>
      </c>
      <c r="R337" s="124">
        <f t="shared" si="28"/>
        <v>7849796.5736751538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7849796.5736751538</v>
      </c>
      <c r="P338" s="124">
        <f t="shared" si="31"/>
        <v>20597.985381814004</v>
      </c>
      <c r="Q338" s="124">
        <f t="shared" si="27"/>
        <v>16794.33814039997</v>
      </c>
      <c r="R338" s="124">
        <f t="shared" si="28"/>
        <v>7887188.8971973676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7887188.8971973676</v>
      </c>
      <c r="P339" s="124">
        <f t="shared" si="31"/>
        <v>20597.985381814004</v>
      </c>
      <c r="Q339" s="124">
        <f t="shared" si="27"/>
        <v>16874.337579773121</v>
      </c>
      <c r="R339" s="124">
        <f t="shared" si="28"/>
        <v>7924661.2201589542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7924661.2201589542</v>
      </c>
      <c r="P340" s="124">
        <f t="shared" si="31"/>
        <v>20597.985381814004</v>
      </c>
      <c r="Q340" s="124">
        <f t="shared" si="27"/>
        <v>16954.508174872823</v>
      </c>
      <c r="R340" s="124">
        <f t="shared" si="28"/>
        <v>7962213.7137156408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7962213.7137156408</v>
      </c>
      <c r="P341" s="124">
        <f t="shared" si="31"/>
        <v>20597.985381814004</v>
      </c>
      <c r="Q341" s="124">
        <f t="shared" si="27"/>
        <v>17034.850291880186</v>
      </c>
      <c r="R341" s="124">
        <f t="shared" si="28"/>
        <v>7999846.5493893344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7999846.5493893344</v>
      </c>
      <c r="P342" s="124">
        <f t="shared" si="31"/>
        <v>20597.985381814004</v>
      </c>
      <c r="Q342" s="124">
        <f t="shared" si="27"/>
        <v>17115.36429775973</v>
      </c>
      <c r="R342" s="124">
        <f t="shared" si="28"/>
        <v>8037559.8990689078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8037559.8990689078</v>
      </c>
      <c r="P343" s="124">
        <f t="shared" si="31"/>
        <v>20597.985381814004</v>
      </c>
      <c r="Q343" s="124">
        <f t="shared" si="27"/>
        <v>17196.050560261097</v>
      </c>
      <c r="R343" s="124">
        <f t="shared" si="28"/>
        <v>8075353.9350109827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8075353.9350109827</v>
      </c>
      <c r="P344" s="124">
        <f t="shared" si="31"/>
        <v>20597.985381814004</v>
      </c>
      <c r="Q344" s="124">
        <f t="shared" si="27"/>
        <v>17276.909447920716</v>
      </c>
      <c r="R344" s="124">
        <f t="shared" si="28"/>
        <v>8113228.8298407169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8113228.8298407169</v>
      </c>
      <c r="P345" s="124">
        <f t="shared" si="31"/>
        <v>20597.985381814004</v>
      </c>
      <c r="Q345" s="124">
        <f t="shared" si="27"/>
        <v>17357.94133006347</v>
      </c>
      <c r="R345" s="124">
        <f t="shared" si="28"/>
        <v>8151184.7565525938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8151184.7565525938</v>
      </c>
      <c r="P346" s="124">
        <f t="shared" si="31"/>
        <v>20597.985381814004</v>
      </c>
      <c r="Q346" s="124">
        <f t="shared" si="27"/>
        <v>17439.146576804411</v>
      </c>
      <c r="R346" s="124">
        <f t="shared" si="28"/>
        <v>8189221.8885112116</v>
      </c>
      <c r="Z346" s="2"/>
    </row>
    <row r="347" spans="13:26" x14ac:dyDescent="0.2">
      <c r="M347" s="2"/>
      <c r="N347" s="1">
        <f t="shared" si="29"/>
        <v>289</v>
      </c>
      <c r="O347" s="124">
        <f t="shared" si="30"/>
        <v>8189221.8885112116</v>
      </c>
      <c r="P347" s="124">
        <f t="shared" si="31"/>
        <v>20597.985381814004</v>
      </c>
      <c r="Q347" s="124">
        <f t="shared" si="27"/>
        <v>17520.525559050438</v>
      </c>
      <c r="R347" s="124">
        <f t="shared" si="28"/>
        <v>8227340.3994520754</v>
      </c>
      <c r="Z347" s="2"/>
    </row>
    <row r="348" spans="13:26" x14ac:dyDescent="0.2">
      <c r="M348" s="2"/>
      <c r="N348" s="1">
        <f t="shared" si="29"/>
        <v>290</v>
      </c>
      <c r="O348" s="124">
        <f t="shared" si="30"/>
        <v>8227340.3994520754</v>
      </c>
      <c r="P348" s="124">
        <f t="shared" si="31"/>
        <v>20597.985381814004</v>
      </c>
      <c r="Q348" s="124">
        <f t="shared" si="27"/>
        <v>17602.078648501989</v>
      </c>
      <c r="R348" s="124">
        <f t="shared" si="28"/>
        <v>8265540.4634823911</v>
      </c>
      <c r="Z348" s="2"/>
    </row>
    <row r="349" spans="13:26" x14ac:dyDescent="0.2">
      <c r="M349" s="2"/>
      <c r="N349" s="1">
        <f t="shared" si="29"/>
        <v>291</v>
      </c>
      <c r="O349" s="124">
        <f t="shared" si="30"/>
        <v>8265540.4634823911</v>
      </c>
      <c r="P349" s="124">
        <f t="shared" si="31"/>
        <v>20597.985381814004</v>
      </c>
      <c r="Q349" s="124">
        <f t="shared" si="27"/>
        <v>17683.806217654739</v>
      </c>
      <c r="R349" s="124">
        <f t="shared" si="28"/>
        <v>8303822.2550818594</v>
      </c>
      <c r="Z349" s="2"/>
    </row>
    <row r="350" spans="13:26" x14ac:dyDescent="0.2">
      <c r="M350" s="2"/>
      <c r="N350" s="1">
        <f t="shared" si="29"/>
        <v>292</v>
      </c>
      <c r="O350" s="124">
        <f t="shared" si="30"/>
        <v>8303822.2550818594</v>
      </c>
      <c r="P350" s="124">
        <f t="shared" si="31"/>
        <v>20597.985381814004</v>
      </c>
      <c r="Q350" s="124">
        <f t="shared" si="27"/>
        <v>17765.708639801305</v>
      </c>
      <c r="R350" s="124">
        <f t="shared" si="28"/>
        <v>8342185.9491034746</v>
      </c>
      <c r="Z350" s="2"/>
    </row>
    <row r="351" spans="13:26" x14ac:dyDescent="0.2">
      <c r="M351" s="2"/>
      <c r="N351" s="1">
        <f t="shared" si="29"/>
        <v>293</v>
      </c>
      <c r="O351" s="124">
        <f t="shared" si="30"/>
        <v>8342185.9491034746</v>
      </c>
      <c r="P351" s="124">
        <f t="shared" si="31"/>
        <v>20597.985381814004</v>
      </c>
      <c r="Q351" s="124">
        <f t="shared" si="27"/>
        <v>17847.786289032945</v>
      </c>
      <c r="R351" s="124">
        <f t="shared" si="28"/>
        <v>8380631.7207743209</v>
      </c>
      <c r="Z351" s="2"/>
    </row>
    <row r="352" spans="13:26" x14ac:dyDescent="0.2">
      <c r="M352" s="2"/>
      <c r="N352" s="1">
        <f t="shared" si="29"/>
        <v>294</v>
      </c>
      <c r="O352" s="124">
        <f t="shared" si="30"/>
        <v>8380631.7207743209</v>
      </c>
      <c r="P352" s="124">
        <f t="shared" si="31"/>
        <v>20597.985381814004</v>
      </c>
      <c r="Q352" s="124">
        <f t="shared" si="27"/>
        <v>17930.039540241276</v>
      </c>
      <c r="R352" s="124">
        <f t="shared" si="28"/>
        <v>8419159.7456963751</v>
      </c>
      <c r="Z352" s="2"/>
    </row>
    <row r="353" spans="13:26" x14ac:dyDescent="0.2">
      <c r="M353" s="2"/>
      <c r="N353" s="1">
        <f t="shared" si="29"/>
        <v>295</v>
      </c>
      <c r="O353" s="124">
        <f t="shared" si="30"/>
        <v>8419159.7456963751</v>
      </c>
      <c r="P353" s="124">
        <f t="shared" si="31"/>
        <v>20597.985381814004</v>
      </c>
      <c r="Q353" s="124">
        <f t="shared" si="27"/>
        <v>18012.46876911998</v>
      </c>
      <c r="R353" s="124">
        <f t="shared" si="28"/>
        <v>8457770.1998473089</v>
      </c>
      <c r="Z353" s="2"/>
    </row>
    <row r="354" spans="13:26" x14ac:dyDescent="0.2">
      <c r="M354" s="2"/>
      <c r="N354" s="1">
        <f t="shared" si="29"/>
        <v>296</v>
      </c>
      <c r="O354" s="124">
        <f t="shared" si="30"/>
        <v>8457770.1998473089</v>
      </c>
      <c r="P354" s="124">
        <f t="shared" si="31"/>
        <v>20597.985381814004</v>
      </c>
      <c r="Q354" s="124">
        <f t="shared" si="27"/>
        <v>18095.074352166524</v>
      </c>
      <c r="R354" s="124">
        <f t="shared" si="28"/>
        <v>8496463.2595812883</v>
      </c>
      <c r="Z354" s="2"/>
    </row>
    <row r="355" spans="13:26" x14ac:dyDescent="0.2">
      <c r="M355" s="2"/>
      <c r="N355" s="1">
        <f t="shared" si="29"/>
        <v>297</v>
      </c>
      <c r="O355" s="124">
        <f t="shared" si="30"/>
        <v>8496463.2595812883</v>
      </c>
      <c r="P355" s="124">
        <f t="shared" si="31"/>
        <v>20597.985381814004</v>
      </c>
      <c r="Q355" s="124">
        <f t="shared" si="27"/>
        <v>18177.856666683867</v>
      </c>
      <c r="R355" s="124">
        <f t="shared" si="28"/>
        <v>8535239.1016297862</v>
      </c>
      <c r="Z355" s="2"/>
    </row>
    <row r="356" spans="13:26" x14ac:dyDescent="0.2">
      <c r="M356" s="2"/>
      <c r="N356" s="1">
        <f t="shared" si="29"/>
        <v>298</v>
      </c>
      <c r="O356" s="124">
        <f t="shared" si="30"/>
        <v>8535239.1016297862</v>
      </c>
      <c r="P356" s="124">
        <f t="shared" si="31"/>
        <v>20597.985381814004</v>
      </c>
      <c r="Q356" s="124">
        <f t="shared" si="27"/>
        <v>18260.816090782206</v>
      </c>
      <c r="R356" s="124">
        <f t="shared" si="28"/>
        <v>8574097.903102383</v>
      </c>
      <c r="Z356" s="2"/>
    </row>
    <row r="357" spans="13:26" x14ac:dyDescent="0.2">
      <c r="M357" s="2"/>
      <c r="N357" s="1">
        <f t="shared" si="29"/>
        <v>299</v>
      </c>
      <c r="O357" s="124">
        <f t="shared" si="30"/>
        <v>8574097.903102383</v>
      </c>
      <c r="P357" s="124">
        <f t="shared" si="31"/>
        <v>20597.985381814004</v>
      </c>
      <c r="Q357" s="124">
        <f t="shared" si="27"/>
        <v>18343.953003380684</v>
      </c>
      <c r="R357" s="124">
        <f t="shared" si="28"/>
        <v>8613039.8414875772</v>
      </c>
      <c r="Z357" s="2"/>
    </row>
    <row r="358" spans="13:26" x14ac:dyDescent="0.2">
      <c r="M358" s="2"/>
      <c r="N358" s="1">
        <f t="shared" si="29"/>
        <v>300</v>
      </c>
      <c r="O358" s="124">
        <f t="shared" si="30"/>
        <v>8613039.8414875772</v>
      </c>
      <c r="P358" s="124">
        <f t="shared" si="31"/>
        <v>20597.985381814004</v>
      </c>
      <c r="Q358" s="124">
        <f t="shared" si="27"/>
        <v>18427.267784209122</v>
      </c>
      <c r="R358" s="124">
        <f t="shared" si="28"/>
        <v>8652065.0946536008</v>
      </c>
      <c r="Z358" s="2"/>
    </row>
    <row r="359" spans="13:26" x14ac:dyDescent="0.2">
      <c r="M359" s="2"/>
      <c r="N359" s="1">
        <f t="shared" si="29"/>
        <v>301</v>
      </c>
      <c r="O359" s="124">
        <f t="shared" si="30"/>
        <v>8652065.0946536008</v>
      </c>
      <c r="P359" s="124">
        <f t="shared" si="31"/>
        <v>20597.985381814004</v>
      </c>
      <c r="Q359" s="124">
        <f t="shared" si="27"/>
        <v>18510.760813809771</v>
      </c>
      <c r="R359" s="124">
        <f t="shared" si="28"/>
        <v>8691173.8408492245</v>
      </c>
      <c r="Z359" s="2"/>
    </row>
    <row r="360" spans="13:26" x14ac:dyDescent="0.2">
      <c r="M360" s="2"/>
      <c r="N360" s="1">
        <f t="shared" si="29"/>
        <v>302</v>
      </c>
      <c r="O360" s="124">
        <f t="shared" si="30"/>
        <v>8691173.8408492245</v>
      </c>
      <c r="P360" s="124">
        <f t="shared" si="31"/>
        <v>20597.985381814004</v>
      </c>
      <c r="Q360" s="124">
        <f t="shared" si="27"/>
        <v>18594.432473539022</v>
      </c>
      <c r="R360" s="124">
        <f t="shared" si="28"/>
        <v>8730366.2587045766</v>
      </c>
      <c r="Z360" s="2"/>
    </row>
    <row r="361" spans="13:26" x14ac:dyDescent="0.2">
      <c r="M361" s="2"/>
      <c r="N361" s="1">
        <f t="shared" si="29"/>
        <v>303</v>
      </c>
      <c r="O361" s="124">
        <f t="shared" si="30"/>
        <v>8730366.2587045766</v>
      </c>
      <c r="P361" s="124">
        <f t="shared" si="31"/>
        <v>20597.985381814004</v>
      </c>
      <c r="Q361" s="124">
        <f t="shared" si="27"/>
        <v>18678.28314556917</v>
      </c>
      <c r="R361" s="124">
        <f t="shared" si="28"/>
        <v>8769642.5272319596</v>
      </c>
      <c r="Z361" s="2"/>
    </row>
    <row r="362" spans="13:26" x14ac:dyDescent="0.2">
      <c r="M362" s="2"/>
      <c r="N362" s="1">
        <f t="shared" si="29"/>
        <v>304</v>
      </c>
      <c r="O362" s="124">
        <f t="shared" si="30"/>
        <v>8769642.5272319596</v>
      </c>
      <c r="P362" s="124">
        <f t="shared" si="31"/>
        <v>20597.985381814004</v>
      </c>
      <c r="Q362" s="124">
        <f t="shared" si="27"/>
        <v>18762.313212890163</v>
      </c>
      <c r="R362" s="124">
        <f t="shared" si="28"/>
        <v>8809002.8258266635</v>
      </c>
      <c r="Z362" s="2"/>
    </row>
    <row r="363" spans="13:26" x14ac:dyDescent="0.2">
      <c r="M363" s="2"/>
      <c r="N363" s="1">
        <f t="shared" si="29"/>
        <v>305</v>
      </c>
      <c r="O363" s="124">
        <f t="shared" si="30"/>
        <v>8809002.8258266635</v>
      </c>
      <c r="P363" s="124">
        <f t="shared" si="31"/>
        <v>20597.985381814004</v>
      </c>
      <c r="Q363" s="124">
        <f t="shared" si="27"/>
        <v>18846.523059311327</v>
      </c>
      <c r="R363" s="124">
        <f t="shared" si="28"/>
        <v>8848447.3342677895</v>
      </c>
      <c r="Z363" s="2"/>
    </row>
    <row r="364" spans="13:26" x14ac:dyDescent="0.2">
      <c r="M364" s="2"/>
      <c r="N364" s="1">
        <f t="shared" si="29"/>
        <v>306</v>
      </c>
      <c r="O364" s="124">
        <f t="shared" si="30"/>
        <v>8848447.3342677895</v>
      </c>
      <c r="P364" s="124">
        <f t="shared" si="31"/>
        <v>20597.985381814004</v>
      </c>
      <c r="Q364" s="124">
        <f t="shared" si="27"/>
        <v>18930.913069463142</v>
      </c>
      <c r="R364" s="124">
        <f t="shared" si="28"/>
        <v>8887976.2327190656</v>
      </c>
      <c r="Z364" s="2"/>
    </row>
    <row r="365" spans="13:26" x14ac:dyDescent="0.2">
      <c r="M365" s="2"/>
      <c r="N365" s="1">
        <f t="shared" si="29"/>
        <v>307</v>
      </c>
      <c r="O365" s="124">
        <f t="shared" si="30"/>
        <v>8887976.2327190656</v>
      </c>
      <c r="P365" s="124">
        <f t="shared" si="31"/>
        <v>20597.985381814004</v>
      </c>
      <c r="Q365" s="124">
        <f t="shared" si="27"/>
        <v>19015.483628798982</v>
      </c>
      <c r="R365" s="124">
        <f t="shared" si="28"/>
        <v>8927589.7017296776</v>
      </c>
      <c r="Z365" s="2"/>
    </row>
    <row r="366" spans="13:26" x14ac:dyDescent="0.2">
      <c r="M366" s="2"/>
      <c r="N366" s="1">
        <f t="shared" si="29"/>
        <v>308</v>
      </c>
      <c r="O366" s="124">
        <f t="shared" si="30"/>
        <v>8927589.7017296776</v>
      </c>
      <c r="P366" s="124">
        <f t="shared" si="31"/>
        <v>20597.985381814004</v>
      </c>
      <c r="Q366" s="124">
        <f t="shared" si="27"/>
        <v>19100.235123596893</v>
      </c>
      <c r="R366" s="124">
        <f t="shared" si="28"/>
        <v>8967287.9222350884</v>
      </c>
      <c r="Z366" s="2"/>
    </row>
    <row r="367" spans="13:26" x14ac:dyDescent="0.2">
      <c r="M367" s="2"/>
      <c r="N367" s="1">
        <f t="shared" si="29"/>
        <v>309</v>
      </c>
      <c r="O367" s="124">
        <f t="shared" si="30"/>
        <v>8967287.9222350884</v>
      </c>
      <c r="P367" s="124">
        <f t="shared" si="31"/>
        <v>20597.985381814004</v>
      </c>
      <c r="Q367" s="124">
        <f t="shared" si="27"/>
        <v>19185.167940961339</v>
      </c>
      <c r="R367" s="124">
        <f t="shared" si="28"/>
        <v>9007071.0755578633</v>
      </c>
      <c r="Z367" s="2"/>
    </row>
    <row r="368" spans="13:26" x14ac:dyDescent="0.2">
      <c r="M368" s="2"/>
      <c r="N368" s="1">
        <f t="shared" si="29"/>
        <v>310</v>
      </c>
      <c r="O368" s="124">
        <f t="shared" si="30"/>
        <v>9007071.0755578633</v>
      </c>
      <c r="P368" s="124">
        <f t="shared" si="31"/>
        <v>20597.985381814004</v>
      </c>
      <c r="Q368" s="124">
        <f t="shared" si="27"/>
        <v>19270.282468824989</v>
      </c>
      <c r="R368" s="124">
        <f t="shared" si="28"/>
        <v>9046939.3434085026</v>
      </c>
      <c r="Z368" s="2"/>
    </row>
    <row r="369" spans="13:26" x14ac:dyDescent="0.2">
      <c r="M369" s="2"/>
      <c r="N369" s="1">
        <f t="shared" si="29"/>
        <v>311</v>
      </c>
      <c r="O369" s="124">
        <f t="shared" si="30"/>
        <v>9046939.3434085026</v>
      </c>
      <c r="P369" s="124">
        <f t="shared" si="31"/>
        <v>20597.985381814004</v>
      </c>
      <c r="Q369" s="124">
        <f t="shared" si="27"/>
        <v>19355.579095950474</v>
      </c>
      <c r="R369" s="124">
        <f t="shared" si="28"/>
        <v>9086892.9078862667</v>
      </c>
      <c r="Z369" s="2"/>
    </row>
    <row r="370" spans="13:26" x14ac:dyDescent="0.2">
      <c r="M370" s="2"/>
      <c r="N370" s="1">
        <f t="shared" si="29"/>
        <v>312</v>
      </c>
      <c r="O370" s="124">
        <f t="shared" si="30"/>
        <v>9086892.9078862667</v>
      </c>
      <c r="P370" s="124">
        <f t="shared" si="31"/>
        <v>20597.985381814004</v>
      </c>
      <c r="Q370" s="124">
        <f t="shared" si="27"/>
        <v>19441.058211932163</v>
      </c>
      <c r="R370" s="124">
        <f t="shared" si="28"/>
        <v>9126931.9514800124</v>
      </c>
      <c r="Z370" s="2"/>
    </row>
    <row r="371" spans="13:26" x14ac:dyDescent="0.2">
      <c r="M371" s="2"/>
      <c r="N371" s="1">
        <f t="shared" si="29"/>
        <v>313</v>
      </c>
      <c r="O371" s="124">
        <f t="shared" si="30"/>
        <v>9126931.9514800124</v>
      </c>
      <c r="P371" s="124">
        <f t="shared" si="31"/>
        <v>20597.985381814004</v>
      </c>
      <c r="Q371" s="124">
        <f t="shared" si="27"/>
        <v>19526.720207197955</v>
      </c>
      <c r="R371" s="124">
        <f t="shared" si="28"/>
        <v>9167056.6570690237</v>
      </c>
      <c r="Z371" s="2"/>
    </row>
    <row r="372" spans="13:26" x14ac:dyDescent="0.2">
      <c r="M372" s="2"/>
      <c r="N372" s="1">
        <f t="shared" si="29"/>
        <v>314</v>
      </c>
      <c r="O372" s="124">
        <f t="shared" si="30"/>
        <v>9167056.6570690237</v>
      </c>
      <c r="P372" s="124">
        <f t="shared" si="31"/>
        <v>20597.985381814004</v>
      </c>
      <c r="Q372" s="124">
        <f t="shared" si="27"/>
        <v>19612.565473011047</v>
      </c>
      <c r="R372" s="124">
        <f t="shared" si="28"/>
        <v>9207267.2079238482</v>
      </c>
      <c r="Z372" s="2"/>
    </row>
    <row r="373" spans="13:26" x14ac:dyDescent="0.2">
      <c r="M373" s="2"/>
      <c r="N373" s="1">
        <f t="shared" si="29"/>
        <v>315</v>
      </c>
      <c r="O373" s="124">
        <f t="shared" si="30"/>
        <v>9207267.2079238482</v>
      </c>
      <c r="P373" s="124">
        <f t="shared" si="31"/>
        <v>20597.985381814004</v>
      </c>
      <c r="Q373" s="124">
        <f t="shared" si="27"/>
        <v>19698.594401471739</v>
      </c>
      <c r="R373" s="124">
        <f t="shared" si="28"/>
        <v>9247563.7877071332</v>
      </c>
      <c r="Z373" s="2"/>
    </row>
    <row r="374" spans="13:26" x14ac:dyDescent="0.2">
      <c r="M374" s="2"/>
      <c r="N374" s="1">
        <f t="shared" si="29"/>
        <v>316</v>
      </c>
      <c r="O374" s="124">
        <f t="shared" si="30"/>
        <v>9247563.7877071332</v>
      </c>
      <c r="P374" s="124">
        <f t="shared" si="31"/>
        <v>20597.985381814004</v>
      </c>
      <c r="Q374" s="124">
        <f t="shared" si="27"/>
        <v>19784.807385519201</v>
      </c>
      <c r="R374" s="124">
        <f t="shared" si="28"/>
        <v>9287946.5804744661</v>
      </c>
      <c r="Z374" s="2"/>
    </row>
    <row r="375" spans="13:26" x14ac:dyDescent="0.2">
      <c r="M375" s="2"/>
      <c r="N375" s="1">
        <f t="shared" si="29"/>
        <v>317</v>
      </c>
      <c r="O375" s="124">
        <f t="shared" si="30"/>
        <v>9287946.5804744661</v>
      </c>
      <c r="P375" s="124">
        <f t="shared" si="31"/>
        <v>20597.985381814004</v>
      </c>
      <c r="Q375" s="124">
        <f t="shared" si="27"/>
        <v>19871.204818933296</v>
      </c>
      <c r="R375" s="124">
        <f t="shared" si="28"/>
        <v>9328415.770675214</v>
      </c>
      <c r="Z375" s="2"/>
    </row>
    <row r="376" spans="13:26" x14ac:dyDescent="0.2">
      <c r="M376" s="2"/>
      <c r="N376" s="1">
        <f t="shared" si="29"/>
        <v>318</v>
      </c>
      <c r="O376" s="124">
        <f t="shared" si="30"/>
        <v>9328415.770675214</v>
      </c>
      <c r="P376" s="124">
        <f t="shared" si="31"/>
        <v>20597.985381814004</v>
      </c>
      <c r="Q376" s="124">
        <f t="shared" si="27"/>
        <v>19957.787096336353</v>
      </c>
      <c r="R376" s="124">
        <f t="shared" si="28"/>
        <v>9368971.5431533642</v>
      </c>
      <c r="Z376" s="2"/>
    </row>
    <row r="377" spans="13:26" x14ac:dyDescent="0.2">
      <c r="M377" s="2"/>
      <c r="N377" s="1">
        <f t="shared" si="29"/>
        <v>319</v>
      </c>
      <c r="O377" s="124">
        <f t="shared" si="30"/>
        <v>9368971.5431533642</v>
      </c>
      <c r="P377" s="124">
        <f t="shared" si="31"/>
        <v>20597.985381814004</v>
      </c>
      <c r="Q377" s="124">
        <f t="shared" si="27"/>
        <v>20044.554613194985</v>
      </c>
      <c r="R377" s="124">
        <f t="shared" si="28"/>
        <v>9409614.0831483733</v>
      </c>
      <c r="Z377" s="2"/>
    </row>
    <row r="378" spans="13:26" x14ac:dyDescent="0.2">
      <c r="M378" s="2"/>
      <c r="N378" s="1">
        <f t="shared" si="29"/>
        <v>320</v>
      </c>
      <c r="O378" s="124">
        <f t="shared" si="30"/>
        <v>9409614.0831483733</v>
      </c>
      <c r="P378" s="124">
        <f t="shared" si="31"/>
        <v>20597.985381814004</v>
      </c>
      <c r="Q378" s="124">
        <f t="shared" si="27"/>
        <v>20131.507765821887</v>
      </c>
      <c r="R378" s="124">
        <f t="shared" si="28"/>
        <v>9450343.5762960091</v>
      </c>
      <c r="Z378" s="2"/>
    </row>
    <row r="379" spans="13:26" x14ac:dyDescent="0.2">
      <c r="M379" s="2"/>
      <c r="N379" s="1">
        <f t="shared" si="29"/>
        <v>321</v>
      </c>
      <c r="O379" s="124">
        <f t="shared" si="30"/>
        <v>9450343.5762960091</v>
      </c>
      <c r="P379" s="124">
        <f t="shared" si="31"/>
        <v>20597.985381814004</v>
      </c>
      <c r="Q379" s="124">
        <f t="shared" ref="Q379:Q406" si="32">O379*$P$53</f>
        <v>20218.646951377654</v>
      </c>
      <c r="R379" s="124">
        <f t="shared" ref="R379:R406" si="33">O379+P379+Q379</f>
        <v>9491160.2086292002</v>
      </c>
      <c r="Z379" s="2"/>
    </row>
    <row r="380" spans="13:26" x14ac:dyDescent="0.2">
      <c r="M380" s="2"/>
      <c r="N380" s="1">
        <f t="shared" ref="N380:N406" si="34">N379+1</f>
        <v>322</v>
      </c>
      <c r="O380" s="124">
        <f t="shared" ref="O380:O406" si="35">R379</f>
        <v>9491160.2086292002</v>
      </c>
      <c r="P380" s="124">
        <f t="shared" ref="P380:P406" si="36">P379</f>
        <v>20597.985381814004</v>
      </c>
      <c r="Q380" s="124">
        <f t="shared" si="32"/>
        <v>20305.972567872588</v>
      </c>
      <c r="R380" s="124">
        <f t="shared" si="33"/>
        <v>9532064.166578887</v>
      </c>
      <c r="Z380" s="2"/>
    </row>
    <row r="381" spans="13:26" x14ac:dyDescent="0.2">
      <c r="M381" s="2"/>
      <c r="N381" s="1">
        <f t="shared" si="34"/>
        <v>323</v>
      </c>
      <c r="O381" s="124">
        <f t="shared" si="35"/>
        <v>9532064.166578887</v>
      </c>
      <c r="P381" s="124">
        <f t="shared" si="36"/>
        <v>20597.985381814004</v>
      </c>
      <c r="Q381" s="124">
        <f t="shared" si="32"/>
        <v>20393.48501416852</v>
      </c>
      <c r="R381" s="124">
        <f t="shared" si="33"/>
        <v>9573055.6369748693</v>
      </c>
      <c r="Z381" s="2"/>
    </row>
    <row r="382" spans="13:26" x14ac:dyDescent="0.2">
      <c r="M382" s="2"/>
      <c r="N382" s="1">
        <f t="shared" si="34"/>
        <v>324</v>
      </c>
      <c r="O382" s="124">
        <f t="shared" si="35"/>
        <v>9573055.6369748693</v>
      </c>
      <c r="P382" s="124">
        <f t="shared" si="36"/>
        <v>20597.985381814004</v>
      </c>
      <c r="Q382" s="124">
        <f t="shared" si="32"/>
        <v>20481.18468998063</v>
      </c>
      <c r="R382" s="124">
        <f t="shared" si="33"/>
        <v>9614134.807046663</v>
      </c>
      <c r="Z382" s="2"/>
    </row>
    <row r="383" spans="13:26" x14ac:dyDescent="0.2">
      <c r="M383" s="2"/>
      <c r="N383" s="1">
        <f t="shared" si="34"/>
        <v>325</v>
      </c>
      <c r="O383" s="124">
        <f t="shared" si="35"/>
        <v>9614134.807046663</v>
      </c>
      <c r="P383" s="124">
        <f t="shared" si="36"/>
        <v>20597.985381814004</v>
      </c>
      <c r="Q383" s="124">
        <f t="shared" si="32"/>
        <v>20569.071995879272</v>
      </c>
      <c r="R383" s="124">
        <f t="shared" si="33"/>
        <v>9655301.8644243553</v>
      </c>
      <c r="Z383" s="2"/>
    </row>
    <row r="384" spans="13:26" x14ac:dyDescent="0.2">
      <c r="M384" s="2"/>
      <c r="N384" s="1">
        <f t="shared" si="34"/>
        <v>326</v>
      </c>
      <c r="O384" s="124">
        <f t="shared" si="35"/>
        <v>9655301.8644243553</v>
      </c>
      <c r="P384" s="124">
        <f t="shared" si="36"/>
        <v>20597.985381814004</v>
      </c>
      <c r="Q384" s="124">
        <f t="shared" si="32"/>
        <v>20657.147333291807</v>
      </c>
      <c r="R384" s="124">
        <f t="shared" si="33"/>
        <v>9696556.9971394613</v>
      </c>
      <c r="Z384" s="2"/>
    </row>
    <row r="385" spans="13:26" x14ac:dyDescent="0.2">
      <c r="M385" s="2"/>
      <c r="N385" s="1">
        <f t="shared" si="34"/>
        <v>327</v>
      </c>
      <c r="O385" s="124">
        <f t="shared" si="35"/>
        <v>9696556.9971394613</v>
      </c>
      <c r="P385" s="124">
        <f t="shared" si="36"/>
        <v>20597.985381814004</v>
      </c>
      <c r="Q385" s="124">
        <f t="shared" si="32"/>
        <v>20745.411104504441</v>
      </c>
      <c r="R385" s="124">
        <f t="shared" si="33"/>
        <v>9737900.3936257791</v>
      </c>
      <c r="Z385" s="2"/>
    </row>
    <row r="386" spans="13:26" x14ac:dyDescent="0.2">
      <c r="M386" s="2"/>
      <c r="N386" s="1">
        <f t="shared" si="34"/>
        <v>328</v>
      </c>
      <c r="O386" s="124">
        <f t="shared" si="35"/>
        <v>9737900.3936257791</v>
      </c>
      <c r="P386" s="124">
        <f t="shared" si="36"/>
        <v>20597.985381814004</v>
      </c>
      <c r="Q386" s="124">
        <f t="shared" si="32"/>
        <v>20833.863712664039</v>
      </c>
      <c r="R386" s="124">
        <f t="shared" si="33"/>
        <v>9779332.2427202575</v>
      </c>
      <c r="Z386" s="2"/>
    </row>
    <row r="387" spans="13:26" x14ac:dyDescent="0.2">
      <c r="M387" s="2"/>
      <c r="N387" s="1">
        <f t="shared" si="34"/>
        <v>329</v>
      </c>
      <c r="O387" s="124">
        <f t="shared" si="35"/>
        <v>9779332.2427202575</v>
      </c>
      <c r="P387" s="124">
        <f t="shared" si="36"/>
        <v>20597.985381814004</v>
      </c>
      <c r="Q387" s="124">
        <f t="shared" si="32"/>
        <v>20922.505561779999</v>
      </c>
      <c r="R387" s="124">
        <f t="shared" si="33"/>
        <v>9820852.7336638514</v>
      </c>
      <c r="Z387" s="2"/>
    </row>
    <row r="388" spans="13:26" x14ac:dyDescent="0.2">
      <c r="M388" s="2"/>
      <c r="N388" s="1">
        <f t="shared" si="34"/>
        <v>330</v>
      </c>
      <c r="O388" s="124">
        <f t="shared" si="35"/>
        <v>9820852.7336638514</v>
      </c>
      <c r="P388" s="124">
        <f t="shared" si="36"/>
        <v>20597.985381814004</v>
      </c>
      <c r="Q388" s="124">
        <f t="shared" si="32"/>
        <v>21011.337056726072</v>
      </c>
      <c r="R388" s="124">
        <f t="shared" si="33"/>
        <v>9862462.0561023913</v>
      </c>
      <c r="Z388" s="2"/>
    </row>
    <row r="389" spans="13:26" x14ac:dyDescent="0.2">
      <c r="M389" s="2"/>
      <c r="N389" s="1">
        <f t="shared" si="34"/>
        <v>331</v>
      </c>
      <c r="O389" s="124">
        <f t="shared" si="35"/>
        <v>9862462.0561023913</v>
      </c>
      <c r="P389" s="124">
        <f t="shared" si="36"/>
        <v>20597.985381814004</v>
      </c>
      <c r="Q389" s="124">
        <f t="shared" si="32"/>
        <v>21100.358603242228</v>
      </c>
      <c r="R389" s="124">
        <f t="shared" si="33"/>
        <v>9904160.4000874478</v>
      </c>
      <c r="Z389" s="2"/>
    </row>
    <row r="390" spans="13:26" x14ac:dyDescent="0.2">
      <c r="M390" s="2"/>
      <c r="N390" s="1">
        <f t="shared" si="34"/>
        <v>332</v>
      </c>
      <c r="O390" s="124">
        <f t="shared" si="35"/>
        <v>9904160.4000874478</v>
      </c>
      <c r="P390" s="124">
        <f t="shared" si="36"/>
        <v>20597.985381814004</v>
      </c>
      <c r="Q390" s="124">
        <f t="shared" si="32"/>
        <v>21189.570607936494</v>
      </c>
      <c r="R390" s="124">
        <f t="shared" si="33"/>
        <v>9945947.9560771976</v>
      </c>
      <c r="Z390" s="2"/>
    </row>
    <row r="391" spans="13:26" x14ac:dyDescent="0.2">
      <c r="M391" s="2"/>
      <c r="N391" s="1">
        <f t="shared" si="34"/>
        <v>333</v>
      </c>
      <c r="O391" s="124">
        <f t="shared" si="35"/>
        <v>9945947.9560771976</v>
      </c>
      <c r="P391" s="124">
        <f t="shared" si="36"/>
        <v>20597.985381814004</v>
      </c>
      <c r="Q391" s="124">
        <f t="shared" si="32"/>
        <v>21278.973478286825</v>
      </c>
      <c r="R391" s="124">
        <f t="shared" si="33"/>
        <v>9987824.9149372987</v>
      </c>
      <c r="Z391" s="2"/>
    </row>
    <row r="392" spans="13:26" x14ac:dyDescent="0.2">
      <c r="M392" s="2"/>
      <c r="N392" s="1">
        <f t="shared" si="34"/>
        <v>334</v>
      </c>
      <c r="O392" s="124">
        <f t="shared" si="35"/>
        <v>9987824.9149372987</v>
      </c>
      <c r="P392" s="124">
        <f t="shared" si="36"/>
        <v>20597.985381814004</v>
      </c>
      <c r="Q392" s="124">
        <f t="shared" si="32"/>
        <v>21368.56762264296</v>
      </c>
      <c r="R392" s="124">
        <f t="shared" si="33"/>
        <v>10029791.467941755</v>
      </c>
      <c r="Z392" s="2"/>
    </row>
    <row r="393" spans="13:26" x14ac:dyDescent="0.2">
      <c r="M393" s="2"/>
      <c r="N393" s="1">
        <f t="shared" si="34"/>
        <v>335</v>
      </c>
      <c r="O393" s="124">
        <f t="shared" si="35"/>
        <v>10029791.467941755</v>
      </c>
      <c r="P393" s="124">
        <f t="shared" si="36"/>
        <v>20597.985381814004</v>
      </c>
      <c r="Q393" s="124">
        <f t="shared" si="32"/>
        <v>21458.353450228286</v>
      </c>
      <c r="R393" s="124">
        <f t="shared" si="33"/>
        <v>10071847.806773797</v>
      </c>
      <c r="Z393" s="2"/>
    </row>
    <row r="394" spans="13:26" x14ac:dyDescent="0.2">
      <c r="M394" s="2"/>
      <c r="N394" s="1">
        <f t="shared" si="34"/>
        <v>336</v>
      </c>
      <c r="O394" s="124">
        <f t="shared" si="35"/>
        <v>10071847.806773797</v>
      </c>
      <c r="P394" s="124">
        <f t="shared" si="36"/>
        <v>20597.985381814004</v>
      </c>
      <c r="Q394" s="124">
        <f t="shared" si="32"/>
        <v>21548.331371141699</v>
      </c>
      <c r="R394" s="124">
        <f t="shared" si="33"/>
        <v>10113994.123526752</v>
      </c>
      <c r="Z394" s="2"/>
    </row>
    <row r="395" spans="13:26" x14ac:dyDescent="0.2">
      <c r="M395" s="2"/>
      <c r="N395" s="1">
        <f t="shared" si="34"/>
        <v>337</v>
      </c>
      <c r="O395" s="124">
        <f t="shared" si="35"/>
        <v>10113994.123526752</v>
      </c>
      <c r="P395" s="124">
        <f t="shared" si="36"/>
        <v>20597.985381814004</v>
      </c>
      <c r="Q395" s="124">
        <f t="shared" si="32"/>
        <v>21638.501796359502</v>
      </c>
      <c r="R395" s="124">
        <f t="shared" si="33"/>
        <v>10156230.610704925</v>
      </c>
      <c r="Z395" s="2"/>
    </row>
    <row r="396" spans="13:26" x14ac:dyDescent="0.2">
      <c r="M396" s="2"/>
      <c r="N396" s="1">
        <f t="shared" si="34"/>
        <v>338</v>
      </c>
      <c r="O396" s="124">
        <f t="shared" si="35"/>
        <v>10156230.610704925</v>
      </c>
      <c r="P396" s="124">
        <f t="shared" si="36"/>
        <v>20597.985381814004</v>
      </c>
      <c r="Q396" s="124">
        <f t="shared" si="32"/>
        <v>21728.865137737252</v>
      </c>
      <c r="R396" s="124">
        <f t="shared" si="33"/>
        <v>10198557.461224476</v>
      </c>
      <c r="Z396" s="2"/>
    </row>
    <row r="397" spans="13:26" x14ac:dyDescent="0.2">
      <c r="M397" s="2"/>
      <c r="N397" s="1">
        <f t="shared" si="34"/>
        <v>339</v>
      </c>
      <c r="O397" s="124">
        <f t="shared" si="35"/>
        <v>10198557.461224476</v>
      </c>
      <c r="P397" s="124">
        <f t="shared" si="36"/>
        <v>20597.985381814004</v>
      </c>
      <c r="Q397" s="124">
        <f t="shared" si="32"/>
        <v>21819.421808011663</v>
      </c>
      <c r="R397" s="124">
        <f t="shared" si="33"/>
        <v>10240974.868414301</v>
      </c>
      <c r="Z397" s="2"/>
    </row>
    <row r="398" spans="13:26" x14ac:dyDescent="0.2">
      <c r="M398" s="2"/>
      <c r="N398" s="1">
        <f t="shared" si="34"/>
        <v>340</v>
      </c>
      <c r="O398" s="124">
        <f t="shared" si="35"/>
        <v>10240974.868414301</v>
      </c>
      <c r="P398" s="124">
        <f t="shared" si="36"/>
        <v>20597.985381814004</v>
      </c>
      <c r="Q398" s="124">
        <f t="shared" si="32"/>
        <v>21910.17222080248</v>
      </c>
      <c r="R398" s="124">
        <f t="shared" si="33"/>
        <v>10283483.026016917</v>
      </c>
      <c r="Z398" s="2"/>
    </row>
    <row r="399" spans="13:26" x14ac:dyDescent="0.2">
      <c r="M399" s="2"/>
      <c r="N399" s="1">
        <f t="shared" si="34"/>
        <v>341</v>
      </c>
      <c r="O399" s="124">
        <f t="shared" si="35"/>
        <v>10283483.026016917</v>
      </c>
      <c r="P399" s="124">
        <f t="shared" si="36"/>
        <v>20597.985381814004</v>
      </c>
      <c r="Q399" s="124">
        <f t="shared" si="32"/>
        <v>22001.116790614371</v>
      </c>
      <c r="R399" s="124">
        <f t="shared" si="33"/>
        <v>10326082.128189346</v>
      </c>
      <c r="Z399" s="2"/>
    </row>
    <row r="400" spans="13:26" x14ac:dyDescent="0.2">
      <c r="M400" s="2"/>
      <c r="N400" s="1">
        <f t="shared" si="34"/>
        <v>342</v>
      </c>
      <c r="O400" s="124">
        <f t="shared" si="35"/>
        <v>10326082.128189346</v>
      </c>
      <c r="P400" s="124">
        <f t="shared" si="36"/>
        <v>20597.985381814004</v>
      </c>
      <c r="Q400" s="124">
        <f t="shared" si="32"/>
        <v>22092.255932838827</v>
      </c>
      <c r="R400" s="124">
        <f t="shared" si="33"/>
        <v>10368772.369503999</v>
      </c>
      <c r="Z400" s="2"/>
    </row>
    <row r="401" spans="13:26" x14ac:dyDescent="0.2">
      <c r="M401" s="2"/>
      <c r="N401" s="1">
        <f t="shared" si="34"/>
        <v>343</v>
      </c>
      <c r="O401" s="124">
        <f t="shared" si="35"/>
        <v>10368772.369503999</v>
      </c>
      <c r="P401" s="124">
        <f t="shared" si="36"/>
        <v>20597.985381814004</v>
      </c>
      <c r="Q401" s="124">
        <f t="shared" si="32"/>
        <v>22183.590063756041</v>
      </c>
      <c r="R401" s="124">
        <f t="shared" si="33"/>
        <v>10411553.944949569</v>
      </c>
      <c r="Z401" s="2"/>
    </row>
    <row r="402" spans="13:26" x14ac:dyDescent="0.2">
      <c r="M402" s="2"/>
      <c r="N402" s="1">
        <f t="shared" si="34"/>
        <v>344</v>
      </c>
      <c r="O402" s="124">
        <f t="shared" si="35"/>
        <v>10411553.944949569</v>
      </c>
      <c r="P402" s="124">
        <f t="shared" si="36"/>
        <v>20597.985381814004</v>
      </c>
      <c r="Q402" s="124">
        <f t="shared" si="32"/>
        <v>22275.119600536833</v>
      </c>
      <c r="R402" s="124">
        <f t="shared" si="33"/>
        <v>10454427.049931919</v>
      </c>
      <c r="Z402" s="2"/>
    </row>
    <row r="403" spans="13:26" x14ac:dyDescent="0.2">
      <c r="M403" s="2"/>
      <c r="N403" s="1">
        <f t="shared" si="34"/>
        <v>345</v>
      </c>
      <c r="O403" s="124">
        <f t="shared" si="35"/>
        <v>10454427.049931919</v>
      </c>
      <c r="P403" s="124">
        <f t="shared" si="36"/>
        <v>20597.985381814004</v>
      </c>
      <c r="Q403" s="124">
        <f t="shared" si="32"/>
        <v>22366.84496124454</v>
      </c>
      <c r="R403" s="124">
        <f t="shared" si="33"/>
        <v>10497391.880274978</v>
      </c>
      <c r="Z403" s="2"/>
    </row>
    <row r="404" spans="13:26" x14ac:dyDescent="0.2">
      <c r="M404" s="2"/>
      <c r="N404" s="1">
        <f t="shared" si="34"/>
        <v>346</v>
      </c>
      <c r="O404" s="124">
        <f t="shared" si="35"/>
        <v>10497391.880274978</v>
      </c>
      <c r="P404" s="124">
        <f t="shared" si="36"/>
        <v>20597.985381814004</v>
      </c>
      <c r="Q404" s="124">
        <f t="shared" si="32"/>
        <v>22458.766564836926</v>
      </c>
      <c r="R404" s="124">
        <f t="shared" si="33"/>
        <v>10540448.632221628</v>
      </c>
      <c r="Z404" s="2"/>
    </row>
    <row r="405" spans="13:26" x14ac:dyDescent="0.2">
      <c r="M405" s="2"/>
      <c r="N405" s="1">
        <f t="shared" si="34"/>
        <v>347</v>
      </c>
      <c r="O405" s="124">
        <f t="shared" si="35"/>
        <v>10540448.632221628</v>
      </c>
      <c r="P405" s="124">
        <f t="shared" si="36"/>
        <v>20597.985381814004</v>
      </c>
      <c r="Q405" s="124">
        <f t="shared" si="32"/>
        <v>22550.884831168103</v>
      </c>
      <c r="R405" s="124">
        <f t="shared" si="33"/>
        <v>10583597.502434609</v>
      </c>
      <c r="Z405" s="2"/>
    </row>
    <row r="406" spans="13:26" x14ac:dyDescent="0.2">
      <c r="M406" s="2"/>
      <c r="N406" s="1">
        <f t="shared" si="34"/>
        <v>348</v>
      </c>
      <c r="O406" s="124">
        <f t="shared" si="35"/>
        <v>10583597.502434609</v>
      </c>
      <c r="P406" s="124">
        <f t="shared" si="36"/>
        <v>20597.985381814004</v>
      </c>
      <c r="Q406" s="124">
        <f t="shared" si="32"/>
        <v>22643.200180990443</v>
      </c>
      <c r="R406" s="124">
        <f t="shared" si="33"/>
        <v>10626838.687997414</v>
      </c>
      <c r="Z406" s="2"/>
    </row>
    <row r="407" spans="13:26" x14ac:dyDescent="0.2">
      <c r="M407" s="2"/>
      <c r="N407" s="163" t="s">
        <v>216</v>
      </c>
      <c r="O407" s="163" t="s">
        <v>216</v>
      </c>
      <c r="P407" s="163" t="s">
        <v>216</v>
      </c>
      <c r="Q407" s="163" t="s">
        <v>216</v>
      </c>
      <c r="R407" s="163" t="s">
        <v>216</v>
      </c>
      <c r="Z407" s="2"/>
    </row>
    <row r="408" spans="13:26" x14ac:dyDescent="0.2">
      <c r="M408" s="2"/>
      <c r="N408" s="134"/>
      <c r="O408" s="134" t="s">
        <v>231</v>
      </c>
      <c r="P408" s="196">
        <f>SUM(P59:P406)</f>
        <v>7168098.9128712472</v>
      </c>
      <c r="Q408" s="196">
        <f>SUM(Q59:Q406)</f>
        <v>3458739.7751261825</v>
      </c>
      <c r="R408" s="196">
        <f>P408+Q408</f>
        <v>10626838.687997431</v>
      </c>
      <c r="S408" s="124">
        <f>R408-P54</f>
        <v>-2.4214386940002441E-8</v>
      </c>
      <c r="Z408" s="2"/>
    </row>
    <row r="409" spans="13:26" x14ac:dyDescent="0.2"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714F1-ED5A-4383-9E56-F6B4328307B1}">
  <sheetPr>
    <tabColor theme="2" tint="-0.499984740745262"/>
    <pageSetUpPr fitToPage="1"/>
  </sheetPr>
  <dimension ref="A1:AH409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2.1406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28515625" style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5703125" style="1" bestFit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Bull Frog Creek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2054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9402020.7079101317</v>
      </c>
      <c r="Q8" s="184">
        <f>G10</f>
        <v>4307590.3970274208</v>
      </c>
      <c r="R8" s="184">
        <f>G11</f>
        <v>4313739.283056505</v>
      </c>
      <c r="S8" s="184">
        <f>G12</f>
        <v>3384040.2886865572</v>
      </c>
      <c r="T8" s="184">
        <f>G13</f>
        <v>-2603349.2608603523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19832536.865789372</v>
      </c>
      <c r="Q9" s="184">
        <f>L10</f>
        <v>9690267.5203721989</v>
      </c>
      <c r="R9" s="184">
        <f>L11</f>
        <v>9842885.7796653472</v>
      </c>
      <c r="S9" s="184">
        <f>L12</f>
        <v>6239582.4831672516</v>
      </c>
      <c r="T9" s="184">
        <f>L13</f>
        <v>-5940198.917415428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36</v>
      </c>
      <c r="B10" s="170">
        <f>'Escalation Factors'!$A$10</f>
        <v>2023</v>
      </c>
      <c r="C10" s="201">
        <v>2054</v>
      </c>
      <c r="D10" s="10" t="s">
        <v>155</v>
      </c>
      <c r="E10" s="184">
        <f>VLOOKUP($A$10,'Cost Estimates in 2023'!$A:$F,2,FALSE)</f>
        <v>4084915</v>
      </c>
      <c r="F10" s="164">
        <f>VLOOKUP(G$7,Multiplier_Labor,3,FALSE)</f>
        <v>1.0545116353773385</v>
      </c>
      <c r="G10" s="185">
        <f>E10*F10</f>
        <v>4307590.3970274208</v>
      </c>
      <c r="H10" s="137"/>
      <c r="J10" s="165">
        <f>C10+1</f>
        <v>2055</v>
      </c>
      <c r="K10" s="164">
        <f>VLOOKUP(J$10,Multiplier_Labor,4,FALSE)</f>
        <v>2.2495796088363584</v>
      </c>
      <c r="L10" s="185">
        <f>G10*K10</f>
        <v>9690267.5203721989</v>
      </c>
      <c r="M10" s="2"/>
      <c r="O10" s="134" t="s">
        <v>235</v>
      </c>
      <c r="P10" s="184">
        <f>SUM(Q10:T10)</f>
        <v>19832536.865789372</v>
      </c>
      <c r="Q10" s="184">
        <f>Q9-Q16</f>
        <v>9690267.5203721989</v>
      </c>
      <c r="R10" s="184">
        <f>R9-R16</f>
        <v>9842885.7796653472</v>
      </c>
      <c r="S10" s="184">
        <f>S9-S16</f>
        <v>6239582.4831672516</v>
      </c>
      <c r="T10" s="184">
        <f>T9-T16</f>
        <v>-5940198.917415428</v>
      </c>
      <c r="Z10" s="2"/>
      <c r="AA10" s="186" t="str">
        <f>A10</f>
        <v>Bull Frog Creek Solar</v>
      </c>
      <c r="AB10" s="182">
        <f>P12</f>
        <v>29</v>
      </c>
      <c r="AC10" s="187">
        <f>G7</f>
        <v>2025</v>
      </c>
      <c r="AD10" s="187">
        <f>C10</f>
        <v>2054</v>
      </c>
      <c r="AE10" s="182">
        <f>G15</f>
        <v>9402020.7079101317</v>
      </c>
      <c r="AF10" s="182">
        <f>P16</f>
        <v>0</v>
      </c>
      <c r="AG10" s="182">
        <f>L15</f>
        <v>19832536.865789372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4255000</v>
      </c>
      <c r="F11" s="164">
        <f>VLOOKUP(G$7,Multiplier_Materials,3,FALSE)</f>
        <v>1.0138047668757943</v>
      </c>
      <c r="G11" s="185">
        <f>E11*F11</f>
        <v>4313739.283056505</v>
      </c>
      <c r="H11" s="137"/>
      <c r="K11" s="164">
        <f>VLOOKUP(J$10,Multiplier_Materials,4,FALSE)</f>
        <v>2.2817525895285815</v>
      </c>
      <c r="L11" s="185">
        <f>G11*K11</f>
        <v>9842885.7796653472</v>
      </c>
      <c r="M11" s="2"/>
      <c r="O11" s="134" t="s">
        <v>234</v>
      </c>
      <c r="P11" s="184">
        <f>SUM(Q11:T11)</f>
        <v>9402020.7079101279</v>
      </c>
      <c r="Q11" s="184">
        <f>Q10/((1+Q13)^(P12))</f>
        <v>4307590.3970274273</v>
      </c>
      <c r="R11" s="184">
        <f>R10/((1+R13)^(P12))</f>
        <v>4313739.2830565022</v>
      </c>
      <c r="S11" s="184">
        <f>S10/((1+S13)^(P12))</f>
        <v>3384040.2886865474</v>
      </c>
      <c r="T11" s="184">
        <f>T10/((1+T13)^(P12))</f>
        <v>-2603349.2608603509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3248635</v>
      </c>
      <c r="F12" s="164">
        <f>VLOOKUP(G$7,Multiplier_GDP,3,FALSE)</f>
        <v>1.0416806716317952</v>
      </c>
      <c r="G12" s="185">
        <f>E12*F12</f>
        <v>3384040.2886865572</v>
      </c>
      <c r="H12" s="137"/>
      <c r="K12" s="164">
        <f>VLOOKUP(J$10,Multiplier_GDP,4,FALSE)</f>
        <v>1.8438262995943857</v>
      </c>
      <c r="L12" s="185">
        <f>G12*K12</f>
        <v>6239582.4831672516</v>
      </c>
      <c r="M12" s="2"/>
      <c r="O12" s="134" t="s">
        <v>244</v>
      </c>
      <c r="P12" s="184">
        <f>(P7-P6)</f>
        <v>29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-2567900</v>
      </c>
      <c r="F13" s="164">
        <f>F11</f>
        <v>1.0138047668757943</v>
      </c>
      <c r="G13" s="185">
        <f>E13*F13</f>
        <v>-2603349.2608603523</v>
      </c>
      <c r="H13" s="137"/>
      <c r="K13" s="164">
        <f>K11</f>
        <v>2.2817525895285815</v>
      </c>
      <c r="L13" s="185">
        <f>G13*K13</f>
        <v>-5940198.917415428</v>
      </c>
      <c r="M13" s="2"/>
      <c r="O13" s="180" t="s">
        <v>237</v>
      </c>
      <c r="P13" s="189">
        <f>IF(P8=0,0,((P9/P8)^(1/($P7-$P6))-1))</f>
        <v>2.6071984358587708E-2</v>
      </c>
      <c r="Q13" s="189">
        <f>IF(Q8=0,0,((Q9/Q8)^(1/($P7-$P6))-1))</f>
        <v>2.8351122457249911E-2</v>
      </c>
      <c r="R13" s="189">
        <f>IF(R8=0,0,((R9/R8)^(1/($P7-$P6))-1))</f>
        <v>2.8854799844558521E-2</v>
      </c>
      <c r="S13" s="189">
        <f>IF(S8=0,0,((S9/S8)^(1/($P7-$P6))-1))</f>
        <v>2.1322168811715114E-2</v>
      </c>
      <c r="T13" s="189">
        <f>IF(T8=0,0,((T9/T8)^(1/($P7-$P6))-1))</f>
        <v>2.8854799844558521E-2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465379.62818895979</v>
      </c>
      <c r="Q14" s="185">
        <f>PMT(Q13,$P12,-Q11)</f>
        <v>219857.909948947</v>
      </c>
      <c r="R14" s="185">
        <f>PMT(R13,$P12,-R11)</f>
        <v>221582.93369982767</v>
      </c>
      <c r="S14" s="185">
        <f>PMT(S13,$P12,-S11)</f>
        <v>157664.47559724445</v>
      </c>
      <c r="T14" s="185">
        <f>PMT(T13,$P12,-T11)</f>
        <v>-133725.69105705933</v>
      </c>
      <c r="U14" s="190"/>
      <c r="Z14" s="2"/>
    </row>
    <row r="15" spans="1:34" x14ac:dyDescent="0.2">
      <c r="E15" s="185">
        <f>SUM(E10:E13)</f>
        <v>9020650</v>
      </c>
      <c r="F15" s="124"/>
      <c r="G15" s="185">
        <f>SUM(G10:G13)</f>
        <v>9402020.7079101317</v>
      </c>
      <c r="H15" s="137"/>
      <c r="L15" s="185">
        <f>SUM(L10:L13)</f>
        <v>19832536.865789372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465379.62818895979</v>
      </c>
      <c r="Q17" s="124">
        <f>IF($N17&lt;=TRUNC($P$12),Q14*(1+0),0)</f>
        <v>219857.909948947</v>
      </c>
      <c r="R17" s="124">
        <f>IF($N17&lt;=TRUNC($P$12),R14*(1+0),0)</f>
        <v>221582.93369982767</v>
      </c>
      <c r="S17" s="124">
        <f>IF($N17&lt;=TRUNC($P$12),S14*(1+0),0)</f>
        <v>157664.47559724445</v>
      </c>
      <c r="T17" s="124">
        <f>IF($N17&lt;=TRUNC($P$12),T14*(1+0),0)</f>
        <v>-133725.69105705933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477509.69843276427</v>
      </c>
      <c r="Q18" s="124">
        <f t="shared" ref="Q18:Q48" si="3">IF($N18&lt;=TRUNC($P$12),Q17*(1+Q$13),0)</f>
        <v>226091.12847710462</v>
      </c>
      <c r="R18" s="124">
        <f t="shared" ref="R18:R48" si="4">IF($N18&lt;=TRUNC($P$12),R17*(1+R$13),0)</f>
        <v>227976.66490070627</v>
      </c>
      <c r="S18" s="124">
        <f t="shared" ref="S18:S48" si="5">IF($N18&lt;=TRUNC($P$12),S17*(1+S$13),0)</f>
        <v>161026.22416153943</v>
      </c>
      <c r="T18" s="124">
        <f t="shared" ref="T18:T48" si="6">IF($N18&lt;=TRUNC($P$12),T17*(1+T$13),0)</f>
        <v>-137584.31910658604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489961.31708277139</v>
      </c>
      <c r="Q19" s="124">
        <f t="shared" si="3"/>
        <v>232501.06574705683</v>
      </c>
      <c r="R19" s="124">
        <f t="shared" si="4"/>
        <v>234554.88593564613</v>
      </c>
      <c r="S19" s="124">
        <f t="shared" si="5"/>
        <v>164459.65249622485</v>
      </c>
      <c r="T19" s="124">
        <f t="shared" si="6"/>
        <v>-141554.28709615645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502743.13340738544</v>
      </c>
      <c r="Q20" s="124">
        <f t="shared" si="3"/>
        <v>239092.73193349276</v>
      </c>
      <c r="R20" s="124">
        <f t="shared" si="4"/>
        <v>241322.92022188246</v>
      </c>
      <c r="S20" s="124">
        <f t="shared" si="5"/>
        <v>167966.28896946536</v>
      </c>
      <c r="T20" s="124">
        <f t="shared" si="6"/>
        <v>-145638.8077174552</v>
      </c>
      <c r="U20" s="196">
        <f>SUM(Q17:T20)/4</f>
        <v>483898.44427797012</v>
      </c>
      <c r="V20" s="124">
        <f>SUM(Q17:Q20)/4</f>
        <v>229385.70902665029</v>
      </c>
      <c r="W20" s="124">
        <f>SUM(R17:R20)/4</f>
        <v>231359.35118951561</v>
      </c>
      <c r="X20" s="124">
        <f>SUM(S17:S20)/4</f>
        <v>162779.16030611855</v>
      </c>
      <c r="Y20" s="124">
        <f>SUM(T17:T20)/4</f>
        <v>-139625.77624431427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515864.03221177397</v>
      </c>
      <c r="Q21" s="124">
        <f t="shared" si="3"/>
        <v>245871.27925517765</v>
      </c>
      <c r="R21" s="124">
        <f t="shared" si="4"/>
        <v>248286.24478278926</v>
      </c>
      <c r="S21" s="124">
        <f t="shared" si="5"/>
        <v>171547.69453754963</v>
      </c>
      <c r="T21" s="124">
        <f t="shared" si="6"/>
        <v>-149841.18636374251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529333.14031721582</v>
      </c>
      <c r="Q22" s="124">
        <f t="shared" si="3"/>
        <v>252842.00600206188</v>
      </c>
      <c r="R22" s="124">
        <f t="shared" si="4"/>
        <v>255450.4946801537</v>
      </c>
      <c r="S22" s="124">
        <f t="shared" si="5"/>
        <v>175205.4634397398</v>
      </c>
      <c r="T22" s="124">
        <f t="shared" si="6"/>
        <v>-154164.82380473948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543159.8332201459</v>
      </c>
      <c r="Q23" s="124">
        <f t="shared" si="3"/>
        <v>260010.36067656305</v>
      </c>
      <c r="R23" s="124">
        <f t="shared" si="4"/>
        <v>262821.46757434297</v>
      </c>
      <c r="S23" s="124">
        <f t="shared" si="5"/>
        <v>178941.22390793671</v>
      </c>
      <c r="T23" s="124">
        <f t="shared" si="6"/>
        <v>-158613.21893869687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557353.74193591438</v>
      </c>
      <c r="Q24" s="124">
        <f t="shared" si="3"/>
        <v>267381.94625225803</v>
      </c>
      <c r="R24" s="124">
        <f t="shared" si="4"/>
        <v>270405.12841605378</v>
      </c>
      <c r="S24" s="124">
        <f t="shared" si="5"/>
        <v>182756.63889147664</v>
      </c>
      <c r="T24" s="124">
        <f t="shared" si="6"/>
        <v>-163189.97162387409</v>
      </c>
      <c r="U24" s="196">
        <f>SUM(Q21:T24)/4</f>
        <v>536427.68692126242</v>
      </c>
      <c r="V24" s="124">
        <f>SUM(Q21:Q24)/4</f>
        <v>256526.39804651515</v>
      </c>
      <c r="W24" s="124">
        <f>SUM(R21:R24)/4</f>
        <v>259240.8338633349</v>
      </c>
      <c r="X24" s="124">
        <f>SUM(S21:S24)/4</f>
        <v>177112.7551941757</v>
      </c>
      <c r="Y24" s="124">
        <f>SUM(T21:T24)/4</f>
        <v>-156452.30018276325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571924.76003241702</v>
      </c>
      <c r="Q25" s="124">
        <f t="shared" si="3"/>
        <v>274962.52455331362</v>
      </c>
      <c r="R25" s="124">
        <f t="shared" si="4"/>
        <v>278207.61427344114</v>
      </c>
      <c r="S25" s="124">
        <f t="shared" si="5"/>
        <v>186653.40679738237</v>
      </c>
      <c r="T25" s="124">
        <f t="shared" si="6"/>
        <v>-167898.78559172017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586883.05085889669</v>
      </c>
      <c r="Q26" s="124">
        <f t="shared" si="3"/>
        <v>282758.02075807919</v>
      </c>
      <c r="R26" s="124">
        <f t="shared" si="4"/>
        <v>286235.23929853342</v>
      </c>
      <c r="S26" s="124">
        <f t="shared" si="5"/>
        <v>190633.26224639788</v>
      </c>
      <c r="T26" s="124">
        <f t="shared" si="6"/>
        <v>-172743.4714441137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602239.05497536878</v>
      </c>
      <c r="Q27" s="124">
        <f t="shared" si="3"/>
        <v>290774.52803036111</v>
      </c>
      <c r="R27" s="124">
        <f t="shared" si="4"/>
        <v>294494.4998369519</v>
      </c>
      <c r="S27" s="124">
        <f t="shared" si="5"/>
        <v>194697.97684514354</v>
      </c>
      <c r="T27" s="124">
        <f t="shared" si="6"/>
        <v>-177727.94973708782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618003.49778826919</v>
      </c>
      <c r="Q28" s="124">
        <f t="shared" si="3"/>
        <v>299018.31228199892</v>
      </c>
      <c r="R28" s="124">
        <f t="shared" si="4"/>
        <v>302992.07968507049</v>
      </c>
      <c r="S28" s="124">
        <f t="shared" si="5"/>
        <v>198849.3599747351</v>
      </c>
      <c r="T28" s="124">
        <f t="shared" si="6"/>
        <v>-182856.25415353524</v>
      </c>
      <c r="U28" s="196">
        <f>SUM(Q25:T28)/4</f>
        <v>594762.59091373789</v>
      </c>
      <c r="V28" s="124">
        <f>SUM(Q25:Q28)/4</f>
        <v>286878.34640593815</v>
      </c>
      <c r="W28" s="124">
        <f>SUM(R25:R28)/4</f>
        <v>290482.35827349924</v>
      </c>
      <c r="X28" s="124">
        <f>SUM(S25:S28)/4</f>
        <v>192708.50146591471</v>
      </c>
      <c r="Y28" s="124">
        <f>SUM(T25:T28)/4</f>
        <v>-175306.61523161424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634187.39739809243</v>
      </c>
      <c r="Q29" s="124">
        <f t="shared" si="3"/>
        <v>307495.81707046606</v>
      </c>
      <c r="R29" s="124">
        <f t="shared" si="4"/>
        <v>311734.85549886973</v>
      </c>
      <c r="S29" s="124">
        <f t="shared" si="5"/>
        <v>203089.25959621792</v>
      </c>
      <c r="T29" s="124">
        <f t="shared" si="6"/>
        <v>-188132.53476746121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650802.07266493386</v>
      </c>
      <c r="Q30" s="124">
        <f t="shared" si="3"/>
        <v>316213.66863532295</v>
      </c>
      <c r="R30" s="124">
        <f t="shared" si="4"/>
        <v>320729.90235886199</v>
      </c>
      <c r="S30" s="124">
        <f t="shared" si="5"/>
        <v>207419.56307317471</v>
      </c>
      <c r="T30" s="124">
        <f t="shared" si="6"/>
        <v>-193561.06140242575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667859.1514980311</v>
      </c>
      <c r="Q31" s="124">
        <f t="shared" si="3"/>
        <v>325178.68107745924</v>
      </c>
      <c r="R31" s="124">
        <f t="shared" si="4"/>
        <v>329984.49949559174</v>
      </c>
      <c r="S31" s="124">
        <f t="shared" si="5"/>
        <v>211842.19801187312</v>
      </c>
      <c r="T31" s="124">
        <f t="shared" si="6"/>
        <v>-199146.22708689305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685370.57937555981</v>
      </c>
      <c r="Q32" s="124">
        <f t="shared" si="3"/>
        <v>334397.86168517329</v>
      </c>
      <c r="R32" s="124">
        <f t="shared" si="4"/>
        <v>339506.13618034386</v>
      </c>
      <c r="S32" s="124">
        <f t="shared" si="5"/>
        <v>216359.13311932705</v>
      </c>
      <c r="T32" s="124">
        <f t="shared" si="6"/>
        <v>-204892.55160928436</v>
      </c>
      <c r="U32" s="196">
        <f>SUM(Q29:T32)/4</f>
        <v>659554.80023415445</v>
      </c>
      <c r="V32" s="124">
        <f>SUM(Q29:Q32)/4</f>
        <v>320821.50711710536</v>
      </c>
      <c r="W32" s="124">
        <f>SUM(R29:R32)/4</f>
        <v>325488.84838341683</v>
      </c>
      <c r="X32" s="124">
        <f>SUM(S29:S32)/4</f>
        <v>209677.53845014819</v>
      </c>
      <c r="Y32" s="124">
        <f>SUM(T29:T32)/4</f>
        <v>-196433.0937165161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703348.62810112175</v>
      </c>
      <c r="Q33" s="124">
        <f t="shared" si="3"/>
        <v>343878.41641125217</v>
      </c>
      <c r="R33" s="124">
        <f t="shared" si="4"/>
        <v>349302.51778582711</v>
      </c>
      <c r="S33" s="124">
        <f t="shared" si="5"/>
        <v>220972.37907965368</v>
      </c>
      <c r="T33" s="124">
        <f t="shared" si="6"/>
        <v>-210804.68517561114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721805.904803538</v>
      </c>
      <c r="Q34" s="124">
        <f t="shared" si="3"/>
        <v>353627.75550533278</v>
      </c>
      <c r="R34" s="124">
        <f t="shared" si="4"/>
        <v>359381.57202173746</v>
      </c>
      <c r="S34" s="124">
        <f t="shared" si="5"/>
        <v>225683.98944911637</v>
      </c>
      <c r="T34" s="124">
        <f t="shared" si="6"/>
        <v>-216887.41217264856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740755.36118675163</v>
      </c>
      <c r="Q35" s="124">
        <f t="shared" si="3"/>
        <v>363653.49930594693</v>
      </c>
      <c r="R35" s="124">
        <f t="shared" si="4"/>
        <v>369751.4553502475</v>
      </c>
      <c r="S35" s="124">
        <f t="shared" si="5"/>
        <v>230496.06157025177</v>
      </c>
      <c r="T35" s="124">
        <f t="shared" si="6"/>
        <v>-223145.6550396946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760210.30303683062</v>
      </c>
      <c r="Q36" s="124">
        <f t="shared" si="3"/>
        <v>373963.48419677728</v>
      </c>
      <c r="R36" s="124">
        <f t="shared" si="4"/>
        <v>380420.55958661309</v>
      </c>
      <c r="S36" s="124">
        <f t="shared" si="5"/>
        <v>235410.73750548816</v>
      </c>
      <c r="T36" s="124">
        <f t="shared" si="6"/>
        <v>-229584.47825204788</v>
      </c>
      <c r="U36" s="196">
        <f>SUM(Q33:T36)/4</f>
        <v>731530.04928206059</v>
      </c>
      <c r="V36" s="124">
        <f>SUM(Q33:Q36)/4</f>
        <v>358780.78885482729</v>
      </c>
      <c r="W36" s="124">
        <f>SUM(R33:R36)/4</f>
        <v>364714.02618610626</v>
      </c>
      <c r="X36" s="124">
        <f>SUM(S33:S36)/4</f>
        <v>228140.79190112749</v>
      </c>
      <c r="Y36" s="124">
        <f>SUM(T33:T36)/4</f>
        <v>-220105.55766000054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780184.39999326225</v>
      </c>
      <c r="Q37" s="124">
        <f t="shared" si="3"/>
        <v>384565.76873177994</v>
      </c>
      <c r="R37" s="124">
        <f t="shared" si="4"/>
        <v>391397.51869023975</v>
      </c>
      <c r="S37" s="124">
        <f t="shared" si="5"/>
        <v>240430.20499067052</v>
      </c>
      <c r="T37" s="124">
        <f t="shared" si="6"/>
        <v>-236209.09241942811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800691.69559192588</v>
      </c>
      <c r="Q38" s="124">
        <f t="shared" si="3"/>
        <v>395468.63993396109</v>
      </c>
      <c r="R38" s="124">
        <f t="shared" si="4"/>
        <v>402691.21575170348</v>
      </c>
      <c r="S38" s="124">
        <f t="shared" si="5"/>
        <v>245556.69840891685</v>
      </c>
      <c r="T38" s="124">
        <f t="shared" si="6"/>
        <v>-243024.85850265552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821746.61758734914</v>
      </c>
      <c r="Q39" s="124">
        <f t="shared" si="3"/>
        <v>406680.61977273092</v>
      </c>
      <c r="R39" s="124">
        <f t="shared" si="4"/>
        <v>414310.79018138081</v>
      </c>
      <c r="S39" s="124">
        <f t="shared" si="5"/>
        <v>250792.4997852392</v>
      </c>
      <c r="T39" s="124">
        <f t="shared" si="6"/>
        <v>-250037.29215200181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843363.98856205214</v>
      </c>
      <c r="Q40" s="124">
        <f t="shared" si="3"/>
        <v>418210.47182489792</v>
      </c>
      <c r="R40" s="124">
        <f t="shared" si="4"/>
        <v>426265.64510550542</v>
      </c>
      <c r="S40" s="124">
        <f t="shared" si="5"/>
        <v>256139.9398023721</v>
      </c>
      <c r="T40" s="124">
        <f t="shared" si="6"/>
        <v>-257252.06817072324</v>
      </c>
      <c r="U40" s="196">
        <f>SUM(Q37:T40)/4</f>
        <v>811496.67543364724</v>
      </c>
      <c r="V40" s="124">
        <f>SUM(Q37:Q40)/4</f>
        <v>401231.37506584247</v>
      </c>
      <c r="W40" s="124">
        <f>SUM(R37:R40)/4</f>
        <v>408666.29243220738</v>
      </c>
      <c r="X40" s="124">
        <f>SUM(S37:S40)/4</f>
        <v>248229.83574679968</v>
      </c>
      <c r="Y40" s="124">
        <f>SUM(T37:T40)/4</f>
        <v>-246630.82781120218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865559.03683101898</v>
      </c>
      <c r="Q41" s="124">
        <f t="shared" si="3"/>
        <v>430067.20812450984</v>
      </c>
      <c r="R41" s="124">
        <f t="shared" si="4"/>
        <v>438565.45497563638</v>
      </c>
      <c r="S41" s="124">
        <f t="shared" si="5"/>
        <v>261601.39883826082</v>
      </c>
      <c r="T41" s="124">
        <f t="shared" si="6"/>
        <v>-264675.02510738821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888347.40764954721</v>
      </c>
      <c r="Q42" s="124">
        <f t="shared" si="3"/>
        <v>442260.09620689542</v>
      </c>
      <c r="R42" s="124">
        <f t="shared" si="4"/>
        <v>451220.17339769611</v>
      </c>
      <c r="S42" s="124">
        <f t="shared" si="5"/>
        <v>267179.30802567105</v>
      </c>
      <c r="T42" s="124">
        <f t="shared" si="6"/>
        <v>-272312.16998071538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911745.17473297101</v>
      </c>
      <c r="Q43" s="124">
        <f t="shared" si="3"/>
        <v>454798.66635241226</v>
      </c>
      <c r="R43" s="124">
        <f t="shared" si="4"/>
        <v>464240.04118691362</v>
      </c>
      <c r="S43" s="124">
        <f t="shared" si="5"/>
        <v>272876.15033439163</v>
      </c>
      <c r="T43" s="124">
        <f t="shared" si="6"/>
        <v>-280169.68314074632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935768.85209698149</v>
      </c>
      <c r="Q44" s="124">
        <f t="shared" si="3"/>
        <v>467692.71903556347</v>
      </c>
      <c r="R44" s="124">
        <f t="shared" si="4"/>
        <v>477635.59465519158</v>
      </c>
      <c r="S44" s="124">
        <f t="shared" si="5"/>
        <v>278694.4616765125</v>
      </c>
      <c r="T44" s="124">
        <f t="shared" si="6"/>
        <v>-288253.92327028594</v>
      </c>
      <c r="U44" s="196">
        <f>SUM(Q41:T44)/4</f>
        <v>900355.11782762967</v>
      </c>
      <c r="V44" s="124">
        <f>SUM(Q41:Q44)/4</f>
        <v>448704.67242984526</v>
      </c>
      <c r="W44" s="124">
        <f>SUM(R41:R44)/4</f>
        <v>457915.31605385942</v>
      </c>
      <c r="X44" s="124">
        <f>SUM(S41:S44)/4</f>
        <v>270087.82971870899</v>
      </c>
      <c r="Y44" s="124">
        <f>SUM(T41:T44)/4</f>
        <v>-276352.70037478395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960435.40622751904</v>
      </c>
      <c r="Q45" s="124">
        <f t="shared" si="3"/>
        <v>480952.33258530492</v>
      </c>
      <c r="R45" s="124">
        <f t="shared" si="4"/>
        <v>491417.67413760384</v>
      </c>
      <c r="S45" s="124">
        <f t="shared" si="5"/>
        <v>284636.83203526918</v>
      </c>
      <c r="T45" s="124">
        <f t="shared" si="6"/>
        <v>-296571.43253065879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240108.85155687976</v>
      </c>
      <c r="V48" s="124">
        <f>SUM(Q45:Q48)/4</f>
        <v>120238.08314632623</v>
      </c>
      <c r="W48" s="124">
        <f>SUM(R45:R48)/4</f>
        <v>122854.41853440096</v>
      </c>
      <c r="X48" s="124">
        <f>SUM(S45:S48)/4</f>
        <v>71159.208008817295</v>
      </c>
      <c r="Y48" s="124">
        <f>SUM(T45:T48)/4</f>
        <v>-74142.858132664696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19832536.865789369</v>
      </c>
      <c r="Q50" s="196">
        <f>SUM(Q$17:Q$48)</f>
        <v>9690267.5203722008</v>
      </c>
      <c r="R50" s="196">
        <f>SUM(R$17:R$48)</f>
        <v>9842885.779665364</v>
      </c>
      <c r="S50" s="196">
        <f>SUM(S$17:S$48)</f>
        <v>6239582.4831672432</v>
      </c>
      <c r="T50" s="196">
        <f>SUM(T$17:T$48)</f>
        <v>-5940198.9174154364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1.6763806343078613E-8</v>
      </c>
      <c r="S51" s="188">
        <f>S50-S$10</f>
        <v>-8.3819031715393066E-9</v>
      </c>
      <c r="T51" s="188">
        <f>T50-T$10</f>
        <v>-8.3819031715393066E-9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2.6071984358587708E-2</v>
      </c>
      <c r="Z52" s="2"/>
    </row>
    <row r="53" spans="13:26" x14ac:dyDescent="0.2">
      <c r="M53" s="2"/>
      <c r="O53" s="134" t="s">
        <v>236</v>
      </c>
      <c r="P53" s="197">
        <f>((1+P52)^(1/12))-1</f>
        <v>2.1471271567066186E-3</v>
      </c>
      <c r="Z53" s="2"/>
    </row>
    <row r="54" spans="13:26" x14ac:dyDescent="0.2">
      <c r="M54" s="2"/>
      <c r="O54" s="134" t="s">
        <v>235</v>
      </c>
      <c r="P54" s="196">
        <f>P10</f>
        <v>19832536.865789372</v>
      </c>
      <c r="Z54" s="2"/>
    </row>
    <row r="55" spans="13:26" x14ac:dyDescent="0.2">
      <c r="M55" s="2"/>
      <c r="O55" s="134" t="s">
        <v>234</v>
      </c>
      <c r="P55" s="196">
        <f>P54/(1+P53)^P56</f>
        <v>9402020.7079101559</v>
      </c>
      <c r="Z55" s="2"/>
    </row>
    <row r="56" spans="13:26" x14ac:dyDescent="0.2">
      <c r="M56" s="2"/>
      <c r="O56" s="134" t="s">
        <v>233</v>
      </c>
      <c r="P56" s="124">
        <f>$P$12*12</f>
        <v>348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38384.106741802781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38384.106741802781</v>
      </c>
      <c r="Q59" s="124">
        <f t="shared" ref="Q59:Q122" si="7">O59*$P$53</f>
        <v>0</v>
      </c>
      <c r="R59" s="124">
        <f t="shared" ref="R59:R122" si="8">O59+P59+Q59</f>
        <v>38384.106741802781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38384.106741802781</v>
      </c>
      <c r="P60" s="124">
        <f t="shared" ref="P60:P123" si="11">P59</f>
        <v>38384.106741802781</v>
      </c>
      <c r="Q60" s="124">
        <f t="shared" si="7"/>
        <v>82.415557971250351</v>
      </c>
      <c r="R60" s="124">
        <f t="shared" si="8"/>
        <v>76850.629041576816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76850.629041576816</v>
      </c>
      <c r="P61" s="124">
        <f t="shared" si="11"/>
        <v>38384.106741802781</v>
      </c>
      <c r="Q61" s="124">
        <f t="shared" si="7"/>
        <v>165.0080726251559</v>
      </c>
      <c r="R61" s="124">
        <f t="shared" si="8"/>
        <v>115399.74385600476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115399.74385600476</v>
      </c>
      <c r="P62" s="124">
        <f t="shared" si="11"/>
        <v>38384.106741802781</v>
      </c>
      <c r="Q62" s="124">
        <f t="shared" si="7"/>
        <v>247.77792391021558</v>
      </c>
      <c r="R62" s="124">
        <f t="shared" si="8"/>
        <v>154031.62852171776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154031.62852171776</v>
      </c>
      <c r="P63" s="124">
        <f t="shared" si="11"/>
        <v>38384.106741802781</v>
      </c>
      <c r="Q63" s="124">
        <f t="shared" si="7"/>
        <v>330.72549259072593</v>
      </c>
      <c r="R63" s="124">
        <f t="shared" si="8"/>
        <v>192746.46075611128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192746.46075611128</v>
      </c>
      <c r="P64" s="124">
        <f t="shared" si="11"/>
        <v>38384.106741802781</v>
      </c>
      <c r="Q64" s="124">
        <f t="shared" si="7"/>
        <v>413.85116024853306</v>
      </c>
      <c r="R64" s="124">
        <f t="shared" si="8"/>
        <v>231544.41865816261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231544.41865816261</v>
      </c>
      <c r="P65" s="124">
        <f t="shared" si="11"/>
        <v>38384.106741802781</v>
      </c>
      <c r="Q65" s="124">
        <f t="shared" si="7"/>
        <v>497.15530928478762</v>
      </c>
      <c r="R65" s="124">
        <f t="shared" si="8"/>
        <v>270425.68070925021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270425.68070925021</v>
      </c>
      <c r="P66" s="124">
        <f t="shared" si="11"/>
        <v>38384.106741802781</v>
      </c>
      <c r="Q66" s="124">
        <f t="shared" si="7"/>
        <v>580.63832292170423</v>
      </c>
      <c r="R66" s="124">
        <f t="shared" si="8"/>
        <v>309390.42577397468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309390.42577397468</v>
      </c>
      <c r="P67" s="124">
        <f t="shared" si="11"/>
        <v>38384.106741802781</v>
      </c>
      <c r="Q67" s="124">
        <f t="shared" si="7"/>
        <v>664.30058520432442</v>
      </c>
      <c r="R67" s="124">
        <f t="shared" si="8"/>
        <v>348438.83310098178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348438.83310098178</v>
      </c>
      <c r="P68" s="124">
        <f t="shared" si="11"/>
        <v>38384.106741802781</v>
      </c>
      <c r="Q68" s="124">
        <f t="shared" si="7"/>
        <v>748.14248100228303</v>
      </c>
      <c r="R68" s="124">
        <f t="shared" si="8"/>
        <v>387571.0823237868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387571.0823237868</v>
      </c>
      <c r="P69" s="124">
        <f t="shared" si="11"/>
        <v>38384.106741802781</v>
      </c>
      <c r="Q69" s="124">
        <f t="shared" si="7"/>
        <v>832.16439601157913</v>
      </c>
      <c r="R69" s="124">
        <f t="shared" si="8"/>
        <v>426787.35346160113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426787.35346160113</v>
      </c>
      <c r="P70" s="124">
        <f t="shared" si="11"/>
        <v>38384.106741802781</v>
      </c>
      <c r="Q70" s="124">
        <f t="shared" si="7"/>
        <v>916.36671675635023</v>
      </c>
      <c r="R70" s="124">
        <f t="shared" si="8"/>
        <v>466087.82692016027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466087.82692016027</v>
      </c>
      <c r="P71" s="124">
        <f t="shared" si="11"/>
        <v>38384.106741802781</v>
      </c>
      <c r="Q71" s="124">
        <f t="shared" si="7"/>
        <v>1000.7498305906503</v>
      </c>
      <c r="R71" s="124">
        <f t="shared" si="8"/>
        <v>505472.68349255371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505472.68349255371</v>
      </c>
      <c r="P72" s="124">
        <f t="shared" si="11"/>
        <v>38384.106741802781</v>
      </c>
      <c r="Q72" s="124">
        <f t="shared" si="7"/>
        <v>1085.3141257002314</v>
      </c>
      <c r="R72" s="124">
        <f t="shared" si="8"/>
        <v>544942.10436005681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544942.10436005681</v>
      </c>
      <c r="P73" s="124">
        <f t="shared" si="11"/>
        <v>38384.106741802781</v>
      </c>
      <c r="Q73" s="124">
        <f t="shared" si="7"/>
        <v>1170.0599911043303</v>
      </c>
      <c r="R73" s="124">
        <f t="shared" si="8"/>
        <v>584496.27109296387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584496.27109296387</v>
      </c>
      <c r="P74" s="124">
        <f t="shared" si="11"/>
        <v>38384.106741802781</v>
      </c>
      <c r="Q74" s="124">
        <f t="shared" si="7"/>
        <v>1254.9878166574565</v>
      </c>
      <c r="R74" s="124">
        <f t="shared" si="8"/>
        <v>624135.36565142404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624135.36565142404</v>
      </c>
      <c r="P75" s="124">
        <f t="shared" si="11"/>
        <v>38384.106741802781</v>
      </c>
      <c r="Q75" s="124">
        <f t="shared" si="7"/>
        <v>1340.0979930511878</v>
      </c>
      <c r="R75" s="124">
        <f t="shared" si="8"/>
        <v>663859.57038627798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663859.57038627798</v>
      </c>
      <c r="P76" s="124">
        <f t="shared" si="11"/>
        <v>38384.106741802781</v>
      </c>
      <c r="Q76" s="124">
        <f t="shared" si="7"/>
        <v>1425.3909118159663</v>
      </c>
      <c r="R76" s="124">
        <f t="shared" si="8"/>
        <v>703669.06803989667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703669.06803989667</v>
      </c>
      <c r="P77" s="124">
        <f t="shared" si="11"/>
        <v>38384.106741802781</v>
      </c>
      <c r="Q77" s="124">
        <f t="shared" si="7"/>
        <v>1510.8669653228994</v>
      </c>
      <c r="R77" s="124">
        <f t="shared" si="8"/>
        <v>743564.0417470223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743564.0417470223</v>
      </c>
      <c r="P78" s="124">
        <f t="shared" si="11"/>
        <v>38384.106741802781</v>
      </c>
      <c r="Q78" s="124">
        <f t="shared" si="7"/>
        <v>1596.5265467855654</v>
      </c>
      <c r="R78" s="124">
        <f t="shared" si="8"/>
        <v>783544.67503561068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783544.67503561068</v>
      </c>
      <c r="P79" s="124">
        <f t="shared" si="11"/>
        <v>38384.106741802781</v>
      </c>
      <c r="Q79" s="124">
        <f t="shared" si="7"/>
        <v>1682.3700502618221</v>
      </c>
      <c r="R79" s="124">
        <f t="shared" si="8"/>
        <v>823611.15182767529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823611.15182767529</v>
      </c>
      <c r="P80" s="124">
        <f t="shared" si="11"/>
        <v>38384.106741802781</v>
      </c>
      <c r="Q80" s="124">
        <f t="shared" si="7"/>
        <v>1768.3978706556195</v>
      </c>
      <c r="R80" s="124">
        <f t="shared" si="8"/>
        <v>863763.65644013369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863763.65644013369</v>
      </c>
      <c r="P81" s="124">
        <f t="shared" si="11"/>
        <v>38384.106741802781</v>
      </c>
      <c r="Q81" s="124">
        <f t="shared" si="7"/>
        <v>1854.6104037188168</v>
      </c>
      <c r="R81" s="124">
        <f t="shared" si="8"/>
        <v>904002.37358565524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904002.37358565524</v>
      </c>
      <c r="P82" s="124">
        <f t="shared" si="11"/>
        <v>38384.106741802781</v>
      </c>
      <c r="Q82" s="124">
        <f t="shared" si="7"/>
        <v>1941.0080460530023</v>
      </c>
      <c r="R82" s="124">
        <f t="shared" si="8"/>
        <v>944327.48837351101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944327.48837351101</v>
      </c>
      <c r="P83" s="124">
        <f t="shared" si="11"/>
        <v>38384.106741802781</v>
      </c>
      <c r="Q83" s="124">
        <f t="shared" si="7"/>
        <v>2027.5911951113192</v>
      </c>
      <c r="R83" s="124">
        <f t="shared" si="8"/>
        <v>984739.18631042505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984739.18631042505</v>
      </c>
      <c r="P84" s="124">
        <f t="shared" si="11"/>
        <v>38384.106741802781</v>
      </c>
      <c r="Q84" s="124">
        <f t="shared" si="7"/>
        <v>2114.3602492002919</v>
      </c>
      <c r="R84" s="124">
        <f t="shared" si="8"/>
        <v>1025237.6533014281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1025237.6533014281</v>
      </c>
      <c r="P85" s="124">
        <f t="shared" si="11"/>
        <v>38384.106741802781</v>
      </c>
      <c r="Q85" s="124">
        <f t="shared" si="7"/>
        <v>2201.3156074816611</v>
      </c>
      <c r="R85" s="124">
        <f t="shared" si="8"/>
        <v>1065823.0756507125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1065823.0756507125</v>
      </c>
      <c r="P86" s="124">
        <f t="shared" si="11"/>
        <v>38384.106741802781</v>
      </c>
      <c r="Q86" s="124">
        <f t="shared" si="7"/>
        <v>2288.4576699742174</v>
      </c>
      <c r="R86" s="124">
        <f t="shared" si="8"/>
        <v>1106495.6400624895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1106495.6400624895</v>
      </c>
      <c r="P87" s="124">
        <f t="shared" si="11"/>
        <v>38384.106741802781</v>
      </c>
      <c r="Q87" s="124">
        <f t="shared" si="7"/>
        <v>2375.7868375556432</v>
      </c>
      <c r="R87" s="124">
        <f t="shared" si="8"/>
        <v>1147255.533641848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1147255.533641848</v>
      </c>
      <c r="P88" s="124">
        <f t="shared" si="11"/>
        <v>38384.106741802781</v>
      </c>
      <c r="Q88" s="124">
        <f t="shared" si="7"/>
        <v>2463.3035119643555</v>
      </c>
      <c r="R88" s="124">
        <f t="shared" si="8"/>
        <v>1188102.9438956152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1188102.9438956152</v>
      </c>
      <c r="P89" s="124">
        <f t="shared" si="11"/>
        <v>38384.106741802781</v>
      </c>
      <c r="Q89" s="124">
        <f t="shared" si="7"/>
        <v>2551.0080958013555</v>
      </c>
      <c r="R89" s="124">
        <f t="shared" si="8"/>
        <v>1229038.0587332193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1229038.0587332193</v>
      </c>
      <c r="P90" s="124">
        <f t="shared" si="11"/>
        <v>38384.106741802781</v>
      </c>
      <c r="Q90" s="124">
        <f t="shared" si="7"/>
        <v>2638.9009925320793</v>
      </c>
      <c r="R90" s="124">
        <f t="shared" si="8"/>
        <v>1270061.0664675541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1270061.0664675541</v>
      </c>
      <c r="P91" s="124">
        <f t="shared" si="11"/>
        <v>38384.106741802781</v>
      </c>
      <c r="Q91" s="124">
        <f t="shared" si="7"/>
        <v>2726.982606488255</v>
      </c>
      <c r="R91" s="124">
        <f t="shared" si="8"/>
        <v>1311172.1558158451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1311172.1558158451</v>
      </c>
      <c r="P92" s="124">
        <f t="shared" si="11"/>
        <v>38384.106741802781</v>
      </c>
      <c r="Q92" s="124">
        <f t="shared" si="7"/>
        <v>2815.2533428697629</v>
      </c>
      <c r="R92" s="124">
        <f t="shared" si="8"/>
        <v>1352371.5159005176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1352371.5159005176</v>
      </c>
      <c r="P93" s="124">
        <f t="shared" si="11"/>
        <v>38384.106741802781</v>
      </c>
      <c r="Q93" s="124">
        <f t="shared" si="7"/>
        <v>2903.7136077464979</v>
      </c>
      <c r="R93" s="124">
        <f t="shared" si="8"/>
        <v>1393659.3362500668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1393659.3362500668</v>
      </c>
      <c r="P94" s="124">
        <f t="shared" si="11"/>
        <v>38384.106741802781</v>
      </c>
      <c r="Q94" s="124">
        <f t="shared" si="7"/>
        <v>2992.3638080602391</v>
      </c>
      <c r="R94" s="124">
        <f t="shared" si="8"/>
        <v>1435035.8067999298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1435035.8067999298</v>
      </c>
      <c r="P95" s="124">
        <f t="shared" si="11"/>
        <v>38384.106741802781</v>
      </c>
      <c r="Q95" s="124">
        <f t="shared" si="7"/>
        <v>3081.2043516265217</v>
      </c>
      <c r="R95" s="124">
        <f t="shared" si="8"/>
        <v>1476501.1178933592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1476501.1178933592</v>
      </c>
      <c r="P96" s="124">
        <f t="shared" si="11"/>
        <v>38384.106741802781</v>
      </c>
      <c r="Q96" s="124">
        <f t="shared" si="7"/>
        <v>3170.2356471365119</v>
      </c>
      <c r="R96" s="124">
        <f t="shared" si="8"/>
        <v>1518055.4602822985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1518055.4602822985</v>
      </c>
      <c r="P97" s="124">
        <f t="shared" si="11"/>
        <v>38384.106741802781</v>
      </c>
      <c r="Q97" s="124">
        <f t="shared" si="7"/>
        <v>3259.4581041588885</v>
      </c>
      <c r="R97" s="124">
        <f t="shared" si="8"/>
        <v>1559699.0251282603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1559699.0251282603</v>
      </c>
      <c r="P98" s="124">
        <f t="shared" si="11"/>
        <v>38384.106741802781</v>
      </c>
      <c r="Q98" s="124">
        <f t="shared" si="7"/>
        <v>3348.8721331417264</v>
      </c>
      <c r="R98" s="124">
        <f t="shared" si="8"/>
        <v>1601432.0040032046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1601432.0040032046</v>
      </c>
      <c r="P99" s="124">
        <f t="shared" si="11"/>
        <v>38384.106741802781</v>
      </c>
      <c r="Q99" s="124">
        <f t="shared" si="7"/>
        <v>3438.4781454143831</v>
      </c>
      <c r="R99" s="124">
        <f t="shared" si="8"/>
        <v>1643254.5888904219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1643254.5888904219</v>
      </c>
      <c r="P100" s="124">
        <f t="shared" si="11"/>
        <v>38384.106741802781</v>
      </c>
      <c r="Q100" s="124">
        <f t="shared" si="7"/>
        <v>3528.2765531893951</v>
      </c>
      <c r="R100" s="124">
        <f t="shared" si="8"/>
        <v>1685166.9721854141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1685166.9721854141</v>
      </c>
      <c r="P101" s="124">
        <f t="shared" si="11"/>
        <v>38384.106741802781</v>
      </c>
      <c r="Q101" s="124">
        <f t="shared" si="7"/>
        <v>3618.2677695643692</v>
      </c>
      <c r="R101" s="124">
        <f t="shared" si="8"/>
        <v>1727169.3466967812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1727169.3466967812</v>
      </c>
      <c r="P102" s="124">
        <f t="shared" si="11"/>
        <v>38384.106741802781</v>
      </c>
      <c r="Q102" s="124">
        <f t="shared" si="7"/>
        <v>3708.4522085238877</v>
      </c>
      <c r="R102" s="124">
        <f t="shared" si="8"/>
        <v>1769261.9056471079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1769261.9056471079</v>
      </c>
      <c r="P103" s="124">
        <f t="shared" si="11"/>
        <v>38384.106741802781</v>
      </c>
      <c r="Q103" s="124">
        <f t="shared" si="7"/>
        <v>3798.8302849414085</v>
      </c>
      <c r="R103" s="124">
        <f t="shared" si="8"/>
        <v>1811444.8426738521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1811444.8426738521</v>
      </c>
      <c r="P104" s="124">
        <f t="shared" si="11"/>
        <v>38384.106741802781</v>
      </c>
      <c r="Q104" s="124">
        <f t="shared" si="7"/>
        <v>3889.4024145811759</v>
      </c>
      <c r="R104" s="124">
        <f t="shared" si="8"/>
        <v>1853718.3518302361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1853718.3518302361</v>
      </c>
      <c r="P105" s="124">
        <f t="shared" si="11"/>
        <v>38384.106741802781</v>
      </c>
      <c r="Q105" s="124">
        <f t="shared" si="7"/>
        <v>3980.1690141001341</v>
      </c>
      <c r="R105" s="124">
        <f t="shared" si="8"/>
        <v>1896082.6275861391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1896082.6275861391</v>
      </c>
      <c r="P106" s="124">
        <f t="shared" si="11"/>
        <v>38384.106741802781</v>
      </c>
      <c r="Q106" s="124">
        <f t="shared" si="7"/>
        <v>4071.1305010498413</v>
      </c>
      <c r="R106" s="124">
        <f t="shared" si="8"/>
        <v>1938537.8648289917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1938537.8648289917</v>
      </c>
      <c r="P107" s="124">
        <f t="shared" si="11"/>
        <v>38384.106741802781</v>
      </c>
      <c r="Q107" s="124">
        <f t="shared" si="7"/>
        <v>4162.2872938783921</v>
      </c>
      <c r="R107" s="124">
        <f t="shared" si="8"/>
        <v>1981084.2588646729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1981084.2588646729</v>
      </c>
      <c r="P108" s="124">
        <f t="shared" si="11"/>
        <v>38384.106741802781</v>
      </c>
      <c r="Q108" s="124">
        <f t="shared" si="7"/>
        <v>4253.6398119323439</v>
      </c>
      <c r="R108" s="124">
        <f t="shared" si="8"/>
        <v>2023722.005418408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2023722.005418408</v>
      </c>
      <c r="P109" s="124">
        <f t="shared" si="11"/>
        <v>38384.106741802781</v>
      </c>
      <c r="Q109" s="124">
        <f t="shared" si="7"/>
        <v>4345.1884754586426</v>
      </c>
      <c r="R109" s="124">
        <f t="shared" si="8"/>
        <v>2066451.3006356694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2066451.3006356694</v>
      </c>
      <c r="P110" s="124">
        <f t="shared" si="11"/>
        <v>38384.106741802781</v>
      </c>
      <c r="Q110" s="124">
        <f t="shared" si="7"/>
        <v>4436.9337056065588</v>
      </c>
      <c r="R110" s="124">
        <f t="shared" si="8"/>
        <v>2109272.3410830786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2109272.3410830786</v>
      </c>
      <c r="P111" s="124">
        <f t="shared" si="11"/>
        <v>38384.106741802781</v>
      </c>
      <c r="Q111" s="124">
        <f t="shared" si="7"/>
        <v>4528.8759244296234</v>
      </c>
      <c r="R111" s="124">
        <f t="shared" si="8"/>
        <v>2152185.3237493113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2152185.3237493113</v>
      </c>
      <c r="P112" s="124">
        <f t="shared" si="11"/>
        <v>38384.106741802781</v>
      </c>
      <c r="Q112" s="124">
        <f t="shared" si="7"/>
        <v>4621.0155548875719</v>
      </c>
      <c r="R112" s="124">
        <f t="shared" si="8"/>
        <v>2195190.4460460017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2195190.4460460017</v>
      </c>
      <c r="P113" s="124">
        <f t="shared" si="11"/>
        <v>38384.106741802781</v>
      </c>
      <c r="Q113" s="124">
        <f t="shared" si="7"/>
        <v>4713.3530208482853</v>
      </c>
      <c r="R113" s="124">
        <f t="shared" si="8"/>
        <v>2238287.9058086528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2238287.9058086528</v>
      </c>
      <c r="P114" s="124">
        <f t="shared" si="11"/>
        <v>38384.106741802781</v>
      </c>
      <c r="Q114" s="124">
        <f t="shared" si="7"/>
        <v>4805.8887470897444</v>
      </c>
      <c r="R114" s="124">
        <f t="shared" si="8"/>
        <v>2281477.9012975451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2281477.9012975451</v>
      </c>
      <c r="P115" s="124">
        <f t="shared" si="11"/>
        <v>38384.106741802781</v>
      </c>
      <c r="Q115" s="124">
        <f t="shared" si="7"/>
        <v>4898.6231593019811</v>
      </c>
      <c r="R115" s="124">
        <f t="shared" si="8"/>
        <v>2324760.6311986498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2324760.6311986498</v>
      </c>
      <c r="P116" s="124">
        <f t="shared" si="11"/>
        <v>38384.106741802781</v>
      </c>
      <c r="Q116" s="124">
        <f t="shared" si="7"/>
        <v>4991.5566840890406</v>
      </c>
      <c r="R116" s="124">
        <f t="shared" si="8"/>
        <v>2368136.2946245414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2368136.2946245414</v>
      </c>
      <c r="P117" s="124">
        <f t="shared" si="11"/>
        <v>38384.106741802781</v>
      </c>
      <c r="Q117" s="124">
        <f t="shared" si="7"/>
        <v>5084.689748970939</v>
      </c>
      <c r="R117" s="124">
        <f t="shared" si="8"/>
        <v>2411605.091115315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2411605.091115315</v>
      </c>
      <c r="P118" s="124">
        <f t="shared" si="11"/>
        <v>38384.106741802781</v>
      </c>
      <c r="Q118" s="124">
        <f t="shared" si="7"/>
        <v>5178.0227823856321</v>
      </c>
      <c r="R118" s="124">
        <f t="shared" si="8"/>
        <v>2455167.2206395036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2455167.2206395036</v>
      </c>
      <c r="P119" s="124">
        <f t="shared" si="11"/>
        <v>38384.106741802781</v>
      </c>
      <c r="Q119" s="124">
        <f t="shared" si="7"/>
        <v>5271.5562136909884</v>
      </c>
      <c r="R119" s="124">
        <f t="shared" si="8"/>
        <v>2498822.8835949972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2498822.8835949972</v>
      </c>
      <c r="P120" s="124">
        <f t="shared" si="11"/>
        <v>38384.106741802781</v>
      </c>
      <c r="Q120" s="124">
        <f t="shared" si="7"/>
        <v>5365.2904731667604</v>
      </c>
      <c r="R120" s="124">
        <f t="shared" si="8"/>
        <v>2542572.2808099668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2542572.2808099668</v>
      </c>
      <c r="P121" s="124">
        <f t="shared" si="11"/>
        <v>38384.106741802781</v>
      </c>
      <c r="Q121" s="124">
        <f t="shared" si="7"/>
        <v>5459.2259920165661</v>
      </c>
      <c r="R121" s="124">
        <f t="shared" si="8"/>
        <v>2586415.6135437861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2586415.6135437861</v>
      </c>
      <c r="P122" s="124">
        <f t="shared" si="11"/>
        <v>38384.106741802781</v>
      </c>
      <c r="Q122" s="124">
        <f t="shared" si="7"/>
        <v>5553.3632023698738</v>
      </c>
      <c r="R122" s="124">
        <f t="shared" si="8"/>
        <v>2630353.0834879586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2630353.0834879586</v>
      </c>
      <c r="P123" s="124">
        <f t="shared" si="11"/>
        <v>38384.106741802781</v>
      </c>
      <c r="Q123" s="124">
        <f t="shared" ref="Q123:Q186" si="12">O123*$P$53</f>
        <v>5647.7025372839871</v>
      </c>
      <c r="R123" s="124">
        <f t="shared" ref="R123:R186" si="13">O123+P123+Q123</f>
        <v>2674384.8927670452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2674384.8927670452</v>
      </c>
      <c r="P124" s="124">
        <f t="shared" ref="P124:P187" si="16">P123</f>
        <v>38384.106741802781</v>
      </c>
      <c r="Q124" s="124">
        <f t="shared" si="12"/>
        <v>5742.244430746041</v>
      </c>
      <c r="R124" s="124">
        <f t="shared" si="13"/>
        <v>2718511.2439395939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2718511.2439395939</v>
      </c>
      <c r="P125" s="124">
        <f t="shared" si="16"/>
        <v>38384.106741802781</v>
      </c>
      <c r="Q125" s="124">
        <f t="shared" si="12"/>
        <v>5836.9893176749929</v>
      </c>
      <c r="R125" s="124">
        <f t="shared" si="13"/>
        <v>2762732.3399990718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2762732.3399990718</v>
      </c>
      <c r="P126" s="124">
        <f t="shared" si="16"/>
        <v>38384.106741802781</v>
      </c>
      <c r="Q126" s="124">
        <f t="shared" si="12"/>
        <v>5931.9376339236296</v>
      </c>
      <c r="R126" s="124">
        <f t="shared" si="13"/>
        <v>2807048.3843747983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2807048.3843747983</v>
      </c>
      <c r="P127" s="124">
        <f t="shared" si="16"/>
        <v>38384.106741802781</v>
      </c>
      <c r="Q127" s="124">
        <f t="shared" si="12"/>
        <v>6027.0898162805679</v>
      </c>
      <c r="R127" s="124">
        <f t="shared" si="13"/>
        <v>2851459.5809328817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2851459.5809328817</v>
      </c>
      <c r="P128" s="124">
        <f t="shared" si="16"/>
        <v>38384.106741802781</v>
      </c>
      <c r="Q128" s="124">
        <f t="shared" si="12"/>
        <v>6122.4463024722645</v>
      </c>
      <c r="R128" s="124">
        <f t="shared" si="13"/>
        <v>2895966.1339771566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2895966.1339771566</v>
      </c>
      <c r="P129" s="124">
        <f t="shared" si="16"/>
        <v>38384.106741802781</v>
      </c>
      <c r="Q129" s="124">
        <f t="shared" si="12"/>
        <v>6218.0075311650307</v>
      </c>
      <c r="R129" s="124">
        <f t="shared" si="13"/>
        <v>2940568.2482501245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2940568.2482501245</v>
      </c>
      <c r="P130" s="124">
        <f t="shared" si="16"/>
        <v>38384.106741802781</v>
      </c>
      <c r="Q130" s="124">
        <f t="shared" si="12"/>
        <v>6313.7739419670515</v>
      </c>
      <c r="R130" s="124">
        <f t="shared" si="13"/>
        <v>2985266.1289338944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2985266.1289338944</v>
      </c>
      <c r="P131" s="124">
        <f t="shared" si="16"/>
        <v>38384.106741802781</v>
      </c>
      <c r="Q131" s="124">
        <f t="shared" si="12"/>
        <v>6409.7459754304064</v>
      </c>
      <c r="R131" s="124">
        <f t="shared" si="13"/>
        <v>3030059.9816511278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3030059.9816511278</v>
      </c>
      <c r="P132" s="124">
        <f t="shared" si="16"/>
        <v>38384.106741802781</v>
      </c>
      <c r="Q132" s="124">
        <f t="shared" si="12"/>
        <v>6505.9240730530946</v>
      </c>
      <c r="R132" s="124">
        <f t="shared" si="13"/>
        <v>3074950.0124659836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3074950.0124659836</v>
      </c>
      <c r="P133" s="124">
        <f t="shared" si="16"/>
        <v>38384.106741802781</v>
      </c>
      <c r="Q133" s="124">
        <f t="shared" si="12"/>
        <v>6602.3086772810684</v>
      </c>
      <c r="R133" s="124">
        <f t="shared" si="13"/>
        <v>3119936.4278850676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3119936.4278850676</v>
      </c>
      <c r="P134" s="124">
        <f t="shared" si="16"/>
        <v>38384.106741802781</v>
      </c>
      <c r="Q134" s="124">
        <f t="shared" si="12"/>
        <v>6698.9002315102698</v>
      </c>
      <c r="R134" s="124">
        <f t="shared" si="13"/>
        <v>3165019.4348583808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3165019.4348583808</v>
      </c>
      <c r="P135" s="124">
        <f t="shared" si="16"/>
        <v>38384.106741802781</v>
      </c>
      <c r="Q135" s="124">
        <f t="shared" si="12"/>
        <v>6795.6991800886644</v>
      </c>
      <c r="R135" s="124">
        <f t="shared" si="13"/>
        <v>3210199.2407802721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3210199.2407802721</v>
      </c>
      <c r="P136" s="124">
        <f t="shared" si="16"/>
        <v>38384.106741802781</v>
      </c>
      <c r="Q136" s="124">
        <f t="shared" si="12"/>
        <v>6892.7059683182915</v>
      </c>
      <c r="R136" s="124">
        <f t="shared" si="13"/>
        <v>3255476.0534903933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3255476.0534903933</v>
      </c>
      <c r="P137" s="124">
        <f t="shared" si="16"/>
        <v>38384.106741802781</v>
      </c>
      <c r="Q137" s="124">
        <f t="shared" si="12"/>
        <v>6989.9210424573121</v>
      </c>
      <c r="R137" s="124">
        <f t="shared" si="13"/>
        <v>3300850.0812746533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3300850.0812746533</v>
      </c>
      <c r="P138" s="124">
        <f t="shared" si="16"/>
        <v>38384.106741802781</v>
      </c>
      <c r="Q138" s="124">
        <f t="shared" si="12"/>
        <v>7087.344849722057</v>
      </c>
      <c r="R138" s="124">
        <f t="shared" si="13"/>
        <v>3346321.5328661781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3346321.5328661781</v>
      </c>
      <c r="P139" s="124">
        <f t="shared" si="16"/>
        <v>38384.106741802781</v>
      </c>
      <c r="Q139" s="124">
        <f t="shared" si="12"/>
        <v>7184.9778382890909</v>
      </c>
      <c r="R139" s="124">
        <f t="shared" si="13"/>
        <v>3391890.6174462698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3391890.6174462698</v>
      </c>
      <c r="P140" s="124">
        <f t="shared" si="16"/>
        <v>38384.106741802781</v>
      </c>
      <c r="Q140" s="124">
        <f t="shared" si="12"/>
        <v>7282.8204572972663</v>
      </c>
      <c r="R140" s="124">
        <f t="shared" si="13"/>
        <v>3437557.54464537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3437557.54464537</v>
      </c>
      <c r="P141" s="124">
        <f t="shared" si="16"/>
        <v>38384.106741802781</v>
      </c>
      <c r="Q141" s="124">
        <f t="shared" si="12"/>
        <v>7380.8731568497988</v>
      </c>
      <c r="R141" s="124">
        <f t="shared" si="13"/>
        <v>3483322.5245440225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3483322.5245440225</v>
      </c>
      <c r="P142" s="124">
        <f t="shared" si="16"/>
        <v>38384.106741802781</v>
      </c>
      <c r="Q142" s="124">
        <f t="shared" si="12"/>
        <v>7479.1363880163281</v>
      </c>
      <c r="R142" s="124">
        <f t="shared" si="13"/>
        <v>3529185.7676738417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3529185.7676738417</v>
      </c>
      <c r="P143" s="124">
        <f t="shared" si="16"/>
        <v>38384.106741802781</v>
      </c>
      <c r="Q143" s="124">
        <f t="shared" si="12"/>
        <v>7577.6106028350005</v>
      </c>
      <c r="R143" s="124">
        <f t="shared" si="13"/>
        <v>3575147.4850184796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3575147.4850184796</v>
      </c>
      <c r="P144" s="124">
        <f t="shared" si="16"/>
        <v>38384.106741802781</v>
      </c>
      <c r="Q144" s="124">
        <f t="shared" si="12"/>
        <v>7676.2962543145468</v>
      </c>
      <c r="R144" s="124">
        <f t="shared" si="13"/>
        <v>3621207.8880145969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3621207.8880145969</v>
      </c>
      <c r="P145" s="124">
        <f t="shared" si="16"/>
        <v>38384.106741802781</v>
      </c>
      <c r="Q145" s="124">
        <f t="shared" si="12"/>
        <v>7775.1937964363606</v>
      </c>
      <c r="R145" s="124">
        <f t="shared" si="13"/>
        <v>3667367.188552836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3667367.188552836</v>
      </c>
      <c r="P146" s="124">
        <f t="shared" si="16"/>
        <v>38384.106741802781</v>
      </c>
      <c r="Q146" s="124">
        <f t="shared" si="12"/>
        <v>7874.3036841565963</v>
      </c>
      <c r="R146" s="124">
        <f t="shared" si="13"/>
        <v>3713625.5989787951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3713625.5989787951</v>
      </c>
      <c r="P147" s="124">
        <f t="shared" si="16"/>
        <v>38384.106741802781</v>
      </c>
      <c r="Q147" s="124">
        <f t="shared" si="12"/>
        <v>7973.626373408254</v>
      </c>
      <c r="R147" s="124">
        <f t="shared" si="13"/>
        <v>3759983.3320940062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3759983.3320940062</v>
      </c>
      <c r="P148" s="124">
        <f t="shared" si="16"/>
        <v>38384.106741802781</v>
      </c>
      <c r="Q148" s="124">
        <f t="shared" si="12"/>
        <v>8073.1623211032811</v>
      </c>
      <c r="R148" s="124">
        <f t="shared" si="13"/>
        <v>3806440.6011569123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3806440.6011569123</v>
      </c>
      <c r="P149" s="124">
        <f t="shared" si="16"/>
        <v>38384.106741802781</v>
      </c>
      <c r="Q149" s="124">
        <f t="shared" si="12"/>
        <v>8172.9119851346732</v>
      </c>
      <c r="R149" s="124">
        <f t="shared" si="13"/>
        <v>3852997.6198838498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3852997.6198838498</v>
      </c>
      <c r="P150" s="124">
        <f t="shared" si="16"/>
        <v>38384.106741802781</v>
      </c>
      <c r="Q150" s="124">
        <f t="shared" si="12"/>
        <v>8272.8758243785796</v>
      </c>
      <c r="R150" s="124">
        <f t="shared" si="13"/>
        <v>3899654.6024500313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3899654.6024500313</v>
      </c>
      <c r="P151" s="124">
        <f t="shared" si="16"/>
        <v>38384.106741802781</v>
      </c>
      <c r="Q151" s="124">
        <f t="shared" si="12"/>
        <v>8373.0542986964156</v>
      </c>
      <c r="R151" s="124">
        <f t="shared" si="13"/>
        <v>3946411.7634905307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3946411.7634905307</v>
      </c>
      <c r="P152" s="124">
        <f t="shared" si="16"/>
        <v>38384.106741802781</v>
      </c>
      <c r="Q152" s="124">
        <f t="shared" si="12"/>
        <v>8473.4478689369753</v>
      </c>
      <c r="R152" s="124">
        <f t="shared" si="13"/>
        <v>3993269.3181012706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3993269.3181012706</v>
      </c>
      <c r="P153" s="124">
        <f t="shared" si="16"/>
        <v>38384.106741802781</v>
      </c>
      <c r="Q153" s="124">
        <f t="shared" si="12"/>
        <v>8574.0569969385579</v>
      </c>
      <c r="R153" s="124">
        <f t="shared" si="13"/>
        <v>4040227.4818400121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4040227.4818400121</v>
      </c>
      <c r="P154" s="124">
        <f t="shared" si="16"/>
        <v>38384.106741802781</v>
      </c>
      <c r="Q154" s="124">
        <f t="shared" si="12"/>
        <v>8674.8821455310863</v>
      </c>
      <c r="R154" s="124">
        <f t="shared" si="13"/>
        <v>4087286.4707273459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4087286.4707273459</v>
      </c>
      <c r="P155" s="124">
        <f t="shared" si="16"/>
        <v>38384.106741802781</v>
      </c>
      <c r="Q155" s="124">
        <f t="shared" si="12"/>
        <v>8775.9237785382356</v>
      </c>
      <c r="R155" s="124">
        <f t="shared" si="13"/>
        <v>4134446.5012476868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4134446.5012476868</v>
      </c>
      <c r="P156" s="124">
        <f t="shared" si="16"/>
        <v>38384.106741802781</v>
      </c>
      <c r="Q156" s="124">
        <f t="shared" si="12"/>
        <v>8877.1823607795723</v>
      </c>
      <c r="R156" s="124">
        <f t="shared" si="13"/>
        <v>4181707.7903502691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4181707.7903502691</v>
      </c>
      <c r="P157" s="124">
        <f t="shared" si="16"/>
        <v>38384.106741802781</v>
      </c>
      <c r="Q157" s="124">
        <f t="shared" si="12"/>
        <v>8978.6583580726892</v>
      </c>
      <c r="R157" s="124">
        <f t="shared" si="13"/>
        <v>4229070.5554501452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4229070.5554501452</v>
      </c>
      <c r="P158" s="124">
        <f t="shared" si="16"/>
        <v>38384.106741802781</v>
      </c>
      <c r="Q158" s="124">
        <f t="shared" si="12"/>
        <v>9080.3522372353509</v>
      </c>
      <c r="R158" s="124">
        <f t="shared" si="13"/>
        <v>4276535.0144291837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4276535.0144291837</v>
      </c>
      <c r="P159" s="124">
        <f t="shared" si="16"/>
        <v>38384.106741802781</v>
      </c>
      <c r="Q159" s="124">
        <f t="shared" si="12"/>
        <v>9182.2644660876304</v>
      </c>
      <c r="R159" s="124">
        <f t="shared" si="13"/>
        <v>4324101.3856370738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4324101.3856370738</v>
      </c>
      <c r="P160" s="124">
        <f t="shared" si="16"/>
        <v>38384.106741802781</v>
      </c>
      <c r="Q160" s="124">
        <f t="shared" si="12"/>
        <v>9284.3955134540793</v>
      </c>
      <c r="R160" s="124">
        <f t="shared" si="13"/>
        <v>4371769.887892331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4371769.887892331</v>
      </c>
      <c r="P161" s="124">
        <f t="shared" si="16"/>
        <v>38384.106741802781</v>
      </c>
      <c r="Q161" s="124">
        <f t="shared" si="12"/>
        <v>9386.7458491658726</v>
      </c>
      <c r="R161" s="124">
        <f t="shared" si="13"/>
        <v>4419540.7404832998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4419540.7404832998</v>
      </c>
      <c r="P162" s="124">
        <f t="shared" si="16"/>
        <v>38384.106741802781</v>
      </c>
      <c r="Q162" s="124">
        <f t="shared" si="12"/>
        <v>9489.3159440629715</v>
      </c>
      <c r="R162" s="124">
        <f t="shared" si="13"/>
        <v>4467414.1631691651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4467414.1631691651</v>
      </c>
      <c r="P163" s="124">
        <f t="shared" si="16"/>
        <v>38384.106741802781</v>
      </c>
      <c r="Q163" s="124">
        <f t="shared" si="12"/>
        <v>9592.1062699962877</v>
      </c>
      <c r="R163" s="124">
        <f t="shared" si="13"/>
        <v>4515390.3761809645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4515390.3761809645</v>
      </c>
      <c r="P164" s="124">
        <f t="shared" si="16"/>
        <v>38384.106741802781</v>
      </c>
      <c r="Q164" s="124">
        <f t="shared" si="12"/>
        <v>9695.1172998298625</v>
      </c>
      <c r="R164" s="124">
        <f t="shared" si="13"/>
        <v>4563469.6002225969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4563469.6002225969</v>
      </c>
      <c r="P165" s="124">
        <f t="shared" si="16"/>
        <v>38384.106741802781</v>
      </c>
      <c r="Q165" s="124">
        <f t="shared" si="12"/>
        <v>9798.3495074430339</v>
      </c>
      <c r="R165" s="124">
        <f t="shared" si="13"/>
        <v>4611652.0564718423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4611652.0564718423</v>
      </c>
      <c r="P166" s="124">
        <f t="shared" si="16"/>
        <v>38384.106741802781</v>
      </c>
      <c r="Q166" s="124">
        <f t="shared" si="12"/>
        <v>9901.8033677326166</v>
      </c>
      <c r="R166" s="124">
        <f t="shared" si="13"/>
        <v>4659937.9665813781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4659937.9665813781</v>
      </c>
      <c r="P167" s="124">
        <f t="shared" si="16"/>
        <v>38384.106741802781</v>
      </c>
      <c r="Q167" s="124">
        <f t="shared" si="12"/>
        <v>10005.479356615097</v>
      </c>
      <c r="R167" s="124">
        <f t="shared" si="13"/>
        <v>4708327.5526797958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4708327.5526797958</v>
      </c>
      <c r="P168" s="124">
        <f t="shared" si="16"/>
        <v>38384.106741802781</v>
      </c>
      <c r="Q168" s="124">
        <f t="shared" si="12"/>
        <v>10109.377951028802</v>
      </c>
      <c r="R168" s="124">
        <f t="shared" si="13"/>
        <v>4756821.0373726273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4756821.0373726273</v>
      </c>
      <c r="P169" s="124">
        <f t="shared" si="16"/>
        <v>38384.106741802781</v>
      </c>
      <c r="Q169" s="124">
        <f t="shared" si="12"/>
        <v>10213.499628936117</v>
      </c>
      <c r="R169" s="124">
        <f t="shared" si="13"/>
        <v>4805418.643743366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4805418.643743366</v>
      </c>
      <c r="P170" s="124">
        <f t="shared" si="16"/>
        <v>38384.106741802781</v>
      </c>
      <c r="Q170" s="124">
        <f t="shared" si="12"/>
        <v>10317.844869325669</v>
      </c>
      <c r="R170" s="124">
        <f t="shared" si="13"/>
        <v>4854120.5953544946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4854120.5953544946</v>
      </c>
      <c r="P171" s="124">
        <f t="shared" si="16"/>
        <v>38384.106741802781</v>
      </c>
      <c r="Q171" s="124">
        <f t="shared" si="12"/>
        <v>10422.414152214535</v>
      </c>
      <c r="R171" s="124">
        <f t="shared" si="13"/>
        <v>4902927.1162485117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4902927.1162485117</v>
      </c>
      <c r="P172" s="124">
        <f t="shared" si="16"/>
        <v>38384.106741802781</v>
      </c>
      <c r="Q172" s="124">
        <f t="shared" si="12"/>
        <v>10527.207958650448</v>
      </c>
      <c r="R172" s="124">
        <f t="shared" si="13"/>
        <v>4951838.4309489653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4951838.4309489653</v>
      </c>
      <c r="P173" s="124">
        <f t="shared" si="16"/>
        <v>38384.106741802781</v>
      </c>
      <c r="Q173" s="124">
        <f t="shared" si="12"/>
        <v>10632.226770714014</v>
      </c>
      <c r="R173" s="124">
        <f t="shared" si="13"/>
        <v>5000854.7644614819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5000854.7644614819</v>
      </c>
      <c r="P174" s="124">
        <f t="shared" si="16"/>
        <v>38384.106741802781</v>
      </c>
      <c r="Q174" s="124">
        <f t="shared" si="12"/>
        <v>10737.471071520928</v>
      </c>
      <c r="R174" s="124">
        <f t="shared" si="13"/>
        <v>5049976.3422748055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5049976.3422748055</v>
      </c>
      <c r="P175" s="124">
        <f t="shared" si="16"/>
        <v>38384.106741802781</v>
      </c>
      <c r="Q175" s="124">
        <f t="shared" si="12"/>
        <v>10842.941345224193</v>
      </c>
      <c r="R175" s="124">
        <f t="shared" si="13"/>
        <v>5099203.3903618325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5099203.3903618325</v>
      </c>
      <c r="P176" s="124">
        <f t="shared" si="16"/>
        <v>38384.106741802781</v>
      </c>
      <c r="Q176" s="124">
        <f t="shared" si="12"/>
        <v>10948.638077016351</v>
      </c>
      <c r="R176" s="124">
        <f t="shared" si="13"/>
        <v>5148536.1351806512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5148536.1351806512</v>
      </c>
      <c r="P177" s="124">
        <f t="shared" si="16"/>
        <v>38384.106741802781</v>
      </c>
      <c r="Q177" s="124">
        <f t="shared" si="12"/>
        <v>11054.561753131715</v>
      </c>
      <c r="R177" s="124">
        <f t="shared" si="13"/>
        <v>5197974.8036755854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5197974.8036755854</v>
      </c>
      <c r="P178" s="124">
        <f t="shared" si="16"/>
        <v>38384.106741802781</v>
      </c>
      <c r="Q178" s="124">
        <f t="shared" si="12"/>
        <v>11160.712860848604</v>
      </c>
      <c r="R178" s="124">
        <f t="shared" si="13"/>
        <v>5247519.6232782369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5247519.6232782369</v>
      </c>
      <c r="P179" s="124">
        <f t="shared" si="16"/>
        <v>38384.106741802781</v>
      </c>
      <c r="Q179" s="124">
        <f t="shared" si="12"/>
        <v>11267.091888491586</v>
      </c>
      <c r="R179" s="124">
        <f t="shared" si="13"/>
        <v>5297170.8219085317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5297170.8219085317</v>
      </c>
      <c r="P180" s="124">
        <f t="shared" si="16"/>
        <v>38384.106741802781</v>
      </c>
      <c r="Q180" s="124">
        <f t="shared" si="12"/>
        <v>11373.699325433727</v>
      </c>
      <c r="R180" s="124">
        <f t="shared" si="13"/>
        <v>5346928.6279757684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5346928.6279757684</v>
      </c>
      <c r="P181" s="124">
        <f t="shared" si="16"/>
        <v>38384.106741802781</v>
      </c>
      <c r="Q181" s="124">
        <f t="shared" si="12"/>
        <v>11480.535662098833</v>
      </c>
      <c r="R181" s="124">
        <f t="shared" si="13"/>
        <v>5396793.27037967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5396793.27037967</v>
      </c>
      <c r="P182" s="124">
        <f t="shared" si="16"/>
        <v>38384.106741802781</v>
      </c>
      <c r="Q182" s="124">
        <f t="shared" si="12"/>
        <v>11587.601389963715</v>
      </c>
      <c r="R182" s="124">
        <f t="shared" si="13"/>
        <v>5446764.9785114368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5446764.9785114368</v>
      </c>
      <c r="P183" s="124">
        <f t="shared" si="16"/>
        <v>38384.106741802781</v>
      </c>
      <c r="Q183" s="124">
        <f t="shared" si="12"/>
        <v>11694.897001560448</v>
      </c>
      <c r="R183" s="124">
        <f t="shared" si="13"/>
        <v>5496843.9822548004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5496843.9822548004</v>
      </c>
      <c r="P184" s="124">
        <f t="shared" si="16"/>
        <v>38384.106741802781</v>
      </c>
      <c r="Q184" s="124">
        <f t="shared" si="12"/>
        <v>11802.422990478635</v>
      </c>
      <c r="R184" s="124">
        <f t="shared" si="13"/>
        <v>5547030.5119870817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5547030.5119870817</v>
      </c>
      <c r="P185" s="124">
        <f t="shared" si="16"/>
        <v>38384.106741802781</v>
      </c>
      <c r="Q185" s="124">
        <f t="shared" si="12"/>
        <v>11910.179851367682</v>
      </c>
      <c r="R185" s="124">
        <f t="shared" si="13"/>
        <v>5597324.7985802526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5597324.7985802526</v>
      </c>
      <c r="P186" s="124">
        <f t="shared" si="16"/>
        <v>38384.106741802781</v>
      </c>
      <c r="Q186" s="124">
        <f t="shared" si="12"/>
        <v>12018.168079939063</v>
      </c>
      <c r="R186" s="124">
        <f t="shared" si="13"/>
        <v>5647727.0734019941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5647727.0734019941</v>
      </c>
      <c r="P187" s="124">
        <f t="shared" si="16"/>
        <v>38384.106741802781</v>
      </c>
      <c r="Q187" s="124">
        <f t="shared" ref="Q187:Q250" si="17">O187*$P$53</f>
        <v>12126.388172968616</v>
      </c>
      <c r="R187" s="124">
        <f t="shared" ref="R187:R250" si="18">O187+P187+Q187</f>
        <v>5698237.5683167651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5698237.5683167651</v>
      </c>
      <c r="P188" s="124">
        <f t="shared" ref="P188:P251" si="21">P187</f>
        <v>38384.106741802781</v>
      </c>
      <c r="Q188" s="124">
        <f t="shared" si="17"/>
        <v>12234.840628298813</v>
      </c>
      <c r="R188" s="124">
        <f t="shared" si="18"/>
        <v>5748856.5156868668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5748856.5156868668</v>
      </c>
      <c r="P189" s="124">
        <f t="shared" si="21"/>
        <v>38384.106741802781</v>
      </c>
      <c r="Q189" s="124">
        <f t="shared" si="17"/>
        <v>12343.52594484106</v>
      </c>
      <c r="R189" s="124">
        <f t="shared" si="18"/>
        <v>5799584.1483735107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5799584.1483735107</v>
      </c>
      <c r="P190" s="124">
        <f t="shared" si="21"/>
        <v>38384.106741802781</v>
      </c>
      <c r="Q190" s="124">
        <f t="shared" si="17"/>
        <v>12452.444622577992</v>
      </c>
      <c r="R190" s="124">
        <f t="shared" si="18"/>
        <v>5850420.6997378916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5850420.6997378916</v>
      </c>
      <c r="P191" s="124">
        <f t="shared" si="21"/>
        <v>38384.106741802781</v>
      </c>
      <c r="Q191" s="124">
        <f t="shared" si="17"/>
        <v>12561.597162565766</v>
      </c>
      <c r="R191" s="124">
        <f t="shared" si="18"/>
        <v>5901366.4036422605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5901366.4036422605</v>
      </c>
      <c r="P192" s="124">
        <f t="shared" si="21"/>
        <v>38384.106741802781</v>
      </c>
      <c r="Q192" s="124">
        <f t="shared" si="17"/>
        <v>12670.984066936369</v>
      </c>
      <c r="R192" s="124">
        <f t="shared" si="18"/>
        <v>5952421.4944509994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5952421.4944509994</v>
      </c>
      <c r="P193" s="124">
        <f t="shared" si="21"/>
        <v>38384.106741802781</v>
      </c>
      <c r="Q193" s="124">
        <f t="shared" si="17"/>
        <v>12780.605838899935</v>
      </c>
      <c r="R193" s="124">
        <f t="shared" si="18"/>
        <v>6003586.2070317017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6003586.2070317017</v>
      </c>
      <c r="P194" s="124">
        <f t="shared" si="21"/>
        <v>38384.106741802781</v>
      </c>
      <c r="Q194" s="124">
        <f t="shared" si="17"/>
        <v>12890.462982747051</v>
      </c>
      <c r="R194" s="124">
        <f t="shared" si="18"/>
        <v>6054860.7767562512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6054860.7767562512</v>
      </c>
      <c r="P195" s="124">
        <f t="shared" si="21"/>
        <v>38384.106741802781</v>
      </c>
      <c r="Q195" s="124">
        <f t="shared" si="17"/>
        <v>13000.556003851078</v>
      </c>
      <c r="R195" s="124">
        <f t="shared" si="18"/>
        <v>6106245.4395019049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6106245.4395019049</v>
      </c>
      <c r="P196" s="124">
        <f t="shared" si="21"/>
        <v>38384.106741802781</v>
      </c>
      <c r="Q196" s="124">
        <f t="shared" si="17"/>
        <v>13110.885408670481</v>
      </c>
      <c r="R196" s="124">
        <f t="shared" si="18"/>
        <v>6157740.4316523783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6157740.4316523783</v>
      </c>
      <c r="P197" s="124">
        <f t="shared" si="21"/>
        <v>38384.106741802781</v>
      </c>
      <c r="Q197" s="124">
        <f t="shared" si="17"/>
        <v>13221.451704751156</v>
      </c>
      <c r="R197" s="124">
        <f t="shared" si="18"/>
        <v>6209345.9900989318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6209345.9900989318</v>
      </c>
      <c r="P198" s="124">
        <f t="shared" si="21"/>
        <v>38384.106741802781</v>
      </c>
      <c r="Q198" s="124">
        <f t="shared" si="17"/>
        <v>13332.255400728764</v>
      </c>
      <c r="R198" s="124">
        <f t="shared" si="18"/>
        <v>6261062.352241463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6261062.352241463</v>
      </c>
      <c r="P199" s="124">
        <f t="shared" si="21"/>
        <v>38384.106741802781</v>
      </c>
      <c r="Q199" s="124">
        <f t="shared" si="17"/>
        <v>13443.297006331066</v>
      </c>
      <c r="R199" s="124">
        <f t="shared" si="18"/>
        <v>6312889.7559895972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6312889.7559895972</v>
      </c>
      <c r="P200" s="124">
        <f t="shared" si="21"/>
        <v>38384.106741802781</v>
      </c>
      <c r="Q200" s="124">
        <f t="shared" si="17"/>
        <v>13554.577032380283</v>
      </c>
      <c r="R200" s="124">
        <f t="shared" si="18"/>
        <v>6364828.4397637807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6364828.4397637807</v>
      </c>
      <c r="P201" s="124">
        <f t="shared" si="21"/>
        <v>38384.106741802781</v>
      </c>
      <c r="Q201" s="124">
        <f t="shared" si="17"/>
        <v>13666.095990795429</v>
      </c>
      <c r="R201" s="124">
        <f t="shared" si="18"/>
        <v>6416878.6424963791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6416878.6424963791</v>
      </c>
      <c r="P202" s="124">
        <f t="shared" si="21"/>
        <v>38384.106741802781</v>
      </c>
      <c r="Q202" s="124">
        <f t="shared" si="17"/>
        <v>13777.854394594677</v>
      </c>
      <c r="R202" s="124">
        <f t="shared" si="18"/>
        <v>6469040.603632777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6469040.603632777</v>
      </c>
      <c r="P203" s="124">
        <f t="shared" si="21"/>
        <v>38384.106741802781</v>
      </c>
      <c r="Q203" s="124">
        <f t="shared" si="17"/>
        <v>13889.852757897712</v>
      </c>
      <c r="R203" s="124">
        <f t="shared" si="18"/>
        <v>6521314.5631324779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6521314.5631324779</v>
      </c>
      <c r="P204" s="124">
        <f t="shared" si="21"/>
        <v>38384.106741802781</v>
      </c>
      <c r="Q204" s="124">
        <f t="shared" si="17"/>
        <v>14002.091595928101</v>
      </c>
      <c r="R204" s="124">
        <f t="shared" si="18"/>
        <v>6573700.7614702089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6573700.7614702089</v>
      </c>
      <c r="P205" s="124">
        <f t="shared" si="21"/>
        <v>38384.106741802781</v>
      </c>
      <c r="Q205" s="124">
        <f t="shared" si="17"/>
        <v>14114.571425015663</v>
      </c>
      <c r="R205" s="124">
        <f t="shared" si="18"/>
        <v>6626199.4396370277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6626199.4396370277</v>
      </c>
      <c r="P206" s="124">
        <f t="shared" si="21"/>
        <v>38384.106741802781</v>
      </c>
      <c r="Q206" s="124">
        <f t="shared" si="17"/>
        <v>14227.292762598841</v>
      </c>
      <c r="R206" s="124">
        <f t="shared" si="18"/>
        <v>6678810.8391414294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6678810.8391414294</v>
      </c>
      <c r="P207" s="124">
        <f t="shared" si="21"/>
        <v>38384.106741802781</v>
      </c>
      <c r="Q207" s="124">
        <f t="shared" si="17"/>
        <v>14340.256127227083</v>
      </c>
      <c r="R207" s="124">
        <f t="shared" si="18"/>
        <v>6731535.2020104593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6731535.2020104593</v>
      </c>
      <c r="P208" s="124">
        <f t="shared" si="21"/>
        <v>38384.106741802781</v>
      </c>
      <c r="Q208" s="124">
        <f t="shared" si="17"/>
        <v>14453.462038563232</v>
      </c>
      <c r="R208" s="124">
        <f t="shared" si="18"/>
        <v>6784372.7707908256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6784372.7707908256</v>
      </c>
      <c r="P209" s="124">
        <f t="shared" si="21"/>
        <v>38384.106741802781</v>
      </c>
      <c r="Q209" s="124">
        <f t="shared" si="17"/>
        <v>14566.91101738591</v>
      </c>
      <c r="R209" s="124">
        <f t="shared" si="18"/>
        <v>6837323.7885500146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6837323.7885500146</v>
      </c>
      <c r="P210" s="124">
        <f t="shared" si="21"/>
        <v>38384.106741802781</v>
      </c>
      <c r="Q210" s="124">
        <f t="shared" si="17"/>
        <v>14680.603585591918</v>
      </c>
      <c r="R210" s="124">
        <f t="shared" si="18"/>
        <v>6890388.4988774089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6890388.4988774089</v>
      </c>
      <c r="P211" s="124">
        <f t="shared" si="21"/>
        <v>38384.106741802781</v>
      </c>
      <c r="Q211" s="124">
        <f t="shared" si="17"/>
        <v>14794.540266198637</v>
      </c>
      <c r="R211" s="124">
        <f t="shared" si="18"/>
        <v>6943567.1458854107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6943567.1458854107</v>
      </c>
      <c r="P212" s="124">
        <f t="shared" si="21"/>
        <v>38384.106741802781</v>
      </c>
      <c r="Q212" s="124">
        <f t="shared" si="17"/>
        <v>14908.721583346432</v>
      </c>
      <c r="R212" s="124">
        <f t="shared" si="18"/>
        <v>6996859.9742105603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6996859.9742105603</v>
      </c>
      <c r="P213" s="124">
        <f t="shared" si="21"/>
        <v>38384.106741802781</v>
      </c>
      <c r="Q213" s="124">
        <f t="shared" si="17"/>
        <v>15023.148062301065</v>
      </c>
      <c r="R213" s="124">
        <f t="shared" si="18"/>
        <v>7050267.229014664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7050267.229014664</v>
      </c>
      <c r="P214" s="124">
        <f t="shared" si="21"/>
        <v>38384.106741802781</v>
      </c>
      <c r="Q214" s="124">
        <f t="shared" si="17"/>
        <v>15137.820229456105</v>
      </c>
      <c r="R214" s="124">
        <f t="shared" si="18"/>
        <v>7103789.1559859226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7103789.1559859226</v>
      </c>
      <c r="P215" s="124">
        <f t="shared" si="21"/>
        <v>38384.106741802781</v>
      </c>
      <c r="Q215" s="124">
        <f t="shared" si="17"/>
        <v>15252.738612335364</v>
      </c>
      <c r="R215" s="124">
        <f t="shared" si="18"/>
        <v>7157426.0013400605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7157426.0013400605</v>
      </c>
      <c r="P216" s="124">
        <f t="shared" si="21"/>
        <v>38384.106741802781</v>
      </c>
      <c r="Q216" s="124">
        <f t="shared" si="17"/>
        <v>15367.903739595307</v>
      </c>
      <c r="R216" s="124">
        <f t="shared" si="18"/>
        <v>7211178.0118214581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7211178.0118214581</v>
      </c>
      <c r="P217" s="124">
        <f t="shared" si="21"/>
        <v>38384.106741802781</v>
      </c>
      <c r="Q217" s="124">
        <f t="shared" si="17"/>
        <v>15483.316141027493</v>
      </c>
      <c r="R217" s="124">
        <f t="shared" si="18"/>
        <v>7265045.4347042888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7265045.4347042888</v>
      </c>
      <c r="P218" s="124">
        <f t="shared" si="21"/>
        <v>38384.106741802781</v>
      </c>
      <c r="Q218" s="124">
        <f t="shared" si="17"/>
        <v>15598.97634756102</v>
      </c>
      <c r="R218" s="124">
        <f t="shared" si="18"/>
        <v>7319028.5177936526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7319028.5177936526</v>
      </c>
      <c r="P219" s="124">
        <f t="shared" si="21"/>
        <v>38384.106741802781</v>
      </c>
      <c r="Q219" s="124">
        <f t="shared" si="17"/>
        <v>15714.884891264943</v>
      </c>
      <c r="R219" s="124">
        <f t="shared" si="18"/>
        <v>7373127.5094267204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7373127.5094267204</v>
      </c>
      <c r="P220" s="124">
        <f t="shared" si="21"/>
        <v>38384.106741802781</v>
      </c>
      <c r="Q220" s="124">
        <f t="shared" si="17"/>
        <v>15831.042305350746</v>
      </c>
      <c r="R220" s="124">
        <f t="shared" si="18"/>
        <v>7427342.6584738735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7427342.6584738735</v>
      </c>
      <c r="P221" s="124">
        <f t="shared" si="21"/>
        <v>38384.106741802781</v>
      </c>
      <c r="Q221" s="124">
        <f t="shared" si="17"/>
        <v>15947.449124174786</v>
      </c>
      <c r="R221" s="124">
        <f t="shared" si="18"/>
        <v>7481674.2143398514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7481674.2143398514</v>
      </c>
      <c r="P222" s="124">
        <f t="shared" si="21"/>
        <v>38384.106741802781</v>
      </c>
      <c r="Q222" s="124">
        <f t="shared" si="17"/>
        <v>16064.105883240749</v>
      </c>
      <c r="R222" s="124">
        <f t="shared" si="18"/>
        <v>7536122.4269648949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7536122.4269648949</v>
      </c>
      <c r="P223" s="124">
        <f t="shared" si="21"/>
        <v>38384.106741802781</v>
      </c>
      <c r="Q223" s="124">
        <f t="shared" si="17"/>
        <v>16181.013119202116</v>
      </c>
      <c r="R223" s="124">
        <f t="shared" si="18"/>
        <v>7590687.5468258997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7590687.5468258997</v>
      </c>
      <c r="P224" s="124">
        <f t="shared" si="21"/>
        <v>38384.106741802781</v>
      </c>
      <c r="Q224" s="124">
        <f t="shared" si="17"/>
        <v>16298.171369864633</v>
      </c>
      <c r="R224" s="124">
        <f t="shared" si="18"/>
        <v>7645369.8249375671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7645369.8249375671</v>
      </c>
      <c r="P225" s="124">
        <f t="shared" si="21"/>
        <v>38384.106741802781</v>
      </c>
      <c r="Q225" s="124">
        <f t="shared" si="17"/>
        <v>16415.581174188777</v>
      </c>
      <c r="R225" s="124">
        <f t="shared" si="18"/>
        <v>7700169.5128535591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7700169.5128535591</v>
      </c>
      <c r="P226" s="124">
        <f t="shared" si="21"/>
        <v>38384.106741802781</v>
      </c>
      <c r="Q226" s="124">
        <f t="shared" si="17"/>
        <v>16533.243072292251</v>
      </c>
      <c r="R226" s="124">
        <f t="shared" si="18"/>
        <v>7755086.8626676537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7755086.8626676537</v>
      </c>
      <c r="P227" s="124">
        <f t="shared" si="21"/>
        <v>38384.106741802781</v>
      </c>
      <c r="Q227" s="124">
        <f t="shared" si="17"/>
        <v>16651.157605452452</v>
      </c>
      <c r="R227" s="124">
        <f t="shared" si="18"/>
        <v>7810122.1270149089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7810122.1270149089</v>
      </c>
      <c r="P228" s="124">
        <f t="shared" si="21"/>
        <v>38384.106741802781</v>
      </c>
      <c r="Q228" s="124">
        <f t="shared" si="17"/>
        <v>16769.325316108971</v>
      </c>
      <c r="R228" s="124">
        <f t="shared" si="18"/>
        <v>7865275.5590728205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7865275.5590728205</v>
      </c>
      <c r="P229" s="124">
        <f t="shared" si="21"/>
        <v>38384.106741802781</v>
      </c>
      <c r="Q229" s="124">
        <f t="shared" si="17"/>
        <v>16887.746747866084</v>
      </c>
      <c r="R229" s="124">
        <f t="shared" si="18"/>
        <v>7920547.4125624895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7920547.4125624895</v>
      </c>
      <c r="P230" s="124">
        <f t="shared" si="21"/>
        <v>38384.106741802781</v>
      </c>
      <c r="Q230" s="124">
        <f t="shared" si="17"/>
        <v>17006.422445495264</v>
      </c>
      <c r="R230" s="124">
        <f t="shared" si="18"/>
        <v>7975937.9417497879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7975937.9417497879</v>
      </c>
      <c r="P231" s="124">
        <f t="shared" si="21"/>
        <v>38384.106741802781</v>
      </c>
      <c r="Q231" s="124">
        <f t="shared" si="17"/>
        <v>17125.352954937662</v>
      </c>
      <c r="R231" s="124">
        <f t="shared" si="18"/>
        <v>8031447.4014465287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8031447.4014465287</v>
      </c>
      <c r="P232" s="124">
        <f t="shared" si="21"/>
        <v>38384.106741802781</v>
      </c>
      <c r="Q232" s="124">
        <f t="shared" si="17"/>
        <v>17244.538823306644</v>
      </c>
      <c r="R232" s="124">
        <f t="shared" si="18"/>
        <v>8087076.0470116381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8087076.0470116381</v>
      </c>
      <c r="P233" s="124">
        <f t="shared" si="21"/>
        <v>38384.106741802781</v>
      </c>
      <c r="Q233" s="124">
        <f t="shared" si="17"/>
        <v>17363.980598890299</v>
      </c>
      <c r="R233" s="124">
        <f t="shared" si="18"/>
        <v>8142824.134352331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8142824.134352331</v>
      </c>
      <c r="P234" s="124">
        <f t="shared" si="21"/>
        <v>38384.106741802781</v>
      </c>
      <c r="Q234" s="124">
        <f t="shared" si="17"/>
        <v>17483.678831153953</v>
      </c>
      <c r="R234" s="124">
        <f t="shared" si="18"/>
        <v>8198691.9199252874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8198691.9199252874</v>
      </c>
      <c r="P235" s="124">
        <f t="shared" si="21"/>
        <v>38384.106741802781</v>
      </c>
      <c r="Q235" s="124">
        <f t="shared" si="17"/>
        <v>17603.634070742712</v>
      </c>
      <c r="R235" s="124">
        <f t="shared" si="18"/>
        <v>8254679.660737833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8254679.660737833</v>
      </c>
      <c r="P236" s="124">
        <f t="shared" si="21"/>
        <v>38384.106741802781</v>
      </c>
      <c r="Q236" s="124">
        <f t="shared" si="17"/>
        <v>17723.846869483979</v>
      </c>
      <c r="R236" s="124">
        <f t="shared" si="18"/>
        <v>8310787.6143491194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8310787.6143491194</v>
      </c>
      <c r="P237" s="124">
        <f t="shared" si="21"/>
        <v>38384.106741802781</v>
      </c>
      <c r="Q237" s="124">
        <f t="shared" si="17"/>
        <v>17844.317780390007</v>
      </c>
      <c r="R237" s="124">
        <f t="shared" si="18"/>
        <v>8367016.0388713125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8367016.0388713125</v>
      </c>
      <c r="P238" s="124">
        <f t="shared" si="21"/>
        <v>38384.106741802781</v>
      </c>
      <c r="Q238" s="124">
        <f t="shared" si="17"/>
        <v>17965.047357660434</v>
      </c>
      <c r="R238" s="124">
        <f t="shared" si="18"/>
        <v>8423365.1929707751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8423365.1929707751</v>
      </c>
      <c r="P239" s="124">
        <f t="shared" si="21"/>
        <v>38384.106741802781</v>
      </c>
      <c r="Q239" s="124">
        <f t="shared" si="17"/>
        <v>18086.036156684837</v>
      </c>
      <c r="R239" s="124">
        <f t="shared" si="18"/>
        <v>8479835.335869262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8479835.335869262</v>
      </c>
      <c r="P240" s="124">
        <f t="shared" si="21"/>
        <v>38384.106741802781</v>
      </c>
      <c r="Q240" s="124">
        <f t="shared" si="17"/>
        <v>18207.284734045283</v>
      </c>
      <c r="R240" s="124">
        <f t="shared" si="18"/>
        <v>8536426.7273451108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8536426.7273451108</v>
      </c>
      <c r="P241" s="124">
        <f t="shared" si="21"/>
        <v>38384.106741802781</v>
      </c>
      <c r="Q241" s="124">
        <f t="shared" si="17"/>
        <v>18328.793647518894</v>
      </c>
      <c r="R241" s="124">
        <f t="shared" si="18"/>
        <v>8593139.627734432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8593139.627734432</v>
      </c>
      <c r="P242" s="124">
        <f t="shared" si="21"/>
        <v>38384.106741802781</v>
      </c>
      <c r="Q242" s="124">
        <f t="shared" si="17"/>
        <v>18450.563456080403</v>
      </c>
      <c r="R242" s="124">
        <f t="shared" si="18"/>
        <v>8649974.2979323156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8649974.2979323156</v>
      </c>
      <c r="P243" s="124">
        <f t="shared" si="21"/>
        <v>38384.106741802781</v>
      </c>
      <c r="Q243" s="124">
        <f t="shared" si="17"/>
        <v>18572.59471990474</v>
      </c>
      <c r="R243" s="124">
        <f t="shared" si="18"/>
        <v>8706930.9993940238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8706930.9993940238</v>
      </c>
      <c r="P244" s="124">
        <f t="shared" si="21"/>
        <v>38384.106741802781</v>
      </c>
      <c r="Q244" s="124">
        <f t="shared" si="17"/>
        <v>18694.888000369607</v>
      </c>
      <c r="R244" s="124">
        <f t="shared" si="18"/>
        <v>8764009.9941361956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8764009.9941361956</v>
      </c>
      <c r="P245" s="124">
        <f t="shared" si="21"/>
        <v>38384.106741802781</v>
      </c>
      <c r="Q245" s="124">
        <f t="shared" si="17"/>
        <v>18817.44386005804</v>
      </c>
      <c r="R245" s="124">
        <f t="shared" si="18"/>
        <v>8821211.5447380561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8821211.5447380561</v>
      </c>
      <c r="P246" s="124">
        <f t="shared" si="21"/>
        <v>38384.106741802781</v>
      </c>
      <c r="Q246" s="124">
        <f t="shared" si="17"/>
        <v>18940.262862761021</v>
      </c>
      <c r="R246" s="124">
        <f t="shared" si="18"/>
        <v>8878535.9143426195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8878535.9143426195</v>
      </c>
      <c r="P247" s="124">
        <f t="shared" si="21"/>
        <v>38384.106741802781</v>
      </c>
      <c r="Q247" s="124">
        <f t="shared" si="17"/>
        <v>19063.345573480066</v>
      </c>
      <c r="R247" s="124">
        <f t="shared" si="18"/>
        <v>8935983.3666579016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8935983.3666579016</v>
      </c>
      <c r="P248" s="124">
        <f t="shared" si="21"/>
        <v>38384.106741802781</v>
      </c>
      <c r="Q248" s="124">
        <f t="shared" si="17"/>
        <v>19186.692558429819</v>
      </c>
      <c r="R248" s="124">
        <f t="shared" si="18"/>
        <v>8993554.1659581345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8993554.1659581345</v>
      </c>
      <c r="P249" s="124">
        <f t="shared" si="21"/>
        <v>38384.106741802781</v>
      </c>
      <c r="Q249" s="124">
        <f t="shared" si="17"/>
        <v>19310.304385040654</v>
      </c>
      <c r="R249" s="124">
        <f t="shared" si="18"/>
        <v>9051248.5770849772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9051248.5770849772</v>
      </c>
      <c r="P250" s="124">
        <f t="shared" si="21"/>
        <v>38384.106741802781</v>
      </c>
      <c r="Q250" s="124">
        <f t="shared" si="17"/>
        <v>19434.181621961296</v>
      </c>
      <c r="R250" s="124">
        <f t="shared" si="18"/>
        <v>9109066.8654487412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9109066.8654487412</v>
      </c>
      <c r="P251" s="124">
        <f t="shared" si="21"/>
        <v>38384.106741802781</v>
      </c>
      <c r="Q251" s="124">
        <f t="shared" ref="Q251:Q314" si="22">O251*$P$53</f>
        <v>19558.324839061428</v>
      </c>
      <c r="R251" s="124">
        <f t="shared" ref="R251:R314" si="23">O251+P251+Q251</f>
        <v>9167009.2970296051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9167009.2970296051</v>
      </c>
      <c r="P252" s="124">
        <f t="shared" ref="P252:P315" si="26">P251</f>
        <v>38384.106741802781</v>
      </c>
      <c r="Q252" s="124">
        <f t="shared" si="22"/>
        <v>19682.734607434315</v>
      </c>
      <c r="R252" s="124">
        <f t="shared" si="23"/>
        <v>9225076.1383788418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9225076.1383788418</v>
      </c>
      <c r="P253" s="124">
        <f t="shared" si="26"/>
        <v>38384.106741802781</v>
      </c>
      <c r="Q253" s="124">
        <f t="shared" si="22"/>
        <v>19807.411499399434</v>
      </c>
      <c r="R253" s="124">
        <f t="shared" si="23"/>
        <v>9283267.6566200443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9283267.6566200443</v>
      </c>
      <c r="P254" s="124">
        <f t="shared" si="26"/>
        <v>38384.106741802781</v>
      </c>
      <c r="Q254" s="124">
        <f t="shared" si="22"/>
        <v>19932.356088505108</v>
      </c>
      <c r="R254" s="124">
        <f t="shared" si="23"/>
        <v>9341584.1194503512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9341584.1194503512</v>
      </c>
      <c r="P255" s="124">
        <f t="shared" si="26"/>
        <v>38384.106741802781</v>
      </c>
      <c r="Q255" s="124">
        <f t="shared" si="22"/>
        <v>20057.568949531134</v>
      </c>
      <c r="R255" s="124">
        <f t="shared" si="23"/>
        <v>9400025.7951416858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9400025.7951416858</v>
      </c>
      <c r="P256" s="124">
        <f t="shared" si="26"/>
        <v>38384.106741802781</v>
      </c>
      <c r="Q256" s="124">
        <f t="shared" si="22"/>
        <v>20183.05065849144</v>
      </c>
      <c r="R256" s="124">
        <f t="shared" si="23"/>
        <v>9458592.9525419809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9458592.9525419809</v>
      </c>
      <c r="P257" s="124">
        <f t="shared" si="26"/>
        <v>38384.106741802781</v>
      </c>
      <c r="Q257" s="124">
        <f t="shared" si="22"/>
        <v>20308.801792636725</v>
      </c>
      <c r="R257" s="124">
        <f t="shared" si="23"/>
        <v>9517285.8610764202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9517285.8610764202</v>
      </c>
      <c r="P258" s="124">
        <f t="shared" si="26"/>
        <v>38384.106741802781</v>
      </c>
      <c r="Q258" s="124">
        <f t="shared" si="22"/>
        <v>20434.822930457118</v>
      </c>
      <c r="R258" s="124">
        <f t="shared" si="23"/>
        <v>9576104.79074868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9576104.79074868</v>
      </c>
      <c r="P259" s="124">
        <f t="shared" si="26"/>
        <v>38384.106741802781</v>
      </c>
      <c r="Q259" s="124">
        <f t="shared" si="22"/>
        <v>20561.114651684842</v>
      </c>
      <c r="R259" s="124">
        <f t="shared" si="23"/>
        <v>9635050.0121421684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9635050.0121421684</v>
      </c>
      <c r="P260" s="124">
        <f t="shared" si="26"/>
        <v>38384.106741802781</v>
      </c>
      <c r="Q260" s="124">
        <f t="shared" si="22"/>
        <v>20687.677537296884</v>
      </c>
      <c r="R260" s="124">
        <f t="shared" si="23"/>
        <v>9694121.7964212671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9694121.7964212671</v>
      </c>
      <c r="P261" s="124">
        <f t="shared" si="26"/>
        <v>38384.106741802781</v>
      </c>
      <c r="Q261" s="124">
        <f t="shared" si="22"/>
        <v>20814.512169517653</v>
      </c>
      <c r="R261" s="124">
        <f t="shared" si="23"/>
        <v>9753320.4153325874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9753320.4153325874</v>
      </c>
      <c r="P262" s="124">
        <f t="shared" si="26"/>
        <v>38384.106741802781</v>
      </c>
      <c r="Q262" s="124">
        <f t="shared" si="22"/>
        <v>20941.619131821673</v>
      </c>
      <c r="R262" s="124">
        <f t="shared" si="23"/>
        <v>9812646.1412062123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9812646.1412062123</v>
      </c>
      <c r="P263" s="124">
        <f t="shared" si="26"/>
        <v>38384.106741802781</v>
      </c>
      <c r="Q263" s="124">
        <f t="shared" si="22"/>
        <v>21068.999008936265</v>
      </c>
      <c r="R263" s="124">
        <f t="shared" si="23"/>
        <v>9872099.2469569519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9872099.2469569519</v>
      </c>
      <c r="P264" s="124">
        <f t="shared" si="26"/>
        <v>38384.106741802781</v>
      </c>
      <c r="Q264" s="124">
        <f t="shared" si="22"/>
        <v>21196.652386844231</v>
      </c>
      <c r="R264" s="124">
        <f t="shared" si="23"/>
        <v>9931680.0060855988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9931680.0060855988</v>
      </c>
      <c r="P265" s="124">
        <f t="shared" si="26"/>
        <v>38384.106741802781</v>
      </c>
      <c r="Q265" s="124">
        <f t="shared" si="22"/>
        <v>21324.579852786545</v>
      </c>
      <c r="R265" s="124">
        <f t="shared" si="23"/>
        <v>9991388.6926801875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9991388.6926801875</v>
      </c>
      <c r="P266" s="124">
        <f t="shared" si="26"/>
        <v>38384.106741802781</v>
      </c>
      <c r="Q266" s="124">
        <f t="shared" si="22"/>
        <v>21452.781995265072</v>
      </c>
      <c r="R266" s="124">
        <f t="shared" si="23"/>
        <v>10051225.581417255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10051225.581417255</v>
      </c>
      <c r="P267" s="124">
        <f t="shared" si="26"/>
        <v>38384.106741802781</v>
      </c>
      <c r="Q267" s="124">
        <f t="shared" si="22"/>
        <v>21581.25940404526</v>
      </c>
      <c r="R267" s="124">
        <f t="shared" si="23"/>
        <v>10111190.947563102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10111190.947563102</v>
      </c>
      <c r="P268" s="124">
        <f t="shared" si="26"/>
        <v>38384.106741802781</v>
      </c>
      <c r="Q268" s="124">
        <f t="shared" si="22"/>
        <v>21710.012670158863</v>
      </c>
      <c r="R268" s="124">
        <f t="shared" si="23"/>
        <v>10171285.066975065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10171285.066975065</v>
      </c>
      <c r="P269" s="124">
        <f t="shared" si="26"/>
        <v>38384.106741802781</v>
      </c>
      <c r="Q269" s="124">
        <f t="shared" si="22"/>
        <v>21839.042385906658</v>
      </c>
      <c r="R269" s="124">
        <f t="shared" si="23"/>
        <v>10231508.216102773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10231508.216102773</v>
      </c>
      <c r="P270" s="124">
        <f t="shared" si="26"/>
        <v>38384.106741802781</v>
      </c>
      <c r="Q270" s="124">
        <f t="shared" si="22"/>
        <v>21968.349144861157</v>
      </c>
      <c r="R270" s="124">
        <f t="shared" si="23"/>
        <v>10291860.671989437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10291860.671989437</v>
      </c>
      <c r="P271" s="124">
        <f t="shared" si="26"/>
        <v>38384.106741802781</v>
      </c>
      <c r="Q271" s="124">
        <f t="shared" si="22"/>
        <v>22097.933541869348</v>
      </c>
      <c r="R271" s="124">
        <f t="shared" si="23"/>
        <v>10352342.71227311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10352342.71227311</v>
      </c>
      <c r="P272" s="124">
        <f t="shared" si="26"/>
        <v>38384.106741802781</v>
      </c>
      <c r="Q272" s="124">
        <f t="shared" si="22"/>
        <v>22227.796173055445</v>
      </c>
      <c r="R272" s="124">
        <f t="shared" si="23"/>
        <v>10412954.615187967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10412954.615187967</v>
      </c>
      <c r="P273" s="124">
        <f t="shared" si="26"/>
        <v>38384.106741802781</v>
      </c>
      <c r="Q273" s="124">
        <f t="shared" si="22"/>
        <v>22357.9376358236</v>
      </c>
      <c r="R273" s="124">
        <f t="shared" si="23"/>
        <v>10473696.659565594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10473696.659565594</v>
      </c>
      <c r="P274" s="124">
        <f t="shared" si="26"/>
        <v>38384.106741802781</v>
      </c>
      <c r="Q274" s="124">
        <f t="shared" si="22"/>
        <v>22488.358528860685</v>
      </c>
      <c r="R274" s="124">
        <f t="shared" si="23"/>
        <v>10534569.124836257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10534569.124836257</v>
      </c>
      <c r="P275" s="124">
        <f t="shared" si="26"/>
        <v>38384.106741802781</v>
      </c>
      <c r="Q275" s="124">
        <f t="shared" si="22"/>
        <v>22619.059452139005</v>
      </c>
      <c r="R275" s="124">
        <f t="shared" si="23"/>
        <v>10595572.291030198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10595572.291030198</v>
      </c>
      <c r="P276" s="124">
        <f t="shared" si="26"/>
        <v>38384.106741802781</v>
      </c>
      <c r="Q276" s="124">
        <f t="shared" si="22"/>
        <v>22750.041006919102</v>
      </c>
      <c r="R276" s="124">
        <f t="shared" si="23"/>
        <v>10656706.43877892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10656706.43877892</v>
      </c>
      <c r="P277" s="124">
        <f t="shared" si="26"/>
        <v>38384.106741802781</v>
      </c>
      <c r="Q277" s="124">
        <f t="shared" si="22"/>
        <v>22881.303795752498</v>
      </c>
      <c r="R277" s="124">
        <f t="shared" si="23"/>
        <v>10717971.849316476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10717971.849316476</v>
      </c>
      <c r="P278" s="124">
        <f t="shared" si="26"/>
        <v>38384.106741802781</v>
      </c>
      <c r="Q278" s="124">
        <f t="shared" si="22"/>
        <v>23012.848422484465</v>
      </c>
      <c r="R278" s="124">
        <f t="shared" si="23"/>
        <v>10779368.804480763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10779368.804480763</v>
      </c>
      <c r="P279" s="124">
        <f t="shared" si="26"/>
        <v>38384.106741802781</v>
      </c>
      <c r="Q279" s="124">
        <f t="shared" si="22"/>
        <v>23144.675492256803</v>
      </c>
      <c r="R279" s="124">
        <f t="shared" si="23"/>
        <v>10840897.586714823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10840897.586714823</v>
      </c>
      <c r="P280" s="124">
        <f t="shared" si="26"/>
        <v>38384.106741802781</v>
      </c>
      <c r="Q280" s="124">
        <f t="shared" si="22"/>
        <v>23276.785611510641</v>
      </c>
      <c r="R280" s="124">
        <f t="shared" si="23"/>
        <v>10902558.479068136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10902558.479068136</v>
      </c>
      <c r="P281" s="124">
        <f t="shared" si="26"/>
        <v>38384.106741802781</v>
      </c>
      <c r="Q281" s="124">
        <f t="shared" si="22"/>
        <v>23409.179387989203</v>
      </c>
      <c r="R281" s="124">
        <f t="shared" si="23"/>
        <v>10964351.765197927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10964351.765197927</v>
      </c>
      <c r="P282" s="124">
        <f t="shared" si="26"/>
        <v>38384.106741802781</v>
      </c>
      <c r="Q282" s="124">
        <f t="shared" si="22"/>
        <v>23541.85743074062</v>
      </c>
      <c r="R282" s="124">
        <f t="shared" si="23"/>
        <v>11026277.729370471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11026277.729370471</v>
      </c>
      <c r="P283" s="124">
        <f t="shared" si="26"/>
        <v>38384.106741802781</v>
      </c>
      <c r="Q283" s="124">
        <f t="shared" si="22"/>
        <v>23674.820350120732</v>
      </c>
      <c r="R283" s="124">
        <f t="shared" si="23"/>
        <v>11088336.656462394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11088336.656462394</v>
      </c>
      <c r="P284" s="124">
        <f t="shared" si="26"/>
        <v>38384.106741802781</v>
      </c>
      <c r="Q284" s="124">
        <f t="shared" si="22"/>
        <v>23808.068757795874</v>
      </c>
      <c r="R284" s="124">
        <f t="shared" si="23"/>
        <v>11150528.831961993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11150528.831961993</v>
      </c>
      <c r="P285" s="124">
        <f t="shared" si="26"/>
        <v>38384.106741802781</v>
      </c>
      <c r="Q285" s="124">
        <f t="shared" si="22"/>
        <v>23941.603266745726</v>
      </c>
      <c r="R285" s="124">
        <f t="shared" si="23"/>
        <v>11212854.541970542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11212854.541970542</v>
      </c>
      <c r="P286" s="124">
        <f t="shared" si="26"/>
        <v>38384.106741802781</v>
      </c>
      <c r="Q286" s="124">
        <f t="shared" si="22"/>
        <v>24075.424491266102</v>
      </c>
      <c r="R286" s="124">
        <f t="shared" si="23"/>
        <v>11275314.07320361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11275314.07320361</v>
      </c>
      <c r="P287" s="124">
        <f t="shared" si="26"/>
        <v>38384.106741802781</v>
      </c>
      <c r="Q287" s="124">
        <f t="shared" si="22"/>
        <v>24209.533046971788</v>
      </c>
      <c r="R287" s="124">
        <f t="shared" si="23"/>
        <v>11337907.712992385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11337907.712992385</v>
      </c>
      <c r="P288" s="124">
        <f t="shared" si="26"/>
        <v>38384.106741802781</v>
      </c>
      <c r="Q288" s="124">
        <f t="shared" si="22"/>
        <v>24343.929550799381</v>
      </c>
      <c r="R288" s="124">
        <f t="shared" si="23"/>
        <v>11400635.749284986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11400635.749284986</v>
      </c>
      <c r="P289" s="124">
        <f t="shared" si="26"/>
        <v>38384.106741802781</v>
      </c>
      <c r="Q289" s="124">
        <f t="shared" si="22"/>
        <v>24478.614621010103</v>
      </c>
      <c r="R289" s="124">
        <f t="shared" si="23"/>
        <v>11463498.470647799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11463498.470647799</v>
      </c>
      <c r="P290" s="124">
        <f t="shared" si="26"/>
        <v>38384.106741802781</v>
      </c>
      <c r="Q290" s="124">
        <f t="shared" si="22"/>
        <v>24613.58887719268</v>
      </c>
      <c r="R290" s="124">
        <f t="shared" si="23"/>
        <v>11526496.166266793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11526496.166266793</v>
      </c>
      <c r="P291" s="124">
        <f t="shared" si="26"/>
        <v>38384.106741802781</v>
      </c>
      <c r="Q291" s="124">
        <f t="shared" si="22"/>
        <v>24748.852940266159</v>
      </c>
      <c r="R291" s="124">
        <f t="shared" si="23"/>
        <v>11589629.125948863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11589629.125948863</v>
      </c>
      <c r="P292" s="124">
        <f t="shared" si="26"/>
        <v>38384.106741802781</v>
      </c>
      <c r="Q292" s="124">
        <f t="shared" si="22"/>
        <v>24884.407432482796</v>
      </c>
      <c r="R292" s="124">
        <f t="shared" si="23"/>
        <v>11652897.640123149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11652897.640123149</v>
      </c>
      <c r="P293" s="124">
        <f t="shared" si="26"/>
        <v>38384.106741802781</v>
      </c>
      <c r="Q293" s="124">
        <f t="shared" si="22"/>
        <v>25020.252977430882</v>
      </c>
      <c r="R293" s="124">
        <f t="shared" si="23"/>
        <v>11716301.999842383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11716301.999842383</v>
      </c>
      <c r="P294" s="124">
        <f t="shared" si="26"/>
        <v>38384.106741802781</v>
      </c>
      <c r="Q294" s="124">
        <f t="shared" si="22"/>
        <v>25156.390200037644</v>
      </c>
      <c r="R294" s="124">
        <f t="shared" si="23"/>
        <v>11779842.496784223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11779842.496784223</v>
      </c>
      <c r="P295" s="124">
        <f t="shared" si="26"/>
        <v>38384.106741802781</v>
      </c>
      <c r="Q295" s="124">
        <f t="shared" si="22"/>
        <v>25292.819726572103</v>
      </c>
      <c r="R295" s="124">
        <f t="shared" si="23"/>
        <v>11843519.423252597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11843519.423252597</v>
      </c>
      <c r="P296" s="124">
        <f t="shared" si="26"/>
        <v>38384.106741802781</v>
      </c>
      <c r="Q296" s="124">
        <f t="shared" si="22"/>
        <v>25429.542184647962</v>
      </c>
      <c r="R296" s="124">
        <f t="shared" si="23"/>
        <v>11907333.072179047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11907333.072179047</v>
      </c>
      <c r="P297" s="124">
        <f t="shared" si="26"/>
        <v>38384.106741802781</v>
      </c>
      <c r="Q297" s="124">
        <f t="shared" si="22"/>
        <v>25566.558203226483</v>
      </c>
      <c r="R297" s="124">
        <f t="shared" si="23"/>
        <v>11971283.737124076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11971283.737124076</v>
      </c>
      <c r="P298" s="124">
        <f t="shared" si="26"/>
        <v>38384.106741802781</v>
      </c>
      <c r="Q298" s="124">
        <f t="shared" si="22"/>
        <v>25703.868412619402</v>
      </c>
      <c r="R298" s="124">
        <f t="shared" si="23"/>
        <v>12035371.712278498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12035371.712278498</v>
      </c>
      <c r="P299" s="124">
        <f t="shared" si="26"/>
        <v>38384.106741802781</v>
      </c>
      <c r="Q299" s="124">
        <f t="shared" si="22"/>
        <v>25841.473444491799</v>
      </c>
      <c r="R299" s="124">
        <f t="shared" si="23"/>
        <v>12099597.292464793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12099597.292464793</v>
      </c>
      <c r="P300" s="124">
        <f t="shared" si="26"/>
        <v>38384.106741802781</v>
      </c>
      <c r="Q300" s="124">
        <f t="shared" si="22"/>
        <v>25979.37393186503</v>
      </c>
      <c r="R300" s="124">
        <f t="shared" si="23"/>
        <v>12163960.77313846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12163960.77313846</v>
      </c>
      <c r="P301" s="124">
        <f t="shared" si="26"/>
        <v>38384.106741802781</v>
      </c>
      <c r="Q301" s="124">
        <f t="shared" si="22"/>
        <v>26117.570509119621</v>
      </c>
      <c r="R301" s="124">
        <f t="shared" si="23"/>
        <v>12228462.450389381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12228462.450389381</v>
      </c>
      <c r="P302" s="124">
        <f t="shared" si="26"/>
        <v>38384.106741802781</v>
      </c>
      <c r="Q302" s="124">
        <f t="shared" si="22"/>
        <v>26256.063811998203</v>
      </c>
      <c r="R302" s="124">
        <f t="shared" si="23"/>
        <v>12293102.620943183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12293102.620943183</v>
      </c>
      <c r="P303" s="124">
        <f t="shared" si="26"/>
        <v>38384.106741802781</v>
      </c>
      <c r="Q303" s="124">
        <f t="shared" si="22"/>
        <v>26394.854477608416</v>
      </c>
      <c r="R303" s="124">
        <f t="shared" si="23"/>
        <v>12357881.582162594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12357881.582162594</v>
      </c>
      <c r="P304" s="124">
        <f t="shared" si="26"/>
        <v>38384.106741802781</v>
      </c>
      <c r="Q304" s="124">
        <f t="shared" si="22"/>
        <v>26533.943144425859</v>
      </c>
      <c r="R304" s="124">
        <f t="shared" si="23"/>
        <v>12422799.632048823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12422799.632048823</v>
      </c>
      <c r="P305" s="124">
        <f t="shared" si="26"/>
        <v>38384.106741802781</v>
      </c>
      <c r="Q305" s="124">
        <f t="shared" si="22"/>
        <v>26673.330452297017</v>
      </c>
      <c r="R305" s="124">
        <f t="shared" si="23"/>
        <v>12487857.069242923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12487857.069242923</v>
      </c>
      <c r="P306" s="124">
        <f t="shared" si="26"/>
        <v>38384.106741802781</v>
      </c>
      <c r="Q306" s="124">
        <f t="shared" si="22"/>
        <v>26813.017042442203</v>
      </c>
      <c r="R306" s="124">
        <f t="shared" si="23"/>
        <v>12553054.193027167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12553054.193027167</v>
      </c>
      <c r="P307" s="124">
        <f t="shared" si="26"/>
        <v>38384.106741802781</v>
      </c>
      <c r="Q307" s="124">
        <f t="shared" si="22"/>
        <v>26953.003557458516</v>
      </c>
      <c r="R307" s="124">
        <f t="shared" si="23"/>
        <v>12618391.303326428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12618391.303326428</v>
      </c>
      <c r="P308" s="124">
        <f t="shared" si="26"/>
        <v>38384.106741802781</v>
      </c>
      <c r="Q308" s="124">
        <f t="shared" si="22"/>
        <v>27093.290641322797</v>
      </c>
      <c r="R308" s="124">
        <f t="shared" si="23"/>
        <v>12683868.700709553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12683868.700709553</v>
      </c>
      <c r="P309" s="124">
        <f t="shared" si="26"/>
        <v>38384.106741802781</v>
      </c>
      <c r="Q309" s="124">
        <f t="shared" si="22"/>
        <v>27233.878939394577</v>
      </c>
      <c r="R309" s="124">
        <f t="shared" si="23"/>
        <v>12749486.68639075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12749486.68639075</v>
      </c>
      <c r="P310" s="124">
        <f t="shared" si="26"/>
        <v>38384.106741802781</v>
      </c>
      <c r="Q310" s="124">
        <f t="shared" si="22"/>
        <v>27374.769098419059</v>
      </c>
      <c r="R310" s="124">
        <f t="shared" si="23"/>
        <v>12815245.562230973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12815245.562230973</v>
      </c>
      <c r="P311" s="124">
        <f t="shared" si="26"/>
        <v>38384.106741802781</v>
      </c>
      <c r="Q311" s="124">
        <f t="shared" si="22"/>
        <v>27515.961766530101</v>
      </c>
      <c r="R311" s="124">
        <f t="shared" si="23"/>
        <v>12881145.630739305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12881145.630739305</v>
      </c>
      <c r="P312" s="124">
        <f t="shared" si="26"/>
        <v>38384.106741802781</v>
      </c>
      <c r="Q312" s="124">
        <f t="shared" si="22"/>
        <v>27657.457593253166</v>
      </c>
      <c r="R312" s="124">
        <f t="shared" si="23"/>
        <v>12947187.195074361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12947187.195074361</v>
      </c>
      <c r="P313" s="124">
        <f t="shared" si="26"/>
        <v>38384.106741802781</v>
      </c>
      <c r="Q313" s="124">
        <f t="shared" si="22"/>
        <v>27799.257229508352</v>
      </c>
      <c r="R313" s="124">
        <f t="shared" si="23"/>
        <v>13013370.559045672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13013370.559045672</v>
      </c>
      <c r="P314" s="124">
        <f t="shared" si="26"/>
        <v>38384.106741802781</v>
      </c>
      <c r="Q314" s="124">
        <f t="shared" si="22"/>
        <v>27941.361327613355</v>
      </c>
      <c r="R314" s="124">
        <f t="shared" si="23"/>
        <v>13079696.027115088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13079696.027115088</v>
      </c>
      <c r="P315" s="124">
        <f t="shared" si="26"/>
        <v>38384.106741802781</v>
      </c>
      <c r="Q315" s="124">
        <f t="shared" ref="Q315:Q378" si="27">O315*$P$53</f>
        <v>28083.770541286474</v>
      </c>
      <c r="R315" s="124">
        <f t="shared" ref="R315:R378" si="28">O315+P315+Q315</f>
        <v>13146163.904398177</v>
      </c>
      <c r="Z315" s="2"/>
    </row>
    <row r="316" spans="13:26" x14ac:dyDescent="0.2">
      <c r="M316" s="2"/>
      <c r="N316" s="1">
        <f t="shared" ref="N316:N379" si="29">N315+1</f>
        <v>258</v>
      </c>
      <c r="O316" s="124">
        <f t="shared" ref="O316:O379" si="30">R315</f>
        <v>13146163.904398177</v>
      </c>
      <c r="P316" s="124">
        <f t="shared" ref="P316:P379" si="31">P315</f>
        <v>38384.106741802781</v>
      </c>
      <c r="Q316" s="124">
        <f t="shared" si="27"/>
        <v>28226.485525649638</v>
      </c>
      <c r="R316" s="124">
        <f t="shared" si="28"/>
        <v>13212774.496665629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13212774.496665629</v>
      </c>
      <c r="P317" s="124">
        <f t="shared" si="31"/>
        <v>38384.106741802781</v>
      </c>
      <c r="Q317" s="124">
        <f t="shared" si="27"/>
        <v>28369.506937231396</v>
      </c>
      <c r="R317" s="124">
        <f t="shared" si="28"/>
        <v>13279528.110344663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13279528.110344663</v>
      </c>
      <c r="P318" s="124">
        <f t="shared" si="31"/>
        <v>38384.106741802781</v>
      </c>
      <c r="Q318" s="124">
        <f t="shared" si="27"/>
        <v>28512.835433969951</v>
      </c>
      <c r="R318" s="124">
        <f t="shared" si="28"/>
        <v>13346425.052520435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13346425.052520435</v>
      </c>
      <c r="P319" s="124">
        <f t="shared" si="31"/>
        <v>38384.106741802781</v>
      </c>
      <c r="Q319" s="124">
        <f t="shared" si="27"/>
        <v>28656.471675216184</v>
      </c>
      <c r="R319" s="124">
        <f t="shared" si="28"/>
        <v>13413465.630937453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13413465.630937453</v>
      </c>
      <c r="P320" s="124">
        <f t="shared" si="31"/>
        <v>38384.106741802781</v>
      </c>
      <c r="Q320" s="124">
        <f t="shared" si="27"/>
        <v>28800.416321736684</v>
      </c>
      <c r="R320" s="124">
        <f t="shared" si="28"/>
        <v>13480650.154000992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13480650.154000992</v>
      </c>
      <c r="P321" s="124">
        <f t="shared" si="31"/>
        <v>38384.106741802781</v>
      </c>
      <c r="Q321" s="124">
        <f t="shared" si="27"/>
        <v>28944.67003571679</v>
      </c>
      <c r="R321" s="124">
        <f t="shared" si="28"/>
        <v>13547978.930778511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13547978.930778511</v>
      </c>
      <c r="P322" s="124">
        <f t="shared" si="31"/>
        <v>38384.106741802781</v>
      </c>
      <c r="Q322" s="124">
        <f t="shared" si="27"/>
        <v>29089.23348076364</v>
      </c>
      <c r="R322" s="124">
        <f t="shared" si="28"/>
        <v>13615452.271001078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13615452.271001078</v>
      </c>
      <c r="P323" s="124">
        <f t="shared" si="31"/>
        <v>38384.106741802781</v>
      </c>
      <c r="Q323" s="124">
        <f t="shared" si="27"/>
        <v>29234.107321909218</v>
      </c>
      <c r="R323" s="124">
        <f t="shared" si="28"/>
        <v>13683070.48506479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13683070.48506479</v>
      </c>
      <c r="P324" s="124">
        <f t="shared" si="31"/>
        <v>38384.106741802781</v>
      </c>
      <c r="Q324" s="124">
        <f t="shared" si="27"/>
        <v>29379.292225613415</v>
      </c>
      <c r="R324" s="124">
        <f t="shared" si="28"/>
        <v>13750833.884032207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13750833.884032207</v>
      </c>
      <c r="P325" s="124">
        <f t="shared" si="31"/>
        <v>38384.106741802781</v>
      </c>
      <c r="Q325" s="124">
        <f t="shared" si="27"/>
        <v>29524.788859767101</v>
      </c>
      <c r="R325" s="124">
        <f t="shared" si="28"/>
        <v>13818742.779633777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13818742.779633777</v>
      </c>
      <c r="P326" s="124">
        <f t="shared" si="31"/>
        <v>38384.106741802781</v>
      </c>
      <c r="Q326" s="124">
        <f t="shared" si="27"/>
        <v>29670.597893695187</v>
      </c>
      <c r="R326" s="124">
        <f t="shared" si="28"/>
        <v>13886797.484269274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13886797.484269274</v>
      </c>
      <c r="P327" s="124">
        <f t="shared" si="31"/>
        <v>38384.106741802781</v>
      </c>
      <c r="Q327" s="124">
        <f t="shared" si="27"/>
        <v>29816.719998159711</v>
      </c>
      <c r="R327" s="124">
        <f t="shared" si="28"/>
        <v>13954998.311009238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13954998.311009238</v>
      </c>
      <c r="P328" s="124">
        <f t="shared" si="31"/>
        <v>38384.106741802781</v>
      </c>
      <c r="Q328" s="124">
        <f t="shared" si="27"/>
        <v>29963.15584536293</v>
      </c>
      <c r="R328" s="124">
        <f t="shared" si="28"/>
        <v>14023345.573596403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14023345.573596403</v>
      </c>
      <c r="P329" s="124">
        <f t="shared" si="31"/>
        <v>38384.106741802781</v>
      </c>
      <c r="Q329" s="124">
        <f t="shared" si="27"/>
        <v>30109.906108950388</v>
      </c>
      <c r="R329" s="124">
        <f t="shared" si="28"/>
        <v>14091839.586447157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14091839.586447157</v>
      </c>
      <c r="P330" s="124">
        <f t="shared" si="31"/>
        <v>38384.106741802781</v>
      </c>
      <c r="Q330" s="124">
        <f t="shared" si="27"/>
        <v>30256.971464014056</v>
      </c>
      <c r="R330" s="124">
        <f t="shared" si="28"/>
        <v>14160480.664652973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14160480.664652973</v>
      </c>
      <c r="P331" s="124">
        <f t="shared" si="31"/>
        <v>38384.106741802781</v>
      </c>
      <c r="Q331" s="124">
        <f t="shared" si="27"/>
        <v>30404.352587095389</v>
      </c>
      <c r="R331" s="124">
        <f t="shared" si="28"/>
        <v>14229269.123981871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14229269.123981871</v>
      </c>
      <c r="P332" s="124">
        <f t="shared" si="31"/>
        <v>38384.106741802781</v>
      </c>
      <c r="Q332" s="124">
        <f t="shared" si="27"/>
        <v>30552.05015618847</v>
      </c>
      <c r="R332" s="124">
        <f t="shared" si="28"/>
        <v>14298205.280879863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14298205.280879863</v>
      </c>
      <c r="P333" s="124">
        <f t="shared" si="31"/>
        <v>38384.106741802781</v>
      </c>
      <c r="Q333" s="124">
        <f t="shared" si="27"/>
        <v>30700.06485074314</v>
      </c>
      <c r="R333" s="124">
        <f t="shared" si="28"/>
        <v>14367289.452472409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14367289.452472409</v>
      </c>
      <c r="P334" s="124">
        <f t="shared" si="31"/>
        <v>38384.106741802781</v>
      </c>
      <c r="Q334" s="124">
        <f t="shared" si="27"/>
        <v>30848.397351668074</v>
      </c>
      <c r="R334" s="124">
        <f t="shared" si="28"/>
        <v>14436521.956565879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14436521.956565879</v>
      </c>
      <c r="P335" s="124">
        <f t="shared" si="31"/>
        <v>38384.106741802781</v>
      </c>
      <c r="Q335" s="124">
        <f t="shared" si="27"/>
        <v>30997.048341333968</v>
      </c>
      <c r="R335" s="124">
        <f t="shared" si="28"/>
        <v>14505903.111649016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14505903.111649016</v>
      </c>
      <c r="P336" s="124">
        <f t="shared" si="31"/>
        <v>38384.106741802781</v>
      </c>
      <c r="Q336" s="124">
        <f t="shared" si="27"/>
        <v>31146.018503576644</v>
      </c>
      <c r="R336" s="124">
        <f t="shared" si="28"/>
        <v>14575433.236894395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14575433.236894395</v>
      </c>
      <c r="P337" s="124">
        <f t="shared" si="31"/>
        <v>38384.106741802781</v>
      </c>
      <c r="Q337" s="124">
        <f t="shared" si="27"/>
        <v>31295.308523700209</v>
      </c>
      <c r="R337" s="124">
        <f t="shared" si="28"/>
        <v>14645112.652159898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14645112.652159898</v>
      </c>
      <c r="P338" s="124">
        <f t="shared" si="31"/>
        <v>38384.106741802781</v>
      </c>
      <c r="Q338" s="124">
        <f t="shared" si="27"/>
        <v>31444.919088480208</v>
      </c>
      <c r="R338" s="124">
        <f t="shared" si="28"/>
        <v>14714941.677990181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14714941.677990181</v>
      </c>
      <c r="P339" s="124">
        <f t="shared" si="31"/>
        <v>38384.106741802781</v>
      </c>
      <c r="Q339" s="124">
        <f t="shared" si="27"/>
        <v>31594.850886166776</v>
      </c>
      <c r="R339" s="124">
        <f t="shared" si="28"/>
        <v>14784920.63561815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14784920.63561815</v>
      </c>
      <c r="P340" s="124">
        <f t="shared" si="31"/>
        <v>38384.106741802781</v>
      </c>
      <c r="Q340" s="124">
        <f t="shared" si="27"/>
        <v>31745.10460648781</v>
      </c>
      <c r="R340" s="124">
        <f t="shared" si="28"/>
        <v>14855049.846966442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14855049.846966442</v>
      </c>
      <c r="P341" s="124">
        <f t="shared" si="31"/>
        <v>38384.106741802781</v>
      </c>
      <c r="Q341" s="124">
        <f t="shared" si="27"/>
        <v>31895.680940652146</v>
      </c>
      <c r="R341" s="124">
        <f t="shared" si="28"/>
        <v>14925329.634648897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14925329.634648897</v>
      </c>
      <c r="P342" s="124">
        <f t="shared" si="31"/>
        <v>38384.106741802781</v>
      </c>
      <c r="Q342" s="124">
        <f t="shared" si="27"/>
        <v>32046.580581352719</v>
      </c>
      <c r="R342" s="124">
        <f t="shared" si="28"/>
        <v>14995760.321972052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14995760.321972052</v>
      </c>
      <c r="P343" s="124">
        <f t="shared" si="31"/>
        <v>38384.106741802781</v>
      </c>
      <c r="Q343" s="124">
        <f t="shared" si="27"/>
        <v>32197.804222769777</v>
      </c>
      <c r="R343" s="124">
        <f t="shared" si="28"/>
        <v>15066342.232936624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15066342.232936624</v>
      </c>
      <c r="P344" s="124">
        <f t="shared" si="31"/>
        <v>38384.106741802781</v>
      </c>
      <c r="Q344" s="124">
        <f t="shared" si="27"/>
        <v>32349.352560574061</v>
      </c>
      <c r="R344" s="124">
        <f t="shared" si="28"/>
        <v>15137075.692239001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15137075.692239001</v>
      </c>
      <c r="P345" s="124">
        <f t="shared" si="31"/>
        <v>38384.106741802781</v>
      </c>
      <c r="Q345" s="124">
        <f t="shared" si="27"/>
        <v>32501.226291929997</v>
      </c>
      <c r="R345" s="124">
        <f t="shared" si="28"/>
        <v>15207961.025272734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15207961.025272734</v>
      </c>
      <c r="P346" s="124">
        <f t="shared" si="31"/>
        <v>38384.106741802781</v>
      </c>
      <c r="Q346" s="124">
        <f t="shared" si="27"/>
        <v>32653.426115498918</v>
      </c>
      <c r="R346" s="124">
        <f t="shared" si="28"/>
        <v>15278998.558130037</v>
      </c>
      <c r="Z346" s="2"/>
    </row>
    <row r="347" spans="13:26" x14ac:dyDescent="0.2">
      <c r="M347" s="2"/>
      <c r="N347" s="1">
        <f t="shared" si="29"/>
        <v>289</v>
      </c>
      <c r="O347" s="124">
        <f t="shared" si="30"/>
        <v>15278998.558130037</v>
      </c>
      <c r="P347" s="124">
        <f t="shared" si="31"/>
        <v>38384.106741802781</v>
      </c>
      <c r="Q347" s="124">
        <f t="shared" si="27"/>
        <v>32805.952731442274</v>
      </c>
      <c r="R347" s="124">
        <f t="shared" si="28"/>
        <v>15350188.617603282</v>
      </c>
      <c r="Z347" s="2"/>
    </row>
    <row r="348" spans="13:26" x14ac:dyDescent="0.2">
      <c r="M348" s="2"/>
      <c r="N348" s="1">
        <f t="shared" si="29"/>
        <v>290</v>
      </c>
      <c r="O348" s="124">
        <f t="shared" si="30"/>
        <v>15350188.617603282</v>
      </c>
      <c r="P348" s="124">
        <f t="shared" si="31"/>
        <v>38384.106741802781</v>
      </c>
      <c r="Q348" s="124">
        <f t="shared" si="27"/>
        <v>32958.806841424834</v>
      </c>
      <c r="R348" s="124">
        <f t="shared" si="28"/>
        <v>15421531.53118651</v>
      </c>
      <c r="Z348" s="2"/>
    </row>
    <row r="349" spans="13:26" x14ac:dyDescent="0.2">
      <c r="M349" s="2"/>
      <c r="N349" s="1">
        <f t="shared" si="29"/>
        <v>291</v>
      </c>
      <c r="O349" s="124">
        <f t="shared" si="30"/>
        <v>15421531.53118651</v>
      </c>
      <c r="P349" s="124">
        <f t="shared" si="31"/>
        <v>38384.106741802781</v>
      </c>
      <c r="Q349" s="124">
        <f t="shared" si="27"/>
        <v>33111.989148617955</v>
      </c>
      <c r="R349" s="124">
        <f t="shared" si="28"/>
        <v>15493027.627076931</v>
      </c>
      <c r="Z349" s="2"/>
    </row>
    <row r="350" spans="13:26" x14ac:dyDescent="0.2">
      <c r="M350" s="2"/>
      <c r="N350" s="1">
        <f t="shared" si="29"/>
        <v>292</v>
      </c>
      <c r="O350" s="124">
        <f t="shared" si="30"/>
        <v>15493027.627076931</v>
      </c>
      <c r="P350" s="124">
        <f t="shared" si="31"/>
        <v>38384.106741802781</v>
      </c>
      <c r="Q350" s="124">
        <f t="shared" si="27"/>
        <v>33265.500357702782</v>
      </c>
      <c r="R350" s="124">
        <f t="shared" si="28"/>
        <v>15564677.234176436</v>
      </c>
      <c r="Z350" s="2"/>
    </row>
    <row r="351" spans="13:26" x14ac:dyDescent="0.2">
      <c r="M351" s="2"/>
      <c r="N351" s="1">
        <f t="shared" si="29"/>
        <v>293</v>
      </c>
      <c r="O351" s="124">
        <f t="shared" si="30"/>
        <v>15564677.234176436</v>
      </c>
      <c r="P351" s="124">
        <f t="shared" si="31"/>
        <v>38384.106741802781</v>
      </c>
      <c r="Q351" s="124">
        <f t="shared" si="27"/>
        <v>33419.341174873487</v>
      </c>
      <c r="R351" s="124">
        <f t="shared" si="28"/>
        <v>15636480.682093112</v>
      </c>
      <c r="Z351" s="2"/>
    </row>
    <row r="352" spans="13:26" x14ac:dyDescent="0.2">
      <c r="M352" s="2"/>
      <c r="N352" s="1">
        <f t="shared" si="29"/>
        <v>294</v>
      </c>
      <c r="O352" s="124">
        <f t="shared" si="30"/>
        <v>15636480.682093112</v>
      </c>
      <c r="P352" s="124">
        <f t="shared" si="31"/>
        <v>38384.106741802781</v>
      </c>
      <c r="Q352" s="124">
        <f t="shared" si="27"/>
        <v>33573.512307840552</v>
      </c>
      <c r="R352" s="124">
        <f t="shared" si="28"/>
        <v>15708438.301142756</v>
      </c>
      <c r="Z352" s="2"/>
    </row>
    <row r="353" spans="13:26" x14ac:dyDescent="0.2">
      <c r="M353" s="2"/>
      <c r="N353" s="1">
        <f t="shared" si="29"/>
        <v>295</v>
      </c>
      <c r="O353" s="124">
        <f t="shared" si="30"/>
        <v>15708438.301142756</v>
      </c>
      <c r="P353" s="124">
        <f t="shared" si="31"/>
        <v>38384.106741802781</v>
      </c>
      <c r="Q353" s="124">
        <f t="shared" si="27"/>
        <v>33728.014465833992</v>
      </c>
      <c r="R353" s="124">
        <f t="shared" si="28"/>
        <v>15780550.422350392</v>
      </c>
      <c r="Z353" s="2"/>
    </row>
    <row r="354" spans="13:26" x14ac:dyDescent="0.2">
      <c r="M354" s="2"/>
      <c r="N354" s="1">
        <f t="shared" si="29"/>
        <v>296</v>
      </c>
      <c r="O354" s="124">
        <f t="shared" si="30"/>
        <v>15780550.422350392</v>
      </c>
      <c r="P354" s="124">
        <f t="shared" si="31"/>
        <v>38384.106741802781</v>
      </c>
      <c r="Q354" s="124">
        <f t="shared" si="27"/>
        <v>33882.848359606629</v>
      </c>
      <c r="R354" s="124">
        <f t="shared" si="28"/>
        <v>15852817.377451802</v>
      </c>
      <c r="Z354" s="2"/>
    </row>
    <row r="355" spans="13:26" x14ac:dyDescent="0.2">
      <c r="M355" s="2"/>
      <c r="N355" s="1">
        <f t="shared" si="29"/>
        <v>297</v>
      </c>
      <c r="O355" s="124">
        <f t="shared" si="30"/>
        <v>15852817.377451802</v>
      </c>
      <c r="P355" s="124">
        <f t="shared" si="31"/>
        <v>38384.106741802781</v>
      </c>
      <c r="Q355" s="124">
        <f t="shared" si="27"/>
        <v>34038.014701437358</v>
      </c>
      <c r="R355" s="124">
        <f t="shared" si="28"/>
        <v>15925239.498895042</v>
      </c>
      <c r="Z355" s="2"/>
    </row>
    <row r="356" spans="13:26" x14ac:dyDescent="0.2">
      <c r="M356" s="2"/>
      <c r="N356" s="1">
        <f t="shared" si="29"/>
        <v>298</v>
      </c>
      <c r="O356" s="124">
        <f t="shared" si="30"/>
        <v>15925239.498895042</v>
      </c>
      <c r="P356" s="124">
        <f t="shared" si="31"/>
        <v>38384.106741802781</v>
      </c>
      <c r="Q356" s="124">
        <f t="shared" si="27"/>
        <v>34193.514205134445</v>
      </c>
      <c r="R356" s="124">
        <f t="shared" si="28"/>
        <v>15997817.119841978</v>
      </c>
      <c r="Z356" s="2"/>
    </row>
    <row r="357" spans="13:26" x14ac:dyDescent="0.2">
      <c r="M357" s="2"/>
      <c r="N357" s="1">
        <f t="shared" si="29"/>
        <v>299</v>
      </c>
      <c r="O357" s="124">
        <f t="shared" si="30"/>
        <v>15997817.119841978</v>
      </c>
      <c r="P357" s="124">
        <f t="shared" si="31"/>
        <v>38384.106741802781</v>
      </c>
      <c r="Q357" s="124">
        <f t="shared" si="27"/>
        <v>34349.34758603877</v>
      </c>
      <c r="R357" s="124">
        <f t="shared" si="28"/>
        <v>16070550.57416982</v>
      </c>
      <c r="Z357" s="2"/>
    </row>
    <row r="358" spans="13:26" x14ac:dyDescent="0.2">
      <c r="M358" s="2"/>
      <c r="N358" s="1">
        <f t="shared" si="29"/>
        <v>300</v>
      </c>
      <c r="O358" s="124">
        <f t="shared" si="30"/>
        <v>16070550.57416982</v>
      </c>
      <c r="P358" s="124">
        <f t="shared" si="31"/>
        <v>38384.106741802781</v>
      </c>
      <c r="Q358" s="124">
        <f t="shared" si="27"/>
        <v>34505.515561027161</v>
      </c>
      <c r="R358" s="124">
        <f t="shared" si="28"/>
        <v>16143440.19647265</v>
      </c>
      <c r="Z358" s="2"/>
    </row>
    <row r="359" spans="13:26" x14ac:dyDescent="0.2">
      <c r="M359" s="2"/>
      <c r="N359" s="1">
        <f t="shared" si="29"/>
        <v>301</v>
      </c>
      <c r="O359" s="124">
        <f t="shared" si="30"/>
        <v>16143440.19647265</v>
      </c>
      <c r="P359" s="124">
        <f t="shared" si="31"/>
        <v>38384.106741802781</v>
      </c>
      <c r="Q359" s="124">
        <f t="shared" si="27"/>
        <v>34662.018848515661</v>
      </c>
      <c r="R359" s="124">
        <f t="shared" si="28"/>
        <v>16216486.322062969</v>
      </c>
      <c r="Z359" s="2"/>
    </row>
    <row r="360" spans="13:26" x14ac:dyDescent="0.2">
      <c r="M360" s="2"/>
      <c r="N360" s="1">
        <f t="shared" si="29"/>
        <v>302</v>
      </c>
      <c r="O360" s="124">
        <f t="shared" si="30"/>
        <v>16216486.322062969</v>
      </c>
      <c r="P360" s="124">
        <f t="shared" si="31"/>
        <v>38384.106741802781</v>
      </c>
      <c r="Q360" s="124">
        <f t="shared" si="27"/>
        <v>34818.858168462837</v>
      </c>
      <c r="R360" s="124">
        <f t="shared" si="28"/>
        <v>16289689.286973234</v>
      </c>
      <c r="Z360" s="2"/>
    </row>
    <row r="361" spans="13:26" x14ac:dyDescent="0.2">
      <c r="M361" s="2"/>
      <c r="N361" s="1">
        <f t="shared" si="29"/>
        <v>303</v>
      </c>
      <c r="O361" s="124">
        <f t="shared" si="30"/>
        <v>16289689.286973234</v>
      </c>
      <c r="P361" s="124">
        <f t="shared" si="31"/>
        <v>38384.106741802781</v>
      </c>
      <c r="Q361" s="124">
        <f t="shared" si="27"/>
        <v>34976.034242373105</v>
      </c>
      <c r="R361" s="124">
        <f t="shared" si="28"/>
        <v>16363049.42795741</v>
      </c>
      <c r="Z361" s="2"/>
    </row>
    <row r="362" spans="13:26" x14ac:dyDescent="0.2">
      <c r="M362" s="2"/>
      <c r="N362" s="1">
        <f t="shared" si="29"/>
        <v>304</v>
      </c>
      <c r="O362" s="124">
        <f t="shared" si="30"/>
        <v>16363049.42795741</v>
      </c>
      <c r="P362" s="124">
        <f t="shared" si="31"/>
        <v>38384.106741802781</v>
      </c>
      <c r="Q362" s="124">
        <f t="shared" si="27"/>
        <v>35133.547793300058</v>
      </c>
      <c r="R362" s="124">
        <f t="shared" si="28"/>
        <v>16436567.082492514</v>
      </c>
      <c r="Z362" s="2"/>
    </row>
    <row r="363" spans="13:26" x14ac:dyDescent="0.2">
      <c r="M363" s="2"/>
      <c r="N363" s="1">
        <f t="shared" si="29"/>
        <v>305</v>
      </c>
      <c r="O363" s="124">
        <f t="shared" si="30"/>
        <v>16436567.082492514</v>
      </c>
      <c r="P363" s="124">
        <f t="shared" si="31"/>
        <v>38384.106741802781</v>
      </c>
      <c r="Q363" s="124">
        <f t="shared" si="27"/>
        <v>35291.399545849752</v>
      </c>
      <c r="R363" s="124">
        <f t="shared" si="28"/>
        <v>16510242.588780167</v>
      </c>
      <c r="Z363" s="2"/>
    </row>
    <row r="364" spans="13:26" x14ac:dyDescent="0.2">
      <c r="M364" s="2"/>
      <c r="N364" s="1">
        <f t="shared" si="29"/>
        <v>306</v>
      </c>
      <c r="O364" s="124">
        <f t="shared" si="30"/>
        <v>16510242.588780167</v>
      </c>
      <c r="P364" s="124">
        <f t="shared" si="31"/>
        <v>38384.106741802781</v>
      </c>
      <c r="Q364" s="124">
        <f t="shared" si="27"/>
        <v>35449.590226184082</v>
      </c>
      <c r="R364" s="124">
        <f t="shared" si="28"/>
        <v>16584076.285748154</v>
      </c>
      <c r="Z364" s="2"/>
    </row>
    <row r="365" spans="13:26" x14ac:dyDescent="0.2">
      <c r="M365" s="2"/>
      <c r="N365" s="1">
        <f t="shared" si="29"/>
        <v>307</v>
      </c>
      <c r="O365" s="124">
        <f t="shared" si="30"/>
        <v>16584076.285748154</v>
      </c>
      <c r="P365" s="124">
        <f t="shared" si="31"/>
        <v>38384.106741802781</v>
      </c>
      <c r="Q365" s="124">
        <f t="shared" si="27"/>
        <v>35608.120562024094</v>
      </c>
      <c r="R365" s="124">
        <f t="shared" si="28"/>
        <v>16658068.513051981</v>
      </c>
      <c r="Z365" s="2"/>
    </row>
    <row r="366" spans="13:26" x14ac:dyDescent="0.2">
      <c r="M366" s="2"/>
      <c r="N366" s="1">
        <f t="shared" si="29"/>
        <v>308</v>
      </c>
      <c r="O366" s="124">
        <f t="shared" si="30"/>
        <v>16658068.513051981</v>
      </c>
      <c r="P366" s="124">
        <f t="shared" si="31"/>
        <v>38384.106741802781</v>
      </c>
      <c r="Q366" s="124">
        <f t="shared" si="27"/>
        <v>35766.991282653347</v>
      </c>
      <c r="R366" s="124">
        <f t="shared" si="28"/>
        <v>16732219.611076437</v>
      </c>
      <c r="Z366" s="2"/>
    </row>
    <row r="367" spans="13:26" x14ac:dyDescent="0.2">
      <c r="M367" s="2"/>
      <c r="N367" s="1">
        <f t="shared" si="29"/>
        <v>309</v>
      </c>
      <c r="O367" s="124">
        <f t="shared" si="30"/>
        <v>16732219.611076437</v>
      </c>
      <c r="P367" s="124">
        <f t="shared" si="31"/>
        <v>38384.106741802781</v>
      </c>
      <c r="Q367" s="124">
        <f t="shared" si="27"/>
        <v>35926.203118921272</v>
      </c>
      <c r="R367" s="124">
        <f t="shared" si="28"/>
        <v>16806529.920937162</v>
      </c>
      <c r="Z367" s="2"/>
    </row>
    <row r="368" spans="13:26" x14ac:dyDescent="0.2">
      <c r="M368" s="2"/>
      <c r="N368" s="1">
        <f t="shared" si="29"/>
        <v>310</v>
      </c>
      <c r="O368" s="124">
        <f t="shared" si="30"/>
        <v>16806529.920937162</v>
      </c>
      <c r="P368" s="124">
        <f t="shared" si="31"/>
        <v>38384.106741802781</v>
      </c>
      <c r="Q368" s="124">
        <f t="shared" si="27"/>
        <v>36085.756803246521</v>
      </c>
      <c r="R368" s="124">
        <f t="shared" si="28"/>
        <v>16880999.784482215</v>
      </c>
      <c r="Z368" s="2"/>
    </row>
    <row r="369" spans="13:26" x14ac:dyDescent="0.2">
      <c r="M369" s="2"/>
      <c r="N369" s="1">
        <f t="shared" si="29"/>
        <v>311</v>
      </c>
      <c r="O369" s="124">
        <f t="shared" si="30"/>
        <v>16880999.784482215</v>
      </c>
      <c r="P369" s="124">
        <f t="shared" si="31"/>
        <v>38384.106741802781</v>
      </c>
      <c r="Q369" s="124">
        <f t="shared" si="27"/>
        <v>36245.653069620341</v>
      </c>
      <c r="R369" s="124">
        <f t="shared" si="28"/>
        <v>16955629.544293638</v>
      </c>
      <c r="Z369" s="2"/>
    </row>
    <row r="370" spans="13:26" x14ac:dyDescent="0.2">
      <c r="M370" s="2"/>
      <c r="N370" s="1">
        <f t="shared" si="29"/>
        <v>312</v>
      </c>
      <c r="O370" s="124">
        <f t="shared" si="30"/>
        <v>16955629.544293638</v>
      </c>
      <c r="P370" s="124">
        <f t="shared" si="31"/>
        <v>38384.106741802781</v>
      </c>
      <c r="Q370" s="124">
        <f t="shared" si="27"/>
        <v>36405.892653609939</v>
      </c>
      <c r="R370" s="124">
        <f t="shared" si="28"/>
        <v>17030419.543689054</v>
      </c>
      <c r="Z370" s="2"/>
    </row>
    <row r="371" spans="13:26" x14ac:dyDescent="0.2">
      <c r="M371" s="2"/>
      <c r="N371" s="1">
        <f t="shared" si="29"/>
        <v>313</v>
      </c>
      <c r="O371" s="124">
        <f t="shared" si="30"/>
        <v>17030419.543689054</v>
      </c>
      <c r="P371" s="124">
        <f t="shared" si="31"/>
        <v>38384.106741802781</v>
      </c>
      <c r="Q371" s="124">
        <f t="shared" si="27"/>
        <v>36566.476292361906</v>
      </c>
      <c r="R371" s="124">
        <f t="shared" si="28"/>
        <v>17105370.126723219</v>
      </c>
      <c r="Z371" s="2"/>
    </row>
    <row r="372" spans="13:26" x14ac:dyDescent="0.2">
      <c r="M372" s="2"/>
      <c r="N372" s="1">
        <f t="shared" si="29"/>
        <v>314</v>
      </c>
      <c r="O372" s="124">
        <f t="shared" si="30"/>
        <v>17105370.126723219</v>
      </c>
      <c r="P372" s="124">
        <f t="shared" si="31"/>
        <v>38384.106741802781</v>
      </c>
      <c r="Q372" s="124">
        <f t="shared" si="27"/>
        <v>36727.404724605556</v>
      </c>
      <c r="R372" s="124">
        <f t="shared" si="28"/>
        <v>17180481.638189629</v>
      </c>
      <c r="Z372" s="2"/>
    </row>
    <row r="373" spans="13:26" x14ac:dyDescent="0.2">
      <c r="M373" s="2"/>
      <c r="N373" s="1">
        <f t="shared" si="29"/>
        <v>315</v>
      </c>
      <c r="O373" s="124">
        <f t="shared" si="30"/>
        <v>17180481.638189629</v>
      </c>
      <c r="P373" s="124">
        <f t="shared" si="31"/>
        <v>38384.106741802781</v>
      </c>
      <c r="Q373" s="124">
        <f t="shared" si="27"/>
        <v>36888.678690656365</v>
      </c>
      <c r="R373" s="124">
        <f t="shared" si="28"/>
        <v>17255754.42362209</v>
      </c>
      <c r="Z373" s="2"/>
    </row>
    <row r="374" spans="13:26" x14ac:dyDescent="0.2">
      <c r="M374" s="2"/>
      <c r="N374" s="1">
        <f t="shared" si="29"/>
        <v>316</v>
      </c>
      <c r="O374" s="124">
        <f t="shared" si="30"/>
        <v>17255754.42362209</v>
      </c>
      <c r="P374" s="124">
        <f t="shared" si="31"/>
        <v>38384.106741802781</v>
      </c>
      <c r="Q374" s="124">
        <f t="shared" si="27"/>
        <v>37050.298932419355</v>
      </c>
      <c r="R374" s="124">
        <f t="shared" si="28"/>
        <v>17331188.829296313</v>
      </c>
      <c r="Z374" s="2"/>
    </row>
    <row r="375" spans="13:26" x14ac:dyDescent="0.2">
      <c r="M375" s="2"/>
      <c r="N375" s="1">
        <f t="shared" si="29"/>
        <v>317</v>
      </c>
      <c r="O375" s="124">
        <f t="shared" si="30"/>
        <v>17331188.829296313</v>
      </c>
      <c r="P375" s="124">
        <f t="shared" si="31"/>
        <v>38384.106741802781</v>
      </c>
      <c r="Q375" s="124">
        <f t="shared" si="27"/>
        <v>37212.266193392505</v>
      </c>
      <c r="R375" s="124">
        <f t="shared" si="28"/>
        <v>17406785.202231511</v>
      </c>
      <c r="Z375" s="2"/>
    </row>
    <row r="376" spans="13:26" x14ac:dyDescent="0.2">
      <c r="M376" s="2"/>
      <c r="N376" s="1">
        <f t="shared" si="29"/>
        <v>318</v>
      </c>
      <c r="O376" s="124">
        <f t="shared" si="30"/>
        <v>17406785.202231511</v>
      </c>
      <c r="P376" s="124">
        <f t="shared" si="31"/>
        <v>38384.106741802781</v>
      </c>
      <c r="Q376" s="124">
        <f t="shared" si="27"/>
        <v>37374.581218670188</v>
      </c>
      <c r="R376" s="124">
        <f t="shared" si="28"/>
        <v>17482543.890191987</v>
      </c>
      <c r="Z376" s="2"/>
    </row>
    <row r="377" spans="13:26" x14ac:dyDescent="0.2">
      <c r="M377" s="2"/>
      <c r="N377" s="1">
        <f t="shared" si="29"/>
        <v>319</v>
      </c>
      <c r="O377" s="124">
        <f t="shared" si="30"/>
        <v>17482543.890191987</v>
      </c>
      <c r="P377" s="124">
        <f t="shared" si="31"/>
        <v>38384.106741802781</v>
      </c>
      <c r="Q377" s="124">
        <f t="shared" si="27"/>
        <v>37537.244754946587</v>
      </c>
      <c r="R377" s="124">
        <f t="shared" si="28"/>
        <v>17558465.24168874</v>
      </c>
      <c r="Z377" s="2"/>
    </row>
    <row r="378" spans="13:26" x14ac:dyDescent="0.2">
      <c r="M378" s="2"/>
      <c r="N378" s="1">
        <f t="shared" si="29"/>
        <v>320</v>
      </c>
      <c r="O378" s="124">
        <f t="shared" si="30"/>
        <v>17558465.24168874</v>
      </c>
      <c r="P378" s="124">
        <f t="shared" si="31"/>
        <v>38384.106741802781</v>
      </c>
      <c r="Q378" s="124">
        <f t="shared" si="27"/>
        <v>37700.257550519134</v>
      </c>
      <c r="R378" s="124">
        <f t="shared" si="28"/>
        <v>17634549.605981063</v>
      </c>
      <c r="Z378" s="2"/>
    </row>
    <row r="379" spans="13:26" x14ac:dyDescent="0.2">
      <c r="M379" s="2"/>
      <c r="N379" s="1">
        <f t="shared" si="29"/>
        <v>321</v>
      </c>
      <c r="O379" s="124">
        <f t="shared" si="30"/>
        <v>17634549.605981063</v>
      </c>
      <c r="P379" s="124">
        <f t="shared" si="31"/>
        <v>38384.106741802781</v>
      </c>
      <c r="Q379" s="124">
        <f t="shared" ref="Q379:Q406" si="32">O379*$P$53</f>
        <v>37863.62035529194</v>
      </c>
      <c r="R379" s="124">
        <f t="shared" ref="R379:R406" si="33">O379+P379+Q379</f>
        <v>17710797.333078161</v>
      </c>
      <c r="Z379" s="2"/>
    </row>
    <row r="380" spans="13:26" x14ac:dyDescent="0.2">
      <c r="M380" s="2"/>
      <c r="N380" s="1">
        <f t="shared" ref="N380:N406" si="34">N379+1</f>
        <v>322</v>
      </c>
      <c r="O380" s="124">
        <f t="shared" ref="O380:O406" si="35">R379</f>
        <v>17710797.333078161</v>
      </c>
      <c r="P380" s="124">
        <f t="shared" ref="P380:P406" si="36">P379</f>
        <v>38384.106741802781</v>
      </c>
      <c r="Q380" s="124">
        <f t="shared" si="32"/>
        <v>38027.333920779274</v>
      </c>
      <c r="R380" s="124">
        <f t="shared" si="33"/>
        <v>17787208.773740746</v>
      </c>
      <c r="Z380" s="2"/>
    </row>
    <row r="381" spans="13:26" x14ac:dyDescent="0.2">
      <c r="M381" s="2"/>
      <c r="N381" s="1">
        <f t="shared" si="34"/>
        <v>323</v>
      </c>
      <c r="O381" s="124">
        <f t="shared" si="35"/>
        <v>17787208.773740746</v>
      </c>
      <c r="P381" s="124">
        <f t="shared" si="36"/>
        <v>38384.106741802781</v>
      </c>
      <c r="Q381" s="124">
        <f t="shared" si="32"/>
        <v>38191.399000108984</v>
      </c>
      <c r="R381" s="124">
        <f t="shared" si="33"/>
        <v>17863784.279482659</v>
      </c>
      <c r="Z381" s="2"/>
    </row>
    <row r="382" spans="13:26" x14ac:dyDescent="0.2">
      <c r="M382" s="2"/>
      <c r="N382" s="1">
        <f t="shared" si="34"/>
        <v>324</v>
      </c>
      <c r="O382" s="124">
        <f t="shared" si="35"/>
        <v>17863784.279482659</v>
      </c>
      <c r="P382" s="124">
        <f t="shared" si="36"/>
        <v>38384.106741802781</v>
      </c>
      <c r="Q382" s="124">
        <f t="shared" si="32"/>
        <v>38355.81634802599</v>
      </c>
      <c r="R382" s="124">
        <f t="shared" si="33"/>
        <v>17940524.202572491</v>
      </c>
      <c r="Z382" s="2"/>
    </row>
    <row r="383" spans="13:26" x14ac:dyDescent="0.2">
      <c r="M383" s="2"/>
      <c r="N383" s="1">
        <f t="shared" si="34"/>
        <v>325</v>
      </c>
      <c r="O383" s="124">
        <f t="shared" si="35"/>
        <v>17940524.202572491</v>
      </c>
      <c r="P383" s="124">
        <f t="shared" si="36"/>
        <v>38384.106741802781</v>
      </c>
      <c r="Q383" s="124">
        <f t="shared" si="32"/>
        <v>38520.58672089575</v>
      </c>
      <c r="R383" s="124">
        <f t="shared" si="33"/>
        <v>18017428.896035191</v>
      </c>
      <c r="Z383" s="2"/>
    </row>
    <row r="384" spans="13:26" x14ac:dyDescent="0.2">
      <c r="M384" s="2"/>
      <c r="N384" s="1">
        <f t="shared" si="34"/>
        <v>326</v>
      </c>
      <c r="O384" s="124">
        <f t="shared" si="35"/>
        <v>18017428.896035191</v>
      </c>
      <c r="P384" s="124">
        <f t="shared" si="36"/>
        <v>38384.106741802781</v>
      </c>
      <c r="Q384" s="124">
        <f t="shared" si="32"/>
        <v>38685.710876707708</v>
      </c>
      <c r="R384" s="124">
        <f t="shared" si="33"/>
        <v>18094498.713653702</v>
      </c>
      <c r="Z384" s="2"/>
    </row>
    <row r="385" spans="13:26" x14ac:dyDescent="0.2">
      <c r="M385" s="2"/>
      <c r="N385" s="1">
        <f t="shared" si="34"/>
        <v>327</v>
      </c>
      <c r="O385" s="124">
        <f t="shared" si="35"/>
        <v>18094498.713653702</v>
      </c>
      <c r="P385" s="124">
        <f t="shared" si="36"/>
        <v>38384.106741802781</v>
      </c>
      <c r="Q385" s="124">
        <f t="shared" si="32"/>
        <v>38851.189575078839</v>
      </c>
      <c r="R385" s="124">
        <f t="shared" si="33"/>
        <v>18171734.009970587</v>
      </c>
      <c r="Z385" s="2"/>
    </row>
    <row r="386" spans="13:26" x14ac:dyDescent="0.2">
      <c r="M386" s="2"/>
      <c r="N386" s="1">
        <f t="shared" si="34"/>
        <v>328</v>
      </c>
      <c r="O386" s="124">
        <f t="shared" si="35"/>
        <v>18171734.009970587</v>
      </c>
      <c r="P386" s="124">
        <f t="shared" si="36"/>
        <v>38384.106741802781</v>
      </c>
      <c r="Q386" s="124">
        <f t="shared" si="32"/>
        <v>39017.023577257103</v>
      </c>
      <c r="R386" s="124">
        <f t="shared" si="33"/>
        <v>18249135.140289649</v>
      </c>
      <c r="Z386" s="2"/>
    </row>
    <row r="387" spans="13:26" x14ac:dyDescent="0.2">
      <c r="M387" s="2"/>
      <c r="N387" s="1">
        <f t="shared" si="34"/>
        <v>329</v>
      </c>
      <c r="O387" s="124">
        <f t="shared" si="35"/>
        <v>18249135.140289649</v>
      </c>
      <c r="P387" s="124">
        <f t="shared" si="36"/>
        <v>38384.106741802781</v>
      </c>
      <c r="Q387" s="124">
        <f t="shared" si="32"/>
        <v>39183.213646124954</v>
      </c>
      <c r="R387" s="124">
        <f t="shared" si="33"/>
        <v>18326702.460677579</v>
      </c>
      <c r="Z387" s="2"/>
    </row>
    <row r="388" spans="13:26" x14ac:dyDescent="0.2">
      <c r="M388" s="2"/>
      <c r="N388" s="1">
        <f t="shared" si="34"/>
        <v>330</v>
      </c>
      <c r="O388" s="124">
        <f t="shared" si="35"/>
        <v>18326702.460677579</v>
      </c>
      <c r="P388" s="124">
        <f t="shared" si="36"/>
        <v>38384.106741802781</v>
      </c>
      <c r="Q388" s="124">
        <f t="shared" si="32"/>
        <v>39349.760546202844</v>
      </c>
      <c r="R388" s="124">
        <f t="shared" si="33"/>
        <v>18404436.327965587</v>
      </c>
      <c r="Z388" s="2"/>
    </row>
    <row r="389" spans="13:26" x14ac:dyDescent="0.2">
      <c r="M389" s="2"/>
      <c r="N389" s="1">
        <f t="shared" si="34"/>
        <v>331</v>
      </c>
      <c r="O389" s="124">
        <f t="shared" si="35"/>
        <v>18404436.327965587</v>
      </c>
      <c r="P389" s="124">
        <f t="shared" si="36"/>
        <v>38384.106741802781</v>
      </c>
      <c r="Q389" s="124">
        <f t="shared" si="32"/>
        <v>39516.665043652749</v>
      </c>
      <c r="R389" s="124">
        <f t="shared" si="33"/>
        <v>18482337.099751044</v>
      </c>
      <c r="Z389" s="2"/>
    </row>
    <row r="390" spans="13:26" x14ac:dyDescent="0.2">
      <c r="M390" s="2"/>
      <c r="N390" s="1">
        <f t="shared" si="34"/>
        <v>332</v>
      </c>
      <c r="O390" s="124">
        <f t="shared" si="35"/>
        <v>18482337.099751044</v>
      </c>
      <c r="P390" s="124">
        <f t="shared" si="36"/>
        <v>38384.106741802781</v>
      </c>
      <c r="Q390" s="124">
        <f t="shared" si="32"/>
        <v>39683.927906281708</v>
      </c>
      <c r="R390" s="124">
        <f t="shared" si="33"/>
        <v>18560405.134399131</v>
      </c>
      <c r="Z390" s="2"/>
    </row>
    <row r="391" spans="13:26" x14ac:dyDescent="0.2">
      <c r="M391" s="2"/>
      <c r="N391" s="1">
        <f t="shared" si="34"/>
        <v>333</v>
      </c>
      <c r="O391" s="124">
        <f t="shared" si="35"/>
        <v>18560405.134399131</v>
      </c>
      <c r="P391" s="124">
        <f t="shared" si="36"/>
        <v>38384.106741802781</v>
      </c>
      <c r="Q391" s="124">
        <f t="shared" si="32"/>
        <v>39851.549903545332</v>
      </c>
      <c r="R391" s="124">
        <f t="shared" si="33"/>
        <v>18638640.791044481</v>
      </c>
      <c r="Z391" s="2"/>
    </row>
    <row r="392" spans="13:26" x14ac:dyDescent="0.2">
      <c r="M392" s="2"/>
      <c r="N392" s="1">
        <f t="shared" si="34"/>
        <v>334</v>
      </c>
      <c r="O392" s="124">
        <f t="shared" si="35"/>
        <v>18638640.791044481</v>
      </c>
      <c r="P392" s="124">
        <f t="shared" si="36"/>
        <v>38384.106741802781</v>
      </c>
      <c r="Q392" s="124">
        <f t="shared" si="32"/>
        <v>40019.531806551335</v>
      </c>
      <c r="R392" s="124">
        <f t="shared" si="33"/>
        <v>18717044.429592837</v>
      </c>
      <c r="Z392" s="2"/>
    </row>
    <row r="393" spans="13:26" x14ac:dyDescent="0.2">
      <c r="M393" s="2"/>
      <c r="N393" s="1">
        <f t="shared" si="34"/>
        <v>335</v>
      </c>
      <c r="O393" s="124">
        <f t="shared" si="35"/>
        <v>18717044.429592837</v>
      </c>
      <c r="P393" s="124">
        <f t="shared" si="36"/>
        <v>38384.106741802781</v>
      </c>
      <c r="Q393" s="124">
        <f t="shared" si="32"/>
        <v>40187.874388063123</v>
      </c>
      <c r="R393" s="124">
        <f t="shared" si="33"/>
        <v>18795616.410722703</v>
      </c>
      <c r="Z393" s="2"/>
    </row>
    <row r="394" spans="13:26" x14ac:dyDescent="0.2">
      <c r="M394" s="2"/>
      <c r="N394" s="1">
        <f t="shared" si="34"/>
        <v>336</v>
      </c>
      <c r="O394" s="124">
        <f t="shared" si="35"/>
        <v>18795616.410722703</v>
      </c>
      <c r="P394" s="124">
        <f t="shared" si="36"/>
        <v>38384.106741802781</v>
      </c>
      <c r="Q394" s="124">
        <f t="shared" si="32"/>
        <v>40356.578422503298</v>
      </c>
      <c r="R394" s="124">
        <f t="shared" si="33"/>
        <v>18874357.095887009</v>
      </c>
      <c r="Z394" s="2"/>
    </row>
    <row r="395" spans="13:26" x14ac:dyDescent="0.2">
      <c r="M395" s="2"/>
      <c r="N395" s="1">
        <f t="shared" si="34"/>
        <v>337</v>
      </c>
      <c r="O395" s="124">
        <f t="shared" si="35"/>
        <v>18874357.095887009</v>
      </c>
      <c r="P395" s="124">
        <f t="shared" si="36"/>
        <v>38384.106741802781</v>
      </c>
      <c r="Q395" s="124">
        <f t="shared" si="32"/>
        <v>40525.644685957268</v>
      </c>
      <c r="R395" s="124">
        <f t="shared" si="33"/>
        <v>18953266.847314771</v>
      </c>
      <c r="Z395" s="2"/>
    </row>
    <row r="396" spans="13:26" x14ac:dyDescent="0.2">
      <c r="M396" s="2"/>
      <c r="N396" s="1">
        <f t="shared" si="34"/>
        <v>338</v>
      </c>
      <c r="O396" s="124">
        <f t="shared" si="35"/>
        <v>18953266.847314771</v>
      </c>
      <c r="P396" s="124">
        <f t="shared" si="36"/>
        <v>38384.106741802781</v>
      </c>
      <c r="Q396" s="124">
        <f t="shared" si="32"/>
        <v>40695.073956176784</v>
      </c>
      <c r="R396" s="124">
        <f t="shared" si="33"/>
        <v>19032346.028012753</v>
      </c>
      <c r="Z396" s="2"/>
    </row>
    <row r="397" spans="13:26" x14ac:dyDescent="0.2">
      <c r="M397" s="2"/>
      <c r="N397" s="1">
        <f t="shared" si="34"/>
        <v>339</v>
      </c>
      <c r="O397" s="124">
        <f t="shared" si="35"/>
        <v>19032346.028012753</v>
      </c>
      <c r="P397" s="124">
        <f t="shared" si="36"/>
        <v>38384.106741802781</v>
      </c>
      <c r="Q397" s="124">
        <f t="shared" si="32"/>
        <v>40864.867012583527</v>
      </c>
      <c r="R397" s="124">
        <f t="shared" si="33"/>
        <v>19111595.00176714</v>
      </c>
      <c r="Z397" s="2"/>
    </row>
    <row r="398" spans="13:26" x14ac:dyDescent="0.2">
      <c r="M398" s="2"/>
      <c r="N398" s="1">
        <f t="shared" si="34"/>
        <v>340</v>
      </c>
      <c r="O398" s="124">
        <f t="shared" si="35"/>
        <v>19111595.00176714</v>
      </c>
      <c r="P398" s="124">
        <f t="shared" si="36"/>
        <v>38384.106741802781</v>
      </c>
      <c r="Q398" s="124">
        <f t="shared" si="32"/>
        <v>41035.024636272705</v>
      </c>
      <c r="R398" s="124">
        <f t="shared" si="33"/>
        <v>19191014.133145217</v>
      </c>
      <c r="Z398" s="2"/>
    </row>
    <row r="399" spans="13:26" x14ac:dyDescent="0.2">
      <c r="M399" s="2"/>
      <c r="N399" s="1">
        <f t="shared" si="34"/>
        <v>341</v>
      </c>
      <c r="O399" s="124">
        <f t="shared" si="35"/>
        <v>19191014.133145217</v>
      </c>
      <c r="P399" s="124">
        <f t="shared" si="36"/>
        <v>38384.106741802781</v>
      </c>
      <c r="Q399" s="124">
        <f t="shared" si="32"/>
        <v>41205.54761001662</v>
      </c>
      <c r="R399" s="124">
        <f t="shared" si="33"/>
        <v>19270603.78749704</v>
      </c>
      <c r="Z399" s="2"/>
    </row>
    <row r="400" spans="13:26" x14ac:dyDescent="0.2">
      <c r="M400" s="2"/>
      <c r="N400" s="1">
        <f t="shared" si="34"/>
        <v>342</v>
      </c>
      <c r="O400" s="124">
        <f t="shared" si="35"/>
        <v>19270603.78749704</v>
      </c>
      <c r="P400" s="124">
        <f t="shared" si="36"/>
        <v>38384.106741802781</v>
      </c>
      <c r="Q400" s="124">
        <f t="shared" si="32"/>
        <v>41376.436718268313</v>
      </c>
      <c r="R400" s="124">
        <f t="shared" si="33"/>
        <v>19350364.330957111</v>
      </c>
      <c r="Z400" s="2"/>
    </row>
    <row r="401" spans="13:26" x14ac:dyDescent="0.2">
      <c r="M401" s="2"/>
      <c r="N401" s="1">
        <f t="shared" si="34"/>
        <v>343</v>
      </c>
      <c r="O401" s="124">
        <f t="shared" si="35"/>
        <v>19350364.330957111</v>
      </c>
      <c r="P401" s="124">
        <f t="shared" si="36"/>
        <v>38384.106741802781</v>
      </c>
      <c r="Q401" s="124">
        <f t="shared" si="32"/>
        <v>41547.692747165114</v>
      </c>
      <c r="R401" s="124">
        <f t="shared" si="33"/>
        <v>19430296.13044608</v>
      </c>
      <c r="Z401" s="2"/>
    </row>
    <row r="402" spans="13:26" x14ac:dyDescent="0.2">
      <c r="M402" s="2"/>
      <c r="N402" s="1">
        <f t="shared" si="34"/>
        <v>344</v>
      </c>
      <c r="O402" s="124">
        <f t="shared" si="35"/>
        <v>19430296.13044608</v>
      </c>
      <c r="P402" s="124">
        <f t="shared" si="36"/>
        <v>38384.106741802781</v>
      </c>
      <c r="Q402" s="124">
        <f t="shared" si="32"/>
        <v>41719.316484532304</v>
      </c>
      <c r="R402" s="124">
        <f t="shared" si="33"/>
        <v>19510399.553672418</v>
      </c>
      <c r="Z402" s="2"/>
    </row>
    <row r="403" spans="13:26" x14ac:dyDescent="0.2">
      <c r="M403" s="2"/>
      <c r="N403" s="1">
        <f t="shared" si="34"/>
        <v>345</v>
      </c>
      <c r="O403" s="124">
        <f t="shared" si="35"/>
        <v>19510399.553672418</v>
      </c>
      <c r="P403" s="124">
        <f t="shared" si="36"/>
        <v>38384.106741802781</v>
      </c>
      <c r="Q403" s="124">
        <f t="shared" si="32"/>
        <v>41891.308719886736</v>
      </c>
      <c r="R403" s="124">
        <f t="shared" si="33"/>
        <v>19590674.969134111</v>
      </c>
      <c r="Z403" s="2"/>
    </row>
    <row r="404" spans="13:26" x14ac:dyDescent="0.2">
      <c r="M404" s="2"/>
      <c r="N404" s="1">
        <f t="shared" si="34"/>
        <v>346</v>
      </c>
      <c r="O404" s="124">
        <f t="shared" si="35"/>
        <v>19590674.969134111</v>
      </c>
      <c r="P404" s="124">
        <f t="shared" si="36"/>
        <v>38384.106741802781</v>
      </c>
      <c r="Q404" s="124">
        <f t="shared" si="32"/>
        <v>42063.670244440444</v>
      </c>
      <c r="R404" s="124">
        <f t="shared" si="33"/>
        <v>19671122.746120356</v>
      </c>
      <c r="Z404" s="2"/>
    </row>
    <row r="405" spans="13:26" x14ac:dyDescent="0.2">
      <c r="M405" s="2"/>
      <c r="N405" s="1">
        <f t="shared" si="34"/>
        <v>347</v>
      </c>
      <c r="O405" s="124">
        <f t="shared" si="35"/>
        <v>19671122.746120356</v>
      </c>
      <c r="P405" s="124">
        <f t="shared" si="36"/>
        <v>38384.106741802781</v>
      </c>
      <c r="Q405" s="124">
        <f t="shared" si="32"/>
        <v>42236.401851104289</v>
      </c>
      <c r="R405" s="124">
        <f t="shared" si="33"/>
        <v>19751743.254713263</v>
      </c>
      <c r="Z405" s="2"/>
    </row>
    <row r="406" spans="13:26" x14ac:dyDescent="0.2">
      <c r="M406" s="2"/>
      <c r="N406" s="1">
        <f t="shared" si="34"/>
        <v>348</v>
      </c>
      <c r="O406" s="124">
        <f t="shared" si="35"/>
        <v>19751743.254713263</v>
      </c>
      <c r="P406" s="124">
        <f t="shared" si="36"/>
        <v>38384.106741802781</v>
      </c>
      <c r="Q406" s="124">
        <f t="shared" si="32"/>
        <v>42409.504334491619</v>
      </c>
      <c r="R406" s="124">
        <f t="shared" si="33"/>
        <v>19832536.865789559</v>
      </c>
      <c r="Z406" s="2"/>
    </row>
    <row r="407" spans="13:26" x14ac:dyDescent="0.2">
      <c r="M407" s="2"/>
      <c r="N407" s="163" t="s">
        <v>216</v>
      </c>
      <c r="O407" s="163" t="s">
        <v>216</v>
      </c>
      <c r="P407" s="163" t="s">
        <v>216</v>
      </c>
      <c r="Q407" s="163" t="s">
        <v>216</v>
      </c>
      <c r="R407" s="163" t="s">
        <v>216</v>
      </c>
      <c r="Z407" s="2"/>
    </row>
    <row r="408" spans="13:26" x14ac:dyDescent="0.2">
      <c r="M408" s="2"/>
      <c r="N408" s="134"/>
      <c r="O408" s="134" t="s">
        <v>231</v>
      </c>
      <c r="P408" s="196">
        <f>SUM(P59:P406)</f>
        <v>13357669.146147365</v>
      </c>
      <c r="Q408" s="196">
        <f>SUM(Q59:Q406)</f>
        <v>6474867.7196421223</v>
      </c>
      <c r="R408" s="196">
        <f>P408+Q408</f>
        <v>19832536.865789488</v>
      </c>
      <c r="S408" s="124">
        <f>R408-P54</f>
        <v>1.1548399925231934E-7</v>
      </c>
      <c r="Z408" s="2"/>
    </row>
    <row r="409" spans="13:26" x14ac:dyDescent="0.2"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</sheetData>
  <mergeCells count="1">
    <mergeCell ref="AF7:AF8"/>
  </mergeCells>
  <printOptions horizontalCentered="1"/>
  <pageMargins left="0.75" right="0.75" top="0.75" bottom="0.75" header="1" footer="1"/>
  <pageSetup scale="69" orientation="portrait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A70AB-C085-4965-A128-A220D52EFECF}">
  <sheetPr>
    <tabColor theme="2" tint="-0.499984740745262"/>
    <pageSetUpPr fitToPage="1"/>
  </sheetPr>
  <dimension ref="A1:AH409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6.42578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28515625" style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5703125" style="1" bestFit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Cotton Mouth Ranch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2054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9815543.4112751875</v>
      </c>
      <c r="Q8" s="184">
        <f>G10</f>
        <v>4349670.683837153</v>
      </c>
      <c r="R8" s="184">
        <f>G11</f>
        <v>4356060.5630497346</v>
      </c>
      <c r="S8" s="184">
        <f>G12</f>
        <v>3695622.6027817014</v>
      </c>
      <c r="T8" s="184">
        <f>G13</f>
        <v>-2585810.438393401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20638289.429945603</v>
      </c>
      <c r="Q9" s="184">
        <f>L10</f>
        <v>9784930.4755133577</v>
      </c>
      <c r="R9" s="184">
        <f>L11</f>
        <v>9939452.4698820636</v>
      </c>
      <c r="S9" s="184">
        <f>L12</f>
        <v>6814086.1483843569</v>
      </c>
      <c r="T9" s="184">
        <f>L13</f>
        <v>-5900179.6638341788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35</v>
      </c>
      <c r="B10" s="170">
        <f>'Escalation Factors'!$A$10</f>
        <v>2023</v>
      </c>
      <c r="C10" s="201">
        <v>2054</v>
      </c>
      <c r="D10" s="10" t="s">
        <v>155</v>
      </c>
      <c r="E10" s="184">
        <f>VLOOKUP($A$10,'Cost Estimates in 2023'!$A:$F,2,FALSE)</f>
        <v>4124820</v>
      </c>
      <c r="F10" s="164">
        <f>VLOOKUP(G$7,Multiplier_Labor,3,FALSE)</f>
        <v>1.0545116353773385</v>
      </c>
      <c r="G10" s="185">
        <f>E10*F10</f>
        <v>4349670.683837153</v>
      </c>
      <c r="H10" s="137"/>
      <c r="J10" s="165">
        <f>C10+1</f>
        <v>2055</v>
      </c>
      <c r="K10" s="164">
        <f>VLOOKUP(J$10,Multiplier_Labor,4,FALSE)</f>
        <v>2.2495796088363584</v>
      </c>
      <c r="L10" s="185">
        <f>G10*K10</f>
        <v>9784930.4755133577</v>
      </c>
      <c r="M10" s="2"/>
      <c r="O10" s="134" t="s">
        <v>235</v>
      </c>
      <c r="P10" s="184">
        <f>SUM(Q10:T10)</f>
        <v>20638289.429945603</v>
      </c>
      <c r="Q10" s="184">
        <f>Q9-Q16</f>
        <v>9784930.4755133577</v>
      </c>
      <c r="R10" s="184">
        <f>R9-R16</f>
        <v>9939452.4698820636</v>
      </c>
      <c r="S10" s="184">
        <f>S9-S16</f>
        <v>6814086.1483843569</v>
      </c>
      <c r="T10" s="184">
        <f>T9-T16</f>
        <v>-5900179.6638341788</v>
      </c>
      <c r="Z10" s="2"/>
      <c r="AA10" s="186" t="str">
        <f>A10</f>
        <v>Cotton Mouth Ranch Solar</v>
      </c>
      <c r="AB10" s="182">
        <f>P12</f>
        <v>29</v>
      </c>
      <c r="AC10" s="187">
        <f>G7</f>
        <v>2025</v>
      </c>
      <c r="AD10" s="187">
        <f>C10</f>
        <v>2054</v>
      </c>
      <c r="AE10" s="182">
        <f>G15</f>
        <v>9815543.4112751875</v>
      </c>
      <c r="AF10" s="182">
        <f>P16</f>
        <v>0</v>
      </c>
      <c r="AG10" s="182">
        <f>L15</f>
        <v>20638289.429945603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4296745</v>
      </c>
      <c r="F11" s="164">
        <f>VLOOKUP(G$7,Multiplier_Materials,3,FALSE)</f>
        <v>1.0138047668757943</v>
      </c>
      <c r="G11" s="185">
        <f>E11*F11</f>
        <v>4356060.5630497346</v>
      </c>
      <c r="H11" s="137"/>
      <c r="K11" s="164">
        <f>VLOOKUP(J$10,Multiplier_Materials,4,FALSE)</f>
        <v>2.2817525895285815</v>
      </c>
      <c r="L11" s="185">
        <f>G11*K11</f>
        <v>9939452.4698820636</v>
      </c>
      <c r="M11" s="2"/>
      <c r="O11" s="134" t="s">
        <v>234</v>
      </c>
      <c r="P11" s="184">
        <f>SUM(Q11:T11)</f>
        <v>9815543.4112751838</v>
      </c>
      <c r="Q11" s="184">
        <f>Q10/((1+Q13)^(P12))</f>
        <v>4349670.6838371595</v>
      </c>
      <c r="R11" s="184">
        <f>R10/((1+R13)^(P12))</f>
        <v>4356060.5630497327</v>
      </c>
      <c r="S11" s="184">
        <f>S10/((1+S13)^(P12))</f>
        <v>3695622.6027816907</v>
      </c>
      <c r="T11" s="184">
        <f>T10/((1+T13)^(P12))</f>
        <v>-2585810.4383933991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3547750</v>
      </c>
      <c r="F12" s="164">
        <f>VLOOKUP(G$7,Multiplier_GDP,3,FALSE)</f>
        <v>1.0416806716317952</v>
      </c>
      <c r="G12" s="185">
        <f>E12*F12</f>
        <v>3695622.6027817014</v>
      </c>
      <c r="H12" s="137"/>
      <c r="K12" s="164">
        <f>VLOOKUP(J$10,Multiplier_GDP,4,FALSE)</f>
        <v>1.8438262995943857</v>
      </c>
      <c r="L12" s="185">
        <f>G12*K12</f>
        <v>6814086.1483843569</v>
      </c>
      <c r="M12" s="2"/>
      <c r="O12" s="134" t="s">
        <v>244</v>
      </c>
      <c r="P12" s="184">
        <f>(P7-P6)</f>
        <v>29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-2550600</v>
      </c>
      <c r="F13" s="164">
        <f>F11</f>
        <v>1.0138047668757943</v>
      </c>
      <c r="G13" s="185">
        <f>E13*F13</f>
        <v>-2585810.438393401</v>
      </c>
      <c r="H13" s="137"/>
      <c r="K13" s="164">
        <f>K11</f>
        <v>2.2817525895285815</v>
      </c>
      <c r="L13" s="185">
        <f>G13*K13</f>
        <v>-5900179.6638341788</v>
      </c>
      <c r="M13" s="2"/>
      <c r="O13" s="180" t="s">
        <v>237</v>
      </c>
      <c r="P13" s="189">
        <f>IF(P8=0,0,((P9/P8)^(1/($P7-$P6))-1))</f>
        <v>2.5958119302390337E-2</v>
      </c>
      <c r="Q13" s="189">
        <f>IF(Q8=0,0,((Q9/Q8)^(1/($P7-$P6))-1))</f>
        <v>2.8351122457249911E-2</v>
      </c>
      <c r="R13" s="189">
        <f>IF(R8=0,0,((R9/R8)^(1/($P7-$P6))-1))</f>
        <v>2.8854799844558521E-2</v>
      </c>
      <c r="S13" s="189">
        <f>IF(S8=0,0,((S9/S8)^(1/($P7-$P6))-1))</f>
        <v>2.1322168811715114E-2</v>
      </c>
      <c r="T13" s="189">
        <f>IF(T8=0,0,((T9/T8)^(1/($P7-$P6))-1))</f>
        <v>2.8854799844558521E-2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485119.02027405449</v>
      </c>
      <c r="Q14" s="185">
        <f>PMT(Q13,$P12,-Q11)</f>
        <v>222005.67309616369</v>
      </c>
      <c r="R14" s="185">
        <f>PMT(R13,$P12,-R11)</f>
        <v>223756.84194126114</v>
      </c>
      <c r="S14" s="185">
        <f>PMT(S13,$P12,-S11)</f>
        <v>172181.28330825837</v>
      </c>
      <c r="T14" s="185">
        <f>PMT(T13,$P12,-T11)</f>
        <v>-132824.77807162877</v>
      </c>
      <c r="U14" s="190"/>
      <c r="Z14" s="2"/>
    </row>
    <row r="15" spans="1:34" x14ac:dyDescent="0.2">
      <c r="E15" s="185">
        <f>SUM(E10:E13)</f>
        <v>9418715</v>
      </c>
      <c r="F15" s="124"/>
      <c r="G15" s="185">
        <f>SUM(G10:G13)</f>
        <v>9815543.4112751875</v>
      </c>
      <c r="H15" s="137"/>
      <c r="L15" s="185">
        <f>SUM(L10:L13)</f>
        <v>20638289.429945603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485119.02027405449</v>
      </c>
      <c r="Q17" s="124">
        <f>IF($N17&lt;=TRUNC($P$12),Q14*(1+0),0)</f>
        <v>222005.67309616369</v>
      </c>
      <c r="R17" s="124">
        <f>IF($N17&lt;=TRUNC($P$12),R14*(1+0),0)</f>
        <v>223756.84194126114</v>
      </c>
      <c r="S17" s="124">
        <f>IF($N17&lt;=TRUNC($P$12),S14*(1+0),0)</f>
        <v>172181.28330825837</v>
      </c>
      <c r="T17" s="124">
        <f>IF($N17&lt;=TRUNC($P$12),T14*(1+0),0)</f>
        <v>-132824.77807162877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497708.23518953519</v>
      </c>
      <c r="Q18" s="124">
        <f t="shared" ref="Q18:Q48" si="3">IF($N18&lt;=TRUNC($P$12),Q17*(1+Q$13),0)</f>
        <v>228299.78312031721</v>
      </c>
      <c r="R18" s="124">
        <f t="shared" ref="R18:R48" si="4">IF($N18&lt;=TRUNC($P$12),R17*(1+R$13),0)</f>
        <v>230213.30082932673</v>
      </c>
      <c r="S18" s="124">
        <f t="shared" ref="S18:S48" si="5">IF($N18&lt;=TRUNC($P$12),S17*(1+S$13),0)</f>
        <v>175852.56169717479</v>
      </c>
      <c r="T18" s="124">
        <f t="shared" ref="T18:T48" si="6">IF($N18&lt;=TRUNC($P$12),T17*(1+T$13),0)</f>
        <v>-136657.41045728352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510629.88479518727</v>
      </c>
      <c r="Q19" s="124">
        <f t="shared" si="3"/>
        <v>234772.33822852492</v>
      </c>
      <c r="R19" s="124">
        <f t="shared" si="4"/>
        <v>236856.05954631208</v>
      </c>
      <c r="S19" s="124">
        <f t="shared" si="5"/>
        <v>179602.11970365449</v>
      </c>
      <c r="T19" s="124">
        <f t="shared" si="6"/>
        <v>-140600.63268330411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523892.88189722697</v>
      </c>
      <c r="Q20" s="124">
        <f t="shared" si="3"/>
        <v>241428.39753921673</v>
      </c>
      <c r="R20" s="124">
        <f t="shared" si="4"/>
        <v>243690.49373649174</v>
      </c>
      <c r="S20" s="124">
        <f t="shared" si="5"/>
        <v>183431.62641891767</v>
      </c>
      <c r="T20" s="124">
        <f t="shared" si="6"/>
        <v>-144657.63579739915</v>
      </c>
      <c r="U20" s="196">
        <f>SUM(Q17:T20)/4</f>
        <v>504337.50553900097</v>
      </c>
      <c r="V20" s="124">
        <f>SUM(Q17:Q20)/4</f>
        <v>231626.54799605563</v>
      </c>
      <c r="W20" s="124">
        <f>SUM(R17:R20)/4</f>
        <v>233629.17401334795</v>
      </c>
      <c r="X20" s="124">
        <f>SUM(S17:S20)/4</f>
        <v>177766.89778200135</v>
      </c>
      <c r="Y20" s="124">
        <f>SUM(T17:T20)/4</f>
        <v>-138685.1142524039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537506.38135829777</v>
      </c>
      <c r="Q21" s="124">
        <f t="shared" si="3"/>
        <v>248273.16360250869</v>
      </c>
      <c r="R21" s="124">
        <f t="shared" si="4"/>
        <v>250722.13415727986</v>
      </c>
      <c r="S21" s="124">
        <f t="shared" si="5"/>
        <v>187342.78652282929</v>
      </c>
      <c r="T21" s="124">
        <f t="shared" si="6"/>
        <v>-148831.70292432015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551479.78674164088</v>
      </c>
      <c r="Q22" s="124">
        <f t="shared" si="3"/>
        <v>255311.98646665225</v>
      </c>
      <c r="R22" s="124">
        <f t="shared" si="4"/>
        <v>257956.67115498873</v>
      </c>
      <c r="S22" s="124">
        <f t="shared" si="5"/>
        <v>191337.34104272616</v>
      </c>
      <c r="T22" s="124">
        <f t="shared" si="6"/>
        <v>-153126.21192272622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565822.75713921851</v>
      </c>
      <c r="Q23" s="124">
        <f t="shared" si="3"/>
        <v>262550.36785977206</v>
      </c>
      <c r="R23" s="124">
        <f t="shared" si="4"/>
        <v>265399.95926973451</v>
      </c>
      <c r="S23" s="124">
        <f t="shared" si="5"/>
        <v>195417.06812842388</v>
      </c>
      <c r="T23" s="124">
        <f t="shared" si="6"/>
        <v>-157544.63811871194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580545.21418891498</v>
      </c>
      <c r="Q24" s="124">
        <f t="shared" si="3"/>
        <v>269993.96549016045</v>
      </c>
      <c r="R24" s="124">
        <f t="shared" si="4"/>
        <v>273058.02197321667</v>
      </c>
      <c r="S24" s="124">
        <f t="shared" si="5"/>
        <v>199583.78384374856</v>
      </c>
      <c r="T24" s="124">
        <f t="shared" si="6"/>
        <v>-162090.55711821077</v>
      </c>
      <c r="U24" s="196">
        <f>SUM(Q21:T24)/4</f>
        <v>558838.53485701804</v>
      </c>
      <c r="V24" s="124">
        <f>SUM(Q21:Q24)/4</f>
        <v>259032.37085477338</v>
      </c>
      <c r="W24" s="124">
        <f>SUM(R21:R24)/4</f>
        <v>261784.19663880492</v>
      </c>
      <c r="X24" s="124">
        <f>SUM(S21:S24)/4</f>
        <v>193420.24488443194</v>
      </c>
      <c r="Y24" s="124">
        <f>SUM(T21:T24)/4</f>
        <v>-155398.27752099227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595657.34928609151</v>
      </c>
      <c r="Q25" s="124">
        <f t="shared" si="3"/>
        <v>277648.59746849048</v>
      </c>
      <c r="R25" s="124">
        <f t="shared" si="4"/>
        <v>280937.05654320488</v>
      </c>
      <c r="S25" s="124">
        <f t="shared" si="5"/>
        <v>203839.34297494582</v>
      </c>
      <c r="T25" s="124">
        <f t="shared" si="6"/>
        <v>-166767.64770054971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611169.63099491177</v>
      </c>
      <c r="Q26" s="124">
        <f t="shared" si="3"/>
        <v>285520.24685540335</v>
      </c>
      <c r="R26" s="124">
        <f t="shared" si="4"/>
        <v>289043.43907867849</v>
      </c>
      <c r="S26" s="124">
        <f t="shared" si="5"/>
        <v>208185.63985632671</v>
      </c>
      <c r="T26" s="124">
        <f t="shared" si="6"/>
        <v>-171579.69479549694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627092.81266500847</v>
      </c>
      <c r="Q27" s="124">
        <f t="shared" si="3"/>
        <v>293615.06633802509</v>
      </c>
      <c r="R27" s="124">
        <f t="shared" si="4"/>
        <v>297383.72965967661</v>
      </c>
      <c r="S27" s="124">
        <f t="shared" si="5"/>
        <v>212624.60921351824</v>
      </c>
      <c r="T27" s="124">
        <f t="shared" si="6"/>
        <v>-176530.59254621144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643437.94025922311</v>
      </c>
      <c r="Q28" s="124">
        <f t="shared" si="3"/>
        <v>301939.38303906802</v>
      </c>
      <c r="R28" s="124">
        <f t="shared" si="4"/>
        <v>305964.67765603488</v>
      </c>
      <c r="S28" s="124">
        <f t="shared" si="5"/>
        <v>217158.22702469383</v>
      </c>
      <c r="T28" s="124">
        <f t="shared" si="6"/>
        <v>-181624.34746057368</v>
      </c>
      <c r="U28" s="196">
        <f>SUM(Q25:T28)/4</f>
        <v>619339.43330130866</v>
      </c>
      <c r="V28" s="124">
        <f>SUM(Q25:Q28)/4</f>
        <v>289680.82342524669</v>
      </c>
      <c r="W28" s="124">
        <f>SUM(R25:R28)/4</f>
        <v>293332.2257343987</v>
      </c>
      <c r="X28" s="124">
        <f>SUM(S25:S28)/4</f>
        <v>210451.95476737115</v>
      </c>
      <c r="Y28" s="124">
        <f>SUM(T25:T28)/4</f>
        <v>-174125.57062570794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660216.36039829976</v>
      </c>
      <c r="Q29" s="124">
        <f t="shared" si="3"/>
        <v>310499.70346227515</v>
      </c>
      <c r="R29" s="124">
        <f t="shared" si="4"/>
        <v>314793.22718930466</v>
      </c>
      <c r="S29" s="124">
        <f t="shared" si="5"/>
        <v>221788.5114001671</v>
      </c>
      <c r="T29" s="124">
        <f t="shared" si="6"/>
        <v>-186865.08165344709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677439.72862859478</v>
      </c>
      <c r="Q30" s="124">
        <f t="shared" si="3"/>
        <v>319302.71857807389</v>
      </c>
      <c r="R30" s="124">
        <f t="shared" si="4"/>
        <v>323876.5227522747</v>
      </c>
      <c r="S30" s="124">
        <f t="shared" si="5"/>
        <v>226517.52348074046</v>
      </c>
      <c r="T30" s="124">
        <f t="shared" si="6"/>
        <v>-192257.0361824944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695120.017919017</v>
      </c>
      <c r="Q31" s="124">
        <f t="shared" si="3"/>
        <v>328355.30905341369</v>
      </c>
      <c r="R31" s="124">
        <f t="shared" si="4"/>
        <v>333221.91499064321</v>
      </c>
      <c r="S31" s="124">
        <f t="shared" si="5"/>
        <v>231347.36835520845</v>
      </c>
      <c r="T31" s="124">
        <f t="shared" si="6"/>
        <v>-197804.57448024832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713269.52739360416</v>
      </c>
      <c r="Q32" s="124">
        <f t="shared" si="3"/>
        <v>337664.55062987516</v>
      </c>
      <c r="R32" s="124">
        <f t="shared" si="4"/>
        <v>342836.96665151871</v>
      </c>
      <c r="S32" s="124">
        <f t="shared" si="5"/>
        <v>236280.19599742425</v>
      </c>
      <c r="T32" s="124">
        <f t="shared" si="6"/>
        <v>-203512.18588521396</v>
      </c>
      <c r="U32" s="196">
        <f>SUM(Q29:T32)/4</f>
        <v>686511.4085848789</v>
      </c>
      <c r="V32" s="124">
        <f>SUM(Q29:Q32)/4</f>
        <v>323955.57043090952</v>
      </c>
      <c r="W32" s="124">
        <f>SUM(R29:R32)/4</f>
        <v>328682.15789593535</v>
      </c>
      <c r="X32" s="124">
        <f>SUM(S29:S32)/4</f>
        <v>228983.39980838506</v>
      </c>
      <c r="Y32" s="124">
        <f>SUM(T29:T32)/4</f>
        <v>-195109.71955035097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731900.89130630495</v>
      </c>
      <c r="Q33" s="124">
        <f t="shared" si="3"/>
        <v>347237.71965425502</v>
      </c>
      <c r="R33" s="124">
        <f t="shared" si="4"/>
        <v>352729.4587035639</v>
      </c>
      <c r="S33" s="124">
        <f t="shared" si="5"/>
        <v>241318.20222334645</v>
      </c>
      <c r="T33" s="124">
        <f t="shared" si="6"/>
        <v>-209384.48927486039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751027.08826473425</v>
      </c>
      <c r="Q34" s="124">
        <f t="shared" si="3"/>
        <v>357082.29876594903</v>
      </c>
      <c r="R34" s="124">
        <f t="shared" si="4"/>
        <v>362907.39663373469</v>
      </c>
      <c r="S34" s="124">
        <f t="shared" si="5"/>
        <v>246463.62966849224</v>
      </c>
      <c r="T34" s="124">
        <f t="shared" si="6"/>
        <v>-215426.2368034416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770661.45070985018</v>
      </c>
      <c r="Q35" s="124">
        <f t="shared" si="3"/>
        <v>367205.98274557875</v>
      </c>
      <c r="R35" s="124">
        <f t="shared" si="4"/>
        <v>373379.01692571089</v>
      </c>
      <c r="S35" s="124">
        <f t="shared" si="5"/>
        <v>251718.76878623187</v>
      </c>
      <c r="T35" s="124">
        <f t="shared" si="6"/>
        <v>-221642.31774767136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790817.67465869826</v>
      </c>
      <c r="Q36" s="124">
        <f t="shared" si="3"/>
        <v>377616.68452943343</v>
      </c>
      <c r="R36" s="124">
        <f t="shared" si="4"/>
        <v>384152.7937252603</v>
      </c>
      <c r="S36" s="124">
        <f t="shared" si="5"/>
        <v>257085.95886736899</v>
      </c>
      <c r="T36" s="124">
        <f t="shared" si="6"/>
        <v>-228037.76246336446</v>
      </c>
      <c r="U36" s="196">
        <f>SUM(Q33:T36)/4</f>
        <v>761101.7762348972</v>
      </c>
      <c r="V36" s="124">
        <f>SUM(Q33:Q36)/4</f>
        <v>362285.67142380407</v>
      </c>
      <c r="W36" s="124">
        <f>SUM(R33:R36)/4</f>
        <v>368292.16649706743</v>
      </c>
      <c r="X36" s="124">
        <f>SUM(S33:S36)/4</f>
        <v>249146.63988635989</v>
      </c>
      <c r="Y36" s="124">
        <f>SUM(T33:T36)/4</f>
        <v>-218622.70157233445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811509.82971757348</v>
      </c>
      <c r="Q37" s="124">
        <f t="shared" si="3"/>
        <v>388322.54139442812</v>
      </c>
      <c r="R37" s="124">
        <f t="shared" si="4"/>
        <v>395237.44569793064</v>
      </c>
      <c r="S37" s="124">
        <f t="shared" si="5"/>
        <v>262567.58908146067</v>
      </c>
      <c r="T37" s="124">
        <f t="shared" si="6"/>
        <v>-234617.74645624583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832752.36937314935</v>
      </c>
      <c r="Q38" s="124">
        <f t="shared" si="3"/>
        <v>399331.92131841206</v>
      </c>
      <c r="R38" s="124">
        <f t="shared" si="4"/>
        <v>406641.94308461901</v>
      </c>
      <c r="S38" s="124">
        <f t="shared" si="5"/>
        <v>268166.0995403406</v>
      </c>
      <c r="T38" s="124">
        <f t="shared" si="6"/>
        <v>-241387.59457022219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854560.14156934095</v>
      </c>
      <c r="Q39" s="124">
        <f t="shared" si="3"/>
        <v>410653.42952079925</v>
      </c>
      <c r="R39" s="124">
        <f t="shared" si="4"/>
        <v>418375.51496072806</v>
      </c>
      <c r="S39" s="124">
        <f t="shared" si="5"/>
        <v>273883.98238431895</v>
      </c>
      <c r="T39" s="124">
        <f t="shared" si="6"/>
        <v>-248352.7852965054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876948.39957788459</v>
      </c>
      <c r="Q40" s="124">
        <f t="shared" si="3"/>
        <v>422295.91518863308</v>
      </c>
      <c r="R40" s="124">
        <f t="shared" si="4"/>
        <v>430447.65670478396</v>
      </c>
      <c r="S40" s="124">
        <f t="shared" si="5"/>
        <v>279723.78289154219</v>
      </c>
      <c r="T40" s="124">
        <f t="shared" si="6"/>
        <v>-255518.95520707467</v>
      </c>
      <c r="U40" s="196">
        <f>SUM(Q37:T40)/4</f>
        <v>843942.68505948712</v>
      </c>
      <c r="V40" s="124">
        <f>SUM(Q37:Q40)/4</f>
        <v>405150.95185556816</v>
      </c>
      <c r="W40" s="124">
        <f>SUM(R37:R40)/4</f>
        <v>412675.64011201542</v>
      </c>
      <c r="X40" s="124">
        <f>SUM(S37:S40)/4</f>
        <v>271085.36347441562</v>
      </c>
      <c r="Y40" s="124">
        <f>SUM(T37:T40)/4</f>
        <v>-244969.27038251201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899932.81317084399</v>
      </c>
      <c r="Q41" s="124">
        <f t="shared" si="3"/>
        <v>434268.47839334246</v>
      </c>
      <c r="R41" s="124">
        <f t="shared" si="4"/>
        <v>442868.13768255973</v>
      </c>
      <c r="S41" s="124">
        <f t="shared" si="5"/>
        <v>285688.10061100719</v>
      </c>
      <c r="T41" s="124">
        <f t="shared" si="6"/>
        <v>-262891.9035160655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923529.48010347469</v>
      </c>
      <c r="Q42" s="124">
        <f t="shared" si="3"/>
        <v>446580.47720359568</v>
      </c>
      <c r="R42" s="124">
        <f t="shared" si="4"/>
        <v>455647.00915292237</v>
      </c>
      <c r="S42" s="124">
        <f t="shared" si="5"/>
        <v>291779.59051973332</v>
      </c>
      <c r="T42" s="124">
        <f t="shared" si="6"/>
        <v>-270477.59677277657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947754.93791612959</v>
      </c>
      <c r="Q43" s="124">
        <f t="shared" si="3"/>
        <v>459241.53499981191</v>
      </c>
      <c r="R43" s="124">
        <f t="shared" si="4"/>
        <v>468794.61240180169</v>
      </c>
      <c r="S43" s="124">
        <f t="shared" si="5"/>
        <v>298000.96420460817</v>
      </c>
      <c r="T43" s="124">
        <f t="shared" si="6"/>
        <v>-278282.17369009223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972626.17606411432</v>
      </c>
      <c r="Q44" s="124">
        <f t="shared" si="3"/>
        <v>472261.54799604701</v>
      </c>
      <c r="R44" s="124">
        <f t="shared" si="4"/>
        <v>482321.58711086307</v>
      </c>
      <c r="S44" s="124">
        <f t="shared" si="5"/>
        <v>304354.9910694327</v>
      </c>
      <c r="T44" s="124">
        <f t="shared" si="6"/>
        <v>-286311.95011222851</v>
      </c>
      <c r="U44" s="196">
        <f>SUM(Q41:T44)/4</f>
        <v>935960.85181364068</v>
      </c>
      <c r="V44" s="124">
        <f>SUM(Q41:Q44)/4</f>
        <v>453088.00964819925</v>
      </c>
      <c r="W44" s="124">
        <f>SUM(R41:R44)/4</f>
        <v>462407.83658703673</v>
      </c>
      <c r="X44" s="124">
        <f>SUM(S41:S44)/4</f>
        <v>294955.91160119534</v>
      </c>
      <c r="Y44" s="124">
        <f>SUM(T41:T44)/4</f>
        <v>-274490.9060227907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998160.64838467119</v>
      </c>
      <c r="Q45" s="124">
        <f t="shared" si="3"/>
        <v>485650.69297513337</v>
      </c>
      <c r="R45" s="124">
        <f t="shared" si="4"/>
        <v>496238.8799676568</v>
      </c>
      <c r="S45" s="124">
        <f t="shared" si="5"/>
        <v>310844.49956770317</v>
      </c>
      <c r="T45" s="124">
        <f t="shared" si="6"/>
        <v>-294573.42412582209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249540.1620961678</v>
      </c>
      <c r="V48" s="124">
        <f>SUM(Q45:Q48)/4</f>
        <v>121412.67324378334</v>
      </c>
      <c r="W48" s="124">
        <f>SUM(R45:R48)/4</f>
        <v>124059.7199919142</v>
      </c>
      <c r="X48" s="124">
        <f>SUM(S45:S48)/4</f>
        <v>77711.124891925792</v>
      </c>
      <c r="Y48" s="124">
        <f>SUM(T45:T48)/4</f>
        <v>-73643.356031455522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20638289.429945596</v>
      </c>
      <c r="Q50" s="196">
        <f>SUM(Q$17:Q$48)</f>
        <v>9784930.4755133577</v>
      </c>
      <c r="R50" s="196">
        <f>SUM(R$17:R$48)</f>
        <v>9939452.4698820822</v>
      </c>
      <c r="S50" s="196">
        <f>SUM(S$17:S$48)</f>
        <v>6814086.1483843457</v>
      </c>
      <c r="T50" s="196">
        <f>SUM(T$17:T$48)</f>
        <v>-5900179.6638341909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1.862645149230957E-8</v>
      </c>
      <c r="S51" s="188">
        <f>S50-S$10</f>
        <v>-1.1175870895385742E-8</v>
      </c>
      <c r="T51" s="188">
        <f>T50-T$10</f>
        <v>-1.2107193470001221E-8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2.5958119302390337E-2</v>
      </c>
      <c r="Z52" s="2"/>
    </row>
    <row r="53" spans="13:26" x14ac:dyDescent="0.2">
      <c r="M53" s="2"/>
      <c r="O53" s="134" t="s">
        <v>236</v>
      </c>
      <c r="P53" s="197">
        <f>((1+P52)^(1/12))-1</f>
        <v>2.1378591793335122E-3</v>
      </c>
      <c r="Z53" s="2"/>
    </row>
    <row r="54" spans="13:26" x14ac:dyDescent="0.2">
      <c r="M54" s="2"/>
      <c r="O54" s="134" t="s">
        <v>235</v>
      </c>
      <c r="P54" s="196">
        <f>P10</f>
        <v>20638289.429945603</v>
      </c>
      <c r="Z54" s="2"/>
    </row>
    <row r="55" spans="13:26" x14ac:dyDescent="0.2">
      <c r="M55" s="2"/>
      <c r="O55" s="134" t="s">
        <v>234</v>
      </c>
      <c r="P55" s="196">
        <f>P54/(1+P53)^P56</f>
        <v>9815543.411274774</v>
      </c>
      <c r="Z55" s="2"/>
    </row>
    <row r="56" spans="13:26" x14ac:dyDescent="0.2">
      <c r="M56" s="2"/>
      <c r="O56" s="134" t="s">
        <v>233</v>
      </c>
      <c r="P56" s="124">
        <f>$P$12*12</f>
        <v>348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40015.631485316349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40015.631485316349</v>
      </c>
      <c r="Q59" s="124">
        <f t="shared" ref="Q59:Q122" si="7">O59*$P$53</f>
        <v>0</v>
      </c>
      <c r="R59" s="124">
        <f t="shared" ref="R59:R122" si="8">O59+P59+Q59</f>
        <v>40015.631485316349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40015.631485316349</v>
      </c>
      <c r="P60" s="124">
        <f t="shared" ref="P60:P123" si="11">P59</f>
        <v>40015.631485316349</v>
      </c>
      <c r="Q60" s="124">
        <f t="shared" si="7"/>
        <v>85.547785087710665</v>
      </c>
      <c r="R60" s="124">
        <f t="shared" si="8"/>
        <v>80116.810755720406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80116.810755720406</v>
      </c>
      <c r="P61" s="124">
        <f t="shared" si="11"/>
        <v>40015.631485316349</v>
      </c>
      <c r="Q61" s="124">
        <f t="shared" si="7"/>
        <v>171.27845929304274</v>
      </c>
      <c r="R61" s="124">
        <f t="shared" si="8"/>
        <v>120303.7207003298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120303.7207003298</v>
      </c>
      <c r="P62" s="124">
        <f t="shared" si="11"/>
        <v>40015.631485316349</v>
      </c>
      <c r="Q62" s="124">
        <f t="shared" si="7"/>
        <v>257.19241360717513</v>
      </c>
      <c r="R62" s="124">
        <f t="shared" si="8"/>
        <v>160576.54459925331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160576.54459925331</v>
      </c>
      <c r="P63" s="124">
        <f t="shared" si="11"/>
        <v>40015.631485316349</v>
      </c>
      <c r="Q63" s="124">
        <f t="shared" si="7"/>
        <v>343.29003985717077</v>
      </c>
      <c r="R63" s="124">
        <f t="shared" si="8"/>
        <v>200935.46612442684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200935.46612442684</v>
      </c>
      <c r="P64" s="124">
        <f t="shared" si="11"/>
        <v>40015.631485316349</v>
      </c>
      <c r="Q64" s="124">
        <f t="shared" si="7"/>
        <v>429.57173070776389</v>
      </c>
      <c r="R64" s="124">
        <f t="shared" si="8"/>
        <v>241380.66934045096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241380.66934045096</v>
      </c>
      <c r="P65" s="124">
        <f t="shared" si="11"/>
        <v>40015.631485316349</v>
      </c>
      <c r="Q65" s="124">
        <f t="shared" si="7"/>
        <v>516.03787966315031</v>
      </c>
      <c r="R65" s="124">
        <f t="shared" si="8"/>
        <v>281912.33870543051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281912.33870543051</v>
      </c>
      <c r="P66" s="124">
        <f t="shared" si="11"/>
        <v>40015.631485316349</v>
      </c>
      <c r="Q66" s="124">
        <f t="shared" si="7"/>
        <v>602.68888106878285</v>
      </c>
      <c r="R66" s="124">
        <f t="shared" si="8"/>
        <v>322530.65907181561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322530.65907181561</v>
      </c>
      <c r="P67" s="124">
        <f t="shared" si="11"/>
        <v>40015.631485316349</v>
      </c>
      <c r="Q67" s="124">
        <f t="shared" si="7"/>
        <v>689.52513011316853</v>
      </c>
      <c r="R67" s="124">
        <f t="shared" si="8"/>
        <v>363235.81568724517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363235.81568724517</v>
      </c>
      <c r="P68" s="124">
        <f t="shared" si="11"/>
        <v>40015.631485316349</v>
      </c>
      <c r="Q68" s="124">
        <f t="shared" si="7"/>
        <v>776.54702282967287</v>
      </c>
      <c r="R68" s="124">
        <f t="shared" si="8"/>
        <v>404027.99419539119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404027.99419539119</v>
      </c>
      <c r="P69" s="124">
        <f t="shared" si="11"/>
        <v>40015.631485316349</v>
      </c>
      <c r="Q69" s="124">
        <f t="shared" si="7"/>
        <v>863.7549560983241</v>
      </c>
      <c r="R69" s="124">
        <f t="shared" si="8"/>
        <v>444907.38063680584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444907.38063680584</v>
      </c>
      <c r="P70" s="124">
        <f t="shared" si="11"/>
        <v>40015.631485316349</v>
      </c>
      <c r="Q70" s="124">
        <f t="shared" si="7"/>
        <v>951.14932764762432</v>
      </c>
      <c r="R70" s="124">
        <f t="shared" si="8"/>
        <v>485874.16144976986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485874.16144976986</v>
      </c>
      <c r="P71" s="124">
        <f t="shared" si="11"/>
        <v>40015.631485316349</v>
      </c>
      <c r="Q71" s="124">
        <f t="shared" si="7"/>
        <v>1038.7305360563635</v>
      </c>
      <c r="R71" s="124">
        <f t="shared" si="8"/>
        <v>526928.52347114251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526928.52347114251</v>
      </c>
      <c r="P72" s="124">
        <f t="shared" si="11"/>
        <v>40015.631485316349</v>
      </c>
      <c r="Q72" s="124">
        <f t="shared" si="7"/>
        <v>1126.4989807554362</v>
      </c>
      <c r="R72" s="124">
        <f t="shared" si="8"/>
        <v>568070.65393721429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568070.65393721429</v>
      </c>
      <c r="P73" s="124">
        <f t="shared" si="11"/>
        <v>40015.631485316349</v>
      </c>
      <c r="Q73" s="124">
        <f t="shared" si="7"/>
        <v>1214.4550620296645</v>
      </c>
      <c r="R73" s="124">
        <f t="shared" si="8"/>
        <v>609300.74048456026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609300.74048456026</v>
      </c>
      <c r="P74" s="124">
        <f t="shared" si="11"/>
        <v>40015.631485316349</v>
      </c>
      <c r="Q74" s="124">
        <f t="shared" si="7"/>
        <v>1302.5991810196233</v>
      </c>
      <c r="R74" s="124">
        <f t="shared" si="8"/>
        <v>650618.97115089616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650618.97115089616</v>
      </c>
      <c r="P75" s="124">
        <f t="shared" si="11"/>
        <v>40015.631485316349</v>
      </c>
      <c r="Q75" s="124">
        <f t="shared" si="7"/>
        <v>1390.931739723469</v>
      </c>
      <c r="R75" s="124">
        <f t="shared" si="8"/>
        <v>692025.53437593591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692025.53437593591</v>
      </c>
      <c r="P76" s="124">
        <f t="shared" si="11"/>
        <v>40015.631485316349</v>
      </c>
      <c r="Q76" s="124">
        <f t="shared" si="7"/>
        <v>1479.4531409987735</v>
      </c>
      <c r="R76" s="124">
        <f t="shared" si="8"/>
        <v>733520.61900225095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733520.61900225095</v>
      </c>
      <c r="P77" s="124">
        <f t="shared" si="11"/>
        <v>40015.631485316349</v>
      </c>
      <c r="Q77" s="124">
        <f t="shared" si="7"/>
        <v>1568.1637885643622</v>
      </c>
      <c r="R77" s="124">
        <f t="shared" si="8"/>
        <v>775104.41427613166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775104.41427613166</v>
      </c>
      <c r="P78" s="124">
        <f t="shared" si="11"/>
        <v>40015.631485316349</v>
      </c>
      <c r="Q78" s="124">
        <f t="shared" si="7"/>
        <v>1657.0640870021534</v>
      </c>
      <c r="R78" s="124">
        <f t="shared" si="8"/>
        <v>816777.10984845017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816777.10984845017</v>
      </c>
      <c r="P79" s="124">
        <f t="shared" si="11"/>
        <v>40015.631485316349</v>
      </c>
      <c r="Q79" s="124">
        <f t="shared" si="7"/>
        <v>1746.1544417590057</v>
      </c>
      <c r="R79" s="124">
        <f t="shared" si="8"/>
        <v>858538.89577552548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858538.89577552548</v>
      </c>
      <c r="P80" s="124">
        <f t="shared" si="11"/>
        <v>40015.631485316349</v>
      </c>
      <c r="Q80" s="124">
        <f t="shared" si="7"/>
        <v>1835.4352591485647</v>
      </c>
      <c r="R80" s="124">
        <f t="shared" si="8"/>
        <v>900389.9625199904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900389.9625199904</v>
      </c>
      <c r="P81" s="124">
        <f t="shared" si="11"/>
        <v>40015.631485316349</v>
      </c>
      <c r="Q81" s="124">
        <f t="shared" si="7"/>
        <v>1924.9069463531184</v>
      </c>
      <c r="R81" s="124">
        <f t="shared" si="8"/>
        <v>942330.50095165987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942330.50095165987</v>
      </c>
      <c r="P82" s="124">
        <f t="shared" si="11"/>
        <v>40015.631485316349</v>
      </c>
      <c r="Q82" s="124">
        <f t="shared" si="7"/>
        <v>2014.569911425453</v>
      </c>
      <c r="R82" s="124">
        <f t="shared" si="8"/>
        <v>984360.70234840165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984360.70234840165</v>
      </c>
      <c r="P83" s="124">
        <f t="shared" si="11"/>
        <v>40015.631485316349</v>
      </c>
      <c r="Q83" s="124">
        <f t="shared" si="7"/>
        <v>2104.4245632907136</v>
      </c>
      <c r="R83" s="124">
        <f t="shared" si="8"/>
        <v>1026480.7583970086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1026480.7583970086</v>
      </c>
      <c r="P84" s="124">
        <f t="shared" si="11"/>
        <v>40015.631485316349</v>
      </c>
      <c r="Q84" s="124">
        <f t="shared" si="7"/>
        <v>2194.4713117482702</v>
      </c>
      <c r="R84" s="124">
        <f t="shared" si="8"/>
        <v>1068690.8611940732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1068690.8611940732</v>
      </c>
      <c r="P85" s="124">
        <f t="shared" si="11"/>
        <v>40015.631485316349</v>
      </c>
      <c r="Q85" s="124">
        <f t="shared" si="7"/>
        <v>2284.7105674735858</v>
      </c>
      <c r="R85" s="124">
        <f t="shared" si="8"/>
        <v>1110991.2032468633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1110991.2032468633</v>
      </c>
      <c r="P86" s="124">
        <f t="shared" si="11"/>
        <v>40015.631485316349</v>
      </c>
      <c r="Q86" s="124">
        <f t="shared" si="7"/>
        <v>2375.1427420200903</v>
      </c>
      <c r="R86" s="124">
        <f t="shared" si="8"/>
        <v>1153381.9774741998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1153381.9774741998</v>
      </c>
      <c r="P87" s="124">
        <f t="shared" si="11"/>
        <v>40015.631485316349</v>
      </c>
      <c r="Q87" s="124">
        <f t="shared" si="7"/>
        <v>2465.7682478210563</v>
      </c>
      <c r="R87" s="124">
        <f t="shared" si="8"/>
        <v>1195863.3772073374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1195863.3772073374</v>
      </c>
      <c r="P88" s="124">
        <f t="shared" si="11"/>
        <v>40015.631485316349</v>
      </c>
      <c r="Q88" s="124">
        <f t="shared" si="7"/>
        <v>2556.5874981914808</v>
      </c>
      <c r="R88" s="124">
        <f t="shared" si="8"/>
        <v>1238435.5961908454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1238435.5961908454</v>
      </c>
      <c r="P89" s="124">
        <f t="shared" si="11"/>
        <v>40015.631485316349</v>
      </c>
      <c r="Q89" s="124">
        <f t="shared" si="7"/>
        <v>2647.6009073299697</v>
      </c>
      <c r="R89" s="124">
        <f t="shared" si="8"/>
        <v>1281098.8285834917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1281098.8285834917</v>
      </c>
      <c r="P90" s="124">
        <f t="shared" si="11"/>
        <v>40015.631485316349</v>
      </c>
      <c r="Q90" s="124">
        <f t="shared" si="7"/>
        <v>2738.8088903206276</v>
      </c>
      <c r="R90" s="124">
        <f t="shared" si="8"/>
        <v>1323853.2689591288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1323853.2689591288</v>
      </c>
      <c r="P91" s="124">
        <f t="shared" si="11"/>
        <v>40015.631485316349</v>
      </c>
      <c r="Q91" s="124">
        <f t="shared" si="7"/>
        <v>2830.2118631349504</v>
      </c>
      <c r="R91" s="124">
        <f t="shared" si="8"/>
        <v>1366699.1123075802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1366699.1123075802</v>
      </c>
      <c r="P92" s="124">
        <f t="shared" si="11"/>
        <v>40015.631485316349</v>
      </c>
      <c r="Q92" s="124">
        <f t="shared" si="7"/>
        <v>2921.8102426337232</v>
      </c>
      <c r="R92" s="124">
        <f t="shared" si="8"/>
        <v>1409636.5540355304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1409636.5540355304</v>
      </c>
      <c r="P93" s="124">
        <f t="shared" si="11"/>
        <v>40015.631485316349</v>
      </c>
      <c r="Q93" s="124">
        <f t="shared" si="7"/>
        <v>3013.6044465689192</v>
      </c>
      <c r="R93" s="124">
        <f t="shared" si="8"/>
        <v>1452665.7899674159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1452665.7899674159</v>
      </c>
      <c r="P94" s="124">
        <f t="shared" si="11"/>
        <v>40015.631485316349</v>
      </c>
      <c r="Q94" s="124">
        <f t="shared" si="7"/>
        <v>3105.5948935856077</v>
      </c>
      <c r="R94" s="124">
        <f t="shared" si="8"/>
        <v>1495787.0163463179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1495787.0163463179</v>
      </c>
      <c r="P95" s="124">
        <f t="shared" si="11"/>
        <v>40015.631485316349</v>
      </c>
      <c r="Q95" s="124">
        <f t="shared" si="7"/>
        <v>3197.7820032238619</v>
      </c>
      <c r="R95" s="124">
        <f t="shared" si="8"/>
        <v>1539000.4298348583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1539000.4298348583</v>
      </c>
      <c r="P96" s="124">
        <f t="shared" si="11"/>
        <v>40015.631485316349</v>
      </c>
      <c r="Q96" s="124">
        <f t="shared" si="7"/>
        <v>3290.1661959206726</v>
      </c>
      <c r="R96" s="124">
        <f t="shared" si="8"/>
        <v>1582306.2275160954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1582306.2275160954</v>
      </c>
      <c r="P97" s="124">
        <f t="shared" si="11"/>
        <v>40015.631485316349</v>
      </c>
      <c r="Q97" s="124">
        <f t="shared" si="7"/>
        <v>3382.7478930118655</v>
      </c>
      <c r="R97" s="124">
        <f t="shared" si="8"/>
        <v>1625704.6068944237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1625704.6068944237</v>
      </c>
      <c r="P98" s="124">
        <f t="shared" si="11"/>
        <v>40015.631485316349</v>
      </c>
      <c r="Q98" s="124">
        <f t="shared" si="7"/>
        <v>3475.5275167340228</v>
      </c>
      <c r="R98" s="124">
        <f t="shared" si="8"/>
        <v>1669195.7658964742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1669195.7658964742</v>
      </c>
      <c r="P99" s="124">
        <f t="shared" si="11"/>
        <v>40015.631485316349</v>
      </c>
      <c r="Q99" s="124">
        <f t="shared" si="7"/>
        <v>3568.5054902264096</v>
      </c>
      <c r="R99" s="124">
        <f t="shared" si="8"/>
        <v>1712779.9028720171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1712779.9028720171</v>
      </c>
      <c r="P100" s="124">
        <f t="shared" si="11"/>
        <v>40015.631485316349</v>
      </c>
      <c r="Q100" s="124">
        <f t="shared" si="7"/>
        <v>3661.6822375329034</v>
      </c>
      <c r="R100" s="124">
        <f t="shared" si="8"/>
        <v>1756457.2165948665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1756457.2165948665</v>
      </c>
      <c r="P101" s="124">
        <f t="shared" si="11"/>
        <v>40015.631485316349</v>
      </c>
      <c r="Q101" s="124">
        <f t="shared" si="7"/>
        <v>3755.0581836039264</v>
      </c>
      <c r="R101" s="124">
        <f t="shared" si="8"/>
        <v>1800227.9062637868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1800227.9062637868</v>
      </c>
      <c r="P102" s="124">
        <f t="shared" si="11"/>
        <v>40015.631485316349</v>
      </c>
      <c r="Q102" s="124">
        <f t="shared" si="7"/>
        <v>3848.6337542983861</v>
      </c>
      <c r="R102" s="124">
        <f t="shared" si="8"/>
        <v>1844092.1715034016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1844092.1715034016</v>
      </c>
      <c r="P103" s="124">
        <f t="shared" si="11"/>
        <v>40015.631485316349</v>
      </c>
      <c r="Q103" s="124">
        <f t="shared" si="7"/>
        <v>3942.4093763856167</v>
      </c>
      <c r="R103" s="124">
        <f t="shared" si="8"/>
        <v>1888050.2123651037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1888050.2123651037</v>
      </c>
      <c r="P104" s="124">
        <f t="shared" si="11"/>
        <v>40015.631485316349</v>
      </c>
      <c r="Q104" s="124">
        <f t="shared" si="7"/>
        <v>4036.3854775473242</v>
      </c>
      <c r="R104" s="124">
        <f t="shared" si="8"/>
        <v>1932102.2293279674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1932102.2293279674</v>
      </c>
      <c r="P105" s="124">
        <f t="shared" si="11"/>
        <v>40015.631485316349</v>
      </c>
      <c r="Q105" s="124">
        <f t="shared" si="7"/>
        <v>4130.5624863795374</v>
      </c>
      <c r="R105" s="124">
        <f t="shared" si="8"/>
        <v>1976248.4232996635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1976248.4232996635</v>
      </c>
      <c r="P106" s="124">
        <f t="shared" si="11"/>
        <v>40015.631485316349</v>
      </c>
      <c r="Q106" s="124">
        <f t="shared" si="7"/>
        <v>4224.9408323945663</v>
      </c>
      <c r="R106" s="124">
        <f t="shared" si="8"/>
        <v>2020488.9956173745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2020488.9956173745</v>
      </c>
      <c r="P107" s="124">
        <f t="shared" si="11"/>
        <v>40015.631485316349</v>
      </c>
      <c r="Q107" s="124">
        <f t="shared" si="7"/>
        <v>4319.5209460229526</v>
      </c>
      <c r="R107" s="124">
        <f t="shared" si="8"/>
        <v>2064824.148048714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2064824.148048714</v>
      </c>
      <c r="P108" s="124">
        <f t="shared" si="11"/>
        <v>40015.631485316349</v>
      </c>
      <c r="Q108" s="124">
        <f t="shared" si="7"/>
        <v>4414.3032586154422</v>
      </c>
      <c r="R108" s="124">
        <f t="shared" si="8"/>
        <v>2109254.0827926458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2109254.0827926458</v>
      </c>
      <c r="P109" s="124">
        <f t="shared" si="11"/>
        <v>40015.631485316349</v>
      </c>
      <c r="Q109" s="124">
        <f t="shared" si="7"/>
        <v>4509.2882024449455</v>
      </c>
      <c r="R109" s="124">
        <f t="shared" si="8"/>
        <v>2153779.0024804072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2153779.0024804072</v>
      </c>
      <c r="P110" s="124">
        <f t="shared" si="11"/>
        <v>40015.631485316349</v>
      </c>
      <c r="Q110" s="124">
        <f t="shared" si="7"/>
        <v>4604.4762107085144</v>
      </c>
      <c r="R110" s="124">
        <f t="shared" si="8"/>
        <v>2198399.1101764324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2198399.1101764324</v>
      </c>
      <c r="P111" s="124">
        <f t="shared" si="11"/>
        <v>40015.631485316349</v>
      </c>
      <c r="Q111" s="124">
        <f t="shared" si="7"/>
        <v>4699.8677175293114</v>
      </c>
      <c r="R111" s="124">
        <f t="shared" si="8"/>
        <v>2243114.609379278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2243114.609379278</v>
      </c>
      <c r="P112" s="124">
        <f t="shared" si="11"/>
        <v>40015.631485316349</v>
      </c>
      <c r="Q112" s="124">
        <f t="shared" si="7"/>
        <v>4795.4631579585948</v>
      </c>
      <c r="R112" s="124">
        <f t="shared" si="8"/>
        <v>2287925.7040225533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2287925.7040225533</v>
      </c>
      <c r="P113" s="124">
        <f t="shared" si="11"/>
        <v>40015.631485316349</v>
      </c>
      <c r="Q113" s="124">
        <f t="shared" si="7"/>
        <v>4891.2629679777037</v>
      </c>
      <c r="R113" s="124">
        <f t="shared" si="8"/>
        <v>2332832.5984758474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2332832.5984758474</v>
      </c>
      <c r="P114" s="124">
        <f t="shared" si="11"/>
        <v>40015.631485316349</v>
      </c>
      <c r="Q114" s="124">
        <f t="shared" si="7"/>
        <v>4987.2675845000404</v>
      </c>
      <c r="R114" s="124">
        <f t="shared" si="8"/>
        <v>2377835.4975456637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2377835.4975456637</v>
      </c>
      <c r="P115" s="124">
        <f t="shared" si="11"/>
        <v>40015.631485316349</v>
      </c>
      <c r="Q115" s="124">
        <f t="shared" si="7"/>
        <v>5083.4774453730661</v>
      </c>
      <c r="R115" s="124">
        <f t="shared" si="8"/>
        <v>2422934.606476353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2422934.606476353</v>
      </c>
      <c r="P116" s="124">
        <f t="shared" si="11"/>
        <v>40015.631485316349</v>
      </c>
      <c r="Q116" s="124">
        <f t="shared" si="7"/>
        <v>5179.8929893803024</v>
      </c>
      <c r="R116" s="124">
        <f t="shared" si="8"/>
        <v>2468130.1309510497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2468130.1309510497</v>
      </c>
      <c r="P117" s="124">
        <f t="shared" si="11"/>
        <v>40015.631485316349</v>
      </c>
      <c r="Q117" s="124">
        <f t="shared" si="7"/>
        <v>5276.5146562433256</v>
      </c>
      <c r="R117" s="124">
        <f t="shared" si="8"/>
        <v>2513422.2770926096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2513422.2770926096</v>
      </c>
      <c r="P118" s="124">
        <f t="shared" si="11"/>
        <v>40015.631485316349</v>
      </c>
      <c r="Q118" s="124">
        <f t="shared" si="7"/>
        <v>5373.3428866237737</v>
      </c>
      <c r="R118" s="124">
        <f t="shared" si="8"/>
        <v>2558811.2514645499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2558811.2514645499</v>
      </c>
      <c r="P119" s="124">
        <f t="shared" si="11"/>
        <v>40015.631485316349</v>
      </c>
      <c r="Q119" s="124">
        <f t="shared" si="7"/>
        <v>5470.3781221253603</v>
      </c>
      <c r="R119" s="124">
        <f t="shared" si="8"/>
        <v>2604297.2610719916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2604297.2610719916</v>
      </c>
      <c r="P120" s="124">
        <f t="shared" si="11"/>
        <v>40015.631485316349</v>
      </c>
      <c r="Q120" s="124">
        <f t="shared" si="7"/>
        <v>5567.6208052958818</v>
      </c>
      <c r="R120" s="124">
        <f t="shared" si="8"/>
        <v>2649880.5133626037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2649880.5133626037</v>
      </c>
      <c r="P121" s="124">
        <f t="shared" si="11"/>
        <v>40015.631485316349</v>
      </c>
      <c r="Q121" s="124">
        <f t="shared" si="7"/>
        <v>5665.0713796292421</v>
      </c>
      <c r="R121" s="124">
        <f t="shared" si="8"/>
        <v>2695561.2162275496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2695561.2162275496</v>
      </c>
      <c r="P122" s="124">
        <f t="shared" si="11"/>
        <v>40015.631485316349</v>
      </c>
      <c r="Q122" s="124">
        <f t="shared" si="7"/>
        <v>5762.7302895674729</v>
      </c>
      <c r="R122" s="124">
        <f t="shared" si="8"/>
        <v>2741339.5780024333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2741339.5780024333</v>
      </c>
      <c r="P123" s="124">
        <f t="shared" si="11"/>
        <v>40015.631485316349</v>
      </c>
      <c r="Q123" s="124">
        <f t="shared" ref="Q123:Q186" si="12">O123*$P$53</f>
        <v>5860.5979805027591</v>
      </c>
      <c r="R123" s="124">
        <f t="shared" ref="R123:R186" si="13">O123+P123+Q123</f>
        <v>2787215.8074682523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2787215.8074682523</v>
      </c>
      <c r="P124" s="124">
        <f t="shared" ref="P124:P187" si="16">P123</f>
        <v>40015.631485316349</v>
      </c>
      <c r="Q124" s="124">
        <f t="shared" si="12"/>
        <v>5958.6748987794699</v>
      </c>
      <c r="R124" s="124">
        <f t="shared" si="13"/>
        <v>2833190.1138523482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2833190.1138523482</v>
      </c>
      <c r="P125" s="124">
        <f t="shared" si="16"/>
        <v>40015.631485316349</v>
      </c>
      <c r="Q125" s="124">
        <f t="shared" si="12"/>
        <v>6056.9614916962009</v>
      </c>
      <c r="R125" s="124">
        <f t="shared" si="13"/>
        <v>2879262.7068293607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2879262.7068293607</v>
      </c>
      <c r="P126" s="124">
        <f t="shared" si="16"/>
        <v>40015.631485316349</v>
      </c>
      <c r="Q126" s="124">
        <f t="shared" si="12"/>
        <v>6155.4582075078042</v>
      </c>
      <c r="R126" s="124">
        <f t="shared" si="13"/>
        <v>2925433.7965221847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2925433.7965221847</v>
      </c>
      <c r="P127" s="124">
        <f t="shared" si="16"/>
        <v>40015.631485316349</v>
      </c>
      <c r="Q127" s="124">
        <f t="shared" si="12"/>
        <v>6254.1654954274391</v>
      </c>
      <c r="R127" s="124">
        <f t="shared" si="13"/>
        <v>2971703.5935029285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2971703.5935029285</v>
      </c>
      <c r="P128" s="124">
        <f t="shared" si="16"/>
        <v>40015.631485316349</v>
      </c>
      <c r="Q128" s="124">
        <f t="shared" si="12"/>
        <v>6353.0838056286202</v>
      </c>
      <c r="R128" s="124">
        <f t="shared" si="13"/>
        <v>3018072.3087938735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3018072.3087938735</v>
      </c>
      <c r="P129" s="124">
        <f t="shared" si="16"/>
        <v>40015.631485316349</v>
      </c>
      <c r="Q129" s="124">
        <f t="shared" si="12"/>
        <v>6452.2135892472688</v>
      </c>
      <c r="R129" s="124">
        <f t="shared" si="13"/>
        <v>3064540.1538684373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3064540.1538684373</v>
      </c>
      <c r="P130" s="124">
        <f t="shared" si="16"/>
        <v>40015.631485316349</v>
      </c>
      <c r="Q130" s="124">
        <f t="shared" si="12"/>
        <v>6551.5552983837724</v>
      </c>
      <c r="R130" s="124">
        <f t="shared" si="13"/>
        <v>3111107.3406521375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3111107.3406521375</v>
      </c>
      <c r="P131" s="124">
        <f t="shared" si="16"/>
        <v>40015.631485316349</v>
      </c>
      <c r="Q131" s="124">
        <f t="shared" si="12"/>
        <v>6651.109386105044</v>
      </c>
      <c r="R131" s="124">
        <f t="shared" si="13"/>
        <v>3157774.0815235591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3157774.0815235591</v>
      </c>
      <c r="P132" s="124">
        <f t="shared" si="16"/>
        <v>40015.631485316349</v>
      </c>
      <c r="Q132" s="124">
        <f t="shared" si="12"/>
        <v>6750.8763064465911</v>
      </c>
      <c r="R132" s="124">
        <f t="shared" si="13"/>
        <v>3204540.5893153222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3204540.5893153222</v>
      </c>
      <c r="P133" s="124">
        <f t="shared" si="16"/>
        <v>40015.631485316349</v>
      </c>
      <c r="Q133" s="124">
        <f t="shared" si="12"/>
        <v>6850.8565144145841</v>
      </c>
      <c r="R133" s="124">
        <f t="shared" si="13"/>
        <v>3251407.0773150534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3251407.0773150534</v>
      </c>
      <c r="P134" s="124">
        <f t="shared" si="16"/>
        <v>40015.631485316349</v>
      </c>
      <c r="Q134" s="124">
        <f t="shared" si="12"/>
        <v>6951.0504659879334</v>
      </c>
      <c r="R134" s="124">
        <f t="shared" si="13"/>
        <v>3298373.7592663579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3298373.7592663579</v>
      </c>
      <c r="P135" s="124">
        <f t="shared" si="16"/>
        <v>40015.631485316349</v>
      </c>
      <c r="Q135" s="124">
        <f t="shared" si="12"/>
        <v>7051.4586181203676</v>
      </c>
      <c r="R135" s="124">
        <f t="shared" si="13"/>
        <v>3345440.8493697946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3345440.8493697946</v>
      </c>
      <c r="P136" s="124">
        <f t="shared" si="16"/>
        <v>40015.631485316349</v>
      </c>
      <c r="Q136" s="124">
        <f t="shared" si="12"/>
        <v>7152.0814287425173</v>
      </c>
      <c r="R136" s="124">
        <f t="shared" si="13"/>
        <v>3392608.5622838535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3392608.5622838535</v>
      </c>
      <c r="P137" s="124">
        <f t="shared" si="16"/>
        <v>40015.631485316349</v>
      </c>
      <c r="Q137" s="124">
        <f t="shared" si="12"/>
        <v>7252.9193567640059</v>
      </c>
      <c r="R137" s="124">
        <f t="shared" si="13"/>
        <v>3439877.1131259338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3439877.1131259338</v>
      </c>
      <c r="P138" s="124">
        <f t="shared" si="16"/>
        <v>40015.631485316349</v>
      </c>
      <c r="Q138" s="124">
        <f t="shared" si="12"/>
        <v>7353.9728620755404</v>
      </c>
      <c r="R138" s="124">
        <f t="shared" si="13"/>
        <v>3487246.7174733258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3487246.7174733258</v>
      </c>
      <c r="P139" s="124">
        <f t="shared" si="16"/>
        <v>40015.631485316349</v>
      </c>
      <c r="Q139" s="124">
        <f t="shared" si="12"/>
        <v>7455.2424055510082</v>
      </c>
      <c r="R139" s="124">
        <f t="shared" si="13"/>
        <v>3534717.5913641932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3534717.5913641932</v>
      </c>
      <c r="P140" s="124">
        <f t="shared" si="16"/>
        <v>40015.631485316349</v>
      </c>
      <c r="Q140" s="124">
        <f t="shared" si="12"/>
        <v>7556.7284490495831</v>
      </c>
      <c r="R140" s="124">
        <f t="shared" si="13"/>
        <v>3582289.9512985591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3582289.9512985591</v>
      </c>
      <c r="P141" s="124">
        <f t="shared" si="16"/>
        <v>40015.631485316349</v>
      </c>
      <c r="Q141" s="124">
        <f t="shared" si="12"/>
        <v>7658.4314554178254</v>
      </c>
      <c r="R141" s="124">
        <f t="shared" si="13"/>
        <v>3629964.0142392935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3629964.0142392935</v>
      </c>
      <c r="P142" s="124">
        <f t="shared" si="16"/>
        <v>40015.631485316349</v>
      </c>
      <c r="Q142" s="124">
        <f t="shared" si="12"/>
        <v>7760.3518884917976</v>
      </c>
      <c r="R142" s="124">
        <f t="shared" si="13"/>
        <v>3677739.9976131017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3677739.9976131017</v>
      </c>
      <c r="P143" s="124">
        <f t="shared" si="16"/>
        <v>40015.631485316349</v>
      </c>
      <c r="Q143" s="124">
        <f t="shared" si="12"/>
        <v>7862.4902130991786</v>
      </c>
      <c r="R143" s="124">
        <f t="shared" si="13"/>
        <v>3725618.1193115176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3725618.1193115176</v>
      </c>
      <c r="P144" s="124">
        <f t="shared" si="16"/>
        <v>40015.631485316349</v>
      </c>
      <c r="Q144" s="124">
        <f t="shared" si="12"/>
        <v>7964.8468950613842</v>
      </c>
      <c r="R144" s="124">
        <f t="shared" si="13"/>
        <v>3773598.5976918954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3773598.5976918954</v>
      </c>
      <c r="P145" s="124">
        <f t="shared" si="16"/>
        <v>40015.631485316349</v>
      </c>
      <c r="Q145" s="124">
        <f t="shared" si="12"/>
        <v>8067.4224011956885</v>
      </c>
      <c r="R145" s="124">
        <f t="shared" si="13"/>
        <v>3821681.6515784077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3821681.6515784077</v>
      </c>
      <c r="P146" s="124">
        <f t="shared" si="16"/>
        <v>40015.631485316349</v>
      </c>
      <c r="Q146" s="124">
        <f t="shared" si="12"/>
        <v>8170.2171993173561</v>
      </c>
      <c r="R146" s="124">
        <f t="shared" si="13"/>
        <v>3869867.5002630414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3869867.5002630414</v>
      </c>
      <c r="P147" s="124">
        <f t="shared" si="16"/>
        <v>40015.631485316349</v>
      </c>
      <c r="Q147" s="124">
        <f t="shared" si="12"/>
        <v>8273.2317582417763</v>
      </c>
      <c r="R147" s="124">
        <f t="shared" si="13"/>
        <v>3918156.3635065998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3918156.3635065998</v>
      </c>
      <c r="P148" s="124">
        <f t="shared" si="16"/>
        <v>40015.631485316349</v>
      </c>
      <c r="Q148" s="124">
        <f t="shared" si="12"/>
        <v>8376.4665477865983</v>
      </c>
      <c r="R148" s="124">
        <f t="shared" si="13"/>
        <v>3966548.461539703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3966548.461539703</v>
      </c>
      <c r="P149" s="124">
        <f t="shared" si="16"/>
        <v>40015.631485316349</v>
      </c>
      <c r="Q149" s="124">
        <f t="shared" si="12"/>
        <v>8479.9220387738751</v>
      </c>
      <c r="R149" s="124">
        <f t="shared" si="13"/>
        <v>4015044.0150637934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4015044.0150637934</v>
      </c>
      <c r="P150" s="124">
        <f t="shared" si="16"/>
        <v>40015.631485316349</v>
      </c>
      <c r="Q150" s="124">
        <f t="shared" si="12"/>
        <v>8583.5987030322103</v>
      </c>
      <c r="R150" s="124">
        <f t="shared" si="13"/>
        <v>4063643.2452521422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4063643.2452521422</v>
      </c>
      <c r="P151" s="124">
        <f t="shared" si="16"/>
        <v>40015.631485316349</v>
      </c>
      <c r="Q151" s="124">
        <f t="shared" si="12"/>
        <v>8687.4970133989154</v>
      </c>
      <c r="R151" s="124">
        <f t="shared" si="13"/>
        <v>4112346.3737508575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4112346.3737508575</v>
      </c>
      <c r="P152" s="124">
        <f t="shared" si="16"/>
        <v>40015.631485316349</v>
      </c>
      <c r="Q152" s="124">
        <f t="shared" si="12"/>
        <v>8791.6174437221525</v>
      </c>
      <c r="R152" s="124">
        <f t="shared" si="13"/>
        <v>4161153.6226798962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4161153.6226798962</v>
      </c>
      <c r="P153" s="124">
        <f t="shared" si="16"/>
        <v>40015.631485316349</v>
      </c>
      <c r="Q153" s="124">
        <f t="shared" si="12"/>
        <v>8895.9604688631134</v>
      </c>
      <c r="R153" s="124">
        <f t="shared" si="13"/>
        <v>4210065.2146340758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4210065.2146340758</v>
      </c>
      <c r="P154" s="124">
        <f t="shared" si="16"/>
        <v>40015.631485316349</v>
      </c>
      <c r="Q154" s="124">
        <f t="shared" si="12"/>
        <v>9000.5265646981716</v>
      </c>
      <c r="R154" s="124">
        <f t="shared" si="13"/>
        <v>4259081.3726840895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4259081.3726840895</v>
      </c>
      <c r="P155" s="124">
        <f t="shared" si="16"/>
        <v>40015.631485316349</v>
      </c>
      <c r="Q155" s="124">
        <f t="shared" si="12"/>
        <v>9105.3162081210558</v>
      </c>
      <c r="R155" s="124">
        <f t="shared" si="13"/>
        <v>4308202.3203775268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4308202.3203775268</v>
      </c>
      <c r="P156" s="124">
        <f t="shared" si="16"/>
        <v>40015.631485316349</v>
      </c>
      <c r="Q156" s="124">
        <f t="shared" si="12"/>
        <v>9210.3298770450328</v>
      </c>
      <c r="R156" s="124">
        <f t="shared" si="13"/>
        <v>4357428.2817398878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4357428.2817398878</v>
      </c>
      <c r="P157" s="124">
        <f t="shared" si="16"/>
        <v>40015.631485316349</v>
      </c>
      <c r="Q157" s="124">
        <f t="shared" si="12"/>
        <v>9315.5680504050724</v>
      </c>
      <c r="R157" s="124">
        <f t="shared" si="13"/>
        <v>4406759.4812756088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4406759.4812756088</v>
      </c>
      <c r="P158" s="124">
        <f t="shared" si="16"/>
        <v>40015.631485316349</v>
      </c>
      <c r="Q158" s="124">
        <f t="shared" si="12"/>
        <v>9421.0312081600478</v>
      </c>
      <c r="R158" s="124">
        <f t="shared" si="13"/>
        <v>4456196.1439690851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4456196.1439690851</v>
      </c>
      <c r="P159" s="124">
        <f t="shared" si="16"/>
        <v>40015.631485316349</v>
      </c>
      <c r="Q159" s="124">
        <f t="shared" si="12"/>
        <v>9526.7198312949095</v>
      </c>
      <c r="R159" s="124">
        <f t="shared" si="13"/>
        <v>4505738.4952856964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4505738.4952856964</v>
      </c>
      <c r="P160" s="124">
        <f t="shared" si="16"/>
        <v>40015.631485316349</v>
      </c>
      <c r="Q160" s="124">
        <f t="shared" si="12"/>
        <v>9632.6344018228938</v>
      </c>
      <c r="R160" s="124">
        <f t="shared" si="13"/>
        <v>4555386.7611728348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4555386.7611728348</v>
      </c>
      <c r="P161" s="124">
        <f t="shared" si="16"/>
        <v>40015.631485316349</v>
      </c>
      <c r="Q161" s="124">
        <f t="shared" si="12"/>
        <v>9738.7754027877036</v>
      </c>
      <c r="R161" s="124">
        <f t="shared" si="13"/>
        <v>4605141.1680609388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4605141.1680609388</v>
      </c>
      <c r="P162" s="124">
        <f t="shared" si="16"/>
        <v>40015.631485316349</v>
      </c>
      <c r="Q162" s="124">
        <f t="shared" si="12"/>
        <v>9845.1433182657311</v>
      </c>
      <c r="R162" s="124">
        <f t="shared" si="13"/>
        <v>4655001.9428645205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4655001.9428645205</v>
      </c>
      <c r="P163" s="124">
        <f t="shared" si="16"/>
        <v>40015.631485316349</v>
      </c>
      <c r="Q163" s="124">
        <f t="shared" si="12"/>
        <v>9951.738633368248</v>
      </c>
      <c r="R163" s="124">
        <f t="shared" si="13"/>
        <v>4704969.3129832046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4704969.3129832046</v>
      </c>
      <c r="P164" s="124">
        <f t="shared" si="16"/>
        <v>40015.631485316349</v>
      </c>
      <c r="Q164" s="124">
        <f t="shared" si="12"/>
        <v>10058.561834243632</v>
      </c>
      <c r="R164" s="124">
        <f t="shared" si="13"/>
        <v>4755043.5063027646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4755043.5063027646</v>
      </c>
      <c r="P165" s="124">
        <f t="shared" si="16"/>
        <v>40015.631485316349</v>
      </c>
      <c r="Q165" s="124">
        <f t="shared" si="12"/>
        <v>10165.613408079575</v>
      </c>
      <c r="R165" s="124">
        <f t="shared" si="13"/>
        <v>4805224.75119616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4805224.75119616</v>
      </c>
      <c r="P166" s="124">
        <f t="shared" si="16"/>
        <v>40015.631485316349</v>
      </c>
      <c r="Q166" s="124">
        <f t="shared" si="12"/>
        <v>10272.893843105303</v>
      </c>
      <c r="R166" s="124">
        <f t="shared" si="13"/>
        <v>4855513.276524581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4855513.276524581</v>
      </c>
      <c r="P167" s="124">
        <f t="shared" si="16"/>
        <v>40015.631485316349</v>
      </c>
      <c r="Q167" s="124">
        <f t="shared" si="12"/>
        <v>10380.403628593815</v>
      </c>
      <c r="R167" s="124">
        <f t="shared" si="13"/>
        <v>4905909.3116384912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4905909.3116384912</v>
      </c>
      <c r="P168" s="124">
        <f t="shared" si="16"/>
        <v>40015.631485316349</v>
      </c>
      <c r="Q168" s="124">
        <f t="shared" si="12"/>
        <v>10488.143254864101</v>
      </c>
      <c r="R168" s="124">
        <f t="shared" si="13"/>
        <v>4956413.0863786712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4956413.0863786712</v>
      </c>
      <c r="P169" s="124">
        <f t="shared" si="16"/>
        <v>40015.631485316349</v>
      </c>
      <c r="Q169" s="124">
        <f t="shared" si="12"/>
        <v>10596.113213283386</v>
      </c>
      <c r="R169" s="124">
        <f t="shared" si="13"/>
        <v>5007024.8310772702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5007024.8310772702</v>
      </c>
      <c r="P170" s="124">
        <f t="shared" si="16"/>
        <v>40015.631485316349</v>
      </c>
      <c r="Q170" s="124">
        <f t="shared" si="12"/>
        <v>10704.313996269371</v>
      </c>
      <c r="R170" s="124">
        <f t="shared" si="13"/>
        <v>5057744.7765588555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5057744.7765588555</v>
      </c>
      <c r="P171" s="124">
        <f t="shared" si="16"/>
        <v>40015.631485316349</v>
      </c>
      <c r="Q171" s="124">
        <f t="shared" si="12"/>
        <v>10812.746097292473</v>
      </c>
      <c r="R171" s="124">
        <f t="shared" si="13"/>
        <v>5108573.1541414643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5108573.1541414643</v>
      </c>
      <c r="P172" s="124">
        <f t="shared" si="16"/>
        <v>40015.631485316349</v>
      </c>
      <c r="Q172" s="124">
        <f t="shared" si="12"/>
        <v>10921.410010878082</v>
      </c>
      <c r="R172" s="124">
        <f t="shared" si="13"/>
        <v>5159510.1956376582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5159510.1956376582</v>
      </c>
      <c r="P173" s="124">
        <f t="shared" si="16"/>
        <v>40015.631485316349</v>
      </c>
      <c r="Q173" s="124">
        <f t="shared" si="12"/>
        <v>11030.306232608813</v>
      </c>
      <c r="R173" s="124">
        <f t="shared" si="13"/>
        <v>5210556.1333555831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5210556.1333555831</v>
      </c>
      <c r="P174" s="124">
        <f t="shared" si="16"/>
        <v>40015.631485316349</v>
      </c>
      <c r="Q174" s="124">
        <f t="shared" si="12"/>
        <v>11139.435259126765</v>
      </c>
      <c r="R174" s="124">
        <f t="shared" si="13"/>
        <v>5261711.2001000261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5261711.2001000261</v>
      </c>
      <c r="P175" s="124">
        <f t="shared" si="16"/>
        <v>40015.631485316349</v>
      </c>
      <c r="Q175" s="124">
        <f t="shared" si="12"/>
        <v>11248.797588135791</v>
      </c>
      <c r="R175" s="124">
        <f t="shared" si="13"/>
        <v>5312975.6291734781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5312975.6291734781</v>
      </c>
      <c r="P176" s="124">
        <f t="shared" si="16"/>
        <v>40015.631485316349</v>
      </c>
      <c r="Q176" s="124">
        <f t="shared" si="12"/>
        <v>11358.393718403762</v>
      </c>
      <c r="R176" s="124">
        <f t="shared" si="13"/>
        <v>5364349.6543771978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5364349.6543771978</v>
      </c>
      <c r="P177" s="124">
        <f t="shared" si="16"/>
        <v>40015.631485316349</v>
      </c>
      <c r="Q177" s="124">
        <f t="shared" si="12"/>
        <v>11468.224149764847</v>
      </c>
      <c r="R177" s="124">
        <f t="shared" si="13"/>
        <v>5415833.5100122783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5415833.5100122783</v>
      </c>
      <c r="P178" s="124">
        <f t="shared" si="16"/>
        <v>40015.631485316349</v>
      </c>
      <c r="Q178" s="124">
        <f t="shared" si="12"/>
        <v>11578.289383121784</v>
      </c>
      <c r="R178" s="124">
        <f t="shared" si="13"/>
        <v>5467427.4308807161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5467427.4308807161</v>
      </c>
      <c r="P179" s="124">
        <f t="shared" si="16"/>
        <v>40015.631485316349</v>
      </c>
      <c r="Q179" s="124">
        <f t="shared" si="12"/>
        <v>11688.589920448181</v>
      </c>
      <c r="R179" s="124">
        <f t="shared" si="13"/>
        <v>5519131.6522864802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5519131.6522864802</v>
      </c>
      <c r="P180" s="124">
        <f t="shared" si="16"/>
        <v>40015.631485316349</v>
      </c>
      <c r="Q180" s="124">
        <f t="shared" si="12"/>
        <v>11799.126264790786</v>
      </c>
      <c r="R180" s="124">
        <f t="shared" si="13"/>
        <v>5570946.4100365872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5570946.4100365872</v>
      </c>
      <c r="P181" s="124">
        <f t="shared" si="16"/>
        <v>40015.631485316349</v>
      </c>
      <c r="Q181" s="124">
        <f t="shared" si="12"/>
        <v>11909.898920271795</v>
      </c>
      <c r="R181" s="124">
        <f t="shared" si="13"/>
        <v>5622871.9404421747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5622871.9404421747</v>
      </c>
      <c r="P182" s="124">
        <f t="shared" si="16"/>
        <v>40015.631485316349</v>
      </c>
      <c r="Q182" s="124">
        <f t="shared" si="12"/>
        <v>12020.908392091142</v>
      </c>
      <c r="R182" s="124">
        <f t="shared" si="13"/>
        <v>5674908.4803195819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5674908.4803195819</v>
      </c>
      <c r="P183" s="124">
        <f t="shared" si="16"/>
        <v>40015.631485316349</v>
      </c>
      <c r="Q183" s="124">
        <f t="shared" si="12"/>
        <v>12132.155186528811</v>
      </c>
      <c r="R183" s="124">
        <f t="shared" si="13"/>
        <v>5727056.2669914272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5727056.2669914272</v>
      </c>
      <c r="P184" s="124">
        <f t="shared" si="16"/>
        <v>40015.631485316349</v>
      </c>
      <c r="Q184" s="124">
        <f t="shared" si="12"/>
        <v>12243.639810947141</v>
      </c>
      <c r="R184" s="124">
        <f t="shared" si="13"/>
        <v>5779315.5382876899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5779315.5382876899</v>
      </c>
      <c r="P185" s="124">
        <f t="shared" si="16"/>
        <v>40015.631485316349</v>
      </c>
      <c r="Q185" s="124">
        <f t="shared" si="12"/>
        <v>12355.362773793137</v>
      </c>
      <c r="R185" s="124">
        <f t="shared" si="13"/>
        <v>5831686.5325467987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5831686.5325467987</v>
      </c>
      <c r="P186" s="124">
        <f t="shared" si="16"/>
        <v>40015.631485316349</v>
      </c>
      <c r="Q186" s="124">
        <f t="shared" si="12"/>
        <v>12467.324584600794</v>
      </c>
      <c r="R186" s="124">
        <f t="shared" si="13"/>
        <v>5884169.4886167152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5884169.4886167152</v>
      </c>
      <c r="P187" s="124">
        <f t="shared" si="16"/>
        <v>40015.631485316349</v>
      </c>
      <c r="Q187" s="124">
        <f t="shared" ref="Q187:Q250" si="17">O187*$P$53</f>
        <v>12579.525753993423</v>
      </c>
      <c r="R187" s="124">
        <f t="shared" ref="R187:R250" si="18">O187+P187+Q187</f>
        <v>5936764.6458560247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5936764.6458560247</v>
      </c>
      <c r="P188" s="124">
        <f t="shared" ref="P188:P251" si="21">P187</f>
        <v>40015.631485316349</v>
      </c>
      <c r="Q188" s="124">
        <f t="shared" si="17"/>
        <v>12691.96679368597</v>
      </c>
      <c r="R188" s="124">
        <f t="shared" si="18"/>
        <v>5989472.2441350268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5989472.2441350268</v>
      </c>
      <c r="P189" s="124">
        <f t="shared" si="21"/>
        <v>40015.631485316349</v>
      </c>
      <c r="Q189" s="124">
        <f t="shared" si="17"/>
        <v>12804.648216487358</v>
      </c>
      <c r="R189" s="124">
        <f t="shared" si="18"/>
        <v>6042292.5238368297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6042292.5238368297</v>
      </c>
      <c r="P190" s="124">
        <f t="shared" si="21"/>
        <v>40015.631485316349</v>
      </c>
      <c r="Q190" s="124">
        <f t="shared" si="17"/>
        <v>12917.570536302821</v>
      </c>
      <c r="R190" s="124">
        <f t="shared" si="18"/>
        <v>6095225.7258584481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6095225.7258584481</v>
      </c>
      <c r="P191" s="124">
        <f t="shared" si="21"/>
        <v>40015.631485316349</v>
      </c>
      <c r="Q191" s="124">
        <f t="shared" si="17"/>
        <v>13030.734268136253</v>
      </c>
      <c r="R191" s="124">
        <f t="shared" si="18"/>
        <v>6148272.0916119004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6148272.0916119004</v>
      </c>
      <c r="P192" s="124">
        <f t="shared" si="21"/>
        <v>40015.631485316349</v>
      </c>
      <c r="Q192" s="124">
        <f t="shared" si="17"/>
        <v>13144.139928092554</v>
      </c>
      <c r="R192" s="124">
        <f t="shared" si="18"/>
        <v>6201431.8630253086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6201431.8630253086</v>
      </c>
      <c r="P193" s="124">
        <f t="shared" si="21"/>
        <v>40015.631485316349</v>
      </c>
      <c r="Q193" s="124">
        <f t="shared" si="17"/>
        <v>13257.78803337998</v>
      </c>
      <c r="R193" s="124">
        <f t="shared" si="18"/>
        <v>6254705.2825440047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6254705.2825440047</v>
      </c>
      <c r="P194" s="124">
        <f t="shared" si="21"/>
        <v>40015.631485316349</v>
      </c>
      <c r="Q194" s="124">
        <f t="shared" si="17"/>
        <v>13371.67910231251</v>
      </c>
      <c r="R194" s="124">
        <f t="shared" si="18"/>
        <v>6308092.5931316335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6308092.5931316335</v>
      </c>
      <c r="P195" s="124">
        <f t="shared" si="21"/>
        <v>40015.631485316349</v>
      </c>
      <c r="Q195" s="124">
        <f t="shared" si="17"/>
        <v>13485.8136543122</v>
      </c>
      <c r="R195" s="124">
        <f t="shared" si="18"/>
        <v>6361594.0382712614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6361594.0382712614</v>
      </c>
      <c r="P196" s="124">
        <f t="shared" si="21"/>
        <v>40015.631485316349</v>
      </c>
      <c r="Q196" s="124">
        <f t="shared" si="17"/>
        <v>13600.192209911564</v>
      </c>
      <c r="R196" s="124">
        <f t="shared" si="18"/>
        <v>6415209.8619664889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6415209.8619664889</v>
      </c>
      <c r="P197" s="124">
        <f t="shared" si="21"/>
        <v>40015.631485316349</v>
      </c>
      <c r="Q197" s="124">
        <f t="shared" si="17"/>
        <v>13714.815290755932</v>
      </c>
      <c r="R197" s="124">
        <f t="shared" si="18"/>
        <v>6468940.3087425604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6468940.3087425604</v>
      </c>
      <c r="P198" s="124">
        <f t="shared" si="21"/>
        <v>40015.631485316349</v>
      </c>
      <c r="Q198" s="124">
        <f t="shared" si="17"/>
        <v>13829.683419605848</v>
      </c>
      <c r="R198" s="124">
        <f t="shared" si="18"/>
        <v>6522785.6236474821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6522785.6236474821</v>
      </c>
      <c r="P199" s="124">
        <f t="shared" si="21"/>
        <v>40015.631485316349</v>
      </c>
      <c r="Q199" s="124">
        <f t="shared" si="17"/>
        <v>13944.797120339437</v>
      </c>
      <c r="R199" s="124">
        <f t="shared" si="18"/>
        <v>6576746.0522531373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6576746.0522531373</v>
      </c>
      <c r="P200" s="124">
        <f t="shared" si="21"/>
        <v>40015.631485316349</v>
      </c>
      <c r="Q200" s="124">
        <f t="shared" si="17"/>
        <v>14060.156917954808</v>
      </c>
      <c r="R200" s="124">
        <f t="shared" si="18"/>
        <v>6630821.8406564081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6630821.8406564081</v>
      </c>
      <c r="P201" s="124">
        <f t="shared" si="21"/>
        <v>40015.631485316349</v>
      </c>
      <c r="Q201" s="124">
        <f t="shared" si="17"/>
        <v>14175.763338572438</v>
      </c>
      <c r="R201" s="124">
        <f t="shared" si="18"/>
        <v>6685013.2354802964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6685013.2354802964</v>
      </c>
      <c r="P202" s="124">
        <f t="shared" si="21"/>
        <v>40015.631485316349</v>
      </c>
      <c r="Q202" s="124">
        <f t="shared" si="17"/>
        <v>14291.616909437575</v>
      </c>
      <c r="R202" s="124">
        <f t="shared" si="18"/>
        <v>6739320.4838750502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6739320.4838750502</v>
      </c>
      <c r="P203" s="124">
        <f t="shared" si="21"/>
        <v>40015.631485316349</v>
      </c>
      <c r="Q203" s="124">
        <f t="shared" si="17"/>
        <v>14407.718158922644</v>
      </c>
      <c r="R203" s="124">
        <f t="shared" si="18"/>
        <v>6793743.8335192893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6793743.8335192893</v>
      </c>
      <c r="P204" s="124">
        <f t="shared" si="21"/>
        <v>40015.631485316349</v>
      </c>
      <c r="Q204" s="124">
        <f t="shared" si="17"/>
        <v>14524.067616529657</v>
      </c>
      <c r="R204" s="124">
        <f t="shared" si="18"/>
        <v>6848283.532621135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6848283.532621135</v>
      </c>
      <c r="P205" s="124">
        <f t="shared" si="21"/>
        <v>40015.631485316349</v>
      </c>
      <c r="Q205" s="124">
        <f t="shared" si="17"/>
        <v>14640.665812892626</v>
      </c>
      <c r="R205" s="124">
        <f t="shared" si="18"/>
        <v>6902939.8299193438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6902939.8299193438</v>
      </c>
      <c r="P206" s="124">
        <f t="shared" si="21"/>
        <v>40015.631485316349</v>
      </c>
      <c r="Q206" s="124">
        <f t="shared" si="17"/>
        <v>14757.513279779983</v>
      </c>
      <c r="R206" s="124">
        <f t="shared" si="18"/>
        <v>6957712.9746844396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6957712.9746844396</v>
      </c>
      <c r="P207" s="124">
        <f t="shared" si="21"/>
        <v>40015.631485316349</v>
      </c>
      <c r="Q207" s="124">
        <f t="shared" si="17"/>
        <v>14874.610550097006</v>
      </c>
      <c r="R207" s="124">
        <f t="shared" si="18"/>
        <v>7012603.2167198528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7012603.2167198528</v>
      </c>
      <c r="P208" s="124">
        <f t="shared" si="21"/>
        <v>40015.631485316349</v>
      </c>
      <c r="Q208" s="124">
        <f t="shared" si="17"/>
        <v>14991.958157888252</v>
      </c>
      <c r="R208" s="124">
        <f t="shared" si="18"/>
        <v>7067610.8063630573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7067610.8063630573</v>
      </c>
      <c r="P209" s="124">
        <f t="shared" si="21"/>
        <v>40015.631485316349</v>
      </c>
      <c r="Q209" s="124">
        <f t="shared" si="17"/>
        <v>15109.556638339989</v>
      </c>
      <c r="R209" s="124">
        <f t="shared" si="18"/>
        <v>7122735.9944867129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7122735.9944867129</v>
      </c>
      <c r="P210" s="124">
        <f t="shared" si="21"/>
        <v>40015.631485316349</v>
      </c>
      <c r="Q210" s="124">
        <f t="shared" si="17"/>
        <v>15227.406527782632</v>
      </c>
      <c r="R210" s="124">
        <f t="shared" si="18"/>
        <v>7177979.0324998116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7177979.0324998116</v>
      </c>
      <c r="P211" s="124">
        <f t="shared" si="21"/>
        <v>40015.631485316349</v>
      </c>
      <c r="Q211" s="124">
        <f t="shared" si="17"/>
        <v>15345.508363693205</v>
      </c>
      <c r="R211" s="124">
        <f t="shared" si="18"/>
        <v>7233340.1723488206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7233340.1723488206</v>
      </c>
      <c r="P212" s="124">
        <f t="shared" si="21"/>
        <v>40015.631485316349</v>
      </c>
      <c r="Q212" s="124">
        <f t="shared" si="17"/>
        <v>15463.862684697775</v>
      </c>
      <c r="R212" s="124">
        <f t="shared" si="18"/>
        <v>7288819.6665188344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7288819.6665188344</v>
      </c>
      <c r="P213" s="124">
        <f t="shared" si="21"/>
        <v>40015.631485316349</v>
      </c>
      <c r="Q213" s="124">
        <f t="shared" si="17"/>
        <v>15582.470030573919</v>
      </c>
      <c r="R213" s="124">
        <f t="shared" si="18"/>
        <v>7344417.7680347245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7344417.7680347245</v>
      </c>
      <c r="P214" s="124">
        <f t="shared" si="21"/>
        <v>40015.631485316349</v>
      </c>
      <c r="Q214" s="124">
        <f t="shared" si="17"/>
        <v>15701.330942253182</v>
      </c>
      <c r="R214" s="124">
        <f t="shared" si="18"/>
        <v>7400134.7304622941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7400134.7304622941</v>
      </c>
      <c r="P215" s="124">
        <f t="shared" si="21"/>
        <v>40015.631485316349</v>
      </c>
      <c r="Q215" s="124">
        <f t="shared" si="17"/>
        <v>15820.445961823541</v>
      </c>
      <c r="R215" s="124">
        <f t="shared" si="18"/>
        <v>7455970.8079094337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7455970.8079094337</v>
      </c>
      <c r="P216" s="124">
        <f t="shared" si="21"/>
        <v>40015.631485316349</v>
      </c>
      <c r="Q216" s="124">
        <f t="shared" si="17"/>
        <v>15939.815632531887</v>
      </c>
      <c r="R216" s="124">
        <f t="shared" si="18"/>
        <v>7511926.2550272821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7511926.2550272821</v>
      </c>
      <c r="P217" s="124">
        <f t="shared" si="21"/>
        <v>40015.631485316349</v>
      </c>
      <c r="Q217" s="124">
        <f t="shared" si="17"/>
        <v>16059.440498786489</v>
      </c>
      <c r="R217" s="124">
        <f t="shared" si="18"/>
        <v>7568001.3270113841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7568001.3270113841</v>
      </c>
      <c r="P218" s="124">
        <f t="shared" si="21"/>
        <v>40015.631485316349</v>
      </c>
      <c r="Q218" s="124">
        <f t="shared" si="17"/>
        <v>16179.321106159488</v>
      </c>
      <c r="R218" s="124">
        <f t="shared" si="18"/>
        <v>7624196.2796028592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7624196.2796028592</v>
      </c>
      <c r="P219" s="124">
        <f t="shared" si="21"/>
        <v>40015.631485316349</v>
      </c>
      <c r="Q219" s="124">
        <f t="shared" si="17"/>
        <v>16299.458001389385</v>
      </c>
      <c r="R219" s="124">
        <f t="shared" si="18"/>
        <v>7680511.3690895643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7680511.3690895643</v>
      </c>
      <c r="P220" s="124">
        <f t="shared" si="21"/>
        <v>40015.631485316349</v>
      </c>
      <c r="Q220" s="124">
        <f t="shared" si="17"/>
        <v>16419.851732383526</v>
      </c>
      <c r="R220" s="124">
        <f t="shared" si="18"/>
        <v>7736946.8523072638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7736946.8523072638</v>
      </c>
      <c r="P221" s="124">
        <f t="shared" si="21"/>
        <v>40015.631485316349</v>
      </c>
      <c r="Q221" s="124">
        <f t="shared" si="17"/>
        <v>16540.502848220607</v>
      </c>
      <c r="R221" s="124">
        <f t="shared" si="18"/>
        <v>7793502.9866408007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7793502.9866408007</v>
      </c>
      <c r="P222" s="124">
        <f t="shared" si="21"/>
        <v>40015.631485316349</v>
      </c>
      <c r="Q222" s="124">
        <f t="shared" si="17"/>
        <v>16661.41189915318</v>
      </c>
      <c r="R222" s="124">
        <f t="shared" si="18"/>
        <v>7850180.0300252698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7850180.0300252698</v>
      </c>
      <c r="P223" s="124">
        <f t="shared" si="21"/>
        <v>40015.631485316349</v>
      </c>
      <c r="Q223" s="124">
        <f t="shared" si="17"/>
        <v>16782.579436610151</v>
      </c>
      <c r="R223" s="124">
        <f t="shared" si="18"/>
        <v>7906978.2409471963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7906978.2409471963</v>
      </c>
      <c r="P224" s="124">
        <f t="shared" si="21"/>
        <v>40015.631485316349</v>
      </c>
      <c r="Q224" s="124">
        <f t="shared" si="17"/>
        <v>16904.006013199312</v>
      </c>
      <c r="R224" s="124">
        <f t="shared" si="18"/>
        <v>7963897.8784457119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7963897.8784457119</v>
      </c>
      <c r="P225" s="124">
        <f t="shared" si="21"/>
        <v>40015.631485316349</v>
      </c>
      <c r="Q225" s="124">
        <f t="shared" si="17"/>
        <v>17025.692182709849</v>
      </c>
      <c r="R225" s="124">
        <f t="shared" si="18"/>
        <v>8020939.2021137374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8020939.2021137374</v>
      </c>
      <c r="P226" s="124">
        <f t="shared" si="21"/>
        <v>40015.631485316349</v>
      </c>
      <c r="Q226" s="124">
        <f t="shared" si="17"/>
        <v>17147.63850011487</v>
      </c>
      <c r="R226" s="124">
        <f t="shared" si="18"/>
        <v>8078102.4720991682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8078102.4720991682</v>
      </c>
      <c r="P227" s="124">
        <f t="shared" si="21"/>
        <v>40015.631485316349</v>
      </c>
      <c r="Q227" s="124">
        <f t="shared" si="17"/>
        <v>17269.845521573945</v>
      </c>
      <c r="R227" s="124">
        <f t="shared" si="18"/>
        <v>8135387.9491060581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8135387.9491060581</v>
      </c>
      <c r="P228" s="124">
        <f t="shared" si="21"/>
        <v>40015.631485316349</v>
      </c>
      <c r="Q228" s="124">
        <f t="shared" si="17"/>
        <v>17392.313804435624</v>
      </c>
      <c r="R228" s="124">
        <f t="shared" si="18"/>
        <v>8192795.8943958096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8192795.8943958096</v>
      </c>
      <c r="P229" s="124">
        <f t="shared" si="21"/>
        <v>40015.631485316349</v>
      </c>
      <c r="Q229" s="124">
        <f t="shared" si="17"/>
        <v>17515.043907239993</v>
      </c>
      <c r="R229" s="124">
        <f t="shared" si="18"/>
        <v>8250326.5697883656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8250326.5697883656</v>
      </c>
      <c r="P230" s="124">
        <f t="shared" si="21"/>
        <v>40015.631485316349</v>
      </c>
      <c r="Q230" s="124">
        <f t="shared" si="17"/>
        <v>17638.036389721226</v>
      </c>
      <c r="R230" s="124">
        <f t="shared" si="18"/>
        <v>8307980.2376634032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8307980.2376634032</v>
      </c>
      <c r="P231" s="124">
        <f t="shared" si="21"/>
        <v>40015.631485316349</v>
      </c>
      <c r="Q231" s="124">
        <f t="shared" si="17"/>
        <v>17761.291812810119</v>
      </c>
      <c r="R231" s="124">
        <f t="shared" si="18"/>
        <v>8365757.1609615292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8365757.1609615292</v>
      </c>
      <c r="P232" s="124">
        <f t="shared" si="21"/>
        <v>40015.631485316349</v>
      </c>
      <c r="Q232" s="124">
        <f t="shared" si="17"/>
        <v>17884.810738636668</v>
      </c>
      <c r="R232" s="124">
        <f t="shared" si="18"/>
        <v>8423657.6031854823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8423657.6031854823</v>
      </c>
      <c r="P233" s="124">
        <f t="shared" si="21"/>
        <v>40015.631485316349</v>
      </c>
      <c r="Q233" s="124">
        <f t="shared" si="17"/>
        <v>18008.593730532615</v>
      </c>
      <c r="R233" s="124">
        <f t="shared" si="18"/>
        <v>8481681.8284013327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8481681.8284013327</v>
      </c>
      <c r="P234" s="124">
        <f t="shared" si="21"/>
        <v>40015.631485316349</v>
      </c>
      <c r="Q234" s="124">
        <f t="shared" si="17"/>
        <v>18132.641353034036</v>
      </c>
      <c r="R234" s="124">
        <f t="shared" si="18"/>
        <v>8539830.1012396831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8539830.1012396831</v>
      </c>
      <c r="P235" s="124">
        <f t="shared" si="21"/>
        <v>40015.631485316349</v>
      </c>
      <c r="Q235" s="124">
        <f t="shared" si="17"/>
        <v>18256.954171883892</v>
      </c>
      <c r="R235" s="124">
        <f t="shared" si="18"/>
        <v>8598102.6868968848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8598102.6868968848</v>
      </c>
      <c r="P236" s="124">
        <f t="shared" si="21"/>
        <v>40015.631485316349</v>
      </c>
      <c r="Q236" s="124">
        <f t="shared" si="17"/>
        <v>18381.532754034641</v>
      </c>
      <c r="R236" s="124">
        <f t="shared" si="18"/>
        <v>8656499.8511362355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8656499.8511362355</v>
      </c>
      <c r="P237" s="124">
        <f t="shared" si="21"/>
        <v>40015.631485316349</v>
      </c>
      <c r="Q237" s="124">
        <f t="shared" si="17"/>
        <v>18506.377667650784</v>
      </c>
      <c r="R237" s="124">
        <f t="shared" si="18"/>
        <v>8715021.860289203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8715021.860289203</v>
      </c>
      <c r="P238" s="124">
        <f t="shared" si="21"/>
        <v>40015.631485316349</v>
      </c>
      <c r="Q238" s="124">
        <f t="shared" si="17"/>
        <v>18631.489482111494</v>
      </c>
      <c r="R238" s="124">
        <f t="shared" si="18"/>
        <v>8773668.9812566321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8773668.9812566321</v>
      </c>
      <c r="P239" s="124">
        <f t="shared" si="21"/>
        <v>40015.631485316349</v>
      </c>
      <c r="Q239" s="124">
        <f t="shared" si="17"/>
        <v>18756.868768013195</v>
      </c>
      <c r="R239" s="124">
        <f t="shared" si="18"/>
        <v>8832441.4815099631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8832441.4815099631</v>
      </c>
      <c r="P240" s="124">
        <f t="shared" si="21"/>
        <v>40015.631485316349</v>
      </c>
      <c r="Q240" s="124">
        <f t="shared" si="17"/>
        <v>18882.51609717216</v>
      </c>
      <c r="R240" s="124">
        <f t="shared" si="18"/>
        <v>8891339.6290924512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8891339.6290924512</v>
      </c>
      <c r="P241" s="124">
        <f t="shared" si="21"/>
        <v>40015.631485316349</v>
      </c>
      <c r="Q241" s="124">
        <f t="shared" si="17"/>
        <v>19008.432042627122</v>
      </c>
      <c r="R241" s="124">
        <f t="shared" si="18"/>
        <v>8950363.6926203948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8950363.6926203948</v>
      </c>
      <c r="P242" s="124">
        <f t="shared" si="21"/>
        <v>40015.631485316349</v>
      </c>
      <c r="Q242" s="124">
        <f t="shared" si="17"/>
        <v>19134.6171786419</v>
      </c>
      <c r="R242" s="124">
        <f t="shared" si="18"/>
        <v>9009513.9412843529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9009513.9412843529</v>
      </c>
      <c r="P243" s="124">
        <f t="shared" si="21"/>
        <v>40015.631485316349</v>
      </c>
      <c r="Q243" s="124">
        <f t="shared" si="17"/>
        <v>19261.072080708003</v>
      </c>
      <c r="R243" s="124">
        <f t="shared" si="18"/>
        <v>9068790.644850377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9068790.644850377</v>
      </c>
      <c r="P244" s="124">
        <f t="shared" si="21"/>
        <v>40015.631485316349</v>
      </c>
      <c r="Q244" s="124">
        <f t="shared" si="17"/>
        <v>19387.797325547261</v>
      </c>
      <c r="R244" s="124">
        <f t="shared" si="18"/>
        <v>9128194.0736612417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9128194.0736612417</v>
      </c>
      <c r="P245" s="124">
        <f t="shared" si="21"/>
        <v>40015.631485316349</v>
      </c>
      <c r="Q245" s="124">
        <f t="shared" si="17"/>
        <v>19514.793491114451</v>
      </c>
      <c r="R245" s="124">
        <f t="shared" si="18"/>
        <v>9187724.4986376725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9187724.4986376725</v>
      </c>
      <c r="P246" s="124">
        <f t="shared" si="21"/>
        <v>40015.631485316349</v>
      </c>
      <c r="Q246" s="124">
        <f t="shared" si="17"/>
        <v>19642.061156599939</v>
      </c>
      <c r="R246" s="124">
        <f t="shared" si="18"/>
        <v>9247382.1912795901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9247382.1912795901</v>
      </c>
      <c r="P247" s="124">
        <f t="shared" si="21"/>
        <v>40015.631485316349</v>
      </c>
      <c r="Q247" s="124">
        <f t="shared" si="17"/>
        <v>19769.600902432321</v>
      </c>
      <c r="R247" s="124">
        <f t="shared" si="18"/>
        <v>9307167.4236673396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9307167.4236673396</v>
      </c>
      <c r="P248" s="124">
        <f t="shared" si="21"/>
        <v>40015.631485316349</v>
      </c>
      <c r="Q248" s="124">
        <f t="shared" si="17"/>
        <v>19897.413310281059</v>
      </c>
      <c r="R248" s="124">
        <f t="shared" si="18"/>
        <v>9367080.4684629384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9367080.4684629384</v>
      </c>
      <c r="P249" s="124">
        <f t="shared" si="21"/>
        <v>40015.631485316349</v>
      </c>
      <c r="Q249" s="124">
        <f t="shared" si="17"/>
        <v>20025.498963059148</v>
      </c>
      <c r="R249" s="124">
        <f t="shared" si="18"/>
        <v>9427121.5989113152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9427121.5989113152</v>
      </c>
      <c r="P250" s="124">
        <f t="shared" si="21"/>
        <v>40015.631485316349</v>
      </c>
      <c r="Q250" s="124">
        <f t="shared" si="17"/>
        <v>20153.858444925772</v>
      </c>
      <c r="R250" s="124">
        <f t="shared" si="18"/>
        <v>9487291.0888415575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9487291.0888415575</v>
      </c>
      <c r="P251" s="124">
        <f t="shared" si="21"/>
        <v>40015.631485316349</v>
      </c>
      <c r="Q251" s="124">
        <f t="shared" ref="Q251:Q314" si="22">O251*$P$53</f>
        <v>20282.492341288955</v>
      </c>
      <c r="R251" s="124">
        <f t="shared" ref="R251:R314" si="23">O251+P251+Q251</f>
        <v>9547589.2126681637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9547589.2126681637</v>
      </c>
      <c r="P252" s="124">
        <f t="shared" ref="P252:P315" si="26">P251</f>
        <v>40015.631485316349</v>
      </c>
      <c r="Q252" s="124">
        <f t="shared" si="22"/>
        <v>20411.401238808256</v>
      </c>
      <c r="R252" s="124">
        <f t="shared" si="23"/>
        <v>9608016.245392289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9608016.245392289</v>
      </c>
      <c r="P253" s="124">
        <f t="shared" si="26"/>
        <v>40015.631485316349</v>
      </c>
      <c r="Q253" s="124">
        <f t="shared" si="22"/>
        <v>20540.585725397414</v>
      </c>
      <c r="R253" s="124">
        <f t="shared" si="23"/>
        <v>9668572.4626030028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9668572.4626030028</v>
      </c>
      <c r="P254" s="124">
        <f t="shared" si="26"/>
        <v>40015.631485316349</v>
      </c>
      <c r="Q254" s="124">
        <f t="shared" si="22"/>
        <v>20670.046390227049</v>
      </c>
      <c r="R254" s="124">
        <f t="shared" si="23"/>
        <v>9729258.1404785477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9729258.1404785477</v>
      </c>
      <c r="P255" s="124">
        <f t="shared" si="26"/>
        <v>40015.631485316349</v>
      </c>
      <c r="Q255" s="124">
        <f t="shared" si="22"/>
        <v>20799.783823727361</v>
      </c>
      <c r="R255" s="124">
        <f t="shared" si="23"/>
        <v>9790073.5557875913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9790073.5557875913</v>
      </c>
      <c r="P256" s="124">
        <f t="shared" si="26"/>
        <v>40015.631485316349</v>
      </c>
      <c r="Q256" s="124">
        <f t="shared" si="22"/>
        <v>20929.798617590779</v>
      </c>
      <c r="R256" s="124">
        <f t="shared" si="23"/>
        <v>9851018.9858904984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9851018.9858904984</v>
      </c>
      <c r="P257" s="124">
        <f t="shared" si="26"/>
        <v>40015.631485316349</v>
      </c>
      <c r="Q257" s="124">
        <f t="shared" si="22"/>
        <v>21060.091364774707</v>
      </c>
      <c r="R257" s="124">
        <f t="shared" si="23"/>
        <v>9912094.7087405901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9912094.7087405901</v>
      </c>
      <c r="P258" s="124">
        <f t="shared" si="26"/>
        <v>40015.631485316349</v>
      </c>
      <c r="Q258" s="124">
        <f t="shared" si="22"/>
        <v>21190.662659504207</v>
      </c>
      <c r="R258" s="124">
        <f t="shared" si="23"/>
        <v>9973301.0028854106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9973301.0028854106</v>
      </c>
      <c r="P259" s="124">
        <f t="shared" si="26"/>
        <v>40015.631485316349</v>
      </c>
      <c r="Q259" s="124">
        <f t="shared" si="22"/>
        <v>21321.513097274699</v>
      </c>
      <c r="R259" s="124">
        <f t="shared" si="23"/>
        <v>10034638.147468003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10034638.147468003</v>
      </c>
      <c r="P260" s="124">
        <f t="shared" si="26"/>
        <v>40015.631485316349</v>
      </c>
      <c r="Q260" s="124">
        <f t="shared" si="22"/>
        <v>21452.643274854698</v>
      </c>
      <c r="R260" s="124">
        <f t="shared" si="23"/>
        <v>10096106.422228174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10096106.422228174</v>
      </c>
      <c r="P261" s="124">
        <f t="shared" si="26"/>
        <v>40015.631485316349</v>
      </c>
      <c r="Q261" s="124">
        <f t="shared" si="22"/>
        <v>21584.053790288526</v>
      </c>
      <c r="R261" s="124">
        <f t="shared" si="23"/>
        <v>10157706.107503779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10157706.107503779</v>
      </c>
      <c r="P262" s="124">
        <f t="shared" si="26"/>
        <v>40015.631485316349</v>
      </c>
      <c r="Q262" s="124">
        <f t="shared" si="22"/>
        <v>21715.745242899033</v>
      </c>
      <c r="R262" s="124">
        <f t="shared" si="23"/>
        <v>10219437.484231995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10219437.484231995</v>
      </c>
      <c r="P263" s="124">
        <f t="shared" si="26"/>
        <v>40015.631485316349</v>
      </c>
      <c r="Q263" s="124">
        <f t="shared" si="22"/>
        <v>21847.718233290347</v>
      </c>
      <c r="R263" s="124">
        <f t="shared" si="23"/>
        <v>10281300.833950603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10281300.833950603</v>
      </c>
      <c r="P264" s="124">
        <f t="shared" si="26"/>
        <v>40015.631485316349</v>
      </c>
      <c r="Q264" s="124">
        <f t="shared" si="22"/>
        <v>21979.973363350593</v>
      </c>
      <c r="R264" s="124">
        <f t="shared" si="23"/>
        <v>10343296.438799271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10343296.438799271</v>
      </c>
      <c r="P265" s="124">
        <f t="shared" si="26"/>
        <v>40015.631485316349</v>
      </c>
      <c r="Q265" s="124">
        <f t="shared" si="22"/>
        <v>22112.51123625465</v>
      </c>
      <c r="R265" s="124">
        <f t="shared" si="23"/>
        <v>10405424.581520842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10405424.581520842</v>
      </c>
      <c r="P266" s="124">
        <f t="shared" si="26"/>
        <v>40015.631485316349</v>
      </c>
      <c r="Q266" s="124">
        <f t="shared" si="22"/>
        <v>22245.332456466902</v>
      </c>
      <c r="R266" s="124">
        <f t="shared" si="23"/>
        <v>10467685.545462627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10467685.545462627</v>
      </c>
      <c r="P267" s="124">
        <f t="shared" si="26"/>
        <v>40015.631485316349</v>
      </c>
      <c r="Q267" s="124">
        <f t="shared" si="22"/>
        <v>22378.437629743999</v>
      </c>
      <c r="R267" s="124">
        <f t="shared" si="23"/>
        <v>10530079.614577688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10530079.614577688</v>
      </c>
      <c r="P268" s="124">
        <f t="shared" si="26"/>
        <v>40015.631485316349</v>
      </c>
      <c r="Q268" s="124">
        <f t="shared" si="22"/>
        <v>22511.827363137603</v>
      </c>
      <c r="R268" s="124">
        <f t="shared" si="23"/>
        <v>10592607.073426142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10592607.073426142</v>
      </c>
      <c r="P269" s="124">
        <f t="shared" si="26"/>
        <v>40015.631485316349</v>
      </c>
      <c r="Q269" s="124">
        <f t="shared" si="22"/>
        <v>22645.502264997169</v>
      </c>
      <c r="R269" s="124">
        <f t="shared" si="23"/>
        <v>10655268.207176456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10655268.207176456</v>
      </c>
      <c r="P270" s="124">
        <f t="shared" si="26"/>
        <v>40015.631485316349</v>
      </c>
      <c r="Q270" s="124">
        <f t="shared" si="22"/>
        <v>22779.462944972722</v>
      </c>
      <c r="R270" s="124">
        <f t="shared" si="23"/>
        <v>10718063.301606746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10718063.301606746</v>
      </c>
      <c r="P271" s="124">
        <f t="shared" si="26"/>
        <v>40015.631485316349</v>
      </c>
      <c r="Q271" s="124">
        <f t="shared" si="22"/>
        <v>22913.710014017634</v>
      </c>
      <c r="R271" s="124">
        <f t="shared" si="23"/>
        <v>10780992.643106081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10780992.643106081</v>
      </c>
      <c r="P272" s="124">
        <f t="shared" si="26"/>
        <v>40015.631485316349</v>
      </c>
      <c r="Q272" s="124">
        <f t="shared" si="22"/>
        <v>23048.244084391397</v>
      </c>
      <c r="R272" s="124">
        <f t="shared" si="23"/>
        <v>10844056.518675789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10844056.518675789</v>
      </c>
      <c r="P273" s="124">
        <f t="shared" si="26"/>
        <v>40015.631485316349</v>
      </c>
      <c r="Q273" s="124">
        <f t="shared" si="22"/>
        <v>23183.065769662448</v>
      </c>
      <c r="R273" s="124">
        <f t="shared" si="23"/>
        <v>10907255.215930769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10907255.215930769</v>
      </c>
      <c r="P274" s="124">
        <f t="shared" si="26"/>
        <v>40015.631485316349</v>
      </c>
      <c r="Q274" s="124">
        <f t="shared" si="22"/>
        <v>23318.175684710925</v>
      </c>
      <c r="R274" s="124">
        <f t="shared" si="23"/>
        <v>10970589.023100797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10970589.023100797</v>
      </c>
      <c r="P275" s="124">
        <f t="shared" si="26"/>
        <v>40015.631485316349</v>
      </c>
      <c r="Q275" s="124">
        <f t="shared" si="22"/>
        <v>23453.574445731509</v>
      </c>
      <c r="R275" s="124">
        <f t="shared" si="23"/>
        <v>11034058.229031846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11034058.229031846</v>
      </c>
      <c r="P276" s="124">
        <f t="shared" si="26"/>
        <v>40015.631485316349</v>
      </c>
      <c r="Q276" s="124">
        <f t="shared" si="22"/>
        <v>23589.26267023621</v>
      </c>
      <c r="R276" s="124">
        <f t="shared" si="23"/>
        <v>11097663.123187399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11097663.123187399</v>
      </c>
      <c r="P277" s="124">
        <f t="shared" si="26"/>
        <v>40015.631485316349</v>
      </c>
      <c r="Q277" s="124">
        <f t="shared" si="22"/>
        <v>23725.240977057194</v>
      </c>
      <c r="R277" s="124">
        <f t="shared" si="23"/>
        <v>11161403.995649772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11161403.995649772</v>
      </c>
      <c r="P278" s="124">
        <f t="shared" si="26"/>
        <v>40015.631485316349</v>
      </c>
      <c r="Q278" s="124">
        <f t="shared" si="22"/>
        <v>23861.509986349603</v>
      </c>
      <c r="R278" s="124">
        <f t="shared" si="23"/>
        <v>11225281.137121439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11225281.137121439</v>
      </c>
      <c r="P279" s="124">
        <f t="shared" si="26"/>
        <v>40015.631485316349</v>
      </c>
      <c r="Q279" s="124">
        <f t="shared" si="22"/>
        <v>23998.070319594393</v>
      </c>
      <c r="R279" s="124">
        <f t="shared" si="23"/>
        <v>11289294.838926351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11289294.838926351</v>
      </c>
      <c r="P280" s="124">
        <f t="shared" si="26"/>
        <v>40015.631485316349</v>
      </c>
      <c r="Q280" s="124">
        <f t="shared" si="22"/>
        <v>24134.922599601145</v>
      </c>
      <c r="R280" s="124">
        <f t="shared" si="23"/>
        <v>11353445.393011268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11353445.393011268</v>
      </c>
      <c r="P281" s="124">
        <f t="shared" si="26"/>
        <v>40015.631485316349</v>
      </c>
      <c r="Q281" s="124">
        <f t="shared" si="22"/>
        <v>24272.067450510916</v>
      </c>
      <c r="R281" s="124">
        <f t="shared" si="23"/>
        <v>11417733.091947095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11417733.091947095</v>
      </c>
      <c r="P282" s="124">
        <f t="shared" si="26"/>
        <v>40015.631485316349</v>
      </c>
      <c r="Q282" s="124">
        <f t="shared" si="22"/>
        <v>24409.505497799102</v>
      </c>
      <c r="R282" s="124">
        <f t="shared" si="23"/>
        <v>11482158.228930211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11482158.228930211</v>
      </c>
      <c r="P283" s="124">
        <f t="shared" si="26"/>
        <v>40015.631485316349</v>
      </c>
      <c r="Q283" s="124">
        <f t="shared" si="22"/>
        <v>24547.237368278275</v>
      </c>
      <c r="R283" s="124">
        <f t="shared" si="23"/>
        <v>11546721.097783806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11546721.097783806</v>
      </c>
      <c r="P284" s="124">
        <f t="shared" si="26"/>
        <v>40015.631485316349</v>
      </c>
      <c r="Q284" s="124">
        <f t="shared" si="22"/>
        <v>24685.263690101037</v>
      </c>
      <c r="R284" s="124">
        <f t="shared" si="23"/>
        <v>11611421.992959224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11611421.992959224</v>
      </c>
      <c r="P285" s="124">
        <f t="shared" si="26"/>
        <v>40015.631485316349</v>
      </c>
      <c r="Q285" s="124">
        <f t="shared" si="22"/>
        <v>24823.5850927629</v>
      </c>
      <c r="R285" s="124">
        <f t="shared" si="23"/>
        <v>11676261.209537303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11676261.209537303</v>
      </c>
      <c r="P286" s="124">
        <f t="shared" si="26"/>
        <v>40015.631485316349</v>
      </c>
      <c r="Q286" s="124">
        <f t="shared" si="22"/>
        <v>24962.20220710514</v>
      </c>
      <c r="R286" s="124">
        <f t="shared" si="23"/>
        <v>11741239.043229725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11741239.043229725</v>
      </c>
      <c r="P287" s="124">
        <f t="shared" si="26"/>
        <v>40015.631485316349</v>
      </c>
      <c r="Q287" s="124">
        <f t="shared" si="22"/>
        <v>25101.115665317691</v>
      </c>
      <c r="R287" s="124">
        <f t="shared" si="23"/>
        <v>11806355.790380361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11806355.790380361</v>
      </c>
      <c r="P288" s="124">
        <f t="shared" si="26"/>
        <v>40015.631485316349</v>
      </c>
      <c r="Q288" s="124">
        <f t="shared" si="22"/>
        <v>25240.326100942017</v>
      </c>
      <c r="R288" s="124">
        <f t="shared" si="23"/>
        <v>11871611.747966619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11871611.747966619</v>
      </c>
      <c r="P289" s="124">
        <f t="shared" si="26"/>
        <v>40015.631485316349</v>
      </c>
      <c r="Q289" s="124">
        <f t="shared" si="22"/>
        <v>25379.834148874001</v>
      </c>
      <c r="R289" s="124">
        <f t="shared" si="23"/>
        <v>11937007.213600811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11937007.213600811</v>
      </c>
      <c r="P290" s="124">
        <f t="shared" si="26"/>
        <v>40015.631485316349</v>
      </c>
      <c r="Q290" s="124">
        <f t="shared" si="22"/>
        <v>25519.640445366844</v>
      </c>
      <c r="R290" s="124">
        <f t="shared" si="23"/>
        <v>12002542.485531494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12002542.485531494</v>
      </c>
      <c r="P291" s="124">
        <f t="shared" si="26"/>
        <v>40015.631485316349</v>
      </c>
      <c r="Q291" s="124">
        <f t="shared" si="22"/>
        <v>25659.745628033972</v>
      </c>
      <c r="R291" s="124">
        <f t="shared" si="23"/>
        <v>12068217.862644846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12068217.862644846</v>
      </c>
      <c r="P292" s="124">
        <f t="shared" si="26"/>
        <v>40015.631485316349</v>
      </c>
      <c r="Q292" s="124">
        <f t="shared" si="22"/>
        <v>25800.150335851944</v>
      </c>
      <c r="R292" s="124">
        <f t="shared" si="23"/>
        <v>12134033.644466015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12134033.644466015</v>
      </c>
      <c r="P293" s="124">
        <f t="shared" si="26"/>
        <v>40015.631485316349</v>
      </c>
      <c r="Q293" s="124">
        <f t="shared" si="22"/>
        <v>25940.855209163339</v>
      </c>
      <c r="R293" s="124">
        <f t="shared" si="23"/>
        <v>12199990.131160494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12199990.131160494</v>
      </c>
      <c r="P294" s="124">
        <f t="shared" si="26"/>
        <v>40015.631485316349</v>
      </c>
      <c r="Q294" s="124">
        <f t="shared" si="22"/>
        <v>26081.860889679723</v>
      </c>
      <c r="R294" s="124">
        <f t="shared" si="23"/>
        <v>12266087.62353549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12266087.62353549</v>
      </c>
      <c r="P295" s="124">
        <f t="shared" si="26"/>
        <v>40015.631485316349</v>
      </c>
      <c r="Q295" s="124">
        <f t="shared" si="22"/>
        <v>26223.168020484532</v>
      </c>
      <c r="R295" s="124">
        <f t="shared" si="23"/>
        <v>12332326.423041292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12332326.423041292</v>
      </c>
      <c r="P296" s="124">
        <f t="shared" si="26"/>
        <v>40015.631485316349</v>
      </c>
      <c r="Q296" s="124">
        <f t="shared" si="22"/>
        <v>26364.777246036043</v>
      </c>
      <c r="R296" s="124">
        <f t="shared" si="23"/>
        <v>12398706.831772644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12398706.831772644</v>
      </c>
      <c r="P297" s="124">
        <f t="shared" si="26"/>
        <v>40015.631485316349</v>
      </c>
      <c r="Q297" s="124">
        <f t="shared" si="22"/>
        <v>26506.689212170277</v>
      </c>
      <c r="R297" s="124">
        <f t="shared" si="23"/>
        <v>12465229.15247013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12465229.15247013</v>
      </c>
      <c r="P298" s="124">
        <f t="shared" si="26"/>
        <v>40015.631485316349</v>
      </c>
      <c r="Q298" s="124">
        <f t="shared" si="22"/>
        <v>26648.904566103964</v>
      </c>
      <c r="R298" s="124">
        <f t="shared" si="23"/>
        <v>12531893.688521551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12531893.688521551</v>
      </c>
      <c r="P299" s="124">
        <f t="shared" si="26"/>
        <v>40015.631485316349</v>
      </c>
      <c r="Q299" s="124">
        <f t="shared" si="22"/>
        <v>26791.423956437506</v>
      </c>
      <c r="R299" s="124">
        <f t="shared" si="23"/>
        <v>12598700.743963305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12598700.743963305</v>
      </c>
      <c r="P300" s="124">
        <f t="shared" si="26"/>
        <v>40015.631485316349</v>
      </c>
      <c r="Q300" s="124">
        <f t="shared" si="22"/>
        <v>26934.248033157899</v>
      </c>
      <c r="R300" s="124">
        <f t="shared" si="23"/>
        <v>12665650.62348178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12665650.62348178</v>
      </c>
      <c r="P301" s="124">
        <f t="shared" si="26"/>
        <v>40015.631485316349</v>
      </c>
      <c r="Q301" s="124">
        <f t="shared" si="22"/>
        <v>27077.377447641746</v>
      </c>
      <c r="R301" s="124">
        <f t="shared" si="23"/>
        <v>12732743.63241474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12732743.63241474</v>
      </c>
      <c r="P302" s="124">
        <f t="shared" si="26"/>
        <v>40015.631485316349</v>
      </c>
      <c r="Q302" s="124">
        <f t="shared" si="22"/>
        <v>27220.812852658179</v>
      </c>
      <c r="R302" s="124">
        <f t="shared" si="23"/>
        <v>12799980.076752715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12799980.076752715</v>
      </c>
      <c r="P303" s="124">
        <f t="shared" si="26"/>
        <v>40015.631485316349</v>
      </c>
      <c r="Q303" s="124">
        <f t="shared" si="22"/>
        <v>27364.554902371867</v>
      </c>
      <c r="R303" s="124">
        <f t="shared" si="23"/>
        <v>12867360.263140403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12867360.263140403</v>
      </c>
      <c r="P304" s="124">
        <f t="shared" si="26"/>
        <v>40015.631485316349</v>
      </c>
      <c r="Q304" s="124">
        <f t="shared" si="22"/>
        <v>27508.604252345987</v>
      </c>
      <c r="R304" s="124">
        <f t="shared" si="23"/>
        <v>12934884.498878065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12934884.498878065</v>
      </c>
      <c r="P305" s="124">
        <f t="shared" si="26"/>
        <v>40015.631485316349</v>
      </c>
      <c r="Q305" s="124">
        <f t="shared" si="22"/>
        <v>27652.961559545231</v>
      </c>
      <c r="R305" s="124">
        <f t="shared" si="23"/>
        <v>13002553.091922928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13002553.091922928</v>
      </c>
      <c r="P306" s="124">
        <f t="shared" si="26"/>
        <v>40015.631485316349</v>
      </c>
      <c r="Q306" s="124">
        <f t="shared" si="22"/>
        <v>27797.627482338772</v>
      </c>
      <c r="R306" s="124">
        <f t="shared" si="23"/>
        <v>13070366.350890582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13070366.350890582</v>
      </c>
      <c r="P307" s="124">
        <f t="shared" si="26"/>
        <v>40015.631485316349</v>
      </c>
      <c r="Q307" s="124">
        <f t="shared" si="22"/>
        <v>27942.602680503293</v>
      </c>
      <c r="R307" s="124">
        <f t="shared" si="23"/>
        <v>13138324.585056402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13138324.585056402</v>
      </c>
      <c r="P308" s="124">
        <f t="shared" si="26"/>
        <v>40015.631485316349</v>
      </c>
      <c r="Q308" s="124">
        <f t="shared" si="22"/>
        <v>28087.887815225986</v>
      </c>
      <c r="R308" s="124">
        <f t="shared" si="23"/>
        <v>13206428.104356945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13206428.104356945</v>
      </c>
      <c r="P309" s="124">
        <f t="shared" si="26"/>
        <v>40015.631485316349</v>
      </c>
      <c r="Q309" s="124">
        <f t="shared" si="22"/>
        <v>28233.483549107568</v>
      </c>
      <c r="R309" s="124">
        <f t="shared" si="23"/>
        <v>13274677.219391368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13274677.219391368</v>
      </c>
      <c r="P310" s="124">
        <f t="shared" si="26"/>
        <v>40015.631485316349</v>
      </c>
      <c r="Q310" s="124">
        <f t="shared" si="22"/>
        <v>28379.390546165301</v>
      </c>
      <c r="R310" s="124">
        <f t="shared" si="23"/>
        <v>13343072.241422851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13343072.241422851</v>
      </c>
      <c r="P311" s="124">
        <f t="shared" si="26"/>
        <v>40015.631485316349</v>
      </c>
      <c r="Q311" s="124">
        <f t="shared" si="22"/>
        <v>28525.609471836022</v>
      </c>
      <c r="R311" s="124">
        <f t="shared" si="23"/>
        <v>13411613.482380003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13411613.482380003</v>
      </c>
      <c r="P312" s="124">
        <f t="shared" si="26"/>
        <v>40015.631485316349</v>
      </c>
      <c r="Q312" s="124">
        <f t="shared" si="22"/>
        <v>28672.140992979181</v>
      </c>
      <c r="R312" s="124">
        <f t="shared" si="23"/>
        <v>13480301.254858298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13480301.254858298</v>
      </c>
      <c r="P313" s="124">
        <f t="shared" si="26"/>
        <v>40015.631485316349</v>
      </c>
      <c r="Q313" s="124">
        <f t="shared" si="22"/>
        <v>28818.985777879876</v>
      </c>
      <c r="R313" s="124">
        <f t="shared" si="23"/>
        <v>13549135.872121494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13549135.872121494</v>
      </c>
      <c r="P314" s="124">
        <f t="shared" si="26"/>
        <v>40015.631485316349</v>
      </c>
      <c r="Q314" s="124">
        <f t="shared" si="22"/>
        <v>28966.144496251909</v>
      </c>
      <c r="R314" s="124">
        <f t="shared" si="23"/>
        <v>13618117.648103064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13618117.648103064</v>
      </c>
      <c r="P315" s="124">
        <f t="shared" si="26"/>
        <v>40015.631485316349</v>
      </c>
      <c r="Q315" s="124">
        <f t="shared" ref="Q315:Q378" si="27">O315*$P$53</f>
        <v>29113.617819240837</v>
      </c>
      <c r="R315" s="124">
        <f t="shared" ref="R315:R378" si="28">O315+P315+Q315</f>
        <v>13687246.897407621</v>
      </c>
      <c r="Z315" s="2"/>
    </row>
    <row r="316" spans="13:26" x14ac:dyDescent="0.2">
      <c r="M316" s="2"/>
      <c r="N316" s="1">
        <f t="shared" ref="N316:N379" si="29">N315+1</f>
        <v>258</v>
      </c>
      <c r="O316" s="124">
        <f t="shared" ref="O316:O379" si="30">R315</f>
        <v>13687246.897407621</v>
      </c>
      <c r="P316" s="124">
        <f t="shared" ref="P316:P379" si="31">P315</f>
        <v>40015.631485316349</v>
      </c>
      <c r="Q316" s="124">
        <f t="shared" si="27"/>
        <v>29261.406419427018</v>
      </c>
      <c r="R316" s="124">
        <f t="shared" si="28"/>
        <v>13756523.935312364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13756523.935312364</v>
      </c>
      <c r="P317" s="124">
        <f t="shared" si="31"/>
        <v>40015.631485316349</v>
      </c>
      <c r="Q317" s="124">
        <f t="shared" si="27"/>
        <v>29409.510970828709</v>
      </c>
      <c r="R317" s="124">
        <f t="shared" si="28"/>
        <v>13825949.07776851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13825949.07776851</v>
      </c>
      <c r="P318" s="124">
        <f t="shared" si="31"/>
        <v>40015.631485316349</v>
      </c>
      <c r="Q318" s="124">
        <f t="shared" si="27"/>
        <v>29557.932148905118</v>
      </c>
      <c r="R318" s="124">
        <f t="shared" si="28"/>
        <v>13895522.641402733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13895522.641402733</v>
      </c>
      <c r="P319" s="124">
        <f t="shared" si="31"/>
        <v>40015.631485316349</v>
      </c>
      <c r="Q319" s="124">
        <f t="shared" si="27"/>
        <v>29706.670630559485</v>
      </c>
      <c r="R319" s="124">
        <f t="shared" si="28"/>
        <v>13965244.943518609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13965244.943518609</v>
      </c>
      <c r="P320" s="124">
        <f t="shared" si="31"/>
        <v>40015.631485316349</v>
      </c>
      <c r="Q320" s="124">
        <f t="shared" si="27"/>
        <v>29855.727094142174</v>
      </c>
      <c r="R320" s="124">
        <f t="shared" si="28"/>
        <v>14035116.302098067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14035116.302098067</v>
      </c>
      <c r="P321" s="124">
        <f t="shared" si="31"/>
        <v>40015.631485316349</v>
      </c>
      <c r="Q321" s="124">
        <f t="shared" si="27"/>
        <v>30005.102219453773</v>
      </c>
      <c r="R321" s="124">
        <f t="shared" si="28"/>
        <v>14105137.035802837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14105137.035802837</v>
      </c>
      <c r="P322" s="124">
        <f t="shared" si="31"/>
        <v>40015.631485316349</v>
      </c>
      <c r="Q322" s="124">
        <f t="shared" si="27"/>
        <v>30154.796687748185</v>
      </c>
      <c r="R322" s="124">
        <f t="shared" si="28"/>
        <v>14175307.463975903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14175307.463975903</v>
      </c>
      <c r="P323" s="124">
        <f t="shared" si="31"/>
        <v>40015.631485316349</v>
      </c>
      <c r="Q323" s="124">
        <f t="shared" si="27"/>
        <v>30304.811181735735</v>
      </c>
      <c r="R323" s="124">
        <f t="shared" si="28"/>
        <v>14245627.906642955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14245627.906642955</v>
      </c>
      <c r="P324" s="124">
        <f t="shared" si="31"/>
        <v>40015.631485316349</v>
      </c>
      <c r="Q324" s="124">
        <f t="shared" si="27"/>
        <v>30455.146385586286</v>
      </c>
      <c r="R324" s="124">
        <f t="shared" si="28"/>
        <v>14316098.684513858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14316098.684513858</v>
      </c>
      <c r="P325" s="124">
        <f t="shared" si="31"/>
        <v>40015.631485316349</v>
      </c>
      <c r="Q325" s="124">
        <f t="shared" si="27"/>
        <v>30605.802984932368</v>
      </c>
      <c r="R325" s="124">
        <f t="shared" si="28"/>
        <v>14386720.118984107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14386720.118984107</v>
      </c>
      <c r="P326" s="124">
        <f t="shared" si="31"/>
        <v>40015.631485316349</v>
      </c>
      <c r="Q326" s="124">
        <f t="shared" si="27"/>
        <v>30756.781666872292</v>
      </c>
      <c r="R326" s="124">
        <f t="shared" si="28"/>
        <v>14457492.532136297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14457492.532136297</v>
      </c>
      <c r="P327" s="124">
        <f t="shared" si="31"/>
        <v>40015.631485316349</v>
      </c>
      <c r="Q327" s="124">
        <f t="shared" si="27"/>
        <v>30908.083119973286</v>
      </c>
      <c r="R327" s="124">
        <f t="shared" si="28"/>
        <v>14528416.246741587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14528416.246741587</v>
      </c>
      <c r="P328" s="124">
        <f t="shared" si="31"/>
        <v>40015.631485316349</v>
      </c>
      <c r="Q328" s="124">
        <f t="shared" si="27"/>
        <v>31059.708034274634</v>
      </c>
      <c r="R328" s="124">
        <f t="shared" si="28"/>
        <v>14599491.586261179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14599491.586261179</v>
      </c>
      <c r="P329" s="124">
        <f t="shared" si="31"/>
        <v>40015.631485316349</v>
      </c>
      <c r="Q329" s="124">
        <f t="shared" si="27"/>
        <v>31211.657101290843</v>
      </c>
      <c r="R329" s="124">
        <f t="shared" si="28"/>
        <v>14670718.874847787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14670718.874847787</v>
      </c>
      <c r="P330" s="124">
        <f t="shared" si="31"/>
        <v>40015.631485316349</v>
      </c>
      <c r="Q330" s="124">
        <f t="shared" si="27"/>
        <v>31363.931014014757</v>
      </c>
      <c r="R330" s="124">
        <f t="shared" si="28"/>
        <v>14742098.437347118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14742098.437347118</v>
      </c>
      <c r="P331" s="124">
        <f t="shared" si="31"/>
        <v>40015.631485316349</v>
      </c>
      <c r="Q331" s="124">
        <f t="shared" si="27"/>
        <v>31516.530466920762</v>
      </c>
      <c r="R331" s="124">
        <f t="shared" si="28"/>
        <v>14813630.599299356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14813630.599299356</v>
      </c>
      <c r="P332" s="124">
        <f t="shared" si="31"/>
        <v>40015.631485316349</v>
      </c>
      <c r="Q332" s="124">
        <f t="shared" si="27"/>
        <v>31669.456155967928</v>
      </c>
      <c r="R332" s="124">
        <f t="shared" si="28"/>
        <v>14885315.686940642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14885315.686940642</v>
      </c>
      <c r="P333" s="124">
        <f t="shared" si="31"/>
        <v>40015.631485316349</v>
      </c>
      <c r="Q333" s="124">
        <f t="shared" si="27"/>
        <v>31822.708778603177</v>
      </c>
      <c r="R333" s="124">
        <f t="shared" si="28"/>
        <v>14957154.027204562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14957154.027204562</v>
      </c>
      <c r="P334" s="124">
        <f t="shared" si="31"/>
        <v>40015.631485316349</v>
      </c>
      <c r="Q334" s="124">
        <f t="shared" si="27"/>
        <v>31976.289033764482</v>
      </c>
      <c r="R334" s="124">
        <f t="shared" si="28"/>
        <v>15029145.947723644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15029145.947723644</v>
      </c>
      <c r="P335" s="124">
        <f t="shared" si="31"/>
        <v>40015.631485316349</v>
      </c>
      <c r="Q335" s="124">
        <f t="shared" si="27"/>
        <v>32130.19762188405</v>
      </c>
      <c r="R335" s="124">
        <f t="shared" si="28"/>
        <v>15101291.776830845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15101291.776830845</v>
      </c>
      <c r="P336" s="124">
        <f t="shared" si="31"/>
        <v>40015.631485316349</v>
      </c>
      <c r="Q336" s="124">
        <f t="shared" si="27"/>
        <v>32284.435244891505</v>
      </c>
      <c r="R336" s="124">
        <f t="shared" si="28"/>
        <v>15173591.843561053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15173591.843561053</v>
      </c>
      <c r="P337" s="124">
        <f t="shared" si="31"/>
        <v>40015.631485316349</v>
      </c>
      <c r="Q337" s="124">
        <f t="shared" si="27"/>
        <v>32439.002606217109</v>
      </c>
      <c r="R337" s="124">
        <f t="shared" si="28"/>
        <v>15246046.477652587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15246046.477652587</v>
      </c>
      <c r="P338" s="124">
        <f t="shared" si="31"/>
        <v>40015.631485316349</v>
      </c>
      <c r="Q338" s="124">
        <f t="shared" si="27"/>
        <v>32593.900410794944</v>
      </c>
      <c r="R338" s="124">
        <f t="shared" si="28"/>
        <v>15318656.009548699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15318656.009548699</v>
      </c>
      <c r="P339" s="124">
        <f t="shared" si="31"/>
        <v>40015.631485316349</v>
      </c>
      <c r="Q339" s="124">
        <f t="shared" si="27"/>
        <v>32749.129365066157</v>
      </c>
      <c r="R339" s="124">
        <f t="shared" si="28"/>
        <v>15391420.770399082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15391420.770399082</v>
      </c>
      <c r="P340" s="124">
        <f t="shared" si="31"/>
        <v>40015.631485316349</v>
      </c>
      <c r="Q340" s="124">
        <f t="shared" si="27"/>
        <v>32904.690176982156</v>
      </c>
      <c r="R340" s="124">
        <f t="shared" si="28"/>
        <v>15464341.092061382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15464341.092061382</v>
      </c>
      <c r="P341" s="124">
        <f t="shared" si="31"/>
        <v>40015.631485316349</v>
      </c>
      <c r="Q341" s="124">
        <f t="shared" si="27"/>
        <v>33060.583556007856</v>
      </c>
      <c r="R341" s="124">
        <f t="shared" si="28"/>
        <v>15537417.307102706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15537417.307102706</v>
      </c>
      <c r="P342" s="124">
        <f t="shared" si="31"/>
        <v>40015.631485316349</v>
      </c>
      <c r="Q342" s="124">
        <f t="shared" si="27"/>
        <v>33216.810213124903</v>
      </c>
      <c r="R342" s="124">
        <f t="shared" si="28"/>
        <v>15610649.748801148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15610649.748801148</v>
      </c>
      <c r="P343" s="124">
        <f t="shared" si="31"/>
        <v>40015.631485316349</v>
      </c>
      <c r="Q343" s="124">
        <f t="shared" si="27"/>
        <v>33373.370860834919</v>
      </c>
      <c r="R343" s="124">
        <f t="shared" si="28"/>
        <v>15684038.7511473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15684038.7511473</v>
      </c>
      <c r="P344" s="124">
        <f t="shared" si="31"/>
        <v>40015.631485316349</v>
      </c>
      <c r="Q344" s="124">
        <f t="shared" si="27"/>
        <v>33530.266213162773</v>
      </c>
      <c r="R344" s="124">
        <f t="shared" si="28"/>
        <v>15757584.648845779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15757584.648845779</v>
      </c>
      <c r="P345" s="124">
        <f t="shared" si="31"/>
        <v>40015.631485316349</v>
      </c>
      <c r="Q345" s="124">
        <f t="shared" si="27"/>
        <v>33687.496985659789</v>
      </c>
      <c r="R345" s="124">
        <f t="shared" si="28"/>
        <v>15831287.777316755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15831287.777316755</v>
      </c>
      <c r="P346" s="124">
        <f t="shared" si="31"/>
        <v>40015.631485316349</v>
      </c>
      <c r="Q346" s="124">
        <f t="shared" si="27"/>
        <v>33845.06389540706</v>
      </c>
      <c r="R346" s="124">
        <f t="shared" si="28"/>
        <v>15905148.472697478</v>
      </c>
      <c r="Z346" s="2"/>
    </row>
    <row r="347" spans="13:26" x14ac:dyDescent="0.2">
      <c r="M347" s="2"/>
      <c r="N347" s="1">
        <f t="shared" si="29"/>
        <v>289</v>
      </c>
      <c r="O347" s="124">
        <f t="shared" si="30"/>
        <v>15905148.472697478</v>
      </c>
      <c r="P347" s="124">
        <f t="shared" si="31"/>
        <v>40015.631485316349</v>
      </c>
      <c r="Q347" s="124">
        <f t="shared" si="27"/>
        <v>34002.967661018694</v>
      </c>
      <c r="R347" s="124">
        <f t="shared" si="28"/>
        <v>15979167.071843814</v>
      </c>
      <c r="Z347" s="2"/>
    </row>
    <row r="348" spans="13:26" x14ac:dyDescent="0.2">
      <c r="M348" s="2"/>
      <c r="N348" s="1">
        <f t="shared" si="29"/>
        <v>290</v>
      </c>
      <c r="O348" s="124">
        <f t="shared" si="30"/>
        <v>15979167.071843814</v>
      </c>
      <c r="P348" s="124">
        <f t="shared" si="31"/>
        <v>40015.631485316349</v>
      </c>
      <c r="Q348" s="124">
        <f t="shared" si="27"/>
        <v>34161.209002645097</v>
      </c>
      <c r="R348" s="124">
        <f t="shared" si="28"/>
        <v>16053343.912331777</v>
      </c>
      <c r="Z348" s="2"/>
    </row>
    <row r="349" spans="13:26" x14ac:dyDescent="0.2">
      <c r="M349" s="2"/>
      <c r="N349" s="1">
        <f t="shared" si="29"/>
        <v>291</v>
      </c>
      <c r="O349" s="124">
        <f t="shared" si="30"/>
        <v>16053343.912331777</v>
      </c>
      <c r="P349" s="124">
        <f t="shared" si="31"/>
        <v>40015.631485316349</v>
      </c>
      <c r="Q349" s="124">
        <f t="shared" si="27"/>
        <v>34319.788641976244</v>
      </c>
      <c r="R349" s="124">
        <f t="shared" si="28"/>
        <v>16127679.33245907</v>
      </c>
      <c r="Z349" s="2"/>
    </row>
    <row r="350" spans="13:26" x14ac:dyDescent="0.2">
      <c r="M350" s="2"/>
      <c r="N350" s="1">
        <f t="shared" si="29"/>
        <v>292</v>
      </c>
      <c r="O350" s="124">
        <f t="shared" si="30"/>
        <v>16127679.33245907</v>
      </c>
      <c r="P350" s="124">
        <f t="shared" si="31"/>
        <v>40015.631485316349</v>
      </c>
      <c r="Q350" s="124">
        <f t="shared" si="27"/>
        <v>34478.707302244991</v>
      </c>
      <c r="R350" s="124">
        <f t="shared" si="28"/>
        <v>16202173.671246631</v>
      </c>
      <c r="Z350" s="2"/>
    </row>
    <row r="351" spans="13:26" x14ac:dyDescent="0.2">
      <c r="M351" s="2"/>
      <c r="N351" s="1">
        <f t="shared" si="29"/>
        <v>293</v>
      </c>
      <c r="O351" s="124">
        <f t="shared" si="30"/>
        <v>16202173.671246631</v>
      </c>
      <c r="P351" s="124">
        <f t="shared" si="31"/>
        <v>40015.631485316349</v>
      </c>
      <c r="Q351" s="124">
        <f t="shared" si="27"/>
        <v>34637.96570823036</v>
      </c>
      <c r="R351" s="124">
        <f t="shared" si="28"/>
        <v>16276827.268440178</v>
      </c>
      <c r="Z351" s="2"/>
    </row>
    <row r="352" spans="13:26" x14ac:dyDescent="0.2">
      <c r="M352" s="2"/>
      <c r="N352" s="1">
        <f t="shared" si="29"/>
        <v>294</v>
      </c>
      <c r="O352" s="124">
        <f t="shared" si="30"/>
        <v>16276827.268440178</v>
      </c>
      <c r="P352" s="124">
        <f t="shared" si="31"/>
        <v>40015.631485316349</v>
      </c>
      <c r="Q352" s="124">
        <f t="shared" si="27"/>
        <v>34797.564586260851</v>
      </c>
      <c r="R352" s="124">
        <f t="shared" si="28"/>
        <v>16351640.464511756</v>
      </c>
      <c r="Z352" s="2"/>
    </row>
    <row r="353" spans="13:26" x14ac:dyDescent="0.2">
      <c r="M353" s="2"/>
      <c r="N353" s="1">
        <f t="shared" si="29"/>
        <v>295</v>
      </c>
      <c r="O353" s="124">
        <f t="shared" si="30"/>
        <v>16351640.464511756</v>
      </c>
      <c r="P353" s="124">
        <f t="shared" si="31"/>
        <v>40015.631485316349</v>
      </c>
      <c r="Q353" s="124">
        <f t="shared" si="27"/>
        <v>34957.504664217755</v>
      </c>
      <c r="R353" s="124">
        <f t="shared" si="28"/>
        <v>16426613.600661291</v>
      </c>
      <c r="Z353" s="2"/>
    </row>
    <row r="354" spans="13:26" x14ac:dyDescent="0.2">
      <c r="M354" s="2"/>
      <c r="N354" s="1">
        <f t="shared" si="29"/>
        <v>296</v>
      </c>
      <c r="O354" s="124">
        <f t="shared" si="30"/>
        <v>16426613.600661291</v>
      </c>
      <c r="P354" s="124">
        <f t="shared" si="31"/>
        <v>40015.631485316349</v>
      </c>
      <c r="Q354" s="124">
        <f t="shared" si="27"/>
        <v>35117.786671538459</v>
      </c>
      <c r="R354" s="124">
        <f t="shared" si="28"/>
        <v>16501747.018818146</v>
      </c>
      <c r="Z354" s="2"/>
    </row>
    <row r="355" spans="13:26" x14ac:dyDescent="0.2">
      <c r="M355" s="2"/>
      <c r="N355" s="1">
        <f t="shared" si="29"/>
        <v>297</v>
      </c>
      <c r="O355" s="124">
        <f t="shared" si="30"/>
        <v>16501747.018818146</v>
      </c>
      <c r="P355" s="124">
        <f t="shared" si="31"/>
        <v>40015.631485316349</v>
      </c>
      <c r="Q355" s="124">
        <f t="shared" si="27"/>
        <v>35278.411339219791</v>
      </c>
      <c r="R355" s="124">
        <f t="shared" si="28"/>
        <v>16577041.061642682</v>
      </c>
      <c r="Z355" s="2"/>
    </row>
    <row r="356" spans="13:26" x14ac:dyDescent="0.2">
      <c r="M356" s="2"/>
      <c r="N356" s="1">
        <f t="shared" si="29"/>
        <v>298</v>
      </c>
      <c r="O356" s="124">
        <f t="shared" si="30"/>
        <v>16577041.061642682</v>
      </c>
      <c r="P356" s="124">
        <f t="shared" si="31"/>
        <v>40015.631485316349</v>
      </c>
      <c r="Q356" s="124">
        <f t="shared" si="27"/>
        <v>35439.379399821359</v>
      </c>
      <c r="R356" s="124">
        <f t="shared" si="28"/>
        <v>16652496.07252782</v>
      </c>
      <c r="Z356" s="2"/>
    </row>
    <row r="357" spans="13:26" x14ac:dyDescent="0.2">
      <c r="M357" s="2"/>
      <c r="N357" s="1">
        <f t="shared" si="29"/>
        <v>299</v>
      </c>
      <c r="O357" s="124">
        <f t="shared" si="30"/>
        <v>16652496.07252782</v>
      </c>
      <c r="P357" s="124">
        <f t="shared" si="31"/>
        <v>40015.631485316349</v>
      </c>
      <c r="Q357" s="124">
        <f t="shared" si="27"/>
        <v>35600.691587468864</v>
      </c>
      <c r="R357" s="124">
        <f t="shared" si="28"/>
        <v>16728112.395600606</v>
      </c>
      <c r="Z357" s="2"/>
    </row>
    <row r="358" spans="13:26" x14ac:dyDescent="0.2">
      <c r="M358" s="2"/>
      <c r="N358" s="1">
        <f t="shared" si="29"/>
        <v>300</v>
      </c>
      <c r="O358" s="124">
        <f t="shared" si="30"/>
        <v>16728112.395600606</v>
      </c>
      <c r="P358" s="124">
        <f t="shared" si="31"/>
        <v>40015.631485316349</v>
      </c>
      <c r="Q358" s="124">
        <f t="shared" si="27"/>
        <v>35762.348637857467</v>
      </c>
      <c r="R358" s="124">
        <f t="shared" si="28"/>
        <v>16803890.375723779</v>
      </c>
      <c r="Z358" s="2"/>
    </row>
    <row r="359" spans="13:26" x14ac:dyDescent="0.2">
      <c r="M359" s="2"/>
      <c r="N359" s="1">
        <f t="shared" si="29"/>
        <v>301</v>
      </c>
      <c r="O359" s="124">
        <f t="shared" si="30"/>
        <v>16803890.375723779</v>
      </c>
      <c r="P359" s="124">
        <f t="shared" si="31"/>
        <v>40015.631485316349</v>
      </c>
      <c r="Q359" s="124">
        <f t="shared" si="27"/>
        <v>35924.351288255144</v>
      </c>
      <c r="R359" s="124">
        <f t="shared" si="28"/>
        <v>16879830.358497351</v>
      </c>
      <c r="Z359" s="2"/>
    </row>
    <row r="360" spans="13:26" x14ac:dyDescent="0.2">
      <c r="M360" s="2"/>
      <c r="N360" s="1">
        <f t="shared" si="29"/>
        <v>302</v>
      </c>
      <c r="O360" s="124">
        <f t="shared" si="30"/>
        <v>16879830.358497351</v>
      </c>
      <c r="P360" s="124">
        <f t="shared" si="31"/>
        <v>40015.631485316349</v>
      </c>
      <c r="Q360" s="124">
        <f t="shared" si="27"/>
        <v>36086.700277506054</v>
      </c>
      <c r="R360" s="124">
        <f t="shared" si="28"/>
        <v>16955932.690260176</v>
      </c>
      <c r="Z360" s="2"/>
    </row>
    <row r="361" spans="13:26" x14ac:dyDescent="0.2">
      <c r="M361" s="2"/>
      <c r="N361" s="1">
        <f t="shared" si="29"/>
        <v>303</v>
      </c>
      <c r="O361" s="124">
        <f t="shared" si="30"/>
        <v>16955932.690260176</v>
      </c>
      <c r="P361" s="124">
        <f t="shared" si="31"/>
        <v>40015.631485316349</v>
      </c>
      <c r="Q361" s="124">
        <f t="shared" si="27"/>
        <v>36249.396346033893</v>
      </c>
      <c r="R361" s="124">
        <f t="shared" si="28"/>
        <v>17032197.718091525</v>
      </c>
      <c r="Z361" s="2"/>
    </row>
    <row r="362" spans="13:26" x14ac:dyDescent="0.2">
      <c r="M362" s="2"/>
      <c r="N362" s="1">
        <f t="shared" si="29"/>
        <v>304</v>
      </c>
      <c r="O362" s="124">
        <f t="shared" si="30"/>
        <v>17032197.718091525</v>
      </c>
      <c r="P362" s="124">
        <f t="shared" si="31"/>
        <v>40015.631485316349</v>
      </c>
      <c r="Q362" s="124">
        <f t="shared" si="27"/>
        <v>36412.440235845264</v>
      </c>
      <c r="R362" s="124">
        <f t="shared" si="28"/>
        <v>17108625.789812688</v>
      </c>
      <c r="Z362" s="2"/>
    </row>
    <row r="363" spans="13:26" x14ac:dyDescent="0.2">
      <c r="M363" s="2"/>
      <c r="N363" s="1">
        <f t="shared" si="29"/>
        <v>305</v>
      </c>
      <c r="O363" s="124">
        <f t="shared" si="30"/>
        <v>17108625.789812688</v>
      </c>
      <c r="P363" s="124">
        <f t="shared" si="31"/>
        <v>40015.631485316349</v>
      </c>
      <c r="Q363" s="124">
        <f t="shared" si="27"/>
        <v>36575.832690533112</v>
      </c>
      <c r="R363" s="124">
        <f t="shared" si="28"/>
        <v>17185217.253988538</v>
      </c>
      <c r="Z363" s="2"/>
    </row>
    <row r="364" spans="13:26" x14ac:dyDescent="0.2">
      <c r="M364" s="2"/>
      <c r="N364" s="1">
        <f t="shared" si="29"/>
        <v>306</v>
      </c>
      <c r="O364" s="124">
        <f t="shared" si="30"/>
        <v>17185217.253988538</v>
      </c>
      <c r="P364" s="124">
        <f t="shared" si="31"/>
        <v>40015.631485316349</v>
      </c>
      <c r="Q364" s="124">
        <f t="shared" si="27"/>
        <v>36739.574455280053</v>
      </c>
      <c r="R364" s="124">
        <f t="shared" si="28"/>
        <v>17261972.459929135</v>
      </c>
      <c r="Z364" s="2"/>
    </row>
    <row r="365" spans="13:26" x14ac:dyDescent="0.2">
      <c r="M365" s="2"/>
      <c r="N365" s="1">
        <f t="shared" si="29"/>
        <v>307</v>
      </c>
      <c r="O365" s="124">
        <f t="shared" si="30"/>
        <v>17261972.459929135</v>
      </c>
      <c r="P365" s="124">
        <f t="shared" si="31"/>
        <v>40015.631485316349</v>
      </c>
      <c r="Q365" s="124">
        <f t="shared" si="27"/>
        <v>36903.66627686179</v>
      </c>
      <c r="R365" s="124">
        <f t="shared" si="28"/>
        <v>17338891.757691313</v>
      </c>
      <c r="Z365" s="2"/>
    </row>
    <row r="366" spans="13:26" x14ac:dyDescent="0.2">
      <c r="M366" s="2"/>
      <c r="N366" s="1">
        <f t="shared" si="29"/>
        <v>308</v>
      </c>
      <c r="O366" s="124">
        <f t="shared" si="30"/>
        <v>17338891.757691313</v>
      </c>
      <c r="P366" s="124">
        <f t="shared" si="31"/>
        <v>40015.631485316349</v>
      </c>
      <c r="Q366" s="124">
        <f t="shared" si="27"/>
        <v>37068.108903650551</v>
      </c>
      <c r="R366" s="124">
        <f t="shared" si="28"/>
        <v>17415975.49808028</v>
      </c>
      <c r="Z366" s="2"/>
    </row>
    <row r="367" spans="13:26" x14ac:dyDescent="0.2">
      <c r="M367" s="2"/>
      <c r="N367" s="1">
        <f t="shared" si="29"/>
        <v>309</v>
      </c>
      <c r="O367" s="124">
        <f t="shared" si="30"/>
        <v>17415975.49808028</v>
      </c>
      <c r="P367" s="124">
        <f t="shared" si="31"/>
        <v>40015.631485316349</v>
      </c>
      <c r="Q367" s="124">
        <f t="shared" si="27"/>
        <v>37232.903085618462</v>
      </c>
      <c r="R367" s="124">
        <f t="shared" si="28"/>
        <v>17493224.032651216</v>
      </c>
      <c r="Z367" s="2"/>
    </row>
    <row r="368" spans="13:26" x14ac:dyDescent="0.2">
      <c r="M368" s="2"/>
      <c r="N368" s="1">
        <f t="shared" si="29"/>
        <v>310</v>
      </c>
      <c r="O368" s="124">
        <f t="shared" si="30"/>
        <v>17493224.032651216</v>
      </c>
      <c r="P368" s="124">
        <f t="shared" si="31"/>
        <v>40015.631485316349</v>
      </c>
      <c r="Q368" s="124">
        <f t="shared" si="27"/>
        <v>37398.049574340999</v>
      </c>
      <c r="R368" s="124">
        <f t="shared" si="28"/>
        <v>17570637.713710874</v>
      </c>
      <c r="Z368" s="2"/>
    </row>
    <row r="369" spans="13:26" x14ac:dyDescent="0.2">
      <c r="M369" s="2"/>
      <c r="N369" s="1">
        <f t="shared" si="29"/>
        <v>311</v>
      </c>
      <c r="O369" s="124">
        <f t="shared" si="30"/>
        <v>17570637.713710874</v>
      </c>
      <c r="P369" s="124">
        <f t="shared" si="31"/>
        <v>40015.631485316349</v>
      </c>
      <c r="Q369" s="124">
        <f t="shared" si="27"/>
        <v>37563.54912300039</v>
      </c>
      <c r="R369" s="124">
        <f t="shared" si="28"/>
        <v>17648216.894319192</v>
      </c>
      <c r="Z369" s="2"/>
    </row>
    <row r="370" spans="13:26" x14ac:dyDescent="0.2">
      <c r="M370" s="2"/>
      <c r="N370" s="1">
        <f t="shared" si="29"/>
        <v>312</v>
      </c>
      <c r="O370" s="124">
        <f t="shared" si="30"/>
        <v>17648216.894319192</v>
      </c>
      <c r="P370" s="124">
        <f t="shared" si="31"/>
        <v>40015.631485316349</v>
      </c>
      <c r="Q370" s="124">
        <f t="shared" si="27"/>
        <v>37729.402486389052</v>
      </c>
      <c r="R370" s="124">
        <f t="shared" si="28"/>
        <v>17725961.928290896</v>
      </c>
      <c r="Z370" s="2"/>
    </row>
    <row r="371" spans="13:26" x14ac:dyDescent="0.2">
      <c r="M371" s="2"/>
      <c r="N371" s="1">
        <f t="shared" si="29"/>
        <v>313</v>
      </c>
      <c r="O371" s="124">
        <f t="shared" si="30"/>
        <v>17725961.928290896</v>
      </c>
      <c r="P371" s="124">
        <f t="shared" si="31"/>
        <v>40015.631485316349</v>
      </c>
      <c r="Q371" s="124">
        <f t="shared" si="27"/>
        <v>37895.610420913057</v>
      </c>
      <c r="R371" s="124">
        <f t="shared" si="28"/>
        <v>17803873.170197126</v>
      </c>
      <c r="Z371" s="2"/>
    </row>
    <row r="372" spans="13:26" x14ac:dyDescent="0.2">
      <c r="M372" s="2"/>
      <c r="N372" s="1">
        <f t="shared" si="29"/>
        <v>314</v>
      </c>
      <c r="O372" s="124">
        <f t="shared" si="30"/>
        <v>17803873.170197126</v>
      </c>
      <c r="P372" s="124">
        <f t="shared" si="31"/>
        <v>40015.631485316349</v>
      </c>
      <c r="Q372" s="124">
        <f t="shared" si="27"/>
        <v>38062.17368459556</v>
      </c>
      <c r="R372" s="124">
        <f t="shared" si="28"/>
        <v>17881950.975367039</v>
      </c>
      <c r="Z372" s="2"/>
    </row>
    <row r="373" spans="13:26" x14ac:dyDescent="0.2">
      <c r="M373" s="2"/>
      <c r="N373" s="1">
        <f t="shared" si="29"/>
        <v>315</v>
      </c>
      <c r="O373" s="124">
        <f t="shared" si="30"/>
        <v>17881950.975367039</v>
      </c>
      <c r="P373" s="124">
        <f t="shared" si="31"/>
        <v>40015.631485316349</v>
      </c>
      <c r="Q373" s="124">
        <f t="shared" si="27"/>
        <v>38229.093037080274</v>
      </c>
      <c r="R373" s="124">
        <f t="shared" si="28"/>
        <v>17960195.699889436</v>
      </c>
      <c r="Z373" s="2"/>
    </row>
    <row r="374" spans="13:26" x14ac:dyDescent="0.2">
      <c r="M374" s="2"/>
      <c r="N374" s="1">
        <f t="shared" si="29"/>
        <v>316</v>
      </c>
      <c r="O374" s="124">
        <f t="shared" si="30"/>
        <v>17960195.699889436</v>
      </c>
      <c r="P374" s="124">
        <f t="shared" si="31"/>
        <v>40015.631485316349</v>
      </c>
      <c r="Q374" s="124">
        <f t="shared" si="27"/>
        <v>38396.369239634907</v>
      </c>
      <c r="R374" s="124">
        <f t="shared" si="28"/>
        <v>18038607.700614389</v>
      </c>
      <c r="Z374" s="2"/>
    </row>
    <row r="375" spans="13:26" x14ac:dyDescent="0.2">
      <c r="M375" s="2"/>
      <c r="N375" s="1">
        <f t="shared" si="29"/>
        <v>317</v>
      </c>
      <c r="O375" s="124">
        <f t="shared" si="30"/>
        <v>18038607.700614389</v>
      </c>
      <c r="P375" s="124">
        <f t="shared" si="31"/>
        <v>40015.631485316349</v>
      </c>
      <c r="Q375" s="124">
        <f t="shared" si="27"/>
        <v>38564.003055154652</v>
      </c>
      <c r="R375" s="124">
        <f t="shared" si="28"/>
        <v>18117187.335154861</v>
      </c>
      <c r="Z375" s="2"/>
    </row>
    <row r="376" spans="13:26" x14ac:dyDescent="0.2">
      <c r="M376" s="2"/>
      <c r="N376" s="1">
        <f t="shared" si="29"/>
        <v>318</v>
      </c>
      <c r="O376" s="124">
        <f t="shared" si="30"/>
        <v>18117187.335154861</v>
      </c>
      <c r="P376" s="124">
        <f t="shared" si="31"/>
        <v>40015.631485316349</v>
      </c>
      <c r="Q376" s="124">
        <f t="shared" si="27"/>
        <v>38731.995248165673</v>
      </c>
      <c r="R376" s="124">
        <f t="shared" si="28"/>
        <v>18195934.961888343</v>
      </c>
      <c r="Z376" s="2"/>
    </row>
    <row r="377" spans="13:26" x14ac:dyDescent="0.2">
      <c r="M377" s="2"/>
      <c r="N377" s="1">
        <f t="shared" si="29"/>
        <v>319</v>
      </c>
      <c r="O377" s="124">
        <f t="shared" si="30"/>
        <v>18195934.961888343</v>
      </c>
      <c r="P377" s="124">
        <f t="shared" si="31"/>
        <v>40015.631485316349</v>
      </c>
      <c r="Q377" s="124">
        <f t="shared" si="27"/>
        <v>38900.346584828578</v>
      </c>
      <c r="R377" s="124">
        <f t="shared" si="28"/>
        <v>18274850.93995849</v>
      </c>
      <c r="Z377" s="2"/>
    </row>
    <row r="378" spans="13:26" x14ac:dyDescent="0.2">
      <c r="M378" s="2"/>
      <c r="N378" s="1">
        <f t="shared" si="29"/>
        <v>320</v>
      </c>
      <c r="O378" s="124">
        <f t="shared" si="30"/>
        <v>18274850.93995849</v>
      </c>
      <c r="P378" s="124">
        <f t="shared" si="31"/>
        <v>40015.631485316349</v>
      </c>
      <c r="Q378" s="124">
        <f t="shared" si="27"/>
        <v>39069.057832941922</v>
      </c>
      <c r="R378" s="124">
        <f t="shared" si="28"/>
        <v>18353935.629276749</v>
      </c>
      <c r="Z378" s="2"/>
    </row>
    <row r="379" spans="13:26" x14ac:dyDescent="0.2">
      <c r="M379" s="2"/>
      <c r="N379" s="1">
        <f t="shared" si="29"/>
        <v>321</v>
      </c>
      <c r="O379" s="124">
        <f t="shared" si="30"/>
        <v>18353935.629276749</v>
      </c>
      <c r="P379" s="124">
        <f t="shared" si="31"/>
        <v>40015.631485316349</v>
      </c>
      <c r="Q379" s="124">
        <f t="shared" ref="Q379:Q406" si="32">O379*$P$53</f>
        <v>39238.129761945704</v>
      </c>
      <c r="R379" s="124">
        <f t="shared" ref="R379:R406" si="33">O379+P379+Q379</f>
        <v>18433189.390524011</v>
      </c>
      <c r="Z379" s="2"/>
    </row>
    <row r="380" spans="13:26" x14ac:dyDescent="0.2">
      <c r="M380" s="2"/>
      <c r="N380" s="1">
        <f t="shared" ref="N380:N406" si="34">N379+1</f>
        <v>322</v>
      </c>
      <c r="O380" s="124">
        <f t="shared" ref="O380:O406" si="35">R379</f>
        <v>18433189.390524011</v>
      </c>
      <c r="P380" s="124">
        <f t="shared" ref="P380:P406" si="36">P379</f>
        <v>40015.631485316349</v>
      </c>
      <c r="Q380" s="124">
        <f t="shared" si="32"/>
        <v>39407.563142924868</v>
      </c>
      <c r="R380" s="124">
        <f t="shared" si="33"/>
        <v>18512612.585152254</v>
      </c>
      <c r="Z380" s="2"/>
    </row>
    <row r="381" spans="13:26" x14ac:dyDescent="0.2">
      <c r="M381" s="2"/>
      <c r="N381" s="1">
        <f t="shared" si="34"/>
        <v>323</v>
      </c>
      <c r="O381" s="124">
        <f t="shared" si="35"/>
        <v>18512612.585152254</v>
      </c>
      <c r="P381" s="124">
        <f t="shared" si="36"/>
        <v>40015.631485316349</v>
      </c>
      <c r="Q381" s="124">
        <f t="shared" si="32"/>
        <v>39577.358748612845</v>
      </c>
      <c r="R381" s="124">
        <f t="shared" si="33"/>
        <v>18592205.575386181</v>
      </c>
      <c r="Z381" s="2"/>
    </row>
    <row r="382" spans="13:26" x14ac:dyDescent="0.2">
      <c r="M382" s="2"/>
      <c r="N382" s="1">
        <f t="shared" si="34"/>
        <v>324</v>
      </c>
      <c r="O382" s="124">
        <f t="shared" si="35"/>
        <v>18592205.575386181</v>
      </c>
      <c r="P382" s="124">
        <f t="shared" si="36"/>
        <v>40015.631485316349</v>
      </c>
      <c r="Q382" s="124">
        <f t="shared" si="32"/>
        <v>39747.517353395051</v>
      </c>
      <c r="R382" s="124">
        <f t="shared" si="33"/>
        <v>18671968.724224895</v>
      </c>
      <c r="Z382" s="2"/>
    </row>
    <row r="383" spans="13:26" x14ac:dyDescent="0.2">
      <c r="M383" s="2"/>
      <c r="N383" s="1">
        <f t="shared" si="34"/>
        <v>325</v>
      </c>
      <c r="O383" s="124">
        <f t="shared" si="35"/>
        <v>18671968.724224895</v>
      </c>
      <c r="P383" s="124">
        <f t="shared" si="36"/>
        <v>40015.631485316349</v>
      </c>
      <c r="Q383" s="124">
        <f t="shared" si="32"/>
        <v>39918.039733312442</v>
      </c>
      <c r="R383" s="124">
        <f t="shared" si="33"/>
        <v>18751902.395443525</v>
      </c>
      <c r="Z383" s="2"/>
    </row>
    <row r="384" spans="13:26" x14ac:dyDescent="0.2">
      <c r="M384" s="2"/>
      <c r="N384" s="1">
        <f t="shared" si="34"/>
        <v>326</v>
      </c>
      <c r="O384" s="124">
        <f t="shared" si="35"/>
        <v>18751902.395443525</v>
      </c>
      <c r="P384" s="124">
        <f t="shared" si="36"/>
        <v>40015.631485316349</v>
      </c>
      <c r="Q384" s="124">
        <f t="shared" si="32"/>
        <v>40088.926666065017</v>
      </c>
      <c r="R384" s="124">
        <f t="shared" si="33"/>
        <v>18832006.953594908</v>
      </c>
      <c r="Z384" s="2"/>
    </row>
    <row r="385" spans="13:26" x14ac:dyDescent="0.2">
      <c r="M385" s="2"/>
      <c r="N385" s="1">
        <f t="shared" si="34"/>
        <v>327</v>
      </c>
      <c r="O385" s="124">
        <f t="shared" si="35"/>
        <v>18832006.953594908</v>
      </c>
      <c r="P385" s="124">
        <f t="shared" si="36"/>
        <v>40015.631485316349</v>
      </c>
      <c r="Q385" s="124">
        <f t="shared" si="32"/>
        <v>40260.178931015405</v>
      </c>
      <c r="R385" s="124">
        <f t="shared" si="33"/>
        <v>18912282.764011241</v>
      </c>
      <c r="Z385" s="2"/>
    </row>
    <row r="386" spans="13:26" x14ac:dyDescent="0.2">
      <c r="M386" s="2"/>
      <c r="N386" s="1">
        <f t="shared" si="34"/>
        <v>328</v>
      </c>
      <c r="O386" s="124">
        <f t="shared" si="35"/>
        <v>18912282.764011241</v>
      </c>
      <c r="P386" s="124">
        <f t="shared" si="36"/>
        <v>40015.631485316349</v>
      </c>
      <c r="Q386" s="124">
        <f t="shared" si="32"/>
        <v>40431.7973091924</v>
      </c>
      <c r="R386" s="124">
        <f t="shared" si="33"/>
        <v>18992730.192805752</v>
      </c>
      <c r="Z386" s="2"/>
    </row>
    <row r="387" spans="13:26" x14ac:dyDescent="0.2">
      <c r="M387" s="2"/>
      <c r="N387" s="1">
        <f t="shared" si="34"/>
        <v>329</v>
      </c>
      <c r="O387" s="124">
        <f t="shared" si="35"/>
        <v>18992730.192805752</v>
      </c>
      <c r="P387" s="124">
        <f t="shared" si="36"/>
        <v>40015.631485316349</v>
      </c>
      <c r="Q387" s="124">
        <f t="shared" si="32"/>
        <v>40603.782583294524</v>
      </c>
      <c r="R387" s="124">
        <f t="shared" si="33"/>
        <v>19073349.606874365</v>
      </c>
      <c r="Z387" s="2"/>
    </row>
    <row r="388" spans="13:26" x14ac:dyDescent="0.2">
      <c r="M388" s="2"/>
      <c r="N388" s="1">
        <f t="shared" si="34"/>
        <v>330</v>
      </c>
      <c r="O388" s="124">
        <f t="shared" si="35"/>
        <v>19073349.606874365</v>
      </c>
      <c r="P388" s="124">
        <f t="shared" si="36"/>
        <v>40015.631485316349</v>
      </c>
      <c r="Q388" s="124">
        <f t="shared" si="32"/>
        <v>40776.135537693597</v>
      </c>
      <c r="R388" s="124">
        <f t="shared" si="33"/>
        <v>19154141.373897377</v>
      </c>
      <c r="Z388" s="2"/>
    </row>
    <row r="389" spans="13:26" x14ac:dyDescent="0.2">
      <c r="M389" s="2"/>
      <c r="N389" s="1">
        <f t="shared" si="34"/>
        <v>331</v>
      </c>
      <c r="O389" s="124">
        <f t="shared" si="35"/>
        <v>19154141.373897377</v>
      </c>
      <c r="P389" s="124">
        <f t="shared" si="36"/>
        <v>40015.631485316349</v>
      </c>
      <c r="Q389" s="124">
        <f t="shared" si="32"/>
        <v>40948.856958438322</v>
      </c>
      <c r="R389" s="124">
        <f t="shared" si="33"/>
        <v>19235105.862341132</v>
      </c>
      <c r="Z389" s="2"/>
    </row>
    <row r="390" spans="13:26" x14ac:dyDescent="0.2">
      <c r="M390" s="2"/>
      <c r="N390" s="1">
        <f t="shared" si="34"/>
        <v>332</v>
      </c>
      <c r="O390" s="124">
        <f t="shared" si="35"/>
        <v>19235105.862341132</v>
      </c>
      <c r="P390" s="124">
        <f t="shared" si="36"/>
        <v>40015.631485316349</v>
      </c>
      <c r="Q390" s="124">
        <f t="shared" si="32"/>
        <v>41121.947633257842</v>
      </c>
      <c r="R390" s="124">
        <f t="shared" si="33"/>
        <v>19316243.441459708</v>
      </c>
      <c r="Z390" s="2"/>
    </row>
    <row r="391" spans="13:26" x14ac:dyDescent="0.2">
      <c r="M391" s="2"/>
      <c r="N391" s="1">
        <f t="shared" si="34"/>
        <v>333</v>
      </c>
      <c r="O391" s="124">
        <f t="shared" si="35"/>
        <v>19316243.441459708</v>
      </c>
      <c r="P391" s="124">
        <f t="shared" si="36"/>
        <v>40015.631485316349</v>
      </c>
      <c r="Q391" s="124">
        <f t="shared" si="32"/>
        <v>41295.408351565391</v>
      </c>
      <c r="R391" s="124">
        <f t="shared" si="33"/>
        <v>19397554.481296591</v>
      </c>
      <c r="Z391" s="2"/>
    </row>
    <row r="392" spans="13:26" x14ac:dyDescent="0.2">
      <c r="M392" s="2"/>
      <c r="N392" s="1">
        <f t="shared" si="34"/>
        <v>334</v>
      </c>
      <c r="O392" s="124">
        <f t="shared" si="35"/>
        <v>19397554.481296591</v>
      </c>
      <c r="P392" s="124">
        <f t="shared" si="36"/>
        <v>40015.631485316349</v>
      </c>
      <c r="Q392" s="124">
        <f t="shared" si="32"/>
        <v>41469.239904461821</v>
      </c>
      <c r="R392" s="124">
        <f t="shared" si="33"/>
        <v>19479039.352686372</v>
      </c>
      <c r="Z392" s="2"/>
    </row>
    <row r="393" spans="13:26" x14ac:dyDescent="0.2">
      <c r="M393" s="2"/>
      <c r="N393" s="1">
        <f t="shared" si="34"/>
        <v>335</v>
      </c>
      <c r="O393" s="124">
        <f t="shared" si="35"/>
        <v>19479039.352686372</v>
      </c>
      <c r="P393" s="124">
        <f t="shared" si="36"/>
        <v>40015.631485316349</v>
      </c>
      <c r="Q393" s="124">
        <f t="shared" si="32"/>
        <v>41643.443084739272</v>
      </c>
      <c r="R393" s="124">
        <f t="shared" si="33"/>
        <v>19560698.427256428</v>
      </c>
      <c r="Z393" s="2"/>
    </row>
    <row r="394" spans="13:26" x14ac:dyDescent="0.2">
      <c r="M394" s="2"/>
      <c r="N394" s="1">
        <f t="shared" si="34"/>
        <v>336</v>
      </c>
      <c r="O394" s="124">
        <f t="shared" si="35"/>
        <v>19560698.427256428</v>
      </c>
      <c r="P394" s="124">
        <f t="shared" si="36"/>
        <v>40015.631485316349</v>
      </c>
      <c r="Q394" s="124">
        <f t="shared" si="32"/>
        <v>41818.018686884752</v>
      </c>
      <c r="R394" s="124">
        <f t="shared" si="33"/>
        <v>19642532.077428628</v>
      </c>
      <c r="Z394" s="2"/>
    </row>
    <row r="395" spans="13:26" x14ac:dyDescent="0.2">
      <c r="M395" s="2"/>
      <c r="N395" s="1">
        <f t="shared" si="34"/>
        <v>337</v>
      </c>
      <c r="O395" s="124">
        <f t="shared" si="35"/>
        <v>19642532.077428628</v>
      </c>
      <c r="P395" s="124">
        <f t="shared" si="36"/>
        <v>40015.631485316349</v>
      </c>
      <c r="Q395" s="124">
        <f t="shared" si="32"/>
        <v>41992.967507083755</v>
      </c>
      <c r="R395" s="124">
        <f t="shared" si="33"/>
        <v>19724540.676421028</v>
      </c>
      <c r="Z395" s="2"/>
    </row>
    <row r="396" spans="13:26" x14ac:dyDescent="0.2">
      <c r="M396" s="2"/>
      <c r="N396" s="1">
        <f t="shared" si="34"/>
        <v>338</v>
      </c>
      <c r="O396" s="124">
        <f t="shared" si="35"/>
        <v>19724540.676421028</v>
      </c>
      <c r="P396" s="124">
        <f t="shared" si="36"/>
        <v>40015.631485316349</v>
      </c>
      <c r="Q396" s="124">
        <f t="shared" si="32"/>
        <v>42168.29034322394</v>
      </c>
      <c r="R396" s="124">
        <f t="shared" si="33"/>
        <v>19806724.59824957</v>
      </c>
      <c r="Z396" s="2"/>
    </row>
    <row r="397" spans="13:26" x14ac:dyDescent="0.2">
      <c r="M397" s="2"/>
      <c r="N397" s="1">
        <f t="shared" si="34"/>
        <v>339</v>
      </c>
      <c r="O397" s="124">
        <f t="shared" si="35"/>
        <v>19806724.59824957</v>
      </c>
      <c r="P397" s="124">
        <f t="shared" si="36"/>
        <v>40015.631485316349</v>
      </c>
      <c r="Q397" s="124">
        <f t="shared" si="32"/>
        <v>42343.987994898715</v>
      </c>
      <c r="R397" s="124">
        <f t="shared" si="33"/>
        <v>19889084.217729785</v>
      </c>
      <c r="Z397" s="2"/>
    </row>
    <row r="398" spans="13:26" x14ac:dyDescent="0.2">
      <c r="M398" s="2"/>
      <c r="N398" s="1">
        <f t="shared" si="34"/>
        <v>340</v>
      </c>
      <c r="O398" s="124">
        <f t="shared" si="35"/>
        <v>19889084.217729785</v>
      </c>
      <c r="P398" s="124">
        <f t="shared" si="36"/>
        <v>40015.631485316349</v>
      </c>
      <c r="Q398" s="124">
        <f t="shared" si="32"/>
        <v>42520.061263410906</v>
      </c>
      <c r="R398" s="124">
        <f t="shared" si="33"/>
        <v>19971619.910478514</v>
      </c>
      <c r="Z398" s="2"/>
    </row>
    <row r="399" spans="13:26" x14ac:dyDescent="0.2">
      <c r="M399" s="2"/>
      <c r="N399" s="1">
        <f t="shared" si="34"/>
        <v>341</v>
      </c>
      <c r="O399" s="124">
        <f t="shared" si="35"/>
        <v>19971619.910478514</v>
      </c>
      <c r="P399" s="124">
        <f t="shared" si="36"/>
        <v>40015.631485316349</v>
      </c>
      <c r="Q399" s="124">
        <f t="shared" si="32"/>
        <v>42696.510951776429</v>
      </c>
      <c r="R399" s="124">
        <f t="shared" si="33"/>
        <v>20054332.052915607</v>
      </c>
      <c r="Z399" s="2"/>
    </row>
    <row r="400" spans="13:26" x14ac:dyDescent="0.2">
      <c r="M400" s="2"/>
      <c r="N400" s="1">
        <f t="shared" si="34"/>
        <v>342</v>
      </c>
      <c r="O400" s="124">
        <f t="shared" si="35"/>
        <v>20054332.052915607</v>
      </c>
      <c r="P400" s="124">
        <f t="shared" si="36"/>
        <v>40015.631485316349</v>
      </c>
      <c r="Q400" s="124">
        <f t="shared" si="32"/>
        <v>42873.33786472791</v>
      </c>
      <c r="R400" s="124">
        <f t="shared" si="33"/>
        <v>20137221.02226565</v>
      </c>
      <c r="Z400" s="2"/>
    </row>
    <row r="401" spans="13:26" x14ac:dyDescent="0.2">
      <c r="M401" s="2"/>
      <c r="N401" s="1">
        <f t="shared" si="34"/>
        <v>343</v>
      </c>
      <c r="O401" s="124">
        <f t="shared" si="35"/>
        <v>20137221.02226565</v>
      </c>
      <c r="P401" s="124">
        <f t="shared" si="36"/>
        <v>40015.631485316349</v>
      </c>
      <c r="Q401" s="124">
        <f t="shared" si="32"/>
        <v>43050.54280871839</v>
      </c>
      <c r="R401" s="124">
        <f t="shared" si="33"/>
        <v>20220287.196559686</v>
      </c>
      <c r="Z401" s="2"/>
    </row>
    <row r="402" spans="13:26" x14ac:dyDescent="0.2">
      <c r="M402" s="2"/>
      <c r="N402" s="1">
        <f t="shared" si="34"/>
        <v>344</v>
      </c>
      <c r="O402" s="124">
        <f t="shared" si="35"/>
        <v>20220287.196559686</v>
      </c>
      <c r="P402" s="124">
        <f t="shared" si="36"/>
        <v>40015.631485316349</v>
      </c>
      <c r="Q402" s="124">
        <f t="shared" si="32"/>
        <v>43228.126591925015</v>
      </c>
      <c r="R402" s="124">
        <f t="shared" si="33"/>
        <v>20303530.954636928</v>
      </c>
      <c r="Z402" s="2"/>
    </row>
    <row r="403" spans="13:26" x14ac:dyDescent="0.2">
      <c r="M403" s="2"/>
      <c r="N403" s="1">
        <f t="shared" si="34"/>
        <v>345</v>
      </c>
      <c r="O403" s="124">
        <f t="shared" si="35"/>
        <v>20303530.954636928</v>
      </c>
      <c r="P403" s="124">
        <f t="shared" si="36"/>
        <v>40015.631485316349</v>
      </c>
      <c r="Q403" s="124">
        <f t="shared" si="32"/>
        <v>43406.090024252662</v>
      </c>
      <c r="R403" s="124">
        <f t="shared" si="33"/>
        <v>20386952.676146496</v>
      </c>
      <c r="Z403" s="2"/>
    </row>
    <row r="404" spans="13:26" x14ac:dyDescent="0.2">
      <c r="M404" s="2"/>
      <c r="N404" s="1">
        <f t="shared" si="34"/>
        <v>346</v>
      </c>
      <c r="O404" s="124">
        <f t="shared" si="35"/>
        <v>20386952.676146496</v>
      </c>
      <c r="P404" s="124">
        <f t="shared" si="36"/>
        <v>40015.631485316349</v>
      </c>
      <c r="Q404" s="124">
        <f t="shared" si="32"/>
        <v>43584.433917337701</v>
      </c>
      <c r="R404" s="124">
        <f t="shared" si="33"/>
        <v>20470552.741549149</v>
      </c>
      <c r="Z404" s="2"/>
    </row>
    <row r="405" spans="13:26" x14ac:dyDescent="0.2">
      <c r="M405" s="2"/>
      <c r="N405" s="1">
        <f t="shared" si="34"/>
        <v>347</v>
      </c>
      <c r="O405" s="124">
        <f t="shared" si="35"/>
        <v>20470552.741549149</v>
      </c>
      <c r="P405" s="124">
        <f t="shared" si="36"/>
        <v>40015.631485316349</v>
      </c>
      <c r="Q405" s="124">
        <f t="shared" si="32"/>
        <v>43763.15908455164</v>
      </c>
      <c r="R405" s="124">
        <f t="shared" si="33"/>
        <v>20554331.532119017</v>
      </c>
      <c r="Z405" s="2"/>
    </row>
    <row r="406" spans="13:26" x14ac:dyDescent="0.2">
      <c r="M406" s="2"/>
      <c r="N406" s="1">
        <f t="shared" si="34"/>
        <v>348</v>
      </c>
      <c r="O406" s="124">
        <f t="shared" si="35"/>
        <v>20554331.532119017</v>
      </c>
      <c r="P406" s="124">
        <f t="shared" si="36"/>
        <v>40015.631485316349</v>
      </c>
      <c r="Q406" s="124">
        <f t="shared" si="32"/>
        <v>43942.266341004892</v>
      </c>
      <c r="R406" s="124">
        <f t="shared" si="33"/>
        <v>20638289.429945339</v>
      </c>
      <c r="Z406" s="2"/>
    </row>
    <row r="407" spans="13:26" x14ac:dyDescent="0.2">
      <c r="M407" s="2"/>
      <c r="N407" s="163" t="s">
        <v>216</v>
      </c>
      <c r="O407" s="163" t="s">
        <v>216</v>
      </c>
      <c r="P407" s="163" t="s">
        <v>216</v>
      </c>
      <c r="Q407" s="163" t="s">
        <v>216</v>
      </c>
      <c r="R407" s="163" t="s">
        <v>216</v>
      </c>
      <c r="Z407" s="2"/>
    </row>
    <row r="408" spans="13:26" x14ac:dyDescent="0.2">
      <c r="M408" s="2"/>
      <c r="N408" s="134"/>
      <c r="O408" s="134" t="s">
        <v>231</v>
      </c>
      <c r="P408" s="196">
        <f>SUM(P59:P406)</f>
        <v>13925439.756890133</v>
      </c>
      <c r="Q408" s="196">
        <f>SUM(Q59:Q406)</f>
        <v>6712849.6730551738</v>
      </c>
      <c r="R408" s="196">
        <f>P408+Q408</f>
        <v>20638289.429945305</v>
      </c>
      <c r="S408" s="124">
        <f>R408-P54</f>
        <v>-2.9802322387695313E-7</v>
      </c>
      <c r="Z408" s="2"/>
    </row>
    <row r="409" spans="13:26" x14ac:dyDescent="0.2"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</sheetData>
  <mergeCells count="1">
    <mergeCell ref="AF7:AF8"/>
  </mergeCells>
  <printOptions horizontalCentered="1"/>
  <pageMargins left="0.75" right="0.75" top="0.75" bottom="0.75" header="1" footer="1"/>
  <pageSetup scale="67" orientation="portrait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5D355-A1FE-4FD4-8A9C-044898B9007C}">
  <sheetPr>
    <tabColor theme="2" tint="-0.499984740745262"/>
    <pageSetUpPr fitToPage="1"/>
  </sheetPr>
  <dimension ref="A1:AH373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16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28515625" style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5703125" style="1" bestFit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Durrance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2051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10084537.970366132</v>
      </c>
      <c r="Q8" s="184">
        <f>G10</f>
        <v>6051315.0196128571</v>
      </c>
      <c r="R8" s="184">
        <f>G11</f>
        <v>6059754.4047606727</v>
      </c>
      <c r="S8" s="184">
        <f>G12</f>
        <v>2373583.9951869249</v>
      </c>
      <c r="T8" s="184">
        <f>G13</f>
        <v>-4400115.4491943223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19921513.73755816</v>
      </c>
      <c r="Q9" s="184">
        <f>L10</f>
        <v>12368673.227377921</v>
      </c>
      <c r="R9" s="184">
        <f>L11</f>
        <v>12600067.374355307</v>
      </c>
      <c r="S9" s="184">
        <f>L12</f>
        <v>4101947.7411907702</v>
      </c>
      <c r="T9" s="184">
        <f>L13</f>
        <v>-9149174.6053658389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34</v>
      </c>
      <c r="B10" s="170">
        <f>'Escalation Factors'!$A$10</f>
        <v>2023</v>
      </c>
      <c r="C10" s="201">
        <v>2051</v>
      </c>
      <c r="D10" s="10" t="s">
        <v>155</v>
      </c>
      <c r="E10" s="184">
        <f>VLOOKUP($A$10,'Cost Estimates in 2023'!$A:$F,2,FALSE)</f>
        <v>5738500</v>
      </c>
      <c r="F10" s="164">
        <f>VLOOKUP(G$7,Multiplier_Labor,3,FALSE)</f>
        <v>1.0545116353773385</v>
      </c>
      <c r="G10" s="185">
        <f>E10*F10</f>
        <v>6051315.0196128571</v>
      </c>
      <c r="H10" s="137"/>
      <c r="J10" s="165">
        <f>C10+1</f>
        <v>2052</v>
      </c>
      <c r="K10" s="164">
        <f>VLOOKUP(J$10,Multiplier_Labor,4,FALSE)</f>
        <v>2.0439645246181923</v>
      </c>
      <c r="L10" s="185">
        <f>G10*K10</f>
        <v>12368673.227377921</v>
      </c>
      <c r="M10" s="2"/>
      <c r="O10" s="134" t="s">
        <v>235</v>
      </c>
      <c r="P10" s="184">
        <f>SUM(Q10:T10)</f>
        <v>19921513.73755816</v>
      </c>
      <c r="Q10" s="184">
        <f>Q9-Q16</f>
        <v>12368673.227377921</v>
      </c>
      <c r="R10" s="184">
        <f>R9-R16</f>
        <v>12600067.374355307</v>
      </c>
      <c r="S10" s="184">
        <f>S9-S16</f>
        <v>4101947.7411907702</v>
      </c>
      <c r="T10" s="184">
        <f>T9-T16</f>
        <v>-9149174.6053658389</v>
      </c>
      <c r="Z10" s="2"/>
      <c r="AA10" s="186" t="str">
        <f>A10</f>
        <v>Durrance Solar</v>
      </c>
      <c r="AB10" s="182">
        <f>P12</f>
        <v>26</v>
      </c>
      <c r="AC10" s="187">
        <f>G7</f>
        <v>2025</v>
      </c>
      <c r="AD10" s="187">
        <f>C10</f>
        <v>2051</v>
      </c>
      <c r="AE10" s="182">
        <f>G15</f>
        <v>10084537.970366132</v>
      </c>
      <c r="AF10" s="182">
        <f>P16</f>
        <v>0</v>
      </c>
      <c r="AG10" s="182">
        <f>L15</f>
        <v>19921513.73755816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5977240</v>
      </c>
      <c r="F11" s="164">
        <f>VLOOKUP(G$7,Multiplier_Materials,3,FALSE)</f>
        <v>1.0138047668757943</v>
      </c>
      <c r="G11" s="185">
        <f>E11*F11</f>
        <v>6059754.4047606727</v>
      </c>
      <c r="H11" s="137"/>
      <c r="K11" s="164">
        <f>VLOOKUP(J$10,Multiplier_Materials,4,FALSE)</f>
        <v>2.0793033071532445</v>
      </c>
      <c r="L11" s="185">
        <f>G11*K11</f>
        <v>12600067.374355307</v>
      </c>
      <c r="M11" s="2"/>
      <c r="O11" s="134" t="s">
        <v>234</v>
      </c>
      <c r="P11" s="184">
        <f>SUM(Q11:T11)</f>
        <v>10084537.97036612</v>
      </c>
      <c r="Q11" s="184">
        <f>Q10/((1+Q13)^(P12))</f>
        <v>6051315.0196128525</v>
      </c>
      <c r="R11" s="184">
        <f>R10/((1+R13)^(P12))</f>
        <v>6059754.4047606606</v>
      </c>
      <c r="S11" s="184">
        <f>S10/((1+S13)^(P12))</f>
        <v>2373583.9951869212</v>
      </c>
      <c r="T11" s="184">
        <f>T10/((1+T13)^(P12))</f>
        <v>-4400115.449194314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2278610</v>
      </c>
      <c r="F12" s="164">
        <f>VLOOKUP(G$7,Multiplier_GDP,3,FALSE)</f>
        <v>1.0416806716317952</v>
      </c>
      <c r="G12" s="185">
        <f>E12*F12</f>
        <v>2373583.9951869249</v>
      </c>
      <c r="H12" s="137"/>
      <c r="K12" s="164">
        <f>VLOOKUP(J$10,Multiplier_GDP,4,FALSE)</f>
        <v>1.7281662454366746</v>
      </c>
      <c r="L12" s="185">
        <f>G12*K12</f>
        <v>4101947.7411907702</v>
      </c>
      <c r="M12" s="2"/>
      <c r="O12" s="134" t="s">
        <v>244</v>
      </c>
      <c r="P12" s="184">
        <f>(P7-P6)</f>
        <v>26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-4340200</v>
      </c>
      <c r="F13" s="164">
        <f>F11</f>
        <v>1.0138047668757943</v>
      </c>
      <c r="G13" s="185">
        <f>E13*F13</f>
        <v>-4400115.4491943223</v>
      </c>
      <c r="H13" s="137"/>
      <c r="K13" s="164">
        <f>K11</f>
        <v>2.0793033071532445</v>
      </c>
      <c r="L13" s="185">
        <f>G13*K13</f>
        <v>-9149174.6053658389</v>
      </c>
      <c r="M13" s="2"/>
      <c r="O13" s="180" t="s">
        <v>237</v>
      </c>
      <c r="P13" s="189">
        <f>IF(P8=0,0,((P9/P8)^(1/($P7-$P6))-1))</f>
        <v>2.6530321240501697E-2</v>
      </c>
      <c r="Q13" s="189">
        <f>IF(Q8=0,0,((Q9/Q8)^(1/($P7-$P6))-1))</f>
        <v>2.7877318425949094E-2</v>
      </c>
      <c r="R13" s="189">
        <f>IF(R8=0,0,((R9/R8)^(1/($P7-$P6))-1))</f>
        <v>2.8555212399857588E-2</v>
      </c>
      <c r="S13" s="189">
        <f>IF(S8=0,0,((S9/S8)^(1/($P7-$P6))-1))</f>
        <v>2.1263721199078489E-2</v>
      </c>
      <c r="T13" s="189">
        <f>IF(T8=0,0,((T9/T8)^(1/($P7-$P6))-1))</f>
        <v>2.8555212399857588E-2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541369.18666160735</v>
      </c>
      <c r="Q14" s="185">
        <f>PMT(Q13,$P12,-Q11)</f>
        <v>330284.63509545987</v>
      </c>
      <c r="R14" s="185">
        <f>PMT(R13,$P12,-R11)</f>
        <v>333360.97252979566</v>
      </c>
      <c r="S14" s="185">
        <f>PMT(S13,$P12,-S11)</f>
        <v>119784.01043509417</v>
      </c>
      <c r="T14" s="185">
        <f>PMT(T13,$P12,-T11)</f>
        <v>-242060.43139874242</v>
      </c>
      <c r="U14" s="190"/>
      <c r="Z14" s="2"/>
    </row>
    <row r="15" spans="1:34" x14ac:dyDescent="0.2">
      <c r="E15" s="185">
        <f>SUM(E10:E13)</f>
        <v>9654150</v>
      </c>
      <c r="F15" s="124"/>
      <c r="G15" s="185">
        <f>SUM(G10:G13)</f>
        <v>10084537.970366132</v>
      </c>
      <c r="H15" s="137"/>
      <c r="L15" s="185">
        <f>SUM(L10:L13)</f>
        <v>19921513.73755816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541369.18666160735</v>
      </c>
      <c r="Q17" s="124">
        <f>IF($N17&lt;=TRUNC($P$12),Q14*(1+0),0)</f>
        <v>330284.63509545987</v>
      </c>
      <c r="R17" s="124">
        <f>IF($N17&lt;=TRUNC($P$12),R14*(1+0),0)</f>
        <v>333360.97252979566</v>
      </c>
      <c r="S17" s="124">
        <f>IF($N17&lt;=TRUNC($P$12),S14*(1+0),0)</f>
        <v>119784.01043509417</v>
      </c>
      <c r="T17" s="124">
        <f>IF($N17&lt;=TRUNC($P$12),T14*(1+0),0)</f>
        <v>-242060.43139874242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555730.79675158032</v>
      </c>
      <c r="Q18" s="124">
        <f t="shared" ref="Q18:Q48" si="3">IF($N18&lt;=TRUNC($P$12),Q17*(1+Q$13),0)</f>
        <v>339492.08503921441</v>
      </c>
      <c r="R18" s="124">
        <f t="shared" ref="R18:R48" si="4">IF($N18&lt;=TRUNC($P$12),R17*(1+R$13),0)</f>
        <v>342880.16590620705</v>
      </c>
      <c r="S18" s="124">
        <f t="shared" ref="S18:S48" si="5">IF($N18&lt;=TRUNC($P$12),S17*(1+S$13),0)</f>
        <v>122331.06423709352</v>
      </c>
      <c r="T18" s="124">
        <f t="shared" ref="T18:T48" si="6">IF($N18&lt;=TRUNC($P$12),T17*(1+T$13),0)</f>
        <v>-248972.51843093467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570477.69217285933</v>
      </c>
      <c r="Q19" s="124">
        <f t="shared" si="3"/>
        <v>348956.21399694198</v>
      </c>
      <c r="R19" s="124">
        <f t="shared" si="4"/>
        <v>352671.1818713572</v>
      </c>
      <c r="S19" s="124">
        <f t="shared" si="5"/>
        <v>124932.27788101764</v>
      </c>
      <c r="T19" s="124">
        <f t="shared" si="6"/>
        <v>-256081.98157645747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585620.30592274666</v>
      </c>
      <c r="Q20" s="124">
        <f t="shared" si="3"/>
        <v>358684.17749124835</v>
      </c>
      <c r="R20" s="124">
        <f t="shared" si="4"/>
        <v>362741.78237700259</v>
      </c>
      <c r="S20" s="124">
        <f t="shared" si="5"/>
        <v>127588.80300664539</v>
      </c>
      <c r="T20" s="124">
        <f t="shared" si="6"/>
        <v>-263394.45695214963</v>
      </c>
      <c r="U20" s="196">
        <f>SUM(Q17:T20)/4</f>
        <v>563299.49537719844</v>
      </c>
      <c r="V20" s="124">
        <f>SUM(Q17:Q20)/4</f>
        <v>344354.27790571615</v>
      </c>
      <c r="W20" s="124">
        <f>SUM(R17:R20)/4</f>
        <v>347913.52567109058</v>
      </c>
      <c r="X20" s="124">
        <f>SUM(S17:S20)/4</f>
        <v>123659.03888996269</v>
      </c>
      <c r="Y20" s="124">
        <f>SUM(T17:T20)/4</f>
        <v>-252627.34708957106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601169.35566714173</v>
      </c>
      <c r="Q21" s="124">
        <f t="shared" si="3"/>
        <v>368683.33052152151</v>
      </c>
      <c r="R21" s="124">
        <f t="shared" si="4"/>
        <v>373099.95101908082</v>
      </c>
      <c r="S21" s="124">
        <f t="shared" si="5"/>
        <v>130301.81574190284</v>
      </c>
      <c r="T21" s="124">
        <f t="shared" si="6"/>
        <v>-270915.7416153634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617135.85155553394</v>
      </c>
      <c r="Q22" s="124">
        <f t="shared" si="3"/>
        <v>378961.2331248094</v>
      </c>
      <c r="R22" s="124">
        <f t="shared" si="4"/>
        <v>383753.89936680713</v>
      </c>
      <c r="S22" s="124">
        <f t="shared" si="5"/>
        <v>133072.51722357236</v>
      </c>
      <c r="T22" s="124">
        <f t="shared" si="6"/>
        <v>-278651.79815965501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633531.10425158776</v>
      </c>
      <c r="Q23" s="124">
        <f t="shared" si="3"/>
        <v>389525.65609172004</v>
      </c>
      <c r="R23" s="124">
        <f t="shared" si="4"/>
        <v>394712.07347249991</v>
      </c>
      <c r="S23" s="124">
        <f t="shared" si="5"/>
        <v>135902.13412907397</v>
      </c>
      <c r="T23" s="124">
        <f t="shared" si="6"/>
        <v>-286608.75944170618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650366.73318529152</v>
      </c>
      <c r="Q24" s="124">
        <f t="shared" si="3"/>
        <v>400384.58684166567</v>
      </c>
      <c r="R24" s="124">
        <f t="shared" si="4"/>
        <v>405983.16056729533</v>
      </c>
      <c r="S24" s="124">
        <f t="shared" si="5"/>
        <v>138791.91921955437</v>
      </c>
      <c r="T24" s="124">
        <f t="shared" si="6"/>
        <v>-294792.93344322377</v>
      </c>
      <c r="U24" s="196">
        <f>SUM(Q21:T24)/4</f>
        <v>625550.76116488874</v>
      </c>
      <c r="V24" s="124">
        <f>SUM(Q21:Q24)/4</f>
        <v>384388.70164492918</v>
      </c>
      <c r="W24" s="124">
        <f>SUM(R21:R24)/4</f>
        <v>389387.27110642078</v>
      </c>
      <c r="X24" s="124">
        <f>SUM(S21:S24)/4</f>
        <v>134517.0965785259</v>
      </c>
      <c r="Y24" s="124">
        <f>SUM(T21:T24)/4</f>
        <v>-282742.30816498707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667654.67503280472</v>
      </c>
      <c r="Q25" s="124">
        <f t="shared" si="3"/>
        <v>411546.23546189285</v>
      </c>
      <c r="R25" s="124">
        <f t="shared" si="4"/>
        <v>417576.09594805993</v>
      </c>
      <c r="S25" s="124">
        <f t="shared" si="5"/>
        <v>141743.15189452399</v>
      </c>
      <c r="T25" s="124">
        <f t="shared" si="6"/>
        <v>-303210.80827167211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685407.1924303103</v>
      </c>
      <c r="Q26" s="124">
        <f t="shared" si="3"/>
        <v>423019.04091486469</v>
      </c>
      <c r="R26" s="124">
        <f t="shared" si="4"/>
        <v>429500.07006096008</v>
      </c>
      <c r="S26" s="124">
        <f t="shared" si="5"/>
        <v>144757.13875828779</v>
      </c>
      <c r="T26" s="124">
        <f t="shared" si="6"/>
        <v>-311869.05730380223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703636.88292835711</v>
      </c>
      <c r="Q27" s="124">
        <f t="shared" si="3"/>
        <v>434811.67741868796</v>
      </c>
      <c r="R27" s="124">
        <f t="shared" si="4"/>
        <v>441764.53578730451</v>
      </c>
      <c r="S27" s="124">
        <f t="shared" si="5"/>
        <v>147835.21419842035</v>
      </c>
      <c r="T27" s="124">
        <f t="shared" si="6"/>
        <v>-320774.54447605566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722356.68819334998</v>
      </c>
      <c r="Q28" s="124">
        <f t="shared" si="3"/>
        <v>446933.06100540981</v>
      </c>
      <c r="R28" s="124">
        <f t="shared" si="4"/>
        <v>454379.21593743551</v>
      </c>
      <c r="S28" s="124">
        <f t="shared" si="5"/>
        <v>150978.74097654159</v>
      </c>
      <c r="T28" s="124">
        <f t="shared" si="6"/>
        <v>-329934.32972603699</v>
      </c>
      <c r="U28" s="196">
        <f>SUM(Q25:T28)/4</f>
        <v>694763.85964620556</v>
      </c>
      <c r="V28" s="124">
        <f>SUM(Q25:Q28)/4</f>
        <v>429077.50370021386</v>
      </c>
      <c r="W28" s="124">
        <f>SUM(R25:R28)/4</f>
        <v>435804.97943344002</v>
      </c>
      <c r="X28" s="124">
        <f>SUM(S25:S28)/4</f>
        <v>146328.56145694343</v>
      </c>
      <c r="Y28" s="124">
        <f>SUM(T25:T28)/4</f>
        <v>-316447.18494439172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741579.90346303757</v>
      </c>
      <c r="Q29" s="124">
        <f t="shared" si="3"/>
        <v>459392.35626214172</v>
      </c>
      <c r="R29" s="124">
        <f t="shared" si="4"/>
        <v>467354.11095860973</v>
      </c>
      <c r="S29" s="124">
        <f t="shared" si="5"/>
        <v>154189.11083165466</v>
      </c>
      <c r="T29" s="124">
        <f t="shared" si="6"/>
        <v>-339355.67458936863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761320.18726303591</v>
      </c>
      <c r="Q30" s="124">
        <f t="shared" si="3"/>
        <v>472198.98326010851</v>
      </c>
      <c r="R30" s="124">
        <f t="shared" si="4"/>
        <v>480699.50686297944</v>
      </c>
      <c r="S30" s="124">
        <f t="shared" si="5"/>
        <v>157467.74509631278</v>
      </c>
      <c r="T30" s="124">
        <f t="shared" si="6"/>
        <v>-349046.04795636499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781591.57139161718</v>
      </c>
      <c r="Q31" s="124">
        <f t="shared" si="3"/>
        <v>485362.62467685994</v>
      </c>
      <c r="R31" s="124">
        <f t="shared" si="4"/>
        <v>494425.98338195862</v>
      </c>
      <c r="S31" s="124">
        <f t="shared" si="5"/>
        <v>160816.09532588834</v>
      </c>
      <c r="T31" s="124">
        <f t="shared" si="6"/>
        <v>-359013.13199308986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802408.47118020197</v>
      </c>
      <c r="Q32" s="124">
        <f t="shared" si="3"/>
        <v>498893.23311703117</v>
      </c>
      <c r="R32" s="124">
        <f t="shared" si="4"/>
        <v>508544.42235343892</v>
      </c>
      <c r="S32" s="124">
        <f t="shared" si="5"/>
        <v>164235.64394122246</v>
      </c>
      <c r="T32" s="124">
        <f t="shared" si="6"/>
        <v>-369264.82823149062</v>
      </c>
      <c r="U32" s="196">
        <f>SUM(Q29:T32)/4</f>
        <v>771725.03332447319</v>
      </c>
      <c r="V32" s="124">
        <f>SUM(Q29:Q32)/4</f>
        <v>478961.79932903533</v>
      </c>
      <c r="W32" s="124">
        <f>SUM(R29:R32)/4</f>
        <v>487756.00588924671</v>
      </c>
      <c r="X32" s="124">
        <f>SUM(S29:S32)/4</f>
        <v>159177.14879876957</v>
      </c>
      <c r="Y32" s="124">
        <f>SUM(T29:T32)/4</f>
        <v>-354169.92069257854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823785.69603719213</v>
      </c>
      <c r="Q33" s="124">
        <f t="shared" si="3"/>
        <v>512801.03863718588</v>
      </c>
      <c r="R33" s="124">
        <f t="shared" si="4"/>
        <v>523066.01634850423</v>
      </c>
      <c r="S33" s="124">
        <f t="shared" si="5"/>
        <v>167727.90488493972</v>
      </c>
      <c r="T33" s="124">
        <f t="shared" si="6"/>
        <v>-379809.26383343776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845738.46028299909</v>
      </c>
      <c r="Q34" s="124">
        <f t="shared" si="3"/>
        <v>527096.55648043216</v>
      </c>
      <c r="R34" s="124">
        <f t="shared" si="4"/>
        <v>538002.27754448319</v>
      </c>
      <c r="S34" s="124">
        <f t="shared" si="5"/>
        <v>171294.42429171863</v>
      </c>
      <c r="T34" s="124">
        <f t="shared" si="6"/>
        <v>-390654.79803363513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868282.39428433671</v>
      </c>
      <c r="Q35" s="124">
        <f t="shared" si="3"/>
        <v>541790.59502665838</v>
      </c>
      <c r="R35" s="124">
        <f t="shared" si="4"/>
        <v>553365.04685137304</v>
      </c>
      <c r="S35" s="124">
        <f t="shared" si="5"/>
        <v>174936.7811728144</v>
      </c>
      <c r="T35" s="124">
        <f t="shared" si="6"/>
        <v>-401810.02876650903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891433.55589607987</v>
      </c>
      <c r="Q36" s="124">
        <f t="shared" si="3"/>
        <v>556894.26396440098</v>
      </c>
      <c r="R36" s="124">
        <f t="shared" si="4"/>
        <v>569166.5032988711</v>
      </c>
      <c r="S36" s="124">
        <f t="shared" si="5"/>
        <v>178656.58811513733</v>
      </c>
      <c r="T36" s="124">
        <f t="shared" si="6"/>
        <v>-413283.79948232957</v>
      </c>
      <c r="U36" s="196">
        <f>SUM(Q33:T36)/4</f>
        <v>857310.02662515186</v>
      </c>
      <c r="V36" s="124">
        <f>SUM(Q33:Q36)/4</f>
        <v>534645.61352716933</v>
      </c>
      <c r="W36" s="124">
        <f>SUM(R33:R36)/4</f>
        <v>545899.96101080789</v>
      </c>
      <c r="X36" s="124">
        <f>SUM(S33:S36)/4</f>
        <v>173153.92461615251</v>
      </c>
      <c r="Y36" s="124">
        <f>SUM(T33:T36)/4</f>
        <v>-396389.47252897784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915208.4422192045</v>
      </c>
      <c r="Q37" s="124">
        <f t="shared" si="3"/>
        <v>572418.98269052117</v>
      </c>
      <c r="R37" s="124">
        <f t="shared" si="4"/>
        <v>585419.17369145458</v>
      </c>
      <c r="S37" s="124">
        <f t="shared" si="5"/>
        <v>182455.49199519621</v>
      </c>
      <c r="T37" s="124">
        <f t="shared" si="6"/>
        <v>-425085.20615796762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939624.00168358302</v>
      </c>
      <c r="Q38" s="124">
        <f t="shared" si="3"/>
        <v>588376.48894404271</v>
      </c>
      <c r="R38" s="124">
        <f t="shared" si="4"/>
        <v>602135.94253916317</v>
      </c>
      <c r="S38" s="124">
        <f t="shared" si="5"/>
        <v>186335.17470822277</v>
      </c>
      <c r="T38" s="124">
        <f t="shared" si="6"/>
        <v>-437223.60450784565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964697.64646463655</v>
      </c>
      <c r="Q39" s="124">
        <f t="shared" si="3"/>
        <v>604778.84768067766</v>
      </c>
      <c r="R39" s="124">
        <f t="shared" si="4"/>
        <v>619330.0622719574</v>
      </c>
      <c r="S39" s="124">
        <f t="shared" si="5"/>
        <v>190297.3539128</v>
      </c>
      <c r="T39" s="124">
        <f t="shared" si="6"/>
        <v>-449708.61740079854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990447.26524310024</v>
      </c>
      <c r="Q40" s="124">
        <f t="shared" si="3"/>
        <v>621638.46019475046</v>
      </c>
      <c r="R40" s="124">
        <f t="shared" si="4"/>
        <v>637015.16374575021</v>
      </c>
      <c r="S40" s="124">
        <f t="shared" si="5"/>
        <v>194343.78379132415</v>
      </c>
      <c r="T40" s="124">
        <f t="shared" si="6"/>
        <v>-462550.14248872461</v>
      </c>
      <c r="U40" s="196">
        <f>SUM(Q37:T40)/4</f>
        <v>952494.33890263131</v>
      </c>
      <c r="V40" s="124">
        <f>SUM(Q37:Q40)/4</f>
        <v>596803.19487749808</v>
      </c>
      <c r="W40" s="124">
        <f>SUM(R37:R40)/4</f>
        <v>610975.08556208131</v>
      </c>
      <c r="X40" s="124">
        <f>SUM(S37:S40)/4</f>
        <v>188357.95110188576</v>
      </c>
      <c r="Y40" s="124">
        <f>SUM(T37:T40)/4</f>
        <v>-443641.89263883408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1016891.2363174187</v>
      </c>
      <c r="Q41" s="124">
        <f t="shared" si="3"/>
        <v>638968.0734954162</v>
      </c>
      <c r="R41" s="124">
        <f t="shared" si="4"/>
        <v>655205.26704844018</v>
      </c>
      <c r="S41" s="124">
        <f t="shared" si="5"/>
        <v>198476.25582663686</v>
      </c>
      <c r="T41" s="124">
        <f t="shared" si="6"/>
        <v>-475758.36005307455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1044048.4410785504</v>
      </c>
      <c r="Q42" s="124">
        <f t="shared" si="3"/>
        <v>656780.78994426318</v>
      </c>
      <c r="R42" s="124">
        <f t="shared" si="4"/>
        <v>673914.79261451378</v>
      </c>
      <c r="S42" s="124">
        <f t="shared" si="5"/>
        <v>202696.59959517143</v>
      </c>
      <c r="T42" s="124">
        <f t="shared" si="6"/>
        <v>-489343.74107539799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515234.91934899229</v>
      </c>
      <c r="V44" s="124">
        <f>SUM(Q41:Q44)/4</f>
        <v>323937.21585991984</v>
      </c>
      <c r="W44" s="124">
        <f>SUM(R41:R44)/4</f>
        <v>332280.01491573849</v>
      </c>
      <c r="X44" s="124">
        <f>SUM(S41:S44)/4</f>
        <v>100293.21385545208</v>
      </c>
      <c r="Y44" s="124">
        <f>SUM(T41:T44)/4</f>
        <v>-241275.52528211812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19921513.737558164</v>
      </c>
      <c r="Q50" s="196">
        <f>SUM(Q$17:Q$48)</f>
        <v>12368673.227377923</v>
      </c>
      <c r="R50" s="196">
        <f>SUM(R$17:R$48)</f>
        <v>12600067.374355305</v>
      </c>
      <c r="S50" s="196">
        <f>SUM(S$17:S$48)</f>
        <v>4101947.7411907678</v>
      </c>
      <c r="T50" s="196">
        <f>SUM(T$17:T$48)</f>
        <v>-9149174.6053658351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0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2.6530321240501697E-2</v>
      </c>
      <c r="Z52" s="2"/>
    </row>
    <row r="53" spans="13:26" x14ac:dyDescent="0.2">
      <c r="M53" s="2"/>
      <c r="O53" s="134" t="s">
        <v>236</v>
      </c>
      <c r="P53" s="197">
        <f>((1+P52)^(1/12))-1</f>
        <v>2.1844236772416981E-3</v>
      </c>
      <c r="Z53" s="2"/>
    </row>
    <row r="54" spans="13:26" x14ac:dyDescent="0.2">
      <c r="M54" s="2"/>
      <c r="O54" s="134" t="s">
        <v>235</v>
      </c>
      <c r="P54" s="196">
        <f>P10</f>
        <v>19921513.73755816</v>
      </c>
      <c r="Z54" s="2"/>
    </row>
    <row r="55" spans="13:26" x14ac:dyDescent="0.2">
      <c r="M55" s="2"/>
      <c r="O55" s="134" t="s">
        <v>234</v>
      </c>
      <c r="P55" s="196">
        <f>P54/(1+P53)^P56</f>
        <v>10084537.970366107</v>
      </c>
      <c r="Z55" s="2"/>
    </row>
    <row r="56" spans="13:26" x14ac:dyDescent="0.2">
      <c r="M56" s="2"/>
      <c r="O56" s="134" t="s">
        <v>233</v>
      </c>
      <c r="P56" s="124">
        <f>$P$12*12</f>
        <v>312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44612.197327063084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44612.197327063084</v>
      </c>
      <c r="Q59" s="124">
        <f t="shared" ref="Q59:Q122" si="7">O59*$P$53</f>
        <v>0</v>
      </c>
      <c r="R59" s="124">
        <f t="shared" ref="R59:R122" si="8">O59+P59+Q59</f>
        <v>44612.197327063084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44612.197327063084</v>
      </c>
      <c r="P60" s="124">
        <f t="shared" ref="P60:P123" si="11">P59</f>
        <v>44612.197327063084</v>
      </c>
      <c r="Q60" s="124">
        <f t="shared" si="7"/>
        <v>97.451940135015391</v>
      </c>
      <c r="R60" s="124">
        <f t="shared" si="8"/>
        <v>89321.84659426118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89321.84659426118</v>
      </c>
      <c r="P61" s="124">
        <f t="shared" si="11"/>
        <v>44612.197327063084</v>
      </c>
      <c r="Q61" s="124">
        <f t="shared" si="7"/>
        <v>195.11675659545486</v>
      </c>
      <c r="R61" s="124">
        <f t="shared" si="8"/>
        <v>134129.16067791972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134129.16067791972</v>
      </c>
      <c r="P62" s="124">
        <f t="shared" si="11"/>
        <v>44612.197327063084</v>
      </c>
      <c r="Q62" s="124">
        <f t="shared" si="7"/>
        <v>292.99491439340397</v>
      </c>
      <c r="R62" s="124">
        <f t="shared" si="8"/>
        <v>179034.35291937622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179034.35291937622</v>
      </c>
      <c r="P63" s="124">
        <f t="shared" si="11"/>
        <v>44612.197327063084</v>
      </c>
      <c r="Q63" s="124">
        <f t="shared" si="7"/>
        <v>391.08687955673173</v>
      </c>
      <c r="R63" s="124">
        <f t="shared" si="8"/>
        <v>224037.63712599603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224037.63712599603</v>
      </c>
      <c r="P64" s="124">
        <f t="shared" si="11"/>
        <v>44612.197327063084</v>
      </c>
      <c r="Q64" s="124">
        <f t="shared" si="7"/>
        <v>489.39311913130945</v>
      </c>
      <c r="R64" s="124">
        <f t="shared" si="8"/>
        <v>269139.22757219046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269139.22757219046</v>
      </c>
      <c r="P65" s="124">
        <f t="shared" si="11"/>
        <v>44612.197327063084</v>
      </c>
      <c r="Q65" s="124">
        <f t="shared" si="7"/>
        <v>587.91410118323449</v>
      </c>
      <c r="R65" s="124">
        <f t="shared" si="8"/>
        <v>314339.33900043677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314339.33900043677</v>
      </c>
      <c r="P66" s="124">
        <f t="shared" si="11"/>
        <v>44612.197327063084</v>
      </c>
      <c r="Q66" s="124">
        <f t="shared" si="7"/>
        <v>686.65029480105875</v>
      </c>
      <c r="R66" s="124">
        <f t="shared" si="8"/>
        <v>359638.18662230088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359638.18662230088</v>
      </c>
      <c r="P67" s="124">
        <f t="shared" si="11"/>
        <v>44612.197327063084</v>
      </c>
      <c r="Q67" s="124">
        <f t="shared" si="7"/>
        <v>785.60217009802261</v>
      </c>
      <c r="R67" s="124">
        <f t="shared" si="8"/>
        <v>405035.986119462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405035.986119462</v>
      </c>
      <c r="P68" s="124">
        <f t="shared" si="11"/>
        <v>44612.197327063084</v>
      </c>
      <c r="Q68" s="124">
        <f t="shared" si="7"/>
        <v>884.77019821429258</v>
      </c>
      <c r="R68" s="124">
        <f t="shared" si="8"/>
        <v>450532.95364473935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450532.95364473935</v>
      </c>
      <c r="P69" s="124">
        <f t="shared" si="11"/>
        <v>44612.197327063084</v>
      </c>
      <c r="Q69" s="124">
        <f t="shared" si="7"/>
        <v>984.15485131920502</v>
      </c>
      <c r="R69" s="124">
        <f t="shared" si="8"/>
        <v>496129.30582312163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496129.30582312163</v>
      </c>
      <c r="P70" s="124">
        <f t="shared" si="11"/>
        <v>44612.197327063084</v>
      </c>
      <c r="Q70" s="124">
        <f t="shared" si="7"/>
        <v>1083.7566026135144</v>
      </c>
      <c r="R70" s="124">
        <f t="shared" si="8"/>
        <v>541825.25975279824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541825.25975279824</v>
      </c>
      <c r="P71" s="124">
        <f t="shared" si="11"/>
        <v>44612.197327063084</v>
      </c>
      <c r="Q71" s="124">
        <f t="shared" si="7"/>
        <v>1183.5759263316459</v>
      </c>
      <c r="R71" s="124">
        <f t="shared" si="8"/>
        <v>587621.033006193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587621.033006193</v>
      </c>
      <c r="P72" s="124">
        <f t="shared" si="11"/>
        <v>44612.197327063084</v>
      </c>
      <c r="Q72" s="124">
        <f t="shared" si="7"/>
        <v>1283.6132977439534</v>
      </c>
      <c r="R72" s="124">
        <f t="shared" si="8"/>
        <v>633516.84363100003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633516.84363100003</v>
      </c>
      <c r="P73" s="124">
        <f t="shared" si="11"/>
        <v>44612.197327063084</v>
      </c>
      <c r="Q73" s="124">
        <f t="shared" si="7"/>
        <v>1383.8691931589829</v>
      </c>
      <c r="R73" s="124">
        <f t="shared" si="8"/>
        <v>679512.91015122202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679512.91015122202</v>
      </c>
      <c r="P74" s="124">
        <f t="shared" si="11"/>
        <v>44612.197327063084</v>
      </c>
      <c r="Q74" s="124">
        <f t="shared" si="7"/>
        <v>1484.34408992574</v>
      </c>
      <c r="R74" s="124">
        <f t="shared" si="8"/>
        <v>725609.45156821085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725609.45156821085</v>
      </c>
      <c r="P75" s="124">
        <f t="shared" si="11"/>
        <v>44612.197327063084</v>
      </c>
      <c r="Q75" s="124">
        <f t="shared" si="7"/>
        <v>1585.0384664359628</v>
      </c>
      <c r="R75" s="124">
        <f t="shared" si="8"/>
        <v>771806.68736170989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771806.68736170989</v>
      </c>
      <c r="P76" s="124">
        <f t="shared" si="11"/>
        <v>44612.197327063084</v>
      </c>
      <c r="Q76" s="124">
        <f t="shared" si="7"/>
        <v>1685.9528021264</v>
      </c>
      <c r="R76" s="124">
        <f t="shared" si="8"/>
        <v>818104.83749089937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818104.83749089937</v>
      </c>
      <c r="P77" s="124">
        <f t="shared" si="11"/>
        <v>44612.197327063084</v>
      </c>
      <c r="Q77" s="124">
        <f t="shared" si="7"/>
        <v>1787.0875774810922</v>
      </c>
      <c r="R77" s="124">
        <f t="shared" si="8"/>
        <v>864504.1223954435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864504.1223954435</v>
      </c>
      <c r="P78" s="124">
        <f t="shared" si="11"/>
        <v>44612.197327063084</v>
      </c>
      <c r="Q78" s="124">
        <f t="shared" si="7"/>
        <v>1888.4432740336617</v>
      </c>
      <c r="R78" s="124">
        <f t="shared" si="8"/>
        <v>911004.76299654017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911004.76299654017</v>
      </c>
      <c r="P79" s="124">
        <f t="shared" si="11"/>
        <v>44612.197327063084</v>
      </c>
      <c r="Q79" s="124">
        <f t="shared" si="7"/>
        <v>1990.0203743696038</v>
      </c>
      <c r="R79" s="124">
        <f t="shared" si="8"/>
        <v>957606.98069797282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957606.98069797282</v>
      </c>
      <c r="P80" s="124">
        <f t="shared" si="11"/>
        <v>44612.197327063084</v>
      </c>
      <c r="Q80" s="124">
        <f t="shared" si="7"/>
        <v>2091.8193621285855</v>
      </c>
      <c r="R80" s="124">
        <f t="shared" si="8"/>
        <v>1004310.9973871645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1004310.9973871645</v>
      </c>
      <c r="P81" s="124">
        <f t="shared" si="11"/>
        <v>44612.197327063084</v>
      </c>
      <c r="Q81" s="124">
        <f t="shared" si="7"/>
        <v>2193.8407220067475</v>
      </c>
      <c r="R81" s="124">
        <f t="shared" si="8"/>
        <v>1051117.0354362344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1051117.0354362344</v>
      </c>
      <c r="P82" s="124">
        <f t="shared" si="11"/>
        <v>44612.197327063084</v>
      </c>
      <c r="Q82" s="124">
        <f t="shared" si="7"/>
        <v>2296.0849397590114</v>
      </c>
      <c r="R82" s="124">
        <f t="shared" si="8"/>
        <v>1098025.3177030566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1098025.3177030566</v>
      </c>
      <c r="P83" s="124">
        <f t="shared" si="11"/>
        <v>44612.197327063084</v>
      </c>
      <c r="Q83" s="124">
        <f t="shared" si="7"/>
        <v>2398.5525022013949</v>
      </c>
      <c r="R83" s="124">
        <f t="shared" si="8"/>
        <v>1145036.0675323212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1145036.0675323212</v>
      </c>
      <c r="P84" s="124">
        <f t="shared" si="11"/>
        <v>44612.197327063084</v>
      </c>
      <c r="Q84" s="124">
        <f t="shared" si="7"/>
        <v>2501.2438972133264</v>
      </c>
      <c r="R84" s="124">
        <f t="shared" si="8"/>
        <v>1192149.5087565978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1192149.5087565978</v>
      </c>
      <c r="P85" s="124">
        <f t="shared" si="11"/>
        <v>44612.197327063084</v>
      </c>
      <c r="Q85" s="124">
        <f t="shared" si="7"/>
        <v>2604.1596137399711</v>
      </c>
      <c r="R85" s="124">
        <f t="shared" si="8"/>
        <v>1239365.8656974009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1239365.8656974009</v>
      </c>
      <c r="P86" s="124">
        <f t="shared" si="11"/>
        <v>44612.197327063084</v>
      </c>
      <c r="Q86" s="124">
        <f t="shared" si="7"/>
        <v>2707.300141794557</v>
      </c>
      <c r="R86" s="124">
        <f t="shared" si="8"/>
        <v>1286685.3631662587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1286685.3631662587</v>
      </c>
      <c r="P87" s="124">
        <f t="shared" si="11"/>
        <v>44612.197327063084</v>
      </c>
      <c r="Q87" s="124">
        <f t="shared" si="7"/>
        <v>2810.6659724607084</v>
      </c>
      <c r="R87" s="124">
        <f t="shared" si="8"/>
        <v>1334108.2264657826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1334108.2264657826</v>
      </c>
      <c r="P88" s="124">
        <f t="shared" si="11"/>
        <v>44612.197327063084</v>
      </c>
      <c r="Q88" s="124">
        <f t="shared" si="7"/>
        <v>2914.2575978947848</v>
      </c>
      <c r="R88" s="124">
        <f t="shared" si="8"/>
        <v>1381634.6813907407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1381634.6813907407</v>
      </c>
      <c r="P89" s="124">
        <f t="shared" si="11"/>
        <v>44612.197327063084</v>
      </c>
      <c r="Q89" s="124">
        <f t="shared" si="7"/>
        <v>3018.0755113282235</v>
      </c>
      <c r="R89" s="124">
        <f t="shared" si="8"/>
        <v>1429264.954229132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1429264.954229132</v>
      </c>
      <c r="P90" s="124">
        <f t="shared" si="11"/>
        <v>44612.197327063084</v>
      </c>
      <c r="Q90" s="124">
        <f t="shared" si="7"/>
        <v>3122.1202070698878</v>
      </c>
      <c r="R90" s="124">
        <f t="shared" si="8"/>
        <v>1476999.2717632651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1476999.2717632651</v>
      </c>
      <c r="P91" s="124">
        <f t="shared" si="11"/>
        <v>44612.197327063084</v>
      </c>
      <c r="Q91" s="124">
        <f t="shared" si="7"/>
        <v>3226.3921805084219</v>
      </c>
      <c r="R91" s="124">
        <f t="shared" si="8"/>
        <v>1524837.8612708368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1524837.8612708368</v>
      </c>
      <c r="P92" s="124">
        <f t="shared" si="11"/>
        <v>44612.197327063084</v>
      </c>
      <c r="Q92" s="124">
        <f t="shared" si="7"/>
        <v>3330.8919281146077</v>
      </c>
      <c r="R92" s="124">
        <f t="shared" si="8"/>
        <v>1572780.9505260147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1572780.9505260147</v>
      </c>
      <c r="P93" s="124">
        <f t="shared" si="11"/>
        <v>44612.197327063084</v>
      </c>
      <c r="Q93" s="124">
        <f t="shared" si="7"/>
        <v>3435.6199474437303</v>
      </c>
      <c r="R93" s="124">
        <f t="shared" si="8"/>
        <v>1620828.7678005216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1620828.7678005216</v>
      </c>
      <c r="P94" s="124">
        <f t="shared" si="11"/>
        <v>44612.197327063084</v>
      </c>
      <c r="Q94" s="124">
        <f t="shared" si="7"/>
        <v>3540.5767371379457</v>
      </c>
      <c r="R94" s="124">
        <f t="shared" si="8"/>
        <v>1668981.5418647227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1668981.5418647227</v>
      </c>
      <c r="P95" s="124">
        <f t="shared" si="11"/>
        <v>44612.197327063084</v>
      </c>
      <c r="Q95" s="124">
        <f t="shared" si="7"/>
        <v>3645.7627969286568</v>
      </c>
      <c r="R95" s="124">
        <f t="shared" si="8"/>
        <v>1717239.5019887146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1717239.5019887146</v>
      </c>
      <c r="P96" s="124">
        <f t="shared" si="11"/>
        <v>44612.197327063084</v>
      </c>
      <c r="Q96" s="124">
        <f t="shared" si="7"/>
        <v>3751.1786276388902</v>
      </c>
      <c r="R96" s="124">
        <f t="shared" si="8"/>
        <v>1765602.8779434166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1765602.8779434166</v>
      </c>
      <c r="P97" s="124">
        <f t="shared" si="11"/>
        <v>44612.197327063084</v>
      </c>
      <c r="Q97" s="124">
        <f t="shared" si="7"/>
        <v>3856.824731185683</v>
      </c>
      <c r="R97" s="124">
        <f t="shared" si="8"/>
        <v>1814071.9000016656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1814071.9000016656</v>
      </c>
      <c r="P98" s="124">
        <f t="shared" si="11"/>
        <v>44612.197327063084</v>
      </c>
      <c r="Q98" s="124">
        <f t="shared" si="7"/>
        <v>3962.7016105824723</v>
      </c>
      <c r="R98" s="124">
        <f t="shared" si="8"/>
        <v>1862646.7989393112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1862646.7989393112</v>
      </c>
      <c r="P99" s="124">
        <f t="shared" si="11"/>
        <v>44612.197327063084</v>
      </c>
      <c r="Q99" s="124">
        <f t="shared" si="7"/>
        <v>4068.809769941488</v>
      </c>
      <c r="R99" s="124">
        <f t="shared" si="8"/>
        <v>1911327.8060363159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1911327.8060363159</v>
      </c>
      <c r="P100" s="124">
        <f t="shared" si="11"/>
        <v>44612.197327063084</v>
      </c>
      <c r="Q100" s="124">
        <f t="shared" si="7"/>
        <v>4175.1497144761561</v>
      </c>
      <c r="R100" s="124">
        <f t="shared" si="8"/>
        <v>1960115.1530778552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1960115.1530778552</v>
      </c>
      <c r="P101" s="124">
        <f t="shared" si="11"/>
        <v>44612.197327063084</v>
      </c>
      <c r="Q101" s="124">
        <f t="shared" si="7"/>
        <v>4281.7219505035027</v>
      </c>
      <c r="R101" s="124">
        <f t="shared" si="8"/>
        <v>2009009.072355422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2009009.072355422</v>
      </c>
      <c r="P102" s="124">
        <f t="shared" si="11"/>
        <v>44612.197327063084</v>
      </c>
      <c r="Q102" s="124">
        <f t="shared" si="7"/>
        <v>4388.5269854465632</v>
      </c>
      <c r="R102" s="124">
        <f t="shared" si="8"/>
        <v>2058009.7966679316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2058009.7966679316</v>
      </c>
      <c r="P103" s="124">
        <f t="shared" si="11"/>
        <v>44612.197327063084</v>
      </c>
      <c r="Q103" s="124">
        <f t="shared" si="7"/>
        <v>4495.5653278368027</v>
      </c>
      <c r="R103" s="124">
        <f t="shared" si="8"/>
        <v>2107117.5593228312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2107117.5593228312</v>
      </c>
      <c r="P104" s="124">
        <f t="shared" si="11"/>
        <v>44612.197327063084</v>
      </c>
      <c r="Q104" s="124">
        <f t="shared" si="7"/>
        <v>4602.8374873165312</v>
      </c>
      <c r="R104" s="124">
        <f t="shared" si="8"/>
        <v>2156332.5941372109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2156332.5941372109</v>
      </c>
      <c r="P105" s="124">
        <f t="shared" si="11"/>
        <v>44612.197327063084</v>
      </c>
      <c r="Q105" s="124">
        <f t="shared" si="7"/>
        <v>4710.343974641336</v>
      </c>
      <c r="R105" s="124">
        <f t="shared" si="8"/>
        <v>2205655.1354389153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2205655.1354389153</v>
      </c>
      <c r="P106" s="124">
        <f t="shared" si="11"/>
        <v>44612.197327063084</v>
      </c>
      <c r="Q106" s="124">
        <f t="shared" si="7"/>
        <v>4818.0853016825113</v>
      </c>
      <c r="R106" s="124">
        <f t="shared" si="8"/>
        <v>2255085.4180676606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2255085.4180676606</v>
      </c>
      <c r="P107" s="124">
        <f t="shared" si="11"/>
        <v>44612.197327063084</v>
      </c>
      <c r="Q107" s="124">
        <f t="shared" si="7"/>
        <v>4926.0619814294914</v>
      </c>
      <c r="R107" s="124">
        <f t="shared" si="8"/>
        <v>2304623.6773761529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2304623.6773761529</v>
      </c>
      <c r="P108" s="124">
        <f t="shared" si="11"/>
        <v>44612.197327063084</v>
      </c>
      <c r="Q108" s="124">
        <f t="shared" si="7"/>
        <v>5034.274527992301</v>
      </c>
      <c r="R108" s="124">
        <f t="shared" si="8"/>
        <v>2354270.149231208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2354270.149231208</v>
      </c>
      <c r="P109" s="124">
        <f t="shared" si="11"/>
        <v>44612.197327063084</v>
      </c>
      <c r="Q109" s="124">
        <f t="shared" si="7"/>
        <v>5142.723456603997</v>
      </c>
      <c r="R109" s="124">
        <f t="shared" si="8"/>
        <v>2404025.0700148749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2404025.0700148749</v>
      </c>
      <c r="P110" s="124">
        <f t="shared" si="11"/>
        <v>44612.197327063084</v>
      </c>
      <c r="Q110" s="124">
        <f t="shared" si="7"/>
        <v>5251.4092836231239</v>
      </c>
      <c r="R110" s="124">
        <f t="shared" si="8"/>
        <v>2453888.676625561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2453888.676625561</v>
      </c>
      <c r="P111" s="124">
        <f t="shared" si="11"/>
        <v>44612.197327063084</v>
      </c>
      <c r="Q111" s="124">
        <f t="shared" si="7"/>
        <v>5360.3325265361718</v>
      </c>
      <c r="R111" s="124">
        <f t="shared" si="8"/>
        <v>2503861.2064791601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2503861.2064791601</v>
      </c>
      <c r="P112" s="124">
        <f t="shared" si="11"/>
        <v>44612.197327063084</v>
      </c>
      <c r="Q112" s="124">
        <f t="shared" si="7"/>
        <v>5469.4937039600418</v>
      </c>
      <c r="R112" s="124">
        <f t="shared" si="8"/>
        <v>2553942.897510183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2553942.897510183</v>
      </c>
      <c r="P113" s="124">
        <f t="shared" si="11"/>
        <v>44612.197327063084</v>
      </c>
      <c r="Q113" s="124">
        <f t="shared" si="7"/>
        <v>5578.8933356445114</v>
      </c>
      <c r="R113" s="124">
        <f t="shared" si="8"/>
        <v>2604133.9881728906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2604133.9881728906</v>
      </c>
      <c r="P114" s="124">
        <f t="shared" si="11"/>
        <v>44612.197327063084</v>
      </c>
      <c r="Q114" s="124">
        <f t="shared" si="7"/>
        <v>5688.531942474714</v>
      </c>
      <c r="R114" s="124">
        <f t="shared" si="8"/>
        <v>2654434.7174424282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2654434.7174424282</v>
      </c>
      <c r="P115" s="124">
        <f t="shared" si="11"/>
        <v>44612.197327063084</v>
      </c>
      <c r="Q115" s="124">
        <f t="shared" si="7"/>
        <v>5798.4100464736166</v>
      </c>
      <c r="R115" s="124">
        <f t="shared" si="8"/>
        <v>2704845.3248159648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2704845.3248159648</v>
      </c>
      <c r="P116" s="124">
        <f t="shared" si="11"/>
        <v>44612.197327063084</v>
      </c>
      <c r="Q116" s="124">
        <f t="shared" si="7"/>
        <v>5908.528170804505</v>
      </c>
      <c r="R116" s="124">
        <f t="shared" si="8"/>
        <v>2755366.0503138322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2755366.0503138322</v>
      </c>
      <c r="P117" s="124">
        <f t="shared" si="11"/>
        <v>44612.197327063084</v>
      </c>
      <c r="Q117" s="124">
        <f t="shared" si="7"/>
        <v>6018.886839773475</v>
      </c>
      <c r="R117" s="124">
        <f t="shared" si="8"/>
        <v>2805997.1344806687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2805997.1344806687</v>
      </c>
      <c r="P118" s="124">
        <f t="shared" si="11"/>
        <v>44612.197327063084</v>
      </c>
      <c r="Q118" s="124">
        <f t="shared" si="7"/>
        <v>6129.4865788319303</v>
      </c>
      <c r="R118" s="124">
        <f t="shared" si="8"/>
        <v>2856738.8183865636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2856738.8183865636</v>
      </c>
      <c r="P119" s="124">
        <f t="shared" si="11"/>
        <v>44612.197327063084</v>
      </c>
      <c r="Q119" s="124">
        <f t="shared" si="7"/>
        <v>6240.3279145790802</v>
      </c>
      <c r="R119" s="124">
        <f t="shared" si="8"/>
        <v>2907591.3436282058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2907591.3436282058</v>
      </c>
      <c r="P120" s="124">
        <f t="shared" si="11"/>
        <v>44612.197327063084</v>
      </c>
      <c r="Q120" s="124">
        <f t="shared" si="7"/>
        <v>6351.4113747644551</v>
      </c>
      <c r="R120" s="124">
        <f t="shared" si="8"/>
        <v>2958554.9523300333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2958554.9523300333</v>
      </c>
      <c r="P121" s="124">
        <f t="shared" si="11"/>
        <v>44612.197327063084</v>
      </c>
      <c r="Q121" s="124">
        <f t="shared" si="7"/>
        <v>6462.7374882904078</v>
      </c>
      <c r="R121" s="124">
        <f t="shared" si="8"/>
        <v>3009629.8871453865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3009629.8871453865</v>
      </c>
      <c r="P122" s="124">
        <f t="shared" si="11"/>
        <v>44612.197327063084</v>
      </c>
      <c r="Q122" s="124">
        <f t="shared" si="7"/>
        <v>6574.3067852146423</v>
      </c>
      <c r="R122" s="124">
        <f t="shared" si="8"/>
        <v>3060816.3912576642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3060816.3912576642</v>
      </c>
      <c r="P123" s="124">
        <f t="shared" si="11"/>
        <v>44612.197327063084</v>
      </c>
      <c r="Q123" s="124">
        <f t="shared" ref="Q123:Q186" si="12">O123*$P$53</f>
        <v>6686.1197967527305</v>
      </c>
      <c r="R123" s="124">
        <f t="shared" ref="R123:R186" si="13">O123+P123+Q123</f>
        <v>3112114.7083814801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3112114.7083814801</v>
      </c>
      <c r="P124" s="124">
        <f t="shared" ref="P124:P187" si="16">P123</f>
        <v>44612.197327063084</v>
      </c>
      <c r="Q124" s="124">
        <f t="shared" si="12"/>
        <v>6798.1770552806474</v>
      </c>
      <c r="R124" s="124">
        <f t="shared" si="13"/>
        <v>3163525.0827638237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3163525.0827638237</v>
      </c>
      <c r="P125" s="124">
        <f t="shared" si="16"/>
        <v>44612.197327063084</v>
      </c>
      <c r="Q125" s="124">
        <f t="shared" si="12"/>
        <v>6910.4790943372991</v>
      </c>
      <c r="R125" s="124">
        <f t="shared" si="13"/>
        <v>3215047.7591852238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3215047.7591852238</v>
      </c>
      <c r="P126" s="124">
        <f t="shared" si="16"/>
        <v>44612.197327063084</v>
      </c>
      <c r="Q126" s="124">
        <f t="shared" si="12"/>
        <v>7023.026448627068</v>
      </c>
      <c r="R126" s="124">
        <f t="shared" si="13"/>
        <v>3266682.9829609138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3266682.9829609138</v>
      </c>
      <c r="P127" s="124">
        <f t="shared" si="16"/>
        <v>44612.197327063084</v>
      </c>
      <c r="Q127" s="124">
        <f t="shared" si="12"/>
        <v>7135.8196540223589</v>
      </c>
      <c r="R127" s="124">
        <f t="shared" si="13"/>
        <v>3318430.9999419991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3318430.9999419991</v>
      </c>
      <c r="P128" s="124">
        <f t="shared" si="16"/>
        <v>44612.197327063084</v>
      </c>
      <c r="Q128" s="124">
        <f t="shared" si="12"/>
        <v>7248.8592475661471</v>
      </c>
      <c r="R128" s="124">
        <f t="shared" si="13"/>
        <v>3370292.0565166282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3370292.0565166282</v>
      </c>
      <c r="P129" s="124">
        <f t="shared" si="16"/>
        <v>44612.197327063084</v>
      </c>
      <c r="Q129" s="124">
        <f t="shared" si="12"/>
        <v>7362.1457674745379</v>
      </c>
      <c r="R129" s="124">
        <f t="shared" si="13"/>
        <v>3422266.3996111657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3422266.3996111657</v>
      </c>
      <c r="P130" s="124">
        <f t="shared" si="16"/>
        <v>44612.197327063084</v>
      </c>
      <c r="Q130" s="124">
        <f t="shared" si="12"/>
        <v>7475.6797531393295</v>
      </c>
      <c r="R130" s="124">
        <f t="shared" si="13"/>
        <v>3474354.2766913678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3474354.2766913678</v>
      </c>
      <c r="P131" s="124">
        <f t="shared" si="16"/>
        <v>44612.197327063084</v>
      </c>
      <c r="Q131" s="124">
        <f t="shared" si="12"/>
        <v>7589.4617451305776</v>
      </c>
      <c r="R131" s="124">
        <f t="shared" si="13"/>
        <v>3526555.9357635612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3526555.9357635612</v>
      </c>
      <c r="P132" s="124">
        <f t="shared" si="16"/>
        <v>44612.197327063084</v>
      </c>
      <c r="Q132" s="124">
        <f t="shared" si="12"/>
        <v>7703.492285199176</v>
      </c>
      <c r="R132" s="124">
        <f t="shared" si="13"/>
        <v>3578871.6253758231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3578871.6253758231</v>
      </c>
      <c r="P133" s="124">
        <f t="shared" si="16"/>
        <v>44612.197327063084</v>
      </c>
      <c r="Q133" s="124">
        <f t="shared" si="12"/>
        <v>7817.7719162794283</v>
      </c>
      <c r="R133" s="124">
        <f t="shared" si="13"/>
        <v>3631301.5946191656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3631301.5946191656</v>
      </c>
      <c r="P134" s="124">
        <f t="shared" si="16"/>
        <v>44612.197327063084</v>
      </c>
      <c r="Q134" s="124">
        <f t="shared" si="12"/>
        <v>7932.3011824916393</v>
      </c>
      <c r="R134" s="124">
        <f t="shared" si="13"/>
        <v>3683846.0931287203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3683846.0931287203</v>
      </c>
      <c r="P135" s="124">
        <f t="shared" si="16"/>
        <v>44612.197327063084</v>
      </c>
      <c r="Q135" s="124">
        <f t="shared" si="12"/>
        <v>8047.0806291447025</v>
      </c>
      <c r="R135" s="124">
        <f t="shared" si="13"/>
        <v>3736505.371084928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3736505.371084928</v>
      </c>
      <c r="P136" s="124">
        <f t="shared" si="16"/>
        <v>44612.197327063084</v>
      </c>
      <c r="Q136" s="124">
        <f t="shared" si="12"/>
        <v>8162.1108027386945</v>
      </c>
      <c r="R136" s="124">
        <f t="shared" si="13"/>
        <v>3789279.6792147299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3789279.6792147299</v>
      </c>
      <c r="P137" s="124">
        <f t="shared" si="16"/>
        <v>44612.197327063084</v>
      </c>
      <c r="Q137" s="124">
        <f t="shared" si="12"/>
        <v>8277.3922509674831</v>
      </c>
      <c r="R137" s="124">
        <f t="shared" si="13"/>
        <v>3842169.2687927606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3842169.2687927606</v>
      </c>
      <c r="P138" s="124">
        <f t="shared" si="16"/>
        <v>44612.197327063084</v>
      </c>
      <c r="Q138" s="124">
        <f t="shared" si="12"/>
        <v>8392.9255227213289</v>
      </c>
      <c r="R138" s="124">
        <f t="shared" si="13"/>
        <v>3895174.3916425449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3895174.3916425449</v>
      </c>
      <c r="P139" s="124">
        <f t="shared" si="16"/>
        <v>44612.197327063084</v>
      </c>
      <c r="Q139" s="124">
        <f t="shared" si="12"/>
        <v>8508.7111680895014</v>
      </c>
      <c r="R139" s="124">
        <f t="shared" si="13"/>
        <v>3948295.3001376973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3948295.3001376973</v>
      </c>
      <c r="P140" s="124">
        <f t="shared" si="16"/>
        <v>44612.197327063084</v>
      </c>
      <c r="Q140" s="124">
        <f t="shared" si="12"/>
        <v>8624.7497383629034</v>
      </c>
      <c r="R140" s="124">
        <f t="shared" si="13"/>
        <v>4001532.2472031233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4001532.2472031233</v>
      </c>
      <c r="P141" s="124">
        <f t="shared" si="16"/>
        <v>44612.197327063084</v>
      </c>
      <c r="Q141" s="124">
        <f t="shared" si="12"/>
        <v>8741.0417860366815</v>
      </c>
      <c r="R141" s="124">
        <f t="shared" si="13"/>
        <v>4054885.4863162227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4054885.4863162227</v>
      </c>
      <c r="P142" s="124">
        <f t="shared" si="16"/>
        <v>44612.197327063084</v>
      </c>
      <c r="Q142" s="124">
        <f t="shared" si="12"/>
        <v>8857.5878648128746</v>
      </c>
      <c r="R142" s="124">
        <f t="shared" si="13"/>
        <v>4108355.2715080986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4108355.2715080986</v>
      </c>
      <c r="P143" s="124">
        <f t="shared" si="16"/>
        <v>44612.197327063084</v>
      </c>
      <c r="Q143" s="124">
        <f t="shared" si="12"/>
        <v>8974.3885296030348</v>
      </c>
      <c r="R143" s="124">
        <f t="shared" si="13"/>
        <v>4161941.8573647644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4161941.8573647644</v>
      </c>
      <c r="P144" s="124">
        <f t="shared" si="16"/>
        <v>44612.197327063084</v>
      </c>
      <c r="Q144" s="124">
        <f t="shared" si="12"/>
        <v>9091.4443365308816</v>
      </c>
      <c r="R144" s="124">
        <f t="shared" si="13"/>
        <v>4215645.4990283586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4215645.4990283586</v>
      </c>
      <c r="P145" s="124">
        <f t="shared" si="16"/>
        <v>44612.197327063084</v>
      </c>
      <c r="Q145" s="124">
        <f t="shared" si="12"/>
        <v>9208.755842934941</v>
      </c>
      <c r="R145" s="124">
        <f t="shared" si="13"/>
        <v>4269466.4521983573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4269466.4521983573</v>
      </c>
      <c r="P146" s="124">
        <f t="shared" si="16"/>
        <v>44612.197327063084</v>
      </c>
      <c r="Q146" s="124">
        <f t="shared" si="12"/>
        <v>9326.3236073712014</v>
      </c>
      <c r="R146" s="124">
        <f t="shared" si="13"/>
        <v>4323404.9731327919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4323404.9731327919</v>
      </c>
      <c r="P147" s="124">
        <f t="shared" si="16"/>
        <v>44612.197327063084</v>
      </c>
      <c r="Q147" s="124">
        <f t="shared" si="12"/>
        <v>9444.1481896157784</v>
      </c>
      <c r="R147" s="124">
        <f t="shared" si="13"/>
        <v>4377461.3186494708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4377461.3186494708</v>
      </c>
      <c r="P148" s="124">
        <f t="shared" si="16"/>
        <v>44612.197327063084</v>
      </c>
      <c r="Q148" s="124">
        <f t="shared" si="12"/>
        <v>9562.2301506675703</v>
      </c>
      <c r="R148" s="124">
        <f t="shared" si="13"/>
        <v>4431635.7461272022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4431635.7461272022</v>
      </c>
      <c r="P149" s="124">
        <f t="shared" si="16"/>
        <v>44612.197327063084</v>
      </c>
      <c r="Q149" s="124">
        <f t="shared" si="12"/>
        <v>9680.5700527509398</v>
      </c>
      <c r="R149" s="124">
        <f t="shared" si="13"/>
        <v>4485928.5135070169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4485928.5135070169</v>
      </c>
      <c r="P150" s="124">
        <f t="shared" si="16"/>
        <v>44612.197327063084</v>
      </c>
      <c r="Q150" s="124">
        <f t="shared" si="12"/>
        <v>9799.1684593183818</v>
      </c>
      <c r="R150" s="124">
        <f t="shared" si="13"/>
        <v>4540339.8792933989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4540339.8792933989</v>
      </c>
      <c r="P151" s="124">
        <f t="shared" si="16"/>
        <v>44612.197327063084</v>
      </c>
      <c r="Q151" s="124">
        <f t="shared" si="12"/>
        <v>9918.0259350532142</v>
      </c>
      <c r="R151" s="124">
        <f t="shared" si="13"/>
        <v>4594870.1025555152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4594870.1025555152</v>
      </c>
      <c r="P152" s="124">
        <f t="shared" si="16"/>
        <v>44612.197327063084</v>
      </c>
      <c r="Q152" s="124">
        <f t="shared" si="12"/>
        <v>10037.143045872257</v>
      </c>
      <c r="R152" s="124">
        <f t="shared" si="13"/>
        <v>4649519.4429284511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4649519.4429284511</v>
      </c>
      <c r="P153" s="124">
        <f t="shared" si="16"/>
        <v>44612.197327063084</v>
      </c>
      <c r="Q153" s="124">
        <f t="shared" si="12"/>
        <v>10156.520358928539</v>
      </c>
      <c r="R153" s="124">
        <f t="shared" si="13"/>
        <v>4704288.160614443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4704288.160614443</v>
      </c>
      <c r="P154" s="124">
        <f t="shared" si="16"/>
        <v>44612.197327063084</v>
      </c>
      <c r="Q154" s="124">
        <f t="shared" si="12"/>
        <v>10276.158442613985</v>
      </c>
      <c r="R154" s="124">
        <f t="shared" si="13"/>
        <v>4759176.5163841201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4759176.5163841201</v>
      </c>
      <c r="P155" s="124">
        <f t="shared" si="16"/>
        <v>44612.197327063084</v>
      </c>
      <c r="Q155" s="124">
        <f t="shared" si="12"/>
        <v>10396.057866562134</v>
      </c>
      <c r="R155" s="124">
        <f t="shared" si="13"/>
        <v>4814184.7715777457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4814184.7715777457</v>
      </c>
      <c r="P156" s="124">
        <f t="shared" si="16"/>
        <v>44612.197327063084</v>
      </c>
      <c r="Q156" s="124">
        <f t="shared" si="12"/>
        <v>10516.219201650843</v>
      </c>
      <c r="R156" s="124">
        <f t="shared" si="13"/>
        <v>4869313.1881064596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4869313.1881064596</v>
      </c>
      <c r="P157" s="124">
        <f t="shared" si="16"/>
        <v>44612.197327063084</v>
      </c>
      <c r="Q157" s="124">
        <f t="shared" si="12"/>
        <v>10636.643020005009</v>
      </c>
      <c r="R157" s="124">
        <f t="shared" si="13"/>
        <v>4924562.0284535279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4924562.0284535279</v>
      </c>
      <c r="P158" s="124">
        <f t="shared" si="16"/>
        <v>44612.197327063084</v>
      </c>
      <c r="Q158" s="124">
        <f t="shared" si="12"/>
        <v>10757.329894999291</v>
      </c>
      <c r="R158" s="124">
        <f t="shared" si="13"/>
        <v>4979931.5556755904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4979931.5556755904</v>
      </c>
      <c r="P159" s="124">
        <f t="shared" si="16"/>
        <v>44612.197327063084</v>
      </c>
      <c r="Q159" s="124">
        <f t="shared" si="12"/>
        <v>10878.280401260843</v>
      </c>
      <c r="R159" s="124">
        <f t="shared" si="13"/>
        <v>5035422.0334039144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5035422.0334039144</v>
      </c>
      <c r="P160" s="124">
        <f t="shared" si="16"/>
        <v>44612.197327063084</v>
      </c>
      <c r="Q160" s="124">
        <f t="shared" si="12"/>
        <v>10999.495114672047</v>
      </c>
      <c r="R160" s="124">
        <f t="shared" si="13"/>
        <v>5091033.7258456498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5091033.7258456498</v>
      </c>
      <c r="P161" s="124">
        <f t="shared" si="16"/>
        <v>44612.197327063084</v>
      </c>
      <c r="Q161" s="124">
        <f t="shared" si="12"/>
        <v>11120.974612373257</v>
      </c>
      <c r="R161" s="124">
        <f t="shared" si="13"/>
        <v>5146766.8977850862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5146766.8977850862</v>
      </c>
      <c r="P162" s="124">
        <f t="shared" si="16"/>
        <v>44612.197327063084</v>
      </c>
      <c r="Q162" s="124">
        <f t="shared" si="12"/>
        <v>11242.719472765544</v>
      </c>
      <c r="R162" s="124">
        <f t="shared" si="13"/>
        <v>5202621.8145849155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5202621.8145849155</v>
      </c>
      <c r="P163" s="124">
        <f t="shared" si="16"/>
        <v>44612.197327063084</v>
      </c>
      <c r="Q163" s="124">
        <f t="shared" si="12"/>
        <v>11364.730275513457</v>
      </c>
      <c r="R163" s="124">
        <f t="shared" si="13"/>
        <v>5258598.7421874925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5258598.7421874925</v>
      </c>
      <c r="P164" s="124">
        <f t="shared" si="16"/>
        <v>44612.197327063084</v>
      </c>
      <c r="Q164" s="124">
        <f t="shared" si="12"/>
        <v>11487.00760154777</v>
      </c>
      <c r="R164" s="124">
        <f t="shared" si="13"/>
        <v>5314697.947116104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5314697.947116104</v>
      </c>
      <c r="P165" s="124">
        <f t="shared" si="16"/>
        <v>44612.197327063084</v>
      </c>
      <c r="Q165" s="124">
        <f t="shared" si="12"/>
        <v>11609.552033068263</v>
      </c>
      <c r="R165" s="124">
        <f t="shared" si="13"/>
        <v>5370919.696476236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5370919.696476236</v>
      </c>
      <c r="P166" s="124">
        <f t="shared" si="16"/>
        <v>44612.197327063084</v>
      </c>
      <c r="Q166" s="124">
        <f t="shared" si="12"/>
        <v>11732.364153546485</v>
      </c>
      <c r="R166" s="124">
        <f t="shared" si="13"/>
        <v>5427264.2579568457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5427264.2579568457</v>
      </c>
      <c r="P167" s="124">
        <f t="shared" si="16"/>
        <v>44612.197327063084</v>
      </c>
      <c r="Q167" s="124">
        <f t="shared" si="12"/>
        <v>11855.444547728528</v>
      </c>
      <c r="R167" s="124">
        <f t="shared" si="13"/>
        <v>5483731.8998316377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5483731.8998316377</v>
      </c>
      <c r="P168" s="124">
        <f t="shared" si="16"/>
        <v>44612.197327063084</v>
      </c>
      <c r="Q168" s="124">
        <f t="shared" si="12"/>
        <v>11978.793801637828</v>
      </c>
      <c r="R168" s="124">
        <f t="shared" si="13"/>
        <v>5540322.8909603385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5540322.8909603385</v>
      </c>
      <c r="P169" s="124">
        <f t="shared" si="16"/>
        <v>44612.197327063084</v>
      </c>
      <c r="Q169" s="124">
        <f t="shared" si="12"/>
        <v>12102.412502577938</v>
      </c>
      <c r="R169" s="124">
        <f t="shared" si="13"/>
        <v>5597037.5007899795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5597037.5007899795</v>
      </c>
      <c r="P170" s="124">
        <f t="shared" si="16"/>
        <v>44612.197327063084</v>
      </c>
      <c r="Q170" s="124">
        <f t="shared" si="12"/>
        <v>12226.301239135331</v>
      </c>
      <c r="R170" s="124">
        <f t="shared" si="13"/>
        <v>5653875.9993561786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5653875.9993561786</v>
      </c>
      <c r="P171" s="124">
        <f t="shared" si="16"/>
        <v>44612.197327063084</v>
      </c>
      <c r="Q171" s="124">
        <f t="shared" si="12"/>
        <v>12350.460601182203</v>
      </c>
      <c r="R171" s="124">
        <f t="shared" si="13"/>
        <v>5710838.6572844246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5710838.6572844246</v>
      </c>
      <c r="P172" s="124">
        <f t="shared" si="16"/>
        <v>44612.197327063084</v>
      </c>
      <c r="Q172" s="124">
        <f t="shared" si="12"/>
        <v>12474.891179879285</v>
      </c>
      <c r="R172" s="124">
        <f t="shared" si="13"/>
        <v>5767925.7457913673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5767925.7457913673</v>
      </c>
      <c r="P173" s="124">
        <f t="shared" si="16"/>
        <v>44612.197327063084</v>
      </c>
      <c r="Q173" s="124">
        <f t="shared" si="12"/>
        <v>12599.593567678643</v>
      </c>
      <c r="R173" s="124">
        <f t="shared" si="13"/>
        <v>5825137.5366861094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5825137.5366861094</v>
      </c>
      <c r="P174" s="124">
        <f t="shared" si="16"/>
        <v>44612.197327063084</v>
      </c>
      <c r="Q174" s="124">
        <f t="shared" si="12"/>
        <v>12724.568358326518</v>
      </c>
      <c r="R174" s="124">
        <f t="shared" si="13"/>
        <v>5882474.3023714991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5882474.3023714991</v>
      </c>
      <c r="P175" s="124">
        <f t="shared" si="16"/>
        <v>44612.197327063084</v>
      </c>
      <c r="Q175" s="124">
        <f t="shared" si="12"/>
        <v>12849.816146866142</v>
      </c>
      <c r="R175" s="124">
        <f t="shared" si="13"/>
        <v>5939936.315845429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5939936.315845429</v>
      </c>
      <c r="P176" s="124">
        <f t="shared" si="16"/>
        <v>44612.197327063084</v>
      </c>
      <c r="Q176" s="124">
        <f t="shared" si="12"/>
        <v>12975.337529640576</v>
      </c>
      <c r="R176" s="124">
        <f t="shared" si="13"/>
        <v>5997523.850702133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5997523.850702133</v>
      </c>
      <c r="P177" s="124">
        <f t="shared" si="16"/>
        <v>44612.197327063084</v>
      </c>
      <c r="Q177" s="124">
        <f t="shared" si="12"/>
        <v>13101.133104295543</v>
      </c>
      <c r="R177" s="124">
        <f t="shared" si="13"/>
        <v>6055237.1811334919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6055237.1811334919</v>
      </c>
      <c r="P178" s="124">
        <f t="shared" si="16"/>
        <v>44612.197327063084</v>
      </c>
      <c r="Q178" s="124">
        <f t="shared" si="12"/>
        <v>13227.203469782276</v>
      </c>
      <c r="R178" s="124">
        <f t="shared" si="13"/>
        <v>6113076.5819303375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6113076.5819303375</v>
      </c>
      <c r="P179" s="124">
        <f t="shared" si="16"/>
        <v>44612.197327063084</v>
      </c>
      <c r="Q179" s="124">
        <f t="shared" si="12"/>
        <v>13353.549226360379</v>
      </c>
      <c r="R179" s="124">
        <f t="shared" si="13"/>
        <v>6171042.3284837613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6171042.3284837613</v>
      </c>
      <c r="P180" s="124">
        <f t="shared" si="16"/>
        <v>44612.197327063084</v>
      </c>
      <c r="Q180" s="124">
        <f t="shared" si="12"/>
        <v>13480.170975600669</v>
      </c>
      <c r="R180" s="124">
        <f t="shared" si="13"/>
        <v>6229134.6967864251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6229134.6967864251</v>
      </c>
      <c r="P181" s="124">
        <f t="shared" si="16"/>
        <v>44612.197327063084</v>
      </c>
      <c r="Q181" s="124">
        <f t="shared" si="12"/>
        <v>13607.069320388053</v>
      </c>
      <c r="R181" s="124">
        <f t="shared" si="13"/>
        <v>6287353.9634338766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6287353.9634338766</v>
      </c>
      <c r="P182" s="124">
        <f t="shared" si="16"/>
        <v>44612.197327063084</v>
      </c>
      <c r="Q182" s="124">
        <f t="shared" si="12"/>
        <v>13734.244864924394</v>
      </c>
      <c r="R182" s="124">
        <f t="shared" si="13"/>
        <v>6345700.4056258649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6345700.4056258649</v>
      </c>
      <c r="P183" s="124">
        <f t="shared" si="16"/>
        <v>44612.197327063084</v>
      </c>
      <c r="Q183" s="124">
        <f t="shared" si="12"/>
        <v>13861.698214731387</v>
      </c>
      <c r="R183" s="124">
        <f t="shared" si="13"/>
        <v>6404174.3011676595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6404174.3011676595</v>
      </c>
      <c r="P184" s="124">
        <f t="shared" si="16"/>
        <v>44612.197327063084</v>
      </c>
      <c r="Q184" s="124">
        <f t="shared" si="12"/>
        <v>13989.42997665344</v>
      </c>
      <c r="R184" s="124">
        <f t="shared" si="13"/>
        <v>6462775.9284713762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6462775.9284713762</v>
      </c>
      <c r="P185" s="124">
        <f t="shared" si="16"/>
        <v>44612.197327063084</v>
      </c>
      <c r="Q185" s="124">
        <f t="shared" si="12"/>
        <v>14117.440758860574</v>
      </c>
      <c r="R185" s="124">
        <f t="shared" si="13"/>
        <v>6521505.5665573003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6521505.5665573003</v>
      </c>
      <c r="P186" s="124">
        <f t="shared" si="16"/>
        <v>44612.197327063084</v>
      </c>
      <c r="Q186" s="124">
        <f t="shared" si="12"/>
        <v>14245.731170851301</v>
      </c>
      <c r="R186" s="124">
        <f t="shared" si="13"/>
        <v>6580363.4950552154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6580363.4950552154</v>
      </c>
      <c r="P187" s="124">
        <f t="shared" si="16"/>
        <v>44612.197327063084</v>
      </c>
      <c r="Q187" s="124">
        <f t="shared" ref="Q187:Q250" si="17">O187*$P$53</f>
        <v>14374.301823455546</v>
      </c>
      <c r="R187" s="124">
        <f t="shared" ref="R187:R250" si="18">O187+P187+Q187</f>
        <v>6639349.9942057347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6639349.9942057347</v>
      </c>
      <c r="P188" s="124">
        <f t="shared" ref="P188:P251" si="21">P187</f>
        <v>44612.197327063084</v>
      </c>
      <c r="Q188" s="124">
        <f t="shared" si="17"/>
        <v>14503.153328837538</v>
      </c>
      <c r="R188" s="124">
        <f t="shared" si="18"/>
        <v>6698465.3448616359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6698465.3448616359</v>
      </c>
      <c r="P189" s="124">
        <f t="shared" si="21"/>
        <v>44612.197327063084</v>
      </c>
      <c r="Q189" s="124">
        <f t="shared" si="17"/>
        <v>14632.286300498734</v>
      </c>
      <c r="R189" s="124">
        <f t="shared" si="18"/>
        <v>6757709.8284891983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6757709.8284891983</v>
      </c>
      <c r="P190" s="124">
        <f t="shared" si="21"/>
        <v>44612.197327063084</v>
      </c>
      <c r="Q190" s="124">
        <f t="shared" si="17"/>
        <v>14761.70135328074</v>
      </c>
      <c r="R190" s="124">
        <f t="shared" si="18"/>
        <v>6817083.7271695426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6817083.7271695426</v>
      </c>
      <c r="P191" s="124">
        <f t="shared" si="21"/>
        <v>44612.197327063084</v>
      </c>
      <c r="Q191" s="124">
        <f t="shared" si="17"/>
        <v>14891.399103368232</v>
      </c>
      <c r="R191" s="124">
        <f t="shared" si="18"/>
        <v>6876587.3235999746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6876587.3235999746</v>
      </c>
      <c r="P192" s="124">
        <f t="shared" si="21"/>
        <v>44612.197327063084</v>
      </c>
      <c r="Q192" s="124">
        <f t="shared" si="17"/>
        <v>15021.380168291904</v>
      </c>
      <c r="R192" s="124">
        <f t="shared" si="18"/>
        <v>6936220.9010953298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6936220.9010953298</v>
      </c>
      <c r="P193" s="124">
        <f t="shared" si="21"/>
        <v>44612.197327063084</v>
      </c>
      <c r="Q193" s="124">
        <f t="shared" si="17"/>
        <v>15151.645166931385</v>
      </c>
      <c r="R193" s="124">
        <f t="shared" si="18"/>
        <v>6995984.7435893249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6995984.7435893249</v>
      </c>
      <c r="P194" s="124">
        <f t="shared" si="21"/>
        <v>44612.197327063084</v>
      </c>
      <c r="Q194" s="124">
        <f t="shared" si="17"/>
        <v>15282.194719518211</v>
      </c>
      <c r="R194" s="124">
        <f t="shared" si="18"/>
        <v>7055879.1356359068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7055879.1356359068</v>
      </c>
      <c r="P195" s="124">
        <f t="shared" si="21"/>
        <v>44612.197327063084</v>
      </c>
      <c r="Q195" s="124">
        <f t="shared" si="17"/>
        <v>15413.029447638761</v>
      </c>
      <c r="R195" s="124">
        <f t="shared" si="18"/>
        <v>7115904.3624106087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7115904.3624106087</v>
      </c>
      <c r="P196" s="124">
        <f t="shared" si="21"/>
        <v>44612.197327063084</v>
      </c>
      <c r="Q196" s="124">
        <f t="shared" si="17"/>
        <v>15544.149974237223</v>
      </c>
      <c r="R196" s="124">
        <f t="shared" si="18"/>
        <v>7176060.7097119093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7176060.7097119093</v>
      </c>
      <c r="P197" s="124">
        <f t="shared" si="21"/>
        <v>44612.197327063084</v>
      </c>
      <c r="Q197" s="124">
        <f t="shared" si="17"/>
        <v>15675.556923618558</v>
      </c>
      <c r="R197" s="124">
        <f t="shared" si="18"/>
        <v>7236348.4639625913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7236348.4639625913</v>
      </c>
      <c r="P198" s="124">
        <f t="shared" si="21"/>
        <v>44612.197327063084</v>
      </c>
      <c r="Q198" s="124">
        <f t="shared" si="17"/>
        <v>15807.250921451478</v>
      </c>
      <c r="R198" s="124">
        <f t="shared" si="18"/>
        <v>7296767.9122111062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7296767.9122111062</v>
      </c>
      <c r="P199" s="124">
        <f t="shared" si="21"/>
        <v>44612.197327063084</v>
      </c>
      <c r="Q199" s="124">
        <f t="shared" si="17"/>
        <v>15939.232594771413</v>
      </c>
      <c r="R199" s="124">
        <f t="shared" si="18"/>
        <v>7357319.3421329409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7357319.3421329409</v>
      </c>
      <c r="P200" s="124">
        <f t="shared" si="21"/>
        <v>44612.197327063084</v>
      </c>
      <c r="Q200" s="124">
        <f t="shared" si="17"/>
        <v>16071.50257198351</v>
      </c>
      <c r="R200" s="124">
        <f t="shared" si="18"/>
        <v>7418003.0420319876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7418003.0420319876</v>
      </c>
      <c r="P201" s="124">
        <f t="shared" si="21"/>
        <v>44612.197327063084</v>
      </c>
      <c r="Q201" s="124">
        <f t="shared" si="17"/>
        <v>16204.061482865616</v>
      </c>
      <c r="R201" s="124">
        <f t="shared" si="18"/>
        <v>7478819.3008419164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7478819.3008419164</v>
      </c>
      <c r="P202" s="124">
        <f t="shared" si="21"/>
        <v>44612.197327063084</v>
      </c>
      <c r="Q202" s="124">
        <f t="shared" si="17"/>
        <v>16336.909958571285</v>
      </c>
      <c r="R202" s="124">
        <f t="shared" si="18"/>
        <v>7539768.408127551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7539768.408127551</v>
      </c>
      <c r="P203" s="124">
        <f t="shared" si="21"/>
        <v>44612.197327063084</v>
      </c>
      <c r="Q203" s="124">
        <f t="shared" si="17"/>
        <v>16470.04863163277</v>
      </c>
      <c r="R203" s="124">
        <f t="shared" si="18"/>
        <v>7600850.6540862471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7600850.6540862471</v>
      </c>
      <c r="P204" s="124">
        <f t="shared" si="21"/>
        <v>44612.197327063084</v>
      </c>
      <c r="Q204" s="124">
        <f t="shared" si="17"/>
        <v>16603.478135964047</v>
      </c>
      <c r="R204" s="124">
        <f t="shared" si="18"/>
        <v>7662066.3295492744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7662066.3295492744</v>
      </c>
      <c r="P205" s="124">
        <f t="shared" si="21"/>
        <v>44612.197327063084</v>
      </c>
      <c r="Q205" s="124">
        <f t="shared" si="17"/>
        <v>16737.199106863827</v>
      </c>
      <c r="R205" s="124">
        <f t="shared" si="18"/>
        <v>7723415.7259832015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7723415.7259832015</v>
      </c>
      <c r="P206" s="124">
        <f t="shared" si="21"/>
        <v>44612.197327063084</v>
      </c>
      <c r="Q206" s="124">
        <f t="shared" si="17"/>
        <v>16871.212181018585</v>
      </c>
      <c r="R206" s="124">
        <f t="shared" si="18"/>
        <v>7784899.1354912836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7784899.1354912836</v>
      </c>
      <c r="P207" s="124">
        <f t="shared" si="21"/>
        <v>44612.197327063084</v>
      </c>
      <c r="Q207" s="124">
        <f t="shared" si="17"/>
        <v>17005.517996505587</v>
      </c>
      <c r="R207" s="124">
        <f t="shared" si="18"/>
        <v>7846516.8508148529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7846516.8508148529</v>
      </c>
      <c r="P208" s="124">
        <f t="shared" si="21"/>
        <v>44612.197327063084</v>
      </c>
      <c r="Q208" s="124">
        <f t="shared" si="17"/>
        <v>17140.117192795929</v>
      </c>
      <c r="R208" s="124">
        <f t="shared" si="18"/>
        <v>7908269.1653347118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7908269.1653347118</v>
      </c>
      <c r="P209" s="124">
        <f t="shared" si="21"/>
        <v>44612.197327063084</v>
      </c>
      <c r="Q209" s="124">
        <f t="shared" si="17"/>
        <v>17275.010410757586</v>
      </c>
      <c r="R209" s="124">
        <f t="shared" si="18"/>
        <v>7970156.3730725329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7970156.3730725329</v>
      </c>
      <c r="P210" s="124">
        <f t="shared" si="21"/>
        <v>44612.197327063084</v>
      </c>
      <c r="Q210" s="124">
        <f t="shared" si="17"/>
        <v>17410.198292658457</v>
      </c>
      <c r="R210" s="124">
        <f t="shared" si="18"/>
        <v>8032178.768692255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8032178.768692255</v>
      </c>
      <c r="P211" s="124">
        <f t="shared" si="21"/>
        <v>44612.197327063084</v>
      </c>
      <c r="Q211" s="124">
        <f t="shared" si="17"/>
        <v>17545.681482169432</v>
      </c>
      <c r="R211" s="124">
        <f t="shared" si="18"/>
        <v>8094336.6475014882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8094336.6475014882</v>
      </c>
      <c r="P212" s="124">
        <f t="shared" si="21"/>
        <v>44612.197327063084</v>
      </c>
      <c r="Q212" s="124">
        <f t="shared" si="17"/>
        <v>17681.460624367439</v>
      </c>
      <c r="R212" s="124">
        <f t="shared" si="18"/>
        <v>8156630.3054529186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8156630.3054529186</v>
      </c>
      <c r="P213" s="124">
        <f t="shared" si="21"/>
        <v>44612.197327063084</v>
      </c>
      <c r="Q213" s="124">
        <f t="shared" si="17"/>
        <v>17817.536365738539</v>
      </c>
      <c r="R213" s="124">
        <f t="shared" si="18"/>
        <v>8219060.0391457202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8219060.0391457202</v>
      </c>
      <c r="P214" s="124">
        <f t="shared" si="21"/>
        <v>44612.197327063084</v>
      </c>
      <c r="Q214" s="124">
        <f t="shared" si="17"/>
        <v>17953.909354180989</v>
      </c>
      <c r="R214" s="124">
        <f t="shared" si="18"/>
        <v>8281626.1458269646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8281626.1458269646</v>
      </c>
      <c r="P215" s="124">
        <f t="shared" si="21"/>
        <v>44612.197327063084</v>
      </c>
      <c r="Q215" s="124">
        <f t="shared" si="17"/>
        <v>18090.58023900833</v>
      </c>
      <c r="R215" s="124">
        <f t="shared" si="18"/>
        <v>8344328.9233930362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8344328.9233930362</v>
      </c>
      <c r="P216" s="124">
        <f t="shared" si="21"/>
        <v>44612.197327063084</v>
      </c>
      <c r="Q216" s="124">
        <f t="shared" si="17"/>
        <v>18227.549670952474</v>
      </c>
      <c r="R216" s="124">
        <f t="shared" si="18"/>
        <v>8407168.670391053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8407168.670391053</v>
      </c>
      <c r="P217" s="124">
        <f t="shared" si="21"/>
        <v>44612.197327063084</v>
      </c>
      <c r="Q217" s="124">
        <f t="shared" si="17"/>
        <v>18364.818302166823</v>
      </c>
      <c r="R217" s="124">
        <f t="shared" si="18"/>
        <v>8470145.686020283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8470145.686020283</v>
      </c>
      <c r="P218" s="124">
        <f t="shared" si="21"/>
        <v>44612.197327063084</v>
      </c>
      <c r="Q218" s="124">
        <f t="shared" si="17"/>
        <v>18502.386786229334</v>
      </c>
      <c r="R218" s="124">
        <f t="shared" si="18"/>
        <v>8533260.2701335754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8533260.2701335754</v>
      </c>
      <c r="P219" s="124">
        <f t="shared" si="21"/>
        <v>44612.197327063084</v>
      </c>
      <c r="Q219" s="124">
        <f t="shared" si="17"/>
        <v>18640.255778145671</v>
      </c>
      <c r="R219" s="124">
        <f t="shared" si="18"/>
        <v>8596512.723238783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8596512.723238783</v>
      </c>
      <c r="P220" s="124">
        <f t="shared" si="21"/>
        <v>44612.197327063084</v>
      </c>
      <c r="Q220" s="124">
        <f t="shared" si="17"/>
        <v>18778.425934352304</v>
      </c>
      <c r="R220" s="124">
        <f t="shared" si="18"/>
        <v>8659903.3465001974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8659903.3465001974</v>
      </c>
      <c r="P221" s="124">
        <f t="shared" si="21"/>
        <v>44612.197327063084</v>
      </c>
      <c r="Q221" s="124">
        <f t="shared" si="17"/>
        <v>18916.897912719647</v>
      </c>
      <c r="R221" s="124">
        <f t="shared" si="18"/>
        <v>8723432.4417399801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8723432.4417399801</v>
      </c>
      <c r="P222" s="124">
        <f t="shared" si="21"/>
        <v>44612.197327063084</v>
      </c>
      <c r="Q222" s="124">
        <f t="shared" si="17"/>
        <v>19055.672372555171</v>
      </c>
      <c r="R222" s="124">
        <f t="shared" si="18"/>
        <v>8787100.311439598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8787100.311439598</v>
      </c>
      <c r="P223" s="124">
        <f t="shared" si="21"/>
        <v>44612.197327063084</v>
      </c>
      <c r="Q223" s="124">
        <f t="shared" si="17"/>
        <v>19194.749974606559</v>
      </c>
      <c r="R223" s="124">
        <f t="shared" si="18"/>
        <v>8850907.258741267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8850907.258741267</v>
      </c>
      <c r="P224" s="124">
        <f t="shared" si="21"/>
        <v>44612.197327063084</v>
      </c>
      <c r="Q224" s="124">
        <f t="shared" si="17"/>
        <v>19334.131381064835</v>
      </c>
      <c r="R224" s="124">
        <f t="shared" si="18"/>
        <v>8914853.5874493942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8914853.5874493942</v>
      </c>
      <c r="P225" s="124">
        <f t="shared" si="21"/>
        <v>44612.197327063084</v>
      </c>
      <c r="Q225" s="124">
        <f t="shared" si="17"/>
        <v>19473.817255567548</v>
      </c>
      <c r="R225" s="124">
        <f t="shared" si="18"/>
        <v>8978939.6020320244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8978939.6020320244</v>
      </c>
      <c r="P226" s="124">
        <f t="shared" si="21"/>
        <v>44612.197327063084</v>
      </c>
      <c r="Q226" s="124">
        <f t="shared" si="17"/>
        <v>19613.808263201903</v>
      </c>
      <c r="R226" s="124">
        <f t="shared" si="18"/>
        <v>9043165.6076222882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9043165.6076222882</v>
      </c>
      <c r="P227" s="124">
        <f t="shared" si="21"/>
        <v>44612.197327063084</v>
      </c>
      <c r="Q227" s="124">
        <f t="shared" si="17"/>
        <v>19754.105070507932</v>
      </c>
      <c r="R227" s="124">
        <f t="shared" si="18"/>
        <v>9107531.9100198578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9107531.9100198578</v>
      </c>
      <c r="P228" s="124">
        <f t="shared" si="21"/>
        <v>44612.197327063084</v>
      </c>
      <c r="Q228" s="124">
        <f t="shared" si="17"/>
        <v>19894.708345481682</v>
      </c>
      <c r="R228" s="124">
        <f t="shared" si="18"/>
        <v>9172038.8156924024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9172038.8156924024</v>
      </c>
      <c r="P229" s="124">
        <f t="shared" si="21"/>
        <v>44612.197327063084</v>
      </c>
      <c r="Q229" s="124">
        <f t="shared" si="17"/>
        <v>20035.618757578388</v>
      </c>
      <c r="R229" s="124">
        <f t="shared" si="18"/>
        <v>9236686.6317770425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9236686.6317770425</v>
      </c>
      <c r="P230" s="124">
        <f t="shared" si="21"/>
        <v>44612.197327063084</v>
      </c>
      <c r="Q230" s="124">
        <f t="shared" si="17"/>
        <v>20176.83697771564</v>
      </c>
      <c r="R230" s="124">
        <f t="shared" si="18"/>
        <v>9301475.6660818215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9301475.6660818215</v>
      </c>
      <c r="P231" s="124">
        <f t="shared" si="21"/>
        <v>44612.197327063084</v>
      </c>
      <c r="Q231" s="124">
        <f t="shared" si="17"/>
        <v>20318.363678276626</v>
      </c>
      <c r="R231" s="124">
        <f t="shared" si="18"/>
        <v>9366406.2270871606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9366406.2270871606</v>
      </c>
      <c r="P232" s="124">
        <f t="shared" si="21"/>
        <v>44612.197327063084</v>
      </c>
      <c r="Q232" s="124">
        <f t="shared" si="17"/>
        <v>20460.199533113275</v>
      </c>
      <c r="R232" s="124">
        <f t="shared" si="18"/>
        <v>9431478.6239473354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9431478.6239473354</v>
      </c>
      <c r="P233" s="124">
        <f t="shared" si="21"/>
        <v>44612.197327063084</v>
      </c>
      <c r="Q233" s="124">
        <f t="shared" si="17"/>
        <v>20602.345217549508</v>
      </c>
      <c r="R233" s="124">
        <f t="shared" si="18"/>
        <v>9496693.1664919481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9496693.1664919481</v>
      </c>
      <c r="P234" s="124">
        <f t="shared" si="21"/>
        <v>44612.197327063084</v>
      </c>
      <c r="Q234" s="124">
        <f t="shared" si="17"/>
        <v>20744.801408384446</v>
      </c>
      <c r="R234" s="124">
        <f t="shared" si="18"/>
        <v>9562050.1652273946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9562050.1652273946</v>
      </c>
      <c r="P235" s="124">
        <f t="shared" si="21"/>
        <v>44612.197327063084</v>
      </c>
      <c r="Q235" s="124">
        <f t="shared" si="17"/>
        <v>20887.568783895611</v>
      </c>
      <c r="R235" s="124">
        <f t="shared" si="18"/>
        <v>9627549.9313383531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9627549.9313383531</v>
      </c>
      <c r="P236" s="124">
        <f t="shared" si="21"/>
        <v>44612.197327063084</v>
      </c>
      <c r="Q236" s="124">
        <f t="shared" si="17"/>
        <v>21030.648023842183</v>
      </c>
      <c r="R236" s="124">
        <f t="shared" si="18"/>
        <v>9693192.7766892575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9693192.7766892575</v>
      </c>
      <c r="P237" s="124">
        <f t="shared" si="21"/>
        <v>44612.197327063084</v>
      </c>
      <c r="Q237" s="124">
        <f t="shared" si="17"/>
        <v>21174.039809468213</v>
      </c>
      <c r="R237" s="124">
        <f t="shared" si="18"/>
        <v>9758979.0138257891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9758979.0138257891</v>
      </c>
      <c r="P238" s="124">
        <f t="shared" si="21"/>
        <v>44612.197327063084</v>
      </c>
      <c r="Q238" s="124">
        <f t="shared" si="17"/>
        <v>21317.744823505891</v>
      </c>
      <c r="R238" s="124">
        <f t="shared" si="18"/>
        <v>9824908.9559763577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9824908.9559763577</v>
      </c>
      <c r="P239" s="124">
        <f t="shared" si="21"/>
        <v>44612.197327063084</v>
      </c>
      <c r="Q239" s="124">
        <f t="shared" si="17"/>
        <v>21461.763750178769</v>
      </c>
      <c r="R239" s="124">
        <f t="shared" si="18"/>
        <v>9890982.9170535989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9890982.9170535989</v>
      </c>
      <c r="P240" s="124">
        <f t="shared" si="21"/>
        <v>44612.197327063084</v>
      </c>
      <c r="Q240" s="124">
        <f t="shared" si="17"/>
        <v>21606.09727520504</v>
      </c>
      <c r="R240" s="124">
        <f t="shared" si="18"/>
        <v>9957201.2116558664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9957201.2116558664</v>
      </c>
      <c r="P241" s="124">
        <f t="shared" si="21"/>
        <v>44612.197327063084</v>
      </c>
      <c r="Q241" s="124">
        <f t="shared" si="17"/>
        <v>21750.746085800798</v>
      </c>
      <c r="R241" s="124">
        <f t="shared" si="18"/>
        <v>10023564.155068729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10023564.155068729</v>
      </c>
      <c r="P242" s="124">
        <f t="shared" si="21"/>
        <v>44612.197327063084</v>
      </c>
      <c r="Q242" s="124">
        <f t="shared" si="17"/>
        <v>21895.710870683306</v>
      </c>
      <c r="R242" s="124">
        <f t="shared" si="18"/>
        <v>10090072.063266475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10090072.063266475</v>
      </c>
      <c r="P243" s="124">
        <f t="shared" si="21"/>
        <v>44612.197327063084</v>
      </c>
      <c r="Q243" s="124">
        <f t="shared" si="17"/>
        <v>22040.992320074281</v>
      </c>
      <c r="R243" s="124">
        <f t="shared" si="18"/>
        <v>10156725.252913611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10156725.252913611</v>
      </c>
      <c r="P244" s="124">
        <f t="shared" si="21"/>
        <v>44612.197327063084</v>
      </c>
      <c r="Q244" s="124">
        <f t="shared" si="17"/>
        <v>22186.591125703166</v>
      </c>
      <c r="R244" s="124">
        <f t="shared" si="18"/>
        <v>10223524.041366376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10223524.041366376</v>
      </c>
      <c r="P245" s="124">
        <f t="shared" si="21"/>
        <v>44612.197327063084</v>
      </c>
      <c r="Q245" s="124">
        <f t="shared" si="17"/>
        <v>22332.507980810446</v>
      </c>
      <c r="R245" s="124">
        <f t="shared" si="18"/>
        <v>10290468.746674249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10290468.746674249</v>
      </c>
      <c r="P246" s="124">
        <f t="shared" si="21"/>
        <v>44612.197327063084</v>
      </c>
      <c r="Q246" s="124">
        <f t="shared" si="17"/>
        <v>22478.743580150931</v>
      </c>
      <c r="R246" s="124">
        <f t="shared" si="18"/>
        <v>10357559.687581463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10357559.687581463</v>
      </c>
      <c r="P247" s="124">
        <f t="shared" si="21"/>
        <v>44612.197327063084</v>
      </c>
      <c r="Q247" s="124">
        <f t="shared" si="17"/>
        <v>22625.298619997073</v>
      </c>
      <c r="R247" s="124">
        <f t="shared" si="18"/>
        <v>10424797.183528522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10424797.183528522</v>
      </c>
      <c r="P248" s="124">
        <f t="shared" si="21"/>
        <v>44612.197327063084</v>
      </c>
      <c r="Q248" s="124">
        <f t="shared" si="17"/>
        <v>22772.17379814227</v>
      </c>
      <c r="R248" s="124">
        <f t="shared" si="18"/>
        <v>10492181.554653727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10492181.554653727</v>
      </c>
      <c r="P249" s="124">
        <f t="shared" si="21"/>
        <v>44612.197327063084</v>
      </c>
      <c r="Q249" s="124">
        <f t="shared" si="17"/>
        <v>22919.36981390421</v>
      </c>
      <c r="R249" s="124">
        <f t="shared" si="18"/>
        <v>10559713.121794693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10559713.121794693</v>
      </c>
      <c r="P250" s="124">
        <f t="shared" si="21"/>
        <v>44612.197327063084</v>
      </c>
      <c r="Q250" s="124">
        <f t="shared" si="17"/>
        <v>23066.887368128173</v>
      </c>
      <c r="R250" s="124">
        <f t="shared" si="18"/>
        <v>10627392.206489883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10627392.206489883</v>
      </c>
      <c r="P251" s="124">
        <f t="shared" si="21"/>
        <v>44612.197327063084</v>
      </c>
      <c r="Q251" s="124">
        <f t="shared" ref="Q251:Q314" si="22">O251*$P$53</f>
        <v>23214.727163190393</v>
      </c>
      <c r="R251" s="124">
        <f t="shared" ref="R251:R314" si="23">O251+P251+Q251</f>
        <v>10695219.130980136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10695219.130980136</v>
      </c>
      <c r="P252" s="124">
        <f t="shared" ref="P252:P315" si="26">P251</f>
        <v>44612.197327063084</v>
      </c>
      <c r="Q252" s="124">
        <f t="shared" si="22"/>
        <v>23362.889903001385</v>
      </c>
      <c r="R252" s="124">
        <f t="shared" si="23"/>
        <v>10763194.2182102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10763194.2182102</v>
      </c>
      <c r="P253" s="124">
        <f t="shared" si="26"/>
        <v>44612.197327063084</v>
      </c>
      <c r="Q253" s="124">
        <f t="shared" si="22"/>
        <v>23511.376293009307</v>
      </c>
      <c r="R253" s="124">
        <f t="shared" si="23"/>
        <v>10831317.791830271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10831317.791830271</v>
      </c>
      <c r="P254" s="124">
        <f t="shared" si="26"/>
        <v>44612.197327063084</v>
      </c>
      <c r="Q254" s="124">
        <f t="shared" si="22"/>
        <v>23660.187040203309</v>
      </c>
      <c r="R254" s="124">
        <f t="shared" si="23"/>
        <v>10899590.176197538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10899590.176197538</v>
      </c>
      <c r="P255" s="124">
        <f t="shared" si="26"/>
        <v>44612.197327063084</v>
      </c>
      <c r="Q255" s="124">
        <f t="shared" si="22"/>
        <v>23809.322853116915</v>
      </c>
      <c r="R255" s="124">
        <f t="shared" si="23"/>
        <v>10968011.696377717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10968011.696377717</v>
      </c>
      <c r="P256" s="124">
        <f t="shared" si="26"/>
        <v>44612.197327063084</v>
      </c>
      <c r="Q256" s="124">
        <f t="shared" si="22"/>
        <v>23958.784441831369</v>
      </c>
      <c r="R256" s="124">
        <f t="shared" si="23"/>
        <v>11036582.67814661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11036582.67814661</v>
      </c>
      <c r="P257" s="124">
        <f t="shared" si="26"/>
        <v>44612.197327063084</v>
      </c>
      <c r="Q257" s="124">
        <f t="shared" si="22"/>
        <v>24108.572517979046</v>
      </c>
      <c r="R257" s="124">
        <f t="shared" si="23"/>
        <v>11105303.447991652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11105303.447991652</v>
      </c>
      <c r="P258" s="124">
        <f t="shared" si="26"/>
        <v>44612.197327063084</v>
      </c>
      <c r="Q258" s="124">
        <f t="shared" si="22"/>
        <v>24258.687794746835</v>
      </c>
      <c r="R258" s="124">
        <f t="shared" si="23"/>
        <v>11174174.333113462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11174174.333113462</v>
      </c>
      <c r="P259" s="124">
        <f t="shared" si="26"/>
        <v>44612.197327063084</v>
      </c>
      <c r="Q259" s="124">
        <f t="shared" si="22"/>
        <v>24409.130986879507</v>
      </c>
      <c r="R259" s="124">
        <f t="shared" si="23"/>
        <v>11243195.661427403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11243195.661427403</v>
      </c>
      <c r="P260" s="124">
        <f t="shared" si="26"/>
        <v>44612.197327063084</v>
      </c>
      <c r="Q260" s="124">
        <f t="shared" si="22"/>
        <v>24559.902810683154</v>
      </c>
      <c r="R260" s="124">
        <f t="shared" si="23"/>
        <v>11312367.761565149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11312367.761565149</v>
      </c>
      <c r="P261" s="124">
        <f t="shared" si="26"/>
        <v>44612.197327063084</v>
      </c>
      <c r="Q261" s="124">
        <f t="shared" si="22"/>
        <v>24711.003984028579</v>
      </c>
      <c r="R261" s="124">
        <f t="shared" si="23"/>
        <v>11381690.96287624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11381690.96287624</v>
      </c>
      <c r="P262" s="124">
        <f t="shared" si="26"/>
        <v>44612.197327063084</v>
      </c>
      <c r="Q262" s="124">
        <f t="shared" si="22"/>
        <v>24862.435226354719</v>
      </c>
      <c r="R262" s="124">
        <f t="shared" si="23"/>
        <v>11451165.595429657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11451165.595429657</v>
      </c>
      <c r="P263" s="124">
        <f t="shared" si="26"/>
        <v>44612.197327063084</v>
      </c>
      <c r="Q263" s="124">
        <f t="shared" si="22"/>
        <v>25014.197258672069</v>
      </c>
      <c r="R263" s="124">
        <f t="shared" si="23"/>
        <v>11520791.990015391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11520791.990015391</v>
      </c>
      <c r="P264" s="124">
        <f t="shared" si="26"/>
        <v>44612.197327063084</v>
      </c>
      <c r="Q264" s="124">
        <f t="shared" si="22"/>
        <v>25166.29080356612</v>
      </c>
      <c r="R264" s="124">
        <f t="shared" si="23"/>
        <v>11590570.47814602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11590570.47814602</v>
      </c>
      <c r="P265" s="124">
        <f t="shared" si="26"/>
        <v>44612.197327063084</v>
      </c>
      <c r="Q265" s="124">
        <f t="shared" si="22"/>
        <v>25318.716585200797</v>
      </c>
      <c r="R265" s="124">
        <f t="shared" si="23"/>
        <v>11660501.392058283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11660501.392058283</v>
      </c>
      <c r="P266" s="124">
        <f t="shared" si="26"/>
        <v>44612.197327063084</v>
      </c>
      <c r="Q266" s="124">
        <f t="shared" si="22"/>
        <v>25471.475329321893</v>
      </c>
      <c r="R266" s="124">
        <f t="shared" si="23"/>
        <v>11730585.064714668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11730585.064714668</v>
      </c>
      <c r="P267" s="124">
        <f t="shared" si="26"/>
        <v>44612.197327063084</v>
      </c>
      <c r="Q267" s="124">
        <f t="shared" si="22"/>
        <v>25624.567763260558</v>
      </c>
      <c r="R267" s="124">
        <f t="shared" si="23"/>
        <v>11800821.82980499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11800821.82980499</v>
      </c>
      <c r="P268" s="124">
        <f t="shared" si="26"/>
        <v>44612.197327063084</v>
      </c>
      <c r="Q268" s="124">
        <f t="shared" si="22"/>
        <v>25777.994615936721</v>
      </c>
      <c r="R268" s="124">
        <f t="shared" si="23"/>
        <v>11871212.02174799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11871212.02174799</v>
      </c>
      <c r="P269" s="124">
        <f t="shared" si="26"/>
        <v>44612.197327063084</v>
      </c>
      <c r="Q269" s="124">
        <f t="shared" si="22"/>
        <v>25931.756617862597</v>
      </c>
      <c r="R269" s="124">
        <f t="shared" si="23"/>
        <v>11941755.975692915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11941755.975692915</v>
      </c>
      <c r="P270" s="124">
        <f t="shared" si="26"/>
        <v>44612.197327063084</v>
      </c>
      <c r="Q270" s="124">
        <f t="shared" si="22"/>
        <v>26085.854501146139</v>
      </c>
      <c r="R270" s="124">
        <f t="shared" si="23"/>
        <v>12012454.027521124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12012454.027521124</v>
      </c>
      <c r="P271" s="124">
        <f t="shared" si="26"/>
        <v>44612.197327063084</v>
      </c>
      <c r="Q271" s="124">
        <f t="shared" si="22"/>
        <v>26240.28899949454</v>
      </c>
      <c r="R271" s="124">
        <f t="shared" si="23"/>
        <v>12083306.513847681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12083306.513847681</v>
      </c>
      <c r="P272" s="124">
        <f t="shared" si="26"/>
        <v>44612.197327063084</v>
      </c>
      <c r="Q272" s="124">
        <f t="shared" si="22"/>
        <v>26395.060848217712</v>
      </c>
      <c r="R272" s="124">
        <f t="shared" si="23"/>
        <v>12154313.772022961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12154313.772022961</v>
      </c>
      <c r="P273" s="124">
        <f t="shared" si="26"/>
        <v>44612.197327063084</v>
      </c>
      <c r="Q273" s="124">
        <f t="shared" si="22"/>
        <v>26550.17078423181</v>
      </c>
      <c r="R273" s="124">
        <f t="shared" si="23"/>
        <v>12225476.140134254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12225476.140134254</v>
      </c>
      <c r="P274" s="124">
        <f t="shared" si="26"/>
        <v>44612.197327063084</v>
      </c>
      <c r="Q274" s="124">
        <f t="shared" si="22"/>
        <v>26705.61954606271</v>
      </c>
      <c r="R274" s="124">
        <f t="shared" si="23"/>
        <v>12296793.95700738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12296793.95700738</v>
      </c>
      <c r="P275" s="124">
        <f t="shared" si="26"/>
        <v>44612.197327063084</v>
      </c>
      <c r="Q275" s="124">
        <f t="shared" si="22"/>
        <v>26861.407873849552</v>
      </c>
      <c r="R275" s="124">
        <f t="shared" si="23"/>
        <v>12368267.562208293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12368267.562208293</v>
      </c>
      <c r="P276" s="124">
        <f t="shared" si="26"/>
        <v>44612.197327063084</v>
      </c>
      <c r="Q276" s="124">
        <f t="shared" si="22"/>
        <v>27017.536509348251</v>
      </c>
      <c r="R276" s="124">
        <f t="shared" si="23"/>
        <v>12439897.296044704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12439897.296044704</v>
      </c>
      <c r="P277" s="124">
        <f t="shared" si="26"/>
        <v>44612.197327063084</v>
      </c>
      <c r="Q277" s="124">
        <f t="shared" si="22"/>
        <v>27174.006195935028</v>
      </c>
      <c r="R277" s="124">
        <f t="shared" si="23"/>
        <v>12511683.499567701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12511683.499567701</v>
      </c>
      <c r="P278" s="124">
        <f t="shared" si="26"/>
        <v>44612.197327063084</v>
      </c>
      <c r="Q278" s="124">
        <f t="shared" si="22"/>
        <v>27330.817678609954</v>
      </c>
      <c r="R278" s="124">
        <f t="shared" si="23"/>
        <v>12583626.514573373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12583626.514573373</v>
      </c>
      <c r="P279" s="124">
        <f t="shared" si="26"/>
        <v>44612.197327063084</v>
      </c>
      <c r="Q279" s="124">
        <f t="shared" si="22"/>
        <v>27487.971704000498</v>
      </c>
      <c r="R279" s="124">
        <f t="shared" si="23"/>
        <v>12655726.683604436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12655726.683604436</v>
      </c>
      <c r="P280" s="124">
        <f t="shared" si="26"/>
        <v>44612.197327063084</v>
      </c>
      <c r="Q280" s="124">
        <f t="shared" si="22"/>
        <v>27645.469020365083</v>
      </c>
      <c r="R280" s="124">
        <f t="shared" si="23"/>
        <v>12727984.349951863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12727984.349951863</v>
      </c>
      <c r="P281" s="124">
        <f t="shared" si="26"/>
        <v>44612.197327063084</v>
      </c>
      <c r="Q281" s="124">
        <f t="shared" si="22"/>
        <v>27803.310377596634</v>
      </c>
      <c r="R281" s="124">
        <f t="shared" si="23"/>
        <v>12800399.857656522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12800399.857656522</v>
      </c>
      <c r="P282" s="124">
        <f t="shared" si="26"/>
        <v>44612.197327063084</v>
      </c>
      <c r="Q282" s="124">
        <f t="shared" si="22"/>
        <v>27961.496527226169</v>
      </c>
      <c r="R282" s="124">
        <f t="shared" si="23"/>
        <v>12872973.551510811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12872973.551510811</v>
      </c>
      <c r="P283" s="124">
        <f t="shared" si="26"/>
        <v>44612.197327063084</v>
      </c>
      <c r="Q283" s="124">
        <f t="shared" si="22"/>
        <v>28120.028222426368</v>
      </c>
      <c r="R283" s="124">
        <f t="shared" si="23"/>
        <v>12945705.7770603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12945705.7770603</v>
      </c>
      <c r="P284" s="124">
        <f t="shared" si="26"/>
        <v>44612.197327063084</v>
      </c>
      <c r="Q284" s="124">
        <f t="shared" si="22"/>
        <v>28278.906218015156</v>
      </c>
      <c r="R284" s="124">
        <f t="shared" si="23"/>
        <v>13018596.880605377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13018596.880605377</v>
      </c>
      <c r="P285" s="124">
        <f t="shared" si="26"/>
        <v>44612.197327063084</v>
      </c>
      <c r="Q285" s="124">
        <f t="shared" si="22"/>
        <v>28438.131270459297</v>
      </c>
      <c r="R285" s="124">
        <f t="shared" si="23"/>
        <v>13091647.209202899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13091647.209202899</v>
      </c>
      <c r="P286" s="124">
        <f t="shared" si="26"/>
        <v>44612.197327063084</v>
      </c>
      <c r="Q286" s="124">
        <f t="shared" si="22"/>
        <v>28597.704137878009</v>
      </c>
      <c r="R286" s="124">
        <f t="shared" si="23"/>
        <v>13164857.11066784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13164857.11066784</v>
      </c>
      <c r="P287" s="124">
        <f t="shared" si="26"/>
        <v>44612.197327063084</v>
      </c>
      <c r="Q287" s="124">
        <f t="shared" si="22"/>
        <v>28757.625580046559</v>
      </c>
      <c r="R287" s="124">
        <f t="shared" si="23"/>
        <v>13238226.933574948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13238226.933574948</v>
      </c>
      <c r="P288" s="124">
        <f t="shared" si="26"/>
        <v>44612.197327063084</v>
      </c>
      <c r="Q288" s="124">
        <f t="shared" si="22"/>
        <v>28917.896358399877</v>
      </c>
      <c r="R288" s="124">
        <f t="shared" si="23"/>
        <v>13311757.027260412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13311757.027260412</v>
      </c>
      <c r="P289" s="124">
        <f t="shared" si="26"/>
        <v>44612.197327063084</v>
      </c>
      <c r="Q289" s="124">
        <f t="shared" si="22"/>
        <v>29078.517236036205</v>
      </c>
      <c r="R289" s="124">
        <f t="shared" si="23"/>
        <v>13385447.741823509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13385447.741823509</v>
      </c>
      <c r="P290" s="124">
        <f t="shared" si="26"/>
        <v>44612.197327063084</v>
      </c>
      <c r="Q290" s="124">
        <f t="shared" si="22"/>
        <v>29239.488977720695</v>
      </c>
      <c r="R290" s="124">
        <f t="shared" si="23"/>
        <v>13459299.428128293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13459299.428128293</v>
      </c>
      <c r="P291" s="124">
        <f t="shared" si="26"/>
        <v>44612.197327063084</v>
      </c>
      <c r="Q291" s="124">
        <f t="shared" si="22"/>
        <v>29400.812349889089</v>
      </c>
      <c r="R291" s="124">
        <f t="shared" si="23"/>
        <v>13533312.437805245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13533312.437805245</v>
      </c>
      <c r="P292" s="124">
        <f t="shared" si="26"/>
        <v>44612.197327063084</v>
      </c>
      <c r="Q292" s="124">
        <f t="shared" si="22"/>
        <v>29562.488120651342</v>
      </c>
      <c r="R292" s="124">
        <f t="shared" si="23"/>
        <v>13607487.123252958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13607487.123252958</v>
      </c>
      <c r="P293" s="124">
        <f t="shared" si="26"/>
        <v>44612.197327063084</v>
      </c>
      <c r="Q293" s="124">
        <f t="shared" si="22"/>
        <v>29724.517059795282</v>
      </c>
      <c r="R293" s="124">
        <f t="shared" si="23"/>
        <v>13681823.837639816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13681823.837639816</v>
      </c>
      <c r="P294" s="124">
        <f t="shared" si="26"/>
        <v>44612.197327063084</v>
      </c>
      <c r="Q294" s="124">
        <f t="shared" si="22"/>
        <v>29886.899938790288</v>
      </c>
      <c r="R294" s="124">
        <f t="shared" si="23"/>
        <v>13756322.934905669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13756322.934905669</v>
      </c>
      <c r="P295" s="124">
        <f t="shared" si="26"/>
        <v>44612.197327063084</v>
      </c>
      <c r="Q295" s="124">
        <f t="shared" si="22"/>
        <v>30049.637530790947</v>
      </c>
      <c r="R295" s="124">
        <f t="shared" si="23"/>
        <v>13830984.769763522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13830984.769763522</v>
      </c>
      <c r="P296" s="124">
        <f t="shared" si="26"/>
        <v>44612.197327063084</v>
      </c>
      <c r="Q296" s="124">
        <f t="shared" si="22"/>
        <v>30212.730610640752</v>
      </c>
      <c r="R296" s="124">
        <f t="shared" si="23"/>
        <v>13905809.697701225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13905809.697701225</v>
      </c>
      <c r="P297" s="124">
        <f t="shared" si="26"/>
        <v>44612.197327063084</v>
      </c>
      <c r="Q297" s="124">
        <f t="shared" si="22"/>
        <v>30376.179954875777</v>
      </c>
      <c r="R297" s="124">
        <f t="shared" si="23"/>
        <v>13980798.074983163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13980798.074983163</v>
      </c>
      <c r="P298" s="124">
        <f t="shared" si="26"/>
        <v>44612.197327063084</v>
      </c>
      <c r="Q298" s="124">
        <f t="shared" si="22"/>
        <v>30539.986341728374</v>
      </c>
      <c r="R298" s="124">
        <f t="shared" si="23"/>
        <v>14055950.258651953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14055950.258651953</v>
      </c>
      <c r="P299" s="124">
        <f t="shared" si="26"/>
        <v>44612.197327063084</v>
      </c>
      <c r="Q299" s="124">
        <f t="shared" si="22"/>
        <v>30704.150551130897</v>
      </c>
      <c r="R299" s="124">
        <f t="shared" si="23"/>
        <v>14131266.606530147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14131266.606530147</v>
      </c>
      <c r="P300" s="124">
        <f t="shared" si="26"/>
        <v>44612.197327063084</v>
      </c>
      <c r="Q300" s="124">
        <f t="shared" si="22"/>
        <v>30868.673364719394</v>
      </c>
      <c r="R300" s="124">
        <f t="shared" si="23"/>
        <v>14206747.477221929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14206747.477221929</v>
      </c>
      <c r="P301" s="124">
        <f t="shared" si="26"/>
        <v>44612.197327063084</v>
      </c>
      <c r="Q301" s="124">
        <f t="shared" si="22"/>
        <v>31033.555565837341</v>
      </c>
      <c r="R301" s="124">
        <f t="shared" si="23"/>
        <v>14282393.230114829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14282393.230114829</v>
      </c>
      <c r="P302" s="124">
        <f t="shared" si="26"/>
        <v>44612.197327063084</v>
      </c>
      <c r="Q302" s="124">
        <f t="shared" si="22"/>
        <v>31198.797939539367</v>
      </c>
      <c r="R302" s="124">
        <f t="shared" si="23"/>
        <v>14358204.22538143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14358204.22538143</v>
      </c>
      <c r="P303" s="124">
        <f t="shared" si="26"/>
        <v>44612.197327063084</v>
      </c>
      <c r="Q303" s="124">
        <f t="shared" si="22"/>
        <v>31364.401272594991</v>
      </c>
      <c r="R303" s="124">
        <f t="shared" si="23"/>
        <v>14434180.823981088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14434180.823981088</v>
      </c>
      <c r="P304" s="124">
        <f t="shared" si="26"/>
        <v>44612.197327063084</v>
      </c>
      <c r="Q304" s="124">
        <f t="shared" si="22"/>
        <v>31530.366353492369</v>
      </c>
      <c r="R304" s="124">
        <f t="shared" si="23"/>
        <v>14510323.387661643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14510323.387661643</v>
      </c>
      <c r="P305" s="124">
        <f t="shared" si="26"/>
        <v>44612.197327063084</v>
      </c>
      <c r="Q305" s="124">
        <f t="shared" si="22"/>
        <v>31696.693972442059</v>
      </c>
      <c r="R305" s="124">
        <f t="shared" si="23"/>
        <v>14586632.278961148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14586632.278961148</v>
      </c>
      <c r="P306" s="124">
        <f t="shared" si="26"/>
        <v>44612.197327063084</v>
      </c>
      <c r="Q306" s="124">
        <f t="shared" si="22"/>
        <v>31863.384921380763</v>
      </c>
      <c r="R306" s="124">
        <f t="shared" si="23"/>
        <v>14663107.861209592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14663107.861209592</v>
      </c>
      <c r="P307" s="124">
        <f t="shared" si="26"/>
        <v>44612.197327063084</v>
      </c>
      <c r="Q307" s="124">
        <f t="shared" si="22"/>
        <v>32030.439993975106</v>
      </c>
      <c r="R307" s="124">
        <f t="shared" si="23"/>
        <v>14739750.49853063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14739750.49853063</v>
      </c>
      <c r="P308" s="124">
        <f t="shared" si="26"/>
        <v>44612.197327063084</v>
      </c>
      <c r="Q308" s="124">
        <f t="shared" si="22"/>
        <v>32197.85998562543</v>
      </c>
      <c r="R308" s="124">
        <f t="shared" si="23"/>
        <v>14816560.555843318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14816560.555843318</v>
      </c>
      <c r="P309" s="124">
        <f t="shared" si="26"/>
        <v>44612.197327063084</v>
      </c>
      <c r="Q309" s="124">
        <f t="shared" si="22"/>
        <v>32365.64569346956</v>
      </c>
      <c r="R309" s="124">
        <f t="shared" si="23"/>
        <v>14893538.39886385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14893538.39886385</v>
      </c>
      <c r="P310" s="124">
        <f t="shared" si="26"/>
        <v>44612.197327063084</v>
      </c>
      <c r="Q310" s="124">
        <f t="shared" si="22"/>
        <v>32533.797916386604</v>
      </c>
      <c r="R310" s="124">
        <f t="shared" si="23"/>
        <v>14970684.394107299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14970684.394107299</v>
      </c>
      <c r="P311" s="124">
        <f t="shared" si="26"/>
        <v>44612.197327063084</v>
      </c>
      <c r="Q311" s="124">
        <f t="shared" si="22"/>
        <v>32702.317455000768</v>
      </c>
      <c r="R311" s="124">
        <f t="shared" si="23"/>
        <v>15047998.908889363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15047998.908889363</v>
      </c>
      <c r="P312" s="124">
        <f t="shared" si="26"/>
        <v>44612.197327063084</v>
      </c>
      <c r="Q312" s="124">
        <f t="shared" si="22"/>
        <v>32871.205111685158</v>
      </c>
      <c r="R312" s="124">
        <f t="shared" si="23"/>
        <v>15125482.311328109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15125482.311328109</v>
      </c>
      <c r="P313" s="124">
        <f t="shared" si="26"/>
        <v>44612.197327063084</v>
      </c>
      <c r="Q313" s="124">
        <f t="shared" si="22"/>
        <v>33040.461690565608</v>
      </c>
      <c r="R313" s="124">
        <f t="shared" si="23"/>
        <v>15203134.970345737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15203134.970345737</v>
      </c>
      <c r="P314" s="124">
        <f t="shared" si="26"/>
        <v>44612.197327063084</v>
      </c>
      <c r="Q314" s="124">
        <f t="shared" si="22"/>
        <v>33210.08799752449</v>
      </c>
      <c r="R314" s="124">
        <f t="shared" si="23"/>
        <v>15280957.255670324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15280957.255670324</v>
      </c>
      <c r="P315" s="124">
        <f t="shared" si="26"/>
        <v>44612.197327063084</v>
      </c>
      <c r="Q315" s="124">
        <f t="shared" ref="Q315:Q370" si="27">O315*$P$53</f>
        <v>33380.084840204574</v>
      </c>
      <c r="R315" s="124">
        <f t="shared" ref="R315:R370" si="28">O315+P315+Q315</f>
        <v>15358949.537837591</v>
      </c>
      <c r="Z315" s="2"/>
    </row>
    <row r="316" spans="13:26" x14ac:dyDescent="0.2">
      <c r="M316" s="2"/>
      <c r="N316" s="1">
        <f t="shared" ref="N316:N370" si="29">N315+1</f>
        <v>258</v>
      </c>
      <c r="O316" s="124">
        <f t="shared" ref="O316:O370" si="30">R315</f>
        <v>15358949.537837591</v>
      </c>
      <c r="P316" s="124">
        <f t="shared" ref="P316:P370" si="31">P315</f>
        <v>44612.197327063084</v>
      </c>
      <c r="Q316" s="124">
        <f t="shared" si="27"/>
        <v>33550.453028012867</v>
      </c>
      <c r="R316" s="124">
        <f t="shared" si="28"/>
        <v>15437112.188192666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15437112.188192666</v>
      </c>
      <c r="P317" s="124">
        <f t="shared" si="31"/>
        <v>44612.197327063084</v>
      </c>
      <c r="Q317" s="124">
        <f t="shared" si="27"/>
        <v>33721.193372124457</v>
      </c>
      <c r="R317" s="124">
        <f t="shared" si="28"/>
        <v>15515445.578891853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15515445.578891853</v>
      </c>
      <c r="P318" s="124">
        <f t="shared" si="31"/>
        <v>44612.197327063084</v>
      </c>
      <c r="Q318" s="124">
        <f t="shared" si="27"/>
        <v>33892.306685486386</v>
      </c>
      <c r="R318" s="124">
        <f t="shared" si="28"/>
        <v>15593950.082904402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15593950.082904402</v>
      </c>
      <c r="P319" s="124">
        <f t="shared" si="31"/>
        <v>44612.197327063084</v>
      </c>
      <c r="Q319" s="124">
        <f t="shared" si="27"/>
        <v>34063.793782821514</v>
      </c>
      <c r="R319" s="124">
        <f t="shared" si="28"/>
        <v>15672626.074014286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15672626.074014286</v>
      </c>
      <c r="P320" s="124">
        <f t="shared" si="31"/>
        <v>44612.197327063084</v>
      </c>
      <c r="Q320" s="124">
        <f t="shared" si="27"/>
        <v>34235.655480632406</v>
      </c>
      <c r="R320" s="124">
        <f t="shared" si="28"/>
        <v>15751473.926821981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15751473.926821981</v>
      </c>
      <c r="P321" s="124">
        <f t="shared" si="31"/>
        <v>44612.197327063084</v>
      </c>
      <c r="Q321" s="124">
        <f t="shared" si="27"/>
        <v>34407.892597205202</v>
      </c>
      <c r="R321" s="124">
        <f t="shared" si="28"/>
        <v>15830494.016746249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15830494.016746249</v>
      </c>
      <c r="P322" s="124">
        <f t="shared" si="31"/>
        <v>44612.197327063084</v>
      </c>
      <c r="Q322" s="124">
        <f t="shared" si="27"/>
        <v>34580.505952613537</v>
      </c>
      <c r="R322" s="124">
        <f t="shared" si="28"/>
        <v>15909686.720025925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15909686.720025925</v>
      </c>
      <c r="P323" s="124">
        <f t="shared" si="31"/>
        <v>44612.197327063084</v>
      </c>
      <c r="Q323" s="124">
        <f t="shared" si="27"/>
        <v>34753.496368722444</v>
      </c>
      <c r="R323" s="124">
        <f t="shared" si="28"/>
        <v>15989052.41372171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15989052.41372171</v>
      </c>
      <c r="P324" s="124">
        <f t="shared" si="31"/>
        <v>44612.197327063084</v>
      </c>
      <c r="Q324" s="124">
        <f t="shared" si="27"/>
        <v>34926.864669192226</v>
      </c>
      <c r="R324" s="124">
        <f t="shared" si="28"/>
        <v>16068591.475717966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16068591.475717966</v>
      </c>
      <c r="P325" s="124">
        <f t="shared" si="31"/>
        <v>44612.197327063084</v>
      </c>
      <c r="Q325" s="124">
        <f t="shared" si="27"/>
        <v>35100.611679482441</v>
      </c>
      <c r="R325" s="124">
        <f t="shared" si="28"/>
        <v>16148304.284724511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16148304.284724511</v>
      </c>
      <c r="P326" s="124">
        <f t="shared" si="31"/>
        <v>44612.197327063084</v>
      </c>
      <c r="Q326" s="124">
        <f t="shared" si="27"/>
        <v>35274.738226855785</v>
      </c>
      <c r="R326" s="124">
        <f t="shared" si="28"/>
        <v>16228191.220278429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16228191.220278429</v>
      </c>
      <c r="P327" s="124">
        <f t="shared" si="31"/>
        <v>44612.197327063084</v>
      </c>
      <c r="Q327" s="124">
        <f t="shared" si="27"/>
        <v>35449.245140382045</v>
      </c>
      <c r="R327" s="124">
        <f t="shared" si="28"/>
        <v>16308252.662745873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16308252.662745873</v>
      </c>
      <c r="P328" s="124">
        <f t="shared" si="31"/>
        <v>44612.197327063084</v>
      </c>
      <c r="Q328" s="124">
        <f t="shared" si="27"/>
        <v>35624.133250942054</v>
      </c>
      <c r="R328" s="124">
        <f t="shared" si="28"/>
        <v>16388488.993323877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16388488.993323877</v>
      </c>
      <c r="P329" s="124">
        <f t="shared" si="31"/>
        <v>44612.197327063084</v>
      </c>
      <c r="Q329" s="124">
        <f t="shared" si="27"/>
        <v>35799.403391231637</v>
      </c>
      <c r="R329" s="124">
        <f t="shared" si="28"/>
        <v>16468900.594042171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16468900.594042171</v>
      </c>
      <c r="P330" s="124">
        <f t="shared" si="31"/>
        <v>44612.197327063084</v>
      </c>
      <c r="Q330" s="124">
        <f t="shared" si="27"/>
        <v>35975.056395765583</v>
      </c>
      <c r="R330" s="124">
        <f t="shared" si="28"/>
        <v>16549487.847764999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16549487.847764999</v>
      </c>
      <c r="P331" s="124">
        <f t="shared" si="31"/>
        <v>44612.197327063084</v>
      </c>
      <c r="Q331" s="124">
        <f t="shared" si="27"/>
        <v>36151.093100881611</v>
      </c>
      <c r="R331" s="124">
        <f t="shared" si="28"/>
        <v>16630251.138192942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16630251.138192942</v>
      </c>
      <c r="P332" s="124">
        <f t="shared" si="31"/>
        <v>44612.197327063084</v>
      </c>
      <c r="Q332" s="124">
        <f t="shared" si="27"/>
        <v>36327.514344744362</v>
      </c>
      <c r="R332" s="124">
        <f t="shared" si="28"/>
        <v>16711190.849864749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16711190.849864749</v>
      </c>
      <c r="P333" s="124">
        <f t="shared" si="31"/>
        <v>44612.197327063084</v>
      </c>
      <c r="Q333" s="124">
        <f t="shared" si="27"/>
        <v>36504.320967349369</v>
      </c>
      <c r="R333" s="124">
        <f t="shared" si="28"/>
        <v>16792307.36815916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16792307.36815916</v>
      </c>
      <c r="P334" s="124">
        <f t="shared" si="31"/>
        <v>44612.197327063084</v>
      </c>
      <c r="Q334" s="124">
        <f t="shared" si="27"/>
        <v>36681.513810527096</v>
      </c>
      <c r="R334" s="124">
        <f t="shared" si="28"/>
        <v>16873601.079296749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16873601.079296749</v>
      </c>
      <c r="P335" s="124">
        <f t="shared" si="31"/>
        <v>44612.197327063084</v>
      </c>
      <c r="Q335" s="124">
        <f t="shared" si="27"/>
        <v>36859.093717946889</v>
      </c>
      <c r="R335" s="124">
        <f t="shared" si="28"/>
        <v>16955072.370341759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16955072.370341759</v>
      </c>
      <c r="P336" s="124">
        <f t="shared" si="31"/>
        <v>44612.197327063084</v>
      </c>
      <c r="Q336" s="124">
        <f t="shared" si="27"/>
        <v>37037.061535121058</v>
      </c>
      <c r="R336" s="124">
        <f t="shared" si="28"/>
        <v>17036721.629203942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17036721.629203942</v>
      </c>
      <c r="P337" s="124">
        <f t="shared" si="31"/>
        <v>44612.197327063084</v>
      </c>
      <c r="Q337" s="124">
        <f t="shared" si="27"/>
        <v>37215.418109408849</v>
      </c>
      <c r="R337" s="124">
        <f t="shared" si="28"/>
        <v>17118549.244640414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17118549.244640414</v>
      </c>
      <c r="P338" s="124">
        <f t="shared" si="31"/>
        <v>44612.197327063084</v>
      </c>
      <c r="Q338" s="124">
        <f t="shared" si="27"/>
        <v>37394.164290020504</v>
      </c>
      <c r="R338" s="124">
        <f t="shared" si="28"/>
        <v>17200555.606257498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17200555.606257498</v>
      </c>
      <c r="P339" s="124">
        <f t="shared" si="31"/>
        <v>44612.197327063084</v>
      </c>
      <c r="Q339" s="124">
        <f t="shared" si="27"/>
        <v>37573.300928021308</v>
      </c>
      <c r="R339" s="124">
        <f t="shared" si="28"/>
        <v>17282741.104512583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17282741.104512583</v>
      </c>
      <c r="P340" s="124">
        <f t="shared" si="31"/>
        <v>44612.197327063084</v>
      </c>
      <c r="Q340" s="124">
        <f t="shared" si="27"/>
        <v>37752.828876335625</v>
      </c>
      <c r="R340" s="124">
        <f t="shared" si="28"/>
        <v>17365106.130715981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17365106.130715981</v>
      </c>
      <c r="P341" s="124">
        <f t="shared" si="31"/>
        <v>44612.197327063084</v>
      </c>
      <c r="Q341" s="124">
        <f t="shared" si="27"/>
        <v>37932.748989750959</v>
      </c>
      <c r="R341" s="124">
        <f t="shared" si="28"/>
        <v>17447651.077032793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17447651.077032793</v>
      </c>
      <c r="P342" s="124">
        <f t="shared" si="31"/>
        <v>44612.197327063084</v>
      </c>
      <c r="Q342" s="124">
        <f t="shared" si="27"/>
        <v>38113.062124922049</v>
      </c>
      <c r="R342" s="124">
        <f t="shared" si="28"/>
        <v>17530376.336484779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17530376.336484779</v>
      </c>
      <c r="P343" s="124">
        <f t="shared" si="31"/>
        <v>44612.197327063084</v>
      </c>
      <c r="Q343" s="124">
        <f t="shared" si="27"/>
        <v>38293.769140374927</v>
      </c>
      <c r="R343" s="124">
        <f t="shared" si="28"/>
        <v>17613282.302952215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17613282.302952215</v>
      </c>
      <c r="P344" s="124">
        <f t="shared" si="31"/>
        <v>44612.197327063084</v>
      </c>
      <c r="Q344" s="124">
        <f t="shared" si="27"/>
        <v>38474.870896510998</v>
      </c>
      <c r="R344" s="124">
        <f t="shared" si="28"/>
        <v>17696369.371175788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17696369.371175788</v>
      </c>
      <c r="P345" s="124">
        <f t="shared" si="31"/>
        <v>44612.197327063084</v>
      </c>
      <c r="Q345" s="124">
        <f t="shared" si="27"/>
        <v>38656.368255611174</v>
      </c>
      <c r="R345" s="124">
        <f t="shared" si="28"/>
        <v>17779637.936758462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17779637.936758462</v>
      </c>
      <c r="P346" s="124">
        <f t="shared" si="31"/>
        <v>44612.197327063084</v>
      </c>
      <c r="Q346" s="124">
        <f t="shared" si="27"/>
        <v>38838.262081839915</v>
      </c>
      <c r="R346" s="124">
        <f t="shared" si="28"/>
        <v>17863088.396167364</v>
      </c>
      <c r="Z346" s="2"/>
    </row>
    <row r="347" spans="13:26" x14ac:dyDescent="0.2">
      <c r="M347" s="2"/>
      <c r="N347" s="1">
        <f t="shared" si="29"/>
        <v>289</v>
      </c>
      <c r="O347" s="124">
        <f t="shared" si="30"/>
        <v>17863088.396167364</v>
      </c>
      <c r="P347" s="124">
        <f t="shared" si="31"/>
        <v>44612.197327063084</v>
      </c>
      <c r="Q347" s="124">
        <f t="shared" si="27"/>
        <v>39020.553241249421</v>
      </c>
      <c r="R347" s="124">
        <f t="shared" si="28"/>
        <v>17946721.146735676</v>
      </c>
      <c r="Z347" s="2"/>
    </row>
    <row r="348" spans="13:26" x14ac:dyDescent="0.2">
      <c r="M348" s="2"/>
      <c r="N348" s="1">
        <f t="shared" si="29"/>
        <v>290</v>
      </c>
      <c r="O348" s="124">
        <f t="shared" si="30"/>
        <v>17946721.146735676</v>
      </c>
      <c r="P348" s="124">
        <f t="shared" si="31"/>
        <v>44612.197327063084</v>
      </c>
      <c r="Q348" s="124">
        <f t="shared" si="27"/>
        <v>39203.242601783691</v>
      </c>
      <c r="R348" s="124">
        <f t="shared" si="28"/>
        <v>18030536.58666452</v>
      </c>
      <c r="Z348" s="2"/>
    </row>
    <row r="349" spans="13:26" x14ac:dyDescent="0.2">
      <c r="M349" s="2"/>
      <c r="N349" s="1">
        <f t="shared" si="29"/>
        <v>291</v>
      </c>
      <c r="O349" s="124">
        <f t="shared" si="30"/>
        <v>18030536.58666452</v>
      </c>
      <c r="P349" s="124">
        <f t="shared" si="31"/>
        <v>44612.197327063084</v>
      </c>
      <c r="Q349" s="124">
        <f t="shared" si="27"/>
        <v>39386.331033282688</v>
      </c>
      <c r="R349" s="124">
        <f t="shared" si="28"/>
        <v>18114535.115024865</v>
      </c>
      <c r="Z349" s="2"/>
    </row>
    <row r="350" spans="13:26" x14ac:dyDescent="0.2">
      <c r="M350" s="2"/>
      <c r="N350" s="1">
        <f t="shared" si="29"/>
        <v>292</v>
      </c>
      <c r="O350" s="124">
        <f t="shared" si="30"/>
        <v>18114535.115024865</v>
      </c>
      <c r="P350" s="124">
        <f t="shared" si="31"/>
        <v>44612.197327063084</v>
      </c>
      <c r="Q350" s="124">
        <f t="shared" si="27"/>
        <v>39569.81940748648</v>
      </c>
      <c r="R350" s="124">
        <f t="shared" si="28"/>
        <v>18198717.131759413</v>
      </c>
      <c r="Z350" s="2"/>
    </row>
    <row r="351" spans="13:26" x14ac:dyDescent="0.2">
      <c r="M351" s="2"/>
      <c r="N351" s="1">
        <f t="shared" si="29"/>
        <v>293</v>
      </c>
      <c r="O351" s="124">
        <f t="shared" si="30"/>
        <v>18198717.131759413</v>
      </c>
      <c r="P351" s="124">
        <f t="shared" si="31"/>
        <v>44612.197327063084</v>
      </c>
      <c r="Q351" s="124">
        <f t="shared" si="27"/>
        <v>39753.708598039382</v>
      </c>
      <c r="R351" s="124">
        <f t="shared" si="28"/>
        <v>18283083.037684515</v>
      </c>
      <c r="Z351" s="2"/>
    </row>
    <row r="352" spans="13:26" x14ac:dyDescent="0.2">
      <c r="M352" s="2"/>
      <c r="N352" s="1">
        <f t="shared" si="29"/>
        <v>294</v>
      </c>
      <c r="O352" s="124">
        <f t="shared" si="30"/>
        <v>18283083.037684515</v>
      </c>
      <c r="P352" s="124">
        <f t="shared" si="31"/>
        <v>44612.197327063084</v>
      </c>
      <c r="Q352" s="124">
        <f t="shared" si="27"/>
        <v>39937.999480494123</v>
      </c>
      <c r="R352" s="124">
        <f t="shared" si="28"/>
        <v>18367633.234492071</v>
      </c>
      <c r="Z352" s="2"/>
    </row>
    <row r="353" spans="13:26" x14ac:dyDescent="0.2">
      <c r="M353" s="2"/>
      <c r="N353" s="1">
        <f t="shared" si="29"/>
        <v>295</v>
      </c>
      <c r="O353" s="124">
        <f t="shared" si="30"/>
        <v>18367633.234492071</v>
      </c>
      <c r="P353" s="124">
        <f t="shared" si="31"/>
        <v>44612.197327063084</v>
      </c>
      <c r="Q353" s="124">
        <f t="shared" si="27"/>
        <v>40122.692932315993</v>
      </c>
      <c r="R353" s="124">
        <f t="shared" si="28"/>
        <v>18452368.124751449</v>
      </c>
      <c r="Z353" s="2"/>
    </row>
    <row r="354" spans="13:26" x14ac:dyDescent="0.2">
      <c r="M354" s="2"/>
      <c r="N354" s="1">
        <f t="shared" si="29"/>
        <v>296</v>
      </c>
      <c r="O354" s="124">
        <f t="shared" si="30"/>
        <v>18452368.124751449</v>
      </c>
      <c r="P354" s="124">
        <f t="shared" si="31"/>
        <v>44612.197327063084</v>
      </c>
      <c r="Q354" s="124">
        <f t="shared" si="27"/>
        <v>40307.789832887058</v>
      </c>
      <c r="R354" s="124">
        <f t="shared" si="28"/>
        <v>18537288.111911397</v>
      </c>
      <c r="Z354" s="2"/>
    </row>
    <row r="355" spans="13:26" x14ac:dyDescent="0.2">
      <c r="M355" s="2"/>
      <c r="N355" s="1">
        <f t="shared" si="29"/>
        <v>297</v>
      </c>
      <c r="O355" s="124">
        <f t="shared" si="30"/>
        <v>18537288.111911397</v>
      </c>
      <c r="P355" s="124">
        <f t="shared" si="31"/>
        <v>44612.197327063084</v>
      </c>
      <c r="Q355" s="124">
        <f t="shared" si="27"/>
        <v>40493.291063510311</v>
      </c>
      <c r="R355" s="124">
        <f t="shared" si="28"/>
        <v>18622393.60030197</v>
      </c>
      <c r="Z355" s="2"/>
    </row>
    <row r="356" spans="13:26" x14ac:dyDescent="0.2">
      <c r="M356" s="2"/>
      <c r="N356" s="1">
        <f t="shared" si="29"/>
        <v>298</v>
      </c>
      <c r="O356" s="124">
        <f t="shared" si="30"/>
        <v>18622393.60030197</v>
      </c>
      <c r="P356" s="124">
        <f t="shared" si="31"/>
        <v>44612.197327063084</v>
      </c>
      <c r="Q356" s="124">
        <f t="shared" si="27"/>
        <v>40679.19750741389</v>
      </c>
      <c r="R356" s="124">
        <f t="shared" si="28"/>
        <v>18707684.995136447</v>
      </c>
      <c r="Z356" s="2"/>
    </row>
    <row r="357" spans="13:26" x14ac:dyDescent="0.2">
      <c r="M357" s="2"/>
      <c r="N357" s="1">
        <f t="shared" si="29"/>
        <v>299</v>
      </c>
      <c r="O357" s="124">
        <f t="shared" si="30"/>
        <v>18707684.995136447</v>
      </c>
      <c r="P357" s="124">
        <f t="shared" si="31"/>
        <v>44612.197327063084</v>
      </c>
      <c r="Q357" s="124">
        <f t="shared" si="27"/>
        <v>40865.510049755299</v>
      </c>
      <c r="R357" s="124">
        <f t="shared" si="28"/>
        <v>18793162.702513266</v>
      </c>
      <c r="Z357" s="2"/>
    </row>
    <row r="358" spans="13:26" x14ac:dyDescent="0.2">
      <c r="M358" s="2"/>
      <c r="N358" s="1">
        <f t="shared" si="29"/>
        <v>300</v>
      </c>
      <c r="O358" s="124">
        <f t="shared" si="30"/>
        <v>18793162.702513266</v>
      </c>
      <c r="P358" s="124">
        <f t="shared" si="31"/>
        <v>44612.197327063084</v>
      </c>
      <c r="Q358" s="124">
        <f t="shared" si="27"/>
        <v>41052.229577625556</v>
      </c>
      <c r="R358" s="124">
        <f t="shared" si="28"/>
        <v>18878827.129417956</v>
      </c>
      <c r="Z358" s="2"/>
    </row>
    <row r="359" spans="13:26" x14ac:dyDescent="0.2">
      <c r="M359" s="2"/>
      <c r="N359" s="1">
        <f t="shared" si="29"/>
        <v>301</v>
      </c>
      <c r="O359" s="124">
        <f t="shared" si="30"/>
        <v>18878827.129417956</v>
      </c>
      <c r="P359" s="124">
        <f t="shared" si="31"/>
        <v>44612.197327063084</v>
      </c>
      <c r="Q359" s="124">
        <f t="shared" si="27"/>
        <v>41239.356980053504</v>
      </c>
      <c r="R359" s="124">
        <f t="shared" si="28"/>
        <v>18964678.68372507</v>
      </c>
      <c r="Z359" s="2"/>
    </row>
    <row r="360" spans="13:26" x14ac:dyDescent="0.2">
      <c r="M360" s="2"/>
      <c r="N360" s="1">
        <f t="shared" si="29"/>
        <v>302</v>
      </c>
      <c r="O360" s="124">
        <f t="shared" si="30"/>
        <v>18964678.68372507</v>
      </c>
      <c r="P360" s="124">
        <f t="shared" si="31"/>
        <v>44612.197327063084</v>
      </c>
      <c r="Q360" s="124">
        <f t="shared" si="27"/>
        <v>41426.893148009964</v>
      </c>
      <c r="R360" s="124">
        <f t="shared" si="28"/>
        <v>19050717.774200141</v>
      </c>
      <c r="Z360" s="2"/>
    </row>
    <row r="361" spans="13:26" x14ac:dyDescent="0.2">
      <c r="M361" s="2"/>
      <c r="N361" s="1">
        <f t="shared" si="29"/>
        <v>303</v>
      </c>
      <c r="O361" s="124">
        <f t="shared" si="30"/>
        <v>19050717.774200141</v>
      </c>
      <c r="P361" s="124">
        <f t="shared" si="31"/>
        <v>44612.197327063084</v>
      </c>
      <c r="Q361" s="124">
        <f t="shared" si="27"/>
        <v>41614.83897441205</v>
      </c>
      <c r="R361" s="124">
        <f t="shared" si="28"/>
        <v>19136944.810501616</v>
      </c>
      <c r="Z361" s="2"/>
    </row>
    <row r="362" spans="13:26" x14ac:dyDescent="0.2">
      <c r="M362" s="2"/>
      <c r="N362" s="1">
        <f t="shared" si="29"/>
        <v>304</v>
      </c>
      <c r="O362" s="124">
        <f t="shared" si="30"/>
        <v>19136944.810501616</v>
      </c>
      <c r="P362" s="124">
        <f t="shared" si="31"/>
        <v>44612.197327063084</v>
      </c>
      <c r="Q362" s="124">
        <f t="shared" si="27"/>
        <v>41803.195354127369</v>
      </c>
      <c r="R362" s="124">
        <f t="shared" si="28"/>
        <v>19223360.203182805</v>
      </c>
      <c r="Z362" s="2"/>
    </row>
    <row r="363" spans="13:26" x14ac:dyDescent="0.2">
      <c r="M363" s="2"/>
      <c r="N363" s="1">
        <f t="shared" si="29"/>
        <v>305</v>
      </c>
      <c r="O363" s="124">
        <f t="shared" si="30"/>
        <v>19223360.203182805</v>
      </c>
      <c r="P363" s="124">
        <f t="shared" si="31"/>
        <v>44612.197327063084</v>
      </c>
      <c r="Q363" s="124">
        <f t="shared" si="27"/>
        <v>41991.963183978296</v>
      </c>
      <c r="R363" s="124">
        <f t="shared" si="28"/>
        <v>19309964.363693845</v>
      </c>
      <c r="Z363" s="2"/>
    </row>
    <row r="364" spans="13:26" x14ac:dyDescent="0.2">
      <c r="M364" s="2"/>
      <c r="N364" s="1">
        <f t="shared" si="29"/>
        <v>306</v>
      </c>
      <c r="O364" s="124">
        <f t="shared" si="30"/>
        <v>19309964.363693845</v>
      </c>
      <c r="P364" s="124">
        <f t="shared" si="31"/>
        <v>44612.197327063084</v>
      </c>
      <c r="Q364" s="124">
        <f t="shared" si="27"/>
        <v>42181.143362746254</v>
      </c>
      <c r="R364" s="124">
        <f t="shared" si="28"/>
        <v>19396757.704383653</v>
      </c>
      <c r="Z364" s="2"/>
    </row>
    <row r="365" spans="13:26" x14ac:dyDescent="0.2">
      <c r="M365" s="2"/>
      <c r="N365" s="1">
        <f t="shared" si="29"/>
        <v>307</v>
      </c>
      <c r="O365" s="124">
        <f t="shared" si="30"/>
        <v>19396757.704383653</v>
      </c>
      <c r="P365" s="124">
        <f t="shared" si="31"/>
        <v>44612.197327063084</v>
      </c>
      <c r="Q365" s="124">
        <f t="shared" si="27"/>
        <v>42370.736791175979</v>
      </c>
      <c r="R365" s="124">
        <f t="shared" si="28"/>
        <v>19483740.63850189</v>
      </c>
      <c r="Z365" s="2"/>
    </row>
    <row r="366" spans="13:26" x14ac:dyDescent="0.2">
      <c r="M366" s="2"/>
      <c r="N366" s="1">
        <f t="shared" si="29"/>
        <v>308</v>
      </c>
      <c r="O366" s="124">
        <f t="shared" si="30"/>
        <v>19483740.63850189</v>
      </c>
      <c r="P366" s="124">
        <f t="shared" si="31"/>
        <v>44612.197327063084</v>
      </c>
      <c r="Q366" s="124">
        <f t="shared" si="27"/>
        <v>42560.74437197981</v>
      </c>
      <c r="R366" s="124">
        <f t="shared" si="28"/>
        <v>19570913.580200933</v>
      </c>
      <c r="Z366" s="2"/>
    </row>
    <row r="367" spans="13:26" x14ac:dyDescent="0.2">
      <c r="M367" s="2"/>
      <c r="N367" s="1">
        <f t="shared" si="29"/>
        <v>309</v>
      </c>
      <c r="O367" s="124">
        <f t="shared" si="30"/>
        <v>19570913.580200933</v>
      </c>
      <c r="P367" s="124">
        <f t="shared" si="31"/>
        <v>44612.197327063084</v>
      </c>
      <c r="Q367" s="124">
        <f t="shared" si="27"/>
        <v>42751.167009842007</v>
      </c>
      <c r="R367" s="124">
        <f t="shared" si="28"/>
        <v>19658276.944537837</v>
      </c>
      <c r="Z367" s="2"/>
    </row>
    <row r="368" spans="13:26" x14ac:dyDescent="0.2">
      <c r="M368" s="2"/>
      <c r="N368" s="1">
        <f t="shared" si="29"/>
        <v>310</v>
      </c>
      <c r="O368" s="124">
        <f t="shared" si="30"/>
        <v>19658276.944537837</v>
      </c>
      <c r="P368" s="124">
        <f t="shared" si="31"/>
        <v>44612.197327063084</v>
      </c>
      <c r="Q368" s="124">
        <f t="shared" si="27"/>
        <v>42942.005611423032</v>
      </c>
      <c r="R368" s="124">
        <f t="shared" si="28"/>
        <v>19745831.147476323</v>
      </c>
      <c r="Z368" s="2"/>
    </row>
    <row r="369" spans="13:26" x14ac:dyDescent="0.2">
      <c r="M369" s="2"/>
      <c r="N369" s="1">
        <f t="shared" si="29"/>
        <v>311</v>
      </c>
      <c r="O369" s="124">
        <f t="shared" si="30"/>
        <v>19745831.147476323</v>
      </c>
      <c r="P369" s="124">
        <f t="shared" si="31"/>
        <v>44612.197327063084</v>
      </c>
      <c r="Q369" s="124">
        <f t="shared" si="27"/>
        <v>43133.261085363891</v>
      </c>
      <c r="R369" s="124">
        <f t="shared" si="28"/>
        <v>19833576.60588875</v>
      </c>
      <c r="Z369" s="2"/>
    </row>
    <row r="370" spans="13:26" x14ac:dyDescent="0.2">
      <c r="M370" s="2"/>
      <c r="N370" s="1">
        <f t="shared" si="29"/>
        <v>312</v>
      </c>
      <c r="O370" s="124">
        <f t="shared" si="30"/>
        <v>19833576.60588875</v>
      </c>
      <c r="P370" s="124">
        <f t="shared" si="31"/>
        <v>44612.197327063084</v>
      </c>
      <c r="Q370" s="124">
        <f t="shared" si="27"/>
        <v>43324.93434229042</v>
      </c>
      <c r="R370" s="124">
        <f t="shared" si="28"/>
        <v>19921513.737558104</v>
      </c>
      <c r="Z370" s="2"/>
    </row>
    <row r="371" spans="13:26" x14ac:dyDescent="0.2">
      <c r="M371" s="2"/>
      <c r="N371" s="163" t="s">
        <v>216</v>
      </c>
      <c r="O371" s="163" t="s">
        <v>216</v>
      </c>
      <c r="P371" s="163" t="s">
        <v>216</v>
      </c>
      <c r="Q371" s="163" t="s">
        <v>216</v>
      </c>
      <c r="R371" s="163" t="s">
        <v>216</v>
      </c>
      <c r="Z371" s="2"/>
    </row>
    <row r="372" spans="13:26" x14ac:dyDescent="0.2">
      <c r="M372" s="2"/>
      <c r="N372" s="134"/>
      <c r="O372" s="134" t="s">
        <v>231</v>
      </c>
      <c r="P372" s="196">
        <f>SUM(P59:P370)</f>
        <v>13919005.566043636</v>
      </c>
      <c r="Q372" s="196">
        <f>SUM(Q59:Q370)</f>
        <v>6002508.171514499</v>
      </c>
      <c r="R372" s="196">
        <f>P372+Q372</f>
        <v>19921513.737558134</v>
      </c>
      <c r="S372" s="124">
        <f>R372-P54</f>
        <v>0</v>
      </c>
      <c r="Z372" s="2"/>
    </row>
    <row r="373" spans="13:26" x14ac:dyDescent="0.2"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016D6-5FCA-4B80-8029-B6BBB7B6CEDC}">
  <sheetPr>
    <tabColor theme="2" tint="-0.499984740745262"/>
    <pageSetUpPr fitToPage="1"/>
  </sheetPr>
  <dimension ref="A1:AH397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2.710937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28515625" style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5703125" style="1" bestFit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Eastern PVS+ES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2053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91393.628550870868</v>
      </c>
      <c r="Q8" s="184">
        <f>G10</f>
        <v>38199.683991544087</v>
      </c>
      <c r="R8" s="184">
        <f>G11</f>
        <v>38124.128258364246</v>
      </c>
      <c r="S8" s="184">
        <f>G12</f>
        <v>49235.036944676802</v>
      </c>
      <c r="T8" s="184">
        <f>G13</f>
        <v>-34165.220643714267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180830.32356647745</v>
      </c>
      <c r="Q9" s="184">
        <f>L10</f>
        <v>83231.003839099838</v>
      </c>
      <c r="R9" s="184">
        <f>L11</f>
        <v>84337.017416546718</v>
      </c>
      <c r="S9" s="184">
        <f>L12</f>
        <v>88841.546744752573</v>
      </c>
      <c r="T9" s="184">
        <f>L13</f>
        <v>-75579.24443392166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33</v>
      </c>
      <c r="B10" s="170">
        <f>'Escalation Factors'!$A$10</f>
        <v>2023</v>
      </c>
      <c r="C10" s="201">
        <v>2053</v>
      </c>
      <c r="D10" s="10" t="s">
        <v>155</v>
      </c>
      <c r="E10" s="184">
        <f>VLOOKUP($A$10,'Cost Estimates in 2023'!$A:$F,2,FALSE)</f>
        <v>36225</v>
      </c>
      <c r="F10" s="164">
        <f>VLOOKUP(G$7,Multiplier_Labor,3,FALSE)</f>
        <v>1.0545116353773385</v>
      </c>
      <c r="G10" s="185">
        <f>E10*F10</f>
        <v>38199.683991544087</v>
      </c>
      <c r="H10" s="137"/>
      <c r="J10" s="165">
        <f>C10+1</f>
        <v>2054</v>
      </c>
      <c r="K10" s="164">
        <f>VLOOKUP(J$10,Multiplier_Labor,4,FALSE)</f>
        <v>2.1788401144240859</v>
      </c>
      <c r="L10" s="185">
        <f>G10*K10</f>
        <v>83231.003839099838</v>
      </c>
      <c r="M10" s="2"/>
      <c r="O10" s="134" t="s">
        <v>235</v>
      </c>
      <c r="P10" s="184">
        <f>SUM(Q10:T10)</f>
        <v>180830.32356647745</v>
      </c>
      <c r="Q10" s="184">
        <f>Q9-Q16</f>
        <v>83231.003839099838</v>
      </c>
      <c r="R10" s="184">
        <f>R9-R16</f>
        <v>84337.017416546718</v>
      </c>
      <c r="S10" s="184">
        <f>S9-S16</f>
        <v>88841.546744752573</v>
      </c>
      <c r="T10" s="184">
        <f>T9-T16</f>
        <v>-75579.24443392166</v>
      </c>
      <c r="Z10" s="2"/>
      <c r="AA10" s="186" t="str">
        <f>A10</f>
        <v>Eastern PVS+ES Solar</v>
      </c>
      <c r="AB10" s="182">
        <f>P12</f>
        <v>28</v>
      </c>
      <c r="AC10" s="187">
        <f>G7</f>
        <v>2025</v>
      </c>
      <c r="AD10" s="187">
        <f>C10</f>
        <v>2053</v>
      </c>
      <c r="AE10" s="182">
        <f>G15</f>
        <v>91393.628550870868</v>
      </c>
      <c r="AF10" s="182">
        <f>P16</f>
        <v>0</v>
      </c>
      <c r="AG10" s="182">
        <f>L15</f>
        <v>180830.32356647745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37605</v>
      </c>
      <c r="F11" s="164">
        <f>VLOOKUP(G$7,Multiplier_Materials,3,FALSE)</f>
        <v>1.0138047668757943</v>
      </c>
      <c r="G11" s="185">
        <f>E11*F11</f>
        <v>38124.128258364246</v>
      </c>
      <c r="H11" s="137"/>
      <c r="K11" s="164">
        <f>VLOOKUP(J$10,Multiplier_Materials,4,FALSE)</f>
        <v>2.2121690716441127</v>
      </c>
      <c r="L11" s="185">
        <f>G11*K11</f>
        <v>84337.017416546718</v>
      </c>
      <c r="M11" s="2"/>
      <c r="O11" s="134" t="s">
        <v>234</v>
      </c>
      <c r="P11" s="184">
        <f>SUM(Q11:T11)</f>
        <v>91393.628550870868</v>
      </c>
      <c r="Q11" s="184">
        <f>Q10/((1+Q13)^(P12))</f>
        <v>38199.683991544094</v>
      </c>
      <c r="R11" s="184">
        <f>R10/((1+R13)^(P12))</f>
        <v>38124.128258364144</v>
      </c>
      <c r="S11" s="184">
        <f>S10/((1+S13)^(P12))</f>
        <v>49235.036944676824</v>
      </c>
      <c r="T11" s="184">
        <f>T10/((1+T13)^(P12))</f>
        <v>-34165.220643714179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47265</v>
      </c>
      <c r="F12" s="164">
        <f>VLOOKUP(G$7,Multiplier_GDP,3,FALSE)</f>
        <v>1.0416806716317952</v>
      </c>
      <c r="G12" s="185">
        <f>E12*F12</f>
        <v>49235.036944676802</v>
      </c>
      <c r="H12" s="137"/>
      <c r="K12" s="164">
        <f>VLOOKUP(J$10,Multiplier_GDP,4,FALSE)</f>
        <v>1.8044374952857216</v>
      </c>
      <c r="L12" s="185">
        <f>G12*K12</f>
        <v>88841.546744752573</v>
      </c>
      <c r="M12" s="2"/>
      <c r="O12" s="134" t="s">
        <v>244</v>
      </c>
      <c r="P12" s="184">
        <f>(P7-P6)</f>
        <v>28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-33700</v>
      </c>
      <c r="F13" s="164">
        <f>F11</f>
        <v>1.0138047668757943</v>
      </c>
      <c r="G13" s="185">
        <f>E13*F13</f>
        <v>-34165.220643714267</v>
      </c>
      <c r="H13" s="137"/>
      <c r="K13" s="164">
        <f>K11</f>
        <v>2.2121690716441127</v>
      </c>
      <c r="L13" s="185">
        <f>G13*K13</f>
        <v>-75579.24443392166</v>
      </c>
      <c r="M13" s="2"/>
      <c r="O13" s="180" t="s">
        <v>237</v>
      </c>
      <c r="P13" s="189">
        <f>IF(P8=0,0,((P9/P8)^(1/($P7-$P6))-1))</f>
        <v>2.4670231256278763E-2</v>
      </c>
      <c r="Q13" s="189">
        <f>IF(Q8=0,0,((Q9/Q8)^(1/($P7-$P6))-1))</f>
        <v>2.8204445494920627E-2</v>
      </c>
      <c r="R13" s="189">
        <f>IF(R8=0,0,((R9/R8)^(1/($P7-$P6))-1))</f>
        <v>2.8762061073927869E-2</v>
      </c>
      <c r="S13" s="189">
        <f>IF(S8=0,0,((S9/S8)^(1/($P7-$P6))-1))</f>
        <v>2.1304077526558718E-2</v>
      </c>
      <c r="T13" s="189">
        <f>IF(T8=0,0,((T9/T8)^(1/($P7-$P6))-1))</f>
        <v>2.8762061073927869E-2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4551.9615361923479</v>
      </c>
      <c r="Q14" s="185">
        <f>PMT(Q13,$P12,-Q11)</f>
        <v>1991.3508902047076</v>
      </c>
      <c r="R14" s="185">
        <f>PMT(R13,$P12,-R11)</f>
        <v>2001.1288049426519</v>
      </c>
      <c r="S14" s="185">
        <f>PMT(S13,$P12,-S11)</f>
        <v>2352.8082797251473</v>
      </c>
      <c r="T14" s="185">
        <f>PMT(T13,$P12,-T11)</f>
        <v>-1793.3264386801586</v>
      </c>
      <c r="U14" s="190"/>
      <c r="Z14" s="2"/>
    </row>
    <row r="15" spans="1:34" x14ac:dyDescent="0.2">
      <c r="E15" s="185">
        <f>SUM(E10:E13)</f>
        <v>87395</v>
      </c>
      <c r="F15" s="124"/>
      <c r="G15" s="185">
        <f>SUM(G10:G13)</f>
        <v>91393.628550870868</v>
      </c>
      <c r="H15" s="137"/>
      <c r="L15" s="185">
        <f>SUM(L10:L13)</f>
        <v>180830.32356647745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4551.9615361923479</v>
      </c>
      <c r="Q17" s="124">
        <f>IF($N17&lt;=TRUNC($P$12),Q14*(1+0),0)</f>
        <v>1991.3508902047076</v>
      </c>
      <c r="R17" s="124">
        <f>IF($N17&lt;=TRUNC($P$12),R14*(1+0),0)</f>
        <v>2001.1288049426519</v>
      </c>
      <c r="S17" s="124">
        <f>IF($N17&lt;=TRUNC($P$12),S14*(1+0),0)</f>
        <v>2352.8082797251473</v>
      </c>
      <c r="T17" s="124">
        <f>IF($N17&lt;=TRUNC($P$12),T14*(1+0),0)</f>
        <v>-1793.3264386801586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4664.2277181825302</v>
      </c>
      <c r="Q18" s="124">
        <f t="shared" ref="Q18:Q48" si="3">IF($N18&lt;=TRUNC($P$12),Q17*(1+Q$13),0)</f>
        <v>2047.5158378487479</v>
      </c>
      <c r="R18" s="124">
        <f t="shared" ref="R18:R48" si="4">IF($N18&lt;=TRUNC($P$12),R17*(1+R$13),0)</f>
        <v>2058.6853938472086</v>
      </c>
      <c r="S18" s="124">
        <f t="shared" ref="S18:S48" si="5">IF($N18&lt;=TRUNC($P$12),S17*(1+S$13),0)</f>
        <v>2402.932689721541</v>
      </c>
      <c r="T18" s="124">
        <f t="shared" ref="T18:T48" si="6">IF($N18&lt;=TRUNC($P$12),T17*(1+T$13),0)</f>
        <v>-1844.9062032349668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4779.3177614807773</v>
      </c>
      <c r="Q19" s="124">
        <f t="shared" si="3"/>
        <v>2105.2648866973395</v>
      </c>
      <c r="R19" s="124">
        <f t="shared" si="4"/>
        <v>2117.8974288770451</v>
      </c>
      <c r="S19" s="124">
        <f t="shared" si="5"/>
        <v>2454.1249540344711</v>
      </c>
      <c r="T19" s="124">
        <f t="shared" si="6"/>
        <v>-1897.9695081280793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4897.3040387990586</v>
      </c>
      <c r="Q20" s="124">
        <f t="shared" si="3"/>
        <v>2164.642715446565</v>
      </c>
      <c r="R20" s="124">
        <f t="shared" si="4"/>
        <v>2178.8125240747213</v>
      </c>
      <c r="S20" s="124">
        <f t="shared" si="5"/>
        <v>2506.4078223150836</v>
      </c>
      <c r="T20" s="124">
        <f t="shared" si="6"/>
        <v>-1952.5590230373118</v>
      </c>
      <c r="U20" s="196">
        <f>SUM(Q17:T20)/4</f>
        <v>4723.2027636636785</v>
      </c>
      <c r="V20" s="124">
        <f>SUM(Q17:Q20)/4</f>
        <v>2077.1935825493401</v>
      </c>
      <c r="W20" s="124">
        <f>SUM(R17:R20)/4</f>
        <v>2089.1310379354068</v>
      </c>
      <c r="X20" s="124">
        <f>SUM(S17:S20)/4</f>
        <v>2429.0684364490608</v>
      </c>
      <c r="Y20" s="124">
        <f>SUM(T17:T20)/4</f>
        <v>-1872.1902932701291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5018.2608098576493</v>
      </c>
      <c r="Q21" s="124">
        <f t="shared" si="3"/>
        <v>2225.6952629303546</v>
      </c>
      <c r="R21" s="124">
        <f t="shared" si="4"/>
        <v>2241.4796629607972</v>
      </c>
      <c r="S21" s="124">
        <f t="shared" si="5"/>
        <v>2559.8045288748576</v>
      </c>
      <c r="T21" s="124">
        <f t="shared" si="6"/>
        <v>-2008.7186449083599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5142.2642713421119</v>
      </c>
      <c r="Q22" s="124">
        <f t="shared" si="3"/>
        <v>2288.4697636619767</v>
      </c>
      <c r="R22" s="124">
        <f t="shared" si="4"/>
        <v>2305.9492379228427</v>
      </c>
      <c r="S22" s="124">
        <f t="shared" si="5"/>
        <v>2614.3388030108435</v>
      </c>
      <c r="T22" s="124">
        <f t="shared" si="6"/>
        <v>-2066.493533253552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5269.3926082003209</v>
      </c>
      <c r="Q23" s="124">
        <f t="shared" si="3"/>
        <v>2353.0147843779546</v>
      </c>
      <c r="R23" s="124">
        <f t="shared" si="4"/>
        <v>2372.2730907373571</v>
      </c>
      <c r="S23" s="124">
        <f t="shared" si="5"/>
        <v>2670.0348795508771</v>
      </c>
      <c r="T23" s="124">
        <f t="shared" si="6"/>
        <v>-2125.9301464658674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5399.7260463158873</v>
      </c>
      <c r="Q24" s="124">
        <f t="shared" si="3"/>
        <v>2419.380261612685</v>
      </c>
      <c r="R24" s="124">
        <f t="shared" si="4"/>
        <v>2440.5045542571806</v>
      </c>
      <c r="S24" s="124">
        <f t="shared" si="5"/>
        <v>2726.9175096234449</v>
      </c>
      <c r="T24" s="124">
        <f t="shared" si="6"/>
        <v>-2187.0762791774232</v>
      </c>
      <c r="U24" s="196">
        <f>SUM(Q21:T24)/4</f>
        <v>5207.4109339289917</v>
      </c>
      <c r="V24" s="124">
        <f>SUM(Q21:Q24)/4</f>
        <v>2321.6400181457425</v>
      </c>
      <c r="W24" s="124">
        <f>SUM(R21:R24)/4</f>
        <v>2340.0516364695445</v>
      </c>
      <c r="X24" s="124">
        <f>SUM(S21:S24)/4</f>
        <v>2642.7739302650061</v>
      </c>
      <c r="Y24" s="124">
        <f>SUM(T21:T24)/4</f>
        <v>-2097.0546509513006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5533.3469065952813</v>
      </c>
      <c r="Q25" s="124">
        <f t="shared" si="3"/>
        <v>2487.6175403328266</v>
      </c>
      <c r="R25" s="124">
        <f t="shared" si="4"/>
        <v>2510.6984952979246</v>
      </c>
      <c r="S25" s="124">
        <f t="shared" si="5"/>
        <v>2785.011971656993</v>
      </c>
      <c r="T25" s="124">
        <f t="shared" si="6"/>
        <v>-2249.9811006924633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5670.3396605070593</v>
      </c>
      <c r="Q26" s="124">
        <f t="shared" si="3"/>
        <v>2557.7794136613525</v>
      </c>
      <c r="R26" s="124">
        <f t="shared" si="4"/>
        <v>2582.9113587579022</v>
      </c>
      <c r="S26" s="124">
        <f t="shared" si="5"/>
        <v>2844.3440826135675</v>
      </c>
      <c r="T26" s="124">
        <f t="shared" si="6"/>
        <v>-2314.6951945257633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5810.7909871125676</v>
      </c>
      <c r="Q27" s="124">
        <f t="shared" si="3"/>
        <v>2629.920163721994</v>
      </c>
      <c r="R27" s="124">
        <f t="shared" si="4"/>
        <v>2657.2012130070389</v>
      </c>
      <c r="S27" s="124">
        <f t="shared" si="5"/>
        <v>2904.9402094617753</v>
      </c>
      <c r="T27" s="124">
        <f t="shared" si="6"/>
        <v>-2381.2705990782406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5954.7898316286337</v>
      </c>
      <c r="Q28" s="124">
        <f t="shared" si="3"/>
        <v>2704.0956036356838</v>
      </c>
      <c r="R28" s="124">
        <f t="shared" si="4"/>
        <v>2733.6277965812624</v>
      </c>
      <c r="S28" s="124">
        <f t="shared" si="5"/>
        <v>2966.8272808941665</v>
      </c>
      <c r="T28" s="124">
        <f t="shared" si="6"/>
        <v>-2449.7608494824776</v>
      </c>
      <c r="U28" s="196">
        <f>SUM(Q25:T28)/4</f>
        <v>5742.3168464608843</v>
      </c>
      <c r="V28" s="124">
        <f>SUM(Q25:Q28)/4</f>
        <v>2594.8531803379642</v>
      </c>
      <c r="W28" s="124">
        <f>SUM(R25:R28)/4</f>
        <v>2621.1097159110323</v>
      </c>
      <c r="X28" s="124">
        <f>SUM(S25:S28)/4</f>
        <v>2875.2808861566255</v>
      </c>
      <c r="Y28" s="124">
        <f>SUM(T25:T28)/4</f>
        <v>-2348.9269359447362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6102.4274655638364</v>
      </c>
      <c r="Q29" s="124">
        <f t="shared" si="3"/>
        <v>2780.363120701481</v>
      </c>
      <c r="R29" s="124">
        <f t="shared" si="4"/>
        <v>2812.2525662199196</v>
      </c>
      <c r="S29" s="124">
        <f t="shared" si="5"/>
        <v>3030.0327992942453</v>
      </c>
      <c r="T29" s="124">
        <f t="shared" si="6"/>
        <v>-2520.2210206518102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6253.7975484710714</v>
      </c>
      <c r="Q30" s="124">
        <f t="shared" si="3"/>
        <v>2858.7817207953931</v>
      </c>
      <c r="R30" s="124">
        <f t="shared" si="4"/>
        <v>2893.1387462848475</v>
      </c>
      <c r="S30" s="124">
        <f t="shared" si="5"/>
        <v>3094.5848529584255</v>
      </c>
      <c r="T30" s="124">
        <f t="shared" si="6"/>
        <v>-2592.7077715675946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6408.9961913603784</v>
      </c>
      <c r="Q31" s="124">
        <f t="shared" si="3"/>
        <v>2939.4120740214421</v>
      </c>
      <c r="R31" s="124">
        <f t="shared" si="4"/>
        <v>2976.3513796008392</v>
      </c>
      <c r="S31" s="124">
        <f t="shared" si="5"/>
        <v>3160.5121285783662</v>
      </c>
      <c r="T31" s="124">
        <f t="shared" si="6"/>
        <v>-2667.2793908402691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6568.122021817062</v>
      </c>
      <c r="Q32" s="124">
        <f t="shared" si="3"/>
        <v>3022.3165616502915</v>
      </c>
      <c r="R32" s="124">
        <f t="shared" si="4"/>
        <v>3061.957379758388</v>
      </c>
      <c r="S32" s="124">
        <f t="shared" si="5"/>
        <v>3227.8439239892286</v>
      </c>
      <c r="T32" s="124">
        <f t="shared" si="6"/>
        <v>-2743.9958435808462</v>
      </c>
      <c r="U32" s="196">
        <f>SUM(Q29:T32)/4</f>
        <v>6333.3358068030875</v>
      </c>
      <c r="V32" s="124">
        <f>SUM(Q29:Q32)/4</f>
        <v>2900.2183692921521</v>
      </c>
      <c r="W32" s="124">
        <f>SUM(R29:R32)/4</f>
        <v>2935.9250179659984</v>
      </c>
      <c r="X32" s="124">
        <f>SUM(S29:S32)/4</f>
        <v>3128.2434262050665</v>
      </c>
      <c r="Y32" s="124">
        <f>SUM(T29:T32)/4</f>
        <v>-2631.05100666013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6731.2762508715186</v>
      </c>
      <c r="Q33" s="124">
        <f t="shared" si="3"/>
        <v>3107.559324381753</v>
      </c>
      <c r="R33" s="124">
        <f t="shared" si="4"/>
        <v>3150.0255849207629</v>
      </c>
      <c r="S33" s="124">
        <f t="shared" si="5"/>
        <v>3296.6101611895265</v>
      </c>
      <c r="T33" s="124">
        <f t="shared" si="6"/>
        <v>-2822.9188196205228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6898.5627416683601</v>
      </c>
      <c r="Q34" s="124">
        <f t="shared" si="3"/>
        <v>3195.2063119685104</v>
      </c>
      <c r="R34" s="124">
        <f t="shared" si="4"/>
        <v>3240.6268131786892</v>
      </c>
      <c r="S34" s="124">
        <f t="shared" si="5"/>
        <v>3366.8413996383492</v>
      </c>
      <c r="T34" s="124">
        <f t="shared" si="6"/>
        <v>-2904.1117831171887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7070.0880799837487</v>
      </c>
      <c r="Q35" s="124">
        <f t="shared" si="3"/>
        <v>3285.3253342394528</v>
      </c>
      <c r="R35" s="124">
        <f t="shared" si="4"/>
        <v>3333.8339194971427</v>
      </c>
      <c r="S35" s="124">
        <f t="shared" si="5"/>
        <v>3438.5688498358722</v>
      </c>
      <c r="T35" s="124">
        <f t="shared" si="6"/>
        <v>-2987.640023588719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7245.9616466412408</v>
      </c>
      <c r="Q36" s="124">
        <f t="shared" si="3"/>
        <v>3377.9861135620913</v>
      </c>
      <c r="R36" s="124">
        <f t="shared" si="4"/>
        <v>3429.7218543000517</v>
      </c>
      <c r="S36" s="124">
        <f t="shared" si="5"/>
        <v>3511.8243871931854</v>
      </c>
      <c r="T36" s="124">
        <f t="shared" si="6"/>
        <v>-3073.570708414089</v>
      </c>
      <c r="U36" s="196">
        <f>SUM(Q33:T36)/4</f>
        <v>6986.4721797912171</v>
      </c>
      <c r="V36" s="124">
        <f>SUM(Q33:Q36)/4</f>
        <v>3241.5192710379515</v>
      </c>
      <c r="W36" s="124">
        <f>SUM(R33:R36)/4</f>
        <v>3288.5520429741618</v>
      </c>
      <c r="X36" s="124">
        <f>SUM(S33:S36)/4</f>
        <v>3403.4611994642337</v>
      </c>
      <c r="Y36" s="124">
        <f>SUM(T33:T36)/4</f>
        <v>-2947.06033368513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7426.2956918777436</v>
      </c>
      <c r="Q37" s="124">
        <f t="shared" si="3"/>
        <v>3473.260338784652</v>
      </c>
      <c r="R37" s="124">
        <f t="shared" si="4"/>
        <v>3528.3677237400148</v>
      </c>
      <c r="S37" s="124">
        <f t="shared" si="5"/>
        <v>3586.6405661976087</v>
      </c>
      <c r="T37" s="124">
        <f t="shared" si="6"/>
        <v>-3161.972936844531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7611.2054117126954</v>
      </c>
      <c r="Q38" s="124">
        <f t="shared" si="3"/>
        <v>3571.2217206995733</v>
      </c>
      <c r="R38" s="124">
        <f t="shared" si="4"/>
        <v>3629.8508517015007</v>
      </c>
      <c r="S38" s="124">
        <f t="shared" si="5"/>
        <v>3663.050634879783</v>
      </c>
      <c r="T38" s="124">
        <f t="shared" si="6"/>
        <v>-3252.9177955681603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7800.8090263749236</v>
      </c>
      <c r="Q39" s="124">
        <f t="shared" si="3"/>
        <v>3671.9460490713209</v>
      </c>
      <c r="R39" s="124">
        <f t="shared" si="4"/>
        <v>3734.2528435873883</v>
      </c>
      <c r="S39" s="124">
        <f t="shared" si="5"/>
        <v>3741.088549588972</v>
      </c>
      <c r="T39" s="124">
        <f t="shared" si="6"/>
        <v>-3346.4784158727584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7995.2278608432434</v>
      </c>
      <c r="Q40" s="124">
        <f t="shared" si="3"/>
        <v>3775.5112512726423</v>
      </c>
      <c r="R40" s="124">
        <f t="shared" si="4"/>
        <v>3841.6576519401374</v>
      </c>
      <c r="S40" s="124">
        <f t="shared" si="5"/>
        <v>3820.7889900831365</v>
      </c>
      <c r="T40" s="124">
        <f t="shared" si="6"/>
        <v>-3442.7300324526723</v>
      </c>
      <c r="U40" s="196">
        <f>SUM(Q37:T40)/4</f>
        <v>7708.3844977021527</v>
      </c>
      <c r="V40" s="124">
        <f>SUM(Q37:Q40)/4</f>
        <v>3622.9848399570474</v>
      </c>
      <c r="W40" s="124">
        <f>SUM(R37:R40)/4</f>
        <v>3683.53226774226</v>
      </c>
      <c r="X40" s="124">
        <f>SUM(S37:S40)/4</f>
        <v>3702.8921851873752</v>
      </c>
      <c r="Y40" s="124">
        <f>SUM(T37:T40)/4</f>
        <v>-3301.0247951845304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8194.5864275583517</v>
      </c>
      <c r="Q41" s="124">
        <f t="shared" si="3"/>
        <v>3881.9974525746211</v>
      </c>
      <c r="R41" s="124">
        <f t="shared" si="4"/>
        <v>3952.1516439503621</v>
      </c>
      <c r="S41" s="124">
        <f t="shared" si="5"/>
        <v>3902.1873749404895</v>
      </c>
      <c r="T41" s="124">
        <f t="shared" si="6"/>
        <v>-3541.7500439071218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8399.0125113650847</v>
      </c>
      <c r="Q42" s="124">
        <f t="shared" si="3"/>
        <v>3991.4870381371829</v>
      </c>
      <c r="R42" s="124">
        <f t="shared" si="4"/>
        <v>4065.823670907087</v>
      </c>
      <c r="S42" s="124">
        <f t="shared" si="5"/>
        <v>3985.3198772993801</v>
      </c>
      <c r="T42" s="124">
        <f t="shared" si="6"/>
        <v>-3643.6180749785653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8608.6372567458784</v>
      </c>
      <c r="Q43" s="124">
        <f t="shared" si="3"/>
        <v>4104.0647167480056</v>
      </c>
      <c r="R43" s="124">
        <f t="shared" si="4"/>
        <v>4182.7651396455385</v>
      </c>
      <c r="S43" s="124">
        <f t="shared" si="5"/>
        <v>4070.2234409335015</v>
      </c>
      <c r="T43" s="124">
        <f t="shared" si="6"/>
        <v>-3748.4160405811663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8823.5952574077855</v>
      </c>
      <c r="Q44" s="124">
        <f t="shared" si="3"/>
        <v>4219.8175863591514</v>
      </c>
      <c r="R44" s="124">
        <f t="shared" si="4"/>
        <v>4303.0700860499201</v>
      </c>
      <c r="S44" s="124">
        <f t="shared" si="5"/>
        <v>4156.9357966695652</v>
      </c>
      <c r="T44" s="124">
        <f t="shared" si="6"/>
        <v>-3856.2282116708525</v>
      </c>
      <c r="U44" s="196">
        <f>SUM(Q41:T44)/4</f>
        <v>8506.4578632692755</v>
      </c>
      <c r="V44" s="124">
        <f>SUM(Q41:Q44)/4</f>
        <v>4049.3416984547403</v>
      </c>
      <c r="W44" s="124">
        <f>SUM(R41:R44)/4</f>
        <v>4125.9526351382265</v>
      </c>
      <c r="X44" s="124">
        <f>SUM(S41:S44)/4</f>
        <v>4028.6666224607343</v>
      </c>
      <c r="Y44" s="124">
        <f>SUM(T41:T44)/4</f>
        <v>-3697.5030927844264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180830.32356647713</v>
      </c>
      <c r="Q50" s="196">
        <f>SUM(Q$17:Q$48)</f>
        <v>83231.003839099751</v>
      </c>
      <c r="R50" s="196">
        <f>SUM(R$17:R$48)</f>
        <v>84337.017416546514</v>
      </c>
      <c r="S50" s="196">
        <f>SUM(S$17:S$48)</f>
        <v>88841.546744752413</v>
      </c>
      <c r="T50" s="196">
        <f>SUM(T$17:T$48)</f>
        <v>-75579.244433921529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-3.2014213502407074E-10</v>
      </c>
      <c r="Q51" s="188">
        <f>Q50-Q$10</f>
        <v>0</v>
      </c>
      <c r="R51" s="188">
        <f>R50-R$10</f>
        <v>-2.0372681319713593E-10</v>
      </c>
      <c r="S51" s="188">
        <f>S50-S$10</f>
        <v>-1.6007106751203537E-10</v>
      </c>
      <c r="T51" s="188">
        <f>T50-T$10</f>
        <v>1.3096723705530167E-10</v>
      </c>
      <c r="U51" s="188">
        <f>SUM(Q50:T50)-P$10</f>
        <v>-3.2014213502407074E-10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2.4670231256278763E-2</v>
      </c>
      <c r="Z52" s="2"/>
    </row>
    <row r="53" spans="13:26" x14ac:dyDescent="0.2">
      <c r="M53" s="2"/>
      <c r="O53" s="134" t="s">
        <v>236</v>
      </c>
      <c r="P53" s="197">
        <f>((1+P52)^(1/12))-1</f>
        <v>2.0329666153373616E-3</v>
      </c>
      <c r="Z53" s="2"/>
    </row>
    <row r="54" spans="13:26" x14ac:dyDescent="0.2">
      <c r="M54" s="2"/>
      <c r="O54" s="134" t="s">
        <v>235</v>
      </c>
      <c r="P54" s="196">
        <f>P10</f>
        <v>180830.32356647745</v>
      </c>
      <c r="Z54" s="2"/>
    </row>
    <row r="55" spans="13:26" x14ac:dyDescent="0.2">
      <c r="M55" s="2"/>
      <c r="O55" s="134" t="s">
        <v>234</v>
      </c>
      <c r="P55" s="196">
        <f>P54/(1+P53)^P56</f>
        <v>91393.628550865746</v>
      </c>
      <c r="Z55" s="2"/>
    </row>
    <row r="56" spans="13:26" x14ac:dyDescent="0.2">
      <c r="M56" s="2"/>
      <c r="O56" s="134" t="s">
        <v>233</v>
      </c>
      <c r="P56" s="124">
        <f>$P$12*12</f>
        <v>336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375.66582151769143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375.66582151769143</v>
      </c>
      <c r="Q59" s="124">
        <f t="shared" ref="Q59:Q122" si="7">O59*$P$53</f>
        <v>0</v>
      </c>
      <c r="R59" s="124">
        <f t="shared" ref="R59:R122" si="8">O59+P59+Q59</f>
        <v>375.66582151769143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375.66582151769143</v>
      </c>
      <c r="P60" s="124">
        <f t="shared" ref="P60:P123" si="11">P59</f>
        <v>375.66582151769143</v>
      </c>
      <c r="Q60" s="124">
        <f t="shared" si="7"/>
        <v>0.76371607366875049</v>
      </c>
      <c r="R60" s="124">
        <f t="shared" si="8"/>
        <v>752.09535910905163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752.09535910905163</v>
      </c>
      <c r="P61" s="124">
        <f t="shared" si="11"/>
        <v>375.66582151769143</v>
      </c>
      <c r="Q61" s="124">
        <f t="shared" si="7"/>
        <v>1.5289847566188661</v>
      </c>
      <c r="R61" s="124">
        <f t="shared" si="8"/>
        <v>1129.2901653833619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1129.2901653833619</v>
      </c>
      <c r="P62" s="124">
        <f t="shared" si="11"/>
        <v>375.66582151769143</v>
      </c>
      <c r="Q62" s="124">
        <f t="shared" si="7"/>
        <v>2.2958092052531827</v>
      </c>
      <c r="R62" s="124">
        <f t="shared" si="8"/>
        <v>1507.2517961063065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1507.2517961063065</v>
      </c>
      <c r="P63" s="124">
        <f t="shared" si="11"/>
        <v>375.66582151769143</v>
      </c>
      <c r="Q63" s="124">
        <f t="shared" si="7"/>
        <v>3.0641925823913971</v>
      </c>
      <c r="R63" s="124">
        <f t="shared" si="8"/>
        <v>1885.9818102063894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1885.9818102063894</v>
      </c>
      <c r="P64" s="124">
        <f t="shared" si="11"/>
        <v>375.66582151769143</v>
      </c>
      <c r="Q64" s="124">
        <f t="shared" si="7"/>
        <v>3.8341380572831136</v>
      </c>
      <c r="R64" s="124">
        <f t="shared" si="8"/>
        <v>2265.4817697813642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2265.4817697813642</v>
      </c>
      <c r="P65" s="124">
        <f t="shared" si="11"/>
        <v>375.66582151769143</v>
      </c>
      <c r="Q65" s="124">
        <f t="shared" si="7"/>
        <v>4.6056488056209153</v>
      </c>
      <c r="R65" s="124">
        <f t="shared" si="8"/>
        <v>2645.7532401046765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2645.7532401046765</v>
      </c>
      <c r="P66" s="124">
        <f t="shared" si="11"/>
        <v>375.66582151769143</v>
      </c>
      <c r="Q66" s="124">
        <f t="shared" si="7"/>
        <v>5.3787280095534618</v>
      </c>
      <c r="R66" s="124">
        <f t="shared" si="8"/>
        <v>3026.7977896319212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3026.7977896319212</v>
      </c>
      <c r="P67" s="124">
        <f t="shared" si="11"/>
        <v>375.66582151769143</v>
      </c>
      <c r="Q67" s="124">
        <f t="shared" si="7"/>
        <v>6.1533788576986144</v>
      </c>
      <c r="R67" s="124">
        <f t="shared" si="8"/>
        <v>3408.616990007311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3408.616990007311</v>
      </c>
      <c r="P68" s="124">
        <f t="shared" si="11"/>
        <v>375.66582151769143</v>
      </c>
      <c r="Q68" s="124">
        <f t="shared" si="7"/>
        <v>6.9296045451565877</v>
      </c>
      <c r="R68" s="124">
        <f t="shared" si="8"/>
        <v>3791.2124160701587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3791.2124160701587</v>
      </c>
      <c r="P69" s="124">
        <f t="shared" si="11"/>
        <v>375.66582151769143</v>
      </c>
      <c r="Q69" s="124">
        <f t="shared" si="7"/>
        <v>7.7074082735231313</v>
      </c>
      <c r="R69" s="124">
        <f t="shared" si="8"/>
        <v>4174.5856458613735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4174.5856458613735</v>
      </c>
      <c r="P70" s="124">
        <f t="shared" si="11"/>
        <v>375.66582151769143</v>
      </c>
      <c r="Q70" s="124">
        <f t="shared" si="7"/>
        <v>8.4867932509027302</v>
      </c>
      <c r="R70" s="124">
        <f t="shared" si="8"/>
        <v>4558.738260629967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4558.738260629967</v>
      </c>
      <c r="P71" s="124">
        <f t="shared" si="11"/>
        <v>375.66582151769143</v>
      </c>
      <c r="Q71" s="124">
        <f t="shared" si="7"/>
        <v>9.2677626919218348</v>
      </c>
      <c r="R71" s="124">
        <f t="shared" si="8"/>
        <v>4943.6718448395804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4943.6718448395804</v>
      </c>
      <c r="P72" s="124">
        <f t="shared" si="11"/>
        <v>375.66582151769143</v>
      </c>
      <c r="Q72" s="124">
        <f t="shared" si="7"/>
        <v>10.050319817742132</v>
      </c>
      <c r="R72" s="124">
        <f t="shared" si="8"/>
        <v>5329.3879861750138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5329.3879861750138</v>
      </c>
      <c r="P73" s="124">
        <f t="shared" si="11"/>
        <v>375.66582151769143</v>
      </c>
      <c r="Q73" s="124">
        <f t="shared" si="7"/>
        <v>10.834467856073815</v>
      </c>
      <c r="R73" s="124">
        <f t="shared" si="8"/>
        <v>5715.8882755487784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5715.8882755487784</v>
      </c>
      <c r="P74" s="124">
        <f t="shared" si="11"/>
        <v>375.66582151769143</v>
      </c>
      <c r="Q74" s="124">
        <f t="shared" si="7"/>
        <v>11.620210041188908</v>
      </c>
      <c r="R74" s="124">
        <f t="shared" si="8"/>
        <v>6103.1743071076589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6103.1743071076589</v>
      </c>
      <c r="P75" s="124">
        <f t="shared" si="11"/>
        <v>375.66582151769143</v>
      </c>
      <c r="Q75" s="124">
        <f t="shared" si="7"/>
        <v>12.407549613934604</v>
      </c>
      <c r="R75" s="124">
        <f t="shared" si="8"/>
        <v>6491.2476782392851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6491.2476782392851</v>
      </c>
      <c r="P76" s="124">
        <f t="shared" si="11"/>
        <v>375.66582151769143</v>
      </c>
      <c r="Q76" s="124">
        <f t="shared" si="7"/>
        <v>13.196489821746626</v>
      </c>
      <c r="R76" s="124">
        <f t="shared" si="8"/>
        <v>6880.1099895787229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6880.1099895787229</v>
      </c>
      <c r="P77" s="124">
        <f t="shared" si="11"/>
        <v>375.66582151769143</v>
      </c>
      <c r="Q77" s="124">
        <f t="shared" si="7"/>
        <v>13.987033918662625</v>
      </c>
      <c r="R77" s="124">
        <f t="shared" si="8"/>
        <v>7269.7628450150769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7269.7628450150769</v>
      </c>
      <c r="P78" s="124">
        <f t="shared" si="11"/>
        <v>375.66582151769143</v>
      </c>
      <c r="Q78" s="124">
        <f t="shared" si="7"/>
        <v>14.779185165335608</v>
      </c>
      <c r="R78" s="124">
        <f t="shared" si="8"/>
        <v>7660.2078516981037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7660.2078516981037</v>
      </c>
      <c r="P79" s="124">
        <f t="shared" si="11"/>
        <v>375.66582151769143</v>
      </c>
      <c r="Q79" s="124">
        <f t="shared" si="7"/>
        <v>15.572946829047375</v>
      </c>
      <c r="R79" s="124">
        <f t="shared" si="8"/>
        <v>8051.4466200448423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8051.4466200448423</v>
      </c>
      <c r="P80" s="124">
        <f t="shared" si="11"/>
        <v>375.66582151769143</v>
      </c>
      <c r="Q80" s="124">
        <f t="shared" si="7"/>
        <v>16.368322183722004</v>
      </c>
      <c r="R80" s="124">
        <f t="shared" si="8"/>
        <v>8443.4807637462563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8443.4807637462563</v>
      </c>
      <c r="P81" s="124">
        <f t="shared" si="11"/>
        <v>375.66582151769143</v>
      </c>
      <c r="Q81" s="124">
        <f t="shared" si="7"/>
        <v>17.165314509939346</v>
      </c>
      <c r="R81" s="124">
        <f t="shared" si="8"/>
        <v>8836.3118997738875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8836.3118997738875</v>
      </c>
      <c r="P82" s="124">
        <f t="shared" si="11"/>
        <v>375.66582151769143</v>
      </c>
      <c r="Q82" s="124">
        <f t="shared" si="7"/>
        <v>17.96392709494857</v>
      </c>
      <c r="R82" s="124">
        <f t="shared" si="8"/>
        <v>9229.941648386528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9229.941648386528</v>
      </c>
      <c r="P83" s="124">
        <f t="shared" si="11"/>
        <v>375.66582151769143</v>
      </c>
      <c r="Q83" s="124">
        <f t="shared" si="7"/>
        <v>18.764163232681707</v>
      </c>
      <c r="R83" s="124">
        <f t="shared" si="8"/>
        <v>9624.3716331369014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9624.3716331369014</v>
      </c>
      <c r="P84" s="124">
        <f t="shared" si="11"/>
        <v>375.66582151769143</v>
      </c>
      <c r="Q84" s="124">
        <f t="shared" si="7"/>
        <v>19.566026223767242</v>
      </c>
      <c r="R84" s="124">
        <f t="shared" si="8"/>
        <v>10019.603480878361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10019.603480878361</v>
      </c>
      <c r="P85" s="124">
        <f t="shared" si="11"/>
        <v>375.66582151769143</v>
      </c>
      <c r="Q85" s="124">
        <f t="shared" si="7"/>
        <v>20.369519375543728</v>
      </c>
      <c r="R85" s="124">
        <f t="shared" si="8"/>
        <v>10415.638821771596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10415.638821771596</v>
      </c>
      <c r="P86" s="124">
        <f t="shared" si="11"/>
        <v>375.66582151769143</v>
      </c>
      <c r="Q86" s="124">
        <f t="shared" si="7"/>
        <v>21.174646002073427</v>
      </c>
      <c r="R86" s="124">
        <f t="shared" si="8"/>
        <v>10812.479289291361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10812.479289291361</v>
      </c>
      <c r="P87" s="124">
        <f t="shared" si="11"/>
        <v>375.66582151769143</v>
      </c>
      <c r="Q87" s="124">
        <f t="shared" si="7"/>
        <v>21.981409424155977</v>
      </c>
      <c r="R87" s="124">
        <f t="shared" si="8"/>
        <v>11210.126520233209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11210.126520233209</v>
      </c>
      <c r="P88" s="124">
        <f t="shared" si="11"/>
        <v>375.66582151769143</v>
      </c>
      <c r="Q88" s="124">
        <f t="shared" si="7"/>
        <v>22.789812969342101</v>
      </c>
      <c r="R88" s="124">
        <f t="shared" si="8"/>
        <v>11608.582154720243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11608.582154720243</v>
      </c>
      <c r="P89" s="124">
        <f t="shared" si="11"/>
        <v>375.66582151769143</v>
      </c>
      <c r="Q89" s="124">
        <f t="shared" si="7"/>
        <v>23.599859971947307</v>
      </c>
      <c r="R89" s="124">
        <f t="shared" si="8"/>
        <v>12007.847836209883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12007.847836209883</v>
      </c>
      <c r="P90" s="124">
        <f t="shared" si="11"/>
        <v>375.66582151769143</v>
      </c>
      <c r="Q90" s="124">
        <f t="shared" si="7"/>
        <v>24.411553773065666</v>
      </c>
      <c r="R90" s="124">
        <f t="shared" si="8"/>
        <v>12407.92521150064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12407.92521150064</v>
      </c>
      <c r="P91" s="124">
        <f t="shared" si="11"/>
        <v>375.66582151769143</v>
      </c>
      <c r="Q91" s="124">
        <f t="shared" si="7"/>
        <v>25.224897720583574</v>
      </c>
      <c r="R91" s="124">
        <f t="shared" si="8"/>
        <v>12808.815930738916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12808.815930738916</v>
      </c>
      <c r="P92" s="124">
        <f t="shared" si="11"/>
        <v>375.66582151769143</v>
      </c>
      <c r="Q92" s="124">
        <f t="shared" si="7"/>
        <v>26.039895169193571</v>
      </c>
      <c r="R92" s="124">
        <f t="shared" si="8"/>
        <v>13210.521647425801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13210.521647425801</v>
      </c>
      <c r="P93" s="124">
        <f t="shared" si="11"/>
        <v>375.66582151769143</v>
      </c>
      <c r="Q93" s="124">
        <f t="shared" si="7"/>
        <v>26.856549480408177</v>
      </c>
      <c r="R93" s="124">
        <f t="shared" si="8"/>
        <v>13613.044018423901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13613.044018423901</v>
      </c>
      <c r="P94" s="124">
        <f t="shared" si="11"/>
        <v>375.66582151769143</v>
      </c>
      <c r="Q94" s="124">
        <f t="shared" si="7"/>
        <v>27.674864022573754</v>
      </c>
      <c r="R94" s="124">
        <f t="shared" si="8"/>
        <v>14016.384703964168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14016.384703964168</v>
      </c>
      <c r="P95" s="124">
        <f t="shared" si="11"/>
        <v>375.66582151769143</v>
      </c>
      <c r="Q95" s="124">
        <f t="shared" si="7"/>
        <v>28.4948421708844</v>
      </c>
      <c r="R95" s="124">
        <f t="shared" si="8"/>
        <v>14420.545367652745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14420.545367652745</v>
      </c>
      <c r="P96" s="124">
        <f t="shared" si="11"/>
        <v>375.66582151769143</v>
      </c>
      <c r="Q96" s="124">
        <f t="shared" si="7"/>
        <v>29.316487307395867</v>
      </c>
      <c r="R96" s="124">
        <f t="shared" si="8"/>
        <v>14825.527676477834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14825.527676477834</v>
      </c>
      <c r="P97" s="124">
        <f t="shared" si="11"/>
        <v>375.66582151769143</v>
      </c>
      <c r="Q97" s="124">
        <f t="shared" si="7"/>
        <v>30.13980282103952</v>
      </c>
      <c r="R97" s="124">
        <f t="shared" si="8"/>
        <v>15231.333300816565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15231.333300816565</v>
      </c>
      <c r="P98" s="124">
        <f t="shared" si="11"/>
        <v>375.66582151769143</v>
      </c>
      <c r="Q98" s="124">
        <f t="shared" si="7"/>
        <v>30.964792107636296</v>
      </c>
      <c r="R98" s="124">
        <f t="shared" si="8"/>
        <v>15637.963914441892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15637.963914441892</v>
      </c>
      <c r="P99" s="124">
        <f t="shared" si="11"/>
        <v>375.66582151769143</v>
      </c>
      <c r="Q99" s="124">
        <f t="shared" si="7"/>
        <v>31.791458569910731</v>
      </c>
      <c r="R99" s="124">
        <f t="shared" si="8"/>
        <v>16045.421194529496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16045.421194529496</v>
      </c>
      <c r="P100" s="124">
        <f t="shared" si="11"/>
        <v>375.66582151769143</v>
      </c>
      <c r="Q100" s="124">
        <f t="shared" si="7"/>
        <v>32.619805617504994</v>
      </c>
      <c r="R100" s="124">
        <f t="shared" si="8"/>
        <v>16453.706821664691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16453.706821664691</v>
      </c>
      <c r="P101" s="124">
        <f t="shared" si="11"/>
        <v>375.66582151769143</v>
      </c>
      <c r="Q101" s="124">
        <f t="shared" si="7"/>
        <v>33.449836666992923</v>
      </c>
      <c r="R101" s="124">
        <f t="shared" si="8"/>
        <v>16862.822479849376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16862.822479849376</v>
      </c>
      <c r="P102" s="124">
        <f t="shared" si="11"/>
        <v>375.66582151769143</v>
      </c>
      <c r="Q102" s="124">
        <f t="shared" si="7"/>
        <v>34.28155514189416</v>
      </c>
      <c r="R102" s="124">
        <f t="shared" si="8"/>
        <v>17272.769856508959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17272.769856508959</v>
      </c>
      <c r="P103" s="124">
        <f t="shared" si="11"/>
        <v>375.66582151769143</v>
      </c>
      <c r="Q103" s="124">
        <f t="shared" si="7"/>
        <v>35.114964472688222</v>
      </c>
      <c r="R103" s="124">
        <f t="shared" si="8"/>
        <v>17683.550642499336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17683.550642499336</v>
      </c>
      <c r="P104" s="124">
        <f t="shared" si="11"/>
        <v>375.66582151769143</v>
      </c>
      <c r="Q104" s="124">
        <f t="shared" si="7"/>
        <v>35.950068096828701</v>
      </c>
      <c r="R104" s="124">
        <f t="shared" si="8"/>
        <v>18095.166532113857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18095.166532113857</v>
      </c>
      <c r="P105" s="124">
        <f t="shared" si="11"/>
        <v>375.66582151769143</v>
      </c>
      <c r="Q105" s="124">
        <f t="shared" si="7"/>
        <v>36.786869458757408</v>
      </c>
      <c r="R105" s="124">
        <f t="shared" si="8"/>
        <v>18507.619223090303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18507.619223090303</v>
      </c>
      <c r="P106" s="124">
        <f t="shared" si="11"/>
        <v>375.66582151769143</v>
      </c>
      <c r="Q106" s="124">
        <f t="shared" si="7"/>
        <v>37.625372009918586</v>
      </c>
      <c r="R106" s="124">
        <f t="shared" si="8"/>
        <v>18920.910416617913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18920.910416617913</v>
      </c>
      <c r="P107" s="124">
        <f t="shared" si="11"/>
        <v>375.66582151769143</v>
      </c>
      <c r="Q107" s="124">
        <f t="shared" si="7"/>
        <v>38.46557920877315</v>
      </c>
      <c r="R107" s="124">
        <f t="shared" si="8"/>
        <v>19335.041817344376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19335.041817344376</v>
      </c>
      <c r="P108" s="124">
        <f t="shared" si="11"/>
        <v>375.66582151769143</v>
      </c>
      <c r="Q108" s="124">
        <f t="shared" si="7"/>
        <v>39.307494520812945</v>
      </c>
      <c r="R108" s="124">
        <f t="shared" si="8"/>
        <v>19750.01513338288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19750.01513338288</v>
      </c>
      <c r="P109" s="124">
        <f t="shared" si="11"/>
        <v>375.66582151769143</v>
      </c>
      <c r="Q109" s="124">
        <f t="shared" si="7"/>
        <v>40.151121418575066</v>
      </c>
      <c r="R109" s="124">
        <f t="shared" si="8"/>
        <v>20165.832076319144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20165.832076319144</v>
      </c>
      <c r="P110" s="124">
        <f t="shared" si="11"/>
        <v>375.66582151769143</v>
      </c>
      <c r="Q110" s="124">
        <f t="shared" si="7"/>
        <v>40.996463381656127</v>
      </c>
      <c r="R110" s="124">
        <f t="shared" si="8"/>
        <v>20582.494361218491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20582.494361218491</v>
      </c>
      <c r="P111" s="124">
        <f t="shared" si="11"/>
        <v>375.66582151769143</v>
      </c>
      <c r="Q111" s="124">
        <f t="shared" si="7"/>
        <v>41.843523896726687</v>
      </c>
      <c r="R111" s="124">
        <f t="shared" si="8"/>
        <v>21000.003706632906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21000.003706632906</v>
      </c>
      <c r="P112" s="124">
        <f t="shared" si="11"/>
        <v>375.66582151769143</v>
      </c>
      <c r="Q112" s="124">
        <f t="shared" si="7"/>
        <v>42.692306457545548</v>
      </c>
      <c r="R112" s="124">
        <f t="shared" si="8"/>
        <v>21418.361834608142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21418.361834608142</v>
      </c>
      <c r="P113" s="124">
        <f t="shared" si="11"/>
        <v>375.66582151769143</v>
      </c>
      <c r="Q113" s="124">
        <f t="shared" si="7"/>
        <v>43.542814564974236</v>
      </c>
      <c r="R113" s="124">
        <f t="shared" si="8"/>
        <v>21837.570470690807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21837.570470690807</v>
      </c>
      <c r="P114" s="124">
        <f t="shared" si="11"/>
        <v>375.66582151769143</v>
      </c>
      <c r="Q114" s="124">
        <f t="shared" si="7"/>
        <v>44.395051726991404</v>
      </c>
      <c r="R114" s="124">
        <f t="shared" si="8"/>
        <v>22257.631343935489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22257.631343935489</v>
      </c>
      <c r="P115" s="124">
        <f t="shared" si="11"/>
        <v>375.66582151769143</v>
      </c>
      <c r="Q115" s="124">
        <f t="shared" si="7"/>
        <v>45.249021458707304</v>
      </c>
      <c r="R115" s="124">
        <f t="shared" si="8"/>
        <v>22678.546186911888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22678.546186911888</v>
      </c>
      <c r="P116" s="124">
        <f t="shared" si="11"/>
        <v>375.66582151769143</v>
      </c>
      <c r="Q116" s="124">
        <f t="shared" si="7"/>
        <v>46.104727282378285</v>
      </c>
      <c r="R116" s="124">
        <f t="shared" si="8"/>
        <v>23100.316735711956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23100.316735711956</v>
      </c>
      <c r="P117" s="124">
        <f t="shared" si="11"/>
        <v>375.66582151769143</v>
      </c>
      <c r="Q117" s="124">
        <f t="shared" si="7"/>
        <v>46.962172727421347</v>
      </c>
      <c r="R117" s="124">
        <f t="shared" si="8"/>
        <v>23522.944729957067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23522.944729957067</v>
      </c>
      <c r="P118" s="124">
        <f t="shared" si="11"/>
        <v>375.66582151769143</v>
      </c>
      <c r="Q118" s="124">
        <f t="shared" si="7"/>
        <v>47.821361330428644</v>
      </c>
      <c r="R118" s="124">
        <f t="shared" si="8"/>
        <v>23946.431912805187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23946.431912805187</v>
      </c>
      <c r="P119" s="124">
        <f t="shared" si="11"/>
        <v>375.66582151769143</v>
      </c>
      <c r="Q119" s="124">
        <f t="shared" si="7"/>
        <v>48.682296635182141</v>
      </c>
      <c r="R119" s="124">
        <f t="shared" si="8"/>
        <v>24370.78003095806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24370.78003095806</v>
      </c>
      <c r="P120" s="124">
        <f t="shared" si="11"/>
        <v>375.66582151769143</v>
      </c>
      <c r="Q120" s="124">
        <f t="shared" si="7"/>
        <v>49.544982192668165</v>
      </c>
      <c r="R120" s="124">
        <f t="shared" si="8"/>
        <v>24795.990834668417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24795.990834668417</v>
      </c>
      <c r="P121" s="124">
        <f t="shared" si="11"/>
        <v>375.66582151769143</v>
      </c>
      <c r="Q121" s="124">
        <f t="shared" si="7"/>
        <v>50.409421561092088</v>
      </c>
      <c r="R121" s="124">
        <f t="shared" si="8"/>
        <v>25222.0660777472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25222.0660777472</v>
      </c>
      <c r="P122" s="124">
        <f t="shared" si="11"/>
        <v>375.66582151769143</v>
      </c>
      <c r="Q122" s="124">
        <f t="shared" si="7"/>
        <v>51.275618305893005</v>
      </c>
      <c r="R122" s="124">
        <f t="shared" si="8"/>
        <v>25649.007517570783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25649.007517570783</v>
      </c>
      <c r="P123" s="124">
        <f t="shared" si="11"/>
        <v>375.66582151769143</v>
      </c>
      <c r="Q123" s="124">
        <f t="shared" ref="Q123:Q186" si="12">O123*$P$53</f>
        <v>52.143575999758419</v>
      </c>
      <c r="R123" s="124">
        <f t="shared" ref="R123:R186" si="13">O123+P123+Q123</f>
        <v>26076.816915088231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26076.816915088231</v>
      </c>
      <c r="P124" s="124">
        <f t="shared" ref="P124:P187" si="16">P123</f>
        <v>375.66582151769143</v>
      </c>
      <c r="Q124" s="124">
        <f t="shared" si="12"/>
        <v>53.01329822263898</v>
      </c>
      <c r="R124" s="124">
        <f t="shared" si="13"/>
        <v>26505.49603482856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26505.49603482856</v>
      </c>
      <c r="P125" s="124">
        <f t="shared" si="16"/>
        <v>375.66582151769143</v>
      </c>
      <c r="Q125" s="124">
        <f t="shared" si="12"/>
        <v>53.884788561763273</v>
      </c>
      <c r="R125" s="124">
        <f t="shared" si="13"/>
        <v>26935.046644908012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26935.046644908012</v>
      </c>
      <c r="P126" s="124">
        <f t="shared" si="16"/>
        <v>375.66582151769143</v>
      </c>
      <c r="Q126" s="124">
        <f t="shared" si="12"/>
        <v>54.7580506116526</v>
      </c>
      <c r="R126" s="124">
        <f t="shared" si="13"/>
        <v>27365.470517037356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27365.470517037356</v>
      </c>
      <c r="P127" s="124">
        <f t="shared" si="16"/>
        <v>375.66582151769143</v>
      </c>
      <c r="Q127" s="124">
        <f t="shared" si="12"/>
        <v>55.63308797413579</v>
      </c>
      <c r="R127" s="124">
        <f t="shared" si="13"/>
        <v>27796.769426529183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27796.769426529183</v>
      </c>
      <c r="P128" s="124">
        <f t="shared" si="16"/>
        <v>375.66582151769143</v>
      </c>
      <c r="Q128" s="124">
        <f t="shared" si="12"/>
        <v>56.509904258364088</v>
      </c>
      <c r="R128" s="124">
        <f t="shared" si="13"/>
        <v>28228.945152305238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28228.945152305238</v>
      </c>
      <c r="P129" s="124">
        <f t="shared" si="16"/>
        <v>375.66582151769143</v>
      </c>
      <c r="Q129" s="124">
        <f t="shared" si="12"/>
        <v>57.388503080825998</v>
      </c>
      <c r="R129" s="124">
        <f t="shared" si="13"/>
        <v>28661.999476903755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28661.999476903755</v>
      </c>
      <c r="P130" s="124">
        <f t="shared" si="16"/>
        <v>375.66582151769143</v>
      </c>
      <c r="Q130" s="124">
        <f t="shared" si="12"/>
        <v>58.268888065362255</v>
      </c>
      <c r="R130" s="124">
        <f t="shared" si="13"/>
        <v>29095.934186486807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29095.934186486807</v>
      </c>
      <c r="P131" s="124">
        <f t="shared" si="16"/>
        <v>375.66582151769143</v>
      </c>
      <c r="Q131" s="124">
        <f t="shared" si="12"/>
        <v>59.151062843180711</v>
      </c>
      <c r="R131" s="124">
        <f t="shared" si="13"/>
        <v>29530.75107084768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29530.75107084768</v>
      </c>
      <c r="P132" s="124">
        <f t="shared" si="16"/>
        <v>375.66582151769143</v>
      </c>
      <c r="Q132" s="124">
        <f t="shared" si="12"/>
        <v>60.035031052871375</v>
      </c>
      <c r="R132" s="124">
        <f t="shared" si="13"/>
        <v>29966.451923418241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29966.451923418241</v>
      </c>
      <c r="P133" s="124">
        <f t="shared" si="16"/>
        <v>375.66582151769143</v>
      </c>
      <c r="Q133" s="124">
        <f t="shared" si="12"/>
        <v>60.920796340421347</v>
      </c>
      <c r="R133" s="124">
        <f t="shared" si="13"/>
        <v>30403.038541276353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30403.038541276353</v>
      </c>
      <c r="P134" s="124">
        <f t="shared" si="16"/>
        <v>375.66582151769143</v>
      </c>
      <c r="Q134" s="124">
        <f t="shared" si="12"/>
        <v>61.808362359229946</v>
      </c>
      <c r="R134" s="124">
        <f t="shared" si="13"/>
        <v>30840.512725153272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30840.512725153272</v>
      </c>
      <c r="P135" s="124">
        <f t="shared" si="16"/>
        <v>375.66582151769143</v>
      </c>
      <c r="Q135" s="124">
        <f t="shared" si="12"/>
        <v>62.697732770123679</v>
      </c>
      <c r="R135" s="124">
        <f t="shared" si="13"/>
        <v>31278.876279441087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31278.876279441087</v>
      </c>
      <c r="P136" s="124">
        <f t="shared" si="16"/>
        <v>375.66582151769143</v>
      </c>
      <c r="Q136" s="124">
        <f t="shared" si="12"/>
        <v>63.588911241371434</v>
      </c>
      <c r="R136" s="124">
        <f t="shared" si="13"/>
        <v>31718.131012200149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31718.131012200149</v>
      </c>
      <c r="P137" s="124">
        <f t="shared" si="16"/>
        <v>375.66582151769143</v>
      </c>
      <c r="Q137" s="124">
        <f t="shared" si="12"/>
        <v>64.481901448699531</v>
      </c>
      <c r="R137" s="124">
        <f t="shared" si="13"/>
        <v>32158.278735166539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32158.278735166539</v>
      </c>
      <c r="P138" s="124">
        <f t="shared" si="16"/>
        <v>375.66582151769143</v>
      </c>
      <c r="Q138" s="124">
        <f t="shared" si="12"/>
        <v>65.376707075306967</v>
      </c>
      <c r="R138" s="124">
        <f t="shared" si="13"/>
        <v>32599.321263759535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32599.321263759535</v>
      </c>
      <c r="P139" s="124">
        <f t="shared" si="16"/>
        <v>375.66582151769143</v>
      </c>
      <c r="Q139" s="124">
        <f t="shared" si="12"/>
        <v>66.273331811880496</v>
      </c>
      <c r="R139" s="124">
        <f t="shared" si="13"/>
        <v>33041.260417089106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33041.260417089106</v>
      </c>
      <c r="P140" s="124">
        <f t="shared" si="16"/>
        <v>375.66582151769143</v>
      </c>
      <c r="Q140" s="124">
        <f t="shared" si="12"/>
        <v>67.171779356609974</v>
      </c>
      <c r="R140" s="124">
        <f t="shared" si="13"/>
        <v>33484.098017963413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33484.098017963413</v>
      </c>
      <c r="P141" s="124">
        <f t="shared" si="16"/>
        <v>375.66582151769143</v>
      </c>
      <c r="Q141" s="124">
        <f t="shared" si="12"/>
        <v>68.072053415203541</v>
      </c>
      <c r="R141" s="124">
        <f t="shared" si="13"/>
        <v>33927.835892896313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33927.835892896313</v>
      </c>
      <c r="P142" s="124">
        <f t="shared" si="16"/>
        <v>375.66582151769143</v>
      </c>
      <c r="Q142" s="124">
        <f t="shared" si="12"/>
        <v>68.974157700902865</v>
      </c>
      <c r="R142" s="124">
        <f t="shared" si="13"/>
        <v>34372.475872114912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34372.475872114912</v>
      </c>
      <c r="P143" s="124">
        <f t="shared" si="16"/>
        <v>375.66582151769143</v>
      </c>
      <c r="Q143" s="124">
        <f t="shared" si="12"/>
        <v>69.878095934498575</v>
      </c>
      <c r="R143" s="124">
        <f t="shared" si="13"/>
        <v>34818.019789567108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34818.019789567108</v>
      </c>
      <c r="P144" s="124">
        <f t="shared" si="16"/>
        <v>375.66582151769143</v>
      </c>
      <c r="Q144" s="124">
        <f t="shared" si="12"/>
        <v>70.783871844345512</v>
      </c>
      <c r="R144" s="124">
        <f t="shared" si="13"/>
        <v>35264.469482929147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35264.469482929147</v>
      </c>
      <c r="P145" s="124">
        <f t="shared" si="16"/>
        <v>375.66582151769143</v>
      </c>
      <c r="Q145" s="124">
        <f t="shared" si="12"/>
        <v>71.691489166378148</v>
      </c>
      <c r="R145" s="124">
        <f t="shared" si="13"/>
        <v>35711.826793613218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35711.826793613218</v>
      </c>
      <c r="P146" s="124">
        <f t="shared" si="16"/>
        <v>375.66582151769143</v>
      </c>
      <c r="Q146" s="124">
        <f t="shared" si="12"/>
        <v>72.600951644125971</v>
      </c>
      <c r="R146" s="124">
        <f t="shared" si="13"/>
        <v>36160.093566775038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36160.093566775038</v>
      </c>
      <c r="P147" s="124">
        <f t="shared" si="16"/>
        <v>375.66582151769143</v>
      </c>
      <c r="Q147" s="124">
        <f t="shared" si="12"/>
        <v>73.512263028728952</v>
      </c>
      <c r="R147" s="124">
        <f t="shared" si="13"/>
        <v>36609.271651321462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36609.271651321462</v>
      </c>
      <c r="P148" s="124">
        <f t="shared" si="16"/>
        <v>375.66582151769143</v>
      </c>
      <c r="Q148" s="124">
        <f t="shared" si="12"/>
        <v>74.425427078953007</v>
      </c>
      <c r="R148" s="124">
        <f t="shared" si="13"/>
        <v>37059.362899918109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37059.362899918109</v>
      </c>
      <c r="P149" s="124">
        <f t="shared" si="16"/>
        <v>375.66582151769143</v>
      </c>
      <c r="Q149" s="124">
        <f t="shared" si="12"/>
        <v>75.340447561205508</v>
      </c>
      <c r="R149" s="124">
        <f t="shared" si="13"/>
        <v>37510.369168997007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37510.369168997007</v>
      </c>
      <c r="P150" s="124">
        <f t="shared" si="16"/>
        <v>375.66582151769143</v>
      </c>
      <c r="Q150" s="124">
        <f t="shared" si="12"/>
        <v>76.257328249550767</v>
      </c>
      <c r="R150" s="124">
        <f t="shared" si="13"/>
        <v>37962.292318764252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37962.292318764252</v>
      </c>
      <c r="P151" s="124">
        <f t="shared" si="16"/>
        <v>375.66582151769143</v>
      </c>
      <c r="Q151" s="124">
        <f t="shared" si="12"/>
        <v>77.176072925725677</v>
      </c>
      <c r="R151" s="124">
        <f t="shared" si="13"/>
        <v>38415.134213207668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38415.134213207668</v>
      </c>
      <c r="P152" s="124">
        <f t="shared" si="16"/>
        <v>375.66582151769143</v>
      </c>
      <c r="Q152" s="124">
        <f t="shared" si="12"/>
        <v>78.096685379155275</v>
      </c>
      <c r="R152" s="124">
        <f t="shared" si="13"/>
        <v>38868.896720104516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38868.896720104516</v>
      </c>
      <c r="P153" s="124">
        <f t="shared" si="16"/>
        <v>375.66582151769143</v>
      </c>
      <c r="Q153" s="124">
        <f t="shared" si="12"/>
        <v>79.019169406968359</v>
      </c>
      <c r="R153" s="124">
        <f t="shared" si="13"/>
        <v>39323.581711029175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39323.581711029175</v>
      </c>
      <c r="P154" s="124">
        <f t="shared" si="16"/>
        <v>375.66582151769143</v>
      </c>
      <c r="Q154" s="124">
        <f t="shared" si="12"/>
        <v>79.943528814013149</v>
      </c>
      <c r="R154" s="124">
        <f t="shared" si="13"/>
        <v>39779.191061360885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39779.191061360885</v>
      </c>
      <c r="P155" s="124">
        <f t="shared" si="16"/>
        <v>375.66582151769143</v>
      </c>
      <c r="Q155" s="124">
        <f t="shared" si="12"/>
        <v>80.86976741287306</v>
      </c>
      <c r="R155" s="124">
        <f t="shared" si="13"/>
        <v>40235.72665029145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40235.72665029145</v>
      </c>
      <c r="P156" s="124">
        <f t="shared" si="16"/>
        <v>375.66582151769143</v>
      </c>
      <c r="Q156" s="124">
        <f t="shared" si="12"/>
        <v>81.797889023882291</v>
      </c>
      <c r="R156" s="124">
        <f t="shared" si="13"/>
        <v>40693.190360833025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40693.190360833025</v>
      </c>
      <c r="P157" s="124">
        <f t="shared" si="16"/>
        <v>375.66582151769143</v>
      </c>
      <c r="Q157" s="124">
        <f t="shared" si="12"/>
        <v>82.72789747514166</v>
      </c>
      <c r="R157" s="124">
        <f t="shared" si="13"/>
        <v>41151.584079825858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41151.584079825858</v>
      </c>
      <c r="P158" s="124">
        <f t="shared" si="16"/>
        <v>375.66582151769143</v>
      </c>
      <c r="Q158" s="124">
        <f t="shared" si="12"/>
        <v>83.659796602534428</v>
      </c>
      <c r="R158" s="124">
        <f t="shared" si="13"/>
        <v>41610.909697946088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41610.909697946088</v>
      </c>
      <c r="P159" s="124">
        <f t="shared" si="16"/>
        <v>375.66582151769143</v>
      </c>
      <c r="Q159" s="124">
        <f t="shared" si="12"/>
        <v>84.59359024974205</v>
      </c>
      <c r="R159" s="124">
        <f t="shared" si="13"/>
        <v>42071.169109713526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42071.169109713526</v>
      </c>
      <c r="P160" s="124">
        <f t="shared" si="16"/>
        <v>375.66582151769143</v>
      </c>
      <c r="Q160" s="124">
        <f t="shared" si="12"/>
        <v>85.529282268260062</v>
      </c>
      <c r="R160" s="124">
        <f t="shared" si="13"/>
        <v>42532.364213499481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42532.364213499481</v>
      </c>
      <c r="P161" s="124">
        <f t="shared" si="16"/>
        <v>375.66582151769143</v>
      </c>
      <c r="Q161" s="124">
        <f t="shared" si="12"/>
        <v>86.466876517413965</v>
      </c>
      <c r="R161" s="124">
        <f t="shared" si="13"/>
        <v>42994.496911534588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42994.496911534588</v>
      </c>
      <c r="P162" s="124">
        <f t="shared" si="16"/>
        <v>375.66582151769143</v>
      </c>
      <c r="Q162" s="124">
        <f t="shared" si="12"/>
        <v>87.406376864375119</v>
      </c>
      <c r="R162" s="124">
        <f t="shared" si="13"/>
        <v>43457.569109916658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43457.569109916658</v>
      </c>
      <c r="P163" s="124">
        <f t="shared" si="16"/>
        <v>375.66582151769143</v>
      </c>
      <c r="Q163" s="124">
        <f t="shared" si="12"/>
        <v>88.347787184176738</v>
      </c>
      <c r="R163" s="124">
        <f t="shared" si="13"/>
        <v>43921.582718618527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43921.582718618527</v>
      </c>
      <c r="P164" s="124">
        <f t="shared" si="16"/>
        <v>375.66582151769143</v>
      </c>
      <c r="Q164" s="124">
        <f t="shared" si="12"/>
        <v>89.291111359729854</v>
      </c>
      <c r="R164" s="124">
        <f t="shared" si="13"/>
        <v>44386.53965149595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44386.53965149595</v>
      </c>
      <c r="P165" s="124">
        <f t="shared" si="16"/>
        <v>375.66582151769143</v>
      </c>
      <c r="Q165" s="124">
        <f t="shared" si="12"/>
        <v>90.236353281839314</v>
      </c>
      <c r="R165" s="124">
        <f t="shared" si="13"/>
        <v>44852.441826295486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44852.441826295486</v>
      </c>
      <c r="P166" s="124">
        <f t="shared" si="16"/>
        <v>375.66582151769143</v>
      </c>
      <c r="Q166" s="124">
        <f t="shared" si="12"/>
        <v>91.183516849219842</v>
      </c>
      <c r="R166" s="124">
        <f t="shared" si="13"/>
        <v>45319.291164662398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45319.291164662398</v>
      </c>
      <c r="P167" s="124">
        <f t="shared" si="16"/>
        <v>375.66582151769143</v>
      </c>
      <c r="Q167" s="124">
        <f t="shared" si="12"/>
        <v>92.132605968512109</v>
      </c>
      <c r="R167" s="124">
        <f t="shared" si="13"/>
        <v>45787.089592148601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45787.089592148601</v>
      </c>
      <c r="P168" s="124">
        <f t="shared" si="16"/>
        <v>375.66582151769143</v>
      </c>
      <c r="Q168" s="124">
        <f t="shared" si="12"/>
        <v>93.083624554298879</v>
      </c>
      <c r="R168" s="124">
        <f t="shared" si="13"/>
        <v>46255.839038220591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46255.839038220591</v>
      </c>
      <c r="P169" s="124">
        <f t="shared" si="16"/>
        <v>375.66582151769143</v>
      </c>
      <c r="Q169" s="124">
        <f t="shared" si="12"/>
        <v>94.036576529121106</v>
      </c>
      <c r="R169" s="124">
        <f t="shared" si="13"/>
        <v>46725.541436267406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46725.541436267406</v>
      </c>
      <c r="P170" s="124">
        <f t="shared" si="16"/>
        <v>375.66582151769143</v>
      </c>
      <c r="Q170" s="124">
        <f t="shared" si="12"/>
        <v>94.991465823494181</v>
      </c>
      <c r="R170" s="124">
        <f t="shared" si="13"/>
        <v>47196.198723608592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47196.198723608592</v>
      </c>
      <c r="P171" s="124">
        <f t="shared" si="16"/>
        <v>375.66582151769143</v>
      </c>
      <c r="Q171" s="124">
        <f t="shared" si="12"/>
        <v>95.948296375924059</v>
      </c>
      <c r="R171" s="124">
        <f t="shared" si="13"/>
        <v>47667.812841502207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47667.812841502207</v>
      </c>
      <c r="P172" s="124">
        <f t="shared" si="16"/>
        <v>375.66582151769143</v>
      </c>
      <c r="Q172" s="124">
        <f t="shared" si="12"/>
        <v>96.90707213292356</v>
      </c>
      <c r="R172" s="124">
        <f t="shared" si="13"/>
        <v>48140.385735152828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48140.385735152828</v>
      </c>
      <c r="P173" s="124">
        <f t="shared" si="16"/>
        <v>375.66582151769143</v>
      </c>
      <c r="Q173" s="124">
        <f t="shared" si="12"/>
        <v>97.867797049028653</v>
      </c>
      <c r="R173" s="124">
        <f t="shared" si="13"/>
        <v>48613.919353719553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48613.919353719553</v>
      </c>
      <c r="P174" s="124">
        <f t="shared" si="16"/>
        <v>375.66582151769143</v>
      </c>
      <c r="Q174" s="124">
        <f t="shared" si="12"/>
        <v>98.830475086814701</v>
      </c>
      <c r="R174" s="124">
        <f t="shared" si="13"/>
        <v>49088.415650324059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49088.415650324059</v>
      </c>
      <c r="P175" s="124">
        <f t="shared" si="16"/>
        <v>375.66582151769143</v>
      </c>
      <c r="Q175" s="124">
        <f t="shared" si="12"/>
        <v>99.795110216912875</v>
      </c>
      <c r="R175" s="124">
        <f t="shared" si="13"/>
        <v>49563.876582058663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49563.876582058663</v>
      </c>
      <c r="P176" s="124">
        <f t="shared" si="16"/>
        <v>375.66582151769143</v>
      </c>
      <c r="Q176" s="124">
        <f t="shared" si="12"/>
        <v>100.76170641802652</v>
      </c>
      <c r="R176" s="124">
        <f t="shared" si="13"/>
        <v>50040.30410999438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50040.30410999438</v>
      </c>
      <c r="P177" s="124">
        <f t="shared" si="16"/>
        <v>375.66582151769143</v>
      </c>
      <c r="Q177" s="124">
        <f t="shared" si="12"/>
        <v>101.73026767694753</v>
      </c>
      <c r="R177" s="124">
        <f t="shared" si="13"/>
        <v>50517.700199189021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50517.700199189021</v>
      </c>
      <c r="P178" s="124">
        <f t="shared" si="16"/>
        <v>375.66582151769143</v>
      </c>
      <c r="Q178" s="124">
        <f t="shared" si="12"/>
        <v>102.70079798857286</v>
      </c>
      <c r="R178" s="124">
        <f t="shared" si="13"/>
        <v>50996.06681869529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50996.06681869529</v>
      </c>
      <c r="P179" s="124">
        <f t="shared" si="16"/>
        <v>375.66582151769143</v>
      </c>
      <c r="Q179" s="124">
        <f t="shared" si="12"/>
        <v>103.6733013559209</v>
      </c>
      <c r="R179" s="124">
        <f t="shared" si="13"/>
        <v>51475.405941568904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51475.405941568904</v>
      </c>
      <c r="P180" s="124">
        <f t="shared" si="16"/>
        <v>375.66582151769143</v>
      </c>
      <c r="Q180" s="124">
        <f t="shared" si="12"/>
        <v>104.64778179014804</v>
      </c>
      <c r="R180" s="124">
        <f t="shared" si="13"/>
        <v>51955.719544876745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51955.719544876745</v>
      </c>
      <c r="P181" s="124">
        <f t="shared" si="16"/>
        <v>375.66582151769143</v>
      </c>
      <c r="Q181" s="124">
        <f t="shared" si="12"/>
        <v>105.62424331056528</v>
      </c>
      <c r="R181" s="124">
        <f t="shared" si="13"/>
        <v>52437.009609705005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52437.009609705005</v>
      </c>
      <c r="P182" s="124">
        <f t="shared" si="16"/>
        <v>375.66582151769143</v>
      </c>
      <c r="Q182" s="124">
        <f t="shared" si="12"/>
        <v>106.60268994465468</v>
      </c>
      <c r="R182" s="124">
        <f t="shared" si="13"/>
        <v>52919.27812116735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52919.27812116735</v>
      </c>
      <c r="P183" s="124">
        <f t="shared" si="16"/>
        <v>375.66582151769143</v>
      </c>
      <c r="Q183" s="124">
        <f t="shared" si="12"/>
        <v>107.58312572808607</v>
      </c>
      <c r="R183" s="124">
        <f t="shared" si="13"/>
        <v>53402.527068413132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53402.527068413132</v>
      </c>
      <c r="P184" s="124">
        <f t="shared" si="16"/>
        <v>375.66582151769143</v>
      </c>
      <c r="Q184" s="124">
        <f t="shared" si="12"/>
        <v>108.56555470473367</v>
      </c>
      <c r="R184" s="124">
        <f t="shared" si="13"/>
        <v>53886.758444635561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53886.758444635561</v>
      </c>
      <c r="P185" s="124">
        <f t="shared" si="16"/>
        <v>375.66582151769143</v>
      </c>
      <c r="Q185" s="124">
        <f t="shared" si="12"/>
        <v>109.54998092669274</v>
      </c>
      <c r="R185" s="124">
        <f t="shared" si="13"/>
        <v>54371.974247079947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54371.974247079947</v>
      </c>
      <c r="P186" s="124">
        <f t="shared" si="16"/>
        <v>375.66582151769143</v>
      </c>
      <c r="Q186" s="124">
        <f t="shared" si="12"/>
        <v>110.53640845429631</v>
      </c>
      <c r="R186" s="124">
        <f t="shared" si="13"/>
        <v>54858.176477051937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54858.176477051937</v>
      </c>
      <c r="P187" s="124">
        <f t="shared" si="16"/>
        <v>375.66582151769143</v>
      </c>
      <c r="Q187" s="124">
        <f t="shared" ref="Q187:Q250" si="17">O187*$P$53</f>
        <v>111.52484135613194</v>
      </c>
      <c r="R187" s="124">
        <f t="shared" ref="R187:R250" si="18">O187+P187+Q187</f>
        <v>55345.367139925766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55345.367139925766</v>
      </c>
      <c r="P188" s="124">
        <f t="shared" ref="P188:P251" si="21">P187</f>
        <v>375.66582151769143</v>
      </c>
      <c r="Q188" s="124">
        <f t="shared" si="17"/>
        <v>112.51528370905851</v>
      </c>
      <c r="R188" s="124">
        <f t="shared" si="18"/>
        <v>55833.548245152517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55833.548245152517</v>
      </c>
      <c r="P189" s="124">
        <f t="shared" si="21"/>
        <v>375.66582151769143</v>
      </c>
      <c r="Q189" s="124">
        <f t="shared" si="17"/>
        <v>113.507739598223</v>
      </c>
      <c r="R189" s="124">
        <f t="shared" si="18"/>
        <v>56322.721806268433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56322.721806268433</v>
      </c>
      <c r="P190" s="124">
        <f t="shared" si="21"/>
        <v>375.66582151769143</v>
      </c>
      <c r="Q190" s="124">
        <f t="shared" si="17"/>
        <v>114.50221311707735</v>
      </c>
      <c r="R190" s="124">
        <f t="shared" si="18"/>
        <v>56812.889840903204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56812.889840903204</v>
      </c>
      <c r="P191" s="124">
        <f t="shared" si="21"/>
        <v>375.66582151769143</v>
      </c>
      <c r="Q191" s="124">
        <f t="shared" si="17"/>
        <v>115.49870836739537</v>
      </c>
      <c r="R191" s="124">
        <f t="shared" si="18"/>
        <v>57304.054370788297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57304.054370788297</v>
      </c>
      <c r="P192" s="124">
        <f t="shared" si="21"/>
        <v>375.66582151769143</v>
      </c>
      <c r="Q192" s="124">
        <f t="shared" si="17"/>
        <v>116.49722945928963</v>
      </c>
      <c r="R192" s="124">
        <f t="shared" si="18"/>
        <v>57796.217421765279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57796.217421765279</v>
      </c>
      <c r="P193" s="124">
        <f t="shared" si="21"/>
        <v>375.66582151769143</v>
      </c>
      <c r="Q193" s="124">
        <f t="shared" si="17"/>
        <v>117.49778051122841</v>
      </c>
      <c r="R193" s="124">
        <f t="shared" si="18"/>
        <v>58289.381023794202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58289.381023794202</v>
      </c>
      <c r="P194" s="124">
        <f t="shared" si="21"/>
        <v>375.66582151769143</v>
      </c>
      <c r="Q194" s="124">
        <f t="shared" si="17"/>
        <v>118.50036565005273</v>
      </c>
      <c r="R194" s="124">
        <f t="shared" si="18"/>
        <v>58783.547210961951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58783.547210961951</v>
      </c>
      <c r="P195" s="124">
        <f t="shared" si="21"/>
        <v>375.66582151769143</v>
      </c>
      <c r="Q195" s="124">
        <f t="shared" si="17"/>
        <v>119.50498901099331</v>
      </c>
      <c r="R195" s="124">
        <f t="shared" si="18"/>
        <v>59278.71802149064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59278.71802149064</v>
      </c>
      <c r="P196" s="124">
        <f t="shared" si="21"/>
        <v>375.66582151769143</v>
      </c>
      <c r="Q196" s="124">
        <f t="shared" si="17"/>
        <v>120.51165473768768</v>
      </c>
      <c r="R196" s="124">
        <f t="shared" si="18"/>
        <v>59774.895497746023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59774.895497746023</v>
      </c>
      <c r="P197" s="124">
        <f t="shared" si="21"/>
        <v>375.66582151769143</v>
      </c>
      <c r="Q197" s="124">
        <f t="shared" si="17"/>
        <v>121.52036698219723</v>
      </c>
      <c r="R197" s="124">
        <f t="shared" si="18"/>
        <v>60272.081686245918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60272.081686245918</v>
      </c>
      <c r="P198" s="124">
        <f t="shared" si="21"/>
        <v>375.66582151769143</v>
      </c>
      <c r="Q198" s="124">
        <f t="shared" si="17"/>
        <v>122.53112990502434</v>
      </c>
      <c r="R198" s="124">
        <f t="shared" si="18"/>
        <v>60770.278637668634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60770.278637668634</v>
      </c>
      <c r="P199" s="124">
        <f t="shared" si="21"/>
        <v>375.66582151769143</v>
      </c>
      <c r="Q199" s="124">
        <f t="shared" si="17"/>
        <v>123.54394767512957</v>
      </c>
      <c r="R199" s="124">
        <f t="shared" si="18"/>
        <v>61269.488406861456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61269.488406861456</v>
      </c>
      <c r="P200" s="124">
        <f t="shared" si="21"/>
        <v>375.66582151769143</v>
      </c>
      <c r="Q200" s="124">
        <f t="shared" si="17"/>
        <v>124.55882446994885</v>
      </c>
      <c r="R200" s="124">
        <f t="shared" si="18"/>
        <v>61769.713052849096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61769.713052849096</v>
      </c>
      <c r="P201" s="124">
        <f t="shared" si="21"/>
        <v>375.66582151769143</v>
      </c>
      <c r="Q201" s="124">
        <f t="shared" si="17"/>
        <v>125.57576447541066</v>
      </c>
      <c r="R201" s="124">
        <f t="shared" si="18"/>
        <v>62270.954638842202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62270.954638842202</v>
      </c>
      <c r="P202" s="124">
        <f t="shared" si="21"/>
        <v>375.66582151769143</v>
      </c>
      <c r="Q202" s="124">
        <f t="shared" si="17"/>
        <v>126.59477188595341</v>
      </c>
      <c r="R202" s="124">
        <f t="shared" si="18"/>
        <v>62773.21523224585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62773.21523224585</v>
      </c>
      <c r="P203" s="124">
        <f t="shared" si="21"/>
        <v>375.66582151769143</v>
      </c>
      <c r="Q203" s="124">
        <f t="shared" si="17"/>
        <v>127.61585090454255</v>
      </c>
      <c r="R203" s="124">
        <f t="shared" si="18"/>
        <v>63276.496904668085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63276.496904668085</v>
      </c>
      <c r="P204" s="124">
        <f t="shared" si="21"/>
        <v>375.66582151769143</v>
      </c>
      <c r="Q204" s="124">
        <f t="shared" si="17"/>
        <v>128.63900574268811</v>
      </c>
      <c r="R204" s="124">
        <f t="shared" si="18"/>
        <v>63780.80173192847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63780.80173192847</v>
      </c>
      <c r="P205" s="124">
        <f t="shared" si="21"/>
        <v>375.66582151769143</v>
      </c>
      <c r="Q205" s="124">
        <f t="shared" si="17"/>
        <v>129.66424062046195</v>
      </c>
      <c r="R205" s="124">
        <f t="shared" si="18"/>
        <v>64286.131794066627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64286.131794066627</v>
      </c>
      <c r="P206" s="124">
        <f t="shared" si="21"/>
        <v>375.66582151769143</v>
      </c>
      <c r="Q206" s="124">
        <f t="shared" si="17"/>
        <v>130.69155976651518</v>
      </c>
      <c r="R206" s="124">
        <f t="shared" si="18"/>
        <v>64792.489175350835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64792.489175350835</v>
      </c>
      <c r="P207" s="124">
        <f t="shared" si="21"/>
        <v>375.66582151769143</v>
      </c>
      <c r="Q207" s="124">
        <f t="shared" si="17"/>
        <v>131.72096741809563</v>
      </c>
      <c r="R207" s="124">
        <f t="shared" si="18"/>
        <v>65299.875964286621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65299.875964286621</v>
      </c>
      <c r="P208" s="124">
        <f t="shared" si="21"/>
        <v>375.66582151769143</v>
      </c>
      <c r="Q208" s="124">
        <f t="shared" si="17"/>
        <v>132.7524678210653</v>
      </c>
      <c r="R208" s="124">
        <f t="shared" si="18"/>
        <v>65808.294253625369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65808.294253625369</v>
      </c>
      <c r="P209" s="124">
        <f t="shared" si="21"/>
        <v>375.66582151769143</v>
      </c>
      <c r="Q209" s="124">
        <f t="shared" si="17"/>
        <v>133.78606522991791</v>
      </c>
      <c r="R209" s="124">
        <f t="shared" si="18"/>
        <v>66317.746140372969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66317.746140372969</v>
      </c>
      <c r="P210" s="124">
        <f t="shared" si="21"/>
        <v>375.66582151769143</v>
      </c>
      <c r="Q210" s="124">
        <f t="shared" si="17"/>
        <v>134.8217639077964</v>
      </c>
      <c r="R210" s="124">
        <f t="shared" si="18"/>
        <v>66828.233725798447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66828.233725798447</v>
      </c>
      <c r="P211" s="124">
        <f t="shared" si="21"/>
        <v>375.66582151769143</v>
      </c>
      <c r="Q211" s="124">
        <f t="shared" si="17"/>
        <v>135.8595681265106</v>
      </c>
      <c r="R211" s="124">
        <f t="shared" si="18"/>
        <v>67339.759115442648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67339.759115442648</v>
      </c>
      <c r="P212" s="124">
        <f t="shared" si="21"/>
        <v>375.66582151769143</v>
      </c>
      <c r="Q212" s="124">
        <f t="shared" si="17"/>
        <v>136.89948216655469</v>
      </c>
      <c r="R212" s="124">
        <f t="shared" si="18"/>
        <v>67852.32441912689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67852.32441912689</v>
      </c>
      <c r="P213" s="124">
        <f t="shared" si="21"/>
        <v>375.66582151769143</v>
      </c>
      <c r="Q213" s="124">
        <f t="shared" si="17"/>
        <v>137.94151031712499</v>
      </c>
      <c r="R213" s="124">
        <f t="shared" si="18"/>
        <v>68365.931750961696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68365.931750961696</v>
      </c>
      <c r="P214" s="124">
        <f t="shared" si="21"/>
        <v>375.66582151769143</v>
      </c>
      <c r="Q214" s="124">
        <f t="shared" si="17"/>
        <v>138.98565687613765</v>
      </c>
      <c r="R214" s="124">
        <f t="shared" si="18"/>
        <v>68880.583229355514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68880.583229355514</v>
      </c>
      <c r="P215" s="124">
        <f t="shared" si="21"/>
        <v>375.66582151769143</v>
      </c>
      <c r="Q215" s="124">
        <f t="shared" si="17"/>
        <v>140.03192615024631</v>
      </c>
      <c r="R215" s="124">
        <f t="shared" si="18"/>
        <v>69396.280977023445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69396.280977023445</v>
      </c>
      <c r="P216" s="124">
        <f t="shared" si="21"/>
        <v>375.66582151769143</v>
      </c>
      <c r="Q216" s="124">
        <f t="shared" si="17"/>
        <v>141.0803224548599</v>
      </c>
      <c r="R216" s="124">
        <f t="shared" si="18"/>
        <v>69913.02712099599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69913.02712099599</v>
      </c>
      <c r="P217" s="124">
        <f t="shared" si="21"/>
        <v>375.66582151769143</v>
      </c>
      <c r="Q217" s="124">
        <f t="shared" si="17"/>
        <v>142.13085011416038</v>
      </c>
      <c r="R217" s="124">
        <f t="shared" si="18"/>
        <v>70430.823792627838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70430.823792627838</v>
      </c>
      <c r="P218" s="124">
        <f t="shared" si="21"/>
        <v>375.66582151769143</v>
      </c>
      <c r="Q218" s="124">
        <f t="shared" si="17"/>
        <v>143.18351346112073</v>
      </c>
      <c r="R218" s="124">
        <f t="shared" si="18"/>
        <v>70949.673127606642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70949.673127606642</v>
      </c>
      <c r="P219" s="124">
        <f t="shared" si="21"/>
        <v>375.66582151769143</v>
      </c>
      <c r="Q219" s="124">
        <f t="shared" si="17"/>
        <v>144.23831683752263</v>
      </c>
      <c r="R219" s="124">
        <f t="shared" si="18"/>
        <v>71469.577265961852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71469.577265961852</v>
      </c>
      <c r="P220" s="124">
        <f t="shared" si="21"/>
        <v>375.66582151769143</v>
      </c>
      <c r="Q220" s="124">
        <f t="shared" si="17"/>
        <v>145.29526459397451</v>
      </c>
      <c r="R220" s="124">
        <f t="shared" si="18"/>
        <v>71990.538352073519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71990.538352073519</v>
      </c>
      <c r="P221" s="124">
        <f t="shared" si="21"/>
        <v>375.66582151769143</v>
      </c>
      <c r="Q221" s="124">
        <f t="shared" si="17"/>
        <v>146.35436108992943</v>
      </c>
      <c r="R221" s="124">
        <f t="shared" si="18"/>
        <v>72512.558534681142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72512.558534681142</v>
      </c>
      <c r="P222" s="124">
        <f t="shared" si="21"/>
        <v>375.66582151769143</v>
      </c>
      <c r="Q222" s="124">
        <f t="shared" si="17"/>
        <v>147.41561069370303</v>
      </c>
      <c r="R222" s="124">
        <f t="shared" si="18"/>
        <v>73035.63996689253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73035.63996689253</v>
      </c>
      <c r="P223" s="124">
        <f t="shared" si="21"/>
        <v>375.66582151769143</v>
      </c>
      <c r="Q223" s="124">
        <f t="shared" si="17"/>
        <v>148.47901778249164</v>
      </c>
      <c r="R223" s="124">
        <f t="shared" si="18"/>
        <v>73559.784806192707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73559.784806192707</v>
      </c>
      <c r="P224" s="124">
        <f t="shared" si="21"/>
        <v>375.66582151769143</v>
      </c>
      <c r="Q224" s="124">
        <f t="shared" si="17"/>
        <v>149.54458674239027</v>
      </c>
      <c r="R224" s="124">
        <f t="shared" si="18"/>
        <v>74084.995214452778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74084.995214452778</v>
      </c>
      <c r="P225" s="124">
        <f t="shared" si="21"/>
        <v>375.66582151769143</v>
      </c>
      <c r="Q225" s="124">
        <f t="shared" si="17"/>
        <v>150.6123219684107</v>
      </c>
      <c r="R225" s="124">
        <f t="shared" si="18"/>
        <v>74611.273357938873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74611.273357938873</v>
      </c>
      <c r="P226" s="124">
        <f t="shared" si="21"/>
        <v>375.66582151769143</v>
      </c>
      <c r="Q226" s="124">
        <f t="shared" si="17"/>
        <v>151.68222786449965</v>
      </c>
      <c r="R226" s="124">
        <f t="shared" si="18"/>
        <v>75138.621407321058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75138.621407321058</v>
      </c>
      <c r="P227" s="124">
        <f t="shared" si="21"/>
        <v>375.66582151769143</v>
      </c>
      <c r="Q227" s="124">
        <f t="shared" si="17"/>
        <v>152.75430884355691</v>
      </c>
      <c r="R227" s="124">
        <f t="shared" si="18"/>
        <v>75667.041537682308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75667.041537682308</v>
      </c>
      <c r="P228" s="124">
        <f t="shared" si="21"/>
        <v>375.66582151769143</v>
      </c>
      <c r="Q228" s="124">
        <f t="shared" si="17"/>
        <v>153.82856932745355</v>
      </c>
      <c r="R228" s="124">
        <f t="shared" si="18"/>
        <v>76196.535928527446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76196.535928527446</v>
      </c>
      <c r="P229" s="124">
        <f t="shared" si="21"/>
        <v>375.66582151769143</v>
      </c>
      <c r="Q229" s="124">
        <f t="shared" si="17"/>
        <v>154.90501374705011</v>
      </c>
      <c r="R229" s="124">
        <f t="shared" si="18"/>
        <v>76727.106763792181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76727.106763792181</v>
      </c>
      <c r="P230" s="124">
        <f t="shared" si="21"/>
        <v>375.66582151769143</v>
      </c>
      <c r="Q230" s="124">
        <f t="shared" si="17"/>
        <v>155.98364654221498</v>
      </c>
      <c r="R230" s="124">
        <f t="shared" si="18"/>
        <v>77258.75623185208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77258.75623185208</v>
      </c>
      <c r="P231" s="124">
        <f t="shared" si="21"/>
        <v>375.66582151769143</v>
      </c>
      <c r="Q231" s="124">
        <f t="shared" si="17"/>
        <v>157.06447216184262</v>
      </c>
      <c r="R231" s="124">
        <f t="shared" si="18"/>
        <v>77791.486525531611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77791.486525531611</v>
      </c>
      <c r="P232" s="124">
        <f t="shared" si="21"/>
        <v>375.66582151769143</v>
      </c>
      <c r="Q232" s="124">
        <f t="shared" si="17"/>
        <v>158.14749506387196</v>
      </c>
      <c r="R232" s="124">
        <f t="shared" si="18"/>
        <v>78325.299842113163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78325.299842113163</v>
      </c>
      <c r="P233" s="124">
        <f t="shared" si="21"/>
        <v>375.66582151769143</v>
      </c>
      <c r="Q233" s="124">
        <f t="shared" si="17"/>
        <v>159.23271971530477</v>
      </c>
      <c r="R233" s="124">
        <f t="shared" si="18"/>
        <v>78860.198383346156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78860.198383346156</v>
      </c>
      <c r="P234" s="124">
        <f t="shared" si="21"/>
        <v>375.66582151769143</v>
      </c>
      <c r="Q234" s="124">
        <f t="shared" si="17"/>
        <v>160.32015059222411</v>
      </c>
      <c r="R234" s="124">
        <f t="shared" si="18"/>
        <v>79396.184355456062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79396.184355456062</v>
      </c>
      <c r="P235" s="124">
        <f t="shared" si="21"/>
        <v>375.66582151769143</v>
      </c>
      <c r="Q235" s="124">
        <f t="shared" si="17"/>
        <v>161.40979217981268</v>
      </c>
      <c r="R235" s="124">
        <f t="shared" si="18"/>
        <v>79933.259969153558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79933.259969153558</v>
      </c>
      <c r="P236" s="124">
        <f t="shared" si="21"/>
        <v>375.66582151769143</v>
      </c>
      <c r="Q236" s="124">
        <f t="shared" si="17"/>
        <v>162.50164897237153</v>
      </c>
      <c r="R236" s="124">
        <f t="shared" si="18"/>
        <v>80471.427439643623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80471.427439643623</v>
      </c>
      <c r="P237" s="124">
        <f t="shared" si="21"/>
        <v>375.66582151769143</v>
      </c>
      <c r="Q237" s="124">
        <f t="shared" si="17"/>
        <v>163.59572547333838</v>
      </c>
      <c r="R237" s="124">
        <f t="shared" si="18"/>
        <v>81010.688986634646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81010.688986634646</v>
      </c>
      <c r="P238" s="124">
        <f t="shared" si="21"/>
        <v>375.66582151769143</v>
      </c>
      <c r="Q238" s="124">
        <f t="shared" si="17"/>
        <v>164.69202619530631</v>
      </c>
      <c r="R238" s="124">
        <f t="shared" si="18"/>
        <v>81551.046834347639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81551.046834347639</v>
      </c>
      <c r="P239" s="124">
        <f t="shared" si="21"/>
        <v>375.66582151769143</v>
      </c>
      <c r="Q239" s="124">
        <f t="shared" si="17"/>
        <v>165.79055566004237</v>
      </c>
      <c r="R239" s="124">
        <f t="shared" si="18"/>
        <v>82092.503211525371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82092.503211525371</v>
      </c>
      <c r="P240" s="124">
        <f t="shared" si="21"/>
        <v>375.66582151769143</v>
      </c>
      <c r="Q240" s="124">
        <f t="shared" si="17"/>
        <v>166.89131839850623</v>
      </c>
      <c r="R240" s="124">
        <f t="shared" si="18"/>
        <v>82635.060351441571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82635.060351441571</v>
      </c>
      <c r="P241" s="124">
        <f t="shared" si="21"/>
        <v>375.66582151769143</v>
      </c>
      <c r="Q241" s="124">
        <f t="shared" si="17"/>
        <v>167.99431895086877</v>
      </c>
      <c r="R241" s="124">
        <f t="shared" si="18"/>
        <v>83178.72049191012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83178.72049191012</v>
      </c>
      <c r="P242" s="124">
        <f t="shared" si="21"/>
        <v>375.66582151769143</v>
      </c>
      <c r="Q242" s="124">
        <f t="shared" si="17"/>
        <v>169.09956186653096</v>
      </c>
      <c r="R242" s="124">
        <f t="shared" si="18"/>
        <v>83723.48587529434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83723.48587529434</v>
      </c>
      <c r="P243" s="124">
        <f t="shared" si="21"/>
        <v>375.66582151769143</v>
      </c>
      <c r="Q243" s="124">
        <f t="shared" si="17"/>
        <v>170.20705170414254</v>
      </c>
      <c r="R243" s="124">
        <f t="shared" si="18"/>
        <v>84269.35874851617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84269.35874851617</v>
      </c>
      <c r="P244" s="124">
        <f t="shared" si="21"/>
        <v>375.66582151769143</v>
      </c>
      <c r="Q244" s="124">
        <f t="shared" si="17"/>
        <v>171.31679303162079</v>
      </c>
      <c r="R244" s="124">
        <f t="shared" si="18"/>
        <v>84816.341363065483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84816.341363065483</v>
      </c>
      <c r="P245" s="124">
        <f t="shared" si="21"/>
        <v>375.66582151769143</v>
      </c>
      <c r="Q245" s="124">
        <f t="shared" si="17"/>
        <v>172.42879042616948</v>
      </c>
      <c r="R245" s="124">
        <f t="shared" si="18"/>
        <v>85364.435975009343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85364.435975009343</v>
      </c>
      <c r="P246" s="124">
        <f t="shared" si="21"/>
        <v>375.66582151769143</v>
      </c>
      <c r="Q246" s="124">
        <f t="shared" si="17"/>
        <v>173.54304847429765</v>
      </c>
      <c r="R246" s="124">
        <f t="shared" si="18"/>
        <v>85913.644845001327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85913.644845001327</v>
      </c>
      <c r="P247" s="124">
        <f t="shared" si="21"/>
        <v>375.66582151769143</v>
      </c>
      <c r="Q247" s="124">
        <f t="shared" si="17"/>
        <v>174.6595717718385</v>
      </c>
      <c r="R247" s="124">
        <f t="shared" si="18"/>
        <v>86463.970238290858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86463.970238290858</v>
      </c>
      <c r="P248" s="124">
        <f t="shared" si="21"/>
        <v>375.66582151769143</v>
      </c>
      <c r="Q248" s="124">
        <f t="shared" si="17"/>
        <v>175.77836492396852</v>
      </c>
      <c r="R248" s="124">
        <f t="shared" si="18"/>
        <v>87015.414424732517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87015.414424732517</v>
      </c>
      <c r="P249" s="124">
        <f t="shared" si="21"/>
        <v>375.66582151769143</v>
      </c>
      <c r="Q249" s="124">
        <f t="shared" si="17"/>
        <v>176.89943254522629</v>
      </c>
      <c r="R249" s="124">
        <f t="shared" si="18"/>
        <v>87567.979678795426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87567.979678795426</v>
      </c>
      <c r="P250" s="124">
        <f t="shared" si="21"/>
        <v>375.66582151769143</v>
      </c>
      <c r="Q250" s="124">
        <f t="shared" si="17"/>
        <v>178.0227792595316</v>
      </c>
      <c r="R250" s="124">
        <f t="shared" si="18"/>
        <v>88121.668279572637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88121.668279572637</v>
      </c>
      <c r="P251" s="124">
        <f t="shared" si="21"/>
        <v>375.66582151769143</v>
      </c>
      <c r="Q251" s="124">
        <f t="shared" ref="Q251:Q314" si="22">O251*$P$53</f>
        <v>179.14840970020452</v>
      </c>
      <c r="R251" s="124">
        <f t="shared" ref="R251:R314" si="23">O251+P251+Q251</f>
        <v>88676.482510790534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88676.482510790534</v>
      </c>
      <c r="P252" s="124">
        <f t="shared" ref="P252:P315" si="26">P251</f>
        <v>375.66582151769143</v>
      </c>
      <c r="Q252" s="124">
        <f t="shared" si="22"/>
        <v>180.27632850998458</v>
      </c>
      <c r="R252" s="124">
        <f t="shared" si="23"/>
        <v>89232.4246608182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89232.4246608182</v>
      </c>
      <c r="P253" s="124">
        <f t="shared" si="26"/>
        <v>375.66582151769143</v>
      </c>
      <c r="Q253" s="124">
        <f t="shared" si="22"/>
        <v>181.40654034104969</v>
      </c>
      <c r="R253" s="124">
        <f t="shared" si="23"/>
        <v>89789.497022676936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89789.497022676936</v>
      </c>
      <c r="P254" s="124">
        <f t="shared" si="26"/>
        <v>375.66582151769143</v>
      </c>
      <c r="Q254" s="124">
        <f t="shared" si="22"/>
        <v>182.53904985503564</v>
      </c>
      <c r="R254" s="124">
        <f t="shared" si="23"/>
        <v>90347.701894049664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90347.701894049664</v>
      </c>
      <c r="P255" s="124">
        <f t="shared" si="26"/>
        <v>375.66582151769143</v>
      </c>
      <c r="Q255" s="124">
        <f t="shared" si="22"/>
        <v>183.67386172305507</v>
      </c>
      <c r="R255" s="124">
        <f t="shared" si="23"/>
        <v>90907.041577290409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90907.041577290409</v>
      </c>
      <c r="P256" s="124">
        <f t="shared" si="26"/>
        <v>375.66582151769143</v>
      </c>
      <c r="Q256" s="124">
        <f t="shared" si="22"/>
        <v>184.81098062571689</v>
      </c>
      <c r="R256" s="124">
        <f t="shared" si="23"/>
        <v>91467.518379433808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91467.518379433808</v>
      </c>
      <c r="P257" s="124">
        <f t="shared" si="26"/>
        <v>375.66582151769143</v>
      </c>
      <c r="Q257" s="124">
        <f t="shared" si="22"/>
        <v>185.95041125314546</v>
      </c>
      <c r="R257" s="124">
        <f t="shared" si="23"/>
        <v>92029.134612204638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92029.134612204638</v>
      </c>
      <c r="P258" s="124">
        <f t="shared" si="26"/>
        <v>375.66582151769143</v>
      </c>
      <c r="Q258" s="124">
        <f t="shared" si="22"/>
        <v>187.09215830500008</v>
      </c>
      <c r="R258" s="124">
        <f t="shared" si="23"/>
        <v>92591.892592027318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92591.892592027318</v>
      </c>
      <c r="P259" s="124">
        <f t="shared" si="26"/>
        <v>375.66582151769143</v>
      </c>
      <c r="Q259" s="124">
        <f t="shared" si="22"/>
        <v>188.23622649049429</v>
      </c>
      <c r="R259" s="124">
        <f t="shared" si="23"/>
        <v>93155.794640035499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93155.794640035499</v>
      </c>
      <c r="P260" s="124">
        <f t="shared" si="26"/>
        <v>375.66582151769143</v>
      </c>
      <c r="Q260" s="124">
        <f t="shared" si="22"/>
        <v>189.38262052841529</v>
      </c>
      <c r="R260" s="124">
        <f t="shared" si="23"/>
        <v>93720.843082081599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93720.843082081599</v>
      </c>
      <c r="P261" s="124">
        <f t="shared" si="26"/>
        <v>375.66582151769143</v>
      </c>
      <c r="Q261" s="124">
        <f t="shared" si="22"/>
        <v>190.53134514714341</v>
      </c>
      <c r="R261" s="124">
        <f t="shared" si="23"/>
        <v>94287.040248746431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94287.040248746431</v>
      </c>
      <c r="P262" s="124">
        <f t="shared" si="26"/>
        <v>375.66582151769143</v>
      </c>
      <c r="Q262" s="124">
        <f t="shared" si="22"/>
        <v>191.68240508467161</v>
      </c>
      <c r="R262" s="124">
        <f t="shared" si="23"/>
        <v>94854.388475348795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94854.388475348795</v>
      </c>
      <c r="P263" s="124">
        <f t="shared" si="26"/>
        <v>375.66582151769143</v>
      </c>
      <c r="Q263" s="124">
        <f t="shared" si="22"/>
        <v>192.83580508862508</v>
      </c>
      <c r="R263" s="124">
        <f t="shared" si="23"/>
        <v>95422.890101955112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95422.890101955112</v>
      </c>
      <c r="P264" s="124">
        <f t="shared" si="26"/>
        <v>375.66582151769143</v>
      </c>
      <c r="Q264" s="124">
        <f t="shared" si="22"/>
        <v>193.99154991628072</v>
      </c>
      <c r="R264" s="124">
        <f t="shared" si="23"/>
        <v>95992.547473389073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95992.547473389073</v>
      </c>
      <c r="P265" s="124">
        <f t="shared" si="26"/>
        <v>375.66582151769143</v>
      </c>
      <c r="Q265" s="124">
        <f t="shared" si="22"/>
        <v>195.14964433458678</v>
      </c>
      <c r="R265" s="124">
        <f t="shared" si="23"/>
        <v>96563.362939241342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96563.362939241342</v>
      </c>
      <c r="P266" s="124">
        <f t="shared" si="26"/>
        <v>375.66582151769143</v>
      </c>
      <c r="Q266" s="124">
        <f t="shared" si="22"/>
        <v>196.3100931201827</v>
      </c>
      <c r="R266" s="124">
        <f t="shared" si="23"/>
        <v>97135.338853879206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97135.338853879206</v>
      </c>
      <c r="P267" s="124">
        <f t="shared" si="26"/>
        <v>375.66582151769143</v>
      </c>
      <c r="Q267" s="124">
        <f t="shared" si="22"/>
        <v>197.47290105941852</v>
      </c>
      <c r="R267" s="124">
        <f t="shared" si="23"/>
        <v>97708.477576456309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97708.477576456309</v>
      </c>
      <c r="P268" s="124">
        <f t="shared" si="26"/>
        <v>375.66582151769143</v>
      </c>
      <c r="Q268" s="124">
        <f t="shared" si="22"/>
        <v>198.63807294837488</v>
      </c>
      <c r="R268" s="124">
        <f t="shared" si="23"/>
        <v>98282.781470922375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98282.781470922375</v>
      </c>
      <c r="P269" s="124">
        <f t="shared" si="26"/>
        <v>375.66582151769143</v>
      </c>
      <c r="Q269" s="124">
        <f t="shared" si="22"/>
        <v>199.80561359288262</v>
      </c>
      <c r="R269" s="124">
        <f t="shared" si="23"/>
        <v>98858.25290603294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98858.25290603294</v>
      </c>
      <c r="P270" s="124">
        <f t="shared" si="26"/>
        <v>375.66582151769143</v>
      </c>
      <c r="Q270" s="124">
        <f t="shared" si="22"/>
        <v>200.97552780854267</v>
      </c>
      <c r="R270" s="124">
        <f t="shared" si="23"/>
        <v>99434.894255359162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99434.894255359162</v>
      </c>
      <c r="P271" s="124">
        <f t="shared" si="26"/>
        <v>375.66582151769143</v>
      </c>
      <c r="Q271" s="124">
        <f t="shared" si="22"/>
        <v>202.14782042074597</v>
      </c>
      <c r="R271" s="124">
        <f t="shared" si="23"/>
        <v>100012.7078972976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100012.7078972976</v>
      </c>
      <c r="P272" s="124">
        <f t="shared" si="26"/>
        <v>375.66582151769143</v>
      </c>
      <c r="Q272" s="124">
        <f t="shared" si="22"/>
        <v>203.32249626469331</v>
      </c>
      <c r="R272" s="124">
        <f t="shared" si="23"/>
        <v>100591.69621507998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100591.69621507998</v>
      </c>
      <c r="P273" s="124">
        <f t="shared" si="26"/>
        <v>375.66582151769143</v>
      </c>
      <c r="Q273" s="124">
        <f t="shared" si="22"/>
        <v>204.49956018541522</v>
      </c>
      <c r="R273" s="124">
        <f t="shared" si="23"/>
        <v>101171.86159678308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101171.86159678308</v>
      </c>
      <c r="P274" s="124">
        <f t="shared" si="26"/>
        <v>375.66582151769143</v>
      </c>
      <c r="Q274" s="124">
        <f t="shared" si="22"/>
        <v>205.67901703779211</v>
      </c>
      <c r="R274" s="124">
        <f t="shared" si="23"/>
        <v>101753.20643533856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101753.20643533856</v>
      </c>
      <c r="P275" s="124">
        <f t="shared" si="26"/>
        <v>375.66582151769143</v>
      </c>
      <c r="Q275" s="124">
        <f t="shared" si="22"/>
        <v>206.86087168657409</v>
      </c>
      <c r="R275" s="124">
        <f t="shared" si="23"/>
        <v>102335.73312854282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102335.73312854282</v>
      </c>
      <c r="P276" s="124">
        <f t="shared" si="26"/>
        <v>375.66582151769143</v>
      </c>
      <c r="Q276" s="124">
        <f t="shared" si="22"/>
        <v>208.0451290064012</v>
      </c>
      <c r="R276" s="124">
        <f t="shared" si="23"/>
        <v>102919.44407906692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102919.44407906692</v>
      </c>
      <c r="P277" s="124">
        <f t="shared" si="26"/>
        <v>375.66582151769143</v>
      </c>
      <c r="Q277" s="124">
        <f t="shared" si="22"/>
        <v>209.23179388182353</v>
      </c>
      <c r="R277" s="124">
        <f t="shared" si="23"/>
        <v>103504.34169446644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103504.34169446644</v>
      </c>
      <c r="P278" s="124">
        <f t="shared" si="26"/>
        <v>375.66582151769143</v>
      </c>
      <c r="Q278" s="124">
        <f t="shared" si="22"/>
        <v>210.42087120732117</v>
      </c>
      <c r="R278" s="124">
        <f t="shared" si="23"/>
        <v>104090.42838719144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104090.42838719144</v>
      </c>
      <c r="P279" s="124">
        <f t="shared" si="26"/>
        <v>375.66582151769143</v>
      </c>
      <c r="Q279" s="124">
        <f t="shared" si="22"/>
        <v>211.61236588732459</v>
      </c>
      <c r="R279" s="124">
        <f t="shared" si="23"/>
        <v>104677.70657459645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104677.70657459645</v>
      </c>
      <c r="P280" s="124">
        <f t="shared" si="26"/>
        <v>375.66582151769143</v>
      </c>
      <c r="Q280" s="124">
        <f t="shared" si="22"/>
        <v>212.80628283623483</v>
      </c>
      <c r="R280" s="124">
        <f t="shared" si="23"/>
        <v>105266.17867895037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105266.17867895037</v>
      </c>
      <c r="P281" s="124">
        <f t="shared" si="26"/>
        <v>375.66582151769143</v>
      </c>
      <c r="Q281" s="124">
        <f t="shared" si="22"/>
        <v>214.00262697844366</v>
      </c>
      <c r="R281" s="124">
        <f t="shared" si="23"/>
        <v>105855.8471274465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105855.8471274465</v>
      </c>
      <c r="P282" s="124">
        <f t="shared" si="26"/>
        <v>375.66582151769143</v>
      </c>
      <c r="Q282" s="124">
        <f t="shared" si="22"/>
        <v>215.20140324835407</v>
      </c>
      <c r="R282" s="124">
        <f t="shared" si="23"/>
        <v>106446.71435221254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106446.71435221254</v>
      </c>
      <c r="P283" s="124">
        <f t="shared" si="26"/>
        <v>375.66582151769143</v>
      </c>
      <c r="Q283" s="124">
        <f t="shared" si="22"/>
        <v>216.40261659040047</v>
      </c>
      <c r="R283" s="124">
        <f t="shared" si="23"/>
        <v>107038.78279032063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107038.78279032063</v>
      </c>
      <c r="P284" s="124">
        <f t="shared" si="26"/>
        <v>375.66582151769143</v>
      </c>
      <c r="Q284" s="124">
        <f t="shared" si="22"/>
        <v>217.60627195906918</v>
      </c>
      <c r="R284" s="124">
        <f t="shared" si="23"/>
        <v>107632.05488379739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107632.05488379739</v>
      </c>
      <c r="P285" s="124">
        <f t="shared" si="26"/>
        <v>375.66582151769143</v>
      </c>
      <c r="Q285" s="124">
        <f t="shared" si="22"/>
        <v>218.81237431891873</v>
      </c>
      <c r="R285" s="124">
        <f t="shared" si="23"/>
        <v>108226.533079634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108226.533079634</v>
      </c>
      <c r="P286" s="124">
        <f t="shared" si="26"/>
        <v>375.66582151769143</v>
      </c>
      <c r="Q286" s="124">
        <f t="shared" si="22"/>
        <v>220.02092864460053</v>
      </c>
      <c r="R286" s="124">
        <f t="shared" si="23"/>
        <v>108822.21982979629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108822.21982979629</v>
      </c>
      <c r="P287" s="124">
        <f t="shared" si="26"/>
        <v>375.66582151769143</v>
      </c>
      <c r="Q287" s="124">
        <f t="shared" si="22"/>
        <v>221.23193992087928</v>
      </c>
      <c r="R287" s="124">
        <f t="shared" si="23"/>
        <v>109419.11759123486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109419.11759123486</v>
      </c>
      <c r="P288" s="124">
        <f t="shared" si="26"/>
        <v>375.66582151769143</v>
      </c>
      <c r="Q288" s="124">
        <f t="shared" si="22"/>
        <v>222.44541314265348</v>
      </c>
      <c r="R288" s="124">
        <f t="shared" si="23"/>
        <v>110017.22882589519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110017.22882589519</v>
      </c>
      <c r="P289" s="124">
        <f t="shared" si="26"/>
        <v>375.66582151769143</v>
      </c>
      <c r="Q289" s="124">
        <f t="shared" si="22"/>
        <v>223.66135331497614</v>
      </c>
      <c r="R289" s="124">
        <f t="shared" si="23"/>
        <v>110616.55600072785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110616.55600072785</v>
      </c>
      <c r="P290" s="124">
        <f t="shared" si="26"/>
        <v>375.66582151769143</v>
      </c>
      <c r="Q290" s="124">
        <f t="shared" si="22"/>
        <v>224.87976545307541</v>
      </c>
      <c r="R290" s="124">
        <f t="shared" si="23"/>
        <v>111217.10158769862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111217.10158769862</v>
      </c>
      <c r="P291" s="124">
        <f t="shared" si="26"/>
        <v>375.66582151769143</v>
      </c>
      <c r="Q291" s="124">
        <f t="shared" si="22"/>
        <v>226.10065458237517</v>
      </c>
      <c r="R291" s="124">
        <f t="shared" si="23"/>
        <v>111818.86806379868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111818.86806379868</v>
      </c>
      <c r="P292" s="124">
        <f t="shared" si="26"/>
        <v>375.66582151769143</v>
      </c>
      <c r="Q292" s="124">
        <f t="shared" si="22"/>
        <v>227.32402573851581</v>
      </c>
      <c r="R292" s="124">
        <f t="shared" si="23"/>
        <v>112421.85791105489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112421.85791105489</v>
      </c>
      <c r="P293" s="124">
        <f t="shared" si="26"/>
        <v>375.66582151769143</v>
      </c>
      <c r="Q293" s="124">
        <f t="shared" si="22"/>
        <v>228.54988396737505</v>
      </c>
      <c r="R293" s="124">
        <f t="shared" si="23"/>
        <v>113026.07361653996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113026.07361653996</v>
      </c>
      <c r="P294" s="124">
        <f t="shared" si="26"/>
        <v>375.66582151769143</v>
      </c>
      <c r="Q294" s="124">
        <f t="shared" si="22"/>
        <v>229.7782343250887</v>
      </c>
      <c r="R294" s="124">
        <f t="shared" si="23"/>
        <v>113631.51767238273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113631.51767238273</v>
      </c>
      <c r="P295" s="124">
        <f t="shared" si="26"/>
        <v>375.66582151769143</v>
      </c>
      <c r="Q295" s="124">
        <f t="shared" si="22"/>
        <v>231.0090818780715</v>
      </c>
      <c r="R295" s="124">
        <f t="shared" si="23"/>
        <v>114238.19257577849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114238.19257577849</v>
      </c>
      <c r="P296" s="124">
        <f t="shared" si="26"/>
        <v>375.66582151769143</v>
      </c>
      <c r="Q296" s="124">
        <f t="shared" si="22"/>
        <v>232.24243170303811</v>
      </c>
      <c r="R296" s="124">
        <f t="shared" si="23"/>
        <v>114846.10082899922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114846.10082899922</v>
      </c>
      <c r="P297" s="124">
        <f t="shared" si="26"/>
        <v>375.66582151769143</v>
      </c>
      <c r="Q297" s="124">
        <f t="shared" si="22"/>
        <v>233.47828888702389</v>
      </c>
      <c r="R297" s="124">
        <f t="shared" si="23"/>
        <v>115455.24493940393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115455.24493940393</v>
      </c>
      <c r="P298" s="124">
        <f t="shared" si="26"/>
        <v>375.66582151769143</v>
      </c>
      <c r="Q298" s="124">
        <f t="shared" si="22"/>
        <v>234.71665852740605</v>
      </c>
      <c r="R298" s="124">
        <f t="shared" si="23"/>
        <v>116065.62741944903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116065.62741944903</v>
      </c>
      <c r="P299" s="124">
        <f t="shared" si="26"/>
        <v>375.66582151769143</v>
      </c>
      <c r="Q299" s="124">
        <f t="shared" si="22"/>
        <v>235.95754573192454</v>
      </c>
      <c r="R299" s="124">
        <f t="shared" si="23"/>
        <v>116677.25078669864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116677.25078669864</v>
      </c>
      <c r="P300" s="124">
        <f t="shared" si="26"/>
        <v>375.66582151769143</v>
      </c>
      <c r="Q300" s="124">
        <f t="shared" si="22"/>
        <v>237.20095561870323</v>
      </c>
      <c r="R300" s="124">
        <f t="shared" si="23"/>
        <v>117290.11756383503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117290.11756383503</v>
      </c>
      <c r="P301" s="124">
        <f t="shared" si="26"/>
        <v>375.66582151769143</v>
      </c>
      <c r="Q301" s="124">
        <f t="shared" si="22"/>
        <v>238.44689331627092</v>
      </c>
      <c r="R301" s="124">
        <f t="shared" si="23"/>
        <v>117904.23027866898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117904.23027866898</v>
      </c>
      <c r="P302" s="124">
        <f t="shared" si="26"/>
        <v>375.66582151769143</v>
      </c>
      <c r="Q302" s="124">
        <f t="shared" si="22"/>
        <v>239.69536396358254</v>
      </c>
      <c r="R302" s="124">
        <f t="shared" si="23"/>
        <v>118519.59146415025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118519.59146415025</v>
      </c>
      <c r="P303" s="124">
        <f t="shared" si="26"/>
        <v>375.66582151769143</v>
      </c>
      <c r="Q303" s="124">
        <f t="shared" si="22"/>
        <v>240.94637271004038</v>
      </c>
      <c r="R303" s="124">
        <f t="shared" si="23"/>
        <v>119136.20365837797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119136.20365837797</v>
      </c>
      <c r="P304" s="124">
        <f t="shared" si="26"/>
        <v>375.66582151769143</v>
      </c>
      <c r="Q304" s="124">
        <f t="shared" si="22"/>
        <v>242.19992471551527</v>
      </c>
      <c r="R304" s="124">
        <f t="shared" si="23"/>
        <v>119754.06940461117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119754.06940461117</v>
      </c>
      <c r="P305" s="124">
        <f t="shared" si="26"/>
        <v>375.66582151769143</v>
      </c>
      <c r="Q305" s="124">
        <f t="shared" si="22"/>
        <v>243.45602515036788</v>
      </c>
      <c r="R305" s="124">
        <f t="shared" si="23"/>
        <v>120373.19125127923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120373.19125127923</v>
      </c>
      <c r="P306" s="124">
        <f t="shared" si="26"/>
        <v>375.66582151769143</v>
      </c>
      <c r="Q306" s="124">
        <f t="shared" si="22"/>
        <v>244.71467919547004</v>
      </c>
      <c r="R306" s="124">
        <f t="shared" si="23"/>
        <v>120993.57175199239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120993.57175199239</v>
      </c>
      <c r="P307" s="124">
        <f t="shared" si="26"/>
        <v>375.66582151769143</v>
      </c>
      <c r="Q307" s="124">
        <f t="shared" si="22"/>
        <v>245.97589204222618</v>
      </c>
      <c r="R307" s="124">
        <f t="shared" si="23"/>
        <v>121615.21346555231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121615.21346555231</v>
      </c>
      <c r="P308" s="124">
        <f t="shared" si="26"/>
        <v>375.66582151769143</v>
      </c>
      <c r="Q308" s="124">
        <f t="shared" si="22"/>
        <v>247.23966889259461</v>
      </c>
      <c r="R308" s="124">
        <f t="shared" si="23"/>
        <v>122238.11895596259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122238.11895596259</v>
      </c>
      <c r="P309" s="124">
        <f t="shared" si="26"/>
        <v>375.66582151769143</v>
      </c>
      <c r="Q309" s="124">
        <f t="shared" si="22"/>
        <v>248.50601495910905</v>
      </c>
      <c r="R309" s="124">
        <f t="shared" si="23"/>
        <v>122862.29079243939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122862.29079243939</v>
      </c>
      <c r="P310" s="124">
        <f t="shared" si="26"/>
        <v>375.66582151769143</v>
      </c>
      <c r="Q310" s="124">
        <f t="shared" si="22"/>
        <v>249.77493546490021</v>
      </c>
      <c r="R310" s="124">
        <f t="shared" si="23"/>
        <v>123487.73154942198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123487.73154942198</v>
      </c>
      <c r="P311" s="124">
        <f t="shared" si="26"/>
        <v>375.66582151769143</v>
      </c>
      <c r="Q311" s="124">
        <f t="shared" si="22"/>
        <v>251.04643564371713</v>
      </c>
      <c r="R311" s="124">
        <f t="shared" si="23"/>
        <v>124114.44380658338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124114.44380658338</v>
      </c>
      <c r="P312" s="124">
        <f t="shared" si="26"/>
        <v>375.66582151769143</v>
      </c>
      <c r="Q312" s="124">
        <f t="shared" si="22"/>
        <v>252.32052073994896</v>
      </c>
      <c r="R312" s="124">
        <f t="shared" si="23"/>
        <v>124742.43014884101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124742.43014884101</v>
      </c>
      <c r="P313" s="124">
        <f t="shared" si="26"/>
        <v>375.66582151769143</v>
      </c>
      <c r="Q313" s="124">
        <f t="shared" si="22"/>
        <v>253.59719600864656</v>
      </c>
      <c r="R313" s="124">
        <f t="shared" si="23"/>
        <v>125371.69316636735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125371.69316636735</v>
      </c>
      <c r="P314" s="124">
        <f t="shared" si="26"/>
        <v>375.66582151769143</v>
      </c>
      <c r="Q314" s="124">
        <f t="shared" si="22"/>
        <v>254.87646671554404</v>
      </c>
      <c r="R314" s="124">
        <f t="shared" si="23"/>
        <v>126002.23545460058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126002.23545460058</v>
      </c>
      <c r="P315" s="124">
        <f t="shared" si="26"/>
        <v>375.66582151769143</v>
      </c>
      <c r="Q315" s="124">
        <f t="shared" ref="Q315:Q378" si="27">O315*$P$53</f>
        <v>256.15833813708065</v>
      </c>
      <c r="R315" s="124">
        <f t="shared" ref="R315:R378" si="28">O315+P315+Q315</f>
        <v>126634.05961425535</v>
      </c>
      <c r="Z315" s="2"/>
    </row>
    <row r="316" spans="13:26" x14ac:dyDescent="0.2">
      <c r="M316" s="2"/>
      <c r="N316" s="1">
        <f t="shared" ref="N316:N379" si="29">N315+1</f>
        <v>258</v>
      </c>
      <c r="O316" s="124">
        <f t="shared" ref="O316:O379" si="30">R315</f>
        <v>126634.05961425535</v>
      </c>
      <c r="P316" s="124">
        <f t="shared" ref="P316:P379" si="31">P315</f>
        <v>375.66582151769143</v>
      </c>
      <c r="Q316" s="124">
        <f t="shared" si="27"/>
        <v>257.44281556042239</v>
      </c>
      <c r="R316" s="124">
        <f t="shared" si="28"/>
        <v>127267.16825133347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127267.16825133347</v>
      </c>
      <c r="P317" s="124">
        <f t="shared" si="31"/>
        <v>375.66582151769143</v>
      </c>
      <c r="Q317" s="124">
        <f t="shared" si="27"/>
        <v>258.7299042834839</v>
      </c>
      <c r="R317" s="124">
        <f t="shared" si="28"/>
        <v>127901.56397713463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127901.56397713463</v>
      </c>
      <c r="P318" s="124">
        <f t="shared" si="31"/>
        <v>375.66582151769143</v>
      </c>
      <c r="Q318" s="124">
        <f t="shared" si="27"/>
        <v>260.01960961495041</v>
      </c>
      <c r="R318" s="124">
        <f t="shared" si="28"/>
        <v>128537.24940826726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128537.24940826726</v>
      </c>
      <c r="P319" s="124">
        <f t="shared" si="31"/>
        <v>375.66582151769143</v>
      </c>
      <c r="Q319" s="124">
        <f t="shared" si="27"/>
        <v>261.31193687429936</v>
      </c>
      <c r="R319" s="124">
        <f t="shared" si="28"/>
        <v>129174.22716665926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129174.22716665926</v>
      </c>
      <c r="P320" s="124">
        <f t="shared" si="31"/>
        <v>375.66582151769143</v>
      </c>
      <c r="Q320" s="124">
        <f t="shared" si="27"/>
        <v>262.60689139182273</v>
      </c>
      <c r="R320" s="124">
        <f t="shared" si="28"/>
        <v>129812.49987956877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129812.49987956877</v>
      </c>
      <c r="P321" s="124">
        <f t="shared" si="31"/>
        <v>375.66582151769143</v>
      </c>
      <c r="Q321" s="124">
        <f t="shared" si="27"/>
        <v>263.90447850864859</v>
      </c>
      <c r="R321" s="124">
        <f t="shared" si="28"/>
        <v>130452.0701795951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130452.0701795951</v>
      </c>
      <c r="P322" s="124">
        <f t="shared" si="31"/>
        <v>375.66582151769143</v>
      </c>
      <c r="Q322" s="124">
        <f t="shared" si="27"/>
        <v>265.20470357676339</v>
      </c>
      <c r="R322" s="124">
        <f t="shared" si="28"/>
        <v>131092.94070468956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131092.94070468956</v>
      </c>
      <c r="P323" s="124">
        <f t="shared" si="31"/>
        <v>375.66582151769143</v>
      </c>
      <c r="Q323" s="124">
        <f t="shared" si="27"/>
        <v>266.50757195903418</v>
      </c>
      <c r="R323" s="124">
        <f t="shared" si="28"/>
        <v>131735.11409816629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131735.11409816629</v>
      </c>
      <c r="P324" s="124">
        <f t="shared" si="31"/>
        <v>375.66582151769143</v>
      </c>
      <c r="Q324" s="124">
        <f t="shared" si="27"/>
        <v>267.81308902923024</v>
      </c>
      <c r="R324" s="124">
        <f t="shared" si="28"/>
        <v>132378.59300871321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132378.59300871321</v>
      </c>
      <c r="P325" s="124">
        <f t="shared" si="31"/>
        <v>375.66582151769143</v>
      </c>
      <c r="Q325" s="124">
        <f t="shared" si="27"/>
        <v>269.12126017204582</v>
      </c>
      <c r="R325" s="124">
        <f t="shared" si="28"/>
        <v>133023.38009040296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133023.38009040296</v>
      </c>
      <c r="P326" s="124">
        <f t="shared" si="31"/>
        <v>375.66582151769143</v>
      </c>
      <c r="Q326" s="124">
        <f t="shared" si="27"/>
        <v>270.43209078312191</v>
      </c>
      <c r="R326" s="124">
        <f t="shared" si="28"/>
        <v>133669.47800270378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133669.47800270378</v>
      </c>
      <c r="P327" s="124">
        <f t="shared" si="31"/>
        <v>375.66582151769143</v>
      </c>
      <c r="Q327" s="124">
        <f t="shared" si="27"/>
        <v>271.74558626906861</v>
      </c>
      <c r="R327" s="124">
        <f t="shared" si="28"/>
        <v>134316.88941049055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134316.88941049055</v>
      </c>
      <c r="P328" s="124">
        <f t="shared" si="31"/>
        <v>375.66582151769143</v>
      </c>
      <c r="Q328" s="124">
        <f t="shared" si="27"/>
        <v>273.06175204748769</v>
      </c>
      <c r="R328" s="124">
        <f t="shared" si="28"/>
        <v>134965.61698405573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134965.61698405573</v>
      </c>
      <c r="P329" s="124">
        <f t="shared" si="31"/>
        <v>375.66582151769143</v>
      </c>
      <c r="Q329" s="124">
        <f t="shared" si="27"/>
        <v>274.38059354699448</v>
      </c>
      <c r="R329" s="124">
        <f t="shared" si="28"/>
        <v>135615.66339912041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135615.66339912041</v>
      </c>
      <c r="P330" s="124">
        <f t="shared" si="31"/>
        <v>375.66582151769143</v>
      </c>
      <c r="Q330" s="124">
        <f t="shared" si="27"/>
        <v>275.70211620724075</v>
      </c>
      <c r="R330" s="124">
        <f t="shared" si="28"/>
        <v>136267.03133684536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136267.03133684536</v>
      </c>
      <c r="P331" s="124">
        <f t="shared" si="31"/>
        <v>375.66582151769143</v>
      </c>
      <c r="Q331" s="124">
        <f t="shared" si="27"/>
        <v>277.02632547893671</v>
      </c>
      <c r="R331" s="124">
        <f t="shared" si="28"/>
        <v>136919.72348384201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136919.72348384201</v>
      </c>
      <c r="P332" s="124">
        <f t="shared" si="31"/>
        <v>375.66582151769143</v>
      </c>
      <c r="Q332" s="124">
        <f t="shared" si="27"/>
        <v>278.35322682387374</v>
      </c>
      <c r="R332" s="124">
        <f t="shared" si="28"/>
        <v>137573.74253218359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137573.74253218359</v>
      </c>
      <c r="P333" s="124">
        <f t="shared" si="31"/>
        <v>375.66582151769143</v>
      </c>
      <c r="Q333" s="124">
        <f t="shared" si="27"/>
        <v>279.68282571494689</v>
      </c>
      <c r="R333" s="124">
        <f t="shared" si="28"/>
        <v>138229.09117941625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138229.09117941625</v>
      </c>
      <c r="P334" s="124">
        <f t="shared" si="31"/>
        <v>375.66582151769143</v>
      </c>
      <c r="Q334" s="124">
        <f t="shared" si="27"/>
        <v>281.0151276361774</v>
      </c>
      <c r="R334" s="124">
        <f t="shared" si="28"/>
        <v>138885.77212857013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138885.77212857013</v>
      </c>
      <c r="P335" s="124">
        <f t="shared" si="31"/>
        <v>375.66582151769143</v>
      </c>
      <c r="Q335" s="124">
        <f t="shared" si="27"/>
        <v>282.35013808273527</v>
      </c>
      <c r="R335" s="124">
        <f t="shared" si="28"/>
        <v>139543.78808817055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139543.78808817055</v>
      </c>
      <c r="P336" s="124">
        <f t="shared" si="31"/>
        <v>375.66582151769143</v>
      </c>
      <c r="Q336" s="124">
        <f t="shared" si="27"/>
        <v>283.68786256096212</v>
      </c>
      <c r="R336" s="124">
        <f t="shared" si="28"/>
        <v>140203.14177224922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140203.14177224922</v>
      </c>
      <c r="P337" s="124">
        <f t="shared" si="31"/>
        <v>375.66582151769143</v>
      </c>
      <c r="Q337" s="124">
        <f t="shared" si="27"/>
        <v>285.02830658839372</v>
      </c>
      <c r="R337" s="124">
        <f t="shared" si="28"/>
        <v>140863.83590035531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140863.83590035531</v>
      </c>
      <c r="P338" s="124">
        <f t="shared" si="31"/>
        <v>375.66582151769143</v>
      </c>
      <c r="Q338" s="124">
        <f t="shared" si="27"/>
        <v>286.37147569378283</v>
      </c>
      <c r="R338" s="124">
        <f t="shared" si="28"/>
        <v>141525.87319756678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141525.87319756678</v>
      </c>
      <c r="P339" s="124">
        <f t="shared" si="31"/>
        <v>375.66582151769143</v>
      </c>
      <c r="Q339" s="124">
        <f t="shared" si="27"/>
        <v>287.71737541712196</v>
      </c>
      <c r="R339" s="124">
        <f t="shared" si="28"/>
        <v>142189.2563945016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142189.2563945016</v>
      </c>
      <c r="P340" s="124">
        <f t="shared" si="31"/>
        <v>375.66582151769143</v>
      </c>
      <c r="Q340" s="124">
        <f t="shared" si="27"/>
        <v>289.06601130966624</v>
      </c>
      <c r="R340" s="124">
        <f t="shared" si="28"/>
        <v>142853.98822732895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142853.98822732895</v>
      </c>
      <c r="P341" s="124">
        <f t="shared" si="31"/>
        <v>375.66582151769143</v>
      </c>
      <c r="Q341" s="124">
        <f t="shared" si="27"/>
        <v>290.41738893395626</v>
      </c>
      <c r="R341" s="124">
        <f t="shared" si="28"/>
        <v>143520.0714377806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143520.0714377806</v>
      </c>
      <c r="P342" s="124">
        <f t="shared" si="31"/>
        <v>375.66582151769143</v>
      </c>
      <c r="Q342" s="124">
        <f t="shared" si="27"/>
        <v>291.77151386384116</v>
      </c>
      <c r="R342" s="124">
        <f t="shared" si="28"/>
        <v>144187.50877316215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144187.50877316215</v>
      </c>
      <c r="P343" s="124">
        <f t="shared" si="31"/>
        <v>375.66582151769143</v>
      </c>
      <c r="Q343" s="124">
        <f t="shared" si="27"/>
        <v>293.12839168450159</v>
      </c>
      <c r="R343" s="124">
        <f t="shared" si="28"/>
        <v>144856.30298636435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144856.30298636435</v>
      </c>
      <c r="P344" s="124">
        <f t="shared" si="31"/>
        <v>375.66582151769143</v>
      </c>
      <c r="Q344" s="124">
        <f t="shared" si="27"/>
        <v>294.48802799247244</v>
      </c>
      <c r="R344" s="124">
        <f t="shared" si="28"/>
        <v>145526.45683587453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145526.45683587453</v>
      </c>
      <c r="P345" s="124">
        <f t="shared" si="31"/>
        <v>375.66582151769143</v>
      </c>
      <c r="Q345" s="124">
        <f t="shared" si="27"/>
        <v>295.85042839566648</v>
      </c>
      <c r="R345" s="124">
        <f t="shared" si="28"/>
        <v>146197.9730857879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146197.9730857879</v>
      </c>
      <c r="P346" s="124">
        <f t="shared" si="31"/>
        <v>375.66582151769143</v>
      </c>
      <c r="Q346" s="124">
        <f t="shared" si="27"/>
        <v>297.21559851339691</v>
      </c>
      <c r="R346" s="124">
        <f t="shared" si="28"/>
        <v>146870.85450581901</v>
      </c>
      <c r="Z346" s="2"/>
    </row>
    <row r="347" spans="13:26" x14ac:dyDescent="0.2">
      <c r="M347" s="2"/>
      <c r="N347" s="1">
        <f t="shared" si="29"/>
        <v>289</v>
      </c>
      <c r="O347" s="124">
        <f t="shared" si="30"/>
        <v>146870.85450581901</v>
      </c>
      <c r="P347" s="124">
        <f t="shared" si="31"/>
        <v>375.66582151769143</v>
      </c>
      <c r="Q347" s="124">
        <f t="shared" si="27"/>
        <v>298.58354397640096</v>
      </c>
      <c r="R347" s="124">
        <f t="shared" si="28"/>
        <v>147545.1038713131</v>
      </c>
      <c r="Z347" s="2"/>
    </row>
    <row r="348" spans="13:26" x14ac:dyDescent="0.2">
      <c r="M348" s="2"/>
      <c r="N348" s="1">
        <f t="shared" si="29"/>
        <v>290</v>
      </c>
      <c r="O348" s="124">
        <f t="shared" si="30"/>
        <v>147545.1038713131</v>
      </c>
      <c r="P348" s="124">
        <f t="shared" si="31"/>
        <v>375.66582151769143</v>
      </c>
      <c r="Q348" s="124">
        <f t="shared" si="27"/>
        <v>299.95427042686282</v>
      </c>
      <c r="R348" s="124">
        <f t="shared" si="28"/>
        <v>148220.72396325765</v>
      </c>
      <c r="Z348" s="2"/>
    </row>
    <row r="349" spans="13:26" x14ac:dyDescent="0.2">
      <c r="M349" s="2"/>
      <c r="N349" s="1">
        <f t="shared" si="29"/>
        <v>291</v>
      </c>
      <c r="O349" s="124">
        <f t="shared" si="30"/>
        <v>148220.72396325765</v>
      </c>
      <c r="P349" s="124">
        <f t="shared" si="31"/>
        <v>375.66582151769143</v>
      </c>
      <c r="Q349" s="124">
        <f t="shared" si="27"/>
        <v>301.32778351843729</v>
      </c>
      <c r="R349" s="124">
        <f t="shared" si="28"/>
        <v>148897.7175682938</v>
      </c>
      <c r="Z349" s="2"/>
    </row>
    <row r="350" spans="13:26" x14ac:dyDescent="0.2">
      <c r="M350" s="2"/>
      <c r="N350" s="1">
        <f t="shared" si="29"/>
        <v>292</v>
      </c>
      <c r="O350" s="124">
        <f t="shared" si="30"/>
        <v>148897.7175682938</v>
      </c>
      <c r="P350" s="124">
        <f t="shared" si="31"/>
        <v>375.66582151769143</v>
      </c>
      <c r="Q350" s="124">
        <f t="shared" si="27"/>
        <v>302.70408891627261</v>
      </c>
      <c r="R350" s="124">
        <f t="shared" si="28"/>
        <v>149576.08747872777</v>
      </c>
      <c r="Z350" s="2"/>
    </row>
    <row r="351" spans="13:26" x14ac:dyDescent="0.2">
      <c r="M351" s="2"/>
      <c r="N351" s="1">
        <f t="shared" si="29"/>
        <v>293</v>
      </c>
      <c r="O351" s="124">
        <f t="shared" si="30"/>
        <v>149576.08747872777</v>
      </c>
      <c r="P351" s="124">
        <f t="shared" si="31"/>
        <v>375.66582151769143</v>
      </c>
      <c r="Q351" s="124">
        <f t="shared" si="27"/>
        <v>304.08319229703432</v>
      </c>
      <c r="R351" s="124">
        <f t="shared" si="28"/>
        <v>150255.8364925425</v>
      </c>
      <c r="Z351" s="2"/>
    </row>
    <row r="352" spans="13:26" x14ac:dyDescent="0.2">
      <c r="M352" s="2"/>
      <c r="N352" s="1">
        <f t="shared" si="29"/>
        <v>294</v>
      </c>
      <c r="O352" s="124">
        <f t="shared" si="30"/>
        <v>150255.8364925425</v>
      </c>
      <c r="P352" s="124">
        <f t="shared" si="31"/>
        <v>375.66582151769143</v>
      </c>
      <c r="Q352" s="124">
        <f t="shared" si="27"/>
        <v>305.46509934892816</v>
      </c>
      <c r="R352" s="124">
        <f t="shared" si="28"/>
        <v>150936.96741340912</v>
      </c>
      <c r="Z352" s="2"/>
    </row>
    <row r="353" spans="13:26" x14ac:dyDescent="0.2">
      <c r="M353" s="2"/>
      <c r="N353" s="1">
        <f t="shared" si="29"/>
        <v>295</v>
      </c>
      <c r="O353" s="124">
        <f t="shared" si="30"/>
        <v>150936.96741340912</v>
      </c>
      <c r="P353" s="124">
        <f t="shared" si="31"/>
        <v>375.66582151769143</v>
      </c>
      <c r="Q353" s="124">
        <f t="shared" si="27"/>
        <v>306.84981577172397</v>
      </c>
      <c r="R353" s="124">
        <f t="shared" si="28"/>
        <v>151619.48305069853</v>
      </c>
      <c r="Z353" s="2"/>
    </row>
    <row r="354" spans="13:26" x14ac:dyDescent="0.2">
      <c r="M354" s="2"/>
      <c r="N354" s="1">
        <f t="shared" si="29"/>
        <v>296</v>
      </c>
      <c r="O354" s="124">
        <f t="shared" si="30"/>
        <v>151619.48305069853</v>
      </c>
      <c r="P354" s="124">
        <f t="shared" si="31"/>
        <v>375.66582151769143</v>
      </c>
      <c r="Q354" s="124">
        <f t="shared" si="27"/>
        <v>308.23734727677908</v>
      </c>
      <c r="R354" s="124">
        <f t="shared" si="28"/>
        <v>152303.386219493</v>
      </c>
      <c r="Z354" s="2"/>
    </row>
    <row r="355" spans="13:26" x14ac:dyDescent="0.2">
      <c r="M355" s="2"/>
      <c r="N355" s="1">
        <f t="shared" si="29"/>
        <v>297</v>
      </c>
      <c r="O355" s="124">
        <f t="shared" si="30"/>
        <v>152303.386219493</v>
      </c>
      <c r="P355" s="124">
        <f t="shared" si="31"/>
        <v>375.66582151769143</v>
      </c>
      <c r="Q355" s="124">
        <f t="shared" si="27"/>
        <v>309.62769958706161</v>
      </c>
      <c r="R355" s="124">
        <f t="shared" si="28"/>
        <v>152988.67974059776</v>
      </c>
      <c r="Z355" s="2"/>
    </row>
    <row r="356" spans="13:26" x14ac:dyDescent="0.2">
      <c r="M356" s="2"/>
      <c r="N356" s="1">
        <f t="shared" si="29"/>
        <v>298</v>
      </c>
      <c r="O356" s="124">
        <f t="shared" si="30"/>
        <v>152988.67974059776</v>
      </c>
      <c r="P356" s="124">
        <f t="shared" si="31"/>
        <v>375.66582151769143</v>
      </c>
      <c r="Q356" s="124">
        <f t="shared" si="27"/>
        <v>311.02087843717459</v>
      </c>
      <c r="R356" s="124">
        <f t="shared" si="28"/>
        <v>153675.36644055264</v>
      </c>
      <c r="Z356" s="2"/>
    </row>
    <row r="357" spans="13:26" x14ac:dyDescent="0.2">
      <c r="M357" s="2"/>
      <c r="N357" s="1">
        <f t="shared" si="29"/>
        <v>299</v>
      </c>
      <c r="O357" s="124">
        <f t="shared" si="30"/>
        <v>153675.36644055264</v>
      </c>
      <c r="P357" s="124">
        <f t="shared" si="31"/>
        <v>375.66582151769143</v>
      </c>
      <c r="Q357" s="124">
        <f t="shared" si="27"/>
        <v>312.41688957337908</v>
      </c>
      <c r="R357" s="124">
        <f t="shared" si="28"/>
        <v>154363.44915164373</v>
      </c>
      <c r="Z357" s="2"/>
    </row>
    <row r="358" spans="13:26" x14ac:dyDescent="0.2">
      <c r="M358" s="2"/>
      <c r="N358" s="1">
        <f t="shared" si="29"/>
        <v>300</v>
      </c>
      <c r="O358" s="124">
        <f t="shared" si="30"/>
        <v>154363.44915164373</v>
      </c>
      <c r="P358" s="124">
        <f t="shared" si="31"/>
        <v>375.66582151769143</v>
      </c>
      <c r="Q358" s="124">
        <f t="shared" si="27"/>
        <v>313.81573875361806</v>
      </c>
      <c r="R358" s="124">
        <f t="shared" si="28"/>
        <v>155052.93071191505</v>
      </c>
      <c r="Z358" s="2"/>
    </row>
    <row r="359" spans="13:26" x14ac:dyDescent="0.2">
      <c r="M359" s="2"/>
      <c r="N359" s="1">
        <f t="shared" si="29"/>
        <v>301</v>
      </c>
      <c r="O359" s="124">
        <f t="shared" si="30"/>
        <v>155052.93071191505</v>
      </c>
      <c r="P359" s="124">
        <f t="shared" si="31"/>
        <v>375.66582151769143</v>
      </c>
      <c r="Q359" s="124">
        <f t="shared" si="27"/>
        <v>315.21743174754039</v>
      </c>
      <c r="R359" s="124">
        <f t="shared" si="28"/>
        <v>155743.81396518028</v>
      </c>
      <c r="Z359" s="2"/>
    </row>
    <row r="360" spans="13:26" x14ac:dyDescent="0.2">
      <c r="M360" s="2"/>
      <c r="N360" s="1">
        <f t="shared" si="29"/>
        <v>302</v>
      </c>
      <c r="O360" s="124">
        <f t="shared" si="30"/>
        <v>155743.81396518028</v>
      </c>
      <c r="P360" s="124">
        <f t="shared" si="31"/>
        <v>375.66582151769143</v>
      </c>
      <c r="Q360" s="124">
        <f t="shared" si="27"/>
        <v>316.62197433652426</v>
      </c>
      <c r="R360" s="124">
        <f t="shared" si="28"/>
        <v>156436.10176103452</v>
      </c>
      <c r="Z360" s="2"/>
    </row>
    <row r="361" spans="13:26" x14ac:dyDescent="0.2">
      <c r="M361" s="2"/>
      <c r="N361" s="1">
        <f t="shared" si="29"/>
        <v>303</v>
      </c>
      <c r="O361" s="124">
        <f t="shared" si="30"/>
        <v>156436.10176103452</v>
      </c>
      <c r="P361" s="124">
        <f t="shared" si="31"/>
        <v>375.66582151769143</v>
      </c>
      <c r="Q361" s="124">
        <f t="shared" si="27"/>
        <v>318.0293723137014</v>
      </c>
      <c r="R361" s="124">
        <f t="shared" si="28"/>
        <v>157129.79695486592</v>
      </c>
      <c r="Z361" s="2"/>
    </row>
    <row r="362" spans="13:26" x14ac:dyDescent="0.2">
      <c r="M362" s="2"/>
      <c r="N362" s="1">
        <f t="shared" si="29"/>
        <v>304</v>
      </c>
      <c r="O362" s="124">
        <f t="shared" si="30"/>
        <v>157129.79695486592</v>
      </c>
      <c r="P362" s="124">
        <f t="shared" si="31"/>
        <v>375.66582151769143</v>
      </c>
      <c r="Q362" s="124">
        <f t="shared" si="27"/>
        <v>319.43963148398063</v>
      </c>
      <c r="R362" s="124">
        <f t="shared" si="28"/>
        <v>157824.9024078676</v>
      </c>
      <c r="Z362" s="2"/>
    </row>
    <row r="363" spans="13:26" x14ac:dyDescent="0.2">
      <c r="M363" s="2"/>
      <c r="N363" s="1">
        <f t="shared" si="29"/>
        <v>305</v>
      </c>
      <c r="O363" s="124">
        <f t="shared" si="30"/>
        <v>157824.9024078676</v>
      </c>
      <c r="P363" s="124">
        <f t="shared" si="31"/>
        <v>375.66582151769143</v>
      </c>
      <c r="Q363" s="124">
        <f t="shared" si="27"/>
        <v>320.85275766407199</v>
      </c>
      <c r="R363" s="124">
        <f t="shared" si="28"/>
        <v>158521.42098704938</v>
      </c>
      <c r="Z363" s="2"/>
    </row>
    <row r="364" spans="13:26" x14ac:dyDescent="0.2">
      <c r="M364" s="2"/>
      <c r="N364" s="1">
        <f t="shared" si="29"/>
        <v>306</v>
      </c>
      <c r="O364" s="124">
        <f t="shared" si="30"/>
        <v>158521.42098704938</v>
      </c>
      <c r="P364" s="124">
        <f t="shared" si="31"/>
        <v>375.66582151769143</v>
      </c>
      <c r="Q364" s="124">
        <f t="shared" si="27"/>
        <v>322.2687566825108</v>
      </c>
      <c r="R364" s="124">
        <f t="shared" si="28"/>
        <v>159219.3555652496</v>
      </c>
      <c r="Z364" s="2"/>
    </row>
    <row r="365" spans="13:26" x14ac:dyDescent="0.2">
      <c r="M365" s="2"/>
      <c r="N365" s="1">
        <f t="shared" si="29"/>
        <v>307</v>
      </c>
      <c r="O365" s="124">
        <f t="shared" si="30"/>
        <v>159219.3555652496</v>
      </c>
      <c r="P365" s="124">
        <f t="shared" si="31"/>
        <v>375.66582151769143</v>
      </c>
      <c r="Q365" s="124">
        <f t="shared" si="27"/>
        <v>323.68763437968136</v>
      </c>
      <c r="R365" s="124">
        <f t="shared" si="28"/>
        <v>159918.70902114699</v>
      </c>
      <c r="Z365" s="2"/>
    </row>
    <row r="366" spans="13:26" x14ac:dyDescent="0.2">
      <c r="M366" s="2"/>
      <c r="N366" s="1">
        <f t="shared" si="29"/>
        <v>308</v>
      </c>
      <c r="O366" s="124">
        <f t="shared" si="30"/>
        <v>159918.70902114699</v>
      </c>
      <c r="P366" s="124">
        <f t="shared" si="31"/>
        <v>375.66582151769143</v>
      </c>
      <c r="Q366" s="124">
        <f t="shared" si="27"/>
        <v>325.10939660784157</v>
      </c>
      <c r="R366" s="124">
        <f t="shared" si="28"/>
        <v>160619.48423927254</v>
      </c>
      <c r="Z366" s="2"/>
    </row>
    <row r="367" spans="13:26" x14ac:dyDescent="0.2">
      <c r="M367" s="2"/>
      <c r="N367" s="1">
        <f t="shared" si="29"/>
        <v>309</v>
      </c>
      <c r="O367" s="124">
        <f t="shared" si="30"/>
        <v>160619.48423927254</v>
      </c>
      <c r="P367" s="124">
        <f t="shared" si="31"/>
        <v>375.66582151769143</v>
      </c>
      <c r="Q367" s="124">
        <f t="shared" si="27"/>
        <v>326.53404923114658</v>
      </c>
      <c r="R367" s="124">
        <f t="shared" si="28"/>
        <v>161321.68411002139</v>
      </c>
      <c r="Z367" s="2"/>
    </row>
    <row r="368" spans="13:26" x14ac:dyDescent="0.2">
      <c r="M368" s="2"/>
      <c r="N368" s="1">
        <f t="shared" si="29"/>
        <v>310</v>
      </c>
      <c r="O368" s="124">
        <f t="shared" si="30"/>
        <v>161321.68411002139</v>
      </c>
      <c r="P368" s="124">
        <f t="shared" si="31"/>
        <v>375.66582151769143</v>
      </c>
      <c r="Q368" s="124">
        <f t="shared" si="27"/>
        <v>327.96159812567322</v>
      </c>
      <c r="R368" s="124">
        <f t="shared" si="28"/>
        <v>162025.31152966476</v>
      </c>
      <c r="Z368" s="2"/>
    </row>
    <row r="369" spans="13:26" x14ac:dyDescent="0.2">
      <c r="M369" s="2"/>
      <c r="N369" s="1">
        <f t="shared" si="29"/>
        <v>311</v>
      </c>
      <c r="O369" s="124">
        <f t="shared" si="30"/>
        <v>162025.31152966476</v>
      </c>
      <c r="P369" s="124">
        <f t="shared" si="31"/>
        <v>375.66582151769143</v>
      </c>
      <c r="Q369" s="124">
        <f t="shared" si="27"/>
        <v>329.39204917944414</v>
      </c>
      <c r="R369" s="124">
        <f t="shared" si="28"/>
        <v>162730.3694003619</v>
      </c>
      <c r="Z369" s="2"/>
    </row>
    <row r="370" spans="13:26" x14ac:dyDescent="0.2">
      <c r="M370" s="2"/>
      <c r="N370" s="1">
        <f t="shared" si="29"/>
        <v>312</v>
      </c>
      <c r="O370" s="124">
        <f t="shared" si="30"/>
        <v>162730.3694003619</v>
      </c>
      <c r="P370" s="124">
        <f t="shared" si="31"/>
        <v>375.66582151769143</v>
      </c>
      <c r="Q370" s="124">
        <f t="shared" si="27"/>
        <v>330.82540829245227</v>
      </c>
      <c r="R370" s="124">
        <f t="shared" si="28"/>
        <v>163436.86063017204</v>
      </c>
      <c r="Z370" s="2"/>
    </row>
    <row r="371" spans="13:26" x14ac:dyDescent="0.2">
      <c r="M371" s="2"/>
      <c r="N371" s="1">
        <f t="shared" si="29"/>
        <v>313</v>
      </c>
      <c r="O371" s="124">
        <f t="shared" si="30"/>
        <v>163436.86063017204</v>
      </c>
      <c r="P371" s="124">
        <f t="shared" si="31"/>
        <v>375.66582151769143</v>
      </c>
      <c r="Q371" s="124">
        <f t="shared" si="27"/>
        <v>332.26168137668492</v>
      </c>
      <c r="R371" s="124">
        <f t="shared" si="28"/>
        <v>164144.78813306644</v>
      </c>
      <c r="Z371" s="2"/>
    </row>
    <row r="372" spans="13:26" x14ac:dyDescent="0.2">
      <c r="M372" s="2"/>
      <c r="N372" s="1">
        <f t="shared" si="29"/>
        <v>314</v>
      </c>
      <c r="O372" s="124">
        <f t="shared" si="30"/>
        <v>164144.78813306644</v>
      </c>
      <c r="P372" s="124">
        <f t="shared" si="31"/>
        <v>375.66582151769143</v>
      </c>
      <c r="Q372" s="124">
        <f t="shared" si="27"/>
        <v>333.7008743561484</v>
      </c>
      <c r="R372" s="124">
        <f t="shared" si="28"/>
        <v>164854.15482894029</v>
      </c>
      <c r="Z372" s="2"/>
    </row>
    <row r="373" spans="13:26" x14ac:dyDescent="0.2">
      <c r="M373" s="2"/>
      <c r="N373" s="1">
        <f t="shared" si="29"/>
        <v>315</v>
      </c>
      <c r="O373" s="124">
        <f t="shared" si="30"/>
        <v>164854.15482894029</v>
      </c>
      <c r="P373" s="124">
        <f t="shared" si="31"/>
        <v>375.66582151769143</v>
      </c>
      <c r="Q373" s="124">
        <f t="shared" si="27"/>
        <v>335.1429931668921</v>
      </c>
      <c r="R373" s="124">
        <f t="shared" si="28"/>
        <v>165564.96364362488</v>
      </c>
      <c r="Z373" s="2"/>
    </row>
    <row r="374" spans="13:26" x14ac:dyDescent="0.2">
      <c r="M374" s="2"/>
      <c r="N374" s="1">
        <f t="shared" si="29"/>
        <v>316</v>
      </c>
      <c r="O374" s="124">
        <f t="shared" si="30"/>
        <v>165564.96364362488</v>
      </c>
      <c r="P374" s="124">
        <f t="shared" si="31"/>
        <v>375.66582151769143</v>
      </c>
      <c r="Q374" s="124">
        <f t="shared" si="27"/>
        <v>336.5880437570334</v>
      </c>
      <c r="R374" s="124">
        <f t="shared" si="28"/>
        <v>166277.21750889963</v>
      </c>
      <c r="Z374" s="2"/>
    </row>
    <row r="375" spans="13:26" x14ac:dyDescent="0.2">
      <c r="M375" s="2"/>
      <c r="N375" s="1">
        <f t="shared" si="29"/>
        <v>317</v>
      </c>
      <c r="O375" s="124">
        <f t="shared" si="30"/>
        <v>166277.21750889963</v>
      </c>
      <c r="P375" s="124">
        <f t="shared" si="31"/>
        <v>375.66582151769143</v>
      </c>
      <c r="Q375" s="124">
        <f t="shared" si="27"/>
        <v>338.03603208678197</v>
      </c>
      <c r="R375" s="124">
        <f t="shared" si="28"/>
        <v>166990.91936250412</v>
      </c>
      <c r="Z375" s="2"/>
    </row>
    <row r="376" spans="13:26" x14ac:dyDescent="0.2">
      <c r="M376" s="2"/>
      <c r="N376" s="1">
        <f t="shared" si="29"/>
        <v>318</v>
      </c>
      <c r="O376" s="124">
        <f t="shared" si="30"/>
        <v>166990.91936250412</v>
      </c>
      <c r="P376" s="124">
        <f t="shared" si="31"/>
        <v>375.66582151769143</v>
      </c>
      <c r="Q376" s="124">
        <f t="shared" si="27"/>
        <v>339.48696412846431</v>
      </c>
      <c r="R376" s="124">
        <f t="shared" si="28"/>
        <v>167706.0721481503</v>
      </c>
      <c r="Z376" s="2"/>
    </row>
    <row r="377" spans="13:26" x14ac:dyDescent="0.2">
      <c r="M377" s="2"/>
      <c r="N377" s="1">
        <f t="shared" si="29"/>
        <v>319</v>
      </c>
      <c r="O377" s="124">
        <f t="shared" si="30"/>
        <v>167706.0721481503</v>
      </c>
      <c r="P377" s="124">
        <f t="shared" si="31"/>
        <v>375.66582151769143</v>
      </c>
      <c r="Q377" s="124">
        <f t="shared" si="27"/>
        <v>340.9408458665485</v>
      </c>
      <c r="R377" s="124">
        <f t="shared" si="28"/>
        <v>168422.67881553454</v>
      </c>
      <c r="Z377" s="2"/>
    </row>
    <row r="378" spans="13:26" x14ac:dyDescent="0.2">
      <c r="M378" s="2"/>
      <c r="N378" s="1">
        <f t="shared" si="29"/>
        <v>320</v>
      </c>
      <c r="O378" s="124">
        <f t="shared" si="30"/>
        <v>168422.67881553454</v>
      </c>
      <c r="P378" s="124">
        <f t="shared" si="31"/>
        <v>375.66582151769143</v>
      </c>
      <c r="Q378" s="124">
        <f t="shared" si="27"/>
        <v>342.39768329766878</v>
      </c>
      <c r="R378" s="124">
        <f t="shared" si="28"/>
        <v>169140.74232034991</v>
      </c>
      <c r="Z378" s="2"/>
    </row>
    <row r="379" spans="13:26" x14ac:dyDescent="0.2">
      <c r="M379" s="2"/>
      <c r="N379" s="1">
        <f t="shared" si="29"/>
        <v>321</v>
      </c>
      <c r="O379" s="124">
        <f t="shared" si="30"/>
        <v>169140.74232034991</v>
      </c>
      <c r="P379" s="124">
        <f t="shared" si="31"/>
        <v>375.66582151769143</v>
      </c>
      <c r="Q379" s="124">
        <f t="shared" ref="Q379:Q394" si="32">O379*$P$53</f>
        <v>343.85748243065058</v>
      </c>
      <c r="R379" s="124">
        <f t="shared" ref="R379:R394" si="33">O379+P379+Q379</f>
        <v>169860.26562429825</v>
      </c>
      <c r="Z379" s="2"/>
    </row>
    <row r="380" spans="13:26" x14ac:dyDescent="0.2">
      <c r="M380" s="2"/>
      <c r="N380" s="1">
        <f t="shared" ref="N380:N394" si="34">N379+1</f>
        <v>322</v>
      </c>
      <c r="O380" s="124">
        <f t="shared" ref="O380:O394" si="35">R379</f>
        <v>169860.26562429825</v>
      </c>
      <c r="P380" s="124">
        <f t="shared" ref="P380:P394" si="36">P379</f>
        <v>375.66582151769143</v>
      </c>
      <c r="Q380" s="124">
        <f t="shared" si="32"/>
        <v>345.32024928653482</v>
      </c>
      <c r="R380" s="124">
        <f t="shared" si="33"/>
        <v>170581.25169510249</v>
      </c>
      <c r="Z380" s="2"/>
    </row>
    <row r="381" spans="13:26" x14ac:dyDescent="0.2">
      <c r="M381" s="2"/>
      <c r="N381" s="1">
        <f t="shared" si="34"/>
        <v>323</v>
      </c>
      <c r="O381" s="124">
        <f t="shared" si="35"/>
        <v>170581.25169510249</v>
      </c>
      <c r="P381" s="124">
        <f t="shared" si="36"/>
        <v>375.66582151769143</v>
      </c>
      <c r="Q381" s="124">
        <f t="shared" si="32"/>
        <v>346.78598989860308</v>
      </c>
      <c r="R381" s="124">
        <f t="shared" si="33"/>
        <v>171303.7035065188</v>
      </c>
      <c r="Z381" s="2"/>
    </row>
    <row r="382" spans="13:26" x14ac:dyDescent="0.2">
      <c r="M382" s="2"/>
      <c r="N382" s="1">
        <f t="shared" si="34"/>
        <v>324</v>
      </c>
      <c r="O382" s="124">
        <f t="shared" si="35"/>
        <v>171303.7035065188</v>
      </c>
      <c r="P382" s="124">
        <f t="shared" si="36"/>
        <v>375.66582151769143</v>
      </c>
      <c r="Q382" s="124">
        <f t="shared" si="32"/>
        <v>348.25471031240244</v>
      </c>
      <c r="R382" s="124">
        <f t="shared" si="33"/>
        <v>172027.62403834891</v>
      </c>
      <c r="Z382" s="2"/>
    </row>
    <row r="383" spans="13:26" x14ac:dyDescent="0.2">
      <c r="M383" s="2"/>
      <c r="N383" s="1">
        <f t="shared" si="34"/>
        <v>325</v>
      </c>
      <c r="O383" s="124">
        <f t="shared" si="35"/>
        <v>172027.62403834891</v>
      </c>
      <c r="P383" s="124">
        <f t="shared" si="36"/>
        <v>375.66582151769143</v>
      </c>
      <c r="Q383" s="124">
        <f t="shared" si="32"/>
        <v>349.72641658577032</v>
      </c>
      <c r="R383" s="124">
        <f t="shared" si="33"/>
        <v>172753.01627645237</v>
      </c>
      <c r="Z383" s="2"/>
    </row>
    <row r="384" spans="13:26" x14ac:dyDescent="0.2">
      <c r="M384" s="2"/>
      <c r="N384" s="1">
        <f t="shared" si="34"/>
        <v>326</v>
      </c>
      <c r="O384" s="124">
        <f t="shared" si="35"/>
        <v>172753.01627645237</v>
      </c>
      <c r="P384" s="124">
        <f t="shared" si="36"/>
        <v>375.66582151769143</v>
      </c>
      <c r="Q384" s="124">
        <f t="shared" si="32"/>
        <v>351.20111478885951</v>
      </c>
      <c r="R384" s="124">
        <f t="shared" si="33"/>
        <v>173479.88321275893</v>
      </c>
      <c r="Z384" s="2"/>
    </row>
    <row r="385" spans="13:26" x14ac:dyDescent="0.2">
      <c r="M385" s="2"/>
      <c r="N385" s="1">
        <f t="shared" si="34"/>
        <v>327</v>
      </c>
      <c r="O385" s="124">
        <f t="shared" si="35"/>
        <v>173479.88321275893</v>
      </c>
      <c r="P385" s="124">
        <f t="shared" si="36"/>
        <v>375.66582151769143</v>
      </c>
      <c r="Q385" s="124">
        <f t="shared" si="32"/>
        <v>352.67881100416326</v>
      </c>
      <c r="R385" s="124">
        <f t="shared" si="33"/>
        <v>174208.22784528078</v>
      </c>
      <c r="Z385" s="2"/>
    </row>
    <row r="386" spans="13:26" x14ac:dyDescent="0.2">
      <c r="M386" s="2"/>
      <c r="N386" s="1">
        <f t="shared" si="34"/>
        <v>328</v>
      </c>
      <c r="O386" s="124">
        <f t="shared" si="35"/>
        <v>174208.22784528078</v>
      </c>
      <c r="P386" s="124">
        <f t="shared" si="36"/>
        <v>375.66582151769143</v>
      </c>
      <c r="Q386" s="124">
        <f t="shared" si="32"/>
        <v>354.15951132654038</v>
      </c>
      <c r="R386" s="124">
        <f t="shared" si="33"/>
        <v>174938.05317812503</v>
      </c>
      <c r="Z386" s="2"/>
    </row>
    <row r="387" spans="13:26" x14ac:dyDescent="0.2">
      <c r="M387" s="2"/>
      <c r="N387" s="1">
        <f t="shared" si="34"/>
        <v>329</v>
      </c>
      <c r="O387" s="124">
        <f t="shared" si="35"/>
        <v>174938.05317812503</v>
      </c>
      <c r="P387" s="124">
        <f t="shared" si="36"/>
        <v>375.66582151769143</v>
      </c>
      <c r="Q387" s="124">
        <f t="shared" si="32"/>
        <v>355.64322186324023</v>
      </c>
      <c r="R387" s="124">
        <f t="shared" si="33"/>
        <v>175669.36222150599</v>
      </c>
      <c r="Z387" s="2"/>
    </row>
    <row r="388" spans="13:26" x14ac:dyDescent="0.2">
      <c r="M388" s="2"/>
      <c r="N388" s="1">
        <f t="shared" si="34"/>
        <v>330</v>
      </c>
      <c r="O388" s="124">
        <f t="shared" si="35"/>
        <v>175669.36222150599</v>
      </c>
      <c r="P388" s="124">
        <f t="shared" si="36"/>
        <v>375.66582151769143</v>
      </c>
      <c r="Q388" s="124">
        <f t="shared" si="32"/>
        <v>357.12994873392802</v>
      </c>
      <c r="R388" s="124">
        <f t="shared" si="33"/>
        <v>176402.15799175762</v>
      </c>
      <c r="Z388" s="2"/>
    </row>
    <row r="389" spans="13:26" x14ac:dyDescent="0.2">
      <c r="M389" s="2"/>
      <c r="N389" s="1">
        <f t="shared" si="34"/>
        <v>331</v>
      </c>
      <c r="O389" s="124">
        <f t="shared" si="35"/>
        <v>176402.15799175762</v>
      </c>
      <c r="P389" s="124">
        <f t="shared" si="36"/>
        <v>375.66582151769143</v>
      </c>
      <c r="Q389" s="124">
        <f t="shared" si="32"/>
        <v>358.61969807071</v>
      </c>
      <c r="R389" s="124">
        <f t="shared" si="33"/>
        <v>177136.44351134603</v>
      </c>
      <c r="Z389" s="2"/>
    </row>
    <row r="390" spans="13:26" x14ac:dyDescent="0.2">
      <c r="M390" s="2"/>
      <c r="N390" s="1">
        <f t="shared" si="34"/>
        <v>332</v>
      </c>
      <c r="O390" s="124">
        <f t="shared" si="35"/>
        <v>177136.44351134603</v>
      </c>
      <c r="P390" s="124">
        <f t="shared" si="36"/>
        <v>375.66582151769143</v>
      </c>
      <c r="Q390" s="124">
        <f t="shared" si="32"/>
        <v>360.11247601815887</v>
      </c>
      <c r="R390" s="124">
        <f t="shared" si="33"/>
        <v>177872.22180888191</v>
      </c>
      <c r="Z390" s="2"/>
    </row>
    <row r="391" spans="13:26" x14ac:dyDescent="0.2">
      <c r="M391" s="2"/>
      <c r="N391" s="1">
        <f t="shared" si="34"/>
        <v>333</v>
      </c>
      <c r="O391" s="124">
        <f t="shared" si="35"/>
        <v>177872.22180888191</v>
      </c>
      <c r="P391" s="124">
        <f t="shared" si="36"/>
        <v>375.66582151769143</v>
      </c>
      <c r="Q391" s="124">
        <f t="shared" si="32"/>
        <v>361.60828873333907</v>
      </c>
      <c r="R391" s="124">
        <f t="shared" si="33"/>
        <v>178609.49591913295</v>
      </c>
      <c r="Z391" s="2"/>
    </row>
    <row r="392" spans="13:26" x14ac:dyDescent="0.2">
      <c r="M392" s="2"/>
      <c r="N392" s="1">
        <f t="shared" si="34"/>
        <v>334</v>
      </c>
      <c r="O392" s="124">
        <f t="shared" si="35"/>
        <v>178609.49591913295</v>
      </c>
      <c r="P392" s="124">
        <f t="shared" si="36"/>
        <v>375.66582151769143</v>
      </c>
      <c r="Q392" s="124">
        <f t="shared" si="32"/>
        <v>363.10714238583199</v>
      </c>
      <c r="R392" s="124">
        <f t="shared" si="33"/>
        <v>179348.26888303648</v>
      </c>
      <c r="Z392" s="2"/>
    </row>
    <row r="393" spans="13:26" x14ac:dyDescent="0.2">
      <c r="M393" s="2"/>
      <c r="N393" s="1">
        <f t="shared" si="34"/>
        <v>335</v>
      </c>
      <c r="O393" s="124">
        <f t="shared" si="35"/>
        <v>179348.26888303648</v>
      </c>
      <c r="P393" s="124">
        <f t="shared" si="36"/>
        <v>375.66582151769143</v>
      </c>
      <c r="Q393" s="124">
        <f t="shared" si="32"/>
        <v>364.60904315776173</v>
      </c>
      <c r="R393" s="124">
        <f t="shared" si="33"/>
        <v>180088.54374771196</v>
      </c>
      <c r="Z393" s="2"/>
    </row>
    <row r="394" spans="13:26" x14ac:dyDescent="0.2">
      <c r="M394" s="2"/>
      <c r="N394" s="1">
        <f t="shared" si="34"/>
        <v>336</v>
      </c>
      <c r="O394" s="124">
        <f t="shared" si="35"/>
        <v>180088.54374771196</v>
      </c>
      <c r="P394" s="124">
        <f t="shared" si="36"/>
        <v>375.66582151769143</v>
      </c>
      <c r="Q394" s="124">
        <f t="shared" si="32"/>
        <v>366.11399724382034</v>
      </c>
      <c r="R394" s="124">
        <f t="shared" si="33"/>
        <v>180830.32356647347</v>
      </c>
      <c r="Z394" s="2"/>
    </row>
    <row r="395" spans="13:26" x14ac:dyDescent="0.2">
      <c r="M395" s="2"/>
      <c r="N395" s="163" t="s">
        <v>216</v>
      </c>
      <c r="O395" s="163" t="s">
        <v>216</v>
      </c>
      <c r="P395" s="163" t="s">
        <v>216</v>
      </c>
      <c r="Q395" s="163" t="s">
        <v>216</v>
      </c>
      <c r="R395" s="163" t="s">
        <v>216</v>
      </c>
      <c r="Z395" s="2"/>
    </row>
    <row r="396" spans="13:26" x14ac:dyDescent="0.2">
      <c r="M396" s="2"/>
      <c r="N396" s="134"/>
      <c r="O396" s="134" t="s">
        <v>231</v>
      </c>
      <c r="P396" s="196">
        <f>SUM(P59:P394)</f>
        <v>126223.71602994375</v>
      </c>
      <c r="Q396" s="196">
        <f>SUM(Q59:Q394)</f>
        <v>54606.60753652882</v>
      </c>
      <c r="R396" s="196">
        <f>P396+Q396</f>
        <v>180830.32356647257</v>
      </c>
      <c r="S396" s="124">
        <f>R396-P54</f>
        <v>-4.8894435167312622E-9</v>
      </c>
      <c r="Z396" s="2"/>
    </row>
    <row r="397" spans="13:26" x14ac:dyDescent="0.2"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0A1F1-C997-4BF5-A9AF-4FCBDAFB3E08}">
  <sheetPr>
    <tabColor theme="2" tint="-0.499984740745262"/>
    <pageSetUpPr fitToPage="1"/>
  </sheetPr>
  <dimension ref="A1:AH409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2.710937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28515625" style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5703125" style="1" bestFit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English Creek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2054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8640972.0191220883</v>
      </c>
      <c r="Q8" s="184">
        <f>G10</f>
        <v>4356704.2764451206</v>
      </c>
      <c r="R8" s="184">
        <f>G11</f>
        <v>4362822.6408447968</v>
      </c>
      <c r="S8" s="184">
        <f>G12</f>
        <v>2503200.3211580692</v>
      </c>
      <c r="T8" s="184">
        <f>G13</f>
        <v>-2581755.2193258977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18480174.888501205</v>
      </c>
      <c r="Q9" s="184">
        <f>L10</f>
        <v>9800753.1020211037</v>
      </c>
      <c r="R9" s="184">
        <f>L11</f>
        <v>9954881.8584015388</v>
      </c>
      <c r="S9" s="184">
        <f>L12</f>
        <v>4615466.5853043608</v>
      </c>
      <c r="T9" s="184">
        <f>L13</f>
        <v>-5890926.6572257979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32</v>
      </c>
      <c r="B10" s="170">
        <f>'Escalation Factors'!$A$10</f>
        <v>2023</v>
      </c>
      <c r="C10" s="201">
        <v>2054</v>
      </c>
      <c r="D10" s="10" t="s">
        <v>155</v>
      </c>
      <c r="E10" s="184">
        <f>VLOOKUP($A$10,'Cost Estimates in 2023'!$A:$F,2,FALSE)</f>
        <v>4131490</v>
      </c>
      <c r="F10" s="164">
        <f>VLOOKUP(G$7,Multiplier_Labor,3,FALSE)</f>
        <v>1.0545116353773385</v>
      </c>
      <c r="G10" s="185">
        <f>E10*F10</f>
        <v>4356704.2764451206</v>
      </c>
      <c r="H10" s="137"/>
      <c r="J10" s="165">
        <f>C10+1</f>
        <v>2055</v>
      </c>
      <c r="K10" s="164">
        <f>VLOOKUP(J$10,Multiplier_Labor,4,FALSE)</f>
        <v>2.2495796088363584</v>
      </c>
      <c r="L10" s="185">
        <f>G10*K10</f>
        <v>9800753.1020211037</v>
      </c>
      <c r="M10" s="2"/>
      <c r="O10" s="134" t="s">
        <v>235</v>
      </c>
      <c r="P10" s="184">
        <f>SUM(Q10:T10)</f>
        <v>18480174.888501205</v>
      </c>
      <c r="Q10" s="184">
        <f>Q9-Q16</f>
        <v>9800753.1020211037</v>
      </c>
      <c r="R10" s="184">
        <f>R9-R16</f>
        <v>9954881.8584015388</v>
      </c>
      <c r="S10" s="184">
        <f>S9-S16</f>
        <v>4615466.5853043608</v>
      </c>
      <c r="T10" s="184">
        <f>T9-T16</f>
        <v>-5890926.6572257979</v>
      </c>
      <c r="Z10" s="2"/>
      <c r="AA10" s="186" t="str">
        <f>A10</f>
        <v>English Creek Solar</v>
      </c>
      <c r="AB10" s="182">
        <f>P12</f>
        <v>29</v>
      </c>
      <c r="AC10" s="187">
        <f>G7</f>
        <v>2025</v>
      </c>
      <c r="AD10" s="187">
        <f>C10</f>
        <v>2054</v>
      </c>
      <c r="AE10" s="182">
        <f>G15</f>
        <v>8640972.0191220883</v>
      </c>
      <c r="AF10" s="182">
        <f>P16</f>
        <v>0</v>
      </c>
      <c r="AG10" s="182">
        <f>L15</f>
        <v>18480174.888501205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4303415</v>
      </c>
      <c r="F11" s="164">
        <f>VLOOKUP(G$7,Multiplier_Materials,3,FALSE)</f>
        <v>1.0138047668757943</v>
      </c>
      <c r="G11" s="185">
        <f>E11*F11</f>
        <v>4362822.6408447968</v>
      </c>
      <c r="H11" s="137"/>
      <c r="K11" s="164">
        <f>VLOOKUP(J$10,Multiplier_Materials,4,FALSE)</f>
        <v>2.2817525895285815</v>
      </c>
      <c r="L11" s="185">
        <f>G11*K11</f>
        <v>9954881.8584015388</v>
      </c>
      <c r="M11" s="2"/>
      <c r="O11" s="134" t="s">
        <v>234</v>
      </c>
      <c r="P11" s="184">
        <f>SUM(Q11:T11)</f>
        <v>8640972.0191220865</v>
      </c>
      <c r="Q11" s="184">
        <f>Q10/((1+Q13)^(P12))</f>
        <v>4356704.2764451271</v>
      </c>
      <c r="R11" s="184">
        <f>R10/((1+R13)^(P12))</f>
        <v>4362822.640844794</v>
      </c>
      <c r="S11" s="184">
        <f>S10/((1+S13)^(P12))</f>
        <v>2503200.3211580622</v>
      </c>
      <c r="T11" s="184">
        <f>T10/((1+T13)^(P12))</f>
        <v>-2581755.2193258964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2403040</v>
      </c>
      <c r="F12" s="164">
        <f>VLOOKUP(G$7,Multiplier_GDP,3,FALSE)</f>
        <v>1.0416806716317952</v>
      </c>
      <c r="G12" s="185">
        <f>E12*F12</f>
        <v>2503200.3211580692</v>
      </c>
      <c r="H12" s="137"/>
      <c r="K12" s="164">
        <f>VLOOKUP(J$10,Multiplier_GDP,4,FALSE)</f>
        <v>1.8438262995943857</v>
      </c>
      <c r="L12" s="185">
        <f>G12*K12</f>
        <v>4615466.5853043608</v>
      </c>
      <c r="M12" s="2"/>
      <c r="O12" s="134" t="s">
        <v>244</v>
      </c>
      <c r="P12" s="184">
        <f>(P7-P6)</f>
        <v>29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-2546600</v>
      </c>
      <c r="F13" s="164">
        <f>F11</f>
        <v>1.0138047668757943</v>
      </c>
      <c r="G13" s="185">
        <f>E13*F13</f>
        <v>-2581755.2193258977</v>
      </c>
      <c r="H13" s="137"/>
      <c r="K13" s="164">
        <f>K11</f>
        <v>2.2817525895285815</v>
      </c>
      <c r="L13" s="185">
        <f>G13*K13</f>
        <v>-5890926.6572257979</v>
      </c>
      <c r="M13" s="2"/>
      <c r="O13" s="180" t="s">
        <v>237</v>
      </c>
      <c r="P13" s="189">
        <f>IF(P8=0,0,((P9/P8)^(1/($P7-$P6))-1))</f>
        <v>2.6559810740222067E-2</v>
      </c>
      <c r="Q13" s="189">
        <f>IF(Q8=0,0,((Q9/Q8)^(1/($P7-$P6))-1))</f>
        <v>2.8351122457249911E-2</v>
      </c>
      <c r="R13" s="189">
        <f>IF(R8=0,0,((R9/R8)^(1/($P7-$P6))-1))</f>
        <v>2.8854799844558521E-2</v>
      </c>
      <c r="S13" s="189">
        <f>IF(S8=0,0,((S9/S8)^(1/($P7-$P6))-1))</f>
        <v>2.1322168811715114E-2</v>
      </c>
      <c r="T13" s="189">
        <f>IF(T8=0,0,((T9/T8)^(1/($P7-$P6))-1))</f>
        <v>2.8854799844558521E-2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430477.9897694125</v>
      </c>
      <c r="Q14" s="185">
        <f>PMT(Q13,$P12,-Q11)</f>
        <v>222364.66520722586</v>
      </c>
      <c r="R14" s="185">
        <f>PMT(R13,$P12,-R11)</f>
        <v>224104.18816165545</v>
      </c>
      <c r="S14" s="185">
        <f>PMT(S13,$P12,-S11)</f>
        <v>116625.6108917137</v>
      </c>
      <c r="T14" s="185">
        <f>PMT(T13,$P12,-T11)</f>
        <v>-132616.47449118242</v>
      </c>
      <c r="U14" s="190"/>
      <c r="Z14" s="2"/>
    </row>
    <row r="15" spans="1:34" x14ac:dyDescent="0.2">
      <c r="E15" s="185">
        <f>SUM(E10:E13)</f>
        <v>8291345</v>
      </c>
      <c r="F15" s="124"/>
      <c r="G15" s="185">
        <f>SUM(G10:G13)</f>
        <v>8640972.0191220883</v>
      </c>
      <c r="H15" s="137"/>
      <c r="L15" s="185">
        <f>SUM(L10:L13)</f>
        <v>18480174.888501205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430477.9897694125</v>
      </c>
      <c r="Q17" s="124">
        <f>IF($N17&lt;=TRUNC($P$12),Q14*(1+0),0)</f>
        <v>222364.66520722586</v>
      </c>
      <c r="R17" s="124">
        <f>IF($N17&lt;=TRUNC($P$12),R14*(1+0),0)</f>
        <v>224104.18816165545</v>
      </c>
      <c r="S17" s="124">
        <f>IF($N17&lt;=TRUNC($P$12),S14*(1+0),0)</f>
        <v>116625.6108917137</v>
      </c>
      <c r="T17" s="124">
        <f>IF($N17&lt;=TRUNC($P$12),T14*(1+0),0)</f>
        <v>-132616.47449118242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441908.84825226828</v>
      </c>
      <c r="Q18" s="124">
        <f t="shared" ref="Q18:Q48" si="3">IF($N18&lt;=TRUNC($P$12),Q17*(1+Q$13),0)</f>
        <v>228668.95306068129</v>
      </c>
      <c r="R18" s="124">
        <f t="shared" ref="R18:R48" si="4">IF($N18&lt;=TRUNC($P$12),R17*(1+R$13),0)</f>
        <v>230570.66965538729</v>
      </c>
      <c r="S18" s="124">
        <f t="shared" ref="S18:S48" si="5">IF($N18&lt;=TRUNC($P$12),S17*(1+S$13),0)</f>
        <v>119112.32185491623</v>
      </c>
      <c r="T18" s="124">
        <f t="shared" ref="T18:T48" si="6">IF($N18&lt;=TRUNC($P$12),T17*(1+T$13),0)</f>
        <v>-136443.0963187165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453647.6350652923</v>
      </c>
      <c r="Q19" s="124">
        <f t="shared" si="3"/>
        <v>235151.97455107581</v>
      </c>
      <c r="R19" s="124">
        <f t="shared" si="4"/>
        <v>237223.74017831931</v>
      </c>
      <c r="S19" s="124">
        <f t="shared" si="5"/>
        <v>121652.0548890621</v>
      </c>
      <c r="T19" s="124">
        <f t="shared" si="6"/>
        <v>-140380.13455316488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465702.74599902984</v>
      </c>
      <c r="Q20" s="124">
        <f t="shared" si="3"/>
        <v>241818.79697763748</v>
      </c>
      <c r="R20" s="124">
        <f t="shared" si="4"/>
        <v>244068.78371954226</v>
      </c>
      <c r="S20" s="124">
        <f t="shared" si="5"/>
        <v>124245.94053969871</v>
      </c>
      <c r="T20" s="124">
        <f t="shared" si="6"/>
        <v>-144430.77523784866</v>
      </c>
      <c r="U20" s="196">
        <f>SUM(Q17:T20)/4</f>
        <v>447934.30477150076</v>
      </c>
      <c r="V20" s="124">
        <f>SUM(Q17:Q20)/4</f>
        <v>232001.09744915512</v>
      </c>
      <c r="W20" s="124">
        <f>SUM(R17:R20)/4</f>
        <v>233991.84542872605</v>
      </c>
      <c r="X20" s="124">
        <f>SUM(S17:S20)/4</f>
        <v>120408.98204384767</v>
      </c>
      <c r="Y20" s="124">
        <f>SUM(T17:T20)/4</f>
        <v>-138467.62015022812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478082.80803461518</v>
      </c>
      <c r="Q21" s="124">
        <f t="shared" si="3"/>
        <v>248674.63130321534</v>
      </c>
      <c r="R21" s="124">
        <f t="shared" si="4"/>
        <v>251111.33962207451</v>
      </c>
      <c r="S21" s="124">
        <f t="shared" si="5"/>
        <v>126895.13345805649</v>
      </c>
      <c r="T21" s="124">
        <f t="shared" si="6"/>
        <v>-148598.29634873121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490796.68576079071</v>
      </c>
      <c r="Q22" s="124">
        <f t="shared" si="3"/>
        <v>255724.83622730427</v>
      </c>
      <c r="R22" s="124">
        <f t="shared" si="4"/>
        <v>258357.10706556842</v>
      </c>
      <c r="S22" s="124">
        <f t="shared" si="5"/>
        <v>129600.81291503429</v>
      </c>
      <c r="T22" s="124">
        <f t="shared" si="6"/>
        <v>-152886.07044711625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503853.48797016463</v>
      </c>
      <c r="Q23" s="124">
        <f t="shared" si="3"/>
        <v>262974.92237454478</v>
      </c>
      <c r="R23" s="124">
        <f t="shared" si="4"/>
        <v>265811.94967836456</v>
      </c>
      <c r="S23" s="124">
        <f t="shared" si="5"/>
        <v>132364.18332614415</v>
      </c>
      <c r="T23" s="124">
        <f t="shared" si="6"/>
        <v>-157297.56740888886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517262.57443973765</v>
      </c>
      <c r="Q24" s="124">
        <f t="shared" si="3"/>
        <v>270430.55660197127</v>
      </c>
      <c r="R24" s="124">
        <f t="shared" si="4"/>
        <v>273481.90028262563</v>
      </c>
      <c r="S24" s="124">
        <f t="shared" si="5"/>
        <v>135186.474787649</v>
      </c>
      <c r="T24" s="124">
        <f t="shared" si="6"/>
        <v>-161836.35723250831</v>
      </c>
      <c r="U24" s="196">
        <f>SUM(Q21:T24)/4</f>
        <v>497498.88905132702</v>
      </c>
      <c r="V24" s="124">
        <f>SUM(Q21:Q24)/4</f>
        <v>259451.23662675891</v>
      </c>
      <c r="W24" s="124">
        <f>SUM(R21:R24)/4</f>
        <v>262190.5741621583</v>
      </c>
      <c r="X24" s="124">
        <f>SUM(S21:S24)/4</f>
        <v>131011.65112172099</v>
      </c>
      <c r="Y24" s="124">
        <f>SUM(T21:T24)/4</f>
        <v>-155154.57285931113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531033.56290087337</v>
      </c>
      <c r="Q25" s="124">
        <f t="shared" si="3"/>
        <v>278097.56642837601</v>
      </c>
      <c r="R25" s="124">
        <f t="shared" si="4"/>
        <v>281373.16577639029</v>
      </c>
      <c r="S25" s="124">
        <f t="shared" si="5"/>
        <v>138068.94362413193</v>
      </c>
      <c r="T25" s="124">
        <f t="shared" si="6"/>
        <v>-166506.11292802481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545176.3362040302</v>
      </c>
      <c r="Q26" s="124">
        <f t="shared" si="3"/>
        <v>285981.94458925008</v>
      </c>
      <c r="R26" s="124">
        <f t="shared" si="4"/>
        <v>289492.1321564978</v>
      </c>
      <c r="S26" s="124">
        <f t="shared" si="5"/>
        <v>141012.87294774086</v>
      </c>
      <c r="T26" s="124">
        <f t="shared" si="6"/>
        <v>-171310.61348945842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559701.04968372278</v>
      </c>
      <c r="Q27" s="124">
        <f t="shared" si="3"/>
        <v>294089.85372086236</v>
      </c>
      <c r="R27" s="124">
        <f t="shared" si="4"/>
        <v>297845.36968644802</v>
      </c>
      <c r="S27" s="124">
        <f t="shared" si="5"/>
        <v>144019.57322935754</v>
      </c>
      <c r="T27" s="124">
        <f t="shared" si="6"/>
        <v>-176253.74695294528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574618.13872933527</v>
      </c>
      <c r="Q28" s="124">
        <f t="shared" si="3"/>
        <v>302427.63117713726</v>
      </c>
      <c r="R28" s="124">
        <f t="shared" si="4"/>
        <v>306439.63821337902</v>
      </c>
      <c r="S28" s="124">
        <f t="shared" si="5"/>
        <v>147090.38288194506</v>
      </c>
      <c r="T28" s="124">
        <f t="shared" si="6"/>
        <v>-181339.51354312597</v>
      </c>
      <c r="U28" s="196">
        <f>SUM(Q25:T28)/4</f>
        <v>552632.27187949035</v>
      </c>
      <c r="V28" s="124">
        <f>SUM(Q25:Q28)/4</f>
        <v>290149.24897890643</v>
      </c>
      <c r="W28" s="124">
        <f>SUM(R25:R28)/4</f>
        <v>293787.57645817881</v>
      </c>
      <c r="X28" s="124">
        <f>SUM(S25:S28)/4</f>
        <v>142547.94317079385</v>
      </c>
      <c r="Y28" s="124">
        <f>SUM(T25:T28)/4</f>
        <v>-173852.49672838862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589938.32656757254</v>
      </c>
      <c r="Q29" s="124">
        <f t="shared" si="3"/>
        <v>311001.79398309632</v>
      </c>
      <c r="R29" s="124">
        <f t="shared" si="4"/>
        <v>315281.89263846498</v>
      </c>
      <c r="S29" s="124">
        <f t="shared" si="5"/>
        <v>150226.66885633371</v>
      </c>
      <c r="T29" s="124">
        <f t="shared" si="6"/>
        <v>-186572.02891032246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605672.63226248394</v>
      </c>
      <c r="Q30" s="124">
        <f t="shared" si="3"/>
        <v>319819.04392873548</v>
      </c>
      <c r="R30" s="124">
        <f t="shared" si="4"/>
        <v>324379.28854516149</v>
      </c>
      <c r="S30" s="124">
        <f t="shared" si="5"/>
        <v>153429.82724971007</v>
      </c>
      <c r="T30" s="124">
        <f t="shared" si="6"/>
        <v>-191955.52746112301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621832.37893918238</v>
      </c>
      <c r="Q31" s="124">
        <f t="shared" si="3"/>
        <v>328886.27280731965</v>
      </c>
      <c r="R31" s="124">
        <f t="shared" si="4"/>
        <v>333739.18798985239</v>
      </c>
      <c r="S31" s="124">
        <f t="shared" si="5"/>
        <v>156701.28392708069</v>
      </c>
      <c r="T31" s="124">
        <f t="shared" si="6"/>
        <v>-197494.36578507037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638429.20223753341</v>
      </c>
      <c r="Q32" s="124">
        <f t="shared" si="3"/>
        <v>338210.56780218845</v>
      </c>
      <c r="R32" s="124">
        <f t="shared" si="4"/>
        <v>343369.16545958509</v>
      </c>
      <c r="S32" s="124">
        <f t="shared" si="5"/>
        <v>160042.4951559864</v>
      </c>
      <c r="T32" s="124">
        <f t="shared" si="6"/>
        <v>-203193.02618022662</v>
      </c>
      <c r="U32" s="196">
        <f>SUM(Q29:T32)/4</f>
        <v>613968.13500169292</v>
      </c>
      <c r="V32" s="124">
        <f>SUM(Q29:Q32)/4</f>
        <v>324479.41963033495</v>
      </c>
      <c r="W32" s="124">
        <f>SUM(R29:R32)/4</f>
        <v>329192.38365826599</v>
      </c>
      <c r="X32" s="124">
        <f>SUM(S29:S32)/4</f>
        <v>155100.06879727772</v>
      </c>
      <c r="Y32" s="124">
        <f>SUM(T29:T32)/4</f>
        <v>-194803.73708418562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655475.0590022821</v>
      </c>
      <c r="Q33" s="124">
        <f t="shared" si="3"/>
        <v>347799.21702628431</v>
      </c>
      <c r="R33" s="124">
        <f t="shared" si="4"/>
        <v>353277.01400171453</v>
      </c>
      <c r="S33" s="124">
        <f t="shared" si="5"/>
        <v>163454.94825475043</v>
      </c>
      <c r="T33" s="124">
        <f t="shared" si="6"/>
        <v>-209056.12028046721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672982.23621625779</v>
      </c>
      <c r="Q34" s="124">
        <f t="shared" si="3"/>
        <v>357659.71521873213</v>
      </c>
      <c r="R34" s="124">
        <f t="shared" si="4"/>
        <v>363470.7515304173</v>
      </c>
      <c r="S34" s="124">
        <f t="shared" si="5"/>
        <v>166940.16225454837</v>
      </c>
      <c r="T34" s="124">
        <f t="shared" si="6"/>
        <v>-215088.39278744004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690963.36018348776</v>
      </c>
      <c r="Q35" s="124">
        <f t="shared" si="3"/>
        <v>367799.76960292354</v>
      </c>
      <c r="R35" s="124">
        <f t="shared" si="4"/>
        <v>373958.62731517875</v>
      </c>
      <c r="S35" s="124">
        <f t="shared" si="5"/>
        <v>170499.68857559495</v>
      </c>
      <c r="T35" s="124">
        <f t="shared" si="6"/>
        <v>-221294.72531020941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709431.40596924501</v>
      </c>
      <c r="Q36" s="124">
        <f t="shared" si="3"/>
        <v>378227.30591068434</v>
      </c>
      <c r="R36" s="124">
        <f t="shared" si="4"/>
        <v>384749.12865650409</v>
      </c>
      <c r="S36" s="124">
        <f t="shared" si="5"/>
        <v>174135.11171774863</v>
      </c>
      <c r="T36" s="124">
        <f t="shared" si="6"/>
        <v>-227680.14031569206</v>
      </c>
      <c r="U36" s="196">
        <f>SUM(Q33:T36)/4</f>
        <v>682213.01534281822</v>
      </c>
      <c r="V36" s="124">
        <f>SUM(Q33:Q36)/4</f>
        <v>362871.5019396561</v>
      </c>
      <c r="W36" s="124">
        <f>SUM(R33:R36)/4</f>
        <v>368863.88037595362</v>
      </c>
      <c r="X36" s="124">
        <f>SUM(S33:S36)/4</f>
        <v>168757.47770066059</v>
      </c>
      <c r="Y36" s="124">
        <f>SUM(T33:T36)/4</f>
        <v>-218279.84467345217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728399.70710424869</v>
      </c>
      <c r="Q37" s="124">
        <f t="shared" si="3"/>
        <v>388950.47457723389</v>
      </c>
      <c r="R37" s="124">
        <f t="shared" si="4"/>
        <v>395850.98775425582</v>
      </c>
      <c r="S37" s="124">
        <f t="shared" si="5"/>
        <v>177848.04996584135</v>
      </c>
      <c r="T37" s="124">
        <f t="shared" si="6"/>
        <v>-234249.80519308234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747881.96556044591</v>
      </c>
      <c r="Q38" s="124">
        <f t="shared" si="3"/>
        <v>399977.65711177851</v>
      </c>
      <c r="R38" s="124">
        <f t="shared" si="4"/>
        <v>407273.18877417565</v>
      </c>
      <c r="S38" s="124">
        <f t="shared" si="5"/>
        <v>181640.15611004736</v>
      </c>
      <c r="T38" s="124">
        <f t="shared" si="6"/>
        <v>-241009.03643555555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767892.26200600679</v>
      </c>
      <c r="Q39" s="124">
        <f t="shared" si="3"/>
        <v>411317.47264871845</v>
      </c>
      <c r="R39" s="124">
        <f t="shared" si="4"/>
        <v>419024.97511830961</v>
      </c>
      <c r="S39" s="124">
        <f t="shared" si="5"/>
        <v>185513.11818161208</v>
      </c>
      <c r="T39" s="124">
        <f t="shared" si="6"/>
        <v>-247963.30394263341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788445.06634738285</v>
      </c>
      <c r="Q40" s="124">
        <f t="shared" si="3"/>
        <v>422978.78468458878</v>
      </c>
      <c r="R40" s="124">
        <f t="shared" si="4"/>
        <v>431115.85690521955</v>
      </c>
      <c r="S40" s="124">
        <f t="shared" si="5"/>
        <v>189468.66020426806</v>
      </c>
      <c r="T40" s="124">
        <f t="shared" si="6"/>
        <v>-255118.23544669352</v>
      </c>
      <c r="U40" s="196">
        <f>SUM(Q37:T40)/4</f>
        <v>758154.75025452115</v>
      </c>
      <c r="V40" s="124">
        <f>SUM(Q37:Q40)/4</f>
        <v>405806.09725557989</v>
      </c>
      <c r="W40" s="124">
        <f>SUM(R37:R40)/4</f>
        <v>413316.2521379902</v>
      </c>
      <c r="X40" s="124">
        <f>SUM(S37:S40)/4</f>
        <v>183617.49611544222</v>
      </c>
      <c r="Y40" s="124">
        <f>SUM(T37:T40)/4</f>
        <v>-244585.0952544912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809555.2485665034</v>
      </c>
      <c r="Q41" s="124">
        <f t="shared" si="3"/>
        <v>434970.70800600032</v>
      </c>
      <c r="R41" s="124">
        <f t="shared" si="4"/>
        <v>443555.61866603501</v>
      </c>
      <c r="S41" s="124">
        <f t="shared" si="5"/>
        <v>193508.54296167297</v>
      </c>
      <c r="T41" s="124">
        <f t="shared" si="6"/>
        <v>-262479.6210672048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831238.08986140427</v>
      </c>
      <c r="Q42" s="124">
        <f t="shared" si="3"/>
        <v>447302.61581399513</v>
      </c>
      <c r="R42" s="124">
        <f t="shared" si="4"/>
        <v>456354.32726257277</v>
      </c>
      <c r="S42" s="124">
        <f t="shared" si="5"/>
        <v>197634.56478121079</v>
      </c>
      <c r="T42" s="124">
        <f t="shared" si="6"/>
        <v>-270053.41799637454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853509.29409882519</v>
      </c>
      <c r="Q43" s="124">
        <f t="shared" si="3"/>
        <v>459984.14705038589</v>
      </c>
      <c r="R43" s="124">
        <f t="shared" si="4"/>
        <v>469522.34003393247</v>
      </c>
      <c r="S43" s="124">
        <f t="shared" si="5"/>
        <v>201848.56233450561</v>
      </c>
      <c r="T43" s="124">
        <f t="shared" si="6"/>
        <v>-277845.75531999883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876384.99958755192</v>
      </c>
      <c r="Q44" s="124">
        <f t="shared" si="3"/>
        <v>473025.21393180505</v>
      </c>
      <c r="R44" s="124">
        <f t="shared" si="4"/>
        <v>483070.31317816034</v>
      </c>
      <c r="S44" s="124">
        <f t="shared" si="5"/>
        <v>206152.41145500395</v>
      </c>
      <c r="T44" s="124">
        <f t="shared" si="6"/>
        <v>-285862.93897741759</v>
      </c>
      <c r="U44" s="196">
        <f>SUM(Q41:T44)/4</f>
        <v>842671.90802857117</v>
      </c>
      <c r="V44" s="124">
        <f>SUM(Q41:Q44)/4</f>
        <v>453820.67120054655</v>
      </c>
      <c r="W44" s="124">
        <f>SUM(R41:R44)/4</f>
        <v>463125.6497851751</v>
      </c>
      <c r="X44" s="124">
        <f>SUM(S41:S44)/4</f>
        <v>199786.02038309834</v>
      </c>
      <c r="Y44" s="124">
        <f>SUM(T41:T44)/4</f>
        <v>-274060.43334024894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899881.79118151823</v>
      </c>
      <c r="Q45" s="124">
        <f t="shared" si="3"/>
        <v>486436.00969735248</v>
      </c>
      <c r="R45" s="124">
        <f t="shared" si="4"/>
        <v>497009.21037576435</v>
      </c>
      <c r="S45" s="124">
        <f t="shared" si="5"/>
        <v>210548.02797298969</v>
      </c>
      <c r="T45" s="124">
        <f t="shared" si="6"/>
        <v>-294111.45686458825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224970.44779537956</v>
      </c>
      <c r="V48" s="124">
        <f>SUM(Q45:Q48)/4</f>
        <v>121609.00242433812</v>
      </c>
      <c r="W48" s="124">
        <f>SUM(R45:R48)/4</f>
        <v>124252.30259394109</v>
      </c>
      <c r="X48" s="124">
        <f>SUM(S45:S48)/4</f>
        <v>52637.006993247422</v>
      </c>
      <c r="Y48" s="124">
        <f>SUM(T45:T48)/4</f>
        <v>-73527.864216147063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18480174.888501201</v>
      </c>
      <c r="Q50" s="196">
        <f>SUM(Q$17:Q$48)</f>
        <v>9800753.1020211037</v>
      </c>
      <c r="R50" s="196">
        <f>SUM(R$17:R$48)</f>
        <v>9954881.8584015537</v>
      </c>
      <c r="S50" s="196">
        <f>SUM(S$17:S$48)</f>
        <v>4615466.5853043543</v>
      </c>
      <c r="T50" s="196">
        <f>SUM(T$17:T$48)</f>
        <v>-5890926.6572258109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1.4901161193847656E-8</v>
      </c>
      <c r="S51" s="188">
        <f>S50-S$10</f>
        <v>0</v>
      </c>
      <c r="T51" s="188">
        <f>T50-T$10</f>
        <v>-1.3038516044616699E-8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2.6559810740222067E-2</v>
      </c>
      <c r="Z52" s="2"/>
    </row>
    <row r="53" spans="13:26" x14ac:dyDescent="0.2">
      <c r="M53" s="2"/>
      <c r="O53" s="134" t="s">
        <v>236</v>
      </c>
      <c r="P53" s="197">
        <f>((1+P52)^(1/12))-1</f>
        <v>2.1868228211954222E-3</v>
      </c>
      <c r="Z53" s="2"/>
    </row>
    <row r="54" spans="13:26" x14ac:dyDescent="0.2">
      <c r="M54" s="2"/>
      <c r="O54" s="134" t="s">
        <v>235</v>
      </c>
      <c r="P54" s="196">
        <f>P10</f>
        <v>18480174.888501205</v>
      </c>
      <c r="Z54" s="2"/>
    </row>
    <row r="55" spans="13:26" x14ac:dyDescent="0.2">
      <c r="M55" s="2"/>
      <c r="O55" s="134" t="s">
        <v>234</v>
      </c>
      <c r="P55" s="196">
        <f>P54/(1+P53)^P56</f>
        <v>8640972.019121889</v>
      </c>
      <c r="Z55" s="2"/>
    </row>
    <row r="56" spans="13:26" x14ac:dyDescent="0.2">
      <c r="M56" s="2"/>
      <c r="O56" s="134" t="s">
        <v>233</v>
      </c>
      <c r="P56" s="124">
        <f>$P$12*12</f>
        <v>348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35491.33683311053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35491.33683311053</v>
      </c>
      <c r="Q59" s="124">
        <f t="shared" ref="Q59:Q122" si="7">O59*$P$53</f>
        <v>0</v>
      </c>
      <c r="R59" s="124">
        <f t="shared" ref="R59:R122" si="8">O59+P59+Q59</f>
        <v>35491.33683311053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35491.33683311053</v>
      </c>
      <c r="P60" s="124">
        <f t="shared" ref="P60:P123" si="11">P59</f>
        <v>35491.33683311053</v>
      </c>
      <c r="Q60" s="124">
        <f t="shared" si="7"/>
        <v>77.613265341379773</v>
      </c>
      <c r="R60" s="124">
        <f t="shared" si="8"/>
        <v>71060.286931562441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71060.286931562441</v>
      </c>
      <c r="P61" s="124">
        <f t="shared" si="11"/>
        <v>35491.33683311053</v>
      </c>
      <c r="Q61" s="124">
        <f t="shared" si="7"/>
        <v>155.39625714263556</v>
      </c>
      <c r="R61" s="124">
        <f t="shared" si="8"/>
        <v>106707.02002181561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106707.02002181561</v>
      </c>
      <c r="P62" s="124">
        <f t="shared" si="11"/>
        <v>35491.33683311053</v>
      </c>
      <c r="Q62" s="124">
        <f t="shared" si="7"/>
        <v>233.34934656546321</v>
      </c>
      <c r="R62" s="124">
        <f t="shared" si="8"/>
        <v>142431.70620149162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142431.70620149162</v>
      </c>
      <c r="P63" s="124">
        <f t="shared" si="11"/>
        <v>35491.33683311053</v>
      </c>
      <c r="Q63" s="124">
        <f t="shared" si="7"/>
        <v>311.47290558322339</v>
      </c>
      <c r="R63" s="124">
        <f t="shared" si="8"/>
        <v>178234.51594018535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178234.51594018535</v>
      </c>
      <c r="P64" s="124">
        <f t="shared" si="11"/>
        <v>35491.33683311053</v>
      </c>
      <c r="Q64" s="124">
        <f t="shared" si="7"/>
        <v>389.76730698271655</v>
      </c>
      <c r="R64" s="124">
        <f t="shared" si="8"/>
        <v>214115.6200802786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214115.6200802786</v>
      </c>
      <c r="P65" s="124">
        <f t="shared" si="11"/>
        <v>35491.33683311053</v>
      </c>
      <c r="Q65" s="124">
        <f t="shared" si="7"/>
        <v>468.23292436596205</v>
      </c>
      <c r="R65" s="124">
        <f t="shared" si="8"/>
        <v>250075.18983775511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250075.18983775511</v>
      </c>
      <c r="P66" s="124">
        <f t="shared" si="11"/>
        <v>35491.33683311053</v>
      </c>
      <c r="Q66" s="124">
        <f t="shared" si="7"/>
        <v>546.87013215198044</v>
      </c>
      <c r="R66" s="124">
        <f t="shared" si="8"/>
        <v>286113.39680301765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286113.39680301765</v>
      </c>
      <c r="P67" s="124">
        <f t="shared" si="11"/>
        <v>35491.33683311053</v>
      </c>
      <c r="Q67" s="124">
        <f t="shared" si="7"/>
        <v>625.67930557858028</v>
      </c>
      <c r="R67" s="124">
        <f t="shared" si="8"/>
        <v>322230.41294170677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322230.41294170677</v>
      </c>
      <c r="P68" s="124">
        <f t="shared" si="11"/>
        <v>35491.33683311053</v>
      </c>
      <c r="Q68" s="124">
        <f t="shared" si="7"/>
        <v>704.66082070414905</v>
      </c>
      <c r="R68" s="124">
        <f t="shared" si="8"/>
        <v>358426.41059552145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358426.41059552145</v>
      </c>
      <c r="P69" s="124">
        <f t="shared" si="11"/>
        <v>35491.33683311053</v>
      </c>
      <c r="Q69" s="124">
        <f t="shared" si="7"/>
        <v>783.81505440944693</v>
      </c>
      <c r="R69" s="124">
        <f t="shared" si="8"/>
        <v>394701.56248304143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394701.56248304143</v>
      </c>
      <c r="P70" s="124">
        <f t="shared" si="11"/>
        <v>35491.33683311053</v>
      </c>
      <c r="Q70" s="124">
        <f t="shared" si="7"/>
        <v>863.14238439940584</v>
      </c>
      <c r="R70" s="124">
        <f t="shared" si="8"/>
        <v>431056.0417005514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431056.0417005514</v>
      </c>
      <c r="P71" s="124">
        <f t="shared" si="11"/>
        <v>35491.33683311053</v>
      </c>
      <c r="Q71" s="124">
        <f t="shared" si="7"/>
        <v>942.64318920493133</v>
      </c>
      <c r="R71" s="124">
        <f t="shared" si="8"/>
        <v>467490.02172286686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467490.02172286686</v>
      </c>
      <c r="P72" s="124">
        <f t="shared" si="11"/>
        <v>35491.33683311053</v>
      </c>
      <c r="Q72" s="124">
        <f t="shared" si="7"/>
        <v>1022.3178481847089</v>
      </c>
      <c r="R72" s="124">
        <f t="shared" si="8"/>
        <v>504003.67640416214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504003.67640416214</v>
      </c>
      <c r="P73" s="124">
        <f t="shared" si="11"/>
        <v>35491.33683311053</v>
      </c>
      <c r="Q73" s="124">
        <f t="shared" si="7"/>
        <v>1102.1667415270144</v>
      </c>
      <c r="R73" s="124">
        <f t="shared" si="8"/>
        <v>540597.17997879966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540597.17997879966</v>
      </c>
      <c r="P74" s="124">
        <f t="shared" si="11"/>
        <v>35491.33683311053</v>
      </c>
      <c r="Q74" s="124">
        <f t="shared" si="7"/>
        <v>1182.1902502515281</v>
      </c>
      <c r="R74" s="124">
        <f t="shared" si="8"/>
        <v>577270.70706216176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577270.70706216176</v>
      </c>
      <c r="P75" s="124">
        <f t="shared" si="11"/>
        <v>35491.33683311053</v>
      </c>
      <c r="Q75" s="124">
        <f t="shared" si="7"/>
        <v>1262.3887562111527</v>
      </c>
      <c r="R75" s="124">
        <f t="shared" si="8"/>
        <v>614024.43265148345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614024.43265148345</v>
      </c>
      <c r="P76" s="124">
        <f t="shared" si="11"/>
        <v>35491.33683311053</v>
      </c>
      <c r="Q76" s="124">
        <f t="shared" si="7"/>
        <v>1342.7626420938354</v>
      </c>
      <c r="R76" s="124">
        <f t="shared" si="8"/>
        <v>650858.53212668782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650858.53212668782</v>
      </c>
      <c r="P77" s="124">
        <f t="shared" si="11"/>
        <v>35491.33683311053</v>
      </c>
      <c r="Q77" s="124">
        <f t="shared" si="7"/>
        <v>1423.3122914243947</v>
      </c>
      <c r="R77" s="124">
        <f t="shared" si="8"/>
        <v>687773.18125122273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687773.18125122273</v>
      </c>
      <c r="P78" s="124">
        <f t="shared" si="11"/>
        <v>35491.33683311053</v>
      </c>
      <c r="Q78" s="124">
        <f t="shared" si="7"/>
        <v>1504.0380885663494</v>
      </c>
      <c r="R78" s="124">
        <f t="shared" si="8"/>
        <v>724768.55617289967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724768.55617289967</v>
      </c>
      <c r="P79" s="124">
        <f t="shared" si="11"/>
        <v>35491.33683311053</v>
      </c>
      <c r="Q79" s="124">
        <f t="shared" si="7"/>
        <v>1584.9404187237533</v>
      </c>
      <c r="R79" s="124">
        <f t="shared" si="8"/>
        <v>761844.83342473395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761844.83342473395</v>
      </c>
      <c r="P80" s="124">
        <f t="shared" si="11"/>
        <v>35491.33683311053</v>
      </c>
      <c r="Q80" s="124">
        <f t="shared" si="7"/>
        <v>1666.0196679430333</v>
      </c>
      <c r="R80" s="124">
        <f t="shared" si="8"/>
        <v>799002.1899257875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799002.1899257875</v>
      </c>
      <c r="P81" s="124">
        <f t="shared" si="11"/>
        <v>35491.33683311053</v>
      </c>
      <c r="Q81" s="124">
        <f t="shared" si="7"/>
        <v>1747.2762231148311</v>
      </c>
      <c r="R81" s="124">
        <f t="shared" si="8"/>
        <v>836240.80298201286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836240.80298201286</v>
      </c>
      <c r="P82" s="124">
        <f t="shared" si="11"/>
        <v>35491.33683311053</v>
      </c>
      <c r="Q82" s="124">
        <f t="shared" si="7"/>
        <v>1828.7104719758506</v>
      </c>
      <c r="R82" s="124">
        <f t="shared" si="8"/>
        <v>873560.85028709925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873560.85028709925</v>
      </c>
      <c r="P83" s="124">
        <f t="shared" si="11"/>
        <v>35491.33683311053</v>
      </c>
      <c r="Q83" s="124">
        <f t="shared" si="7"/>
        <v>1910.3228031107062</v>
      </c>
      <c r="R83" s="124">
        <f t="shared" si="8"/>
        <v>910962.5099233205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910962.5099233205</v>
      </c>
      <c r="P84" s="124">
        <f t="shared" si="11"/>
        <v>35491.33683311053</v>
      </c>
      <c r="Q84" s="124">
        <f t="shared" si="7"/>
        <v>1992.1136059537785</v>
      </c>
      <c r="R84" s="124">
        <f t="shared" si="8"/>
        <v>948445.96036238479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948445.96036238479</v>
      </c>
      <c r="P85" s="124">
        <f t="shared" si="11"/>
        <v>35491.33683311053</v>
      </c>
      <c r="Q85" s="124">
        <f t="shared" si="7"/>
        <v>2074.0832707910718</v>
      </c>
      <c r="R85" s="124">
        <f t="shared" si="8"/>
        <v>986011.38046628644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986011.38046628644</v>
      </c>
      <c r="P86" s="124">
        <f t="shared" si="11"/>
        <v>35491.33683311053</v>
      </c>
      <c r="Q86" s="124">
        <f t="shared" si="7"/>
        <v>2156.2321887620774</v>
      </c>
      <c r="R86" s="124">
        <f t="shared" si="8"/>
        <v>1023658.949488159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1023658.949488159</v>
      </c>
      <c r="P87" s="124">
        <f t="shared" si="11"/>
        <v>35491.33683311053</v>
      </c>
      <c r="Q87" s="124">
        <f t="shared" si="7"/>
        <v>2238.560751861638</v>
      </c>
      <c r="R87" s="124">
        <f t="shared" si="8"/>
        <v>1061388.8470731312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1061388.8470731312</v>
      </c>
      <c r="P88" s="124">
        <f t="shared" si="11"/>
        <v>35491.33683311053</v>
      </c>
      <c r="Q88" s="124">
        <f t="shared" si="7"/>
        <v>2321.0693529418213</v>
      </c>
      <c r="R88" s="124">
        <f t="shared" si="8"/>
        <v>1099201.2532591836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1099201.2532591836</v>
      </c>
      <c r="P89" s="124">
        <f t="shared" si="11"/>
        <v>35491.33683311053</v>
      </c>
      <c r="Q89" s="124">
        <f t="shared" si="7"/>
        <v>2403.7583857137915</v>
      </c>
      <c r="R89" s="124">
        <f t="shared" si="8"/>
        <v>1137096.3484780078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1137096.3484780078</v>
      </c>
      <c r="P90" s="124">
        <f t="shared" si="11"/>
        <v>35491.33683311053</v>
      </c>
      <c r="Q90" s="124">
        <f t="shared" si="7"/>
        <v>2486.6282447496901</v>
      </c>
      <c r="R90" s="124">
        <f t="shared" si="8"/>
        <v>1175074.3135558681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1175074.3135558681</v>
      </c>
      <c r="P91" s="124">
        <f t="shared" si="11"/>
        <v>35491.33683311053</v>
      </c>
      <c r="Q91" s="124">
        <f t="shared" si="7"/>
        <v>2569.6793254845174</v>
      </c>
      <c r="R91" s="124">
        <f t="shared" si="8"/>
        <v>1213135.3297144631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1213135.3297144631</v>
      </c>
      <c r="P92" s="124">
        <f t="shared" si="11"/>
        <v>35491.33683311053</v>
      </c>
      <c r="Q92" s="124">
        <f t="shared" si="7"/>
        <v>2652.9120242180206</v>
      </c>
      <c r="R92" s="124">
        <f t="shared" si="8"/>
        <v>1251279.5785717918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1251279.5785717918</v>
      </c>
      <c r="P93" s="124">
        <f t="shared" si="11"/>
        <v>35491.33683311053</v>
      </c>
      <c r="Q93" s="124">
        <f t="shared" si="7"/>
        <v>2736.3267381165847</v>
      </c>
      <c r="R93" s="124">
        <f t="shared" si="8"/>
        <v>1289507.2421430189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1289507.2421430189</v>
      </c>
      <c r="P94" s="124">
        <f t="shared" si="11"/>
        <v>35491.33683311053</v>
      </c>
      <c r="Q94" s="124">
        <f t="shared" si="7"/>
        <v>2819.9238652151248</v>
      </c>
      <c r="R94" s="124">
        <f t="shared" si="8"/>
        <v>1327818.5028413446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1327818.5028413446</v>
      </c>
      <c r="P95" s="124">
        <f t="shared" si="11"/>
        <v>35491.33683311053</v>
      </c>
      <c r="Q95" s="124">
        <f t="shared" si="7"/>
        <v>2903.7038044189908</v>
      </c>
      <c r="R95" s="124">
        <f t="shared" si="8"/>
        <v>1366213.543478874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1366213.543478874</v>
      </c>
      <c r="P96" s="124">
        <f t="shared" si="11"/>
        <v>35491.33683311053</v>
      </c>
      <c r="Q96" s="124">
        <f t="shared" si="7"/>
        <v>2987.6669555058656</v>
      </c>
      <c r="R96" s="124">
        <f t="shared" si="8"/>
        <v>1404692.5472674905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1404692.5472674905</v>
      </c>
      <c r="P97" s="124">
        <f t="shared" si="11"/>
        <v>35491.33683311053</v>
      </c>
      <c r="Q97" s="124">
        <f t="shared" si="7"/>
        <v>3071.8137191276774</v>
      </c>
      <c r="R97" s="124">
        <f t="shared" si="8"/>
        <v>1443255.6978197289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1443255.6978197289</v>
      </c>
      <c r="P98" s="124">
        <f t="shared" si="11"/>
        <v>35491.33683311053</v>
      </c>
      <c r="Q98" s="124">
        <f t="shared" si="7"/>
        <v>3156.144496812507</v>
      </c>
      <c r="R98" s="124">
        <f t="shared" si="8"/>
        <v>1481903.1791496519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1481903.1791496519</v>
      </c>
      <c r="P99" s="124">
        <f t="shared" si="11"/>
        <v>35491.33683311053</v>
      </c>
      <c r="Q99" s="124">
        <f t="shared" si="7"/>
        <v>3240.6596909665068</v>
      </c>
      <c r="R99" s="124">
        <f t="shared" si="8"/>
        <v>1520635.175673729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1520635.175673729</v>
      </c>
      <c r="P100" s="124">
        <f t="shared" si="11"/>
        <v>35491.33683311053</v>
      </c>
      <c r="Q100" s="124">
        <f t="shared" si="7"/>
        <v>3325.3597048758206</v>
      </c>
      <c r="R100" s="124">
        <f t="shared" si="8"/>
        <v>1559451.8722117154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1559451.8722117154</v>
      </c>
      <c r="P101" s="124">
        <f t="shared" si="11"/>
        <v>35491.33683311053</v>
      </c>
      <c r="Q101" s="124">
        <f t="shared" si="7"/>
        <v>3410.2449427085066</v>
      </c>
      <c r="R101" s="124">
        <f t="shared" si="8"/>
        <v>1598353.4539875344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1598353.4539875344</v>
      </c>
      <c r="P102" s="124">
        <f t="shared" si="11"/>
        <v>35491.33683311053</v>
      </c>
      <c r="Q102" s="124">
        <f t="shared" si="7"/>
        <v>3495.3158095164672</v>
      </c>
      <c r="R102" s="124">
        <f t="shared" si="8"/>
        <v>1637340.1066301614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1637340.1066301614</v>
      </c>
      <c r="P103" s="124">
        <f t="shared" si="11"/>
        <v>35491.33683311053</v>
      </c>
      <c r="Q103" s="124">
        <f t="shared" si="7"/>
        <v>3580.5727112373829</v>
      </c>
      <c r="R103" s="124">
        <f t="shared" si="8"/>
        <v>1676412.0161745094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1676412.0161745094</v>
      </c>
      <c r="P104" s="124">
        <f t="shared" si="11"/>
        <v>35491.33683311053</v>
      </c>
      <c r="Q104" s="124">
        <f t="shared" si="7"/>
        <v>3666.0160546966463</v>
      </c>
      <c r="R104" s="124">
        <f t="shared" si="8"/>
        <v>1715569.3690623166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1715569.3690623166</v>
      </c>
      <c r="P105" s="124">
        <f t="shared" si="11"/>
        <v>35491.33683311053</v>
      </c>
      <c r="Q105" s="124">
        <f t="shared" si="7"/>
        <v>3751.6462476093056</v>
      </c>
      <c r="R105" s="124">
        <f t="shared" si="8"/>
        <v>1754812.3521430364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1754812.3521430364</v>
      </c>
      <c r="P106" s="124">
        <f t="shared" si="11"/>
        <v>35491.33683311053</v>
      </c>
      <c r="Q106" s="124">
        <f t="shared" si="7"/>
        <v>3837.4636985820093</v>
      </c>
      <c r="R106" s="124">
        <f t="shared" si="8"/>
        <v>1794141.152674729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1794141.152674729</v>
      </c>
      <c r="P107" s="124">
        <f t="shared" si="11"/>
        <v>35491.33683311053</v>
      </c>
      <c r="Q107" s="124">
        <f t="shared" si="7"/>
        <v>3923.4688171149573</v>
      </c>
      <c r="R107" s="124">
        <f t="shared" si="8"/>
        <v>1833555.9583249546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1833555.9583249546</v>
      </c>
      <c r="P108" s="124">
        <f t="shared" si="11"/>
        <v>35491.33683311053</v>
      </c>
      <c r="Q108" s="124">
        <f t="shared" si="7"/>
        <v>4009.6620136038532</v>
      </c>
      <c r="R108" s="124">
        <f t="shared" si="8"/>
        <v>1873056.957171669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1873056.957171669</v>
      </c>
      <c r="P109" s="124">
        <f t="shared" si="11"/>
        <v>35491.33683311053</v>
      </c>
      <c r="Q109" s="124">
        <f t="shared" si="7"/>
        <v>4096.0436993418625</v>
      </c>
      <c r="R109" s="124">
        <f t="shared" si="8"/>
        <v>1912644.3377041214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1912644.3377041214</v>
      </c>
      <c r="P110" s="124">
        <f t="shared" si="11"/>
        <v>35491.33683311053</v>
      </c>
      <c r="Q110" s="124">
        <f t="shared" si="7"/>
        <v>4182.6142865215761</v>
      </c>
      <c r="R110" s="124">
        <f t="shared" si="8"/>
        <v>1952318.2888237536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1952318.2888237536</v>
      </c>
      <c r="P111" s="124">
        <f t="shared" si="11"/>
        <v>35491.33683311053</v>
      </c>
      <c r="Q111" s="124">
        <f t="shared" si="7"/>
        <v>4269.3741882369795</v>
      </c>
      <c r="R111" s="124">
        <f t="shared" si="8"/>
        <v>1992078.999845101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1992078.999845101</v>
      </c>
      <c r="P112" s="124">
        <f t="shared" si="11"/>
        <v>35491.33683311053</v>
      </c>
      <c r="Q112" s="124">
        <f t="shared" si="7"/>
        <v>4356.323818485419</v>
      </c>
      <c r="R112" s="124">
        <f t="shared" si="8"/>
        <v>2031926.6604966971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2031926.6604966971</v>
      </c>
      <c r="P113" s="124">
        <f t="shared" si="11"/>
        <v>35491.33683311053</v>
      </c>
      <c r="Q113" s="124">
        <f t="shared" si="7"/>
        <v>4443.4635921695799</v>
      </c>
      <c r="R113" s="124">
        <f t="shared" si="8"/>
        <v>2071861.4609219772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2071861.4609219772</v>
      </c>
      <c r="P114" s="124">
        <f t="shared" si="11"/>
        <v>35491.33683311053</v>
      </c>
      <c r="Q114" s="124">
        <f t="shared" si="7"/>
        <v>4530.7939250994668</v>
      </c>
      <c r="R114" s="124">
        <f t="shared" si="8"/>
        <v>2111883.5916801873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2111883.5916801873</v>
      </c>
      <c r="P115" s="124">
        <f t="shared" si="11"/>
        <v>35491.33683311053</v>
      </c>
      <c r="Q115" s="124">
        <f t="shared" si="7"/>
        <v>4618.3152339943881</v>
      </c>
      <c r="R115" s="124">
        <f t="shared" si="8"/>
        <v>2151993.2437472921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2151993.2437472921</v>
      </c>
      <c r="P116" s="124">
        <f t="shared" si="11"/>
        <v>35491.33683311053</v>
      </c>
      <c r="Q116" s="124">
        <f t="shared" si="7"/>
        <v>4706.0279364849412</v>
      </c>
      <c r="R116" s="124">
        <f t="shared" si="8"/>
        <v>2192190.6085168878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2192190.6085168878</v>
      </c>
      <c r="P117" s="124">
        <f t="shared" si="11"/>
        <v>35491.33683311053</v>
      </c>
      <c r="Q117" s="124">
        <f t="shared" si="7"/>
        <v>4793.9324511150098</v>
      </c>
      <c r="R117" s="124">
        <f t="shared" si="8"/>
        <v>2232475.8778011133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2232475.8778011133</v>
      </c>
      <c r="P118" s="124">
        <f t="shared" si="11"/>
        <v>35491.33683311053</v>
      </c>
      <c r="Q118" s="124">
        <f t="shared" si="7"/>
        <v>4882.029197343757</v>
      </c>
      <c r="R118" s="124">
        <f t="shared" si="8"/>
        <v>2272849.2438315675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2272849.2438315675</v>
      </c>
      <c r="P119" s="124">
        <f t="shared" si="11"/>
        <v>35491.33683311053</v>
      </c>
      <c r="Q119" s="124">
        <f t="shared" si="7"/>
        <v>4970.3185955476301</v>
      </c>
      <c r="R119" s="124">
        <f t="shared" si="8"/>
        <v>2313310.8992602257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2313310.8992602257</v>
      </c>
      <c r="P120" s="124">
        <f t="shared" si="11"/>
        <v>35491.33683311053</v>
      </c>
      <c r="Q120" s="124">
        <f t="shared" si="7"/>
        <v>5058.8010670223657</v>
      </c>
      <c r="R120" s="124">
        <f t="shared" si="8"/>
        <v>2353861.0371603584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2353861.0371603584</v>
      </c>
      <c r="P121" s="124">
        <f t="shared" si="11"/>
        <v>35491.33683311053</v>
      </c>
      <c r="Q121" s="124">
        <f t="shared" si="7"/>
        <v>5147.4770339849974</v>
      </c>
      <c r="R121" s="124">
        <f t="shared" si="8"/>
        <v>2394499.8510274538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2394499.8510274538</v>
      </c>
      <c r="P122" s="124">
        <f t="shared" si="11"/>
        <v>35491.33683311053</v>
      </c>
      <c r="Q122" s="124">
        <f t="shared" si="7"/>
        <v>5236.3469195758744</v>
      </c>
      <c r="R122" s="124">
        <f t="shared" si="8"/>
        <v>2435227.53478014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2435227.53478014</v>
      </c>
      <c r="P123" s="124">
        <f t="shared" si="11"/>
        <v>35491.33683311053</v>
      </c>
      <c r="Q123" s="124">
        <f t="shared" ref="Q123:Q186" si="12">O123*$P$53</f>
        <v>5325.4111478606792</v>
      </c>
      <c r="R123" s="124">
        <f t="shared" ref="R123:R186" si="13">O123+P123+Q123</f>
        <v>2476044.2827611114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2476044.2827611114</v>
      </c>
      <c r="P124" s="124">
        <f t="shared" ref="P124:P187" si="16">P123</f>
        <v>35491.33683311053</v>
      </c>
      <c r="Q124" s="124">
        <f t="shared" si="12"/>
        <v>5414.670143832449</v>
      </c>
      <c r="R124" s="124">
        <f t="shared" si="13"/>
        <v>2516950.2897380544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2516950.2897380544</v>
      </c>
      <c r="P125" s="124">
        <f t="shared" si="16"/>
        <v>35491.33683311053</v>
      </c>
      <c r="Q125" s="124">
        <f t="shared" si="12"/>
        <v>5504.124333413607</v>
      </c>
      <c r="R125" s="124">
        <f t="shared" si="13"/>
        <v>2557945.7509045787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2557945.7509045787</v>
      </c>
      <c r="P126" s="124">
        <f t="shared" si="16"/>
        <v>35491.33683311053</v>
      </c>
      <c r="Q126" s="124">
        <f t="shared" si="12"/>
        <v>5593.774143457993</v>
      </c>
      <c r="R126" s="124">
        <f t="shared" si="13"/>
        <v>2599030.8618811471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2599030.8618811471</v>
      </c>
      <c r="P127" s="124">
        <f t="shared" si="16"/>
        <v>35491.33683311053</v>
      </c>
      <c r="Q127" s="124">
        <f t="shared" si="12"/>
        <v>5683.6200017529</v>
      </c>
      <c r="R127" s="124">
        <f t="shared" si="13"/>
        <v>2640205.8187160105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2640205.8187160105</v>
      </c>
      <c r="P128" s="124">
        <f t="shared" si="16"/>
        <v>35491.33683311053</v>
      </c>
      <c r="Q128" s="124">
        <f t="shared" si="12"/>
        <v>5773.6623370211155</v>
      </c>
      <c r="R128" s="124">
        <f t="shared" si="13"/>
        <v>2681470.8178861421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2681470.8178861421</v>
      </c>
      <c r="P129" s="124">
        <f t="shared" si="16"/>
        <v>35491.33683311053</v>
      </c>
      <c r="Q129" s="124">
        <f t="shared" si="12"/>
        <v>5863.9015789229688</v>
      </c>
      <c r="R129" s="124">
        <f t="shared" si="13"/>
        <v>2722826.0562981754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2722826.0562981754</v>
      </c>
      <c r="P130" s="124">
        <f t="shared" si="16"/>
        <v>35491.33683311053</v>
      </c>
      <c r="Q130" s="124">
        <f t="shared" si="12"/>
        <v>5954.3381580583809</v>
      </c>
      <c r="R130" s="124">
        <f t="shared" si="13"/>
        <v>2764271.7312893444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2764271.7312893444</v>
      </c>
      <c r="P131" s="124">
        <f t="shared" si="16"/>
        <v>35491.33683311053</v>
      </c>
      <c r="Q131" s="124">
        <f t="shared" si="12"/>
        <v>6044.9725059689181</v>
      </c>
      <c r="R131" s="124">
        <f t="shared" si="13"/>
        <v>2805808.0406284239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2805808.0406284239</v>
      </c>
      <c r="P132" s="124">
        <f t="shared" si="16"/>
        <v>35491.33683311053</v>
      </c>
      <c r="Q132" s="124">
        <f t="shared" si="12"/>
        <v>6135.8050551398501</v>
      </c>
      <c r="R132" s="124">
        <f t="shared" si="13"/>
        <v>2847435.1825166745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2847435.1825166745</v>
      </c>
      <c r="P133" s="124">
        <f t="shared" si="16"/>
        <v>35491.33683311053</v>
      </c>
      <c r="Q133" s="124">
        <f t="shared" si="12"/>
        <v>6226.8362390022157</v>
      </c>
      <c r="R133" s="124">
        <f t="shared" si="13"/>
        <v>2889153.3555887872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2889153.3555887872</v>
      </c>
      <c r="P134" s="124">
        <f t="shared" si="16"/>
        <v>35491.33683311053</v>
      </c>
      <c r="Q134" s="124">
        <f t="shared" si="12"/>
        <v>6318.0664919348919</v>
      </c>
      <c r="R134" s="124">
        <f t="shared" si="13"/>
        <v>2930962.7589138327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2930962.7589138327</v>
      </c>
      <c r="P135" s="124">
        <f t="shared" si="16"/>
        <v>35491.33683311053</v>
      </c>
      <c r="Q135" s="124">
        <f t="shared" si="12"/>
        <v>6409.4962492666655</v>
      </c>
      <c r="R135" s="124">
        <f t="shared" si="13"/>
        <v>2972863.5919962097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2972863.5919962097</v>
      </c>
      <c r="P136" s="124">
        <f t="shared" si="16"/>
        <v>35491.33683311053</v>
      </c>
      <c r="Q136" s="124">
        <f t="shared" si="12"/>
        <v>6501.1259472783076</v>
      </c>
      <c r="R136" s="124">
        <f t="shared" si="13"/>
        <v>3014856.0547765987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3014856.0547765987</v>
      </c>
      <c r="P137" s="124">
        <f t="shared" si="16"/>
        <v>35491.33683311053</v>
      </c>
      <c r="Q137" s="124">
        <f t="shared" si="12"/>
        <v>6592.9560232046615</v>
      </c>
      <c r="R137" s="124">
        <f t="shared" si="13"/>
        <v>3056940.3476329139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3056940.3476329139</v>
      </c>
      <c r="P138" s="124">
        <f t="shared" si="16"/>
        <v>35491.33683311053</v>
      </c>
      <c r="Q138" s="124">
        <f t="shared" si="12"/>
        <v>6684.9869152367228</v>
      </c>
      <c r="R138" s="124">
        <f t="shared" si="13"/>
        <v>3099116.6713812612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3099116.6713812612</v>
      </c>
      <c r="P139" s="124">
        <f t="shared" si="16"/>
        <v>35491.33683311053</v>
      </c>
      <c r="Q139" s="124">
        <f t="shared" si="12"/>
        <v>6777.2190625237354</v>
      </c>
      <c r="R139" s="124">
        <f t="shared" si="13"/>
        <v>3141385.2272768957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3141385.2272768957</v>
      </c>
      <c r="P140" s="124">
        <f t="shared" si="16"/>
        <v>35491.33683311053</v>
      </c>
      <c r="Q140" s="124">
        <f t="shared" si="12"/>
        <v>6869.6529051752832</v>
      </c>
      <c r="R140" s="124">
        <f t="shared" si="13"/>
        <v>3183746.2170151817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3183746.2170151817</v>
      </c>
      <c r="P141" s="124">
        <f t="shared" si="16"/>
        <v>35491.33683311053</v>
      </c>
      <c r="Q141" s="124">
        <f t="shared" si="12"/>
        <v>6962.288884263392</v>
      </c>
      <c r="R141" s="124">
        <f t="shared" si="13"/>
        <v>3226199.8427325557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3226199.8427325557</v>
      </c>
      <c r="P142" s="124">
        <f t="shared" si="16"/>
        <v>35491.33683311053</v>
      </c>
      <c r="Q142" s="124">
        <f t="shared" si="12"/>
        <v>7055.1274418246348</v>
      </c>
      <c r="R142" s="124">
        <f t="shared" si="13"/>
        <v>3268746.3070074907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3268746.3070074907</v>
      </c>
      <c r="P143" s="124">
        <f t="shared" si="16"/>
        <v>35491.33683311053</v>
      </c>
      <c r="Q143" s="124">
        <f t="shared" si="12"/>
        <v>7148.1690208622385</v>
      </c>
      <c r="R143" s="124">
        <f t="shared" si="13"/>
        <v>3311385.8128614635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3311385.8128614635</v>
      </c>
      <c r="P144" s="124">
        <f t="shared" si="16"/>
        <v>35491.33683311053</v>
      </c>
      <c r="Q144" s="124">
        <f t="shared" si="12"/>
        <v>7241.4140653482018</v>
      </c>
      <c r="R144" s="124">
        <f t="shared" si="13"/>
        <v>3354118.563759922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3354118.563759922</v>
      </c>
      <c r="P145" s="124">
        <f t="shared" si="16"/>
        <v>35491.33683311053</v>
      </c>
      <c r="Q145" s="124">
        <f t="shared" si="12"/>
        <v>7334.8630202254099</v>
      </c>
      <c r="R145" s="124">
        <f t="shared" si="13"/>
        <v>3396944.763613258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3396944.763613258</v>
      </c>
      <c r="P146" s="124">
        <f t="shared" si="16"/>
        <v>35491.33683311053</v>
      </c>
      <c r="Q146" s="124">
        <f t="shared" si="12"/>
        <v>7428.5163314097617</v>
      </c>
      <c r="R146" s="124">
        <f t="shared" si="13"/>
        <v>3439864.6167777781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3439864.6167777781</v>
      </c>
      <c r="P147" s="124">
        <f t="shared" si="16"/>
        <v>35491.33683311053</v>
      </c>
      <c r="Q147" s="124">
        <f t="shared" si="12"/>
        <v>7522.3744457922903</v>
      </c>
      <c r="R147" s="124">
        <f t="shared" si="13"/>
        <v>3482878.328056681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3482878.328056681</v>
      </c>
      <c r="P148" s="124">
        <f t="shared" si="16"/>
        <v>35491.33683311053</v>
      </c>
      <c r="Q148" s="124">
        <f t="shared" si="12"/>
        <v>7616.437811241306</v>
      </c>
      <c r="R148" s="124">
        <f t="shared" si="13"/>
        <v>3525986.102701033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3525986.102701033</v>
      </c>
      <c r="P149" s="124">
        <f t="shared" si="16"/>
        <v>35491.33683311053</v>
      </c>
      <c r="Q149" s="124">
        <f t="shared" si="12"/>
        <v>7710.706876604524</v>
      </c>
      <c r="R149" s="124">
        <f t="shared" si="13"/>
        <v>3569188.1464107479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3569188.1464107479</v>
      </c>
      <c r="P150" s="124">
        <f t="shared" si="16"/>
        <v>35491.33683311053</v>
      </c>
      <c r="Q150" s="124">
        <f t="shared" si="12"/>
        <v>7805.1820917112109</v>
      </c>
      <c r="R150" s="124">
        <f t="shared" si="13"/>
        <v>3612484.6653355695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3612484.6653355695</v>
      </c>
      <c r="P151" s="124">
        <f t="shared" si="16"/>
        <v>35491.33683311053</v>
      </c>
      <c r="Q151" s="124">
        <f t="shared" si="12"/>
        <v>7899.8639073743307</v>
      </c>
      <c r="R151" s="124">
        <f t="shared" si="13"/>
        <v>3655875.8660760545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3655875.8660760545</v>
      </c>
      <c r="P152" s="124">
        <f t="shared" si="16"/>
        <v>35491.33683311053</v>
      </c>
      <c r="Q152" s="124">
        <f t="shared" si="12"/>
        <v>7994.7527753926952</v>
      </c>
      <c r="R152" s="124">
        <f t="shared" si="13"/>
        <v>3699361.9556845576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3699361.9556845576</v>
      </c>
      <c r="P153" s="124">
        <f t="shared" si="16"/>
        <v>35491.33683311053</v>
      </c>
      <c r="Q153" s="124">
        <f t="shared" si="12"/>
        <v>8089.8491485531185</v>
      </c>
      <c r="R153" s="124">
        <f t="shared" si="13"/>
        <v>3742943.1416662214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3742943.1416662214</v>
      </c>
      <c r="P154" s="124">
        <f t="shared" si="16"/>
        <v>35491.33683311053</v>
      </c>
      <c r="Q154" s="124">
        <f t="shared" si="12"/>
        <v>8185.1534806325826</v>
      </c>
      <c r="R154" s="124">
        <f t="shared" si="13"/>
        <v>3786619.6319799647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3786619.6319799647</v>
      </c>
      <c r="P155" s="124">
        <f t="shared" si="16"/>
        <v>35491.33683311053</v>
      </c>
      <c r="Q155" s="124">
        <f t="shared" si="12"/>
        <v>8280.6662264003971</v>
      </c>
      <c r="R155" s="124">
        <f t="shared" si="13"/>
        <v>3830391.6350394757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3830391.6350394757</v>
      </c>
      <c r="P156" s="124">
        <f t="shared" si="16"/>
        <v>35491.33683311053</v>
      </c>
      <c r="Q156" s="124">
        <f t="shared" si="12"/>
        <v>8376.3878416203715</v>
      </c>
      <c r="R156" s="124">
        <f t="shared" si="13"/>
        <v>3874259.3597142068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3874259.3597142068</v>
      </c>
      <c r="P157" s="124">
        <f t="shared" si="16"/>
        <v>35491.33683311053</v>
      </c>
      <c r="Q157" s="124">
        <f t="shared" si="12"/>
        <v>8472.3187830529914</v>
      </c>
      <c r="R157" s="124">
        <f t="shared" si="13"/>
        <v>3918223.0153303705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3918223.0153303705</v>
      </c>
      <c r="P158" s="124">
        <f t="shared" si="16"/>
        <v>35491.33683311053</v>
      </c>
      <c r="Q158" s="124">
        <f t="shared" si="12"/>
        <v>8568.459508457594</v>
      </c>
      <c r="R158" s="124">
        <f t="shared" si="13"/>
        <v>3962282.8116719387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3962282.8116719387</v>
      </c>
      <c r="P159" s="124">
        <f t="shared" si="16"/>
        <v>35491.33683311053</v>
      </c>
      <c r="Q159" s="124">
        <f t="shared" si="12"/>
        <v>8664.8104765945591</v>
      </c>
      <c r="R159" s="124">
        <f t="shared" si="13"/>
        <v>4006438.9589816439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4006438.9589816439</v>
      </c>
      <c r="P160" s="124">
        <f t="shared" si="16"/>
        <v>35491.33683311053</v>
      </c>
      <c r="Q160" s="124">
        <f t="shared" si="12"/>
        <v>8761.3721472274883</v>
      </c>
      <c r="R160" s="124">
        <f t="shared" si="13"/>
        <v>4050691.6679619821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4050691.6679619821</v>
      </c>
      <c r="P161" s="124">
        <f t="shared" si="16"/>
        <v>35491.33683311053</v>
      </c>
      <c r="Q161" s="124">
        <f t="shared" si="12"/>
        <v>8858.1449811254115</v>
      </c>
      <c r="R161" s="124">
        <f t="shared" si="13"/>
        <v>4095041.149776218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4095041.149776218</v>
      </c>
      <c r="P162" s="124">
        <f t="shared" si="16"/>
        <v>35491.33683311053</v>
      </c>
      <c r="Q162" s="124">
        <f t="shared" si="12"/>
        <v>8955.1294400649749</v>
      </c>
      <c r="R162" s="124">
        <f t="shared" si="13"/>
        <v>4139487.6160493935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4139487.6160493935</v>
      </c>
      <c r="P163" s="124">
        <f t="shared" si="16"/>
        <v>35491.33683311053</v>
      </c>
      <c r="Q163" s="124">
        <f t="shared" si="12"/>
        <v>9052.3259868326477</v>
      </c>
      <c r="R163" s="124">
        <f t="shared" si="13"/>
        <v>4184031.2788693369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4184031.2788693369</v>
      </c>
      <c r="P164" s="124">
        <f t="shared" si="16"/>
        <v>35491.33683311053</v>
      </c>
      <c r="Q164" s="124">
        <f t="shared" si="12"/>
        <v>9149.7350852269337</v>
      </c>
      <c r="R164" s="124">
        <f t="shared" si="13"/>
        <v>4228672.3507876741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4228672.3507876741</v>
      </c>
      <c r="P165" s="124">
        <f t="shared" si="16"/>
        <v>35491.33683311053</v>
      </c>
      <c r="Q165" s="124">
        <f t="shared" si="12"/>
        <v>9247.35720006058</v>
      </c>
      <c r="R165" s="124">
        <f t="shared" si="13"/>
        <v>4273411.0448208451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4273411.0448208451</v>
      </c>
      <c r="P166" s="124">
        <f t="shared" si="16"/>
        <v>35491.33683311053</v>
      </c>
      <c r="Q166" s="124">
        <f t="shared" si="12"/>
        <v>9345.1927971627974</v>
      </c>
      <c r="R166" s="124">
        <f t="shared" si="13"/>
        <v>4318247.5744511178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4318247.5744511178</v>
      </c>
      <c r="P167" s="124">
        <f t="shared" si="16"/>
        <v>35491.33683311053</v>
      </c>
      <c r="Q167" s="124">
        <f t="shared" si="12"/>
        <v>9443.242343381482</v>
      </c>
      <c r="R167" s="124">
        <f t="shared" si="13"/>
        <v>4363182.1536276089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4363182.1536276089</v>
      </c>
      <c r="P168" s="124">
        <f t="shared" si="16"/>
        <v>35491.33683311053</v>
      </c>
      <c r="Q168" s="124">
        <f t="shared" si="12"/>
        <v>9541.5063065854447</v>
      </c>
      <c r="R168" s="124">
        <f t="shared" si="13"/>
        <v>4408214.9967673048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4408214.9967673048</v>
      </c>
      <c r="P169" s="124">
        <f t="shared" si="16"/>
        <v>35491.33683311053</v>
      </c>
      <c r="Q169" s="124">
        <f t="shared" si="12"/>
        <v>9639.9851556666472</v>
      </c>
      <c r="R169" s="124">
        <f t="shared" si="13"/>
        <v>4453346.3187560812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4453346.3187560812</v>
      </c>
      <c r="P170" s="124">
        <f t="shared" si="16"/>
        <v>35491.33683311053</v>
      </c>
      <c r="Q170" s="124">
        <f t="shared" si="12"/>
        <v>9738.6793605424209</v>
      </c>
      <c r="R170" s="124">
        <f t="shared" si="13"/>
        <v>4498576.3349497337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4498576.3349497337</v>
      </c>
      <c r="P171" s="124">
        <f t="shared" si="16"/>
        <v>35491.33683311053</v>
      </c>
      <c r="Q171" s="124">
        <f t="shared" si="12"/>
        <v>9837.589392157739</v>
      </c>
      <c r="R171" s="124">
        <f t="shared" si="13"/>
        <v>4543905.261175002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4543905.261175002</v>
      </c>
      <c r="P172" s="124">
        <f t="shared" si="16"/>
        <v>35491.33683311053</v>
      </c>
      <c r="Q172" s="124">
        <f t="shared" si="12"/>
        <v>9936.7157224874391</v>
      </c>
      <c r="R172" s="124">
        <f t="shared" si="13"/>
        <v>4589333.3137305994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4589333.3137305994</v>
      </c>
      <c r="P173" s="124">
        <f t="shared" si="16"/>
        <v>35491.33683311053</v>
      </c>
      <c r="Q173" s="124">
        <f t="shared" si="12"/>
        <v>10036.058824538484</v>
      </c>
      <c r="R173" s="124">
        <f t="shared" si="13"/>
        <v>4634860.7093882477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4634860.7093882477</v>
      </c>
      <c r="P174" s="124">
        <f t="shared" si="16"/>
        <v>35491.33683311053</v>
      </c>
      <c r="Q174" s="124">
        <f t="shared" si="12"/>
        <v>10135.619172352224</v>
      </c>
      <c r="R174" s="124">
        <f t="shared" si="13"/>
        <v>4680487.6653937101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4680487.6653937101</v>
      </c>
      <c r="P175" s="124">
        <f t="shared" si="16"/>
        <v>35491.33683311053</v>
      </c>
      <c r="Q175" s="124">
        <f t="shared" si="12"/>
        <v>10235.397241006649</v>
      </c>
      <c r="R175" s="124">
        <f t="shared" si="13"/>
        <v>4726214.3994678268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4726214.3994678268</v>
      </c>
      <c r="P176" s="124">
        <f t="shared" si="16"/>
        <v>35491.33683311053</v>
      </c>
      <c r="Q176" s="124">
        <f t="shared" si="12"/>
        <v>10335.39350661866</v>
      </c>
      <c r="R176" s="124">
        <f t="shared" si="13"/>
        <v>4772041.1298075551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4772041.1298075551</v>
      </c>
      <c r="P177" s="124">
        <f t="shared" si="16"/>
        <v>35491.33683311053</v>
      </c>
      <c r="Q177" s="124">
        <f t="shared" si="12"/>
        <v>10435.608446346347</v>
      </c>
      <c r="R177" s="124">
        <f t="shared" si="13"/>
        <v>4817968.0750870118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4817968.0750870118</v>
      </c>
      <c r="P178" s="124">
        <f t="shared" si="16"/>
        <v>35491.33683311053</v>
      </c>
      <c r="Q178" s="124">
        <f t="shared" si="12"/>
        <v>10536.042538391257</v>
      </c>
      <c r="R178" s="124">
        <f t="shared" si="13"/>
        <v>4863995.4544585133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4863995.4544585133</v>
      </c>
      <c r="P179" s="124">
        <f t="shared" si="16"/>
        <v>35491.33683311053</v>
      </c>
      <c r="Q179" s="124">
        <f t="shared" si="12"/>
        <v>10636.696262000676</v>
      </c>
      <c r="R179" s="124">
        <f t="shared" si="13"/>
        <v>4910123.4875536244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4910123.4875536244</v>
      </c>
      <c r="P180" s="124">
        <f t="shared" si="16"/>
        <v>35491.33683311053</v>
      </c>
      <c r="Q180" s="124">
        <f t="shared" si="12"/>
        <v>10737.570097469923</v>
      </c>
      <c r="R180" s="124">
        <f t="shared" si="13"/>
        <v>4956352.3944842042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4956352.3944842042</v>
      </c>
      <c r="P181" s="124">
        <f t="shared" si="16"/>
        <v>35491.33683311053</v>
      </c>
      <c r="Q181" s="124">
        <f t="shared" si="12"/>
        <v>10838.664526144634</v>
      </c>
      <c r="R181" s="124">
        <f t="shared" si="13"/>
        <v>5002682.3958434593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5002682.3958434593</v>
      </c>
      <c r="P182" s="124">
        <f t="shared" si="16"/>
        <v>35491.33683311053</v>
      </c>
      <c r="Q182" s="124">
        <f t="shared" si="12"/>
        <v>10939.980030423067</v>
      </c>
      <c r="R182" s="124">
        <f t="shared" si="13"/>
        <v>5049113.7127069924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5049113.7127069924</v>
      </c>
      <c r="P183" s="124">
        <f t="shared" si="16"/>
        <v>35491.33683311053</v>
      </c>
      <c r="Q183" s="124">
        <f t="shared" si="12"/>
        <v>11041.517093758397</v>
      </c>
      <c r="R183" s="124">
        <f t="shared" si="13"/>
        <v>5095646.5666338606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5095646.5666338606</v>
      </c>
      <c r="P184" s="124">
        <f t="shared" si="16"/>
        <v>35491.33683311053</v>
      </c>
      <c r="Q184" s="124">
        <f t="shared" si="12"/>
        <v>11143.276200661026</v>
      </c>
      <c r="R184" s="124">
        <f t="shared" si="13"/>
        <v>5142281.1796676321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5142281.1796676321</v>
      </c>
      <c r="P185" s="124">
        <f t="shared" si="16"/>
        <v>35491.33683311053</v>
      </c>
      <c r="Q185" s="124">
        <f t="shared" si="12"/>
        <v>11245.257836700895</v>
      </c>
      <c r="R185" s="124">
        <f t="shared" si="13"/>
        <v>5189017.7743374435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5189017.7743374435</v>
      </c>
      <c r="P186" s="124">
        <f t="shared" si="16"/>
        <v>35491.33683311053</v>
      </c>
      <c r="Q186" s="124">
        <f t="shared" si="12"/>
        <v>11347.462488509798</v>
      </c>
      <c r="R186" s="124">
        <f t="shared" si="13"/>
        <v>5235856.5736590633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5235856.5736590633</v>
      </c>
      <c r="P187" s="124">
        <f t="shared" si="16"/>
        <v>35491.33683311053</v>
      </c>
      <c r="Q187" s="124">
        <f t="shared" ref="Q187:Q250" si="17">O187*$P$53</f>
        <v>11449.890643783709</v>
      </c>
      <c r="R187" s="124">
        <f t="shared" ref="R187:R250" si="18">O187+P187+Q187</f>
        <v>5282797.8011359572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5282797.8011359572</v>
      </c>
      <c r="P188" s="124">
        <f t="shared" ref="P188:P251" si="21">P187</f>
        <v>35491.33683311053</v>
      </c>
      <c r="Q188" s="124">
        <f t="shared" si="17"/>
        <v>11552.542791285106</v>
      </c>
      <c r="R188" s="124">
        <f t="shared" si="18"/>
        <v>5329841.6807603529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5329841.6807603529</v>
      </c>
      <c r="P189" s="124">
        <f t="shared" si="21"/>
        <v>35491.33683311053</v>
      </c>
      <c r="Q189" s="124">
        <f t="shared" si="17"/>
        <v>11655.419420845305</v>
      </c>
      <c r="R189" s="124">
        <f t="shared" si="18"/>
        <v>5376988.4370143078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5376988.4370143078</v>
      </c>
      <c r="P190" s="124">
        <f t="shared" si="21"/>
        <v>35491.33683311053</v>
      </c>
      <c r="Q190" s="124">
        <f t="shared" si="17"/>
        <v>11758.521023366791</v>
      </c>
      <c r="R190" s="124">
        <f t="shared" si="18"/>
        <v>5424238.2948707845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5424238.2948707845</v>
      </c>
      <c r="P191" s="124">
        <f t="shared" si="21"/>
        <v>35491.33683311053</v>
      </c>
      <c r="Q191" s="124">
        <f t="shared" si="17"/>
        <v>11861.848090825575</v>
      </c>
      <c r="R191" s="124">
        <f t="shared" si="18"/>
        <v>5471591.4797947202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5471591.4797947202</v>
      </c>
      <c r="P192" s="124">
        <f t="shared" si="21"/>
        <v>35491.33683311053</v>
      </c>
      <c r="Q192" s="124">
        <f t="shared" si="17"/>
        <v>11965.401116273524</v>
      </c>
      <c r="R192" s="124">
        <f t="shared" si="18"/>
        <v>5519048.2177441036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5519048.2177441036</v>
      </c>
      <c r="P193" s="124">
        <f t="shared" si="21"/>
        <v>35491.33683311053</v>
      </c>
      <c r="Q193" s="124">
        <f t="shared" si="17"/>
        <v>12069.180593840727</v>
      </c>
      <c r="R193" s="124">
        <f t="shared" si="18"/>
        <v>5566608.7351710545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5566608.7351710545</v>
      </c>
      <c r="P194" s="124">
        <f t="shared" si="21"/>
        <v>35491.33683311053</v>
      </c>
      <c r="Q194" s="124">
        <f t="shared" si="17"/>
        <v>12173.187018737846</v>
      </c>
      <c r="R194" s="124">
        <f t="shared" si="18"/>
        <v>5614273.2590229027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5614273.2590229027</v>
      </c>
      <c r="P195" s="124">
        <f t="shared" si="21"/>
        <v>35491.33683311053</v>
      </c>
      <c r="Q195" s="124">
        <f t="shared" si="17"/>
        <v>12277.42088725848</v>
      </c>
      <c r="R195" s="124">
        <f t="shared" si="18"/>
        <v>5662042.0167432716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5662042.0167432716</v>
      </c>
      <c r="P196" s="124">
        <f t="shared" si="21"/>
        <v>35491.33683311053</v>
      </c>
      <c r="Q196" s="124">
        <f t="shared" si="17"/>
        <v>12381.882696781538</v>
      </c>
      <c r="R196" s="124">
        <f t="shared" si="18"/>
        <v>5709915.236273163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5709915.236273163</v>
      </c>
      <c r="P197" s="124">
        <f t="shared" si="21"/>
        <v>35491.33683311053</v>
      </c>
      <c r="Q197" s="124">
        <f t="shared" si="17"/>
        <v>12486.572945773603</v>
      </c>
      <c r="R197" s="124">
        <f t="shared" si="18"/>
        <v>5757893.1460520467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5757893.1460520467</v>
      </c>
      <c r="P198" s="124">
        <f t="shared" si="21"/>
        <v>35491.33683311053</v>
      </c>
      <c r="Q198" s="124">
        <f t="shared" si="17"/>
        <v>12591.492133791322</v>
      </c>
      <c r="R198" s="124">
        <f t="shared" si="18"/>
        <v>5805975.9750189483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5805975.9750189483</v>
      </c>
      <c r="P199" s="124">
        <f t="shared" si="21"/>
        <v>35491.33683311053</v>
      </c>
      <c r="Q199" s="124">
        <f t="shared" si="17"/>
        <v>12696.640761483779</v>
      </c>
      <c r="R199" s="124">
        <f t="shared" si="18"/>
        <v>5854163.9526135419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5854163.9526135419</v>
      </c>
      <c r="P200" s="124">
        <f t="shared" si="21"/>
        <v>35491.33683311053</v>
      </c>
      <c r="Q200" s="124">
        <f t="shared" si="17"/>
        <v>12802.019330594889</v>
      </c>
      <c r="R200" s="124">
        <f t="shared" si="18"/>
        <v>5902457.3087772466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5902457.3087772466</v>
      </c>
      <c r="P201" s="124">
        <f t="shared" si="21"/>
        <v>35491.33683311053</v>
      </c>
      <c r="Q201" s="124">
        <f t="shared" si="17"/>
        <v>12907.628343965798</v>
      </c>
      <c r="R201" s="124">
        <f t="shared" si="18"/>
        <v>5950856.2739543226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5950856.2739543226</v>
      </c>
      <c r="P202" s="124">
        <f t="shared" si="21"/>
        <v>35491.33683311053</v>
      </c>
      <c r="Q202" s="124">
        <f t="shared" si="17"/>
        <v>13013.46830553727</v>
      </c>
      <c r="R202" s="124">
        <f t="shared" si="18"/>
        <v>5999361.0790929701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5999361.0790929701</v>
      </c>
      <c r="P203" s="124">
        <f t="shared" si="21"/>
        <v>35491.33683311053</v>
      </c>
      <c r="Q203" s="124">
        <f t="shared" si="17"/>
        <v>13119.539720352101</v>
      </c>
      <c r="R203" s="124">
        <f t="shared" si="18"/>
        <v>6047971.955646432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6047971.955646432</v>
      </c>
      <c r="P204" s="124">
        <f t="shared" si="21"/>
        <v>35491.33683311053</v>
      </c>
      <c r="Q204" s="124">
        <f t="shared" si="17"/>
        <v>13225.843094557526</v>
      </c>
      <c r="R204" s="124">
        <f t="shared" si="18"/>
        <v>6096689.1355740996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6096689.1355740996</v>
      </c>
      <c r="P205" s="124">
        <f t="shared" si="21"/>
        <v>35491.33683311053</v>
      </c>
      <c r="Q205" s="124">
        <f t="shared" si="17"/>
        <v>13332.378935407633</v>
      </c>
      <c r="R205" s="124">
        <f t="shared" si="18"/>
        <v>6145512.8513426175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6145512.8513426175</v>
      </c>
      <c r="P206" s="124">
        <f t="shared" si="21"/>
        <v>35491.33683311053</v>
      </c>
      <c r="Q206" s="124">
        <f t="shared" si="17"/>
        <v>13439.147751265786</v>
      </c>
      <c r="R206" s="124">
        <f t="shared" si="18"/>
        <v>6194443.3359269938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6194443.3359269938</v>
      </c>
      <c r="P207" s="124">
        <f t="shared" si="21"/>
        <v>35491.33683311053</v>
      </c>
      <c r="Q207" s="124">
        <f t="shared" si="17"/>
        <v>13546.15005160705</v>
      </c>
      <c r="R207" s="124">
        <f t="shared" si="18"/>
        <v>6243480.8228117106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6243480.8228117106</v>
      </c>
      <c r="P208" s="124">
        <f t="shared" si="21"/>
        <v>35491.33683311053</v>
      </c>
      <c r="Q208" s="124">
        <f t="shared" si="17"/>
        <v>13653.386347020622</v>
      </c>
      <c r="R208" s="124">
        <f t="shared" si="18"/>
        <v>6292625.5459918417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6292625.5459918417</v>
      </c>
      <c r="P209" s="124">
        <f t="shared" si="21"/>
        <v>35491.33683311053</v>
      </c>
      <c r="Q209" s="124">
        <f t="shared" si="17"/>
        <v>13760.857149212263</v>
      </c>
      <c r="R209" s="124">
        <f t="shared" si="18"/>
        <v>6341877.7399741644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6341877.7399741644</v>
      </c>
      <c r="P210" s="124">
        <f t="shared" si="21"/>
        <v>35491.33683311053</v>
      </c>
      <c r="Q210" s="124">
        <f t="shared" si="17"/>
        <v>13868.56297100675</v>
      </c>
      <c r="R210" s="124">
        <f t="shared" si="18"/>
        <v>6391237.6397782816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6391237.6397782816</v>
      </c>
      <c r="P211" s="124">
        <f t="shared" si="21"/>
        <v>35491.33683311053</v>
      </c>
      <c r="Q211" s="124">
        <f t="shared" si="17"/>
        <v>13976.504326350312</v>
      </c>
      <c r="R211" s="124">
        <f t="shared" si="18"/>
        <v>6440705.4809377417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6440705.4809377417</v>
      </c>
      <c r="P212" s="124">
        <f t="shared" si="21"/>
        <v>35491.33683311053</v>
      </c>
      <c r="Q212" s="124">
        <f t="shared" si="17"/>
        <v>14084.68173031309</v>
      </c>
      <c r="R212" s="124">
        <f t="shared" si="18"/>
        <v>6490281.499501165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6490281.499501165</v>
      </c>
      <c r="P213" s="124">
        <f t="shared" si="21"/>
        <v>35491.33683311053</v>
      </c>
      <c r="Q213" s="124">
        <f t="shared" si="17"/>
        <v>14193.095699091593</v>
      </c>
      <c r="R213" s="124">
        <f t="shared" si="18"/>
        <v>6539965.9320333665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6539965.9320333665</v>
      </c>
      <c r="P214" s="124">
        <f t="shared" si="21"/>
        <v>35491.33683311053</v>
      </c>
      <c r="Q214" s="124">
        <f t="shared" si="17"/>
        <v>14301.746750011154</v>
      </c>
      <c r="R214" s="124">
        <f t="shared" si="18"/>
        <v>6589759.0156164877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6589759.0156164877</v>
      </c>
      <c r="P215" s="124">
        <f t="shared" si="21"/>
        <v>35491.33683311053</v>
      </c>
      <c r="Q215" s="124">
        <f t="shared" si="17"/>
        <v>14410.635401528416</v>
      </c>
      <c r="R215" s="124">
        <f t="shared" si="18"/>
        <v>6639660.9878511261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6639660.9878511261</v>
      </c>
      <c r="P216" s="124">
        <f t="shared" si="21"/>
        <v>35491.33683311053</v>
      </c>
      <c r="Q216" s="124">
        <f t="shared" si="17"/>
        <v>14519.762173233783</v>
      </c>
      <c r="R216" s="124">
        <f t="shared" si="18"/>
        <v>6689672.0868574698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6689672.0868574698</v>
      </c>
      <c r="P217" s="124">
        <f t="shared" si="21"/>
        <v>35491.33683311053</v>
      </c>
      <c r="Q217" s="124">
        <f t="shared" si="17"/>
        <v>14629.127585853919</v>
      </c>
      <c r="R217" s="124">
        <f t="shared" si="18"/>
        <v>6739792.5512764342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6739792.5512764342</v>
      </c>
      <c r="P218" s="124">
        <f t="shared" si="21"/>
        <v>35491.33683311053</v>
      </c>
      <c r="Q218" s="124">
        <f t="shared" si="17"/>
        <v>14738.732161254224</v>
      </c>
      <c r="R218" s="124">
        <f t="shared" si="18"/>
        <v>6790022.6202707989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6790022.6202707989</v>
      </c>
      <c r="P219" s="124">
        <f t="shared" si="21"/>
        <v>35491.33683311053</v>
      </c>
      <c r="Q219" s="124">
        <f t="shared" si="17"/>
        <v>14848.576422441321</v>
      </c>
      <c r="R219" s="124">
        <f t="shared" si="18"/>
        <v>6840362.5335263507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6840362.5335263507</v>
      </c>
      <c r="P220" s="124">
        <f t="shared" si="21"/>
        <v>35491.33683311053</v>
      </c>
      <c r="Q220" s="124">
        <f t="shared" si="17"/>
        <v>14958.66089356556</v>
      </c>
      <c r="R220" s="124">
        <f t="shared" si="18"/>
        <v>6890812.5312530268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6890812.5312530268</v>
      </c>
      <c r="P221" s="124">
        <f t="shared" si="21"/>
        <v>35491.33683311053</v>
      </c>
      <c r="Q221" s="124">
        <f t="shared" si="17"/>
        <v>15068.986099923512</v>
      </c>
      <c r="R221" s="124">
        <f t="shared" si="18"/>
        <v>6941372.8541860608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6941372.8541860608</v>
      </c>
      <c r="P222" s="124">
        <f t="shared" si="21"/>
        <v>35491.33683311053</v>
      </c>
      <c r="Q222" s="124">
        <f t="shared" si="17"/>
        <v>15179.552567960482</v>
      </c>
      <c r="R222" s="124">
        <f t="shared" si="18"/>
        <v>6992043.7435871316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6992043.7435871316</v>
      </c>
      <c r="P223" s="124">
        <f t="shared" si="21"/>
        <v>35491.33683311053</v>
      </c>
      <c r="Q223" s="124">
        <f t="shared" si="17"/>
        <v>15290.360825273012</v>
      </c>
      <c r="R223" s="124">
        <f t="shared" si="18"/>
        <v>7042825.4412455149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7042825.4412455149</v>
      </c>
      <c r="P224" s="124">
        <f t="shared" si="21"/>
        <v>35491.33683311053</v>
      </c>
      <c r="Q224" s="124">
        <f t="shared" si="17"/>
        <v>15401.41140061141</v>
      </c>
      <c r="R224" s="124">
        <f t="shared" si="18"/>
        <v>7093718.1894792365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7093718.1894792365</v>
      </c>
      <c r="P225" s="124">
        <f t="shared" si="21"/>
        <v>35491.33683311053</v>
      </c>
      <c r="Q225" s="124">
        <f t="shared" si="17"/>
        <v>15512.704823882266</v>
      </c>
      <c r="R225" s="124">
        <f t="shared" si="18"/>
        <v>7144722.2311362289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7144722.2311362289</v>
      </c>
      <c r="P226" s="124">
        <f t="shared" si="21"/>
        <v>35491.33683311053</v>
      </c>
      <c r="Q226" s="124">
        <f t="shared" si="17"/>
        <v>15624.241626150979</v>
      </c>
      <c r="R226" s="124">
        <f t="shared" si="18"/>
        <v>7195837.8095954899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7195837.8095954899</v>
      </c>
      <c r="P227" s="124">
        <f t="shared" si="21"/>
        <v>35491.33683311053</v>
      </c>
      <c r="Q227" s="124">
        <f t="shared" si="17"/>
        <v>15736.022339644296</v>
      </c>
      <c r="R227" s="124">
        <f t="shared" si="18"/>
        <v>7247065.1687682439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7247065.1687682439</v>
      </c>
      <c r="P228" s="124">
        <f t="shared" si="21"/>
        <v>35491.33683311053</v>
      </c>
      <c r="Q228" s="124">
        <f t="shared" si="17"/>
        <v>15848.047497752848</v>
      </c>
      <c r="R228" s="124">
        <f t="shared" si="18"/>
        <v>7298404.553099107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7298404.553099107</v>
      </c>
      <c r="P229" s="124">
        <f t="shared" si="21"/>
        <v>35491.33683311053</v>
      </c>
      <c r="Q229" s="124">
        <f t="shared" si="17"/>
        <v>15960.317635033703</v>
      </c>
      <c r="R229" s="124">
        <f t="shared" si="18"/>
        <v>7349856.2075672504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7349856.2075672504</v>
      </c>
      <c r="P230" s="124">
        <f t="shared" si="21"/>
        <v>35491.33683311053</v>
      </c>
      <c r="Q230" s="124">
        <f t="shared" si="17"/>
        <v>16072.833287212901</v>
      </c>
      <c r="R230" s="124">
        <f t="shared" si="18"/>
        <v>7401420.3776875734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7401420.3776875734</v>
      </c>
      <c r="P231" s="124">
        <f t="shared" si="21"/>
        <v>35491.33683311053</v>
      </c>
      <c r="Q231" s="124">
        <f t="shared" si="17"/>
        <v>16185.594991188027</v>
      </c>
      <c r="R231" s="124">
        <f t="shared" si="18"/>
        <v>7453097.3095118711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7453097.3095118711</v>
      </c>
      <c r="P232" s="124">
        <f t="shared" si="21"/>
        <v>35491.33683311053</v>
      </c>
      <c r="Q232" s="124">
        <f t="shared" si="17"/>
        <v>16298.60328503076</v>
      </c>
      <c r="R232" s="124">
        <f t="shared" si="18"/>
        <v>7504887.2496300116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7504887.2496300116</v>
      </c>
      <c r="P233" s="124">
        <f t="shared" si="21"/>
        <v>35491.33683311053</v>
      </c>
      <c r="Q233" s="124">
        <f t="shared" si="17"/>
        <v>16411.858707989453</v>
      </c>
      <c r="R233" s="124">
        <f t="shared" si="18"/>
        <v>7556790.4451711113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7556790.4451711113</v>
      </c>
      <c r="P234" s="124">
        <f t="shared" si="21"/>
        <v>35491.33683311053</v>
      </c>
      <c r="Q234" s="124">
        <f t="shared" si="17"/>
        <v>16525.361800491701</v>
      </c>
      <c r="R234" s="124">
        <f t="shared" si="18"/>
        <v>7608807.1438047132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7608807.1438047132</v>
      </c>
      <c r="P235" s="124">
        <f t="shared" si="21"/>
        <v>35491.33683311053</v>
      </c>
      <c r="Q235" s="124">
        <f t="shared" si="17"/>
        <v>16639.113104146905</v>
      </c>
      <c r="R235" s="124">
        <f t="shared" si="18"/>
        <v>7660937.5937419701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7660937.5937419701</v>
      </c>
      <c r="P236" s="124">
        <f t="shared" si="21"/>
        <v>35491.33683311053</v>
      </c>
      <c r="Q236" s="124">
        <f t="shared" si="17"/>
        <v>16753.113161748883</v>
      </c>
      <c r="R236" s="124">
        <f t="shared" si="18"/>
        <v>7713182.0437368294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7713182.0437368294</v>
      </c>
      <c r="P237" s="124">
        <f t="shared" si="21"/>
        <v>35491.33683311053</v>
      </c>
      <c r="Q237" s="124">
        <f t="shared" si="17"/>
        <v>16867.362517278445</v>
      </c>
      <c r="R237" s="124">
        <f t="shared" si="18"/>
        <v>7765540.7430872181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7765540.7430872181</v>
      </c>
      <c r="P238" s="124">
        <f t="shared" si="21"/>
        <v>35491.33683311053</v>
      </c>
      <c r="Q238" s="124">
        <f t="shared" si="17"/>
        <v>16981.861715905987</v>
      </c>
      <c r="R238" s="124">
        <f t="shared" si="18"/>
        <v>7818013.9416362345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7818013.9416362345</v>
      </c>
      <c r="P239" s="124">
        <f t="shared" si="21"/>
        <v>35491.33683311053</v>
      </c>
      <c r="Q239" s="124">
        <f t="shared" si="17"/>
        <v>17096.611303994094</v>
      </c>
      <c r="R239" s="124">
        <f t="shared" si="18"/>
        <v>7870601.889773339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7870601.889773339</v>
      </c>
      <c r="P240" s="124">
        <f t="shared" si="21"/>
        <v>35491.33683311053</v>
      </c>
      <c r="Q240" s="124">
        <f t="shared" si="17"/>
        <v>17211.611829100155</v>
      </c>
      <c r="R240" s="124">
        <f t="shared" si="18"/>
        <v>7923304.8384355493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7923304.8384355493</v>
      </c>
      <c r="P241" s="124">
        <f t="shared" si="21"/>
        <v>35491.33683311053</v>
      </c>
      <c r="Q241" s="124">
        <f t="shared" si="17"/>
        <v>17326.863839978967</v>
      </c>
      <c r="R241" s="124">
        <f t="shared" si="18"/>
        <v>7976123.0391086387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7976123.0391086387</v>
      </c>
      <c r="P242" s="124">
        <f t="shared" si="21"/>
        <v>35491.33683311053</v>
      </c>
      <c r="Q242" s="124">
        <f t="shared" si="17"/>
        <v>17442.367886585358</v>
      </c>
      <c r="R242" s="124">
        <f t="shared" si="18"/>
        <v>8029056.7438283339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8029056.7438283339</v>
      </c>
      <c r="P243" s="124">
        <f t="shared" si="21"/>
        <v>35491.33683311053</v>
      </c>
      <c r="Q243" s="124">
        <f t="shared" si="17"/>
        <v>17558.124520076806</v>
      </c>
      <c r="R243" s="124">
        <f t="shared" si="18"/>
        <v>8082106.2051815204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8082106.2051815204</v>
      </c>
      <c r="P244" s="124">
        <f t="shared" si="21"/>
        <v>35491.33683311053</v>
      </c>
      <c r="Q244" s="124">
        <f t="shared" si="17"/>
        <v>17674.134292816081</v>
      </c>
      <c r="R244" s="124">
        <f t="shared" si="18"/>
        <v>8135271.6763074463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8135271.6763074463</v>
      </c>
      <c r="P245" s="124">
        <f t="shared" si="21"/>
        <v>35491.33683311053</v>
      </c>
      <c r="Q245" s="124">
        <f t="shared" si="17"/>
        <v>17790.39775837386</v>
      </c>
      <c r="R245" s="124">
        <f t="shared" si="18"/>
        <v>8188553.4108989304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8188553.4108989304</v>
      </c>
      <c r="P246" s="124">
        <f t="shared" si="21"/>
        <v>35491.33683311053</v>
      </c>
      <c r="Q246" s="124">
        <f t="shared" si="17"/>
        <v>17906.915471531396</v>
      </c>
      <c r="R246" s="124">
        <f t="shared" si="18"/>
        <v>8241951.6632035719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8241951.6632035719</v>
      </c>
      <c r="P247" s="124">
        <f t="shared" si="21"/>
        <v>35491.33683311053</v>
      </c>
      <c r="Q247" s="124">
        <f t="shared" si="17"/>
        <v>18023.687988283138</v>
      </c>
      <c r="R247" s="124">
        <f t="shared" si="18"/>
        <v>8295466.6880249651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8295466.6880249651</v>
      </c>
      <c r="P248" s="124">
        <f t="shared" si="21"/>
        <v>35491.33683311053</v>
      </c>
      <c r="Q248" s="124">
        <f t="shared" si="17"/>
        <v>18140.7158658394</v>
      </c>
      <c r="R248" s="124">
        <f t="shared" si="18"/>
        <v>8349098.7407239145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8349098.7407239145</v>
      </c>
      <c r="P249" s="124">
        <f t="shared" si="21"/>
        <v>35491.33683311053</v>
      </c>
      <c r="Q249" s="124">
        <f t="shared" si="17"/>
        <v>18257.999662629016</v>
      </c>
      <c r="R249" s="124">
        <f t="shared" si="18"/>
        <v>8402848.0772196539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8402848.0772196539</v>
      </c>
      <c r="P250" s="124">
        <f t="shared" si="21"/>
        <v>35491.33683311053</v>
      </c>
      <c r="Q250" s="124">
        <f t="shared" si="17"/>
        <v>18375.539938302012</v>
      </c>
      <c r="R250" s="124">
        <f t="shared" si="18"/>
        <v>8456714.9539910667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8456714.9539910667</v>
      </c>
      <c r="P251" s="124">
        <f t="shared" si="21"/>
        <v>35491.33683311053</v>
      </c>
      <c r="Q251" s="124">
        <f t="shared" ref="Q251:Q314" si="22">O251*$P$53</f>
        <v>18493.337253732258</v>
      </c>
      <c r="R251" s="124">
        <f t="shared" ref="R251:R314" si="23">O251+P251+Q251</f>
        <v>8510699.6280779094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8510699.6280779094</v>
      </c>
      <c r="P252" s="124">
        <f t="shared" ref="P252:P315" si="26">P251</f>
        <v>35491.33683311053</v>
      </c>
      <c r="Q252" s="124">
        <f t="shared" si="22"/>
        <v>18611.392171020165</v>
      </c>
      <c r="R252" s="124">
        <f t="shared" si="23"/>
        <v>8564802.3570820391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8564802.3570820391</v>
      </c>
      <c r="P253" s="124">
        <f t="shared" si="26"/>
        <v>35491.33683311053</v>
      </c>
      <c r="Q253" s="124">
        <f t="shared" si="22"/>
        <v>18729.705253495347</v>
      </c>
      <c r="R253" s="124">
        <f t="shared" si="23"/>
        <v>8619023.3991686441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8619023.3991686441</v>
      </c>
      <c r="P254" s="124">
        <f t="shared" si="26"/>
        <v>35491.33683311053</v>
      </c>
      <c r="Q254" s="124">
        <f t="shared" si="22"/>
        <v>18848.277065719332</v>
      </c>
      <c r="R254" s="124">
        <f t="shared" si="23"/>
        <v>8673363.0130674727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8673363.0130674727</v>
      </c>
      <c r="P255" s="124">
        <f t="shared" si="26"/>
        <v>35491.33683311053</v>
      </c>
      <c r="Q255" s="124">
        <f t="shared" si="22"/>
        <v>18967.108173488239</v>
      </c>
      <c r="R255" s="124">
        <f t="shared" si="23"/>
        <v>8727821.4580740705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8727821.4580740705</v>
      </c>
      <c r="P256" s="124">
        <f t="shared" si="26"/>
        <v>35491.33683311053</v>
      </c>
      <c r="Q256" s="124">
        <f t="shared" si="22"/>
        <v>19086.199143835482</v>
      </c>
      <c r="R256" s="124">
        <f t="shared" si="23"/>
        <v>8782398.9940510169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8782398.9940510169</v>
      </c>
      <c r="P257" s="124">
        <f t="shared" si="26"/>
        <v>35491.33683311053</v>
      </c>
      <c r="Q257" s="124">
        <f t="shared" si="22"/>
        <v>19205.550545034483</v>
      </c>
      <c r="R257" s="124">
        <f t="shared" si="23"/>
        <v>8837095.8814291619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8837095.8814291619</v>
      </c>
      <c r="P258" s="124">
        <f t="shared" si="26"/>
        <v>35491.33683311053</v>
      </c>
      <c r="Q258" s="124">
        <f t="shared" si="22"/>
        <v>19325.162946601366</v>
      </c>
      <c r="R258" s="124">
        <f t="shared" si="23"/>
        <v>8891912.3812088724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8891912.3812088724</v>
      </c>
      <c r="P259" s="124">
        <f t="shared" si="26"/>
        <v>35491.33683311053</v>
      </c>
      <c r="Q259" s="124">
        <f t="shared" si="22"/>
        <v>19445.03691929769</v>
      </c>
      <c r="R259" s="124">
        <f t="shared" si="23"/>
        <v>8946848.7549612802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8946848.7549612802</v>
      </c>
      <c r="P260" s="124">
        <f t="shared" si="26"/>
        <v>35491.33683311053</v>
      </c>
      <c r="Q260" s="124">
        <f t="shared" si="22"/>
        <v>19565.173035133175</v>
      </c>
      <c r="R260" s="124">
        <f t="shared" si="23"/>
        <v>9001905.2648295239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9001905.2648295239</v>
      </c>
      <c r="P261" s="124">
        <f t="shared" si="26"/>
        <v>35491.33683311053</v>
      </c>
      <c r="Q261" s="124">
        <f t="shared" si="22"/>
        <v>19685.571867368424</v>
      </c>
      <c r="R261" s="124">
        <f t="shared" si="23"/>
        <v>9057082.1735300031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9057082.1735300031</v>
      </c>
      <c r="P262" s="124">
        <f t="shared" si="26"/>
        <v>35491.33683311053</v>
      </c>
      <c r="Q262" s="124">
        <f t="shared" si="22"/>
        <v>19806.233990517649</v>
      </c>
      <c r="R262" s="124">
        <f t="shared" si="23"/>
        <v>9112379.7443536315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9112379.7443536315</v>
      </c>
      <c r="P263" s="124">
        <f t="shared" si="26"/>
        <v>35491.33683311053</v>
      </c>
      <c r="Q263" s="124">
        <f t="shared" si="22"/>
        <v>19927.159980351429</v>
      </c>
      <c r="R263" s="124">
        <f t="shared" si="23"/>
        <v>9167798.2411670927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9167798.2411670927</v>
      </c>
      <c r="P264" s="124">
        <f t="shared" si="26"/>
        <v>35491.33683311053</v>
      </c>
      <c r="Q264" s="124">
        <f t="shared" si="22"/>
        <v>20048.35041389945</v>
      </c>
      <c r="R264" s="124">
        <f t="shared" si="23"/>
        <v>9223337.9284141026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9223337.9284141026</v>
      </c>
      <c r="P265" s="124">
        <f t="shared" si="26"/>
        <v>35491.33683311053</v>
      </c>
      <c r="Q265" s="124">
        <f t="shared" si="22"/>
        <v>20169.80586945327</v>
      </c>
      <c r="R265" s="124">
        <f t="shared" si="23"/>
        <v>9278999.0711166654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9278999.0711166654</v>
      </c>
      <c r="P266" s="124">
        <f t="shared" si="26"/>
        <v>35491.33683311053</v>
      </c>
      <c r="Q266" s="124">
        <f t="shared" si="22"/>
        <v>20291.526926569048</v>
      </c>
      <c r="R266" s="124">
        <f t="shared" si="23"/>
        <v>9334781.9348763451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9334781.9348763451</v>
      </c>
      <c r="P267" s="124">
        <f t="shared" si="26"/>
        <v>35491.33683311053</v>
      </c>
      <c r="Q267" s="124">
        <f t="shared" si="22"/>
        <v>20413.514166070352</v>
      </c>
      <c r="R267" s="124">
        <f t="shared" si="23"/>
        <v>9390686.7858755253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9390686.7858755253</v>
      </c>
      <c r="P268" s="124">
        <f t="shared" si="26"/>
        <v>35491.33683311053</v>
      </c>
      <c r="Q268" s="124">
        <f t="shared" si="22"/>
        <v>20535.768170050887</v>
      </c>
      <c r="R268" s="124">
        <f t="shared" si="23"/>
        <v>9446713.8908786867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9446713.8908786867</v>
      </c>
      <c r="P269" s="124">
        <f t="shared" si="26"/>
        <v>35491.33683311053</v>
      </c>
      <c r="Q269" s="124">
        <f t="shared" si="22"/>
        <v>20658.289521877312</v>
      </c>
      <c r="R269" s="124">
        <f t="shared" si="23"/>
        <v>9502863.5172336735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9502863.5172336735</v>
      </c>
      <c r="P270" s="124">
        <f t="shared" si="26"/>
        <v>35491.33683311053</v>
      </c>
      <c r="Q270" s="124">
        <f t="shared" si="22"/>
        <v>20781.078806191996</v>
      </c>
      <c r="R270" s="124">
        <f t="shared" si="23"/>
        <v>9559135.9328729752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9559135.9328729752</v>
      </c>
      <c r="P271" s="124">
        <f t="shared" si="26"/>
        <v>35491.33683311053</v>
      </c>
      <c r="Q271" s="124">
        <f t="shared" si="22"/>
        <v>20904.136608915815</v>
      </c>
      <c r="R271" s="124">
        <f t="shared" si="23"/>
        <v>9615531.4063150007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9615531.4063150007</v>
      </c>
      <c r="P272" s="124">
        <f t="shared" si="26"/>
        <v>35491.33683311053</v>
      </c>
      <c r="Q272" s="124">
        <f t="shared" si="22"/>
        <v>21027.463517250955</v>
      </c>
      <c r="R272" s="124">
        <f t="shared" si="23"/>
        <v>9672050.2066653613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9672050.2066653613</v>
      </c>
      <c r="P273" s="124">
        <f t="shared" si="26"/>
        <v>35491.33683311053</v>
      </c>
      <c r="Q273" s="124">
        <f t="shared" si="22"/>
        <v>21151.060119683712</v>
      </c>
      <c r="R273" s="124">
        <f t="shared" si="23"/>
        <v>9728692.6036181543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9728692.6036181543</v>
      </c>
      <c r="P274" s="124">
        <f t="shared" si="26"/>
        <v>35491.33683311053</v>
      </c>
      <c r="Q274" s="124">
        <f t="shared" si="22"/>
        <v>21274.927005987291</v>
      </c>
      <c r="R274" s="124">
        <f t="shared" si="23"/>
        <v>9785458.867457252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9785458.867457252</v>
      </c>
      <c r="P275" s="124">
        <f t="shared" si="26"/>
        <v>35491.33683311053</v>
      </c>
      <c r="Q275" s="124">
        <f t="shared" si="22"/>
        <v>21399.064767224627</v>
      </c>
      <c r="R275" s="124">
        <f t="shared" si="23"/>
        <v>9842349.2690575868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9842349.2690575868</v>
      </c>
      <c r="P276" s="124">
        <f t="shared" si="26"/>
        <v>35491.33683311053</v>
      </c>
      <c r="Q276" s="124">
        <f t="shared" si="22"/>
        <v>21523.473995751214</v>
      </c>
      <c r="R276" s="124">
        <f t="shared" si="23"/>
        <v>9899364.0798864476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9899364.0798864476</v>
      </c>
      <c r="P277" s="124">
        <f t="shared" si="26"/>
        <v>35491.33683311053</v>
      </c>
      <c r="Q277" s="124">
        <f t="shared" si="22"/>
        <v>21648.155285217905</v>
      </c>
      <c r="R277" s="124">
        <f t="shared" si="23"/>
        <v>9956503.5720047764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9956503.5720047764</v>
      </c>
      <c r="P278" s="124">
        <f t="shared" si="26"/>
        <v>35491.33683311053</v>
      </c>
      <c r="Q278" s="124">
        <f t="shared" si="22"/>
        <v>21773.109230573784</v>
      </c>
      <c r="R278" s="124">
        <f t="shared" si="23"/>
        <v>10013768.018068461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10013768.018068461</v>
      </c>
      <c r="P279" s="124">
        <f t="shared" si="26"/>
        <v>35491.33683311053</v>
      </c>
      <c r="Q279" s="124">
        <f t="shared" si="22"/>
        <v>21898.336428068964</v>
      </c>
      <c r="R279" s="124">
        <f t="shared" si="23"/>
        <v>10071157.691329639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10071157.691329639</v>
      </c>
      <c r="P280" s="124">
        <f t="shared" si="26"/>
        <v>35491.33683311053</v>
      </c>
      <c r="Q280" s="124">
        <f t="shared" si="22"/>
        <v>22023.837475257456</v>
      </c>
      <c r="R280" s="124">
        <f t="shared" si="23"/>
        <v>10128672.865638006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10128672.865638006</v>
      </c>
      <c r="P281" s="124">
        <f t="shared" si="26"/>
        <v>35491.33683311053</v>
      </c>
      <c r="Q281" s="124">
        <f t="shared" si="22"/>
        <v>22149.612971000028</v>
      </c>
      <c r="R281" s="124">
        <f t="shared" si="23"/>
        <v>10186313.815442117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10186313.815442117</v>
      </c>
      <c r="P282" s="124">
        <f t="shared" si="26"/>
        <v>35491.33683311053</v>
      </c>
      <c r="Q282" s="124">
        <f t="shared" si="22"/>
        <v>22275.663515467037</v>
      </c>
      <c r="R282" s="124">
        <f t="shared" si="23"/>
        <v>10244080.815790694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10244080.815790694</v>
      </c>
      <c r="P283" s="124">
        <f t="shared" si="26"/>
        <v>35491.33683311053</v>
      </c>
      <c r="Q283" s="124">
        <f t="shared" si="22"/>
        <v>22401.989710141308</v>
      </c>
      <c r="R283" s="124">
        <f t="shared" si="23"/>
        <v>10301974.142333945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10301974.142333945</v>
      </c>
      <c r="P284" s="124">
        <f t="shared" si="26"/>
        <v>35491.33683311053</v>
      </c>
      <c r="Q284" s="124">
        <f t="shared" si="22"/>
        <v>22528.592157821007</v>
      </c>
      <c r="R284" s="124">
        <f t="shared" si="23"/>
        <v>10359994.071324876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10359994.071324876</v>
      </c>
      <c r="P285" s="124">
        <f t="shared" si="26"/>
        <v>35491.33683311053</v>
      </c>
      <c r="Q285" s="124">
        <f t="shared" si="22"/>
        <v>22655.47146262251</v>
      </c>
      <c r="R285" s="124">
        <f t="shared" si="23"/>
        <v>10418140.879620608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10418140.879620608</v>
      </c>
      <c r="P286" s="124">
        <f t="shared" si="26"/>
        <v>35491.33683311053</v>
      </c>
      <c r="Q286" s="124">
        <f t="shared" si="22"/>
        <v>22782.628229983296</v>
      </c>
      <c r="R286" s="124">
        <f t="shared" si="23"/>
        <v>10476414.844683701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10476414.844683701</v>
      </c>
      <c r="P287" s="124">
        <f t="shared" si="26"/>
        <v>35491.33683311053</v>
      </c>
      <c r="Q287" s="124">
        <f t="shared" si="22"/>
        <v>22910.06306666481</v>
      </c>
      <c r="R287" s="124">
        <f t="shared" si="23"/>
        <v>10534816.244583476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10534816.244583476</v>
      </c>
      <c r="P288" s="124">
        <f t="shared" si="26"/>
        <v>35491.33683311053</v>
      </c>
      <c r="Q288" s="124">
        <f t="shared" si="22"/>
        <v>23037.776580755399</v>
      </c>
      <c r="R288" s="124">
        <f t="shared" si="23"/>
        <v>10593345.357997341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10593345.357997341</v>
      </c>
      <c r="P289" s="124">
        <f t="shared" si="26"/>
        <v>35491.33683311053</v>
      </c>
      <c r="Q289" s="124">
        <f t="shared" si="22"/>
        <v>23165.769381673173</v>
      </c>
      <c r="R289" s="124">
        <f t="shared" si="23"/>
        <v>10652002.464212125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10652002.464212125</v>
      </c>
      <c r="P290" s="124">
        <f t="shared" si="26"/>
        <v>35491.33683311053</v>
      </c>
      <c r="Q290" s="124">
        <f t="shared" si="22"/>
        <v>23294.042080168947</v>
      </c>
      <c r="R290" s="124">
        <f t="shared" si="23"/>
        <v>10710787.843125405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10710787.843125405</v>
      </c>
      <c r="P291" s="124">
        <f t="shared" si="26"/>
        <v>35491.33683311053</v>
      </c>
      <c r="Q291" s="124">
        <f t="shared" si="22"/>
        <v>23422.595288329128</v>
      </c>
      <c r="R291" s="124">
        <f t="shared" si="23"/>
        <v>10769701.775246844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10769701.775246844</v>
      </c>
      <c r="P292" s="124">
        <f t="shared" si="26"/>
        <v>35491.33683311053</v>
      </c>
      <c r="Q292" s="124">
        <f t="shared" si="22"/>
        <v>23551.429619578648</v>
      </c>
      <c r="R292" s="124">
        <f t="shared" si="23"/>
        <v>10828744.541699532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10828744.541699532</v>
      </c>
      <c r="P293" s="124">
        <f t="shared" si="26"/>
        <v>35491.33683311053</v>
      </c>
      <c r="Q293" s="124">
        <f t="shared" si="22"/>
        <v>23680.545688683902</v>
      </c>
      <c r="R293" s="124">
        <f t="shared" si="23"/>
        <v>10887916.424221326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10887916.424221326</v>
      </c>
      <c r="P294" s="124">
        <f t="shared" si="26"/>
        <v>35491.33683311053</v>
      </c>
      <c r="Q294" s="124">
        <f t="shared" si="22"/>
        <v>23809.944111755653</v>
      </c>
      <c r="R294" s="124">
        <f t="shared" si="23"/>
        <v>10947217.705166191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10947217.705166191</v>
      </c>
      <c r="P295" s="124">
        <f t="shared" si="26"/>
        <v>35491.33683311053</v>
      </c>
      <c r="Q295" s="124">
        <f t="shared" si="22"/>
        <v>23939.625506252003</v>
      </c>
      <c r="R295" s="124">
        <f t="shared" si="23"/>
        <v>11006648.667505553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11006648.667505553</v>
      </c>
      <c r="P296" s="124">
        <f t="shared" si="26"/>
        <v>35491.33683311053</v>
      </c>
      <c r="Q296" s="124">
        <f t="shared" si="22"/>
        <v>24069.590490981329</v>
      </c>
      <c r="R296" s="124">
        <f t="shared" si="23"/>
        <v>11066209.594829645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11066209.594829645</v>
      </c>
      <c r="P297" s="124">
        <f t="shared" si="26"/>
        <v>35491.33683311053</v>
      </c>
      <c r="Q297" s="124">
        <f t="shared" si="22"/>
        <v>24199.839686105213</v>
      </c>
      <c r="R297" s="124">
        <f t="shared" si="23"/>
        <v>11125900.77134886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11125900.77134886</v>
      </c>
      <c r="P298" s="124">
        <f t="shared" si="26"/>
        <v>35491.33683311053</v>
      </c>
      <c r="Q298" s="124">
        <f t="shared" si="22"/>
        <v>24330.373713141438</v>
      </c>
      <c r="R298" s="124">
        <f t="shared" si="23"/>
        <v>11185722.481895112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11185722.481895112</v>
      </c>
      <c r="P299" s="124">
        <f t="shared" si="26"/>
        <v>35491.33683311053</v>
      </c>
      <c r="Q299" s="124">
        <f t="shared" si="22"/>
        <v>24461.193194966927</v>
      </c>
      <c r="R299" s="124">
        <f t="shared" si="23"/>
        <v>11245675.011923188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11245675.011923188</v>
      </c>
      <c r="P300" s="124">
        <f t="shared" si="26"/>
        <v>35491.33683311053</v>
      </c>
      <c r="Q300" s="124">
        <f t="shared" si="22"/>
        <v>24592.298755820728</v>
      </c>
      <c r="R300" s="124">
        <f t="shared" si="23"/>
        <v>11305758.647512119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11305758.647512119</v>
      </c>
      <c r="P301" s="124">
        <f t="shared" si="26"/>
        <v>35491.33683311053</v>
      </c>
      <c r="Q301" s="124">
        <f t="shared" si="22"/>
        <v>24723.691021306993</v>
      </c>
      <c r="R301" s="124">
        <f t="shared" si="23"/>
        <v>11365973.675366536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11365973.675366536</v>
      </c>
      <c r="P302" s="124">
        <f t="shared" si="26"/>
        <v>35491.33683311053</v>
      </c>
      <c r="Q302" s="124">
        <f t="shared" si="22"/>
        <v>24855.370618397948</v>
      </c>
      <c r="R302" s="124">
        <f t="shared" si="23"/>
        <v>11426320.382818043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11426320.382818043</v>
      </c>
      <c r="P303" s="124">
        <f t="shared" si="26"/>
        <v>35491.33683311053</v>
      </c>
      <c r="Q303" s="124">
        <f t="shared" si="22"/>
        <v>24987.338175436911</v>
      </c>
      <c r="R303" s="124">
        <f t="shared" si="23"/>
        <v>11486799.05782659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11486799.05782659</v>
      </c>
      <c r="P304" s="124">
        <f t="shared" si="26"/>
        <v>35491.33683311053</v>
      </c>
      <c r="Q304" s="124">
        <f t="shared" si="22"/>
        <v>25119.59432214126</v>
      </c>
      <c r="R304" s="124">
        <f t="shared" si="23"/>
        <v>11547409.988981841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11547409.988981841</v>
      </c>
      <c r="P305" s="124">
        <f t="shared" si="26"/>
        <v>35491.33683311053</v>
      </c>
      <c r="Q305" s="124">
        <f t="shared" si="22"/>
        <v>25252.139689605468</v>
      </c>
      <c r="R305" s="124">
        <f t="shared" si="23"/>
        <v>11608153.465504557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11608153.465504557</v>
      </c>
      <c r="P306" s="124">
        <f t="shared" si="26"/>
        <v>35491.33683311053</v>
      </c>
      <c r="Q306" s="124">
        <f t="shared" si="22"/>
        <v>25384.974910304092</v>
      </c>
      <c r="R306" s="124">
        <f t="shared" si="23"/>
        <v>11669029.777247971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11669029.777247971</v>
      </c>
      <c r="P307" s="124">
        <f t="shared" si="26"/>
        <v>35491.33683311053</v>
      </c>
      <c r="Q307" s="124">
        <f t="shared" si="22"/>
        <v>25518.100618094795</v>
      </c>
      <c r="R307" s="124">
        <f t="shared" si="23"/>
        <v>11730039.214699175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11730039.214699175</v>
      </c>
      <c r="P308" s="124">
        <f t="shared" si="26"/>
        <v>35491.33683311053</v>
      </c>
      <c r="Q308" s="124">
        <f t="shared" si="22"/>
        <v>25651.517448221384</v>
      </c>
      <c r="R308" s="124">
        <f t="shared" si="23"/>
        <v>11791182.068980508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11791182.068980508</v>
      </c>
      <c r="P309" s="124">
        <f t="shared" si="26"/>
        <v>35491.33683311053</v>
      </c>
      <c r="Q309" s="124">
        <f t="shared" si="22"/>
        <v>25785.226037316828</v>
      </c>
      <c r="R309" s="124">
        <f t="shared" si="23"/>
        <v>11852458.631850934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11852458.631850934</v>
      </c>
      <c r="P310" s="124">
        <f t="shared" si="26"/>
        <v>35491.33683311053</v>
      </c>
      <c r="Q310" s="124">
        <f t="shared" si="22"/>
        <v>25919.227023406293</v>
      </c>
      <c r="R310" s="124">
        <f t="shared" si="23"/>
        <v>11913869.19570745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11913869.19570745</v>
      </c>
      <c r="P311" s="124">
        <f t="shared" si="26"/>
        <v>35491.33683311053</v>
      </c>
      <c r="Q311" s="124">
        <f t="shared" si="22"/>
        <v>26053.521045910202</v>
      </c>
      <c r="R311" s="124">
        <f t="shared" si="23"/>
        <v>11975414.05358647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11975414.05358647</v>
      </c>
      <c r="P312" s="124">
        <f t="shared" si="26"/>
        <v>35491.33683311053</v>
      </c>
      <c r="Q312" s="124">
        <f t="shared" si="22"/>
        <v>26188.108745647271</v>
      </c>
      <c r="R312" s="124">
        <f t="shared" si="23"/>
        <v>12037093.499165228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12037093.499165228</v>
      </c>
      <c r="P313" s="124">
        <f t="shared" si="26"/>
        <v>35491.33683311053</v>
      </c>
      <c r="Q313" s="124">
        <f t="shared" si="22"/>
        <v>26322.990764837577</v>
      </c>
      <c r="R313" s="124">
        <f t="shared" si="23"/>
        <v>12098907.826763175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12098907.826763175</v>
      </c>
      <c r="P314" s="124">
        <f t="shared" si="26"/>
        <v>35491.33683311053</v>
      </c>
      <c r="Q314" s="124">
        <f t="shared" si="22"/>
        <v>26458.167747105621</v>
      </c>
      <c r="R314" s="124">
        <f t="shared" si="23"/>
        <v>12160857.331343392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12160857.331343392</v>
      </c>
      <c r="P315" s="124">
        <f t="shared" si="26"/>
        <v>35491.33683311053</v>
      </c>
      <c r="Q315" s="124">
        <f t="shared" ref="Q315:Q378" si="27">O315*$P$53</f>
        <v>26593.64033748339</v>
      </c>
      <c r="R315" s="124">
        <f t="shared" ref="R315:R378" si="28">O315+P315+Q315</f>
        <v>12222942.308513986</v>
      </c>
      <c r="Z315" s="2"/>
    </row>
    <row r="316" spans="13:26" x14ac:dyDescent="0.2">
      <c r="M316" s="2"/>
      <c r="N316" s="1">
        <f t="shared" ref="N316:N379" si="29">N315+1</f>
        <v>258</v>
      </c>
      <c r="O316" s="124">
        <f t="shared" ref="O316:O379" si="30">R315</f>
        <v>12222942.308513986</v>
      </c>
      <c r="P316" s="124">
        <f t="shared" ref="P316:P379" si="31">P315</f>
        <v>35491.33683311053</v>
      </c>
      <c r="Q316" s="124">
        <f t="shared" si="27"/>
        <v>26729.409182413441</v>
      </c>
      <c r="R316" s="124">
        <f t="shared" si="28"/>
        <v>12285163.054529509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12285163.054529509</v>
      </c>
      <c r="P317" s="124">
        <f t="shared" si="31"/>
        <v>35491.33683311053</v>
      </c>
      <c r="Q317" s="124">
        <f t="shared" si="27"/>
        <v>26865.474929751988</v>
      </c>
      <c r="R317" s="124">
        <f t="shared" si="28"/>
        <v>12347519.86629237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12347519.86629237</v>
      </c>
      <c r="P318" s="124">
        <f t="shared" si="31"/>
        <v>35491.33683311053</v>
      </c>
      <c r="Q318" s="124">
        <f t="shared" si="27"/>
        <v>27001.838228772005</v>
      </c>
      <c r="R318" s="124">
        <f t="shared" si="28"/>
        <v>12410013.041354252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12410013.041354252</v>
      </c>
      <c r="P319" s="124">
        <f t="shared" si="31"/>
        <v>35491.33683311053</v>
      </c>
      <c r="Q319" s="124">
        <f t="shared" si="27"/>
        <v>27138.499730166288</v>
      </c>
      <c r="R319" s="124">
        <f t="shared" si="28"/>
        <v>12472642.877917528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12472642.877917528</v>
      </c>
      <c r="P320" s="124">
        <f t="shared" si="31"/>
        <v>35491.33683311053</v>
      </c>
      <c r="Q320" s="124">
        <f t="shared" si="27"/>
        <v>27275.4600860506</v>
      </c>
      <c r="R320" s="124">
        <f t="shared" si="28"/>
        <v>12535409.67483669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12535409.67483669</v>
      </c>
      <c r="P321" s="124">
        <f t="shared" si="31"/>
        <v>35491.33683311053</v>
      </c>
      <c r="Q321" s="124">
        <f t="shared" si="27"/>
        <v>27412.719949966759</v>
      </c>
      <c r="R321" s="124">
        <f t="shared" si="28"/>
        <v>12598313.731619766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12598313.731619766</v>
      </c>
      <c r="P322" s="124">
        <f t="shared" si="31"/>
        <v>35491.33683311053</v>
      </c>
      <c r="Q322" s="124">
        <f t="shared" si="27"/>
        <v>27550.279976885762</v>
      </c>
      <c r="R322" s="124">
        <f t="shared" si="28"/>
        <v>12661355.348429762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12661355.348429762</v>
      </c>
      <c r="P323" s="124">
        <f t="shared" si="31"/>
        <v>35491.33683311053</v>
      </c>
      <c r="Q323" s="124">
        <f t="shared" si="27"/>
        <v>27688.140823210921</v>
      </c>
      <c r="R323" s="124">
        <f t="shared" si="28"/>
        <v>12724534.826086083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12724534.826086083</v>
      </c>
      <c r="P324" s="124">
        <f t="shared" si="31"/>
        <v>35491.33683311053</v>
      </c>
      <c r="Q324" s="124">
        <f t="shared" si="27"/>
        <v>27826.303146780971</v>
      </c>
      <c r="R324" s="124">
        <f t="shared" si="28"/>
        <v>12787852.466065975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12787852.466065975</v>
      </c>
      <c r="P325" s="124">
        <f t="shared" si="31"/>
        <v>35491.33683311053</v>
      </c>
      <c r="Q325" s="124">
        <f t="shared" si="27"/>
        <v>27964.767606873233</v>
      </c>
      <c r="R325" s="124">
        <f t="shared" si="28"/>
        <v>12851308.570505958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12851308.570505958</v>
      </c>
      <c r="P326" s="124">
        <f t="shared" si="31"/>
        <v>35491.33683311053</v>
      </c>
      <c r="Q326" s="124">
        <f t="shared" si="27"/>
        <v>28103.534864206747</v>
      </c>
      <c r="R326" s="124">
        <f t="shared" si="28"/>
        <v>12914903.442203274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12914903.442203274</v>
      </c>
      <c r="P327" s="124">
        <f t="shared" si="31"/>
        <v>35491.33683311053</v>
      </c>
      <c r="Q327" s="124">
        <f t="shared" si="27"/>
        <v>28242.605580945434</v>
      </c>
      <c r="R327" s="124">
        <f t="shared" si="28"/>
        <v>12978637.384617329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12978637.384617329</v>
      </c>
      <c r="P328" s="124">
        <f t="shared" si="31"/>
        <v>35491.33683311053</v>
      </c>
      <c r="Q328" s="124">
        <f t="shared" si="27"/>
        <v>28381.980420701242</v>
      </c>
      <c r="R328" s="124">
        <f t="shared" si="28"/>
        <v>13042510.70187114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13042510.70187114</v>
      </c>
      <c r="P329" s="124">
        <f t="shared" si="31"/>
        <v>35491.33683311053</v>
      </c>
      <c r="Q329" s="124">
        <f t="shared" si="27"/>
        <v>28521.660048537331</v>
      </c>
      <c r="R329" s="124">
        <f t="shared" si="28"/>
        <v>13106523.698752787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13106523.698752787</v>
      </c>
      <c r="P330" s="124">
        <f t="shared" si="31"/>
        <v>35491.33683311053</v>
      </c>
      <c r="Q330" s="124">
        <f t="shared" si="27"/>
        <v>28661.645130971228</v>
      </c>
      <c r="R330" s="124">
        <f t="shared" si="28"/>
        <v>13170676.680716868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13170676.680716868</v>
      </c>
      <c r="P331" s="124">
        <f t="shared" si="31"/>
        <v>35491.33683311053</v>
      </c>
      <c r="Q331" s="124">
        <f t="shared" si="27"/>
        <v>28801.936335978022</v>
      </c>
      <c r="R331" s="124">
        <f t="shared" si="28"/>
        <v>13234969.953885956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13234969.953885956</v>
      </c>
      <c r="P332" s="124">
        <f t="shared" si="31"/>
        <v>35491.33683311053</v>
      </c>
      <c r="Q332" s="124">
        <f t="shared" si="27"/>
        <v>28942.534332993531</v>
      </c>
      <c r="R332" s="124">
        <f t="shared" si="28"/>
        <v>13299403.82505206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13299403.82505206</v>
      </c>
      <c r="P333" s="124">
        <f t="shared" si="31"/>
        <v>35491.33683311053</v>
      </c>
      <c r="Q333" s="124">
        <f t="shared" si="27"/>
        <v>29083.439792917536</v>
      </c>
      <c r="R333" s="124">
        <f t="shared" si="28"/>
        <v>13363978.601678088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13363978.601678088</v>
      </c>
      <c r="P334" s="124">
        <f t="shared" si="31"/>
        <v>35491.33683311053</v>
      </c>
      <c r="Q334" s="124">
        <f t="shared" si="27"/>
        <v>29224.653388116931</v>
      </c>
      <c r="R334" s="124">
        <f t="shared" si="28"/>
        <v>13428694.591899315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13428694.591899315</v>
      </c>
      <c r="P335" s="124">
        <f t="shared" si="31"/>
        <v>35491.33683311053</v>
      </c>
      <c r="Q335" s="124">
        <f t="shared" si="27"/>
        <v>29366.175792428967</v>
      </c>
      <c r="R335" s="124">
        <f t="shared" si="28"/>
        <v>13493552.104524855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13493552.104524855</v>
      </c>
      <c r="P336" s="124">
        <f t="shared" si="31"/>
        <v>35491.33683311053</v>
      </c>
      <c r="Q336" s="124">
        <f t="shared" si="27"/>
        <v>29508.007681164469</v>
      </c>
      <c r="R336" s="124">
        <f t="shared" si="28"/>
        <v>13558551.44903913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13558551.44903913</v>
      </c>
      <c r="P337" s="124">
        <f t="shared" si="31"/>
        <v>35491.33683311053</v>
      </c>
      <c r="Q337" s="124">
        <f t="shared" si="27"/>
        <v>29650.149731111029</v>
      </c>
      <c r="R337" s="124">
        <f t="shared" si="28"/>
        <v>13623692.93560335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13623692.93560335</v>
      </c>
      <c r="P338" s="124">
        <f t="shared" si="31"/>
        <v>35491.33683311053</v>
      </c>
      <c r="Q338" s="124">
        <f t="shared" si="27"/>
        <v>29792.602620536261</v>
      </c>
      <c r="R338" s="124">
        <f t="shared" si="28"/>
        <v>13688976.875056997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13688976.875056997</v>
      </c>
      <c r="P339" s="124">
        <f t="shared" si="31"/>
        <v>35491.33683311053</v>
      </c>
      <c r="Q339" s="124">
        <f t="shared" si="27"/>
        <v>29935.367029191035</v>
      </c>
      <c r="R339" s="124">
        <f t="shared" si="28"/>
        <v>13754403.578919299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13754403.578919299</v>
      </c>
      <c r="P340" s="124">
        <f t="shared" si="31"/>
        <v>35491.33683311053</v>
      </c>
      <c r="Q340" s="124">
        <f t="shared" si="27"/>
        <v>30078.443638312714</v>
      </c>
      <c r="R340" s="124">
        <f t="shared" si="28"/>
        <v>13819973.359390723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13819973.359390723</v>
      </c>
      <c r="P341" s="124">
        <f t="shared" si="31"/>
        <v>35491.33683311053</v>
      </c>
      <c r="Q341" s="124">
        <f t="shared" si="27"/>
        <v>30221.833130628394</v>
      </c>
      <c r="R341" s="124">
        <f t="shared" si="28"/>
        <v>13885686.529354461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13885686.529354461</v>
      </c>
      <c r="P342" s="124">
        <f t="shared" si="31"/>
        <v>35491.33683311053</v>
      </c>
      <c r="Q342" s="124">
        <f t="shared" si="27"/>
        <v>30365.536190358191</v>
      </c>
      <c r="R342" s="124">
        <f t="shared" si="28"/>
        <v>13951543.40237793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13951543.40237793</v>
      </c>
      <c r="P343" s="124">
        <f t="shared" si="31"/>
        <v>35491.33683311053</v>
      </c>
      <c r="Q343" s="124">
        <f t="shared" si="27"/>
        <v>30509.553503218482</v>
      </c>
      <c r="R343" s="124">
        <f t="shared" si="28"/>
        <v>14017544.292714259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14017544.292714259</v>
      </c>
      <c r="P344" s="124">
        <f t="shared" si="31"/>
        <v>35491.33683311053</v>
      </c>
      <c r="Q344" s="124">
        <f t="shared" si="27"/>
        <v>30653.885756425185</v>
      </c>
      <c r="R344" s="124">
        <f t="shared" si="28"/>
        <v>14083689.515303794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14083689.515303794</v>
      </c>
      <c r="P345" s="124">
        <f t="shared" si="31"/>
        <v>35491.33683311053</v>
      </c>
      <c r="Q345" s="124">
        <f t="shared" si="27"/>
        <v>30798.53363869703</v>
      </c>
      <c r="R345" s="124">
        <f t="shared" si="28"/>
        <v>14149979.385775601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14149979.385775601</v>
      </c>
      <c r="P346" s="124">
        <f t="shared" si="31"/>
        <v>35491.33683311053</v>
      </c>
      <c r="Q346" s="124">
        <f t="shared" si="27"/>
        <v>30943.497840258868</v>
      </c>
      <c r="R346" s="124">
        <f t="shared" si="28"/>
        <v>14216414.220448971</v>
      </c>
      <c r="Z346" s="2"/>
    </row>
    <row r="347" spans="13:26" x14ac:dyDescent="0.2">
      <c r="M347" s="2"/>
      <c r="N347" s="1">
        <f t="shared" si="29"/>
        <v>289</v>
      </c>
      <c r="O347" s="124">
        <f t="shared" si="30"/>
        <v>14216414.220448971</v>
      </c>
      <c r="P347" s="124">
        <f t="shared" si="31"/>
        <v>35491.33683311053</v>
      </c>
      <c r="Q347" s="124">
        <f t="shared" si="27"/>
        <v>31088.779052844937</v>
      </c>
      <c r="R347" s="124">
        <f t="shared" si="28"/>
        <v>14282994.336334925</v>
      </c>
      <c r="Z347" s="2"/>
    </row>
    <row r="348" spans="13:26" x14ac:dyDescent="0.2">
      <c r="M348" s="2"/>
      <c r="N348" s="1">
        <f t="shared" si="29"/>
        <v>290</v>
      </c>
      <c r="O348" s="124">
        <f t="shared" si="30"/>
        <v>14282994.336334925</v>
      </c>
      <c r="P348" s="124">
        <f t="shared" si="31"/>
        <v>35491.33683311053</v>
      </c>
      <c r="Q348" s="124">
        <f t="shared" si="27"/>
        <v>31234.377969702178</v>
      </c>
      <c r="R348" s="124">
        <f t="shared" si="28"/>
        <v>14349720.051137738</v>
      </c>
      <c r="Z348" s="2"/>
    </row>
    <row r="349" spans="13:26" x14ac:dyDescent="0.2">
      <c r="M349" s="2"/>
      <c r="N349" s="1">
        <f t="shared" si="29"/>
        <v>291</v>
      </c>
      <c r="O349" s="124">
        <f t="shared" si="30"/>
        <v>14349720.051137738</v>
      </c>
      <c r="P349" s="124">
        <f t="shared" si="31"/>
        <v>35491.33683311053</v>
      </c>
      <c r="Q349" s="124">
        <f t="shared" si="27"/>
        <v>31380.295285593544</v>
      </c>
      <c r="R349" s="124">
        <f t="shared" si="28"/>
        <v>14416591.683256442</v>
      </c>
      <c r="Z349" s="2"/>
    </row>
    <row r="350" spans="13:26" x14ac:dyDescent="0.2">
      <c r="M350" s="2"/>
      <c r="N350" s="1">
        <f t="shared" si="29"/>
        <v>292</v>
      </c>
      <c r="O350" s="124">
        <f t="shared" si="30"/>
        <v>14416591.683256442</v>
      </c>
      <c r="P350" s="124">
        <f t="shared" si="31"/>
        <v>35491.33683311053</v>
      </c>
      <c r="Q350" s="124">
        <f t="shared" si="27"/>
        <v>31526.53169680131</v>
      </c>
      <c r="R350" s="124">
        <f t="shared" si="28"/>
        <v>14483609.551786354</v>
      </c>
      <c r="Z350" s="2"/>
    </row>
    <row r="351" spans="13:26" x14ac:dyDescent="0.2">
      <c r="M351" s="2"/>
      <c r="N351" s="1">
        <f t="shared" si="29"/>
        <v>293</v>
      </c>
      <c r="O351" s="124">
        <f t="shared" si="30"/>
        <v>14483609.551786354</v>
      </c>
      <c r="P351" s="124">
        <f t="shared" si="31"/>
        <v>35491.33683311053</v>
      </c>
      <c r="Q351" s="124">
        <f t="shared" si="27"/>
        <v>31673.087901130399</v>
      </c>
      <c r="R351" s="124">
        <f t="shared" si="28"/>
        <v>14550773.976520594</v>
      </c>
      <c r="Z351" s="2"/>
    </row>
    <row r="352" spans="13:26" x14ac:dyDescent="0.2">
      <c r="M352" s="2"/>
      <c r="N352" s="1">
        <f t="shared" si="29"/>
        <v>294</v>
      </c>
      <c r="O352" s="124">
        <f t="shared" si="30"/>
        <v>14550773.976520594</v>
      </c>
      <c r="P352" s="124">
        <f t="shared" si="31"/>
        <v>35491.33683311053</v>
      </c>
      <c r="Q352" s="124">
        <f t="shared" si="27"/>
        <v>31819.964597911698</v>
      </c>
      <c r="R352" s="124">
        <f t="shared" si="28"/>
        <v>14618085.277951617</v>
      </c>
      <c r="Z352" s="2"/>
    </row>
    <row r="353" spans="13:26" x14ac:dyDescent="0.2">
      <c r="M353" s="2"/>
      <c r="N353" s="1">
        <f t="shared" si="29"/>
        <v>295</v>
      </c>
      <c r="O353" s="124">
        <f t="shared" si="30"/>
        <v>14618085.277951617</v>
      </c>
      <c r="P353" s="124">
        <f t="shared" si="31"/>
        <v>35491.33683311053</v>
      </c>
      <c r="Q353" s="124">
        <f t="shared" si="27"/>
        <v>31967.162488005422</v>
      </c>
      <c r="R353" s="124">
        <f t="shared" si="28"/>
        <v>14685543.777272733</v>
      </c>
      <c r="Z353" s="2"/>
    </row>
    <row r="354" spans="13:26" x14ac:dyDescent="0.2">
      <c r="M354" s="2"/>
      <c r="N354" s="1">
        <f t="shared" si="29"/>
        <v>296</v>
      </c>
      <c r="O354" s="124">
        <f t="shared" si="30"/>
        <v>14685543.777272733</v>
      </c>
      <c r="P354" s="124">
        <f t="shared" si="31"/>
        <v>35491.33683311053</v>
      </c>
      <c r="Q354" s="124">
        <f t="shared" si="27"/>
        <v>32114.682273804436</v>
      </c>
      <c r="R354" s="124">
        <f t="shared" si="28"/>
        <v>14753149.796379648</v>
      </c>
      <c r="Z354" s="2"/>
    </row>
    <row r="355" spans="13:26" x14ac:dyDescent="0.2">
      <c r="M355" s="2"/>
      <c r="N355" s="1">
        <f t="shared" si="29"/>
        <v>297</v>
      </c>
      <c r="O355" s="124">
        <f t="shared" si="30"/>
        <v>14753149.796379648</v>
      </c>
      <c r="P355" s="124">
        <f t="shared" si="31"/>
        <v>35491.33683311053</v>
      </c>
      <c r="Q355" s="124">
        <f t="shared" si="27"/>
        <v>32262.52465923761</v>
      </c>
      <c r="R355" s="124">
        <f t="shared" si="28"/>
        <v>14820903.657871995</v>
      </c>
      <c r="Z355" s="2"/>
    </row>
    <row r="356" spans="13:26" x14ac:dyDescent="0.2">
      <c r="M356" s="2"/>
      <c r="N356" s="1">
        <f t="shared" si="29"/>
        <v>298</v>
      </c>
      <c r="O356" s="124">
        <f t="shared" si="30"/>
        <v>14820903.657871995</v>
      </c>
      <c r="P356" s="124">
        <f t="shared" si="31"/>
        <v>35491.33683311053</v>
      </c>
      <c r="Q356" s="124">
        <f t="shared" si="27"/>
        <v>32410.690349773187</v>
      </c>
      <c r="R356" s="124">
        <f t="shared" si="28"/>
        <v>14888805.685054878</v>
      </c>
      <c r="Z356" s="2"/>
    </row>
    <row r="357" spans="13:26" x14ac:dyDescent="0.2">
      <c r="M357" s="2"/>
      <c r="N357" s="1">
        <f t="shared" si="29"/>
        <v>299</v>
      </c>
      <c r="O357" s="124">
        <f t="shared" si="30"/>
        <v>14888805.685054878</v>
      </c>
      <c r="P357" s="124">
        <f t="shared" si="31"/>
        <v>35491.33683311053</v>
      </c>
      <c r="Q357" s="124">
        <f t="shared" si="27"/>
        <v>32559.180052422147</v>
      </c>
      <c r="R357" s="124">
        <f t="shared" si="28"/>
        <v>14956856.20194041</v>
      </c>
      <c r="Z357" s="2"/>
    </row>
    <row r="358" spans="13:26" x14ac:dyDescent="0.2">
      <c r="M358" s="2"/>
      <c r="N358" s="1">
        <f t="shared" si="29"/>
        <v>300</v>
      </c>
      <c r="O358" s="124">
        <f t="shared" si="30"/>
        <v>14956856.20194041</v>
      </c>
      <c r="P358" s="124">
        <f t="shared" si="31"/>
        <v>35491.33683311053</v>
      </c>
      <c r="Q358" s="124">
        <f t="shared" si="27"/>
        <v>32707.994475741572</v>
      </c>
      <c r="R358" s="124">
        <f t="shared" si="28"/>
        <v>15025055.533249261</v>
      </c>
      <c r="Z358" s="2"/>
    </row>
    <row r="359" spans="13:26" x14ac:dyDescent="0.2">
      <c r="M359" s="2"/>
      <c r="N359" s="1">
        <f t="shared" si="29"/>
        <v>301</v>
      </c>
      <c r="O359" s="124">
        <f t="shared" si="30"/>
        <v>15025055.533249261</v>
      </c>
      <c r="P359" s="124">
        <f t="shared" si="31"/>
        <v>35491.33683311053</v>
      </c>
      <c r="Q359" s="124">
        <f t="shared" si="27"/>
        <v>32857.134329838038</v>
      </c>
      <c r="R359" s="124">
        <f t="shared" si="28"/>
        <v>15093404.00441221</v>
      </c>
      <c r="Z359" s="2"/>
    </row>
    <row r="360" spans="13:26" x14ac:dyDescent="0.2">
      <c r="M360" s="2"/>
      <c r="N360" s="1">
        <f t="shared" si="29"/>
        <v>302</v>
      </c>
      <c r="O360" s="124">
        <f t="shared" si="30"/>
        <v>15093404.00441221</v>
      </c>
      <c r="P360" s="124">
        <f t="shared" si="31"/>
        <v>35491.33683311053</v>
      </c>
      <c r="Q360" s="124">
        <f t="shared" si="27"/>
        <v>33006.600326370994</v>
      </c>
      <c r="R360" s="124">
        <f t="shared" si="28"/>
        <v>15161901.94157169</v>
      </c>
      <c r="Z360" s="2"/>
    </row>
    <row r="361" spans="13:26" x14ac:dyDescent="0.2">
      <c r="M361" s="2"/>
      <c r="N361" s="1">
        <f t="shared" si="29"/>
        <v>303</v>
      </c>
      <c r="O361" s="124">
        <f t="shared" si="30"/>
        <v>15161901.94157169</v>
      </c>
      <c r="P361" s="124">
        <f t="shared" si="31"/>
        <v>35491.33683311053</v>
      </c>
      <c r="Q361" s="124">
        <f t="shared" si="27"/>
        <v>33156.393178556151</v>
      </c>
      <c r="R361" s="124">
        <f t="shared" si="28"/>
        <v>15230549.671583356</v>
      </c>
      <c r="Z361" s="2"/>
    </row>
    <row r="362" spans="13:26" x14ac:dyDescent="0.2">
      <c r="M362" s="2"/>
      <c r="N362" s="1">
        <f t="shared" si="29"/>
        <v>304</v>
      </c>
      <c r="O362" s="124">
        <f t="shared" si="30"/>
        <v>15230549.671583356</v>
      </c>
      <c r="P362" s="124">
        <f t="shared" si="31"/>
        <v>35491.33683311053</v>
      </c>
      <c r="Q362" s="124">
        <f t="shared" si="27"/>
        <v>33306.513601168925</v>
      </c>
      <c r="R362" s="124">
        <f t="shared" si="28"/>
        <v>15299347.522017635</v>
      </c>
      <c r="Z362" s="2"/>
    </row>
    <row r="363" spans="13:26" x14ac:dyDescent="0.2">
      <c r="M363" s="2"/>
      <c r="N363" s="1">
        <f t="shared" si="29"/>
        <v>305</v>
      </c>
      <c r="O363" s="124">
        <f t="shared" si="30"/>
        <v>15299347.522017635</v>
      </c>
      <c r="P363" s="124">
        <f t="shared" si="31"/>
        <v>35491.33683311053</v>
      </c>
      <c r="Q363" s="124">
        <f t="shared" si="27"/>
        <v>33456.962310547795</v>
      </c>
      <c r="R363" s="124">
        <f t="shared" si="28"/>
        <v>15368295.821161292</v>
      </c>
      <c r="Z363" s="2"/>
    </row>
    <row r="364" spans="13:26" x14ac:dyDescent="0.2">
      <c r="M364" s="2"/>
      <c r="N364" s="1">
        <f t="shared" si="29"/>
        <v>306</v>
      </c>
      <c r="O364" s="124">
        <f t="shared" si="30"/>
        <v>15368295.821161292</v>
      </c>
      <c r="P364" s="124">
        <f t="shared" si="31"/>
        <v>35491.33683311053</v>
      </c>
      <c r="Q364" s="124">
        <f t="shared" si="27"/>
        <v>33607.740024597755</v>
      </c>
      <c r="R364" s="124">
        <f t="shared" si="28"/>
        <v>15437394.898019001</v>
      </c>
      <c r="Z364" s="2"/>
    </row>
    <row r="365" spans="13:26" x14ac:dyDescent="0.2">
      <c r="M365" s="2"/>
      <c r="N365" s="1">
        <f t="shared" si="29"/>
        <v>307</v>
      </c>
      <c r="O365" s="124">
        <f t="shared" si="30"/>
        <v>15437394.898019001</v>
      </c>
      <c r="P365" s="124">
        <f t="shared" si="31"/>
        <v>35491.33683311053</v>
      </c>
      <c r="Q365" s="124">
        <f t="shared" si="27"/>
        <v>33758.847462793725</v>
      </c>
      <c r="R365" s="124">
        <f t="shared" si="28"/>
        <v>15506645.082314905</v>
      </c>
      <c r="Z365" s="2"/>
    </row>
    <row r="366" spans="13:26" x14ac:dyDescent="0.2">
      <c r="M366" s="2"/>
      <c r="N366" s="1">
        <f t="shared" si="29"/>
        <v>308</v>
      </c>
      <c r="O366" s="124">
        <f t="shared" si="30"/>
        <v>15506645.082314905</v>
      </c>
      <c r="P366" s="124">
        <f t="shared" si="31"/>
        <v>35491.33683311053</v>
      </c>
      <c r="Q366" s="124">
        <f t="shared" si="27"/>
        <v>33910.285346183999</v>
      </c>
      <c r="R366" s="124">
        <f t="shared" si="28"/>
        <v>15576046.704494199</v>
      </c>
      <c r="Z366" s="2"/>
    </row>
    <row r="367" spans="13:26" x14ac:dyDescent="0.2">
      <c r="M367" s="2"/>
      <c r="N367" s="1">
        <f t="shared" si="29"/>
        <v>309</v>
      </c>
      <c r="O367" s="124">
        <f t="shared" si="30"/>
        <v>15576046.704494199</v>
      </c>
      <c r="P367" s="124">
        <f t="shared" si="31"/>
        <v>35491.33683311053</v>
      </c>
      <c r="Q367" s="124">
        <f t="shared" si="27"/>
        <v>34062.054397393658</v>
      </c>
      <c r="R367" s="124">
        <f t="shared" si="28"/>
        <v>15645600.095724702</v>
      </c>
      <c r="Z367" s="2"/>
    </row>
    <row r="368" spans="13:26" x14ac:dyDescent="0.2">
      <c r="M368" s="2"/>
      <c r="N368" s="1">
        <f t="shared" si="29"/>
        <v>310</v>
      </c>
      <c r="O368" s="124">
        <f t="shared" si="30"/>
        <v>15645600.095724702</v>
      </c>
      <c r="P368" s="124">
        <f t="shared" si="31"/>
        <v>35491.33683311053</v>
      </c>
      <c r="Q368" s="124">
        <f t="shared" si="27"/>
        <v>34214.155340628058</v>
      </c>
      <c r="R368" s="124">
        <f t="shared" si="28"/>
        <v>15715305.587898441</v>
      </c>
      <c r="Z368" s="2"/>
    </row>
    <row r="369" spans="13:26" x14ac:dyDescent="0.2">
      <c r="M369" s="2"/>
      <c r="N369" s="1">
        <f t="shared" si="29"/>
        <v>311</v>
      </c>
      <c r="O369" s="124">
        <f t="shared" si="30"/>
        <v>15715305.587898441</v>
      </c>
      <c r="P369" s="124">
        <f t="shared" si="31"/>
        <v>35491.33683311053</v>
      </c>
      <c r="Q369" s="124">
        <f t="shared" si="27"/>
        <v>34366.588901676252</v>
      </c>
      <c r="R369" s="124">
        <f t="shared" si="28"/>
        <v>15785163.513633227</v>
      </c>
      <c r="Z369" s="2"/>
    </row>
    <row r="370" spans="13:26" x14ac:dyDescent="0.2">
      <c r="M370" s="2"/>
      <c r="N370" s="1">
        <f t="shared" si="29"/>
        <v>312</v>
      </c>
      <c r="O370" s="124">
        <f t="shared" si="30"/>
        <v>15785163.513633227</v>
      </c>
      <c r="P370" s="124">
        <f t="shared" si="31"/>
        <v>35491.33683311053</v>
      </c>
      <c r="Q370" s="124">
        <f t="shared" si="27"/>
        <v>34519.355807914457</v>
      </c>
      <c r="R370" s="124">
        <f t="shared" si="28"/>
        <v>15855174.206274252</v>
      </c>
      <c r="Z370" s="2"/>
    </row>
    <row r="371" spans="13:26" x14ac:dyDescent="0.2">
      <c r="M371" s="2"/>
      <c r="N371" s="1">
        <f t="shared" si="29"/>
        <v>313</v>
      </c>
      <c r="O371" s="124">
        <f t="shared" si="30"/>
        <v>15855174.206274252</v>
      </c>
      <c r="P371" s="124">
        <f t="shared" si="31"/>
        <v>35491.33683311053</v>
      </c>
      <c r="Q371" s="124">
        <f t="shared" si="27"/>
        <v>34672.456788309551</v>
      </c>
      <c r="R371" s="124">
        <f t="shared" si="28"/>
        <v>15925337.999895671</v>
      </c>
      <c r="Z371" s="2"/>
    </row>
    <row r="372" spans="13:26" x14ac:dyDescent="0.2">
      <c r="M372" s="2"/>
      <c r="N372" s="1">
        <f t="shared" si="29"/>
        <v>314</v>
      </c>
      <c r="O372" s="124">
        <f t="shared" si="30"/>
        <v>15925337.999895671</v>
      </c>
      <c r="P372" s="124">
        <f t="shared" si="31"/>
        <v>35491.33683311053</v>
      </c>
      <c r="Q372" s="124">
        <f t="shared" si="27"/>
        <v>34825.892573422512</v>
      </c>
      <c r="R372" s="124">
        <f t="shared" si="28"/>
        <v>15995655.229302203</v>
      </c>
      <c r="Z372" s="2"/>
    </row>
    <row r="373" spans="13:26" x14ac:dyDescent="0.2">
      <c r="M373" s="2"/>
      <c r="N373" s="1">
        <f t="shared" si="29"/>
        <v>315</v>
      </c>
      <c r="O373" s="124">
        <f t="shared" si="30"/>
        <v>15995655.229302203</v>
      </c>
      <c r="P373" s="124">
        <f t="shared" si="31"/>
        <v>35491.33683311053</v>
      </c>
      <c r="Q373" s="124">
        <f t="shared" si="27"/>
        <v>34979.663895411948</v>
      </c>
      <c r="R373" s="124">
        <f t="shared" si="28"/>
        <v>16066126.230030725</v>
      </c>
      <c r="Z373" s="2"/>
    </row>
    <row r="374" spans="13:26" x14ac:dyDescent="0.2">
      <c r="M374" s="2"/>
      <c r="N374" s="1">
        <f t="shared" si="29"/>
        <v>316</v>
      </c>
      <c r="O374" s="124">
        <f t="shared" si="30"/>
        <v>16066126.230030725</v>
      </c>
      <c r="P374" s="124">
        <f t="shared" si="31"/>
        <v>35491.33683311053</v>
      </c>
      <c r="Q374" s="124">
        <f t="shared" si="27"/>
        <v>35133.771488037564</v>
      </c>
      <c r="R374" s="124">
        <f t="shared" si="28"/>
        <v>16136751.338351872</v>
      </c>
      <c r="Z374" s="2"/>
    </row>
    <row r="375" spans="13:26" x14ac:dyDescent="0.2">
      <c r="M375" s="2"/>
      <c r="N375" s="1">
        <f t="shared" si="29"/>
        <v>317</v>
      </c>
      <c r="O375" s="124">
        <f t="shared" si="30"/>
        <v>16136751.338351872</v>
      </c>
      <c r="P375" s="124">
        <f t="shared" si="31"/>
        <v>35491.33683311053</v>
      </c>
      <c r="Q375" s="124">
        <f t="shared" si="27"/>
        <v>35288.216086663648</v>
      </c>
      <c r="R375" s="124">
        <f t="shared" si="28"/>
        <v>16207530.891271645</v>
      </c>
      <c r="Z375" s="2"/>
    </row>
    <row r="376" spans="13:26" x14ac:dyDescent="0.2">
      <c r="M376" s="2"/>
      <c r="N376" s="1">
        <f t="shared" si="29"/>
        <v>318</v>
      </c>
      <c r="O376" s="124">
        <f t="shared" si="30"/>
        <v>16207530.891271645</v>
      </c>
      <c r="P376" s="124">
        <f t="shared" si="31"/>
        <v>35491.33683311053</v>
      </c>
      <c r="Q376" s="124">
        <f t="shared" si="27"/>
        <v>35442.998428262617</v>
      </c>
      <c r="R376" s="124">
        <f t="shared" si="28"/>
        <v>16278465.226533018</v>
      </c>
      <c r="Z376" s="2"/>
    </row>
    <row r="377" spans="13:26" x14ac:dyDescent="0.2">
      <c r="M377" s="2"/>
      <c r="N377" s="1">
        <f t="shared" si="29"/>
        <v>319</v>
      </c>
      <c r="O377" s="124">
        <f t="shared" si="30"/>
        <v>16278465.226533018</v>
      </c>
      <c r="P377" s="124">
        <f t="shared" si="31"/>
        <v>35491.33683311053</v>
      </c>
      <c r="Q377" s="124">
        <f t="shared" si="27"/>
        <v>35598.11925141851</v>
      </c>
      <c r="R377" s="124">
        <f t="shared" si="28"/>
        <v>16349554.682617547</v>
      </c>
      <c r="Z377" s="2"/>
    </row>
    <row r="378" spans="13:26" x14ac:dyDescent="0.2">
      <c r="M378" s="2"/>
      <c r="N378" s="1">
        <f t="shared" si="29"/>
        <v>320</v>
      </c>
      <c r="O378" s="124">
        <f t="shared" si="30"/>
        <v>16349554.682617547</v>
      </c>
      <c r="P378" s="124">
        <f t="shared" si="31"/>
        <v>35491.33683311053</v>
      </c>
      <c r="Q378" s="124">
        <f t="shared" si="27"/>
        <v>35753.579296330528</v>
      </c>
      <c r="R378" s="124">
        <f t="shared" si="28"/>
        <v>16420799.598746987</v>
      </c>
      <c r="Z378" s="2"/>
    </row>
    <row r="379" spans="13:26" x14ac:dyDescent="0.2">
      <c r="M379" s="2"/>
      <c r="N379" s="1">
        <f t="shared" si="29"/>
        <v>321</v>
      </c>
      <c r="O379" s="124">
        <f t="shared" si="30"/>
        <v>16420799.598746987</v>
      </c>
      <c r="P379" s="124">
        <f t="shared" si="31"/>
        <v>35491.33683311053</v>
      </c>
      <c r="Q379" s="124">
        <f t="shared" ref="Q379:Q406" si="32">O379*$P$53</f>
        <v>35909.379304816539</v>
      </c>
      <c r="R379" s="124">
        <f t="shared" ref="R379:R406" si="33">O379+P379+Q379</f>
        <v>16492200.314884914</v>
      </c>
      <c r="Z379" s="2"/>
    </row>
    <row r="380" spans="13:26" x14ac:dyDescent="0.2">
      <c r="M380" s="2"/>
      <c r="N380" s="1">
        <f t="shared" ref="N380:N406" si="34">N379+1</f>
        <v>322</v>
      </c>
      <c r="O380" s="124">
        <f t="shared" ref="O380:O406" si="35">R379</f>
        <v>16492200.314884914</v>
      </c>
      <c r="P380" s="124">
        <f t="shared" ref="P380:P406" si="36">P379</f>
        <v>35491.33683311053</v>
      </c>
      <c r="Q380" s="124">
        <f t="shared" si="32"/>
        <v>36065.520020316661</v>
      </c>
      <c r="R380" s="124">
        <f t="shared" si="33"/>
        <v>16563757.171738341</v>
      </c>
      <c r="Z380" s="2"/>
    </row>
    <row r="381" spans="13:26" x14ac:dyDescent="0.2">
      <c r="M381" s="2"/>
      <c r="N381" s="1">
        <f t="shared" si="34"/>
        <v>323</v>
      </c>
      <c r="O381" s="124">
        <f t="shared" si="35"/>
        <v>16563757.171738341</v>
      </c>
      <c r="P381" s="124">
        <f t="shared" si="36"/>
        <v>35491.33683311053</v>
      </c>
      <c r="Q381" s="124">
        <f t="shared" si="32"/>
        <v>36222.002187896745</v>
      </c>
      <c r="R381" s="124">
        <f t="shared" si="33"/>
        <v>16635470.510759348</v>
      </c>
      <c r="Z381" s="2"/>
    </row>
    <row r="382" spans="13:26" x14ac:dyDescent="0.2">
      <c r="M382" s="2"/>
      <c r="N382" s="1">
        <f t="shared" si="34"/>
        <v>324</v>
      </c>
      <c r="O382" s="124">
        <f t="shared" si="35"/>
        <v>16635470.510759348</v>
      </c>
      <c r="P382" s="124">
        <f t="shared" si="36"/>
        <v>35491.33683311053</v>
      </c>
      <c r="Q382" s="124">
        <f t="shared" si="32"/>
        <v>36378.826554252009</v>
      </c>
      <c r="R382" s="124">
        <f t="shared" si="33"/>
        <v>16707340.67414671</v>
      </c>
      <c r="Z382" s="2"/>
    </row>
    <row r="383" spans="13:26" x14ac:dyDescent="0.2">
      <c r="M383" s="2"/>
      <c r="N383" s="1">
        <f t="shared" si="34"/>
        <v>325</v>
      </c>
      <c r="O383" s="124">
        <f t="shared" si="35"/>
        <v>16707340.67414671</v>
      </c>
      <c r="P383" s="124">
        <f t="shared" si="36"/>
        <v>35491.33683311053</v>
      </c>
      <c r="Q383" s="124">
        <f t="shared" si="32"/>
        <v>36535.993867710531</v>
      </c>
      <c r="R383" s="124">
        <f t="shared" si="33"/>
        <v>16779368.00484753</v>
      </c>
      <c r="Z383" s="2"/>
    </row>
    <row r="384" spans="13:26" x14ac:dyDescent="0.2">
      <c r="M384" s="2"/>
      <c r="N384" s="1">
        <f t="shared" si="34"/>
        <v>326</v>
      </c>
      <c r="O384" s="124">
        <f t="shared" si="35"/>
        <v>16779368.00484753</v>
      </c>
      <c r="P384" s="124">
        <f t="shared" si="36"/>
        <v>35491.33683311053</v>
      </c>
      <c r="Q384" s="124">
        <f t="shared" si="32"/>
        <v>36693.504878236876</v>
      </c>
      <c r="R384" s="124">
        <f t="shared" si="33"/>
        <v>16851552.84655888</v>
      </c>
      <c r="Z384" s="2"/>
    </row>
    <row r="385" spans="13:26" x14ac:dyDescent="0.2">
      <c r="M385" s="2"/>
      <c r="N385" s="1">
        <f t="shared" si="34"/>
        <v>327</v>
      </c>
      <c r="O385" s="124">
        <f t="shared" si="35"/>
        <v>16851552.84655888</v>
      </c>
      <c r="P385" s="124">
        <f t="shared" si="36"/>
        <v>35491.33683311053</v>
      </c>
      <c r="Q385" s="124">
        <f t="shared" si="32"/>
        <v>36851.360337435639</v>
      </c>
      <c r="R385" s="124">
        <f t="shared" si="33"/>
        <v>16923895.543729428</v>
      </c>
      <c r="Z385" s="2"/>
    </row>
    <row r="386" spans="13:26" x14ac:dyDescent="0.2">
      <c r="M386" s="2"/>
      <c r="N386" s="1">
        <f t="shared" si="34"/>
        <v>328</v>
      </c>
      <c r="O386" s="124">
        <f t="shared" si="35"/>
        <v>16923895.543729428</v>
      </c>
      <c r="P386" s="124">
        <f t="shared" si="36"/>
        <v>35491.33683311053</v>
      </c>
      <c r="Q386" s="124">
        <f t="shared" si="32"/>
        <v>37009.560998555018</v>
      </c>
      <c r="R386" s="124">
        <f t="shared" si="33"/>
        <v>16996396.441561095</v>
      </c>
      <c r="Z386" s="2"/>
    </row>
    <row r="387" spans="13:26" x14ac:dyDescent="0.2">
      <c r="M387" s="2"/>
      <c r="N387" s="1">
        <f t="shared" si="34"/>
        <v>329</v>
      </c>
      <c r="O387" s="124">
        <f t="shared" si="35"/>
        <v>16996396.441561095</v>
      </c>
      <c r="P387" s="124">
        <f t="shared" si="36"/>
        <v>35491.33683311053</v>
      </c>
      <c r="Q387" s="124">
        <f t="shared" si="32"/>
        <v>37168.107616490466</v>
      </c>
      <c r="R387" s="124">
        <f t="shared" si="33"/>
        <v>17069055.886010699</v>
      </c>
      <c r="Z387" s="2"/>
    </row>
    <row r="388" spans="13:26" x14ac:dyDescent="0.2">
      <c r="M388" s="2"/>
      <c r="N388" s="1">
        <f t="shared" si="34"/>
        <v>330</v>
      </c>
      <c r="O388" s="124">
        <f t="shared" si="35"/>
        <v>17069055.886010699</v>
      </c>
      <c r="P388" s="124">
        <f t="shared" si="36"/>
        <v>35491.33683311053</v>
      </c>
      <c r="Q388" s="124">
        <f t="shared" si="32"/>
        <v>37327.000947788241</v>
      </c>
      <c r="R388" s="124">
        <f t="shared" si="33"/>
        <v>17141874.223791599</v>
      </c>
      <c r="Z388" s="2"/>
    </row>
    <row r="389" spans="13:26" x14ac:dyDescent="0.2">
      <c r="M389" s="2"/>
      <c r="N389" s="1">
        <f t="shared" si="34"/>
        <v>331</v>
      </c>
      <c r="O389" s="124">
        <f t="shared" si="35"/>
        <v>17141874.223791599</v>
      </c>
      <c r="P389" s="124">
        <f t="shared" si="36"/>
        <v>35491.33683311053</v>
      </c>
      <c r="Q389" s="124">
        <f t="shared" si="32"/>
        <v>37486.241750649031</v>
      </c>
      <c r="R389" s="124">
        <f t="shared" si="33"/>
        <v>17214851.802375361</v>
      </c>
      <c r="Z389" s="2"/>
    </row>
    <row r="390" spans="13:26" x14ac:dyDescent="0.2">
      <c r="M390" s="2"/>
      <c r="N390" s="1">
        <f t="shared" si="34"/>
        <v>332</v>
      </c>
      <c r="O390" s="124">
        <f t="shared" si="35"/>
        <v>17214851.802375361</v>
      </c>
      <c r="P390" s="124">
        <f t="shared" si="36"/>
        <v>35491.33683311053</v>
      </c>
      <c r="Q390" s="124">
        <f t="shared" si="32"/>
        <v>37645.830784931582</v>
      </c>
      <c r="R390" s="124">
        <f t="shared" si="33"/>
        <v>17287988.969993405</v>
      </c>
      <c r="Z390" s="2"/>
    </row>
    <row r="391" spans="13:26" x14ac:dyDescent="0.2">
      <c r="M391" s="2"/>
      <c r="N391" s="1">
        <f t="shared" si="34"/>
        <v>333</v>
      </c>
      <c r="O391" s="124">
        <f t="shared" si="35"/>
        <v>17287988.969993405</v>
      </c>
      <c r="P391" s="124">
        <f t="shared" si="36"/>
        <v>35491.33683311053</v>
      </c>
      <c r="Q391" s="124">
        <f t="shared" si="32"/>
        <v>37805.768812156319</v>
      </c>
      <c r="R391" s="124">
        <f t="shared" si="33"/>
        <v>17361286.075638674</v>
      </c>
      <c r="Z391" s="2"/>
    </row>
    <row r="392" spans="13:26" x14ac:dyDescent="0.2">
      <c r="M392" s="2"/>
      <c r="N392" s="1">
        <f t="shared" si="34"/>
        <v>334</v>
      </c>
      <c r="O392" s="124">
        <f t="shared" si="35"/>
        <v>17361286.075638674</v>
      </c>
      <c r="P392" s="124">
        <f t="shared" si="36"/>
        <v>35491.33683311053</v>
      </c>
      <c r="Q392" s="124">
        <f t="shared" si="32"/>
        <v>37966.056595508962</v>
      </c>
      <c r="R392" s="124">
        <f t="shared" si="33"/>
        <v>17434743.469067294</v>
      </c>
      <c r="Z392" s="2"/>
    </row>
    <row r="393" spans="13:26" x14ac:dyDescent="0.2">
      <c r="M393" s="2"/>
      <c r="N393" s="1">
        <f t="shared" si="34"/>
        <v>335</v>
      </c>
      <c r="O393" s="124">
        <f t="shared" si="35"/>
        <v>17434743.469067294</v>
      </c>
      <c r="P393" s="124">
        <f t="shared" si="36"/>
        <v>35491.33683311053</v>
      </c>
      <c r="Q393" s="124">
        <f t="shared" si="32"/>
        <v>38126.694899844202</v>
      </c>
      <c r="R393" s="124">
        <f t="shared" si="33"/>
        <v>17508361.500800252</v>
      </c>
      <c r="Z393" s="2"/>
    </row>
    <row r="394" spans="13:26" x14ac:dyDescent="0.2">
      <c r="M394" s="2"/>
      <c r="N394" s="1">
        <f t="shared" si="34"/>
        <v>336</v>
      </c>
      <c r="O394" s="124">
        <f t="shared" si="35"/>
        <v>17508361.500800252</v>
      </c>
      <c r="P394" s="124">
        <f t="shared" si="36"/>
        <v>35491.33683311053</v>
      </c>
      <c r="Q394" s="124">
        <f t="shared" si="32"/>
        <v>38287.684491689324</v>
      </c>
      <c r="R394" s="124">
        <f t="shared" si="33"/>
        <v>17582140.522125054</v>
      </c>
      <c r="Z394" s="2"/>
    </row>
    <row r="395" spans="13:26" x14ac:dyDescent="0.2">
      <c r="M395" s="2"/>
      <c r="N395" s="1">
        <f t="shared" si="34"/>
        <v>337</v>
      </c>
      <c r="O395" s="124">
        <f t="shared" si="35"/>
        <v>17582140.522125054</v>
      </c>
      <c r="P395" s="124">
        <f t="shared" si="36"/>
        <v>35491.33683311053</v>
      </c>
      <c r="Q395" s="124">
        <f t="shared" si="32"/>
        <v>38449.026139247864</v>
      </c>
      <c r="R395" s="124">
        <f t="shared" si="33"/>
        <v>17656080.885097414</v>
      </c>
      <c r="Z395" s="2"/>
    </row>
    <row r="396" spans="13:26" x14ac:dyDescent="0.2">
      <c r="M396" s="2"/>
      <c r="N396" s="1">
        <f t="shared" si="34"/>
        <v>338</v>
      </c>
      <c r="O396" s="124">
        <f t="shared" si="35"/>
        <v>17656080.885097414</v>
      </c>
      <c r="P396" s="124">
        <f t="shared" si="36"/>
        <v>35491.33683311053</v>
      </c>
      <c r="Q396" s="124">
        <f t="shared" si="32"/>
        <v>38610.720612403296</v>
      </c>
      <c r="R396" s="124">
        <f t="shared" si="33"/>
        <v>17730182.942542929</v>
      </c>
      <c r="Z396" s="2"/>
    </row>
    <row r="397" spans="13:26" x14ac:dyDescent="0.2">
      <c r="M397" s="2"/>
      <c r="N397" s="1">
        <f t="shared" si="34"/>
        <v>339</v>
      </c>
      <c r="O397" s="124">
        <f t="shared" si="35"/>
        <v>17730182.942542929</v>
      </c>
      <c r="P397" s="124">
        <f t="shared" si="36"/>
        <v>35491.33683311053</v>
      </c>
      <c r="Q397" s="124">
        <f t="shared" si="32"/>
        <v>38772.768682722679</v>
      </c>
      <c r="R397" s="124">
        <f t="shared" si="33"/>
        <v>17804447.048058763</v>
      </c>
      <c r="Z397" s="2"/>
    </row>
    <row r="398" spans="13:26" x14ac:dyDescent="0.2">
      <c r="M398" s="2"/>
      <c r="N398" s="1">
        <f t="shared" si="34"/>
        <v>340</v>
      </c>
      <c r="O398" s="124">
        <f t="shared" si="35"/>
        <v>17804447.048058763</v>
      </c>
      <c r="P398" s="124">
        <f t="shared" si="36"/>
        <v>35491.33683311053</v>
      </c>
      <c r="Q398" s="124">
        <f t="shared" si="32"/>
        <v>38935.171123460372</v>
      </c>
      <c r="R398" s="124">
        <f t="shared" si="33"/>
        <v>17878873.556015335</v>
      </c>
      <c r="Z398" s="2"/>
    </row>
    <row r="399" spans="13:26" x14ac:dyDescent="0.2">
      <c r="M399" s="2"/>
      <c r="N399" s="1">
        <f t="shared" si="34"/>
        <v>341</v>
      </c>
      <c r="O399" s="124">
        <f t="shared" si="35"/>
        <v>17878873.556015335</v>
      </c>
      <c r="P399" s="124">
        <f t="shared" si="36"/>
        <v>35491.33683311053</v>
      </c>
      <c r="Q399" s="124">
        <f t="shared" si="32"/>
        <v>39097.928709561682</v>
      </c>
      <c r="R399" s="124">
        <f t="shared" si="33"/>
        <v>17953462.82155801</v>
      </c>
      <c r="Z399" s="2"/>
    </row>
    <row r="400" spans="13:26" x14ac:dyDescent="0.2">
      <c r="M400" s="2"/>
      <c r="N400" s="1">
        <f t="shared" si="34"/>
        <v>342</v>
      </c>
      <c r="O400" s="124">
        <f t="shared" si="35"/>
        <v>17953462.82155801</v>
      </c>
      <c r="P400" s="124">
        <f t="shared" si="36"/>
        <v>35491.33683311053</v>
      </c>
      <c r="Q400" s="124">
        <f t="shared" si="32"/>
        <v>39261.042217666611</v>
      </c>
      <c r="R400" s="124">
        <f t="shared" si="33"/>
        <v>18028215.20060879</v>
      </c>
      <c r="Z400" s="2"/>
    </row>
    <row r="401" spans="13:26" x14ac:dyDescent="0.2">
      <c r="M401" s="2"/>
      <c r="N401" s="1">
        <f t="shared" si="34"/>
        <v>343</v>
      </c>
      <c r="O401" s="124">
        <f t="shared" si="35"/>
        <v>18028215.20060879</v>
      </c>
      <c r="P401" s="124">
        <f t="shared" si="36"/>
        <v>35491.33683311053</v>
      </c>
      <c r="Q401" s="124">
        <f t="shared" si="32"/>
        <v>39424.512426113506</v>
      </c>
      <c r="R401" s="124">
        <f t="shared" si="33"/>
        <v>18103131.049868014</v>
      </c>
      <c r="Z401" s="2"/>
    </row>
    <row r="402" spans="13:26" x14ac:dyDescent="0.2">
      <c r="M402" s="2"/>
      <c r="N402" s="1">
        <f t="shared" si="34"/>
        <v>344</v>
      </c>
      <c r="O402" s="124">
        <f t="shared" si="35"/>
        <v>18103131.049868014</v>
      </c>
      <c r="P402" s="124">
        <f t="shared" si="36"/>
        <v>35491.33683311053</v>
      </c>
      <c r="Q402" s="124">
        <f t="shared" si="32"/>
        <v>39588.340114942817</v>
      </c>
      <c r="R402" s="124">
        <f t="shared" si="33"/>
        <v>18178210.726816069</v>
      </c>
      <c r="Z402" s="2"/>
    </row>
    <row r="403" spans="13:26" x14ac:dyDescent="0.2">
      <c r="M403" s="2"/>
      <c r="N403" s="1">
        <f t="shared" si="34"/>
        <v>345</v>
      </c>
      <c r="O403" s="124">
        <f t="shared" si="35"/>
        <v>18178210.726816069</v>
      </c>
      <c r="P403" s="124">
        <f t="shared" si="36"/>
        <v>35491.33683311053</v>
      </c>
      <c r="Q403" s="124">
        <f t="shared" si="32"/>
        <v>39752.526065900805</v>
      </c>
      <c r="R403" s="124">
        <f t="shared" si="33"/>
        <v>18253454.589715082</v>
      </c>
      <c r="Z403" s="2"/>
    </row>
    <row r="404" spans="13:26" x14ac:dyDescent="0.2">
      <c r="M404" s="2"/>
      <c r="N404" s="1">
        <f t="shared" si="34"/>
        <v>346</v>
      </c>
      <c r="O404" s="124">
        <f t="shared" si="35"/>
        <v>18253454.589715082</v>
      </c>
      <c r="P404" s="124">
        <f t="shared" si="36"/>
        <v>35491.33683311053</v>
      </c>
      <c r="Q404" s="124">
        <f t="shared" si="32"/>
        <v>39917.071062443261</v>
      </c>
      <c r="R404" s="124">
        <f t="shared" si="33"/>
        <v>18328862.997610636</v>
      </c>
      <c r="Z404" s="2"/>
    </row>
    <row r="405" spans="13:26" x14ac:dyDescent="0.2">
      <c r="M405" s="2"/>
      <c r="N405" s="1">
        <f t="shared" si="34"/>
        <v>347</v>
      </c>
      <c r="O405" s="124">
        <f t="shared" si="35"/>
        <v>18328862.997610636</v>
      </c>
      <c r="P405" s="124">
        <f t="shared" si="36"/>
        <v>35491.33683311053</v>
      </c>
      <c r="Q405" s="124">
        <f t="shared" si="32"/>
        <v>40081.975889739275</v>
      </c>
      <c r="R405" s="124">
        <f t="shared" si="33"/>
        <v>18404436.310333487</v>
      </c>
      <c r="Z405" s="2"/>
    </row>
    <row r="406" spans="13:26" x14ac:dyDescent="0.2">
      <c r="M406" s="2"/>
      <c r="N406" s="1">
        <f t="shared" si="34"/>
        <v>348</v>
      </c>
      <c r="O406" s="124">
        <f t="shared" si="35"/>
        <v>18404436.310333487</v>
      </c>
      <c r="P406" s="124">
        <f t="shared" si="36"/>
        <v>35491.33683311053</v>
      </c>
      <c r="Q406" s="124">
        <f t="shared" si="32"/>
        <v>40247.241334674938</v>
      </c>
      <c r="R406" s="124">
        <f t="shared" si="33"/>
        <v>18480174.888501275</v>
      </c>
      <c r="Z406" s="2"/>
    </row>
    <row r="407" spans="13:26" x14ac:dyDescent="0.2">
      <c r="M407" s="2"/>
      <c r="N407" s="163" t="s">
        <v>216</v>
      </c>
      <c r="O407" s="163" t="s">
        <v>216</v>
      </c>
      <c r="P407" s="163" t="s">
        <v>216</v>
      </c>
      <c r="Q407" s="163" t="s">
        <v>216</v>
      </c>
      <c r="R407" s="163" t="s">
        <v>216</v>
      </c>
      <c r="Z407" s="2"/>
    </row>
    <row r="408" spans="13:26" x14ac:dyDescent="0.2">
      <c r="M408" s="2"/>
      <c r="N408" s="134"/>
      <c r="O408" s="134" t="s">
        <v>231</v>
      </c>
      <c r="P408" s="196">
        <f>SUM(P59:P406)</f>
        <v>12350985.217922363</v>
      </c>
      <c r="Q408" s="196">
        <f>SUM(Q59:Q406)</f>
        <v>6129189.6705788681</v>
      </c>
      <c r="R408" s="196">
        <f>P408+Q408</f>
        <v>18480174.888501231</v>
      </c>
      <c r="S408" s="124">
        <f>R408-P54</f>
        <v>0</v>
      </c>
      <c r="Z408" s="2"/>
    </row>
    <row r="409" spans="13:26" x14ac:dyDescent="0.2"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90C-7077-459A-AD61-3F4BC6D4EE13}">
  <sheetPr>
    <tabColor theme="2" tint="-0.499984740745262"/>
    <pageSetUpPr fitToPage="1"/>
  </sheetPr>
  <dimension ref="A1:AH361"/>
  <sheetViews>
    <sheetView topLeftCell="A5" zoomScaleNormal="100" workbookViewId="0">
      <pane ySplit="11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32.710937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31.140625" style="1" customWidth="1"/>
    <col min="16" max="20" width="13.28515625" style="1" customWidth="1"/>
    <col min="21" max="25" width="9.42578125" style="1" customWidth="1"/>
    <col min="26" max="26" width="2.5703125" style="1" customWidth="1"/>
    <col min="27" max="27" width="32.1406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Florida Aquarium Pavilion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2050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10067.119412459746</v>
      </c>
      <c r="Q8" s="184">
        <f>G10</f>
        <v>5214.5600369409385</v>
      </c>
      <c r="R8" s="184">
        <f>G11</f>
        <v>5129.8521203915197</v>
      </c>
      <c r="S8" s="184">
        <f>G12</f>
        <v>4791.7310895062583</v>
      </c>
      <c r="T8" s="184">
        <f>G13</f>
        <v>-5069.0238343789715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18546.797733324423</v>
      </c>
      <c r="Q9" s="184">
        <f>L10</f>
        <v>10321.708835059731</v>
      </c>
      <c r="R9" s="184">
        <f>L11</f>
        <v>10341.086700654261</v>
      </c>
      <c r="S9" s="184">
        <f>L12</f>
        <v>8102.4673168340059</v>
      </c>
      <c r="T9" s="184">
        <f>L13</f>
        <v>-10218.465119223576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31</v>
      </c>
      <c r="B10" s="170">
        <f>'Escalation Factors'!$A$10</f>
        <v>2023</v>
      </c>
      <c r="C10" s="201">
        <v>2050</v>
      </c>
      <c r="D10" s="10" t="s">
        <v>155</v>
      </c>
      <c r="E10" s="184">
        <f>VLOOKUP($A$10,'Cost Estimates in 2023'!$A:$F,2,FALSE)</f>
        <v>4945</v>
      </c>
      <c r="F10" s="164">
        <f>VLOOKUP(G$7,Multiplier_Labor,3,FALSE)</f>
        <v>1.0545116353773385</v>
      </c>
      <c r="G10" s="185">
        <f>E10*F10</f>
        <v>5214.5600369409385</v>
      </c>
      <c r="H10" s="137"/>
      <c r="J10" s="165">
        <f>C10+1</f>
        <v>2051</v>
      </c>
      <c r="K10" s="164">
        <f>VLOOKUP(J$10,Multiplier_Labor,4,FALSE)</f>
        <v>1.9794016680101056</v>
      </c>
      <c r="L10" s="185">
        <f>G10*K10</f>
        <v>10321.708835059731</v>
      </c>
      <c r="M10" s="2"/>
      <c r="O10" s="134" t="s">
        <v>235</v>
      </c>
      <c r="P10" s="184">
        <f>SUM(Q10:T10)</f>
        <v>18546.797733324423</v>
      </c>
      <c r="Q10" s="184">
        <f>Q9-Q16</f>
        <v>10321.708835059731</v>
      </c>
      <c r="R10" s="184">
        <f>R9-R16</f>
        <v>10341.086700654261</v>
      </c>
      <c r="S10" s="184">
        <f>S9-S16</f>
        <v>8102.4673168340059</v>
      </c>
      <c r="T10" s="184">
        <f>T9-T16</f>
        <v>-10218.465119223576</v>
      </c>
      <c r="Z10" s="2"/>
      <c r="AA10" s="186" t="str">
        <f>A10</f>
        <v>Florida Aquarium Pavilion Solar</v>
      </c>
      <c r="AB10" s="182">
        <f>P12</f>
        <v>25</v>
      </c>
      <c r="AC10" s="187">
        <f>G7</f>
        <v>2025</v>
      </c>
      <c r="AD10" s="187">
        <f>C10</f>
        <v>2050</v>
      </c>
      <c r="AE10" s="182">
        <f>G15</f>
        <v>10067.119412459746</v>
      </c>
      <c r="AF10" s="182">
        <f>P16</f>
        <v>0</v>
      </c>
      <c r="AG10" s="182">
        <f>L15</f>
        <v>18546.797733324423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5060</v>
      </c>
      <c r="F11" s="164">
        <f>VLOOKUP(G$7,Multiplier_Materials,3,FALSE)</f>
        <v>1.0138047668757943</v>
      </c>
      <c r="G11" s="185">
        <f>E11*F11</f>
        <v>5129.8521203915197</v>
      </c>
      <c r="H11" s="137"/>
      <c r="K11" s="164">
        <f>VLOOKUP(J$10,Multiplier_Materials,4,FALSE)</f>
        <v>2.0158644845818694</v>
      </c>
      <c r="L11" s="185">
        <f>G11*K11</f>
        <v>10341.086700654261</v>
      </c>
      <c r="M11" s="2"/>
      <c r="O11" s="134" t="s">
        <v>234</v>
      </c>
      <c r="P11" s="184">
        <f>SUM(Q11:T11)</f>
        <v>10067.11941245976</v>
      </c>
      <c r="Q11" s="184">
        <f>Q10/((1+Q13)^(P12))</f>
        <v>5214.5600369409467</v>
      </c>
      <c r="R11" s="184">
        <f>R10/((1+R13)^(P12))</f>
        <v>5129.8521203915134</v>
      </c>
      <c r="S11" s="184">
        <f>S10/((1+S13)^(P12))</f>
        <v>4791.7310895062656</v>
      </c>
      <c r="T11" s="184">
        <f>T10/((1+T13)^(P12))</f>
        <v>-5069.0238343789642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4600</v>
      </c>
      <c r="F12" s="164">
        <f>VLOOKUP(G$7,Multiplier_GDP,3,FALSE)</f>
        <v>1.0416806716317952</v>
      </c>
      <c r="G12" s="185">
        <f>E12*F12</f>
        <v>4791.7310895062583</v>
      </c>
      <c r="H12" s="137"/>
      <c r="K12" s="164">
        <f>VLOOKUP(J$10,Multiplier_GDP,4,FALSE)</f>
        <v>1.6909269667862115</v>
      </c>
      <c r="L12" s="185">
        <f>G12*K12</f>
        <v>8102.4673168340059</v>
      </c>
      <c r="M12" s="2"/>
      <c r="O12" s="134" t="s">
        <v>244</v>
      </c>
      <c r="P12" s="184">
        <f>(P7-P6)</f>
        <v>25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-5000</v>
      </c>
      <c r="F13" s="164">
        <f>F11</f>
        <v>1.0138047668757943</v>
      </c>
      <c r="G13" s="185">
        <f>E13*F13</f>
        <v>-5069.0238343789715</v>
      </c>
      <c r="H13" s="137"/>
      <c r="K13" s="164">
        <f>K11</f>
        <v>2.0158644845818694</v>
      </c>
      <c r="L13" s="185">
        <f>G13*K13</f>
        <v>-10218.465119223576</v>
      </c>
      <c r="M13" s="2"/>
      <c r="O13" s="180" t="s">
        <v>237</v>
      </c>
      <c r="P13" s="189">
        <f>IF(P8=0,0,((P9/P8)^(1/($P7-$P6))-1))</f>
        <v>2.4742028529991966E-2</v>
      </c>
      <c r="Q13" s="189">
        <f>IF(Q8=0,0,((Q9/Q8)^(1/($P7-$P6))-1))</f>
        <v>2.7688170005486956E-2</v>
      </c>
      <c r="R13" s="189">
        <f>IF(R8=0,0,((R9/R8)^(1/($P7-$P6))-1))</f>
        <v>2.8438800937740094E-2</v>
      </c>
      <c r="S13" s="189">
        <f>IF(S8=0,0,((S9/S8)^(1/($P7-$P6))-1))</f>
        <v>2.123336192311176E-2</v>
      </c>
      <c r="T13" s="189">
        <f>IF(T8=0,0,((T9/T8)^(1/($P7-$P6))-1))</f>
        <v>2.8438800937740094E-2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544.23518469699309</v>
      </c>
      <c r="Q14" s="185">
        <f>PMT(Q13,$P12,-Q11)</f>
        <v>291.79981850850038</v>
      </c>
      <c r="R14" s="185">
        <f>PMT(R13,$P12,-R11)</f>
        <v>289.49541068055407</v>
      </c>
      <c r="S14" s="185">
        <f>PMT(S13,$P12,-S11)</f>
        <v>249.00261428318964</v>
      </c>
      <c r="T14" s="185">
        <f>PMT(T13,$P12,-T11)</f>
        <v>-286.06265877525095</v>
      </c>
      <c r="U14" s="190"/>
      <c r="Z14" s="2"/>
    </row>
    <row r="15" spans="1:34" x14ac:dyDescent="0.2">
      <c r="E15" s="185">
        <f>SUM(E10:E13)</f>
        <v>9605</v>
      </c>
      <c r="F15" s="124"/>
      <c r="G15" s="185">
        <f>SUM(G10:G13)</f>
        <v>10067.119412459746</v>
      </c>
      <c r="H15" s="137"/>
      <c r="L15" s="185">
        <f>SUM(L10:L13)</f>
        <v>18546.797733324423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544.23518469699309</v>
      </c>
      <c r="Q17" s="124">
        <f>IF($N17&lt;=TRUNC($P$12),Q14*(1+0),0)</f>
        <v>291.79981850850038</v>
      </c>
      <c r="R17" s="124">
        <f>IF($N17&lt;=TRUNC($P$12),R14*(1+0),0)</f>
        <v>289.49541068055407</v>
      </c>
      <c r="S17" s="124">
        <f>IF($N17&lt;=TRUNC($P$12),S14*(1+0),0)</f>
        <v>249.00261428318964</v>
      </c>
      <c r="T17" s="124">
        <f>IF($N17&lt;=TRUNC($P$12),T14*(1+0),0)</f>
        <v>-286.06265877525095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557.69937365640612</v>
      </c>
      <c r="Q18" s="124">
        <f t="shared" ref="Q18:Q48" si="3">IF($N18&lt;=TRUNC($P$12),Q17*(1+Q$13),0)</f>
        <v>299.87922149093396</v>
      </c>
      <c r="R18" s="124">
        <f t="shared" ref="R18:R48" si="4">IF($N18&lt;=TRUNC($P$12),R17*(1+R$13),0)</f>
        <v>297.72831303728765</v>
      </c>
      <c r="S18" s="124">
        <f t="shared" ref="S18:S48" si="5">IF($N18&lt;=TRUNC($P$12),S17*(1+S$13),0)</f>
        <v>254.28977691206561</v>
      </c>
      <c r="T18" s="124">
        <f t="shared" ref="T18:T48" si="6">IF($N18&lt;=TRUNC($P$12),T17*(1+T$13),0)</f>
        <v>-294.197937783881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571.50230702774866</v>
      </c>
      <c r="Q19" s="124">
        <f t="shared" si="3"/>
        <v>308.182328356688</v>
      </c>
      <c r="R19" s="124">
        <f t="shared" si="4"/>
        <v>306.19534926528422</v>
      </c>
      <c r="S19" s="124">
        <f t="shared" si="5"/>
        <v>259.68920377858683</v>
      </c>
      <c r="T19" s="124">
        <f t="shared" si="6"/>
        <v>-302.56457437281045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585.65264146374761</v>
      </c>
      <c r="Q20" s="124">
        <f t="shared" si="3"/>
        <v>316.7153330569148</v>
      </c>
      <c r="R20" s="124">
        <f t="shared" si="4"/>
        <v>314.90317785110142</v>
      </c>
      <c r="S20" s="124">
        <f t="shared" si="5"/>
        <v>265.2032786299423</v>
      </c>
      <c r="T20" s="124">
        <f t="shared" si="6"/>
        <v>-311.16914807421085</v>
      </c>
      <c r="U20" s="196">
        <f>SUM(Q17:T20)/4</f>
        <v>564.77237671122384</v>
      </c>
      <c r="V20" s="124">
        <f>SUM(Q17:Q20)/4</f>
        <v>304.14417535325924</v>
      </c>
      <c r="W20" s="124">
        <f>SUM(R17:R20)/4</f>
        <v>302.08056270855684</v>
      </c>
      <c r="X20" s="124">
        <f>SUM(S17:S20)/4</f>
        <v>257.04621840094609</v>
      </c>
      <c r="Y20" s="124">
        <f>SUM(T17:T20)/4</f>
        <v>-298.49857975153833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600.15925797663795</v>
      </c>
      <c r="Q21" s="124">
        <f t="shared" si="3"/>
        <v>325.48460104193907</v>
      </c>
      <c r="R21" s="124">
        <f t="shared" si="4"/>
        <v>323.85864664067066</v>
      </c>
      <c r="S21" s="124">
        <f t="shared" si="5"/>
        <v>270.83443582828772</v>
      </c>
      <c r="T21" s="124">
        <f t="shared" si="6"/>
        <v>-320.01842553425951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615.03126782524123</v>
      </c>
      <c r="Q22" s="124">
        <f t="shared" si="3"/>
        <v>334.49667400975636</v>
      </c>
      <c r="R22" s="124">
        <f t="shared" si="4"/>
        <v>333.06879822445057</v>
      </c>
      <c r="S22" s="124">
        <f t="shared" si="5"/>
        <v>276.58516142547154</v>
      </c>
      <c r="T22" s="124">
        <f t="shared" si="6"/>
        <v>-329.1193658344373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630.27801855815915</v>
      </c>
      <c r="Q23" s="124">
        <f t="shared" si="3"/>
        <v>343.75827478600843</v>
      </c>
      <c r="R23" s="124">
        <f t="shared" si="4"/>
        <v>342.54087547572806</v>
      </c>
      <c r="S23" s="124">
        <f t="shared" si="5"/>
        <v>282.45799426058085</v>
      </c>
      <c r="T23" s="124">
        <f t="shared" si="6"/>
        <v>-338.47912596415813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645.90910021725676</v>
      </c>
      <c r="Q24" s="124">
        <f t="shared" si="3"/>
        <v>353.27631233907636</v>
      </c>
      <c r="R24" s="124">
        <f t="shared" si="4"/>
        <v>352.28232724642152</v>
      </c>
      <c r="S24" s="124">
        <f t="shared" si="5"/>
        <v>288.45552708079197</v>
      </c>
      <c r="T24" s="124">
        <f t="shared" si="6"/>
        <v>-348.10506644903307</v>
      </c>
      <c r="U24" s="196">
        <f>SUM(Q21:T24)/4</f>
        <v>622.84441114432377</v>
      </c>
      <c r="V24" s="124">
        <f>SUM(Q21:Q24)/4</f>
        <v>339.25396554419507</v>
      </c>
      <c r="W24" s="124">
        <f>SUM(R21:R24)/4</f>
        <v>337.9376618968177</v>
      </c>
      <c r="X24" s="124">
        <f>SUM(S21:S24)/4</f>
        <v>279.58327964878299</v>
      </c>
      <c r="Y24" s="124">
        <f>SUM(T21:T24)/4</f>
        <v>-333.93049594547199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661.93435170572297</v>
      </c>
      <c r="Q25" s="124">
        <f t="shared" si="3"/>
        <v>363.05788693403218</v>
      </c>
      <c r="R25" s="124">
        <f t="shared" si="4"/>
        <v>362.30081422486631</v>
      </c>
      <c r="S25" s="124">
        <f t="shared" si="5"/>
        <v>294.58040768602041</v>
      </c>
      <c r="T25" s="124">
        <f t="shared" si="6"/>
        <v>-358.00475713919593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678.3638673251171</v>
      </c>
      <c r="Q26" s="124">
        <f t="shared" si="3"/>
        <v>373.11029542929452</v>
      </c>
      <c r="R26" s="124">
        <f t="shared" si="4"/>
        <v>372.60421496018841</v>
      </c>
      <c r="S26" s="124">
        <f t="shared" si="5"/>
        <v>300.83534009787547</v>
      </c>
      <c r="T26" s="124">
        <f t="shared" si="6"/>
        <v>-368.18598316224148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695.20800348591979</v>
      </c>
      <c r="Q27" s="124">
        <f t="shared" si="3"/>
        <v>383.44103671993827</v>
      </c>
      <c r="R27" s="124">
        <f t="shared" si="4"/>
        <v>383.20063205800415</v>
      </c>
      <c r="S27" s="124">
        <f t="shared" si="5"/>
        <v>307.22308575343607</v>
      </c>
      <c r="T27" s="124">
        <f t="shared" si="6"/>
        <v>-378.65675104545858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712.47738559624008</v>
      </c>
      <c r="Q28" s="124">
        <f t="shared" si="3"/>
        <v>394.05781733172006</v>
      </c>
      <c r="R28" s="124">
        <f t="shared" si="4"/>
        <v>394.09839855231792</v>
      </c>
      <c r="S28" s="124">
        <f t="shared" si="5"/>
        <v>313.74646472437399</v>
      </c>
      <c r="T28" s="124">
        <f t="shared" si="6"/>
        <v>-389.42529501217177</v>
      </c>
      <c r="U28" s="196">
        <f>SUM(Q25:T28)/4</f>
        <v>686.99590202825004</v>
      </c>
      <c r="V28" s="124">
        <f>SUM(Q25:Q28)/4</f>
        <v>378.41675910374624</v>
      </c>
      <c r="W28" s="124">
        <f>SUM(R25:R28)/4</f>
        <v>378.05101494884423</v>
      </c>
      <c r="X28" s="124">
        <f>SUM(S25:S28)/4</f>
        <v>304.09632456542647</v>
      </c>
      <c r="Y28" s="124">
        <f>SUM(T25:T28)/4</f>
        <v>-373.56819658976696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730.18291513344104</v>
      </c>
      <c r="Q29" s="124">
        <f t="shared" si="3"/>
        <v>404.96855716999187</v>
      </c>
      <c r="R29" s="124">
        <f t="shared" si="4"/>
        <v>405.30608445862947</v>
      </c>
      <c r="S29" s="124">
        <f t="shared" si="5"/>
        <v>320.40835696196342</v>
      </c>
      <c r="T29" s="124">
        <f t="shared" si="6"/>
        <v>-400.50008345714366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748.33577690359141</v>
      </c>
      <c r="Q30" s="124">
        <f t="shared" si="3"/>
        <v>416.18139542779136</v>
      </c>
      <c r="R30" s="124">
        <f t="shared" si="4"/>
        <v>416.83250351340331</v>
      </c>
      <c r="S30" s="124">
        <f t="shared" si="5"/>
        <v>327.21170356852639</v>
      </c>
      <c r="T30" s="124">
        <f t="shared" si="6"/>
        <v>-411.88982560612965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766.94744649376958</v>
      </c>
      <c r="Q31" s="124">
        <f t="shared" si="3"/>
        <v>427.70469665751682</v>
      </c>
      <c r="R31" s="124">
        <f t="shared" si="4"/>
        <v>428.68672010520083</v>
      </c>
      <c r="S31" s="124">
        <f t="shared" si="5"/>
        <v>334.15950809587486</v>
      </c>
      <c r="T31" s="124">
        <f t="shared" si="6"/>
        <v>-423.60347836482288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786.02969792238991</v>
      </c>
      <c r="Q32" s="124">
        <f t="shared" si="3"/>
        <v>439.54705701071538</v>
      </c>
      <c r="R32" s="124">
        <f t="shared" si="4"/>
        <v>440.87805640292532</v>
      </c>
      <c r="S32" s="124">
        <f t="shared" si="5"/>
        <v>341.25483787132356</v>
      </c>
      <c r="T32" s="124">
        <f t="shared" si="6"/>
        <v>-435.65025336257435</v>
      </c>
      <c r="U32" s="196">
        <f>SUM(Q29:T32)/4</f>
        <v>757.87395911329804</v>
      </c>
      <c r="V32" s="124">
        <f>SUM(Q29:Q32)/4</f>
        <v>422.10042656650387</v>
      </c>
      <c r="W32" s="124">
        <f>SUM(R29:R32)/4</f>
        <v>422.92584112003976</v>
      </c>
      <c r="X32" s="124">
        <f>SUM(S29:S32)/4</f>
        <v>330.75860162442206</v>
      </c>
      <c r="Y32" s="124">
        <f>SUM(T29:T32)/4</f>
        <v>-417.91091019766765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805.59461149285517</v>
      </c>
      <c r="Q33" s="124">
        <f t="shared" si="3"/>
        <v>451.71731065063955</v>
      </c>
      <c r="R33" s="124">
        <f t="shared" si="4"/>
        <v>453.41609968678586</v>
      </c>
      <c r="S33" s="124">
        <f t="shared" si="5"/>
        <v>348.50082535185823</v>
      </c>
      <c r="T33" s="124">
        <f t="shared" si="6"/>
        <v>-448.03962419642863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825.65458185598754</v>
      </c>
      <c r="Q34" s="124">
        <f t="shared" si="3"/>
        <v>464.2245363423558</v>
      </c>
      <c r="R34" s="124">
        <f t="shared" si="4"/>
        <v>466.31070988774485</v>
      </c>
      <c r="S34" s="124">
        <f t="shared" si="5"/>
        <v>355.90066950705739</v>
      </c>
      <c r="T34" s="124">
        <f t="shared" si="6"/>
        <v>-460.78133388117072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846.22232628683469</v>
      </c>
      <c r="Q35" s="124">
        <f t="shared" si="3"/>
        <v>477.07806422532133</v>
      </c>
      <c r="R35" s="124">
        <f t="shared" si="4"/>
        <v>479.57202734137871</v>
      </c>
      <c r="S35" s="124">
        <f t="shared" si="5"/>
        <v>363.4576372313785</v>
      </c>
      <c r="T35" s="124">
        <f t="shared" si="6"/>
        <v>-473.88540251124368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867.31089318159889</v>
      </c>
      <c r="Q36" s="124">
        <f t="shared" si="3"/>
        <v>490.28748277348063</v>
      </c>
      <c r="R36" s="124">
        <f t="shared" si="4"/>
        <v>493.21048076224861</v>
      </c>
      <c r="S36" s="124">
        <f t="shared" si="5"/>
        <v>371.17506478643139</v>
      </c>
      <c r="T36" s="124">
        <f t="shared" si="6"/>
        <v>-487.3621351405618</v>
      </c>
      <c r="U36" s="196">
        <f>SUM(Q33:T36)/4</f>
        <v>836.19560320431901</v>
      </c>
      <c r="V36" s="124">
        <f>SUM(Q33:Q36)/4</f>
        <v>470.82684849794936</v>
      </c>
      <c r="W36" s="124">
        <f>SUM(R33:R36)/4</f>
        <v>473.12732941953954</v>
      </c>
      <c r="X36" s="124">
        <f>SUM(S33:S36)/4</f>
        <v>359.75854921918142</v>
      </c>
      <c r="Y36" s="124">
        <f>SUM(T33:T36)/4</f>
        <v>-467.51712393235118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888.93367078058805</v>
      </c>
      <c r="Q37" s="124">
        <f t="shared" si="3"/>
        <v>503.862645948075</v>
      </c>
      <c r="R37" s="124">
        <f t="shared" si="4"/>
        <v>507.2367954450533</v>
      </c>
      <c r="S37" s="124">
        <f t="shared" si="5"/>
        <v>379.05635927387613</v>
      </c>
      <c r="T37" s="124">
        <f t="shared" si="6"/>
        <v>-501.22212988641621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911.10439612326149</v>
      </c>
      <c r="Q38" s="124">
        <f t="shared" si="3"/>
        <v>517.81368054849975</v>
      </c>
      <c r="R38" s="124">
        <f t="shared" si="4"/>
        <v>521.66200169901242</v>
      </c>
      <c r="S38" s="124">
        <f t="shared" si="5"/>
        <v>387.1050001395954</v>
      </c>
      <c r="T38" s="124">
        <f t="shared" si="6"/>
        <v>-515.47628626384608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933.83716424158365</v>
      </c>
      <c r="Q39" s="124">
        <f t="shared" si="3"/>
        <v>532.15099376669355</v>
      </c>
      <c r="R39" s="124">
        <f t="shared" si="4"/>
        <v>536.49744352211371</v>
      </c>
      <c r="S39" s="124">
        <f t="shared" si="5"/>
        <v>395.32454070980566</v>
      </c>
      <c r="T39" s="124">
        <f t="shared" si="6"/>
        <v>-530.13581375702915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957.14643759809269</v>
      </c>
      <c r="Q40" s="124">
        <f t="shared" si="3"/>
        <v>546.88528095069455</v>
      </c>
      <c r="R40" s="124">
        <f t="shared" si="4"/>
        <v>551.7547875220456</v>
      </c>
      <c r="S40" s="124">
        <f t="shared" si="5"/>
        <v>403.7186097597849</v>
      </c>
      <c r="T40" s="124">
        <f t="shared" si="6"/>
        <v>-545.21224063443219</v>
      </c>
      <c r="U40" s="196">
        <f>SUM(Q37:T40)/4</f>
        <v>922.75541718588147</v>
      </c>
      <c r="V40" s="124">
        <f>SUM(Q37:Q40)/4</f>
        <v>525.17815030349072</v>
      </c>
      <c r="W40" s="124">
        <f>SUM(R37:R40)/4</f>
        <v>529.28775704705629</v>
      </c>
      <c r="X40" s="124">
        <f>SUM(S37:S40)/4</f>
        <v>391.30112747076549</v>
      </c>
      <c r="Y40" s="124">
        <f>SUM(T37:T40)/4</f>
        <v>-523.01161763543087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981.04705577524192</v>
      </c>
      <c r="Q41" s="124">
        <f t="shared" si="3"/>
        <v>562.0275335831559</v>
      </c>
      <c r="R41" s="124">
        <f t="shared" si="4"/>
        <v>567.44603209083016</v>
      </c>
      <c r="S41" s="124">
        <f t="shared" si="5"/>
        <v>412.29091311590992</v>
      </c>
      <c r="T41" s="124">
        <f t="shared" si="6"/>
        <v>-560.71742301465406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0</v>
      </c>
      <c r="Q42" s="124">
        <f t="shared" si="3"/>
        <v>0</v>
      </c>
      <c r="R42" s="124">
        <f t="shared" si="4"/>
        <v>0</v>
      </c>
      <c r="S42" s="124">
        <f t="shared" si="5"/>
        <v>0</v>
      </c>
      <c r="T42" s="124">
        <f t="shared" si="6"/>
        <v>0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0</v>
      </c>
      <c r="Q43" s="124">
        <f t="shared" si="3"/>
        <v>0</v>
      </c>
      <c r="R43" s="124">
        <f t="shared" si="4"/>
        <v>0</v>
      </c>
      <c r="S43" s="124">
        <f t="shared" si="5"/>
        <v>0</v>
      </c>
      <c r="T43" s="124">
        <f t="shared" si="6"/>
        <v>0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245.26176394381048</v>
      </c>
      <c r="V44" s="124">
        <f>SUM(Q41:Q44)/4</f>
        <v>140.50688339578898</v>
      </c>
      <c r="W44" s="124">
        <f>SUM(R41:R44)/4</f>
        <v>141.86150802270754</v>
      </c>
      <c r="X44" s="124">
        <f>SUM(S41:S44)/4</f>
        <v>103.07272827897748</v>
      </c>
      <c r="Y44" s="124">
        <f>SUM(T41:T44)/4</f>
        <v>-140.17935575366351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18546.797733324427</v>
      </c>
      <c r="Q50" s="196">
        <f>SUM(Q$17:Q$48)</f>
        <v>10321.708835059735</v>
      </c>
      <c r="R50" s="196">
        <f>SUM(R$17:R$48)</f>
        <v>10341.086700654247</v>
      </c>
      <c r="S50" s="196">
        <f>SUM(S$17:S$48)</f>
        <v>8102.4673168340087</v>
      </c>
      <c r="T50" s="196">
        <f>SUM(T$17:T$48)</f>
        <v>-10218.465119223563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-1.4551915228366852E-11</v>
      </c>
      <c r="S51" s="188">
        <f>S50-S$10</f>
        <v>0</v>
      </c>
      <c r="T51" s="188">
        <f>T50-T$10</f>
        <v>0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2.4742028529991966E-2</v>
      </c>
      <c r="Z52" s="2"/>
    </row>
    <row r="53" spans="13:26" x14ac:dyDescent="0.2">
      <c r="M53" s="2"/>
      <c r="O53" s="134" t="s">
        <v>236</v>
      </c>
      <c r="P53" s="197">
        <f>((1+P52)^(1/12))-1</f>
        <v>2.0388173533469889E-3</v>
      </c>
      <c r="Z53" s="2"/>
    </row>
    <row r="54" spans="13:26" x14ac:dyDescent="0.2">
      <c r="M54" s="2"/>
      <c r="O54" s="134" t="s">
        <v>235</v>
      </c>
      <c r="P54" s="196">
        <f>P10</f>
        <v>18546.797733324423</v>
      </c>
      <c r="Z54" s="2"/>
    </row>
    <row r="55" spans="13:26" x14ac:dyDescent="0.2">
      <c r="M55" s="2"/>
      <c r="O55" s="134" t="s">
        <v>234</v>
      </c>
      <c r="P55" s="196">
        <f>P54/(1+P53)^P56</f>
        <v>10067.119412459882</v>
      </c>
      <c r="Z55" s="2"/>
    </row>
    <row r="56" spans="13:26" x14ac:dyDescent="0.2">
      <c r="M56" s="2"/>
      <c r="O56" s="134" t="s">
        <v>233</v>
      </c>
      <c r="P56" s="124">
        <f>$P$12*12</f>
        <v>300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44.892428509117657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44.892428509117657</v>
      </c>
      <c r="Q59" s="124">
        <f t="shared" ref="Q59:Q122" si="7">O59*$P$53</f>
        <v>0</v>
      </c>
      <c r="R59" s="124">
        <f t="shared" ref="R59:R122" si="8">O59+P59+Q59</f>
        <v>44.892428509117657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44.892428509117657</v>
      </c>
      <c r="P60" s="124">
        <f t="shared" ref="P60:P123" si="11">P59</f>
        <v>44.892428509117657</v>
      </c>
      <c r="Q60" s="124">
        <f t="shared" si="7"/>
        <v>9.1527462278278168E-2</v>
      </c>
      <c r="R60" s="124">
        <f t="shared" si="8"/>
        <v>89.876384480513593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89.876384480513593</v>
      </c>
      <c r="P61" s="124">
        <f t="shared" si="11"/>
        <v>44.892428509117657</v>
      </c>
      <c r="Q61" s="124">
        <f t="shared" si="7"/>
        <v>0.1832415323349571</v>
      </c>
      <c r="R61" s="124">
        <f t="shared" si="8"/>
        <v>134.9520545219662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134.9520545219662</v>
      </c>
      <c r="P62" s="124">
        <f t="shared" si="11"/>
        <v>44.892428509117657</v>
      </c>
      <c r="Q62" s="124">
        <f t="shared" si="7"/>
        <v>0.2751425906292137</v>
      </c>
      <c r="R62" s="124">
        <f t="shared" si="8"/>
        <v>180.11962562171306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180.11962562171306</v>
      </c>
      <c r="P63" s="124">
        <f t="shared" si="11"/>
        <v>44.892428509117657</v>
      </c>
      <c r="Q63" s="124">
        <f t="shared" si="7"/>
        <v>0.36723101839591149</v>
      </c>
      <c r="R63" s="124">
        <f t="shared" si="8"/>
        <v>225.3792851492266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225.3792851492266</v>
      </c>
      <c r="P64" s="124">
        <f t="shared" si="11"/>
        <v>44.892428509117657</v>
      </c>
      <c r="Q64" s="124">
        <f t="shared" si="7"/>
        <v>0.45950719764718251</v>
      </c>
      <c r="R64" s="124">
        <f t="shared" si="8"/>
        <v>270.73122085599141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270.73122085599141</v>
      </c>
      <c r="P65" s="124">
        <f t="shared" si="11"/>
        <v>44.892428509117657</v>
      </c>
      <c r="Q65" s="124">
        <f t="shared" si="7"/>
        <v>0.55197151117401155</v>
      </c>
      <c r="R65" s="124">
        <f t="shared" si="8"/>
        <v>316.17562087628312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316.17562087628312</v>
      </c>
      <c r="P66" s="124">
        <f t="shared" si="11"/>
        <v>44.892428509117657</v>
      </c>
      <c r="Q66" s="124">
        <f t="shared" si="7"/>
        <v>0.64462434254782452</v>
      </c>
      <c r="R66" s="124">
        <f t="shared" si="8"/>
        <v>361.71267372794864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361.71267372794864</v>
      </c>
      <c r="P67" s="124">
        <f t="shared" si="11"/>
        <v>44.892428509117657</v>
      </c>
      <c r="Q67" s="124">
        <f t="shared" si="7"/>
        <v>0.73746607612207915</v>
      </c>
      <c r="R67" s="124">
        <f t="shared" si="8"/>
        <v>407.34256831318839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407.34256831318839</v>
      </c>
      <c r="P68" s="124">
        <f t="shared" si="11"/>
        <v>44.892428509117657</v>
      </c>
      <c r="Q68" s="124">
        <f t="shared" si="7"/>
        <v>0.83049709703385977</v>
      </c>
      <c r="R68" s="124">
        <f t="shared" si="8"/>
        <v>453.06549391933993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453.06549391933993</v>
      </c>
      <c r="P69" s="124">
        <f t="shared" si="11"/>
        <v>44.892428509117657</v>
      </c>
      <c r="Q69" s="124">
        <f t="shared" si="7"/>
        <v>0.92371779120547493</v>
      </c>
      <c r="R69" s="124">
        <f t="shared" si="8"/>
        <v>498.8816402196631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498.8816402196631</v>
      </c>
      <c r="P70" s="124">
        <f t="shared" si="11"/>
        <v>44.892428509117657</v>
      </c>
      <c r="Q70" s="124">
        <f t="shared" si="7"/>
        <v>1.0171285453460583</v>
      </c>
      <c r="R70" s="124">
        <f t="shared" si="8"/>
        <v>544.79119727412683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544.79119727412683</v>
      </c>
      <c r="P71" s="124">
        <f t="shared" si="11"/>
        <v>44.892428509117657</v>
      </c>
      <c r="Q71" s="124">
        <f t="shared" si="7"/>
        <v>1.1107297469531725</v>
      </c>
      <c r="R71" s="124">
        <f t="shared" si="8"/>
        <v>590.79435553019766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590.79435553019766</v>
      </c>
      <c r="P72" s="124">
        <f t="shared" si="11"/>
        <v>44.892428509117657</v>
      </c>
      <c r="Q72" s="124">
        <f t="shared" si="7"/>
        <v>1.2045217843144176</v>
      </c>
      <c r="R72" s="124">
        <f t="shared" si="8"/>
        <v>636.89130582362975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636.89130582362975</v>
      </c>
      <c r="P73" s="124">
        <f t="shared" si="11"/>
        <v>44.892428509117657</v>
      </c>
      <c r="Q73" s="124">
        <f t="shared" si="7"/>
        <v>1.2985050465090404</v>
      </c>
      <c r="R73" s="124">
        <f t="shared" si="8"/>
        <v>683.08223937925641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683.08223937925641</v>
      </c>
      <c r="P74" s="124">
        <f t="shared" si="11"/>
        <v>44.892428509117657</v>
      </c>
      <c r="Q74" s="124">
        <f t="shared" si="7"/>
        <v>1.3926799234095499</v>
      </c>
      <c r="R74" s="124">
        <f t="shared" si="8"/>
        <v>729.36734781178359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729.36734781178359</v>
      </c>
      <c r="P75" s="124">
        <f t="shared" si="11"/>
        <v>44.892428509117657</v>
      </c>
      <c r="Q75" s="124">
        <f t="shared" si="7"/>
        <v>1.4870468056833333</v>
      </c>
      <c r="R75" s="124">
        <f t="shared" si="8"/>
        <v>775.74682312658456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775.74682312658456</v>
      </c>
      <c r="P76" s="124">
        <f t="shared" si="11"/>
        <v>44.892428509117657</v>
      </c>
      <c r="Q76" s="124">
        <f t="shared" si="7"/>
        <v>1.5816060847942779</v>
      </c>
      <c r="R76" s="124">
        <f t="shared" si="8"/>
        <v>822.2208577204965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822.2208577204965</v>
      </c>
      <c r="P77" s="124">
        <f t="shared" si="11"/>
        <v>44.892428509117657</v>
      </c>
      <c r="Q77" s="124">
        <f t="shared" si="7"/>
        <v>1.6763581530043938</v>
      </c>
      <c r="R77" s="124">
        <f t="shared" si="8"/>
        <v>868.78964438261846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868.78964438261846</v>
      </c>
      <c r="P78" s="124">
        <f t="shared" si="11"/>
        <v>44.892428509117657</v>
      </c>
      <c r="Q78" s="124">
        <f t="shared" si="7"/>
        <v>1.7713034033754418</v>
      </c>
      <c r="R78" s="124">
        <f t="shared" si="8"/>
        <v>915.45337629511152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915.45337629511152</v>
      </c>
      <c r="P79" s="124">
        <f t="shared" si="11"/>
        <v>44.892428509117657</v>
      </c>
      <c r="Q79" s="124">
        <f t="shared" si="7"/>
        <v>1.8664422297705643</v>
      </c>
      <c r="R79" s="124">
        <f t="shared" si="8"/>
        <v>962.21224703399969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962.21224703399969</v>
      </c>
      <c r="P80" s="124">
        <f t="shared" si="11"/>
        <v>44.892428509117657</v>
      </c>
      <c r="Q80" s="124">
        <f t="shared" si="7"/>
        <v>1.9617750268559182</v>
      </c>
      <c r="R80" s="124">
        <f t="shared" si="8"/>
        <v>1009.0664505699732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1009.0664505699732</v>
      </c>
      <c r="P81" s="124">
        <f t="shared" si="11"/>
        <v>44.892428509117657</v>
      </c>
      <c r="Q81" s="124">
        <f t="shared" si="7"/>
        <v>2.057302190102313</v>
      </c>
      <c r="R81" s="124">
        <f t="shared" si="8"/>
        <v>1056.0161812691931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1056.0161812691931</v>
      </c>
      <c r="P82" s="124">
        <f t="shared" si="11"/>
        <v>44.892428509117657</v>
      </c>
      <c r="Q82" s="124">
        <f t="shared" si="7"/>
        <v>2.1530241157868502</v>
      </c>
      <c r="R82" s="124">
        <f t="shared" si="8"/>
        <v>1103.0616338940977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1103.0616338940977</v>
      </c>
      <c r="P83" s="124">
        <f t="shared" si="11"/>
        <v>44.892428509117657</v>
      </c>
      <c r="Q83" s="124">
        <f t="shared" si="7"/>
        <v>2.2489412009945693</v>
      </c>
      <c r="R83" s="124">
        <f t="shared" si="8"/>
        <v>1150.2030036042099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1150.2030036042099</v>
      </c>
      <c r="P84" s="124">
        <f t="shared" si="11"/>
        <v>44.892428509117657</v>
      </c>
      <c r="Q84" s="124">
        <f t="shared" si="7"/>
        <v>2.3450538436200925</v>
      </c>
      <c r="R84" s="124">
        <f t="shared" si="8"/>
        <v>1197.4404859569477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1197.4404859569477</v>
      </c>
      <c r="P85" s="124">
        <f t="shared" si="11"/>
        <v>44.892428509117657</v>
      </c>
      <c r="Q85" s="124">
        <f t="shared" si="7"/>
        <v>2.4413624423692761</v>
      </c>
      <c r="R85" s="124">
        <f t="shared" si="8"/>
        <v>1244.7742769084348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1244.7742769084348</v>
      </c>
      <c r="P86" s="124">
        <f t="shared" si="11"/>
        <v>44.892428509117657</v>
      </c>
      <c r="Q86" s="124">
        <f t="shared" si="7"/>
        <v>2.5378673967608667</v>
      </c>
      <c r="R86" s="124">
        <f t="shared" si="8"/>
        <v>1292.2045728143135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1292.2045728143135</v>
      </c>
      <c r="P87" s="124">
        <f t="shared" si="11"/>
        <v>44.892428509117657</v>
      </c>
      <c r="Q87" s="124">
        <f t="shared" si="7"/>
        <v>2.6345691071281547</v>
      </c>
      <c r="R87" s="124">
        <f t="shared" si="8"/>
        <v>1339.7315704305593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1339.7315704305593</v>
      </c>
      <c r="P88" s="124">
        <f t="shared" si="11"/>
        <v>44.892428509117657</v>
      </c>
      <c r="Q88" s="124">
        <f t="shared" si="7"/>
        <v>2.7314679746206378</v>
      </c>
      <c r="R88" s="124">
        <f t="shared" si="8"/>
        <v>1387.3554669142977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1387.3554669142977</v>
      </c>
      <c r="P89" s="124">
        <f t="shared" si="11"/>
        <v>44.892428509117657</v>
      </c>
      <c r="Q89" s="124">
        <f t="shared" si="7"/>
        <v>2.8285644012056843</v>
      </c>
      <c r="R89" s="124">
        <f t="shared" si="8"/>
        <v>1435.0764598246212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1435.0764598246212</v>
      </c>
      <c r="P90" s="124">
        <f t="shared" si="11"/>
        <v>44.892428509117657</v>
      </c>
      <c r="Q90" s="124">
        <f t="shared" si="7"/>
        <v>2.9258587896702006</v>
      </c>
      <c r="R90" s="124">
        <f t="shared" si="8"/>
        <v>1482.8947471234092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1482.8947471234092</v>
      </c>
      <c r="P91" s="124">
        <f t="shared" si="11"/>
        <v>44.892428509117657</v>
      </c>
      <c r="Q91" s="124">
        <f t="shared" si="7"/>
        <v>3.0233515436223013</v>
      </c>
      <c r="R91" s="124">
        <f t="shared" si="8"/>
        <v>1530.8105271761492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1530.8105271761492</v>
      </c>
      <c r="P92" s="124">
        <f t="shared" si="11"/>
        <v>44.892428509117657</v>
      </c>
      <c r="Q92" s="124">
        <f t="shared" si="7"/>
        <v>3.1210430674929852</v>
      </c>
      <c r="R92" s="124">
        <f t="shared" si="8"/>
        <v>1578.82399875276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1578.82399875276</v>
      </c>
      <c r="P93" s="124">
        <f t="shared" si="11"/>
        <v>44.892428509117657</v>
      </c>
      <c r="Q93" s="124">
        <f t="shared" si="7"/>
        <v>3.2189337665378117</v>
      </c>
      <c r="R93" s="124">
        <f t="shared" si="8"/>
        <v>1626.9353610284154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1626.9353610284154</v>
      </c>
      <c r="P94" s="124">
        <f t="shared" si="11"/>
        <v>44.892428509117657</v>
      </c>
      <c r="Q94" s="124">
        <f t="shared" si="7"/>
        <v>3.3170240468385819</v>
      </c>
      <c r="R94" s="124">
        <f t="shared" si="8"/>
        <v>1675.1448135843716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1675.1448135843716</v>
      </c>
      <c r="P95" s="124">
        <f t="shared" si="11"/>
        <v>44.892428509117657</v>
      </c>
      <c r="Q95" s="124">
        <f t="shared" si="7"/>
        <v>3.4153143153050234</v>
      </c>
      <c r="R95" s="124">
        <f t="shared" si="8"/>
        <v>1723.4525564087944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1723.4525564087944</v>
      </c>
      <c r="P96" s="124">
        <f t="shared" si="11"/>
        <v>44.892428509117657</v>
      </c>
      <c r="Q96" s="124">
        <f t="shared" si="7"/>
        <v>3.5138049796764803</v>
      </c>
      <c r="R96" s="124">
        <f t="shared" si="8"/>
        <v>1771.8587898975886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1771.8587898975886</v>
      </c>
      <c r="P97" s="124">
        <f t="shared" si="11"/>
        <v>44.892428509117657</v>
      </c>
      <c r="Q97" s="124">
        <f t="shared" si="7"/>
        <v>3.6124964485236002</v>
      </c>
      <c r="R97" s="124">
        <f t="shared" si="8"/>
        <v>1820.36371485523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1820.36371485523</v>
      </c>
      <c r="P98" s="124">
        <f t="shared" si="11"/>
        <v>44.892428509117657</v>
      </c>
      <c r="Q98" s="124">
        <f t="shared" si="7"/>
        <v>3.7113891312500327</v>
      </c>
      <c r="R98" s="124">
        <f t="shared" si="8"/>
        <v>1868.9675324955979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1868.9675324955979</v>
      </c>
      <c r="P99" s="124">
        <f t="shared" si="11"/>
        <v>44.892428509117657</v>
      </c>
      <c r="Q99" s="124">
        <f t="shared" si="7"/>
        <v>3.8104834380941273</v>
      </c>
      <c r="R99" s="124">
        <f t="shared" si="8"/>
        <v>1917.6704444428096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1917.6704444428096</v>
      </c>
      <c r="P100" s="124">
        <f t="shared" si="11"/>
        <v>44.892428509117657</v>
      </c>
      <c r="Q100" s="124">
        <f t="shared" si="7"/>
        <v>3.9097797801306329</v>
      </c>
      <c r="R100" s="124">
        <f t="shared" si="8"/>
        <v>1966.4726527320579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1966.4726527320579</v>
      </c>
      <c r="P101" s="124">
        <f t="shared" si="11"/>
        <v>44.892428509117657</v>
      </c>
      <c r="Q101" s="124">
        <f t="shared" si="7"/>
        <v>4.0092785692724062</v>
      </c>
      <c r="R101" s="124">
        <f t="shared" si="8"/>
        <v>2015.3743598104481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2015.3743598104481</v>
      </c>
      <c r="P102" s="124">
        <f t="shared" si="11"/>
        <v>44.892428509117657</v>
      </c>
      <c r="Q102" s="124">
        <f t="shared" si="7"/>
        <v>4.1089802182721202</v>
      </c>
      <c r="R102" s="124">
        <f t="shared" si="8"/>
        <v>2064.3757685378382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2064.3757685378382</v>
      </c>
      <c r="P103" s="124">
        <f t="shared" si="11"/>
        <v>44.892428509117657</v>
      </c>
      <c r="Q103" s="124">
        <f t="shared" si="7"/>
        <v>4.2088851407239716</v>
      </c>
      <c r="R103" s="124">
        <f t="shared" si="8"/>
        <v>2113.4770821876796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2113.4770821876796</v>
      </c>
      <c r="P104" s="124">
        <f t="shared" si="11"/>
        <v>44.892428509117657</v>
      </c>
      <c r="Q104" s="124">
        <f t="shared" si="7"/>
        <v>4.3089937510654011</v>
      </c>
      <c r="R104" s="124">
        <f t="shared" si="8"/>
        <v>2162.6785044478625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2162.6785044478625</v>
      </c>
      <c r="P105" s="124">
        <f t="shared" si="11"/>
        <v>44.892428509117657</v>
      </c>
      <c r="Q105" s="124">
        <f t="shared" si="7"/>
        <v>4.4093064645788154</v>
      </c>
      <c r="R105" s="124">
        <f t="shared" si="8"/>
        <v>2211.980239421559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2211.980239421559</v>
      </c>
      <c r="P106" s="124">
        <f t="shared" si="11"/>
        <v>44.892428509117657</v>
      </c>
      <c r="Q106" s="124">
        <f t="shared" si="7"/>
        <v>4.5098236973933012</v>
      </c>
      <c r="R106" s="124">
        <f t="shared" si="8"/>
        <v>2261.3824916280696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2261.3824916280696</v>
      </c>
      <c r="P107" s="124">
        <f t="shared" si="11"/>
        <v>44.892428509117657</v>
      </c>
      <c r="Q107" s="124">
        <f t="shared" si="7"/>
        <v>4.6105458664863601</v>
      </c>
      <c r="R107" s="124">
        <f t="shared" si="8"/>
        <v>2310.8854660036736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2310.8854660036736</v>
      </c>
      <c r="P108" s="124">
        <f t="shared" si="11"/>
        <v>44.892428509117657</v>
      </c>
      <c r="Q108" s="124">
        <f t="shared" si="7"/>
        <v>4.7114733896856329</v>
      </c>
      <c r="R108" s="124">
        <f t="shared" si="8"/>
        <v>2360.4893679024767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2360.4893679024767</v>
      </c>
      <c r="P109" s="124">
        <f t="shared" si="11"/>
        <v>44.892428509117657</v>
      </c>
      <c r="Q109" s="124">
        <f t="shared" si="7"/>
        <v>4.8126066856706347</v>
      </c>
      <c r="R109" s="124">
        <f t="shared" si="8"/>
        <v>2410.194403097265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2410.194403097265</v>
      </c>
      <c r="P110" s="124">
        <f t="shared" si="11"/>
        <v>44.892428509117657</v>
      </c>
      <c r="Q110" s="124">
        <f t="shared" si="7"/>
        <v>4.9139461739744918</v>
      </c>
      <c r="R110" s="124">
        <f t="shared" si="8"/>
        <v>2460.0007777803571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2460.0007777803571</v>
      </c>
      <c r="P111" s="124">
        <f t="shared" si="11"/>
        <v>44.892428509117657</v>
      </c>
      <c r="Q111" s="124">
        <f t="shared" si="7"/>
        <v>5.0154922749856814</v>
      </c>
      <c r="R111" s="124">
        <f t="shared" si="8"/>
        <v>2509.9086985644603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2509.9086985644603</v>
      </c>
      <c r="P112" s="124">
        <f t="shared" si="11"/>
        <v>44.892428509117657</v>
      </c>
      <c r="Q112" s="124">
        <f t="shared" si="7"/>
        <v>5.1172454099497786</v>
      </c>
      <c r="R112" s="124">
        <f t="shared" si="8"/>
        <v>2559.9183724835275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2559.9183724835275</v>
      </c>
      <c r="P113" s="124">
        <f t="shared" si="11"/>
        <v>44.892428509117657</v>
      </c>
      <c r="Q113" s="124">
        <f t="shared" si="7"/>
        <v>5.2192060009711971</v>
      </c>
      <c r="R113" s="124">
        <f t="shared" si="8"/>
        <v>2610.0300069936161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2610.0300069936161</v>
      </c>
      <c r="P114" s="124">
        <f t="shared" si="11"/>
        <v>44.892428509117657</v>
      </c>
      <c r="Q114" s="124">
        <f t="shared" si="7"/>
        <v>5.3213744710149475</v>
      </c>
      <c r="R114" s="124">
        <f t="shared" si="8"/>
        <v>2660.2438099737487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2660.2438099737487</v>
      </c>
      <c r="P115" s="124">
        <f t="shared" si="11"/>
        <v>44.892428509117657</v>
      </c>
      <c r="Q115" s="124">
        <f t="shared" si="7"/>
        <v>5.4237512439083888</v>
      </c>
      <c r="R115" s="124">
        <f t="shared" si="8"/>
        <v>2710.5599897267748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2710.5599897267748</v>
      </c>
      <c r="P116" s="124">
        <f t="shared" si="11"/>
        <v>44.892428509117657</v>
      </c>
      <c r="Q116" s="124">
        <f t="shared" si="7"/>
        <v>5.5263367443429843</v>
      </c>
      <c r="R116" s="124">
        <f t="shared" si="8"/>
        <v>2760.9787549802354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2760.9787549802354</v>
      </c>
      <c r="P117" s="124">
        <f t="shared" si="11"/>
        <v>44.892428509117657</v>
      </c>
      <c r="Q117" s="124">
        <f t="shared" si="7"/>
        <v>5.6291313978760682</v>
      </c>
      <c r="R117" s="124">
        <f t="shared" si="8"/>
        <v>2811.5003148872288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2811.5003148872288</v>
      </c>
      <c r="P118" s="124">
        <f t="shared" si="11"/>
        <v>44.892428509117657</v>
      </c>
      <c r="Q118" s="124">
        <f t="shared" si="7"/>
        <v>5.7321356309326053</v>
      </c>
      <c r="R118" s="124">
        <f t="shared" si="8"/>
        <v>2862.1248790272789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2862.1248790272789</v>
      </c>
      <c r="P119" s="124">
        <f t="shared" si="11"/>
        <v>44.892428509117657</v>
      </c>
      <c r="Q119" s="124">
        <f t="shared" si="7"/>
        <v>5.8353498708069678</v>
      </c>
      <c r="R119" s="124">
        <f t="shared" si="8"/>
        <v>2912.8526574072034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2912.8526574072034</v>
      </c>
      <c r="P120" s="124">
        <f t="shared" si="11"/>
        <v>44.892428509117657</v>
      </c>
      <c r="Q120" s="124">
        <f t="shared" si="7"/>
        <v>5.9387745456646979</v>
      </c>
      <c r="R120" s="124">
        <f t="shared" si="8"/>
        <v>2963.6838604619857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2963.6838604619857</v>
      </c>
      <c r="P121" s="124">
        <f t="shared" si="11"/>
        <v>44.892428509117657</v>
      </c>
      <c r="Q121" s="124">
        <f t="shared" si="7"/>
        <v>6.0424100845442927</v>
      </c>
      <c r="R121" s="124">
        <f t="shared" si="8"/>
        <v>3014.6186990556475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3014.6186990556475</v>
      </c>
      <c r="P122" s="124">
        <f t="shared" si="11"/>
        <v>44.892428509117657</v>
      </c>
      <c r="Q122" s="124">
        <f t="shared" si="7"/>
        <v>6.1462569173589783</v>
      </c>
      <c r="R122" s="124">
        <f t="shared" si="8"/>
        <v>3065.6573844821241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3065.6573844821241</v>
      </c>
      <c r="P123" s="124">
        <f t="shared" si="11"/>
        <v>44.892428509117657</v>
      </c>
      <c r="Q123" s="124">
        <f t="shared" ref="Q123:Q186" si="12">O123*$P$53</f>
        <v>6.250315474898497</v>
      </c>
      <c r="R123" s="124">
        <f t="shared" ref="R123:R186" si="13">O123+P123+Q123</f>
        <v>3116.80012846614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3116.80012846614</v>
      </c>
      <c r="P124" s="124">
        <f t="shared" ref="P124:P187" si="16">P123</f>
        <v>44.892428509117657</v>
      </c>
      <c r="Q124" s="124">
        <f t="shared" si="12"/>
        <v>6.3545861888308908</v>
      </c>
      <c r="R124" s="124">
        <f t="shared" si="13"/>
        <v>3168.0471431640885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3168.0471431640885</v>
      </c>
      <c r="P125" s="124">
        <f t="shared" si="16"/>
        <v>44.892428509117657</v>
      </c>
      <c r="Q125" s="124">
        <f t="shared" si="12"/>
        <v>6.4590694917042963</v>
      </c>
      <c r="R125" s="124">
        <f t="shared" si="13"/>
        <v>3219.3986411649103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3219.3986411649103</v>
      </c>
      <c r="P126" s="124">
        <f t="shared" si="16"/>
        <v>44.892428509117657</v>
      </c>
      <c r="Q126" s="124">
        <f t="shared" si="12"/>
        <v>6.5637658169487345</v>
      </c>
      <c r="R126" s="124">
        <f t="shared" si="13"/>
        <v>3270.8548354909767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3270.8548354909767</v>
      </c>
      <c r="P127" s="124">
        <f t="shared" si="16"/>
        <v>44.892428509117657</v>
      </c>
      <c r="Q127" s="124">
        <f t="shared" si="12"/>
        <v>6.6686755988779138</v>
      </c>
      <c r="R127" s="124">
        <f t="shared" si="13"/>
        <v>3322.4159395989723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3322.4159395989723</v>
      </c>
      <c r="P128" s="124">
        <f t="shared" si="16"/>
        <v>44.892428509117657</v>
      </c>
      <c r="Q128" s="124">
        <f t="shared" si="12"/>
        <v>6.7737992726910257</v>
      </c>
      <c r="R128" s="124">
        <f t="shared" si="13"/>
        <v>3374.0821673807809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3374.0821673807809</v>
      </c>
      <c r="P129" s="124">
        <f t="shared" si="16"/>
        <v>44.892428509117657</v>
      </c>
      <c r="Q129" s="124">
        <f t="shared" si="12"/>
        <v>6.879137274474556</v>
      </c>
      <c r="R129" s="124">
        <f t="shared" si="13"/>
        <v>3425.8537331643729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3425.8537331643729</v>
      </c>
      <c r="P130" s="124">
        <f t="shared" si="16"/>
        <v>44.892428509117657</v>
      </c>
      <c r="Q130" s="124">
        <f t="shared" si="12"/>
        <v>6.9846900412040887</v>
      </c>
      <c r="R130" s="124">
        <f t="shared" si="13"/>
        <v>3477.7308517146944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3477.7308517146944</v>
      </c>
      <c r="P131" s="124">
        <f t="shared" si="16"/>
        <v>44.892428509117657</v>
      </c>
      <c r="Q131" s="124">
        <f t="shared" si="12"/>
        <v>7.090458010746123</v>
      </c>
      <c r="R131" s="124">
        <f t="shared" si="13"/>
        <v>3529.7137382345581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3529.7137382345581</v>
      </c>
      <c r="P132" s="124">
        <f t="shared" si="16"/>
        <v>44.892428509117657</v>
      </c>
      <c r="Q132" s="124">
        <f t="shared" si="12"/>
        <v>7.1964416218598881</v>
      </c>
      <c r="R132" s="124">
        <f t="shared" si="13"/>
        <v>3581.8026083655354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3581.8026083655354</v>
      </c>
      <c r="P133" s="124">
        <f t="shared" si="16"/>
        <v>44.892428509117657</v>
      </c>
      <c r="Q133" s="124">
        <f t="shared" si="12"/>
        <v>7.3026413141991622</v>
      </c>
      <c r="R133" s="124">
        <f t="shared" si="13"/>
        <v>3633.9976781888522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3633.9976781888522</v>
      </c>
      <c r="P134" s="124">
        <f t="shared" si="16"/>
        <v>44.892428509117657</v>
      </c>
      <c r="Q134" s="124">
        <f t="shared" si="12"/>
        <v>7.409057528314098</v>
      </c>
      <c r="R134" s="124">
        <f t="shared" si="13"/>
        <v>3686.2991642262837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3686.2991642262837</v>
      </c>
      <c r="P135" s="124">
        <f t="shared" si="16"/>
        <v>44.892428509117657</v>
      </c>
      <c r="Q135" s="124">
        <f t="shared" si="12"/>
        <v>7.5156907056530491</v>
      </c>
      <c r="R135" s="124">
        <f t="shared" si="13"/>
        <v>3738.7072834410542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3738.7072834410542</v>
      </c>
      <c r="P136" s="124">
        <f t="shared" si="16"/>
        <v>44.892428509117657</v>
      </c>
      <c r="Q136" s="124">
        <f t="shared" si="12"/>
        <v>7.6225412885644008</v>
      </c>
      <c r="R136" s="124">
        <f t="shared" si="13"/>
        <v>3791.2222532387359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3791.2222532387359</v>
      </c>
      <c r="P137" s="124">
        <f t="shared" si="16"/>
        <v>44.892428509117657</v>
      </c>
      <c r="Q137" s="124">
        <f t="shared" si="12"/>
        <v>7.7296097202984075</v>
      </c>
      <c r="R137" s="124">
        <f t="shared" si="13"/>
        <v>3843.8442914681518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3843.8442914681518</v>
      </c>
      <c r="P138" s="124">
        <f t="shared" si="16"/>
        <v>44.892428509117657</v>
      </c>
      <c r="Q138" s="124">
        <f t="shared" si="12"/>
        <v>7.836896445009029</v>
      </c>
      <c r="R138" s="124">
        <f t="shared" si="13"/>
        <v>3896.5736164222785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3896.5736164222785</v>
      </c>
      <c r="P139" s="124">
        <f t="shared" si="16"/>
        <v>44.892428509117657</v>
      </c>
      <c r="Q139" s="124">
        <f t="shared" si="12"/>
        <v>7.9444019077557746</v>
      </c>
      <c r="R139" s="124">
        <f t="shared" si="13"/>
        <v>3949.410446839152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3949.410446839152</v>
      </c>
      <c r="P140" s="124">
        <f t="shared" si="16"/>
        <v>44.892428509117657</v>
      </c>
      <c r="Q140" s="124">
        <f t="shared" si="12"/>
        <v>8.0521265545055485</v>
      </c>
      <c r="R140" s="124">
        <f t="shared" si="13"/>
        <v>4002.3550019027753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4002.3550019027753</v>
      </c>
      <c r="P141" s="124">
        <f t="shared" si="16"/>
        <v>44.892428509117657</v>
      </c>
      <c r="Q141" s="124">
        <f t="shared" si="12"/>
        <v>8.1600708321344992</v>
      </c>
      <c r="R141" s="124">
        <f t="shared" si="13"/>
        <v>4055.4075012440271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4055.4075012440271</v>
      </c>
      <c r="P142" s="124">
        <f t="shared" si="16"/>
        <v>44.892428509117657</v>
      </c>
      <c r="Q142" s="124">
        <f t="shared" si="12"/>
        <v>8.2682351884298733</v>
      </c>
      <c r="R142" s="124">
        <f t="shared" si="13"/>
        <v>4108.5681649415747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4108.5681649415747</v>
      </c>
      <c r="P143" s="124">
        <f t="shared" si="16"/>
        <v>44.892428509117657</v>
      </c>
      <c r="Q143" s="124">
        <f t="shared" si="12"/>
        <v>8.3766200720918764</v>
      </c>
      <c r="R143" s="124">
        <f t="shared" si="13"/>
        <v>4161.8372135227846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4161.8372135227846</v>
      </c>
      <c r="P144" s="124">
        <f t="shared" si="16"/>
        <v>44.892428509117657</v>
      </c>
      <c r="Q144" s="124">
        <f t="shared" si="12"/>
        <v>8.4852259327355313</v>
      </c>
      <c r="R144" s="124">
        <f t="shared" si="13"/>
        <v>4215.214867964638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4215.214867964638</v>
      </c>
      <c r="P145" s="124">
        <f t="shared" si="16"/>
        <v>44.892428509117657</v>
      </c>
      <c r="Q145" s="124">
        <f t="shared" si="12"/>
        <v>8.5940532208925404</v>
      </c>
      <c r="R145" s="124">
        <f t="shared" si="13"/>
        <v>4268.7013496946483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4268.7013496946483</v>
      </c>
      <c r="P146" s="124">
        <f t="shared" si="16"/>
        <v>44.892428509117657</v>
      </c>
      <c r="Q146" s="124">
        <f t="shared" si="12"/>
        <v>8.7031023880131624</v>
      </c>
      <c r="R146" s="124">
        <f t="shared" si="13"/>
        <v>4322.2968805917799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4322.2968805917799</v>
      </c>
      <c r="P147" s="124">
        <f t="shared" si="16"/>
        <v>44.892428509117657</v>
      </c>
      <c r="Q147" s="124">
        <f t="shared" si="12"/>
        <v>8.8123738864680785</v>
      </c>
      <c r="R147" s="124">
        <f t="shared" si="13"/>
        <v>4376.0016829873657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4376.0016829873657</v>
      </c>
      <c r="P148" s="124">
        <f t="shared" si="16"/>
        <v>44.892428509117657</v>
      </c>
      <c r="Q148" s="124">
        <f t="shared" si="12"/>
        <v>8.9218681695502706</v>
      </c>
      <c r="R148" s="124">
        <f t="shared" si="13"/>
        <v>4429.8159796660339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4429.8159796660339</v>
      </c>
      <c r="P149" s="124">
        <f t="shared" si="16"/>
        <v>44.892428509117657</v>
      </c>
      <c r="Q149" s="124">
        <f t="shared" si="12"/>
        <v>9.0315856914769022</v>
      </c>
      <c r="R149" s="124">
        <f t="shared" si="13"/>
        <v>4483.7399938666285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4483.7399938666285</v>
      </c>
      <c r="P150" s="124">
        <f t="shared" si="16"/>
        <v>44.892428509117657</v>
      </c>
      <c r="Q150" s="124">
        <f t="shared" si="12"/>
        <v>9.1415269073912029</v>
      </c>
      <c r="R150" s="124">
        <f t="shared" si="13"/>
        <v>4537.7739492831379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4537.7739492831379</v>
      </c>
      <c r="P151" s="124">
        <f t="shared" si="16"/>
        <v>44.892428509117657</v>
      </c>
      <c r="Q151" s="124">
        <f t="shared" si="12"/>
        <v>9.2516922733643607</v>
      </c>
      <c r="R151" s="124">
        <f t="shared" si="13"/>
        <v>4591.9180700656198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4591.9180700656198</v>
      </c>
      <c r="P152" s="124">
        <f t="shared" si="16"/>
        <v>44.892428509117657</v>
      </c>
      <c r="Q152" s="124">
        <f t="shared" si="12"/>
        <v>9.3620822463973994</v>
      </c>
      <c r="R152" s="124">
        <f t="shared" si="13"/>
        <v>4646.1725808211349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4646.1725808211349</v>
      </c>
      <c r="P153" s="124">
        <f t="shared" si="16"/>
        <v>44.892428509117657</v>
      </c>
      <c r="Q153" s="124">
        <f t="shared" si="12"/>
        <v>9.472697284423095</v>
      </c>
      <c r="R153" s="124">
        <f t="shared" si="13"/>
        <v>4700.5377066146757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4700.5377066146757</v>
      </c>
      <c r="P154" s="124">
        <f t="shared" si="16"/>
        <v>44.892428509117657</v>
      </c>
      <c r="Q154" s="124">
        <f t="shared" si="12"/>
        <v>9.5835378463078573</v>
      </c>
      <c r="R154" s="124">
        <f t="shared" si="13"/>
        <v>4755.0136729701017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4755.0136729701017</v>
      </c>
      <c r="P155" s="124">
        <f t="shared" si="16"/>
        <v>44.892428509117657</v>
      </c>
      <c r="Q155" s="124">
        <f t="shared" si="12"/>
        <v>9.6946043918536464</v>
      </c>
      <c r="R155" s="124">
        <f t="shared" si="13"/>
        <v>4809.6007058710729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4809.6007058710729</v>
      </c>
      <c r="P156" s="124">
        <f t="shared" si="16"/>
        <v>44.892428509117657</v>
      </c>
      <c r="Q156" s="124">
        <f t="shared" si="12"/>
        <v>9.8058973817998698</v>
      </c>
      <c r="R156" s="124">
        <f t="shared" si="13"/>
        <v>4864.2990317619906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4864.2990317619906</v>
      </c>
      <c r="P157" s="124">
        <f t="shared" si="16"/>
        <v>44.892428509117657</v>
      </c>
      <c r="Q157" s="124">
        <f t="shared" si="12"/>
        <v>9.9174172778253027</v>
      </c>
      <c r="R157" s="124">
        <f t="shared" si="13"/>
        <v>4919.1088775489343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4919.1088775489343</v>
      </c>
      <c r="P158" s="124">
        <f t="shared" si="16"/>
        <v>44.892428509117657</v>
      </c>
      <c r="Q158" s="124">
        <f t="shared" si="12"/>
        <v>10.029164542549996</v>
      </c>
      <c r="R158" s="124">
        <f t="shared" si="13"/>
        <v>4974.0304706006018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4974.0304706006018</v>
      </c>
      <c r="P159" s="124">
        <f t="shared" si="16"/>
        <v>44.892428509117657</v>
      </c>
      <c r="Q159" s="124">
        <f t="shared" si="12"/>
        <v>10.141139639537197</v>
      </c>
      <c r="R159" s="124">
        <f t="shared" si="13"/>
        <v>5029.0640387492567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5029.0640387492567</v>
      </c>
      <c r="P160" s="124">
        <f t="shared" si="16"/>
        <v>44.892428509117657</v>
      </c>
      <c r="Q160" s="124">
        <f t="shared" si="12"/>
        <v>10.253343033295279</v>
      </c>
      <c r="R160" s="124">
        <f t="shared" si="13"/>
        <v>5084.2098102916698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5084.2098102916698</v>
      </c>
      <c r="P161" s="124">
        <f t="shared" si="16"/>
        <v>44.892428509117657</v>
      </c>
      <c r="Q161" s="124">
        <f t="shared" si="12"/>
        <v>10.365775189279658</v>
      </c>
      <c r="R161" s="124">
        <f t="shared" si="13"/>
        <v>5139.4680139900674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5139.4680139900674</v>
      </c>
      <c r="P162" s="124">
        <f t="shared" si="16"/>
        <v>44.892428509117657</v>
      </c>
      <c r="Q162" s="124">
        <f t="shared" si="12"/>
        <v>10.478436573894735</v>
      </c>
      <c r="R162" s="124">
        <f t="shared" si="13"/>
        <v>5194.8388790730805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5194.8388790730805</v>
      </c>
      <c r="P163" s="124">
        <f t="shared" si="16"/>
        <v>44.892428509117657</v>
      </c>
      <c r="Q163" s="124">
        <f t="shared" si="12"/>
        <v>10.591327654495817</v>
      </c>
      <c r="R163" s="124">
        <f t="shared" si="13"/>
        <v>5250.3226352366946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5250.3226352366946</v>
      </c>
      <c r="P164" s="124">
        <f t="shared" si="16"/>
        <v>44.892428509117657</v>
      </c>
      <c r="Q164" s="124">
        <f t="shared" si="12"/>
        <v>10.704448899391066</v>
      </c>
      <c r="R164" s="124">
        <f t="shared" si="13"/>
        <v>5305.9195126452032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5305.9195126452032</v>
      </c>
      <c r="P165" s="124">
        <f t="shared" si="16"/>
        <v>44.892428509117657</v>
      </c>
      <c r="Q165" s="124">
        <f t="shared" si="12"/>
        <v>10.817800777843438</v>
      </c>
      <c r="R165" s="124">
        <f t="shared" si="13"/>
        <v>5361.6297419321645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5361.6297419321645</v>
      </c>
      <c r="P166" s="124">
        <f t="shared" si="16"/>
        <v>44.892428509117657</v>
      </c>
      <c r="Q166" s="124">
        <f t="shared" si="12"/>
        <v>10.931383760072634</v>
      </c>
      <c r="R166" s="124">
        <f t="shared" si="13"/>
        <v>5417.4535542013555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5417.4535542013555</v>
      </c>
      <c r="P167" s="124">
        <f t="shared" si="16"/>
        <v>44.892428509117657</v>
      </c>
      <c r="Q167" s="124">
        <f t="shared" si="12"/>
        <v>11.045198317257046</v>
      </c>
      <c r="R167" s="124">
        <f t="shared" si="13"/>
        <v>5473.3911810277305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5473.3911810277305</v>
      </c>
      <c r="P168" s="124">
        <f t="shared" si="16"/>
        <v>44.892428509117657</v>
      </c>
      <c r="Q168" s="124">
        <f t="shared" si="12"/>
        <v>11.159244921535707</v>
      </c>
      <c r="R168" s="124">
        <f t="shared" si="13"/>
        <v>5529.4428544583843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5529.4428544583843</v>
      </c>
      <c r="P169" s="124">
        <f t="shared" si="16"/>
        <v>44.892428509117657</v>
      </c>
      <c r="Q169" s="124">
        <f t="shared" si="12"/>
        <v>11.273524046010262</v>
      </c>
      <c r="R169" s="124">
        <f t="shared" si="13"/>
        <v>5585.6088070135129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5585.6088070135129</v>
      </c>
      <c r="P170" s="124">
        <f t="shared" si="16"/>
        <v>44.892428509117657</v>
      </c>
      <c r="Q170" s="124">
        <f t="shared" si="12"/>
        <v>11.388036164746921</v>
      </c>
      <c r="R170" s="124">
        <f t="shared" si="13"/>
        <v>5641.8892716873779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5641.8892716873779</v>
      </c>
      <c r="P171" s="124">
        <f t="shared" si="16"/>
        <v>44.892428509117657</v>
      </c>
      <c r="Q171" s="124">
        <f t="shared" si="12"/>
        <v>11.50278175277843</v>
      </c>
      <c r="R171" s="124">
        <f t="shared" si="13"/>
        <v>5698.2844819492739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5698.2844819492739</v>
      </c>
      <c r="P172" s="124">
        <f t="shared" si="16"/>
        <v>44.892428509117657</v>
      </c>
      <c r="Q172" s="124">
        <f t="shared" si="12"/>
        <v>11.617761286106036</v>
      </c>
      <c r="R172" s="124">
        <f t="shared" si="13"/>
        <v>5754.7946717444975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5754.7946717444975</v>
      </c>
      <c r="P173" s="124">
        <f t="shared" si="16"/>
        <v>44.892428509117657</v>
      </c>
      <c r="Q173" s="124">
        <f t="shared" si="12"/>
        <v>11.732975241701469</v>
      </c>
      <c r="R173" s="124">
        <f t="shared" si="13"/>
        <v>5811.4200754953172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5811.4200754953172</v>
      </c>
      <c r="P174" s="124">
        <f t="shared" si="16"/>
        <v>44.892428509117657</v>
      </c>
      <c r="Q174" s="124">
        <f t="shared" si="12"/>
        <v>11.848424097508921</v>
      </c>
      <c r="R174" s="124">
        <f t="shared" si="13"/>
        <v>5868.1609281019437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5868.1609281019437</v>
      </c>
      <c r="P175" s="124">
        <f t="shared" si="16"/>
        <v>44.892428509117657</v>
      </c>
      <c r="Q175" s="124">
        <f t="shared" si="12"/>
        <v>11.964108332447015</v>
      </c>
      <c r="R175" s="124">
        <f t="shared" si="13"/>
        <v>5925.0174649435085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5925.0174649435085</v>
      </c>
      <c r="P176" s="124">
        <f t="shared" si="16"/>
        <v>44.892428509117657</v>
      </c>
      <c r="Q176" s="124">
        <f t="shared" si="12"/>
        <v>12.080028426410809</v>
      </c>
      <c r="R176" s="124">
        <f t="shared" si="13"/>
        <v>5981.989921879037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5981.989921879037</v>
      </c>
      <c r="P177" s="124">
        <f t="shared" si="16"/>
        <v>44.892428509117657</v>
      </c>
      <c r="Q177" s="124">
        <f t="shared" si="12"/>
        <v>12.196184860273778</v>
      </c>
      <c r="R177" s="124">
        <f t="shared" si="13"/>
        <v>6039.078535248429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6039.078535248429</v>
      </c>
      <c r="P178" s="124">
        <f t="shared" si="16"/>
        <v>44.892428509117657</v>
      </c>
      <c r="Q178" s="124">
        <f t="shared" si="12"/>
        <v>12.312578115889812</v>
      </c>
      <c r="R178" s="124">
        <f t="shared" si="13"/>
        <v>6096.2835418734367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6096.2835418734367</v>
      </c>
      <c r="P179" s="124">
        <f t="shared" si="16"/>
        <v>44.892428509117657</v>
      </c>
      <c r="Q179" s="124">
        <f t="shared" si="12"/>
        <v>12.429208676095207</v>
      </c>
      <c r="R179" s="124">
        <f t="shared" si="13"/>
        <v>6153.6051790586498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6153.6051790586498</v>
      </c>
      <c r="P180" s="124">
        <f t="shared" si="16"/>
        <v>44.892428509117657</v>
      </c>
      <c r="Q180" s="124">
        <f t="shared" si="12"/>
        <v>12.54607702471068</v>
      </c>
      <c r="R180" s="124">
        <f t="shared" si="13"/>
        <v>6211.0436845924787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6211.0436845924787</v>
      </c>
      <c r="P181" s="124">
        <f t="shared" si="16"/>
        <v>44.892428509117657</v>
      </c>
      <c r="Q181" s="124">
        <f t="shared" si="12"/>
        <v>12.663183646543368</v>
      </c>
      <c r="R181" s="124">
        <f t="shared" si="13"/>
        <v>6268.5992967481397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6268.5992967481397</v>
      </c>
      <c r="P182" s="124">
        <f t="shared" si="16"/>
        <v>44.892428509117657</v>
      </c>
      <c r="Q182" s="124">
        <f t="shared" si="12"/>
        <v>12.780529027388837</v>
      </c>
      <c r="R182" s="124">
        <f t="shared" si="13"/>
        <v>6326.2722542846468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6326.2722542846468</v>
      </c>
      <c r="P183" s="124">
        <f t="shared" si="16"/>
        <v>44.892428509117657</v>
      </c>
      <c r="Q183" s="124">
        <f t="shared" si="12"/>
        <v>12.898113654033112</v>
      </c>
      <c r="R183" s="124">
        <f t="shared" si="13"/>
        <v>6384.0627964477981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6384.0627964477981</v>
      </c>
      <c r="P184" s="124">
        <f t="shared" si="16"/>
        <v>44.892428509117657</v>
      </c>
      <c r="Q184" s="124">
        <f t="shared" si="12"/>
        <v>13.015938014254676</v>
      </c>
      <c r="R184" s="124">
        <f t="shared" si="13"/>
        <v>6441.971162971171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6441.971162971171</v>
      </c>
      <c r="P185" s="124">
        <f t="shared" si="16"/>
        <v>44.892428509117657</v>
      </c>
      <c r="Q185" s="124">
        <f t="shared" si="12"/>
        <v>13.134002596826507</v>
      </c>
      <c r="R185" s="124">
        <f t="shared" si="13"/>
        <v>6499.9975940771155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6499.9975940771155</v>
      </c>
      <c r="P186" s="124">
        <f t="shared" si="16"/>
        <v>44.892428509117657</v>
      </c>
      <c r="Q186" s="124">
        <f t="shared" si="12"/>
        <v>13.2523078915181</v>
      </c>
      <c r="R186" s="124">
        <f t="shared" si="13"/>
        <v>6558.1423304777518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6558.1423304777518</v>
      </c>
      <c r="P187" s="124">
        <f t="shared" si="16"/>
        <v>44.892428509117657</v>
      </c>
      <c r="Q187" s="124">
        <f t="shared" ref="Q187:Q250" si="17">O187*$P$53</f>
        <v>13.370854389097504</v>
      </c>
      <c r="R187" s="124">
        <f t="shared" ref="R187:R250" si="18">O187+P187+Q187</f>
        <v>6616.4056133759668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6616.4056133759668</v>
      </c>
      <c r="P188" s="124">
        <f t="shared" ref="P188:P251" si="21">P187</f>
        <v>44.892428509117657</v>
      </c>
      <c r="Q188" s="124">
        <f t="shared" si="17"/>
        <v>13.489642581333349</v>
      </c>
      <c r="R188" s="124">
        <f t="shared" si="18"/>
        <v>6674.7876844664179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6674.7876844664179</v>
      </c>
      <c r="P189" s="124">
        <f t="shared" si="21"/>
        <v>44.892428509117657</v>
      </c>
      <c r="Q189" s="124">
        <f t="shared" si="17"/>
        <v>13.608672960996898</v>
      </c>
      <c r="R189" s="124">
        <f t="shared" si="18"/>
        <v>6733.2887859365328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6733.2887859365328</v>
      </c>
      <c r="P190" s="124">
        <f t="shared" si="21"/>
        <v>44.892428509117657</v>
      </c>
      <c r="Q190" s="124">
        <f t="shared" si="17"/>
        <v>13.727946021864081</v>
      </c>
      <c r="R190" s="124">
        <f t="shared" si="18"/>
        <v>6791.909160467515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6791.909160467515</v>
      </c>
      <c r="P191" s="124">
        <f t="shared" si="21"/>
        <v>44.892428509117657</v>
      </c>
      <c r="Q191" s="124">
        <f t="shared" si="17"/>
        <v>13.847462258717549</v>
      </c>
      <c r="R191" s="124">
        <f t="shared" si="18"/>
        <v>6850.6490512353503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6850.6490512353503</v>
      </c>
      <c r="P192" s="124">
        <f t="shared" si="21"/>
        <v>44.892428509117657</v>
      </c>
      <c r="Q192" s="124">
        <f t="shared" si="17"/>
        <v>13.967222167348718</v>
      </c>
      <c r="R192" s="124">
        <f t="shared" si="18"/>
        <v>6909.5087019118173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6909.5087019118173</v>
      </c>
      <c r="P193" s="124">
        <f t="shared" si="21"/>
        <v>44.892428509117657</v>
      </c>
      <c r="Q193" s="124">
        <f t="shared" si="17"/>
        <v>14.08722624455984</v>
      </c>
      <c r="R193" s="124">
        <f t="shared" si="18"/>
        <v>6968.4883566654953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6968.4883566654953</v>
      </c>
      <c r="P194" s="124">
        <f t="shared" si="21"/>
        <v>44.892428509117657</v>
      </c>
      <c r="Q194" s="124">
        <f t="shared" si="17"/>
        <v>14.207474988166053</v>
      </c>
      <c r="R194" s="124">
        <f t="shared" si="18"/>
        <v>7027.5882601627791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7027.5882601627791</v>
      </c>
      <c r="P195" s="124">
        <f t="shared" si="21"/>
        <v>44.892428509117657</v>
      </c>
      <c r="Q195" s="124">
        <f t="shared" si="17"/>
        <v>14.327968896997447</v>
      </c>
      <c r="R195" s="124">
        <f t="shared" si="18"/>
        <v>7086.8086575688949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7086.8086575688949</v>
      </c>
      <c r="P196" s="124">
        <f t="shared" si="21"/>
        <v>44.892428509117657</v>
      </c>
      <c r="Q196" s="124">
        <f t="shared" si="17"/>
        <v>14.448708470901142</v>
      </c>
      <c r="R196" s="124">
        <f t="shared" si="18"/>
        <v>7146.1497945489136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7146.1497945489136</v>
      </c>
      <c r="P197" s="124">
        <f t="shared" si="21"/>
        <v>44.892428509117657</v>
      </c>
      <c r="Q197" s="124">
        <f t="shared" si="17"/>
        <v>14.569694210743345</v>
      </c>
      <c r="R197" s="124">
        <f t="shared" si="18"/>
        <v>7205.611917268775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7205.611917268775</v>
      </c>
      <c r="P198" s="124">
        <f t="shared" si="21"/>
        <v>44.892428509117657</v>
      </c>
      <c r="Q198" s="124">
        <f t="shared" si="17"/>
        <v>14.690926618411446</v>
      </c>
      <c r="R198" s="124">
        <f t="shared" si="18"/>
        <v>7265.1952723963041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7265.1952723963041</v>
      </c>
      <c r="P199" s="124">
        <f t="shared" si="21"/>
        <v>44.892428509117657</v>
      </c>
      <c r="Q199" s="124">
        <f t="shared" si="17"/>
        <v>14.812406196816088</v>
      </c>
      <c r="R199" s="124">
        <f t="shared" si="18"/>
        <v>7324.9001071022385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7324.9001071022385</v>
      </c>
      <c r="P200" s="124">
        <f t="shared" si="21"/>
        <v>44.892428509117657</v>
      </c>
      <c r="Q200" s="124">
        <f t="shared" si="17"/>
        <v>14.934133449893261</v>
      </c>
      <c r="R200" s="124">
        <f t="shared" si="18"/>
        <v>7384.7266690612496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7384.7266690612496</v>
      </c>
      <c r="P201" s="124">
        <f t="shared" si="21"/>
        <v>44.892428509117657</v>
      </c>
      <c r="Q201" s="124">
        <f t="shared" si="17"/>
        <v>15.056108882606383</v>
      </c>
      <c r="R201" s="124">
        <f t="shared" si="18"/>
        <v>7444.6752064529737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7444.6752064529737</v>
      </c>
      <c r="P202" s="124">
        <f t="shared" si="21"/>
        <v>44.892428509117657</v>
      </c>
      <c r="Q202" s="124">
        <f t="shared" si="17"/>
        <v>15.178333000948401</v>
      </c>
      <c r="R202" s="124">
        <f t="shared" si="18"/>
        <v>7504.7459679630401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7504.7459679630401</v>
      </c>
      <c r="P203" s="124">
        <f t="shared" si="21"/>
        <v>44.892428509117657</v>
      </c>
      <c r="Q203" s="124">
        <f t="shared" si="17"/>
        <v>15.300806311943891</v>
      </c>
      <c r="R203" s="124">
        <f t="shared" si="18"/>
        <v>7564.9392027841022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7564.9392027841022</v>
      </c>
      <c r="P204" s="124">
        <f t="shared" si="21"/>
        <v>44.892428509117657</v>
      </c>
      <c r="Q204" s="124">
        <f t="shared" si="17"/>
        <v>15.423529323651163</v>
      </c>
      <c r="R204" s="124">
        <f t="shared" si="18"/>
        <v>7625.2551606168718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7625.2551606168718</v>
      </c>
      <c r="P205" s="124">
        <f t="shared" si="21"/>
        <v>44.892428509117657</v>
      </c>
      <c r="Q205" s="124">
        <f t="shared" si="17"/>
        <v>15.546502545164358</v>
      </c>
      <c r="R205" s="124">
        <f t="shared" si="18"/>
        <v>7685.6940916711537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7685.6940916711537</v>
      </c>
      <c r="P206" s="124">
        <f t="shared" si="21"/>
        <v>44.892428509117657</v>
      </c>
      <c r="Q206" s="124">
        <f t="shared" si="17"/>
        <v>15.669726486615572</v>
      </c>
      <c r="R206" s="124">
        <f t="shared" si="18"/>
        <v>7746.2562466668869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7746.2562466668869</v>
      </c>
      <c r="P207" s="124">
        <f t="shared" si="21"/>
        <v>44.892428509117657</v>
      </c>
      <c r="Q207" s="124">
        <f t="shared" si="17"/>
        <v>15.793201659176962</v>
      </c>
      <c r="R207" s="124">
        <f t="shared" si="18"/>
        <v>7806.9418768351816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7806.9418768351816</v>
      </c>
      <c r="P208" s="124">
        <f t="shared" si="21"/>
        <v>44.892428509117657</v>
      </c>
      <c r="Q208" s="124">
        <f t="shared" si="17"/>
        <v>15.91692857506288</v>
      </c>
      <c r="R208" s="124">
        <f t="shared" si="18"/>
        <v>7867.7512339193627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7867.7512339193627</v>
      </c>
      <c r="P209" s="124">
        <f t="shared" si="21"/>
        <v>44.892428509117657</v>
      </c>
      <c r="Q209" s="124">
        <f t="shared" si="17"/>
        <v>16.040907747531982</v>
      </c>
      <c r="R209" s="124">
        <f t="shared" si="18"/>
        <v>7928.684570176013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7928.684570176013</v>
      </c>
      <c r="P210" s="124">
        <f t="shared" si="21"/>
        <v>44.892428509117657</v>
      </c>
      <c r="Q210" s="124">
        <f t="shared" si="17"/>
        <v>16.165139690889369</v>
      </c>
      <c r="R210" s="124">
        <f t="shared" si="18"/>
        <v>7989.7421383760202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7989.7421383760202</v>
      </c>
      <c r="P211" s="124">
        <f t="shared" si="21"/>
        <v>44.892428509117657</v>
      </c>
      <c r="Q211" s="124">
        <f t="shared" si="17"/>
        <v>16.289624920488709</v>
      </c>
      <c r="R211" s="124">
        <f t="shared" si="18"/>
        <v>8050.9241918056268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8050.9241918056268</v>
      </c>
      <c r="P212" s="124">
        <f t="shared" si="21"/>
        <v>44.892428509117657</v>
      </c>
      <c r="Q212" s="124">
        <f t="shared" si="17"/>
        <v>16.414363952734394</v>
      </c>
      <c r="R212" s="124">
        <f t="shared" si="18"/>
        <v>8112.2309842674795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8112.2309842674795</v>
      </c>
      <c r="P213" s="124">
        <f t="shared" si="21"/>
        <v>44.892428509117657</v>
      </c>
      <c r="Q213" s="124">
        <f t="shared" si="17"/>
        <v>16.539357305083662</v>
      </c>
      <c r="R213" s="124">
        <f t="shared" si="18"/>
        <v>8173.6627700816807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8173.6627700816807</v>
      </c>
      <c r="P214" s="124">
        <f t="shared" si="21"/>
        <v>44.892428509117657</v>
      </c>
      <c r="Q214" s="124">
        <f t="shared" si="17"/>
        <v>16.66460549604875</v>
      </c>
      <c r="R214" s="124">
        <f t="shared" si="18"/>
        <v>8235.2198040868479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8235.2198040868479</v>
      </c>
      <c r="P215" s="124">
        <f t="shared" si="21"/>
        <v>44.892428509117657</v>
      </c>
      <c r="Q215" s="124">
        <f t="shared" si="17"/>
        <v>16.790109045199056</v>
      </c>
      <c r="R215" s="124">
        <f t="shared" si="18"/>
        <v>8296.9023416411655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8296.9023416411655</v>
      </c>
      <c r="P216" s="124">
        <f t="shared" si="21"/>
        <v>44.892428509117657</v>
      </c>
      <c r="Q216" s="124">
        <f t="shared" si="17"/>
        <v>16.915868473163275</v>
      </c>
      <c r="R216" s="124">
        <f t="shared" si="18"/>
        <v>8358.7106386234464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8358.7106386234464</v>
      </c>
      <c r="P217" s="124">
        <f t="shared" si="21"/>
        <v>44.892428509117657</v>
      </c>
      <c r="Q217" s="124">
        <f t="shared" si="17"/>
        <v>17.041884301631573</v>
      </c>
      <c r="R217" s="124">
        <f t="shared" si="18"/>
        <v>8420.6449514341966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8420.6449514341966</v>
      </c>
      <c r="P218" s="124">
        <f t="shared" si="21"/>
        <v>44.892428509117657</v>
      </c>
      <c r="Q218" s="124">
        <f t="shared" si="17"/>
        <v>17.168157053357753</v>
      </c>
      <c r="R218" s="124">
        <f t="shared" si="18"/>
        <v>8482.7055369966729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8482.7055369966729</v>
      </c>
      <c r="P219" s="124">
        <f t="shared" si="21"/>
        <v>44.892428509117657</v>
      </c>
      <c r="Q219" s="124">
        <f t="shared" si="17"/>
        <v>17.294687252161406</v>
      </c>
      <c r="R219" s="124">
        <f t="shared" si="18"/>
        <v>8544.8926527579515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8544.8926527579515</v>
      </c>
      <c r="P220" s="124">
        <f t="shared" si="21"/>
        <v>44.892428509117657</v>
      </c>
      <c r="Q220" s="124">
        <f t="shared" si="17"/>
        <v>17.421475422930097</v>
      </c>
      <c r="R220" s="124">
        <f t="shared" si="18"/>
        <v>8607.2065566900001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8607.2065566900001</v>
      </c>
      <c r="P221" s="124">
        <f t="shared" si="21"/>
        <v>44.892428509117657</v>
      </c>
      <c r="Q221" s="124">
        <f t="shared" si="17"/>
        <v>17.548522091621557</v>
      </c>
      <c r="R221" s="124">
        <f t="shared" si="18"/>
        <v>8669.6475072907397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8669.6475072907397</v>
      </c>
      <c r="P222" s="124">
        <f t="shared" si="21"/>
        <v>44.892428509117657</v>
      </c>
      <c r="Q222" s="124">
        <f t="shared" si="17"/>
        <v>17.675827785265824</v>
      </c>
      <c r="R222" s="124">
        <f t="shared" si="18"/>
        <v>8732.2157635851236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8732.2157635851236</v>
      </c>
      <c r="P223" s="124">
        <f t="shared" si="21"/>
        <v>44.892428509117657</v>
      </c>
      <c r="Q223" s="124">
        <f t="shared" si="17"/>
        <v>17.803393031967477</v>
      </c>
      <c r="R223" s="124">
        <f t="shared" si="18"/>
        <v>8794.9115851262086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8794.9115851262086</v>
      </c>
      <c r="P224" s="124">
        <f t="shared" si="21"/>
        <v>44.892428509117657</v>
      </c>
      <c r="Q224" s="124">
        <f t="shared" si="17"/>
        <v>17.931218360907788</v>
      </c>
      <c r="R224" s="124">
        <f t="shared" si="18"/>
        <v>8857.7352319962338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8857.7352319962338</v>
      </c>
      <c r="P225" s="124">
        <f t="shared" si="21"/>
        <v>44.892428509117657</v>
      </c>
      <c r="Q225" s="124">
        <f t="shared" si="17"/>
        <v>18.059304302346938</v>
      </c>
      <c r="R225" s="124">
        <f t="shared" si="18"/>
        <v>8920.686964807699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8920.686964807699</v>
      </c>
      <c r="P226" s="124">
        <f t="shared" si="21"/>
        <v>44.892428509117657</v>
      </c>
      <c r="Q226" s="124">
        <f t="shared" si="17"/>
        <v>18.187651387626218</v>
      </c>
      <c r="R226" s="124">
        <f t="shared" si="18"/>
        <v>8983.7670447044438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8983.7670447044438</v>
      </c>
      <c r="P227" s="124">
        <f t="shared" si="21"/>
        <v>44.892428509117657</v>
      </c>
      <c r="Q227" s="124">
        <f t="shared" si="17"/>
        <v>18.316260149170215</v>
      </c>
      <c r="R227" s="124">
        <f t="shared" si="18"/>
        <v>9046.9757333627313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9046.9757333627313</v>
      </c>
      <c r="P228" s="124">
        <f t="shared" si="21"/>
        <v>44.892428509117657</v>
      </c>
      <c r="Q228" s="124">
        <f t="shared" si="17"/>
        <v>18.445131120489037</v>
      </c>
      <c r="R228" s="124">
        <f t="shared" si="18"/>
        <v>9110.3132929923377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9110.3132929923377</v>
      </c>
      <c r="P229" s="124">
        <f t="shared" si="21"/>
        <v>44.892428509117657</v>
      </c>
      <c r="Q229" s="124">
        <f t="shared" si="17"/>
        <v>18.574264836180529</v>
      </c>
      <c r="R229" s="124">
        <f t="shared" si="18"/>
        <v>9173.7799863376367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9173.7799863376367</v>
      </c>
      <c r="P230" s="124">
        <f t="shared" si="21"/>
        <v>44.892428509117657</v>
      </c>
      <c r="Q230" s="124">
        <f t="shared" si="17"/>
        <v>18.703661831932475</v>
      </c>
      <c r="R230" s="124">
        <f t="shared" si="18"/>
        <v>9237.3760766786872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9237.3760766786872</v>
      </c>
      <c r="P231" s="124">
        <f t="shared" si="21"/>
        <v>44.892428509117657</v>
      </c>
      <c r="Q231" s="124">
        <f t="shared" si="17"/>
        <v>18.833322644524834</v>
      </c>
      <c r="R231" s="124">
        <f t="shared" si="18"/>
        <v>9301.1018278323299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9301.1018278323299</v>
      </c>
      <c r="P232" s="124">
        <f t="shared" si="21"/>
        <v>44.892428509117657</v>
      </c>
      <c r="Q232" s="124">
        <f t="shared" si="17"/>
        <v>18.963247811831952</v>
      </c>
      <c r="R232" s="124">
        <f t="shared" si="18"/>
        <v>9364.9575041532808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9364.9575041532808</v>
      </c>
      <c r="P233" s="124">
        <f t="shared" si="21"/>
        <v>44.892428509117657</v>
      </c>
      <c r="Q233" s="124">
        <f t="shared" si="17"/>
        <v>19.093437872824815</v>
      </c>
      <c r="R233" s="124">
        <f t="shared" si="18"/>
        <v>9428.9433705352239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9428.9433705352239</v>
      </c>
      <c r="P234" s="124">
        <f t="shared" si="21"/>
        <v>44.892428509117657</v>
      </c>
      <c r="Q234" s="124">
        <f t="shared" si="17"/>
        <v>19.223893367573261</v>
      </c>
      <c r="R234" s="124">
        <f t="shared" si="18"/>
        <v>9493.0596924119145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9493.0596924119145</v>
      </c>
      <c r="P235" s="124">
        <f t="shared" si="21"/>
        <v>44.892428509117657</v>
      </c>
      <c r="Q235" s="124">
        <f t="shared" si="17"/>
        <v>19.354614837248239</v>
      </c>
      <c r="R235" s="124">
        <f t="shared" si="18"/>
        <v>9557.3067357582804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9557.3067357582804</v>
      </c>
      <c r="P236" s="124">
        <f t="shared" si="21"/>
        <v>44.892428509117657</v>
      </c>
      <c r="Q236" s="124">
        <f t="shared" si="17"/>
        <v>19.485602824124047</v>
      </c>
      <c r="R236" s="124">
        <f t="shared" si="18"/>
        <v>9621.6847670915231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9621.6847670915231</v>
      </c>
      <c r="P237" s="124">
        <f t="shared" si="21"/>
        <v>44.892428509117657</v>
      </c>
      <c r="Q237" s="124">
        <f t="shared" si="17"/>
        <v>19.616857871580578</v>
      </c>
      <c r="R237" s="124">
        <f t="shared" si="18"/>
        <v>9686.1940534722216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9686.1940534722216</v>
      </c>
      <c r="P238" s="124">
        <f t="shared" si="21"/>
        <v>44.892428509117657</v>
      </c>
      <c r="Q238" s="124">
        <f t="shared" si="17"/>
        <v>19.748380524105578</v>
      </c>
      <c r="R238" s="124">
        <f t="shared" si="18"/>
        <v>9750.8348625054459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9750.8348625054459</v>
      </c>
      <c r="P239" s="124">
        <f t="shared" si="21"/>
        <v>44.892428509117657</v>
      </c>
      <c r="Q239" s="124">
        <f t="shared" si="17"/>
        <v>19.880171327296903</v>
      </c>
      <c r="R239" s="124">
        <f t="shared" si="18"/>
        <v>9815.6074623418608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9815.6074623418608</v>
      </c>
      <c r="P240" s="124">
        <f t="shared" si="21"/>
        <v>44.892428509117657</v>
      </c>
      <c r="Q240" s="124">
        <f t="shared" si="17"/>
        <v>20.012230827864787</v>
      </c>
      <c r="R240" s="124">
        <f t="shared" si="18"/>
        <v>9880.512121678843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9880.512121678843</v>
      </c>
      <c r="P241" s="124">
        <f t="shared" si="21"/>
        <v>44.892428509117657</v>
      </c>
      <c r="Q241" s="124">
        <f t="shared" si="17"/>
        <v>20.144559573634101</v>
      </c>
      <c r="R241" s="124">
        <f t="shared" si="18"/>
        <v>9945.5491097615959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9945.5491097615959</v>
      </c>
      <c r="P242" s="124">
        <f t="shared" si="21"/>
        <v>44.892428509117657</v>
      </c>
      <c r="Q242" s="124">
        <f t="shared" si="17"/>
        <v>20.277158113546637</v>
      </c>
      <c r="R242" s="124">
        <f t="shared" si="18"/>
        <v>10010.71869638426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10010.71869638426</v>
      </c>
      <c r="P243" s="124">
        <f t="shared" si="21"/>
        <v>44.892428509117657</v>
      </c>
      <c r="Q243" s="124">
        <f t="shared" si="17"/>
        <v>20.410026997663376</v>
      </c>
      <c r="R243" s="124">
        <f t="shared" si="18"/>
        <v>10076.02115189104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10076.02115189104</v>
      </c>
      <c r="P244" s="124">
        <f t="shared" si="21"/>
        <v>44.892428509117657</v>
      </c>
      <c r="Q244" s="124">
        <f t="shared" si="17"/>
        <v>20.543166777166768</v>
      </c>
      <c r="R244" s="124">
        <f t="shared" si="18"/>
        <v>10141.456747177324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10141.456747177324</v>
      </c>
      <c r="P245" s="124">
        <f t="shared" si="21"/>
        <v>44.892428509117657</v>
      </c>
      <c r="Q245" s="124">
        <f t="shared" si="17"/>
        <v>20.676578004363037</v>
      </c>
      <c r="R245" s="124">
        <f t="shared" si="18"/>
        <v>10207.025753690805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10207.025753690805</v>
      </c>
      <c r="P246" s="124">
        <f t="shared" si="21"/>
        <v>44.892428509117657</v>
      </c>
      <c r="Q246" s="124">
        <f t="shared" si="17"/>
        <v>20.810261232684439</v>
      </c>
      <c r="R246" s="124">
        <f t="shared" si="18"/>
        <v>10272.728443432607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10272.728443432607</v>
      </c>
      <c r="P247" s="124">
        <f t="shared" si="21"/>
        <v>44.892428509117657</v>
      </c>
      <c r="Q247" s="124">
        <f t="shared" si="17"/>
        <v>20.944217016691599</v>
      </c>
      <c r="R247" s="124">
        <f t="shared" si="18"/>
        <v>10338.565088958416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10338.565088958416</v>
      </c>
      <c r="P248" s="124">
        <f t="shared" si="21"/>
        <v>44.892428509117657</v>
      </c>
      <c r="Q248" s="124">
        <f t="shared" si="17"/>
        <v>21.078445912075775</v>
      </c>
      <c r="R248" s="124">
        <f t="shared" si="18"/>
        <v>10404.535963379609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10404.535963379609</v>
      </c>
      <c r="P249" s="124">
        <f t="shared" si="21"/>
        <v>44.892428509117657</v>
      </c>
      <c r="Q249" s="124">
        <f t="shared" si="17"/>
        <v>21.212948475661179</v>
      </c>
      <c r="R249" s="124">
        <f t="shared" si="18"/>
        <v>10470.641340364387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10470.641340364387</v>
      </c>
      <c r="P250" s="124">
        <f t="shared" si="21"/>
        <v>44.892428509117657</v>
      </c>
      <c r="Q250" s="124">
        <f t="shared" si="17"/>
        <v>21.347725265407288</v>
      </c>
      <c r="R250" s="124">
        <f t="shared" si="18"/>
        <v>10536.881494138912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10536.881494138912</v>
      </c>
      <c r="P251" s="124">
        <f t="shared" si="21"/>
        <v>44.892428509117657</v>
      </c>
      <c r="Q251" s="124">
        <f t="shared" ref="Q251:Q314" si="22">O251*$P$53</f>
        <v>21.482776840411162</v>
      </c>
      <c r="R251" s="124">
        <f t="shared" ref="R251:R314" si="23">O251+P251+Q251</f>
        <v>10603.256699488442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10603.256699488442</v>
      </c>
      <c r="P252" s="124">
        <f t="shared" ref="P252:P315" si="26">P251</f>
        <v>44.892428509117657</v>
      </c>
      <c r="Q252" s="124">
        <f t="shared" si="22"/>
        <v>21.618103760909754</v>
      </c>
      <c r="R252" s="124">
        <f t="shared" si="23"/>
        <v>10669.767231758469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10669.767231758469</v>
      </c>
      <c r="P253" s="124">
        <f t="shared" si="26"/>
        <v>44.892428509117657</v>
      </c>
      <c r="Q253" s="124">
        <f t="shared" si="22"/>
        <v>21.753706588282231</v>
      </c>
      <c r="R253" s="124">
        <f t="shared" si="23"/>
        <v>10736.41336685587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10736.41336685587</v>
      </c>
      <c r="P254" s="124">
        <f t="shared" si="26"/>
        <v>44.892428509117657</v>
      </c>
      <c r="Q254" s="124">
        <f t="shared" si="22"/>
        <v>21.88958588505232</v>
      </c>
      <c r="R254" s="124">
        <f t="shared" si="23"/>
        <v>10803.19538125004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10803.19538125004</v>
      </c>
      <c r="P255" s="124">
        <f t="shared" si="26"/>
        <v>44.892428509117657</v>
      </c>
      <c r="Q255" s="124">
        <f t="shared" si="22"/>
        <v>22.02574221489062</v>
      </c>
      <c r="R255" s="124">
        <f t="shared" si="23"/>
        <v>10870.113551974047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10870.113551974047</v>
      </c>
      <c r="P256" s="124">
        <f t="shared" si="26"/>
        <v>44.892428509117657</v>
      </c>
      <c r="Q256" s="124">
        <f t="shared" si="22"/>
        <v>22.162176142616964</v>
      </c>
      <c r="R256" s="124">
        <f t="shared" si="23"/>
        <v>10937.168156625783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10937.168156625783</v>
      </c>
      <c r="P257" s="124">
        <f t="shared" si="26"/>
        <v>44.892428509117657</v>
      </c>
      <c r="Q257" s="124">
        <f t="shared" si="22"/>
        <v>22.298888234202742</v>
      </c>
      <c r="R257" s="124">
        <f t="shared" si="23"/>
        <v>11004.359473369104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11004.359473369104</v>
      </c>
      <c r="P258" s="124">
        <f t="shared" si="26"/>
        <v>44.892428509117657</v>
      </c>
      <c r="Q258" s="124">
        <f t="shared" si="22"/>
        <v>22.435879056773263</v>
      </c>
      <c r="R258" s="124">
        <f t="shared" si="23"/>
        <v>11071.687780934995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11071.687780934995</v>
      </c>
      <c r="P259" s="124">
        <f t="shared" si="26"/>
        <v>44.892428509117657</v>
      </c>
      <c r="Q259" s="124">
        <f t="shared" si="22"/>
        <v>22.573149178610084</v>
      </c>
      <c r="R259" s="124">
        <f t="shared" si="23"/>
        <v>11139.153358622723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11139.153358622723</v>
      </c>
      <c r="P260" s="124">
        <f t="shared" si="26"/>
        <v>44.892428509117657</v>
      </c>
      <c r="Q260" s="124">
        <f t="shared" si="22"/>
        <v>22.710699169153404</v>
      </c>
      <c r="R260" s="124">
        <f t="shared" si="23"/>
        <v>11206.756486300994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11206.756486300994</v>
      </c>
      <c r="P261" s="124">
        <f t="shared" si="26"/>
        <v>44.892428509117657</v>
      </c>
      <c r="Q261" s="124">
        <f t="shared" si="22"/>
        <v>22.848529599004394</v>
      </c>
      <c r="R261" s="124">
        <f t="shared" si="23"/>
        <v>11274.497444409117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11274.497444409117</v>
      </c>
      <c r="P262" s="124">
        <f t="shared" si="26"/>
        <v>44.892428509117657</v>
      </c>
      <c r="Q262" s="124">
        <f t="shared" si="22"/>
        <v>22.986641039927584</v>
      </c>
      <c r="R262" s="124">
        <f t="shared" si="23"/>
        <v>11342.376513958163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11342.376513958163</v>
      </c>
      <c r="P263" s="124">
        <f t="shared" si="26"/>
        <v>44.892428509117657</v>
      </c>
      <c r="Q263" s="124">
        <f t="shared" si="22"/>
        <v>23.125034064853228</v>
      </c>
      <c r="R263" s="124">
        <f t="shared" si="23"/>
        <v>11410.393976532134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11410.393976532134</v>
      </c>
      <c r="P264" s="124">
        <f t="shared" si="26"/>
        <v>44.892428509117657</v>
      </c>
      <c r="Q264" s="124">
        <f t="shared" si="22"/>
        <v>23.263709247879667</v>
      </c>
      <c r="R264" s="124">
        <f t="shared" si="23"/>
        <v>11478.550114289132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11478.550114289132</v>
      </c>
      <c r="P265" s="124">
        <f t="shared" si="26"/>
        <v>44.892428509117657</v>
      </c>
      <c r="Q265" s="124">
        <f t="shared" si="22"/>
        <v>23.402667164275744</v>
      </c>
      <c r="R265" s="124">
        <f t="shared" si="23"/>
        <v>11546.845209962525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11546.845209962525</v>
      </c>
      <c r="P266" s="124">
        <f t="shared" si="26"/>
        <v>44.892428509117657</v>
      </c>
      <c r="Q266" s="124">
        <f t="shared" si="22"/>
        <v>23.541908390483151</v>
      </c>
      <c r="R266" s="124">
        <f t="shared" si="23"/>
        <v>11615.279546862126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11615.279546862126</v>
      </c>
      <c r="P267" s="124">
        <f t="shared" si="26"/>
        <v>44.892428509117657</v>
      </c>
      <c r="Q267" s="124">
        <f t="shared" si="22"/>
        <v>23.681433504118854</v>
      </c>
      <c r="R267" s="124">
        <f t="shared" si="23"/>
        <v>11683.853408875362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11683.853408875362</v>
      </c>
      <c r="P268" s="124">
        <f t="shared" si="26"/>
        <v>44.892428509117657</v>
      </c>
      <c r="Q268" s="124">
        <f t="shared" si="22"/>
        <v>23.82124308397746</v>
      </c>
      <c r="R268" s="124">
        <f t="shared" si="23"/>
        <v>11752.567080468458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11752.567080468458</v>
      </c>
      <c r="P269" s="124">
        <f t="shared" si="26"/>
        <v>44.892428509117657</v>
      </c>
      <c r="Q269" s="124">
        <f t="shared" si="22"/>
        <v>23.96133771003365</v>
      </c>
      <c r="R269" s="124">
        <f t="shared" si="23"/>
        <v>11821.42084668761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11821.42084668761</v>
      </c>
      <c r="P270" s="124">
        <f t="shared" si="26"/>
        <v>44.892428509117657</v>
      </c>
      <c r="Q270" s="124">
        <f t="shared" si="22"/>
        <v>24.101717963444553</v>
      </c>
      <c r="R270" s="124">
        <f t="shared" si="23"/>
        <v>11890.414993160171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11890.414993160171</v>
      </c>
      <c r="P271" s="124">
        <f t="shared" si="26"/>
        <v>44.892428509117657</v>
      </c>
      <c r="Q271" s="124">
        <f t="shared" si="22"/>
        <v>24.242384426552174</v>
      </c>
      <c r="R271" s="124">
        <f t="shared" si="23"/>
        <v>11959.549806095842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11959.549806095842</v>
      </c>
      <c r="P272" s="124">
        <f t="shared" si="26"/>
        <v>44.892428509117657</v>
      </c>
      <c r="Q272" s="124">
        <f t="shared" si="22"/>
        <v>24.383337682885816</v>
      </c>
      <c r="R272" s="124">
        <f t="shared" si="23"/>
        <v>12028.825572287846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12028.825572287846</v>
      </c>
      <c r="P273" s="124">
        <f t="shared" si="26"/>
        <v>44.892428509117657</v>
      </c>
      <c r="Q273" s="124">
        <f t="shared" si="22"/>
        <v>24.524578317164483</v>
      </c>
      <c r="R273" s="124">
        <f t="shared" si="23"/>
        <v>12098.242579114129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12098.242579114129</v>
      </c>
      <c r="P274" s="124">
        <f t="shared" si="26"/>
        <v>44.892428509117657</v>
      </c>
      <c r="Q274" s="124">
        <f t="shared" si="22"/>
        <v>24.666106915299316</v>
      </c>
      <c r="R274" s="124">
        <f t="shared" si="23"/>
        <v>12167.801114538546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12167.801114538546</v>
      </c>
      <c r="P275" s="124">
        <f t="shared" si="26"/>
        <v>44.892428509117657</v>
      </c>
      <c r="Q275" s="124">
        <f t="shared" si="22"/>
        <v>24.807924064396019</v>
      </c>
      <c r="R275" s="124">
        <f t="shared" si="23"/>
        <v>12237.501467112061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12237.501467112061</v>
      </c>
      <c r="P276" s="124">
        <f t="shared" si="26"/>
        <v>44.892428509117657</v>
      </c>
      <c r="Q276" s="124">
        <f t="shared" si="22"/>
        <v>24.950030352757306</v>
      </c>
      <c r="R276" s="124">
        <f t="shared" si="23"/>
        <v>12307.343925973935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12307.343925973935</v>
      </c>
      <c r="P277" s="124">
        <f t="shared" si="26"/>
        <v>44.892428509117657</v>
      </c>
      <c r="Q277" s="124">
        <f t="shared" si="22"/>
        <v>25.092426369885317</v>
      </c>
      <c r="R277" s="124">
        <f t="shared" si="23"/>
        <v>12377.328780852939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12377.328780852939</v>
      </c>
      <c r="P278" s="124">
        <f t="shared" si="26"/>
        <v>44.892428509117657</v>
      </c>
      <c r="Q278" s="124">
        <f t="shared" si="22"/>
        <v>25.235112706484102</v>
      </c>
      <c r="R278" s="124">
        <f t="shared" si="23"/>
        <v>12447.456322068541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12447.456322068541</v>
      </c>
      <c r="P279" s="124">
        <f t="shared" si="26"/>
        <v>44.892428509117657</v>
      </c>
      <c r="Q279" s="124">
        <f t="shared" si="22"/>
        <v>25.378089954462027</v>
      </c>
      <c r="R279" s="124">
        <f t="shared" si="23"/>
        <v>12517.726840532121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12517.726840532121</v>
      </c>
      <c r="P280" s="124">
        <f t="shared" si="26"/>
        <v>44.892428509117657</v>
      </c>
      <c r="Q280" s="124">
        <f t="shared" si="22"/>
        <v>25.521358706934265</v>
      </c>
      <c r="R280" s="124">
        <f t="shared" si="23"/>
        <v>12588.140627748173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12588.140627748173</v>
      </c>
      <c r="P281" s="124">
        <f t="shared" si="26"/>
        <v>44.892428509117657</v>
      </c>
      <c r="Q281" s="124">
        <f t="shared" si="22"/>
        <v>25.664919558225233</v>
      </c>
      <c r="R281" s="124">
        <f t="shared" si="23"/>
        <v>12658.697975815516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12658.697975815516</v>
      </c>
      <c r="P282" s="124">
        <f t="shared" si="26"/>
        <v>44.892428509117657</v>
      </c>
      <c r="Q282" s="124">
        <f t="shared" si="22"/>
        <v>25.808773103871076</v>
      </c>
      <c r="R282" s="124">
        <f t="shared" si="23"/>
        <v>12729.399177428504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12729.399177428504</v>
      </c>
      <c r="P283" s="124">
        <f t="shared" si="26"/>
        <v>44.892428509117657</v>
      </c>
      <c r="Q283" s="124">
        <f t="shared" si="22"/>
        <v>25.95291994062212</v>
      </c>
      <c r="R283" s="124">
        <f t="shared" si="23"/>
        <v>12800.244525878245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12800.244525878245</v>
      </c>
      <c r="P284" s="124">
        <f t="shared" si="26"/>
        <v>44.892428509117657</v>
      </c>
      <c r="Q284" s="124">
        <f t="shared" si="22"/>
        <v>26.097360666445365</v>
      </c>
      <c r="R284" s="124">
        <f t="shared" si="23"/>
        <v>12871.234315053807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12871.234315053807</v>
      </c>
      <c r="P285" s="124">
        <f t="shared" si="26"/>
        <v>44.892428509117657</v>
      </c>
      <c r="Q285" s="124">
        <f t="shared" si="22"/>
        <v>26.242095880526946</v>
      </c>
      <c r="R285" s="124">
        <f t="shared" si="23"/>
        <v>12942.368839443452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12942.368839443452</v>
      </c>
      <c r="P286" s="124">
        <f t="shared" si="26"/>
        <v>44.892428509117657</v>
      </c>
      <c r="Q286" s="124">
        <f t="shared" si="22"/>
        <v>26.387126183274638</v>
      </c>
      <c r="R286" s="124">
        <f t="shared" si="23"/>
        <v>13013.648394135846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13013.648394135846</v>
      </c>
      <c r="P287" s="124">
        <f t="shared" si="26"/>
        <v>44.892428509117657</v>
      </c>
      <c r="Q287" s="124">
        <f t="shared" si="22"/>
        <v>26.532452176320337</v>
      </c>
      <c r="R287" s="124">
        <f t="shared" si="23"/>
        <v>13085.073274821283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13085.073274821283</v>
      </c>
      <c r="P288" s="124">
        <f t="shared" si="26"/>
        <v>44.892428509117657</v>
      </c>
      <c r="Q288" s="124">
        <f t="shared" si="22"/>
        <v>26.678074462522545</v>
      </c>
      <c r="R288" s="124">
        <f t="shared" si="23"/>
        <v>13156.643777792924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13156.643777792924</v>
      </c>
      <c r="P289" s="124">
        <f t="shared" si="26"/>
        <v>44.892428509117657</v>
      </c>
      <c r="Q289" s="124">
        <f t="shared" si="22"/>
        <v>26.823993645968898</v>
      </c>
      <c r="R289" s="124">
        <f t="shared" si="23"/>
        <v>13228.360199948011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13228.360199948011</v>
      </c>
      <c r="P290" s="124">
        <f t="shared" si="26"/>
        <v>44.892428509117657</v>
      </c>
      <c r="Q290" s="124">
        <f t="shared" si="22"/>
        <v>26.970210331978649</v>
      </c>
      <c r="R290" s="124">
        <f t="shared" si="23"/>
        <v>13300.222838789106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13300.222838789106</v>
      </c>
      <c r="P291" s="124">
        <f t="shared" si="26"/>
        <v>44.892428509117657</v>
      </c>
      <c r="Q291" s="124">
        <f t="shared" si="22"/>
        <v>27.11672512710518</v>
      </c>
      <c r="R291" s="124">
        <f t="shared" si="23"/>
        <v>13372.23199242533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13372.23199242533</v>
      </c>
      <c r="P292" s="124">
        <f t="shared" si="26"/>
        <v>44.892428509117657</v>
      </c>
      <c r="Q292" s="124">
        <f t="shared" si="22"/>
        <v>27.263538639138542</v>
      </c>
      <c r="R292" s="124">
        <f t="shared" si="23"/>
        <v>13444.387959573587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13444.387959573587</v>
      </c>
      <c r="P293" s="124">
        <f t="shared" si="26"/>
        <v>44.892428509117657</v>
      </c>
      <c r="Q293" s="124">
        <f t="shared" si="22"/>
        <v>27.410651477107944</v>
      </c>
      <c r="R293" s="124">
        <f t="shared" si="23"/>
        <v>13516.691039559813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13516.691039559813</v>
      </c>
      <c r="P294" s="124">
        <f t="shared" si="26"/>
        <v>44.892428509117657</v>
      </c>
      <c r="Q294" s="124">
        <f t="shared" si="22"/>
        <v>27.5580642512843</v>
      </c>
      <c r="R294" s="124">
        <f t="shared" si="23"/>
        <v>13589.141532320216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13589.141532320216</v>
      </c>
      <c r="P295" s="124">
        <f t="shared" si="26"/>
        <v>44.892428509117657</v>
      </c>
      <c r="Q295" s="124">
        <f t="shared" si="22"/>
        <v>27.705777573182747</v>
      </c>
      <c r="R295" s="124">
        <f t="shared" si="23"/>
        <v>13661.739738402517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13661.739738402517</v>
      </c>
      <c r="P296" s="124">
        <f t="shared" si="26"/>
        <v>44.892428509117657</v>
      </c>
      <c r="Q296" s="124">
        <f t="shared" si="22"/>
        <v>27.853792055565204</v>
      </c>
      <c r="R296" s="124">
        <f t="shared" si="23"/>
        <v>13734.4859589672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13734.4859589672</v>
      </c>
      <c r="P297" s="124">
        <f t="shared" si="26"/>
        <v>44.892428509117657</v>
      </c>
      <c r="Q297" s="124">
        <f t="shared" si="22"/>
        <v>28.002108312442886</v>
      </c>
      <c r="R297" s="124">
        <f t="shared" si="23"/>
        <v>13807.380495788761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13807.380495788761</v>
      </c>
      <c r="P298" s="124">
        <f t="shared" si="26"/>
        <v>44.892428509117657</v>
      </c>
      <c r="Q298" s="124">
        <f t="shared" si="22"/>
        <v>28.150726959078877</v>
      </c>
      <c r="R298" s="124">
        <f t="shared" si="23"/>
        <v>13880.423651256957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13880.423651256957</v>
      </c>
      <c r="P299" s="124">
        <f t="shared" si="26"/>
        <v>44.892428509117657</v>
      </c>
      <c r="Q299" s="124">
        <f t="shared" si="22"/>
        <v>28.299648611990655</v>
      </c>
      <c r="R299" s="124">
        <f t="shared" si="23"/>
        <v>13953.615728378065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13953.615728378065</v>
      </c>
      <c r="P300" s="124">
        <f t="shared" si="26"/>
        <v>44.892428509117657</v>
      </c>
      <c r="Q300" s="124">
        <f t="shared" si="22"/>
        <v>28.448873888952683</v>
      </c>
      <c r="R300" s="124">
        <f t="shared" si="23"/>
        <v>14026.957030776135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14026.957030776135</v>
      </c>
      <c r="P301" s="124">
        <f t="shared" si="26"/>
        <v>44.892428509117657</v>
      </c>
      <c r="Q301" s="124">
        <f t="shared" si="22"/>
        <v>28.598403408998937</v>
      </c>
      <c r="R301" s="124">
        <f t="shared" si="23"/>
        <v>14100.447862694253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14100.447862694253</v>
      </c>
      <c r="P302" s="124">
        <f t="shared" si="26"/>
        <v>44.892428509117657</v>
      </c>
      <c r="Q302" s="124">
        <f t="shared" si="22"/>
        <v>28.748237792425503</v>
      </c>
      <c r="R302" s="124">
        <f t="shared" si="23"/>
        <v>14174.088528995797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14174.088528995797</v>
      </c>
      <c r="P303" s="124">
        <f t="shared" si="26"/>
        <v>44.892428509117657</v>
      </c>
      <c r="Q303" s="124">
        <f t="shared" si="22"/>
        <v>28.898377660793127</v>
      </c>
      <c r="R303" s="124">
        <f t="shared" si="23"/>
        <v>14247.879335165708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14247.879335165708</v>
      </c>
      <c r="P304" s="124">
        <f t="shared" si="26"/>
        <v>44.892428509117657</v>
      </c>
      <c r="Q304" s="124">
        <f t="shared" si="22"/>
        <v>29.048823636929804</v>
      </c>
      <c r="R304" s="124">
        <f t="shared" si="23"/>
        <v>14321.820587311755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14321.820587311755</v>
      </c>
      <c r="P305" s="124">
        <f t="shared" si="26"/>
        <v>44.892428509117657</v>
      </c>
      <c r="Q305" s="124">
        <f t="shared" si="22"/>
        <v>29.199576344933369</v>
      </c>
      <c r="R305" s="124">
        <f t="shared" si="23"/>
        <v>14395.912592165807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14395.912592165807</v>
      </c>
      <c r="P306" s="124">
        <f t="shared" si="26"/>
        <v>44.892428509117657</v>
      </c>
      <c r="Q306" s="124">
        <f t="shared" si="22"/>
        <v>29.350636410174079</v>
      </c>
      <c r="R306" s="124">
        <f t="shared" si="23"/>
        <v>14470.155657085099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14470.155657085099</v>
      </c>
      <c r="P307" s="124">
        <f t="shared" si="26"/>
        <v>44.892428509117657</v>
      </c>
      <c r="Q307" s="124">
        <f t="shared" si="22"/>
        <v>29.502004459297201</v>
      </c>
      <c r="R307" s="124">
        <f t="shared" si="23"/>
        <v>14544.550090053513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14544.550090053513</v>
      </c>
      <c r="P308" s="124">
        <f t="shared" si="26"/>
        <v>44.892428509117657</v>
      </c>
      <c r="Q308" s="124">
        <f t="shared" si="22"/>
        <v>29.653681120225613</v>
      </c>
      <c r="R308" s="124">
        <f t="shared" si="23"/>
        <v>14619.096199682857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14619.096199682857</v>
      </c>
      <c r="P309" s="124">
        <f t="shared" si="26"/>
        <v>44.892428509117657</v>
      </c>
      <c r="Q309" s="124">
        <f t="shared" si="22"/>
        <v>29.805667022162428</v>
      </c>
      <c r="R309" s="124">
        <f t="shared" si="23"/>
        <v>14693.794295214138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14693.794295214138</v>
      </c>
      <c r="P310" s="124">
        <f t="shared" si="26"/>
        <v>44.892428509117657</v>
      </c>
      <c r="Q310" s="124">
        <f t="shared" si="22"/>
        <v>29.957962795593573</v>
      </c>
      <c r="R310" s="124">
        <f t="shared" si="23"/>
        <v>14768.64468651885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14768.64468651885</v>
      </c>
      <c r="P311" s="124">
        <f t="shared" si="26"/>
        <v>44.892428509117657</v>
      </c>
      <c r="Q311" s="124">
        <f t="shared" si="22"/>
        <v>30.110569072290431</v>
      </c>
      <c r="R311" s="124">
        <f t="shared" si="23"/>
        <v>14843.647684100259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14843.647684100259</v>
      </c>
      <c r="P312" s="124">
        <f t="shared" si="26"/>
        <v>44.892428509117657</v>
      </c>
      <c r="Q312" s="124">
        <f t="shared" si="22"/>
        <v>30.263486485312452</v>
      </c>
      <c r="R312" s="124">
        <f t="shared" si="23"/>
        <v>14918.803599094688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14918.803599094688</v>
      </c>
      <c r="P313" s="124">
        <f t="shared" si="26"/>
        <v>44.892428509117657</v>
      </c>
      <c r="Q313" s="124">
        <f t="shared" si="22"/>
        <v>30.416715669009765</v>
      </c>
      <c r="R313" s="124">
        <f t="shared" si="23"/>
        <v>14994.112743272815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14994.112743272815</v>
      </c>
      <c r="P314" s="124">
        <f t="shared" si="26"/>
        <v>44.892428509117657</v>
      </c>
      <c r="Q314" s="124">
        <f t="shared" si="22"/>
        <v>30.570257259025841</v>
      </c>
      <c r="R314" s="124">
        <f t="shared" si="23"/>
        <v>15069.575429040959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15069.575429040959</v>
      </c>
      <c r="P315" s="124">
        <f t="shared" si="26"/>
        <v>44.892428509117657</v>
      </c>
      <c r="Q315" s="124">
        <f t="shared" ref="Q315:Q358" si="27">O315*$P$53</f>
        <v>30.724111892300101</v>
      </c>
      <c r="R315" s="124">
        <f t="shared" ref="R315:R358" si="28">O315+P315+Q315</f>
        <v>15145.191969442376</v>
      </c>
      <c r="Z315" s="2"/>
    </row>
    <row r="316" spans="13:26" x14ac:dyDescent="0.2">
      <c r="M316" s="2"/>
      <c r="N316" s="1">
        <f t="shared" ref="N316:N358" si="29">N315+1</f>
        <v>258</v>
      </c>
      <c r="O316" s="124">
        <f t="shared" ref="O316:O358" si="30">R315</f>
        <v>15145.191969442376</v>
      </c>
      <c r="P316" s="124">
        <f t="shared" ref="P316:P358" si="31">P315</f>
        <v>44.892428509117657</v>
      </c>
      <c r="Q316" s="124">
        <f t="shared" si="27"/>
        <v>30.878280207070574</v>
      </c>
      <c r="R316" s="124">
        <f t="shared" si="28"/>
        <v>15220.962678158565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15220.962678158565</v>
      </c>
      <c r="P317" s="124">
        <f t="shared" si="31"/>
        <v>44.892428509117657</v>
      </c>
      <c r="Q317" s="124">
        <f t="shared" si="27"/>
        <v>31.03276284287654</v>
      </c>
      <c r="R317" s="124">
        <f t="shared" si="28"/>
        <v>15296.88786951056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15296.88786951056</v>
      </c>
      <c r="P318" s="124">
        <f t="shared" si="31"/>
        <v>44.892428509117657</v>
      </c>
      <c r="Q318" s="124">
        <f t="shared" si="27"/>
        <v>31.187560440561178</v>
      </c>
      <c r="R318" s="124">
        <f t="shared" si="28"/>
        <v>15372.967858460239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15372.967858460239</v>
      </c>
      <c r="P319" s="124">
        <f t="shared" si="31"/>
        <v>44.892428509117657</v>
      </c>
      <c r="Q319" s="124">
        <f t="shared" si="27"/>
        <v>31.342673642274232</v>
      </c>
      <c r="R319" s="124">
        <f t="shared" si="28"/>
        <v>15449.20296061163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15449.20296061163</v>
      </c>
      <c r="P320" s="124">
        <f t="shared" si="31"/>
        <v>44.892428509117657</v>
      </c>
      <c r="Q320" s="124">
        <f t="shared" si="27"/>
        <v>31.498103091474668</v>
      </c>
      <c r="R320" s="124">
        <f t="shared" si="28"/>
        <v>15525.593492212223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15525.593492212223</v>
      </c>
      <c r="P321" s="124">
        <f t="shared" si="31"/>
        <v>44.892428509117657</v>
      </c>
      <c r="Q321" s="124">
        <f t="shared" si="27"/>
        <v>31.65384943293336</v>
      </c>
      <c r="R321" s="124">
        <f t="shared" si="28"/>
        <v>15602.139770154274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15602.139770154274</v>
      </c>
      <c r="P322" s="124">
        <f t="shared" si="31"/>
        <v>44.892428509117657</v>
      </c>
      <c r="Q322" s="124">
        <f t="shared" si="27"/>
        <v>31.809913312735734</v>
      </c>
      <c r="R322" s="124">
        <f t="shared" si="28"/>
        <v>15678.842111976128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15678.842111976128</v>
      </c>
      <c r="P323" s="124">
        <f t="shared" si="31"/>
        <v>44.892428509117657</v>
      </c>
      <c r="Q323" s="124">
        <f t="shared" si="27"/>
        <v>31.966295378284482</v>
      </c>
      <c r="R323" s="124">
        <f t="shared" si="28"/>
        <v>15755.70083586353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15755.70083586353</v>
      </c>
      <c r="P324" s="124">
        <f t="shared" si="31"/>
        <v>44.892428509117657</v>
      </c>
      <c r="Q324" s="124">
        <f t="shared" si="27"/>
        <v>32.122996278302224</v>
      </c>
      <c r="R324" s="124">
        <f t="shared" si="28"/>
        <v>15832.71626065095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15832.71626065095</v>
      </c>
      <c r="P325" s="124">
        <f t="shared" si="31"/>
        <v>44.892428509117657</v>
      </c>
      <c r="Q325" s="124">
        <f t="shared" si="27"/>
        <v>32.280016662834207</v>
      </c>
      <c r="R325" s="124">
        <f t="shared" si="28"/>
        <v>15909.888705822903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15909.888705822903</v>
      </c>
      <c r="P326" s="124">
        <f t="shared" si="31"/>
        <v>44.892428509117657</v>
      </c>
      <c r="Q326" s="124">
        <f t="shared" si="27"/>
        <v>32.437357183251002</v>
      </c>
      <c r="R326" s="124">
        <f t="shared" si="28"/>
        <v>15987.218491515272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15987.218491515272</v>
      </c>
      <c r="P327" s="124">
        <f t="shared" si="31"/>
        <v>44.892428509117657</v>
      </c>
      <c r="Q327" s="124">
        <f t="shared" si="27"/>
        <v>32.595018492251207</v>
      </c>
      <c r="R327" s="124">
        <f t="shared" si="28"/>
        <v>16064.705938516641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16064.705938516641</v>
      </c>
      <c r="P328" s="124">
        <f t="shared" si="31"/>
        <v>44.892428509117657</v>
      </c>
      <c r="Q328" s="124">
        <f t="shared" si="27"/>
        <v>32.753001243864155</v>
      </c>
      <c r="R328" s="124">
        <f t="shared" si="28"/>
        <v>16142.351368269623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16142.351368269623</v>
      </c>
      <c r="P329" s="124">
        <f t="shared" si="31"/>
        <v>44.892428509117657</v>
      </c>
      <c r="Q329" s="124">
        <f t="shared" si="27"/>
        <v>32.911306093452616</v>
      </c>
      <c r="R329" s="124">
        <f t="shared" si="28"/>
        <v>16220.155102872193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16220.155102872193</v>
      </c>
      <c r="P330" s="124">
        <f t="shared" si="31"/>
        <v>44.892428509117657</v>
      </c>
      <c r="Q330" s="124">
        <f t="shared" si="27"/>
        <v>33.069933697715541</v>
      </c>
      <c r="R330" s="124">
        <f t="shared" si="28"/>
        <v>16298.117465079027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16298.117465079027</v>
      </c>
      <c r="P331" s="124">
        <f t="shared" si="31"/>
        <v>44.892428509117657</v>
      </c>
      <c r="Q331" s="124">
        <f t="shared" si="27"/>
        <v>33.228884714690757</v>
      </c>
      <c r="R331" s="124">
        <f t="shared" si="28"/>
        <v>16376.238778302835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16376.238778302835</v>
      </c>
      <c r="P332" s="124">
        <f t="shared" si="31"/>
        <v>44.892428509117657</v>
      </c>
      <c r="Q332" s="124">
        <f t="shared" si="27"/>
        <v>33.388159803757716</v>
      </c>
      <c r="R332" s="124">
        <f t="shared" si="28"/>
        <v>16454.51936661571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16454.51936661571</v>
      </c>
      <c r="P333" s="124">
        <f t="shared" si="31"/>
        <v>44.892428509117657</v>
      </c>
      <c r="Q333" s="124">
        <f t="shared" si="27"/>
        <v>33.547759625640211</v>
      </c>
      <c r="R333" s="124">
        <f t="shared" si="28"/>
        <v>16532.959554750465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16532.959554750465</v>
      </c>
      <c r="P334" s="124">
        <f t="shared" si="31"/>
        <v>44.892428509117657</v>
      </c>
      <c r="Q334" s="124">
        <f t="shared" si="27"/>
        <v>33.707684842409158</v>
      </c>
      <c r="R334" s="124">
        <f t="shared" si="28"/>
        <v>16611.559668101989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16611.559668101989</v>
      </c>
      <c r="P335" s="124">
        <f t="shared" si="31"/>
        <v>44.892428509117657</v>
      </c>
      <c r="Q335" s="124">
        <f t="shared" si="27"/>
        <v>33.867936117485279</v>
      </c>
      <c r="R335" s="124">
        <f t="shared" si="28"/>
        <v>16690.320032728589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16690.320032728589</v>
      </c>
      <c r="P336" s="124">
        <f t="shared" si="31"/>
        <v>44.892428509117657</v>
      </c>
      <c r="Q336" s="124">
        <f t="shared" si="27"/>
        <v>34.028514115641933</v>
      </c>
      <c r="R336" s="124">
        <f t="shared" si="28"/>
        <v>16769.240975353347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16769.240975353347</v>
      </c>
      <c r="P337" s="124">
        <f t="shared" si="31"/>
        <v>44.892428509117657</v>
      </c>
      <c r="Q337" s="124">
        <f t="shared" si="27"/>
        <v>34.189419503007791</v>
      </c>
      <c r="R337" s="124">
        <f t="shared" si="28"/>
        <v>16848.32282336547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16848.32282336547</v>
      </c>
      <c r="P338" s="124">
        <f t="shared" si="31"/>
        <v>44.892428509117657</v>
      </c>
      <c r="Q338" s="124">
        <f t="shared" si="27"/>
        <v>34.350652947069655</v>
      </c>
      <c r="R338" s="124">
        <f t="shared" si="28"/>
        <v>16927.565904821655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16927.565904821655</v>
      </c>
      <c r="P339" s="124">
        <f t="shared" si="31"/>
        <v>44.892428509117657</v>
      </c>
      <c r="Q339" s="124">
        <f t="shared" si="27"/>
        <v>34.512215116675215</v>
      </c>
      <c r="R339" s="124">
        <f t="shared" si="28"/>
        <v>17006.970548447447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17006.970548447447</v>
      </c>
      <c r="P340" s="124">
        <f t="shared" si="31"/>
        <v>44.892428509117657</v>
      </c>
      <c r="Q340" s="124">
        <f t="shared" si="27"/>
        <v>34.674106682035813</v>
      </c>
      <c r="R340" s="124">
        <f t="shared" si="28"/>
        <v>17086.537083638599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17086.537083638599</v>
      </c>
      <c r="P341" s="124">
        <f t="shared" si="31"/>
        <v>44.892428509117657</v>
      </c>
      <c r="Q341" s="124">
        <f t="shared" si="27"/>
        <v>34.836328314729229</v>
      </c>
      <c r="R341" s="124">
        <f t="shared" si="28"/>
        <v>17166.265840462445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17166.265840462445</v>
      </c>
      <c r="P342" s="124">
        <f t="shared" si="31"/>
        <v>44.892428509117657</v>
      </c>
      <c r="Q342" s="124">
        <f t="shared" si="27"/>
        <v>34.998880687702467</v>
      </c>
      <c r="R342" s="124">
        <f t="shared" si="28"/>
        <v>17246.157149659262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17246.157149659262</v>
      </c>
      <c r="P343" s="124">
        <f t="shared" si="31"/>
        <v>44.892428509117657</v>
      </c>
      <c r="Q343" s="124">
        <f t="shared" si="27"/>
        <v>35.161764475274545</v>
      </c>
      <c r="R343" s="124">
        <f t="shared" si="28"/>
        <v>17326.211342643652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17326.211342643652</v>
      </c>
      <c r="P344" s="124">
        <f t="shared" si="31"/>
        <v>44.892428509117657</v>
      </c>
      <c r="Q344" s="124">
        <f t="shared" si="27"/>
        <v>35.32498035313931</v>
      </c>
      <c r="R344" s="124">
        <f t="shared" si="28"/>
        <v>17406.428751505908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17406.428751505908</v>
      </c>
      <c r="P345" s="124">
        <f t="shared" si="31"/>
        <v>44.892428509117657</v>
      </c>
      <c r="Q345" s="124">
        <f t="shared" si="27"/>
        <v>35.48852899836821</v>
      </c>
      <c r="R345" s="124">
        <f t="shared" si="28"/>
        <v>17486.809709013392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17486.809709013392</v>
      </c>
      <c r="P346" s="124">
        <f t="shared" si="31"/>
        <v>44.892428509117657</v>
      </c>
      <c r="Q346" s="124">
        <f t="shared" si="27"/>
        <v>35.652411089413114</v>
      </c>
      <c r="R346" s="124">
        <f t="shared" si="28"/>
        <v>17567.354548611922</v>
      </c>
      <c r="Z346" s="2"/>
    </row>
    <row r="347" spans="13:26" x14ac:dyDescent="0.2">
      <c r="M347" s="2"/>
      <c r="N347" s="1">
        <f t="shared" si="29"/>
        <v>289</v>
      </c>
      <c r="O347" s="124">
        <f t="shared" si="30"/>
        <v>17567.354548611922</v>
      </c>
      <c r="P347" s="124">
        <f t="shared" si="31"/>
        <v>44.892428509117657</v>
      </c>
      <c r="Q347" s="124">
        <f t="shared" si="27"/>
        <v>35.816627306109147</v>
      </c>
      <c r="R347" s="124">
        <f t="shared" si="28"/>
        <v>17648.063604427149</v>
      </c>
      <c r="Z347" s="2"/>
    </row>
    <row r="348" spans="13:26" x14ac:dyDescent="0.2">
      <c r="M348" s="2"/>
      <c r="N348" s="1">
        <f t="shared" si="29"/>
        <v>290</v>
      </c>
      <c r="O348" s="124">
        <f t="shared" si="30"/>
        <v>17648.063604427149</v>
      </c>
      <c r="P348" s="124">
        <f t="shared" si="31"/>
        <v>44.892428509117657</v>
      </c>
      <c r="Q348" s="124">
        <f t="shared" si="27"/>
        <v>35.981178329677483</v>
      </c>
      <c r="R348" s="124">
        <f t="shared" si="28"/>
        <v>17728.937211265944</v>
      </c>
      <c r="Z348" s="2"/>
    </row>
    <row r="349" spans="13:26" x14ac:dyDescent="0.2">
      <c r="M349" s="2"/>
      <c r="N349" s="1">
        <f t="shared" si="29"/>
        <v>291</v>
      </c>
      <c r="O349" s="124">
        <f t="shared" si="30"/>
        <v>17728.937211265944</v>
      </c>
      <c r="P349" s="124">
        <f t="shared" si="31"/>
        <v>44.892428509117657</v>
      </c>
      <c r="Q349" s="124">
        <f t="shared" si="27"/>
        <v>36.14606484272818</v>
      </c>
      <c r="R349" s="124">
        <f t="shared" si="28"/>
        <v>17809.975704617787</v>
      </c>
      <c r="Z349" s="2"/>
    </row>
    <row r="350" spans="13:26" x14ac:dyDescent="0.2">
      <c r="M350" s="2"/>
      <c r="N350" s="1">
        <f t="shared" si="29"/>
        <v>292</v>
      </c>
      <c r="O350" s="124">
        <f t="shared" si="30"/>
        <v>17809.975704617787</v>
      </c>
      <c r="P350" s="124">
        <f t="shared" si="31"/>
        <v>44.892428509117657</v>
      </c>
      <c r="Q350" s="124">
        <f t="shared" si="27"/>
        <v>36.311287529263012</v>
      </c>
      <c r="R350" s="124">
        <f t="shared" si="28"/>
        <v>17891.179420656168</v>
      </c>
      <c r="Z350" s="2"/>
    </row>
    <row r="351" spans="13:26" x14ac:dyDescent="0.2">
      <c r="M351" s="2"/>
      <c r="N351" s="1">
        <f t="shared" si="29"/>
        <v>293</v>
      </c>
      <c r="O351" s="124">
        <f t="shared" si="30"/>
        <v>17891.179420656168</v>
      </c>
      <c r="P351" s="124">
        <f t="shared" si="31"/>
        <v>44.892428509117657</v>
      </c>
      <c r="Q351" s="124">
        <f t="shared" si="27"/>
        <v>36.476847074678325</v>
      </c>
      <c r="R351" s="124">
        <f t="shared" si="28"/>
        <v>17972.548696239963</v>
      </c>
      <c r="Z351" s="2"/>
    </row>
    <row r="352" spans="13:26" x14ac:dyDescent="0.2">
      <c r="M352" s="2"/>
      <c r="N352" s="1">
        <f t="shared" si="29"/>
        <v>294</v>
      </c>
      <c r="O352" s="124">
        <f t="shared" si="30"/>
        <v>17972.548696239963</v>
      </c>
      <c r="P352" s="124">
        <f t="shared" si="31"/>
        <v>44.892428509117657</v>
      </c>
      <c r="Q352" s="124">
        <f t="shared" si="27"/>
        <v>36.642744165767837</v>
      </c>
      <c r="R352" s="124">
        <f t="shared" si="28"/>
        <v>18054.083868914848</v>
      </c>
      <c r="Z352" s="2"/>
    </row>
    <row r="353" spans="13:26" x14ac:dyDescent="0.2">
      <c r="M353" s="2"/>
      <c r="N353" s="1">
        <f t="shared" si="29"/>
        <v>295</v>
      </c>
      <c r="O353" s="124">
        <f t="shared" si="30"/>
        <v>18054.083868914848</v>
      </c>
      <c r="P353" s="124">
        <f t="shared" si="31"/>
        <v>44.892428509117657</v>
      </c>
      <c r="Q353" s="124">
        <f t="shared" si="27"/>
        <v>36.808979490725534</v>
      </c>
      <c r="R353" s="124">
        <f t="shared" si="28"/>
        <v>18135.785276914688</v>
      </c>
      <c r="Z353" s="2"/>
    </row>
    <row r="354" spans="13:26" x14ac:dyDescent="0.2">
      <c r="M354" s="2"/>
      <c r="N354" s="1">
        <f t="shared" si="29"/>
        <v>296</v>
      </c>
      <c r="O354" s="124">
        <f t="shared" si="30"/>
        <v>18135.785276914688</v>
      </c>
      <c r="P354" s="124">
        <f t="shared" si="31"/>
        <v>44.892428509117657</v>
      </c>
      <c r="Q354" s="124">
        <f t="shared" si="27"/>
        <v>36.975553739148495</v>
      </c>
      <c r="R354" s="124">
        <f t="shared" si="28"/>
        <v>18217.653259162955</v>
      </c>
      <c r="Z354" s="2"/>
    </row>
    <row r="355" spans="13:26" x14ac:dyDescent="0.2">
      <c r="M355" s="2"/>
      <c r="N355" s="1">
        <f t="shared" si="29"/>
        <v>297</v>
      </c>
      <c r="O355" s="124">
        <f t="shared" si="30"/>
        <v>18217.653259162955</v>
      </c>
      <c r="P355" s="124">
        <f t="shared" si="31"/>
        <v>44.892428509117657</v>
      </c>
      <c r="Q355" s="124">
        <f t="shared" si="27"/>
        <v>37.142467602039758</v>
      </c>
      <c r="R355" s="124">
        <f t="shared" si="28"/>
        <v>18299.688155274111</v>
      </c>
      <c r="Z355" s="2"/>
    </row>
    <row r="356" spans="13:26" x14ac:dyDescent="0.2">
      <c r="M356" s="2"/>
      <c r="N356" s="1">
        <f t="shared" si="29"/>
        <v>298</v>
      </c>
      <c r="O356" s="124">
        <f t="shared" si="30"/>
        <v>18299.688155274111</v>
      </c>
      <c r="P356" s="124">
        <f t="shared" si="31"/>
        <v>44.892428509117657</v>
      </c>
      <c r="Q356" s="124">
        <f t="shared" si="27"/>
        <v>37.309721771811205</v>
      </c>
      <c r="R356" s="124">
        <f t="shared" si="28"/>
        <v>18381.890305555036</v>
      </c>
      <c r="Z356" s="2"/>
    </row>
    <row r="357" spans="13:26" x14ac:dyDescent="0.2">
      <c r="M357" s="2"/>
      <c r="N357" s="1">
        <f t="shared" si="29"/>
        <v>299</v>
      </c>
      <c r="O357" s="124">
        <f t="shared" si="30"/>
        <v>18381.890305555036</v>
      </c>
      <c r="P357" s="124">
        <f t="shared" si="31"/>
        <v>44.892428509117657</v>
      </c>
      <c r="Q357" s="124">
        <f t="shared" si="27"/>
        <v>37.477316942286393</v>
      </c>
      <c r="R357" s="124">
        <f t="shared" si="28"/>
        <v>18464.26005100644</v>
      </c>
      <c r="Z357" s="2"/>
    </row>
    <row r="358" spans="13:26" x14ac:dyDescent="0.2">
      <c r="M358" s="2"/>
      <c r="N358" s="1">
        <f t="shared" si="29"/>
        <v>300</v>
      </c>
      <c r="O358" s="124">
        <f t="shared" si="30"/>
        <v>18464.26005100644</v>
      </c>
      <c r="P358" s="124">
        <f t="shared" si="31"/>
        <v>44.892428509117657</v>
      </c>
      <c r="Q358" s="124">
        <f t="shared" si="27"/>
        <v>37.645253808703487</v>
      </c>
      <c r="R358" s="124">
        <f t="shared" si="28"/>
        <v>18546.79773332426</v>
      </c>
      <c r="Z358" s="2"/>
    </row>
    <row r="359" spans="13:26" x14ac:dyDescent="0.2">
      <c r="M359" s="2"/>
      <c r="N359" s="163" t="s">
        <v>216</v>
      </c>
      <c r="O359" s="163" t="s">
        <v>216</v>
      </c>
      <c r="P359" s="163" t="s">
        <v>216</v>
      </c>
      <c r="Q359" s="163" t="s">
        <v>216</v>
      </c>
      <c r="R359" s="163" t="s">
        <v>216</v>
      </c>
      <c r="Z359" s="2"/>
    </row>
    <row r="360" spans="13:26" x14ac:dyDescent="0.2">
      <c r="M360" s="2"/>
      <c r="N360" s="134"/>
      <c r="O360" s="134" t="s">
        <v>231</v>
      </c>
      <c r="P360" s="196">
        <f>SUM(P59:P358)</f>
        <v>13467.728552735354</v>
      </c>
      <c r="Q360" s="196">
        <f>SUM(Q59:Q358)</f>
        <v>5079.0691805889564</v>
      </c>
      <c r="R360" s="196">
        <f>P360+Q360</f>
        <v>18546.797733324311</v>
      </c>
      <c r="S360" s="124">
        <f>R360-P54</f>
        <v>-1.127773430198431E-10</v>
      </c>
      <c r="Z360" s="2"/>
    </row>
    <row r="361" spans="13:26" x14ac:dyDescent="0.2"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</sheetData>
  <mergeCells count="1">
    <mergeCell ref="AF7:AF8"/>
  </mergeCells>
  <printOptions horizontalCentered="1"/>
  <pageMargins left="0.75" right="0.75" top="0.75" bottom="0.75" header="1" footer="1"/>
  <pageSetup scale="64" orientation="portrait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7A87A-49F7-466F-B6F6-65CF6C5C0159}">
  <sheetPr>
    <tabColor theme="2" tint="-0.499984740745262"/>
    <pageSetUpPr fitToPage="1"/>
  </sheetPr>
  <dimension ref="A1:AH421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3.710937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28515625" style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5703125" style="1" bestFit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Future Property 1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2055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10117744.51528669</v>
      </c>
      <c r="Q8" s="184">
        <f>G10</f>
        <v>4066265.4092713166</v>
      </c>
      <c r="R8" s="184">
        <f>G11</f>
        <v>4071936.7081089593</v>
      </c>
      <c r="S8" s="184">
        <f>G12</f>
        <v>4379522.4225314818</v>
      </c>
      <c r="T8" s="184">
        <f>G13</f>
        <v>-2399980.0246250681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21630712.119324818</v>
      </c>
      <c r="Q9" s="184">
        <f>L10</f>
        <v>9444372.1765648033</v>
      </c>
      <c r="R9" s="184">
        <f>L11</f>
        <v>9583404.2252000999</v>
      </c>
      <c r="S9" s="184">
        <f>L12</f>
        <v>8251348.3420943208</v>
      </c>
      <c r="T9" s="184">
        <f>L13</f>
        <v>-5648412.6245344067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30</v>
      </c>
      <c r="B10" s="170">
        <f>'Escalation Factors'!$A$10</f>
        <v>2023</v>
      </c>
      <c r="C10" s="201">
        <v>2055</v>
      </c>
      <c r="D10" s="10" t="s">
        <v>155</v>
      </c>
      <c r="E10" s="184">
        <f>VLOOKUP($A$10,'Cost Estimates in 2023'!$A:$F,2,FALSE)</f>
        <v>3856065</v>
      </c>
      <c r="F10" s="164">
        <f>VLOOKUP(G$7,Multiplier_Labor,3,FALSE)</f>
        <v>1.0545116353773385</v>
      </c>
      <c r="G10" s="185">
        <f>E10*F10</f>
        <v>4066265.4092713166</v>
      </c>
      <c r="H10" s="137"/>
      <c r="J10" s="165">
        <f>C10+1</f>
        <v>2056</v>
      </c>
      <c r="K10" s="164">
        <f>VLOOKUP(J$10,Multiplier_Labor,4,FALSE)</f>
        <v>2.3226157729476036</v>
      </c>
      <c r="L10" s="185">
        <f>G10*K10</f>
        <v>9444372.1765648033</v>
      </c>
      <c r="M10" s="2"/>
      <c r="O10" s="134" t="s">
        <v>235</v>
      </c>
      <c r="P10" s="184">
        <f>SUM(Q10:T10)</f>
        <v>21630712.119324818</v>
      </c>
      <c r="Q10" s="184">
        <f>Q9-Q16</f>
        <v>9444372.1765648033</v>
      </c>
      <c r="R10" s="184">
        <f>R9-R16</f>
        <v>9583404.2252000999</v>
      </c>
      <c r="S10" s="184">
        <f>S9-S16</f>
        <v>8251348.3420943208</v>
      </c>
      <c r="T10" s="184">
        <f>T9-T16</f>
        <v>-5648412.6245344067</v>
      </c>
      <c r="Z10" s="2"/>
      <c r="AA10" s="186" t="str">
        <f>A10</f>
        <v>Future Property 1 Solar</v>
      </c>
      <c r="AB10" s="182">
        <f>P12</f>
        <v>30</v>
      </c>
      <c r="AC10" s="187">
        <f>G7</f>
        <v>2025</v>
      </c>
      <c r="AD10" s="187">
        <f>C10</f>
        <v>2055</v>
      </c>
      <c r="AE10" s="182">
        <f>G15</f>
        <v>10117744.51528669</v>
      </c>
      <c r="AF10" s="182">
        <f>P16</f>
        <v>0</v>
      </c>
      <c r="AG10" s="182">
        <f>L15</f>
        <v>21630712.119324818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4016490</v>
      </c>
      <c r="F11" s="164">
        <f>VLOOKUP(G$7,Multiplier_Materials,3,FALSE)</f>
        <v>1.0138047668757943</v>
      </c>
      <c r="G11" s="185">
        <f>E11*F11</f>
        <v>4071936.7081089593</v>
      </c>
      <c r="H11" s="137"/>
      <c r="K11" s="164">
        <f>VLOOKUP(J$10,Multiplier_Materials,4,FALSE)</f>
        <v>2.3535248487815301</v>
      </c>
      <c r="L11" s="185">
        <f>G11*K11</f>
        <v>9583404.2252000999</v>
      </c>
      <c r="M11" s="2"/>
      <c r="O11" s="134" t="s">
        <v>234</v>
      </c>
      <c r="P11" s="184">
        <f>SUM(Q11:T11)</f>
        <v>10117744.515286686</v>
      </c>
      <c r="Q11" s="184">
        <f>Q10/((1+Q13)^(P12))</f>
        <v>4066265.4092713147</v>
      </c>
      <c r="R11" s="184">
        <f>R10/((1+R13)^(P12))</f>
        <v>4071936.7081089532</v>
      </c>
      <c r="S11" s="184">
        <f>S10/((1+S13)^(P12))</f>
        <v>4379522.4225314818</v>
      </c>
      <c r="T11" s="184">
        <f>T10/((1+T13)^(P12))</f>
        <v>-2399980.0246250648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4204285</v>
      </c>
      <c r="F12" s="164">
        <f>VLOOKUP(G$7,Multiplier_GDP,3,FALSE)</f>
        <v>1.0416806716317952</v>
      </c>
      <c r="G12" s="185">
        <f>E12*F12</f>
        <v>4379522.4225314818</v>
      </c>
      <c r="H12" s="137"/>
      <c r="K12" s="164">
        <f>VLOOKUP(J$10,Multiplier_GDP,4,FALSE)</f>
        <v>1.8840749163980348</v>
      </c>
      <c r="L12" s="185">
        <f>G12*K12</f>
        <v>8251348.3420943208</v>
      </c>
      <c r="M12" s="2"/>
      <c r="O12" s="134" t="s">
        <v>244</v>
      </c>
      <c r="P12" s="184">
        <f>(P7-P6)</f>
        <v>30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-2367300</v>
      </c>
      <c r="F13" s="164">
        <f>F11</f>
        <v>1.0138047668757943</v>
      </c>
      <c r="G13" s="185">
        <f>E13*F13</f>
        <v>-2399980.0246250681</v>
      </c>
      <c r="H13" s="137"/>
      <c r="K13" s="164">
        <f>K11</f>
        <v>2.3535248487815301</v>
      </c>
      <c r="L13" s="185">
        <f>G13*K13</f>
        <v>-5648412.6245344067</v>
      </c>
      <c r="M13" s="2"/>
      <c r="O13" s="180" t="s">
        <v>237</v>
      </c>
      <c r="P13" s="189">
        <f>IF(P8=0,0,((P9/P8)^(1/($P7-$P6))-1))</f>
        <v>2.565091141926068E-2</v>
      </c>
      <c r="Q13" s="189">
        <f>IF(Q8=0,0,((Q9/Q8)^(1/($P7-$P6))-1))</f>
        <v>2.8488039833445722E-2</v>
      </c>
      <c r="R13" s="189">
        <f>IF(R8=0,0,((R9/R8)^(1/($P7-$P6))-1))</f>
        <v>2.8941363573068202E-2</v>
      </c>
      <c r="S13" s="189">
        <f>IF(S8=0,0,((S9/S8)^(1/($P7-$P6))-1))</f>
        <v>2.1339054300326898E-2</v>
      </c>
      <c r="T13" s="189">
        <f>IF(T8=0,0,((T9/T8)^(1/($P7-$P6))-1))</f>
        <v>2.8941363573068202E-2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486726.82609061454</v>
      </c>
      <c r="Q14" s="185">
        <f>PMT(Q13,$P12,-Q11)</f>
        <v>203423.89397659388</v>
      </c>
      <c r="R14" s="185">
        <f>PMT(R13,$P12,-R11)</f>
        <v>204914.43965648333</v>
      </c>
      <c r="S14" s="185">
        <f>PMT(S13,$P12,-S11)</f>
        <v>199164.08333384807</v>
      </c>
      <c r="T14" s="185">
        <f>PMT(T13,$P12,-T11)</f>
        <v>-120775.59087631069</v>
      </c>
      <c r="U14" s="190"/>
      <c r="Z14" s="2"/>
    </row>
    <row r="15" spans="1:34" x14ac:dyDescent="0.2">
      <c r="E15" s="185">
        <f>SUM(E10:E13)</f>
        <v>9709540</v>
      </c>
      <c r="F15" s="124"/>
      <c r="G15" s="185">
        <f>SUM(G10:G13)</f>
        <v>10117744.51528669</v>
      </c>
      <c r="H15" s="137"/>
      <c r="L15" s="185">
        <f>SUM(L10:L13)</f>
        <v>21630712.119324818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486726.82609061454</v>
      </c>
      <c r="Q17" s="124">
        <f>IF($N17&lt;=TRUNC($P$12),Q14*(1+0),0)</f>
        <v>203423.89397659388</v>
      </c>
      <c r="R17" s="124">
        <f>IF($N17&lt;=TRUNC($P$12),R14*(1+0),0)</f>
        <v>204914.43965648333</v>
      </c>
      <c r="S17" s="124">
        <f>IF($N17&lt;=TRUNC($P$12),S14*(1+0),0)</f>
        <v>199164.08333384807</v>
      </c>
      <c r="T17" s="124">
        <f>IF($N17&lt;=TRUNC($P$12),T14*(1+0),0)</f>
        <v>-120775.59087631069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499207.0402873967</v>
      </c>
      <c r="Q18" s="124">
        <f t="shared" ref="Q18:Q48" si="3">IF($N18&lt;=TRUNC($P$12),Q17*(1+Q$13),0)</f>
        <v>209219.04197127372</v>
      </c>
      <c r="R18" s="124">
        <f t="shared" ref="R18:R48" si="4">IF($N18&lt;=TRUNC($P$12),R17*(1+R$13),0)</f>
        <v>210844.94295595316</v>
      </c>
      <c r="S18" s="124">
        <f t="shared" ref="S18:S48" si="5">IF($N18&lt;=TRUNC($P$12),S17*(1+S$13),0)</f>
        <v>203414.05652278388</v>
      </c>
      <c r="T18" s="124">
        <f t="shared" ref="T18:T48" si="6">IF($N18&lt;=TRUNC($P$12),T17*(1+T$13),0)</f>
        <v>-124271.00116261413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512013.51221197366</v>
      </c>
      <c r="Q19" s="124">
        <f t="shared" si="3"/>
        <v>215179.28237286673</v>
      </c>
      <c r="R19" s="124">
        <f t="shared" si="4"/>
        <v>216947.08310758421</v>
      </c>
      <c r="S19" s="124">
        <f t="shared" si="5"/>
        <v>207754.72012037333</v>
      </c>
      <c r="T19" s="124">
        <f t="shared" si="6"/>
        <v>-127867.57338885053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525154.91991102265</v>
      </c>
      <c r="Q20" s="124">
        <f t="shared" si="3"/>
        <v>221309.31834043722</v>
      </c>
      <c r="R20" s="124">
        <f t="shared" si="4"/>
        <v>223225.82751591745</v>
      </c>
      <c r="S20" s="124">
        <f t="shared" si="5"/>
        <v>212188.0093741712</v>
      </c>
      <c r="T20" s="124">
        <f t="shared" si="6"/>
        <v>-131568.23531950323</v>
      </c>
      <c r="U20" s="196">
        <f>SUM(Q17:T20)/4</f>
        <v>505775.57462525193</v>
      </c>
      <c r="V20" s="124">
        <f>SUM(Q17:Q20)/4</f>
        <v>212282.8841652929</v>
      </c>
      <c r="W20" s="124">
        <f>SUM(R17:R20)/4</f>
        <v>213983.07330898455</v>
      </c>
      <c r="X20" s="124">
        <f>SUM(S17:S20)/4</f>
        <v>205630.21733779414</v>
      </c>
      <c r="Y20" s="124">
        <f>SUM(T17:T20)/4</f>
        <v>-126120.60018681965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538640.17574131989</v>
      </c>
      <c r="Q21" s="124">
        <f t="shared" si="3"/>
        <v>227613.98701683231</v>
      </c>
      <c r="R21" s="124">
        <f t="shared" si="4"/>
        <v>229686.28734895462</v>
      </c>
      <c r="S21" s="124">
        <f t="shared" si="5"/>
        <v>216715.90082808491</v>
      </c>
      <c r="T21" s="124">
        <f t="shared" si="6"/>
        <v>-135375.99945255197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552478.43277631002</v>
      </c>
      <c r="Q22" s="124">
        <f t="shared" si="3"/>
        <v>234098.26334561722</v>
      </c>
      <c r="R22" s="124">
        <f t="shared" si="4"/>
        <v>236333.72169886893</v>
      </c>
      <c r="S22" s="124">
        <f t="shared" si="5"/>
        <v>221340.41320359966</v>
      </c>
      <c r="T22" s="124">
        <f t="shared" si="6"/>
        <v>-139293.96547177577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566679.09138965909</v>
      </c>
      <c r="Q23" s="124">
        <f t="shared" si="3"/>
        <v>240767.26399674764</v>
      </c>
      <c r="R23" s="124">
        <f t="shared" si="4"/>
        <v>243173.54186313221</v>
      </c>
      <c r="S23" s="124">
        <f t="shared" si="5"/>
        <v>226063.60829980805</v>
      </c>
      <c r="T23" s="124">
        <f t="shared" si="6"/>
        <v>-143325.32277002884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581251.80602072249</v>
      </c>
      <c r="Q24" s="124">
        <f t="shared" si="3"/>
        <v>247626.25140407673</v>
      </c>
      <c r="R24" s="124">
        <f t="shared" si="4"/>
        <v>250211.31574954384</v>
      </c>
      <c r="S24" s="124">
        <f t="shared" si="5"/>
        <v>230887.5919126455</v>
      </c>
      <c r="T24" s="124">
        <f t="shared" si="6"/>
        <v>-147473.3530455436</v>
      </c>
      <c r="U24" s="196">
        <f>SUM(Q21:T24)/4</f>
        <v>559762.3764820029</v>
      </c>
      <c r="V24" s="124">
        <f>SUM(Q21:Q24)/4</f>
        <v>237526.44144081848</v>
      </c>
      <c r="W24" s="124">
        <f>SUM(R21:R24)/4</f>
        <v>239851.2166651249</v>
      </c>
      <c r="X24" s="124">
        <f>SUM(S21:S24)/4</f>
        <v>223751.87856103454</v>
      </c>
      <c r="Y24" s="124">
        <f>SUM(T21:T24)/4</f>
        <v>-141367.16018497504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596206.49212699709</v>
      </c>
      <c r="Q25" s="124">
        <f t="shared" si="3"/>
        <v>254680.63791788291</v>
      </c>
      <c r="R25" s="124">
        <f t="shared" si="4"/>
        <v>257452.77240874714</v>
      </c>
      <c r="S25" s="124">
        <f t="shared" si="5"/>
        <v>235814.51477374116</v>
      </c>
      <c r="T25" s="124">
        <f t="shared" si="6"/>
        <v>-151741.43297337412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611553.33332876628</v>
      </c>
      <c r="Q26" s="124">
        <f t="shared" si="3"/>
        <v>261935.99007569492</v>
      </c>
      <c r="R26" s="124">
        <f t="shared" si="4"/>
        <v>264903.80669792305</v>
      </c>
      <c r="S26" s="124">
        <f t="shared" si="5"/>
        <v>240846.57350930327</v>
      </c>
      <c r="T26" s="124">
        <f t="shared" si="6"/>
        <v>-156133.0369541549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627302.78875129542</v>
      </c>
      <c r="Q27" s="124">
        <f t="shared" si="3"/>
        <v>269398.03299478436</v>
      </c>
      <c r="R27" s="124">
        <f t="shared" si="4"/>
        <v>272570.48407945741</v>
      </c>
      <c r="S27" s="124">
        <f t="shared" si="5"/>
        <v>245986.01161946598</v>
      </c>
      <c r="T27" s="124">
        <f t="shared" si="6"/>
        <v>-160651.73994241239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643465.60057008266</v>
      </c>
      <c r="Q28" s="124">
        <f t="shared" si="3"/>
        <v>277072.65488979168</v>
      </c>
      <c r="R28" s="124">
        <f t="shared" si="4"/>
        <v>280459.04555848817</v>
      </c>
      <c r="S28" s="124">
        <f t="shared" si="5"/>
        <v>251235.12047853461</v>
      </c>
      <c r="T28" s="124">
        <f t="shared" si="6"/>
        <v>-165301.22035673173</v>
      </c>
      <c r="U28" s="196">
        <f>SUM(Q25:T28)/4</f>
        <v>619632.05369428522</v>
      </c>
      <c r="V28" s="124">
        <f>SUM(Q25:Q28)/4</f>
        <v>265771.8289695385</v>
      </c>
      <c r="W28" s="124">
        <f>SUM(R25:R28)/4</f>
        <v>268846.52718615398</v>
      </c>
      <c r="X28" s="124">
        <f>SUM(S25:S28)/4</f>
        <v>243470.55509526125</v>
      </c>
      <c r="Y28" s="124">
        <f>SUM(T25:T28)/4</f>
        <v>-158456.85755666828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660052.80176483025</v>
      </c>
      <c r="Q29" s="124">
        <f t="shared" si="3"/>
        <v>284965.91171905061</v>
      </c>
      <c r="R29" s="124">
        <f t="shared" si="4"/>
        <v>288575.9127633521</v>
      </c>
      <c r="S29" s="124">
        <f t="shared" si="5"/>
        <v>256596.24035657523</v>
      </c>
      <c r="T29" s="124">
        <f t="shared" si="6"/>
        <v>-170085.26307414778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677075.72408794961</v>
      </c>
      <c r="Q30" s="124">
        <f t="shared" si="3"/>
        <v>293084.03196327708</v>
      </c>
      <c r="R30" s="124">
        <f t="shared" si="4"/>
        <v>296927.69317306631</v>
      </c>
      <c r="S30" s="124">
        <f t="shared" si="5"/>
        <v>262071.76146280393</v>
      </c>
      <c r="T30" s="124">
        <f t="shared" si="6"/>
        <v>-175007.76251119765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694546.00625359186</v>
      </c>
      <c r="Q31" s="124">
        <f t="shared" si="3"/>
        <v>301433.42154039379</v>
      </c>
      <c r="R31" s="124">
        <f t="shared" si="4"/>
        <v>305521.18549610046</v>
      </c>
      <c r="S31" s="124">
        <f t="shared" si="5"/>
        <v>267664.12501124101</v>
      </c>
      <c r="T31" s="124">
        <f t="shared" si="6"/>
        <v>-180072.72579414339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712475.60235334653</v>
      </c>
      <c r="Q32" s="124">
        <f t="shared" si="3"/>
        <v>310020.66886036837</v>
      </c>
      <c r="R32" s="124">
        <f t="shared" si="4"/>
        <v>314363.38520481793</v>
      </c>
      <c r="S32" s="124">
        <f t="shared" si="5"/>
        <v>273375.82430910534</v>
      </c>
      <c r="T32" s="124">
        <f t="shared" si="6"/>
        <v>-185284.27602094511</v>
      </c>
      <c r="U32" s="196">
        <f>SUM(Q29:T32)/4</f>
        <v>686037.53361492965</v>
      </c>
      <c r="V32" s="124">
        <f>SUM(Q29:Q32)/4</f>
        <v>297376.00852077245</v>
      </c>
      <c r="W32" s="124">
        <f>SUM(R29:R32)/4</f>
        <v>301347.04415933421</v>
      </c>
      <c r="X32" s="124">
        <f>SUM(S29:S32)/4</f>
        <v>264926.98778493138</v>
      </c>
      <c r="Y32" s="124">
        <f>SUM(T29:T32)/4</f>
        <v>-177612.5068501085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730876.79050493904</v>
      </c>
      <c r="Q33" s="124">
        <f t="shared" si="3"/>
        <v>318852.55002405401</v>
      </c>
      <c r="R33" s="124">
        <f t="shared" si="4"/>
        <v>323461.49023009103</v>
      </c>
      <c r="S33" s="124">
        <f t="shared" si="5"/>
        <v>279209.405868434</v>
      </c>
      <c r="T33" s="124">
        <f t="shared" si="6"/>
        <v>-190646.65561764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749762.18174042436</v>
      </c>
      <c r="Q34" s="124">
        <f t="shared" si="3"/>
        <v>327936.03417013498</v>
      </c>
      <c r="R34" s="124">
        <f t="shared" si="4"/>
        <v>332822.90682072652</v>
      </c>
      <c r="S34" s="124">
        <f t="shared" si="5"/>
        <v>285167.47054142255</v>
      </c>
      <c r="T34" s="124">
        <f t="shared" si="6"/>
        <v>-196164.22979185966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769144.72914056259</v>
      </c>
      <c r="Q35" s="124">
        <f t="shared" si="3"/>
        <v>337278.28897439601</v>
      </c>
      <c r="R35" s="124">
        <f t="shared" si="4"/>
        <v>342455.25557247055</v>
      </c>
      <c r="S35" s="124">
        <f t="shared" si="5"/>
        <v>291252.67467999284</v>
      </c>
      <c r="T35" s="124">
        <f t="shared" si="6"/>
        <v>-201841.49008629678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789037.73722224706</v>
      </c>
      <c r="Q36" s="124">
        <f t="shared" si="3"/>
        <v>346886.68630565505</v>
      </c>
      <c r="R36" s="124">
        <f t="shared" si="4"/>
        <v>352366.37763150141</v>
      </c>
      <c r="S36" s="124">
        <f t="shared" si="5"/>
        <v>297467.73132010468</v>
      </c>
      <c r="T36" s="124">
        <f t="shared" si="6"/>
        <v>-207683.05803501414</v>
      </c>
      <c r="U36" s="196">
        <f>SUM(Q33:T36)/4</f>
        <v>759705.3596520432</v>
      </c>
      <c r="V36" s="124">
        <f>SUM(Q33:Q36)/4</f>
        <v>332738.38986856001</v>
      </c>
      <c r="W36" s="124">
        <f>SUM(R33:R36)/4</f>
        <v>337776.50756369741</v>
      </c>
      <c r="X36" s="124">
        <f>SUM(S33:S36)/4</f>
        <v>288274.32060248853</v>
      </c>
      <c r="Y36" s="124">
        <f>SUM(T33:T36)/4</f>
        <v>-199083.85838270263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809454.87158604956</v>
      </c>
      <c r="Q37" s="124">
        <f t="shared" si="3"/>
        <v>356768.80804282252</v>
      </c>
      <c r="R37" s="124">
        <f t="shared" si="4"/>
        <v>362564.34107745974</v>
      </c>
      <c r="S37" s="124">
        <f t="shared" si="5"/>
        <v>303815.41139133944</v>
      </c>
      <c r="T37" s="124">
        <f t="shared" si="6"/>
        <v>-213693.68892557212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830410.16883114807</v>
      </c>
      <c r="Q38" s="124">
        <f t="shared" si="3"/>
        <v>366932.45205767738</v>
      </c>
      <c r="R38" s="124">
        <f t="shared" si="4"/>
        <v>373057.4474912124</v>
      </c>
      <c r="S38" s="124">
        <f t="shared" si="5"/>
        <v>310298.54495229537</v>
      </c>
      <c r="T38" s="124">
        <f t="shared" si="6"/>
        <v>-219878.27567003723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851918.04674509855</v>
      </c>
      <c r="Q39" s="124">
        <f t="shared" si="3"/>
        <v>377385.63836808043</v>
      </c>
      <c r="R39" s="124">
        <f t="shared" si="4"/>
        <v>383854.23871269636</v>
      </c>
      <c r="S39" s="124">
        <f t="shared" si="5"/>
        <v>316920.02245234483</v>
      </c>
      <c r="T39" s="124">
        <f t="shared" si="6"/>
        <v>-226241.8527880231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873993.31477613491</v>
      </c>
      <c r="Q40" s="124">
        <f t="shared" si="3"/>
        <v>388136.61546648067</v>
      </c>
      <c r="R40" s="124">
        <f t="shared" si="4"/>
        <v>394963.50379434379</v>
      </c>
      <c r="S40" s="124">
        <f t="shared" si="5"/>
        <v>323682.79602031625</v>
      </c>
      <c r="T40" s="124">
        <f t="shared" si="6"/>
        <v>-232789.60050500586</v>
      </c>
      <c r="U40" s="196">
        <f>SUM(Q37:T40)/4</f>
        <v>841444.10048460762</v>
      </c>
      <c r="V40" s="124">
        <f>SUM(Q37:Q40)/4</f>
        <v>372305.87848376523</v>
      </c>
      <c r="W40" s="124">
        <f>SUM(R37:R40)/4</f>
        <v>378609.88276892807</v>
      </c>
      <c r="X40" s="124">
        <f>SUM(S37:S40)/4</f>
        <v>313679.19370407396</v>
      </c>
      <c r="Y40" s="124">
        <f>SUM(T37:T40)/4</f>
        <v>-223150.85447215958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896651.1847958822</v>
      </c>
      <c r="Q41" s="124">
        <f t="shared" si="3"/>
        <v>399193.86682870856</v>
      </c>
      <c r="R41" s="124">
        <f t="shared" si="4"/>
        <v>406394.28615574882</v>
      </c>
      <c r="S41" s="124">
        <f t="shared" si="5"/>
        <v>330589.88078067539</v>
      </c>
      <c r="T41" s="124">
        <f t="shared" si="6"/>
        <v>-239526.84896925054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919907.28216060356</v>
      </c>
      <c r="Q42" s="124">
        <f t="shared" si="3"/>
        <v>410566.11760819203</v>
      </c>
      <c r="R42" s="124">
        <f t="shared" si="4"/>
        <v>418155.89094539988</v>
      </c>
      <c r="S42" s="124">
        <f t="shared" si="5"/>
        <v>337644.3561977928</v>
      </c>
      <c r="T42" s="124">
        <f t="shared" si="6"/>
        <v>-246459.08259078101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943777.65707931912</v>
      </c>
      <c r="Q43" s="124">
        <f t="shared" si="3"/>
        <v>422262.34152087738</v>
      </c>
      <c r="R43" s="124">
        <f t="shared" si="4"/>
        <v>430257.89261547098</v>
      </c>
      <c r="S43" s="124">
        <f t="shared" si="5"/>
        <v>344849.3674488964</v>
      </c>
      <c r="T43" s="124">
        <f t="shared" si="6"/>
        <v>-253591.94450592564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968278.79629737441</v>
      </c>
      <c r="Q44" s="124">
        <f t="shared" si="3"/>
        <v>434291.76792628819</v>
      </c>
      <c r="R44" s="124">
        <f t="shared" si="4"/>
        <v>442710.14271583746</v>
      </c>
      <c r="S44" s="124">
        <f t="shared" si="5"/>
        <v>352208.12682632176</v>
      </c>
      <c r="T44" s="124">
        <f t="shared" si="6"/>
        <v>-260931.24117107296</v>
      </c>
      <c r="U44" s="196">
        <f>SUM(Q41:T44)/4</f>
        <v>932153.73008329479</v>
      </c>
      <c r="V44" s="124">
        <f>SUM(Q41:Q44)/4</f>
        <v>416578.52347101655</v>
      </c>
      <c r="W44" s="124">
        <f>SUM(R41:R44)/4</f>
        <v>424379.55310811428</v>
      </c>
      <c r="X44" s="124">
        <f>SUM(S41:S44)/4</f>
        <v>341322.93281342159</v>
      </c>
      <c r="Y44" s="124">
        <f>SUM(T41:T44)/4</f>
        <v>-250127.27930925752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993427.6351042795</v>
      </c>
      <c r="Q45" s="124">
        <f t="shared" si="3"/>
        <v>446663.88911030983</v>
      </c>
      <c r="R45" s="124">
        <f t="shared" si="4"/>
        <v>455522.77791366144</v>
      </c>
      <c r="S45" s="124">
        <f t="shared" si="5"/>
        <v>359723.91516968509</v>
      </c>
      <c r="T45" s="124">
        <f t="shared" si="6"/>
        <v>-268482.94708937692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1019241.5696748786</v>
      </c>
      <c r="Q46" s="124">
        <f t="shared" si="3"/>
        <v>459388.46777544613</v>
      </c>
      <c r="R46" s="124">
        <f t="shared" si="4"/>
        <v>468706.22824507474</v>
      </c>
      <c r="S46" s="124">
        <f t="shared" si="5"/>
        <v>367400.08332861721</v>
      </c>
      <c r="T46" s="124">
        <f t="shared" si="6"/>
        <v>-276253.20967425941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503167.30119478953</v>
      </c>
      <c r="V48" s="124">
        <f>SUM(Q45:Q48)/4</f>
        <v>226513.08922143898</v>
      </c>
      <c r="W48" s="124">
        <f>SUM(R45:R48)/4</f>
        <v>231057.25153968405</v>
      </c>
      <c r="X48" s="124">
        <f>SUM(S45:S48)/4</f>
        <v>181780.99962457558</v>
      </c>
      <c r="Y48" s="124">
        <f>SUM(T45:T48)/4</f>
        <v>-136184.03919090907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21630712.119324822</v>
      </c>
      <c r="Q50" s="196">
        <f>SUM(Q$17:Q$48)</f>
        <v>9444372.1765648145</v>
      </c>
      <c r="R50" s="196">
        <f>SUM(R$17:R$48)</f>
        <v>9583404.2252000868</v>
      </c>
      <c r="S50" s="196">
        <f>SUM(S$17:S$48)</f>
        <v>8251348.3420943236</v>
      </c>
      <c r="T50" s="196">
        <f>SUM(T$17:T$48)</f>
        <v>-5648412.6245344011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0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2.565091141926068E-2</v>
      </c>
      <c r="Z52" s="2"/>
    </row>
    <row r="53" spans="13:26" x14ac:dyDescent="0.2">
      <c r="M53" s="2"/>
      <c r="O53" s="134" t="s">
        <v>236</v>
      </c>
      <c r="P53" s="197">
        <f>((1+P52)^(1/12))-1</f>
        <v>2.112849475047085E-3</v>
      </c>
      <c r="Z53" s="2"/>
    </row>
    <row r="54" spans="13:26" x14ac:dyDescent="0.2">
      <c r="M54" s="2"/>
      <c r="O54" s="134" t="s">
        <v>235</v>
      </c>
      <c r="P54" s="196">
        <f>P10</f>
        <v>21630712.119324818</v>
      </c>
      <c r="Z54" s="2"/>
    </row>
    <row r="55" spans="13:26" x14ac:dyDescent="0.2">
      <c r="M55" s="2"/>
      <c r="O55" s="134" t="s">
        <v>234</v>
      </c>
      <c r="P55" s="196">
        <f>P54/(1+P53)^P56</f>
        <v>10117744.51528649</v>
      </c>
      <c r="Z55" s="2"/>
    </row>
    <row r="56" spans="13:26" x14ac:dyDescent="0.2">
      <c r="M56" s="2"/>
      <c r="O56" s="134" t="s">
        <v>233</v>
      </c>
      <c r="P56" s="124">
        <f>$P$12*12</f>
        <v>360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40163.892999880096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40163.892999880096</v>
      </c>
      <c r="Q59" s="124">
        <f t="shared" ref="Q59:Q122" si="7">O59*$P$53</f>
        <v>0</v>
      </c>
      <c r="R59" s="124">
        <f t="shared" ref="R59:R122" si="8">O59+P59+Q59</f>
        <v>40163.892999880096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40163.892999880096</v>
      </c>
      <c r="P60" s="124">
        <f t="shared" ref="P60:P123" si="11">P59</f>
        <v>40163.892999880096</v>
      </c>
      <c r="Q60" s="124">
        <f t="shared" si="7"/>
        <v>84.860260240643953</v>
      </c>
      <c r="R60" s="124">
        <f t="shared" si="8"/>
        <v>80412.646260000838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80412.646260000838</v>
      </c>
      <c r="P61" s="124">
        <f t="shared" si="11"/>
        <v>40163.892999880096</v>
      </c>
      <c r="Q61" s="124">
        <f t="shared" si="7"/>
        <v>169.89981743758972</v>
      </c>
      <c r="R61" s="124">
        <f t="shared" si="8"/>
        <v>120746.43907731852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120746.43907731852</v>
      </c>
      <c r="P62" s="124">
        <f t="shared" si="11"/>
        <v>40163.892999880096</v>
      </c>
      <c r="Q62" s="124">
        <f t="shared" si="7"/>
        <v>255.11905041831724</v>
      </c>
      <c r="R62" s="124">
        <f t="shared" si="8"/>
        <v>161165.45112761692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161165.45112761692</v>
      </c>
      <c r="P63" s="124">
        <f t="shared" si="11"/>
        <v>40163.892999880096</v>
      </c>
      <c r="Q63" s="124">
        <f t="shared" si="7"/>
        <v>340.51833881071207</v>
      </c>
      <c r="R63" s="124">
        <f t="shared" si="8"/>
        <v>201669.86246630774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201669.86246630774</v>
      </c>
      <c r="P64" s="124">
        <f t="shared" si="11"/>
        <v>40163.892999880096</v>
      </c>
      <c r="Q64" s="124">
        <f t="shared" si="7"/>
        <v>426.09806304475615</v>
      </c>
      <c r="R64" s="124">
        <f t="shared" si="8"/>
        <v>242259.85352923258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242259.85352923258</v>
      </c>
      <c r="P65" s="124">
        <f t="shared" si="11"/>
        <v>40163.892999880096</v>
      </c>
      <c r="Q65" s="124">
        <f t="shared" si="7"/>
        <v>511.85860435422273</v>
      </c>
      <c r="R65" s="124">
        <f t="shared" si="8"/>
        <v>282935.60513346689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282935.60513346689</v>
      </c>
      <c r="P66" s="124">
        <f t="shared" si="11"/>
        <v>40163.892999880096</v>
      </c>
      <c r="Q66" s="124">
        <f t="shared" si="7"/>
        <v>597.80034477837489</v>
      </c>
      <c r="R66" s="124">
        <f t="shared" si="8"/>
        <v>323697.29847812536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323697.29847812536</v>
      </c>
      <c r="P67" s="124">
        <f t="shared" si="11"/>
        <v>40163.892999880096</v>
      </c>
      <c r="Q67" s="124">
        <f t="shared" si="7"/>
        <v>683.92366716366678</v>
      </c>
      <c r="R67" s="124">
        <f t="shared" si="8"/>
        <v>364545.11514516908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364545.11514516908</v>
      </c>
      <c r="P68" s="124">
        <f t="shared" si="11"/>
        <v>40163.892999880096</v>
      </c>
      <c r="Q68" s="124">
        <f t="shared" si="7"/>
        <v>770.22895516544963</v>
      </c>
      <c r="R68" s="124">
        <f t="shared" si="8"/>
        <v>405479.23710021458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405479.23710021458</v>
      </c>
      <c r="P69" s="124">
        <f t="shared" si="11"/>
        <v>40163.892999880096</v>
      </c>
      <c r="Q69" s="124">
        <f t="shared" si="7"/>
        <v>856.71659324968084</v>
      </c>
      <c r="R69" s="124">
        <f t="shared" si="8"/>
        <v>446499.84669334436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446499.84669334436</v>
      </c>
      <c r="P70" s="124">
        <f t="shared" si="11"/>
        <v>40163.892999880096</v>
      </c>
      <c r="Q70" s="124">
        <f t="shared" si="7"/>
        <v>943.3869666946365</v>
      </c>
      <c r="R70" s="124">
        <f t="shared" si="8"/>
        <v>487607.12665991904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487607.12665991904</v>
      </c>
      <c r="P71" s="124">
        <f t="shared" si="11"/>
        <v>40163.892999880096</v>
      </c>
      <c r="Q71" s="124">
        <f t="shared" si="7"/>
        <v>1030.2404615926275</v>
      </c>
      <c r="R71" s="124">
        <f t="shared" si="8"/>
        <v>528801.26012139185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528801.26012139185</v>
      </c>
      <c r="P72" s="124">
        <f t="shared" si="11"/>
        <v>40163.892999880096</v>
      </c>
      <c r="Q72" s="124">
        <f t="shared" si="7"/>
        <v>1117.2774648517197</v>
      </c>
      <c r="R72" s="124">
        <f t="shared" si="8"/>
        <v>570082.43058612372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570082.43058612372</v>
      </c>
      <c r="P73" s="124">
        <f t="shared" si="11"/>
        <v>40163.892999880096</v>
      </c>
      <c r="Q73" s="124">
        <f t="shared" si="7"/>
        <v>1204.4983641974577</v>
      </c>
      <c r="R73" s="124">
        <f t="shared" si="8"/>
        <v>611450.82195020129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611450.82195020129</v>
      </c>
      <c r="P74" s="124">
        <f t="shared" si="11"/>
        <v>40163.892999880096</v>
      </c>
      <c r="Q74" s="124">
        <f t="shared" si="7"/>
        <v>1291.9035481745914</v>
      </c>
      <c r="R74" s="124">
        <f t="shared" si="8"/>
        <v>652906.61849825596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652906.61849825596</v>
      </c>
      <c r="P75" s="124">
        <f t="shared" si="11"/>
        <v>40163.892999880096</v>
      </c>
      <c r="Q75" s="124">
        <f t="shared" si="7"/>
        <v>1379.4934061488075</v>
      </c>
      <c r="R75" s="124">
        <f t="shared" si="8"/>
        <v>694450.00490428496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694450.00490428496</v>
      </c>
      <c r="P76" s="124">
        <f t="shared" si="11"/>
        <v>40163.892999880096</v>
      </c>
      <c r="Q76" s="124">
        <f t="shared" si="7"/>
        <v>1467.2683283084641</v>
      </c>
      <c r="R76" s="124">
        <f t="shared" si="8"/>
        <v>736081.16623247357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736081.16623247357</v>
      </c>
      <c r="P77" s="124">
        <f t="shared" si="11"/>
        <v>40163.892999880096</v>
      </c>
      <c r="Q77" s="124">
        <f t="shared" si="7"/>
        <v>1555.2287056663279</v>
      </c>
      <c r="R77" s="124">
        <f t="shared" si="8"/>
        <v>777800.28793802008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777800.28793802008</v>
      </c>
      <c r="P78" s="124">
        <f t="shared" si="11"/>
        <v>40163.892999880096</v>
      </c>
      <c r="Q78" s="124">
        <f t="shared" si="7"/>
        <v>1643.3749300613172</v>
      </c>
      <c r="R78" s="124">
        <f t="shared" si="8"/>
        <v>819607.55586796149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819607.55586796149</v>
      </c>
      <c r="P79" s="124">
        <f t="shared" si="11"/>
        <v>40163.892999880096</v>
      </c>
      <c r="Q79" s="124">
        <f t="shared" si="7"/>
        <v>1731.7073941602468</v>
      </c>
      <c r="R79" s="124">
        <f t="shared" si="8"/>
        <v>861503.15626200184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861503.15626200184</v>
      </c>
      <c r="P80" s="124">
        <f t="shared" si="11"/>
        <v>40163.892999880096</v>
      </c>
      <c r="Q80" s="124">
        <f t="shared" si="7"/>
        <v>1820.2264914595773</v>
      </c>
      <c r="R80" s="124">
        <f t="shared" si="8"/>
        <v>903487.2757533415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903487.2757533415</v>
      </c>
      <c r="P81" s="124">
        <f t="shared" si="11"/>
        <v>40163.892999880096</v>
      </c>
      <c r="Q81" s="124">
        <f t="shared" si="7"/>
        <v>1908.9326162871685</v>
      </c>
      <c r="R81" s="124">
        <f t="shared" si="8"/>
        <v>945560.10136950877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945560.10136950877</v>
      </c>
      <c r="P82" s="124">
        <f t="shared" si="11"/>
        <v>40163.892999880096</v>
      </c>
      <c r="Q82" s="124">
        <f t="shared" si="7"/>
        <v>1997.8261638040351</v>
      </c>
      <c r="R82" s="124">
        <f t="shared" si="8"/>
        <v>987721.82053319295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987721.82053319295</v>
      </c>
      <c r="P83" s="124">
        <f t="shared" si="11"/>
        <v>40163.892999880096</v>
      </c>
      <c r="Q83" s="124">
        <f t="shared" si="7"/>
        <v>2086.9075300061077</v>
      </c>
      <c r="R83" s="124">
        <f t="shared" si="8"/>
        <v>1029972.6210630792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1029972.6210630792</v>
      </c>
      <c r="P84" s="124">
        <f t="shared" si="11"/>
        <v>40163.892999880096</v>
      </c>
      <c r="Q84" s="124">
        <f t="shared" si="7"/>
        <v>2176.1771117259973</v>
      </c>
      <c r="R84" s="124">
        <f t="shared" si="8"/>
        <v>1072312.6911746853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1072312.6911746853</v>
      </c>
      <c r="P85" s="124">
        <f t="shared" si="11"/>
        <v>40163.892999880096</v>
      </c>
      <c r="Q85" s="124">
        <f t="shared" si="7"/>
        <v>2265.6353066347606</v>
      </c>
      <c r="R85" s="124">
        <f t="shared" si="8"/>
        <v>1114742.2194812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1114742.2194812</v>
      </c>
      <c r="P86" s="124">
        <f t="shared" si="11"/>
        <v>40163.892999880096</v>
      </c>
      <c r="Q86" s="124">
        <f t="shared" si="7"/>
        <v>2355.2825132436756</v>
      </c>
      <c r="R86" s="124">
        <f t="shared" si="8"/>
        <v>1157261.3949943236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1157261.3949943236</v>
      </c>
      <c r="P87" s="124">
        <f t="shared" si="11"/>
        <v>40163.892999880096</v>
      </c>
      <c r="Q87" s="124">
        <f t="shared" si="7"/>
        <v>2445.1191309060141</v>
      </c>
      <c r="R87" s="124">
        <f t="shared" si="8"/>
        <v>1199870.4071251096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1199870.4071251096</v>
      </c>
      <c r="P88" s="124">
        <f t="shared" si="11"/>
        <v>40163.892999880096</v>
      </c>
      <c r="Q88" s="124">
        <f t="shared" si="7"/>
        <v>2535.1455598188199</v>
      </c>
      <c r="R88" s="124">
        <f t="shared" si="8"/>
        <v>1242569.4456848083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1242569.4456848083</v>
      </c>
      <c r="P89" s="124">
        <f t="shared" si="11"/>
        <v>40163.892999880096</v>
      </c>
      <c r="Q89" s="124">
        <f t="shared" si="7"/>
        <v>2625.3622010246945</v>
      </c>
      <c r="R89" s="124">
        <f t="shared" si="8"/>
        <v>1285358.7008857131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1285358.7008857131</v>
      </c>
      <c r="P90" s="124">
        <f t="shared" si="11"/>
        <v>40163.892999880096</v>
      </c>
      <c r="Q90" s="124">
        <f t="shared" si="7"/>
        <v>2715.7694564135822</v>
      </c>
      <c r="R90" s="124">
        <f t="shared" si="8"/>
        <v>1328238.3633420067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1328238.3633420067</v>
      </c>
      <c r="P91" s="124">
        <f t="shared" si="11"/>
        <v>40163.892999880096</v>
      </c>
      <c r="Q91" s="124">
        <f t="shared" si="7"/>
        <v>2806.3677287245582</v>
      </c>
      <c r="R91" s="124">
        <f t="shared" si="8"/>
        <v>1371208.6240706113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1371208.6240706113</v>
      </c>
      <c r="P92" s="124">
        <f t="shared" si="11"/>
        <v>40163.892999880096</v>
      </c>
      <c r="Q92" s="124">
        <f t="shared" si="7"/>
        <v>2897.1574215476267</v>
      </c>
      <c r="R92" s="124">
        <f t="shared" si="8"/>
        <v>1414269.674492039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1414269.674492039</v>
      </c>
      <c r="P93" s="124">
        <f t="shared" si="11"/>
        <v>40163.892999880096</v>
      </c>
      <c r="Q93" s="124">
        <f t="shared" si="7"/>
        <v>2988.1389393255163</v>
      </c>
      <c r="R93" s="124">
        <f t="shared" si="8"/>
        <v>1457421.7064312445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1457421.7064312445</v>
      </c>
      <c r="P94" s="124">
        <f t="shared" si="11"/>
        <v>40163.892999880096</v>
      </c>
      <c r="Q94" s="124">
        <f t="shared" si="7"/>
        <v>3079.3126873554816</v>
      </c>
      <c r="R94" s="124">
        <f t="shared" si="8"/>
        <v>1500664.9121184801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1500664.9121184801</v>
      </c>
      <c r="P95" s="124">
        <f t="shared" si="11"/>
        <v>40163.892999880096</v>
      </c>
      <c r="Q95" s="124">
        <f t="shared" si="7"/>
        <v>3170.6790717911103</v>
      </c>
      <c r="R95" s="124">
        <f t="shared" si="8"/>
        <v>1543999.4841901511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1543999.4841901511</v>
      </c>
      <c r="P96" s="124">
        <f t="shared" si="11"/>
        <v>40163.892999880096</v>
      </c>
      <c r="Q96" s="124">
        <f t="shared" si="7"/>
        <v>3262.2384996441306</v>
      </c>
      <c r="R96" s="124">
        <f t="shared" si="8"/>
        <v>1587425.6156896753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1587425.6156896753</v>
      </c>
      <c r="P97" s="124">
        <f t="shared" si="11"/>
        <v>40163.892999880096</v>
      </c>
      <c r="Q97" s="124">
        <f t="shared" si="7"/>
        <v>3353.9913787862261</v>
      </c>
      <c r="R97" s="124">
        <f t="shared" si="8"/>
        <v>1630943.5000683416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1630943.5000683416</v>
      </c>
      <c r="P98" s="124">
        <f t="shared" si="11"/>
        <v>40163.892999880096</v>
      </c>
      <c r="Q98" s="124">
        <f t="shared" si="7"/>
        <v>3445.9381179508509</v>
      </c>
      <c r="R98" s="124">
        <f t="shared" si="8"/>
        <v>1674553.3311861726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1674553.3311861726</v>
      </c>
      <c r="P99" s="124">
        <f t="shared" si="11"/>
        <v>40163.892999880096</v>
      </c>
      <c r="Q99" s="124">
        <f t="shared" si="7"/>
        <v>3538.0791267350523</v>
      </c>
      <c r="R99" s="124">
        <f t="shared" si="8"/>
        <v>1718255.3033127876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1718255.3033127876</v>
      </c>
      <c r="P100" s="124">
        <f t="shared" si="11"/>
        <v>40163.892999880096</v>
      </c>
      <c r="Q100" s="124">
        <f t="shared" si="7"/>
        <v>3630.414815601293</v>
      </c>
      <c r="R100" s="124">
        <f t="shared" si="8"/>
        <v>1762049.6111282688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1762049.6111282688</v>
      </c>
      <c r="P101" s="124">
        <f t="shared" si="11"/>
        <v>40163.892999880096</v>
      </c>
      <c r="Q101" s="124">
        <f t="shared" si="7"/>
        <v>3722.9455958792828</v>
      </c>
      <c r="R101" s="124">
        <f t="shared" si="8"/>
        <v>1805936.4497240281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1805936.4497240281</v>
      </c>
      <c r="P102" s="124">
        <f t="shared" si="11"/>
        <v>40163.892999880096</v>
      </c>
      <c r="Q102" s="124">
        <f t="shared" si="7"/>
        <v>3815.6718797678091</v>
      </c>
      <c r="R102" s="124">
        <f t="shared" si="8"/>
        <v>1849916.014603676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1849916.014603676</v>
      </c>
      <c r="P103" s="124">
        <f t="shared" si="11"/>
        <v>40163.892999880096</v>
      </c>
      <c r="Q103" s="124">
        <f t="shared" si="7"/>
        <v>3908.5940803365725</v>
      </c>
      <c r="R103" s="124">
        <f t="shared" si="8"/>
        <v>1893988.5016838927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1893988.5016838927</v>
      </c>
      <c r="P104" s="124">
        <f t="shared" si="11"/>
        <v>40163.892999880096</v>
      </c>
      <c r="Q104" s="124">
        <f t="shared" si="7"/>
        <v>4001.7126115280275</v>
      </c>
      <c r="R104" s="124">
        <f t="shared" si="8"/>
        <v>1938154.1072953008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1938154.1072953008</v>
      </c>
      <c r="P105" s="124">
        <f t="shared" si="11"/>
        <v>40163.892999880096</v>
      </c>
      <c r="Q105" s="124">
        <f t="shared" si="7"/>
        <v>4095.027888159228</v>
      </c>
      <c r="R105" s="124">
        <f t="shared" si="8"/>
        <v>1982413.0281833401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1982413.0281833401</v>
      </c>
      <c r="P106" s="124">
        <f t="shared" si="11"/>
        <v>40163.892999880096</v>
      </c>
      <c r="Q106" s="124">
        <f t="shared" si="7"/>
        <v>4188.5403259236718</v>
      </c>
      <c r="R106" s="124">
        <f t="shared" si="8"/>
        <v>2026765.4615091437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2026765.4615091437</v>
      </c>
      <c r="P107" s="124">
        <f t="shared" si="11"/>
        <v>40163.892999880096</v>
      </c>
      <c r="Q107" s="124">
        <f t="shared" si="7"/>
        <v>4282.2503413931572</v>
      </c>
      <c r="R107" s="124">
        <f t="shared" si="8"/>
        <v>2071211.6048504168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2071211.6048504168</v>
      </c>
      <c r="P108" s="124">
        <f t="shared" si="11"/>
        <v>40163.892999880096</v>
      </c>
      <c r="Q108" s="124">
        <f t="shared" si="7"/>
        <v>4376.1583520196336</v>
      </c>
      <c r="R108" s="124">
        <f t="shared" si="8"/>
        <v>2115751.6562023167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2115751.6562023167</v>
      </c>
      <c r="P109" s="124">
        <f t="shared" si="11"/>
        <v>40163.892999880096</v>
      </c>
      <c r="Q109" s="124">
        <f t="shared" si="7"/>
        <v>4470.2647761370654</v>
      </c>
      <c r="R109" s="124">
        <f t="shared" si="8"/>
        <v>2160385.813978334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2160385.813978334</v>
      </c>
      <c r="P110" s="124">
        <f t="shared" si="11"/>
        <v>40163.892999880096</v>
      </c>
      <c r="Q110" s="124">
        <f t="shared" si="7"/>
        <v>4564.5700329632919</v>
      </c>
      <c r="R110" s="124">
        <f t="shared" si="8"/>
        <v>2205114.277011177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2205114.277011177</v>
      </c>
      <c r="P111" s="124">
        <f t="shared" si="11"/>
        <v>40163.892999880096</v>
      </c>
      <c r="Q111" s="124">
        <f t="shared" si="7"/>
        <v>4659.0745426018975</v>
      </c>
      <c r="R111" s="124">
        <f t="shared" si="8"/>
        <v>2249937.2445536591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2249937.2445536591</v>
      </c>
      <c r="P112" s="124">
        <f t="shared" si="11"/>
        <v>40163.892999880096</v>
      </c>
      <c r="Q112" s="124">
        <f t="shared" si="7"/>
        <v>4753.7787260440837</v>
      </c>
      <c r="R112" s="124">
        <f t="shared" si="8"/>
        <v>2294854.9162795832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2294854.9162795832</v>
      </c>
      <c r="P113" s="124">
        <f t="shared" si="11"/>
        <v>40163.892999880096</v>
      </c>
      <c r="Q113" s="124">
        <f t="shared" si="7"/>
        <v>4848.6830051705392</v>
      </c>
      <c r="R113" s="124">
        <f t="shared" si="8"/>
        <v>2339867.4922846337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2339867.4922846337</v>
      </c>
      <c r="P114" s="124">
        <f t="shared" si="11"/>
        <v>40163.892999880096</v>
      </c>
      <c r="Q114" s="124">
        <f t="shared" si="7"/>
        <v>4943.787802753327</v>
      </c>
      <c r="R114" s="124">
        <f t="shared" si="8"/>
        <v>2384975.1730872672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2384975.1730872672</v>
      </c>
      <c r="P115" s="124">
        <f t="shared" si="11"/>
        <v>40163.892999880096</v>
      </c>
      <c r="Q115" s="124">
        <f t="shared" si="7"/>
        <v>5039.0935424577629</v>
      </c>
      <c r="R115" s="124">
        <f t="shared" si="8"/>
        <v>2430178.1596296048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2430178.1596296048</v>
      </c>
      <c r="P116" s="124">
        <f t="shared" si="11"/>
        <v>40163.892999880096</v>
      </c>
      <c r="Q116" s="124">
        <f t="shared" si="7"/>
        <v>5134.6006488443018</v>
      </c>
      <c r="R116" s="124">
        <f t="shared" si="8"/>
        <v>2475476.6532783289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2475476.6532783289</v>
      </c>
      <c r="P117" s="124">
        <f t="shared" si="11"/>
        <v>40163.892999880096</v>
      </c>
      <c r="Q117" s="124">
        <f t="shared" si="7"/>
        <v>5230.3095473704325</v>
      </c>
      <c r="R117" s="124">
        <f t="shared" si="8"/>
        <v>2520870.8558255793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2520870.8558255793</v>
      </c>
      <c r="P118" s="124">
        <f t="shared" si="11"/>
        <v>40163.892999880096</v>
      </c>
      <c r="Q118" s="124">
        <f t="shared" si="7"/>
        <v>5326.2206643925711</v>
      </c>
      <c r="R118" s="124">
        <f t="shared" si="8"/>
        <v>2566360.969489852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2566360.969489852</v>
      </c>
      <c r="P119" s="124">
        <f t="shared" si="11"/>
        <v>40163.892999880096</v>
      </c>
      <c r="Q119" s="124">
        <f t="shared" si="7"/>
        <v>5422.3344271679616</v>
      </c>
      <c r="R119" s="124">
        <f t="shared" si="8"/>
        <v>2611947.1969169001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2611947.1969169001</v>
      </c>
      <c r="P120" s="124">
        <f t="shared" si="11"/>
        <v>40163.892999880096</v>
      </c>
      <c r="Q120" s="124">
        <f t="shared" si="7"/>
        <v>5518.6512638565773</v>
      </c>
      <c r="R120" s="124">
        <f t="shared" si="8"/>
        <v>2657629.7411806369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2657629.7411806369</v>
      </c>
      <c r="P121" s="124">
        <f t="shared" si="11"/>
        <v>40163.892999880096</v>
      </c>
      <c r="Q121" s="124">
        <f t="shared" si="7"/>
        <v>5615.1716035230293</v>
      </c>
      <c r="R121" s="124">
        <f t="shared" si="8"/>
        <v>2703408.8057840401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2703408.8057840401</v>
      </c>
      <c r="P122" s="124">
        <f t="shared" si="11"/>
        <v>40163.892999880096</v>
      </c>
      <c r="Q122" s="124">
        <f t="shared" si="7"/>
        <v>5711.8958761384765</v>
      </c>
      <c r="R122" s="124">
        <f t="shared" si="8"/>
        <v>2749284.5946600586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2749284.5946600586</v>
      </c>
      <c r="P123" s="124">
        <f t="shared" si="11"/>
        <v>40163.892999880096</v>
      </c>
      <c r="Q123" s="124">
        <f t="shared" ref="Q123:Q186" si="12">O123*$P$53</f>
        <v>5808.8245125825424</v>
      </c>
      <c r="R123" s="124">
        <f t="shared" ref="R123:R186" si="13">O123+P123+Q123</f>
        <v>2795257.3121725214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2795257.3121725214</v>
      </c>
      <c r="P124" s="124">
        <f t="shared" ref="P124:P187" si="16">P123</f>
        <v>40163.892999880096</v>
      </c>
      <c r="Q124" s="124">
        <f t="shared" si="12"/>
        <v>5905.9579446452371</v>
      </c>
      <c r="R124" s="124">
        <f t="shared" si="13"/>
        <v>2841327.1631170465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2841327.1631170465</v>
      </c>
      <c r="P125" s="124">
        <f t="shared" si="16"/>
        <v>40163.892999880096</v>
      </c>
      <c r="Q125" s="124">
        <f t="shared" si="12"/>
        <v>6003.2966050288751</v>
      </c>
      <c r="R125" s="124">
        <f t="shared" si="13"/>
        <v>2887494.3527219552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2887494.3527219552</v>
      </c>
      <c r="P126" s="124">
        <f t="shared" si="16"/>
        <v>40163.892999880096</v>
      </c>
      <c r="Q126" s="124">
        <f t="shared" si="12"/>
        <v>6100.8409273500056</v>
      </c>
      <c r="R126" s="124">
        <f t="shared" si="13"/>
        <v>2933759.086649185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2933759.086649185</v>
      </c>
      <c r="P127" s="124">
        <f t="shared" si="16"/>
        <v>40163.892999880096</v>
      </c>
      <c r="Q127" s="124">
        <f t="shared" si="12"/>
        <v>6198.5913461413465</v>
      </c>
      <c r="R127" s="124">
        <f t="shared" si="13"/>
        <v>2980121.5709952065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2980121.5709952065</v>
      </c>
      <c r="P128" s="124">
        <f t="shared" si="16"/>
        <v>40163.892999880096</v>
      </c>
      <c r="Q128" s="124">
        <f t="shared" si="12"/>
        <v>6296.5482968537162</v>
      </c>
      <c r="R128" s="124">
        <f t="shared" si="13"/>
        <v>3026582.0122919404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3026582.0122919404</v>
      </c>
      <c r="P129" s="124">
        <f t="shared" si="16"/>
        <v>40163.892999880096</v>
      </c>
      <c r="Q129" s="124">
        <f t="shared" si="12"/>
        <v>6394.7122158579759</v>
      </c>
      <c r="R129" s="124">
        <f t="shared" si="13"/>
        <v>3073140.6175076785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3073140.6175076785</v>
      </c>
      <c r="P130" s="124">
        <f t="shared" si="16"/>
        <v>40163.892999880096</v>
      </c>
      <c r="Q130" s="124">
        <f t="shared" si="12"/>
        <v>6493.0835404469726</v>
      </c>
      <c r="R130" s="124">
        <f t="shared" si="13"/>
        <v>3119797.5940480055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3119797.5940480055</v>
      </c>
      <c r="P131" s="124">
        <f t="shared" si="16"/>
        <v>40163.892999880096</v>
      </c>
      <c r="Q131" s="124">
        <f t="shared" si="12"/>
        <v>6591.6627088374871</v>
      </c>
      <c r="R131" s="124">
        <f t="shared" si="13"/>
        <v>3166553.1497567231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3166553.1497567231</v>
      </c>
      <c r="P132" s="124">
        <f t="shared" si="16"/>
        <v>40163.892999880096</v>
      </c>
      <c r="Q132" s="124">
        <f t="shared" si="12"/>
        <v>6690.4501601721859</v>
      </c>
      <c r="R132" s="124">
        <f t="shared" si="13"/>
        <v>3213407.4929167754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3213407.4929167754</v>
      </c>
      <c r="P133" s="124">
        <f t="shared" si="16"/>
        <v>40163.892999880096</v>
      </c>
      <c r="Q133" s="124">
        <f t="shared" si="12"/>
        <v>6789.4463345215781</v>
      </c>
      <c r="R133" s="124">
        <f t="shared" si="13"/>
        <v>3260360.8322511772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3260360.8322511772</v>
      </c>
      <c r="P134" s="124">
        <f t="shared" si="16"/>
        <v>40163.892999880096</v>
      </c>
      <c r="Q134" s="124">
        <f t="shared" si="12"/>
        <v>6888.651672885977</v>
      </c>
      <c r="R134" s="124">
        <f t="shared" si="13"/>
        <v>3307413.3769239429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3307413.3769239429</v>
      </c>
      <c r="P135" s="124">
        <f t="shared" si="16"/>
        <v>40163.892999880096</v>
      </c>
      <c r="Q135" s="124">
        <f t="shared" si="12"/>
        <v>6988.0666171974599</v>
      </c>
      <c r="R135" s="124">
        <f t="shared" si="13"/>
        <v>3354565.3365410203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3354565.3365410203</v>
      </c>
      <c r="P136" s="124">
        <f t="shared" si="16"/>
        <v>40163.892999880096</v>
      </c>
      <c r="Q136" s="124">
        <f t="shared" si="12"/>
        <v>7087.6916103218427</v>
      </c>
      <c r="R136" s="124">
        <f t="shared" si="13"/>
        <v>3401816.9211512222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3401816.9211512222</v>
      </c>
      <c r="P137" s="124">
        <f t="shared" si="16"/>
        <v>40163.892999880096</v>
      </c>
      <c r="Q137" s="124">
        <f t="shared" si="12"/>
        <v>7187.5270960606504</v>
      </c>
      <c r="R137" s="124">
        <f t="shared" si="13"/>
        <v>3449168.3412471628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3449168.3412471628</v>
      </c>
      <c r="P138" s="124">
        <f t="shared" si="16"/>
        <v>40163.892999880096</v>
      </c>
      <c r="Q138" s="124">
        <f t="shared" si="12"/>
        <v>7287.573519153093</v>
      </c>
      <c r="R138" s="124">
        <f t="shared" si="13"/>
        <v>3496619.8077661959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3496619.8077661959</v>
      </c>
      <c r="P139" s="124">
        <f t="shared" si="16"/>
        <v>40163.892999880096</v>
      </c>
      <c r="Q139" s="124">
        <f t="shared" si="12"/>
        <v>7387.8313252780463</v>
      </c>
      <c r="R139" s="124">
        <f t="shared" si="13"/>
        <v>3544171.532091354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3544171.532091354</v>
      </c>
      <c r="P140" s="124">
        <f t="shared" si="16"/>
        <v>40163.892999880096</v>
      </c>
      <c r="Q140" s="124">
        <f t="shared" si="12"/>
        <v>7488.3009610560403</v>
      </c>
      <c r="R140" s="124">
        <f t="shared" si="13"/>
        <v>3591823.7260522903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3591823.7260522903</v>
      </c>
      <c r="P141" s="124">
        <f t="shared" si="16"/>
        <v>40163.892999880096</v>
      </c>
      <c r="Q141" s="124">
        <f t="shared" si="12"/>
        <v>7588.9828740512467</v>
      </c>
      <c r="R141" s="124">
        <f t="shared" si="13"/>
        <v>3639576.6019262215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3639576.6019262215</v>
      </c>
      <c r="P142" s="124">
        <f t="shared" si="16"/>
        <v>40163.892999880096</v>
      </c>
      <c r="Q142" s="124">
        <f t="shared" si="12"/>
        <v>7689.8775127734707</v>
      </c>
      <c r="R142" s="124">
        <f t="shared" si="13"/>
        <v>3687430.372438875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3687430.372438875</v>
      </c>
      <c r="P143" s="124">
        <f t="shared" si="16"/>
        <v>40163.892999880096</v>
      </c>
      <c r="Q143" s="124">
        <f t="shared" si="12"/>
        <v>7790.9853266801538</v>
      </c>
      <c r="R143" s="124">
        <f t="shared" si="13"/>
        <v>3735385.2507654354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3735385.2507654354</v>
      </c>
      <c r="P144" s="124">
        <f t="shared" si="16"/>
        <v>40163.892999880096</v>
      </c>
      <c r="Q144" s="124">
        <f t="shared" si="12"/>
        <v>7892.3067661783743</v>
      </c>
      <c r="R144" s="124">
        <f t="shared" si="13"/>
        <v>3783441.4505314939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3783441.4505314939</v>
      </c>
      <c r="P145" s="124">
        <f t="shared" si="16"/>
        <v>40163.892999880096</v>
      </c>
      <c r="Q145" s="124">
        <f t="shared" si="12"/>
        <v>7993.8422826268488</v>
      </c>
      <c r="R145" s="124">
        <f t="shared" si="13"/>
        <v>3831599.1858140007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3831599.1858140007</v>
      </c>
      <c r="P146" s="124">
        <f t="shared" si="16"/>
        <v>40163.892999880096</v>
      </c>
      <c r="Q146" s="124">
        <f t="shared" si="12"/>
        <v>8095.5923283379498</v>
      </c>
      <c r="R146" s="124">
        <f t="shared" si="13"/>
        <v>3879858.6711422186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3879858.6711422186</v>
      </c>
      <c r="P147" s="124">
        <f t="shared" si="16"/>
        <v>40163.892999880096</v>
      </c>
      <c r="Q147" s="124">
        <f t="shared" si="12"/>
        <v>8197.5573565797167</v>
      </c>
      <c r="R147" s="124">
        <f t="shared" si="13"/>
        <v>3928220.1214986783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3928220.1214986783</v>
      </c>
      <c r="P148" s="124">
        <f t="shared" si="16"/>
        <v>40163.892999880096</v>
      </c>
      <c r="Q148" s="124">
        <f t="shared" si="12"/>
        <v>8299.737821577879</v>
      </c>
      <c r="R148" s="124">
        <f t="shared" si="13"/>
        <v>3976683.7523201364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3976683.7523201364</v>
      </c>
      <c r="P149" s="124">
        <f t="shared" si="16"/>
        <v>40163.892999880096</v>
      </c>
      <c r="Q149" s="124">
        <f t="shared" si="12"/>
        <v>8402.134178517872</v>
      </c>
      <c r="R149" s="124">
        <f t="shared" si="13"/>
        <v>4025249.7794985343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4025249.7794985343</v>
      </c>
      <c r="P150" s="124">
        <f t="shared" si="16"/>
        <v>40163.892999880096</v>
      </c>
      <c r="Q150" s="124">
        <f t="shared" si="12"/>
        <v>8504.7468835468735</v>
      </c>
      <c r="R150" s="124">
        <f t="shared" si="13"/>
        <v>4073918.4193819612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4073918.4193819612</v>
      </c>
      <c r="P151" s="124">
        <f t="shared" si="16"/>
        <v>40163.892999880096</v>
      </c>
      <c r="Q151" s="124">
        <f t="shared" si="12"/>
        <v>8607.5763937758275</v>
      </c>
      <c r="R151" s="124">
        <f t="shared" si="13"/>
        <v>4122689.8887756169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4122689.8887756169</v>
      </c>
      <c r="P152" s="124">
        <f t="shared" si="16"/>
        <v>40163.892999880096</v>
      </c>
      <c r="Q152" s="124">
        <f t="shared" si="12"/>
        <v>8710.6231672814865</v>
      </c>
      <c r="R152" s="124">
        <f t="shared" si="13"/>
        <v>4171564.4049427784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4171564.4049427784</v>
      </c>
      <c r="P153" s="124">
        <f t="shared" si="16"/>
        <v>40163.892999880096</v>
      </c>
      <c r="Q153" s="124">
        <f t="shared" si="12"/>
        <v>8813.8876631084549</v>
      </c>
      <c r="R153" s="124">
        <f t="shared" si="13"/>
        <v>4220542.1856057672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4220542.1856057672</v>
      </c>
      <c r="P154" s="124">
        <f t="shared" si="16"/>
        <v>40163.892999880096</v>
      </c>
      <c r="Q154" s="124">
        <f t="shared" si="12"/>
        <v>8917.3703412712221</v>
      </c>
      <c r="R154" s="124">
        <f t="shared" si="13"/>
        <v>4269623.4489469184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4269623.4489469184</v>
      </c>
      <c r="P155" s="124">
        <f t="shared" si="16"/>
        <v>40163.892999880096</v>
      </c>
      <c r="Q155" s="124">
        <f t="shared" si="12"/>
        <v>9021.0716627562215</v>
      </c>
      <c r="R155" s="124">
        <f t="shared" si="13"/>
        <v>4318808.413609555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4318808.413609555</v>
      </c>
      <c r="P156" s="124">
        <f t="shared" si="16"/>
        <v>40163.892999880096</v>
      </c>
      <c r="Q156" s="124">
        <f t="shared" si="12"/>
        <v>9124.9920895238829</v>
      </c>
      <c r="R156" s="124">
        <f t="shared" si="13"/>
        <v>4368097.2986989589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4368097.2986989589</v>
      </c>
      <c r="P157" s="124">
        <f t="shared" si="16"/>
        <v>40163.892999880096</v>
      </c>
      <c r="Q157" s="124">
        <f t="shared" si="12"/>
        <v>9229.1320845106857</v>
      </c>
      <c r="R157" s="124">
        <f t="shared" si="13"/>
        <v>4417490.3237833492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4417490.3237833492</v>
      </c>
      <c r="P158" s="124">
        <f t="shared" si="16"/>
        <v>40163.892999880096</v>
      </c>
      <c r="Q158" s="124">
        <f t="shared" si="12"/>
        <v>9333.4921116312271</v>
      </c>
      <c r="R158" s="124">
        <f t="shared" si="13"/>
        <v>4466987.7088948609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4466987.7088948609</v>
      </c>
      <c r="P159" s="124">
        <f t="shared" si="16"/>
        <v>40163.892999880096</v>
      </c>
      <c r="Q159" s="124">
        <f t="shared" si="12"/>
        <v>9438.0726357802869</v>
      </c>
      <c r="R159" s="124">
        <f t="shared" si="13"/>
        <v>4516589.674530521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4516589.674530521</v>
      </c>
      <c r="P160" s="124">
        <f t="shared" si="16"/>
        <v>40163.892999880096</v>
      </c>
      <c r="Q160" s="124">
        <f t="shared" si="12"/>
        <v>9542.8741228348954</v>
      </c>
      <c r="R160" s="124">
        <f t="shared" si="13"/>
        <v>4566296.4416532358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4566296.4416532358</v>
      </c>
      <c r="P161" s="124">
        <f t="shared" si="16"/>
        <v>40163.892999880096</v>
      </c>
      <c r="Q161" s="124">
        <f t="shared" si="12"/>
        <v>9647.8970396564109</v>
      </c>
      <c r="R161" s="124">
        <f t="shared" si="13"/>
        <v>4616108.2316927724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4616108.2316927724</v>
      </c>
      <c r="P162" s="124">
        <f t="shared" si="16"/>
        <v>40163.892999880096</v>
      </c>
      <c r="Q162" s="124">
        <f t="shared" si="12"/>
        <v>9753.1418540926024</v>
      </c>
      <c r="R162" s="124">
        <f t="shared" si="13"/>
        <v>4666025.2665467449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4666025.2665467449</v>
      </c>
      <c r="P163" s="124">
        <f t="shared" si="16"/>
        <v>40163.892999880096</v>
      </c>
      <c r="Q163" s="124">
        <f t="shared" si="12"/>
        <v>9858.609034979725</v>
      </c>
      <c r="R163" s="124">
        <f t="shared" si="13"/>
        <v>4716047.7685816046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4716047.7685816046</v>
      </c>
      <c r="P164" s="124">
        <f t="shared" si="16"/>
        <v>40163.892999880096</v>
      </c>
      <c r="Q164" s="124">
        <f t="shared" si="12"/>
        <v>9964.2990521446191</v>
      </c>
      <c r="R164" s="124">
        <f t="shared" si="13"/>
        <v>4766175.960633629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4766175.960633629</v>
      </c>
      <c r="P165" s="124">
        <f t="shared" si="16"/>
        <v>40163.892999880096</v>
      </c>
      <c r="Q165" s="124">
        <f t="shared" si="12"/>
        <v>10070.212376406798</v>
      </c>
      <c r="R165" s="124">
        <f t="shared" si="13"/>
        <v>4816410.0660099154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4816410.0660099154</v>
      </c>
      <c r="P166" s="124">
        <f t="shared" si="16"/>
        <v>40163.892999880096</v>
      </c>
      <c r="Q166" s="124">
        <f t="shared" si="12"/>
        <v>10176.349479580545</v>
      </c>
      <c r="R166" s="124">
        <f t="shared" si="13"/>
        <v>4866750.3084893757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4866750.3084893757</v>
      </c>
      <c r="P167" s="124">
        <f t="shared" si="16"/>
        <v>40163.892999880096</v>
      </c>
      <c r="Q167" s="124">
        <f t="shared" si="12"/>
        <v>10282.710834477017</v>
      </c>
      <c r="R167" s="124">
        <f t="shared" si="13"/>
        <v>4917196.9123237329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4917196.9123237329</v>
      </c>
      <c r="P168" s="124">
        <f t="shared" si="16"/>
        <v>40163.892999880096</v>
      </c>
      <c r="Q168" s="124">
        <f t="shared" si="12"/>
        <v>10389.296914906347</v>
      </c>
      <c r="R168" s="124">
        <f t="shared" si="13"/>
        <v>4967750.1022385191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4967750.1022385191</v>
      </c>
      <c r="P169" s="124">
        <f t="shared" si="16"/>
        <v>40163.892999880096</v>
      </c>
      <c r="Q169" s="124">
        <f t="shared" si="12"/>
        <v>10496.108195679757</v>
      </c>
      <c r="R169" s="124">
        <f t="shared" si="13"/>
        <v>5018410.1034340793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5018410.1034340793</v>
      </c>
      <c r="P170" s="124">
        <f t="shared" si="16"/>
        <v>40163.892999880096</v>
      </c>
      <c r="Q170" s="124">
        <f t="shared" si="12"/>
        <v>10603.145152611682</v>
      </c>
      <c r="R170" s="124">
        <f t="shared" si="13"/>
        <v>5069177.141586571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5069177.141586571</v>
      </c>
      <c r="P171" s="124">
        <f t="shared" si="16"/>
        <v>40163.892999880096</v>
      </c>
      <c r="Q171" s="124">
        <f t="shared" si="12"/>
        <v>10710.408262521869</v>
      </c>
      <c r="R171" s="124">
        <f t="shared" si="13"/>
        <v>5120051.442848973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5120051.442848973</v>
      </c>
      <c r="P172" s="124">
        <f t="shared" si="16"/>
        <v>40163.892999880096</v>
      </c>
      <c r="Q172" s="124">
        <f t="shared" si="12"/>
        <v>10817.898003237522</v>
      </c>
      <c r="R172" s="124">
        <f t="shared" si="13"/>
        <v>5171033.2338520903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5171033.2338520903</v>
      </c>
      <c r="P173" s="124">
        <f t="shared" si="16"/>
        <v>40163.892999880096</v>
      </c>
      <c r="Q173" s="124">
        <f t="shared" si="12"/>
        <v>10925.61485359542</v>
      </c>
      <c r="R173" s="124">
        <f t="shared" si="13"/>
        <v>5222122.7417055657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5222122.7417055657</v>
      </c>
      <c r="P174" s="124">
        <f t="shared" si="16"/>
        <v>40163.892999880096</v>
      </c>
      <c r="Q174" s="124">
        <f t="shared" si="12"/>
        <v>11033.559293444048</v>
      </c>
      <c r="R174" s="124">
        <f t="shared" si="13"/>
        <v>5273320.19399889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5273320.19399889</v>
      </c>
      <c r="P175" s="124">
        <f t="shared" si="16"/>
        <v>40163.892999880096</v>
      </c>
      <c r="Q175" s="124">
        <f t="shared" si="12"/>
        <v>11141.731803645747</v>
      </c>
      <c r="R175" s="124">
        <f t="shared" si="13"/>
        <v>5324625.8188024154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5324625.8188024154</v>
      </c>
      <c r="P176" s="124">
        <f t="shared" si="16"/>
        <v>40163.892999880096</v>
      </c>
      <c r="Q176" s="124">
        <f t="shared" si="12"/>
        <v>11250.132866078839</v>
      </c>
      <c r="R176" s="124">
        <f t="shared" si="13"/>
        <v>5376039.8446683744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5376039.8446683744</v>
      </c>
      <c r="P177" s="124">
        <f t="shared" si="16"/>
        <v>40163.892999880096</v>
      </c>
      <c r="Q177" s="124">
        <f t="shared" si="12"/>
        <v>11358.762963639787</v>
      </c>
      <c r="R177" s="124">
        <f t="shared" si="13"/>
        <v>5427562.500631894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5427562.500631894</v>
      </c>
      <c r="P178" s="124">
        <f t="shared" si="16"/>
        <v>40163.892999880096</v>
      </c>
      <c r="Q178" s="124">
        <f t="shared" si="12"/>
        <v>11467.622580245341</v>
      </c>
      <c r="R178" s="124">
        <f t="shared" si="13"/>
        <v>5479194.0162120191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5479194.0162120191</v>
      </c>
      <c r="P179" s="124">
        <f t="shared" si="16"/>
        <v>40163.892999880096</v>
      </c>
      <c r="Q179" s="124">
        <f t="shared" si="12"/>
        <v>11576.712200834694</v>
      </c>
      <c r="R179" s="124">
        <f t="shared" si="13"/>
        <v>5530934.6214127336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5530934.6214127336</v>
      </c>
      <c r="P180" s="124">
        <f t="shared" si="16"/>
        <v>40163.892999880096</v>
      </c>
      <c r="Q180" s="124">
        <f t="shared" si="12"/>
        <v>11686.032311371642</v>
      </c>
      <c r="R180" s="124">
        <f t="shared" si="13"/>
        <v>5582784.5467239851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5582784.5467239851</v>
      </c>
      <c r="P181" s="124">
        <f t="shared" si="16"/>
        <v>40163.892999880096</v>
      </c>
      <c r="Q181" s="124">
        <f t="shared" si="12"/>
        <v>11795.583398846749</v>
      </c>
      <c r="R181" s="124">
        <f t="shared" si="13"/>
        <v>5634744.023122712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5634744.023122712</v>
      </c>
      <c r="P182" s="124">
        <f t="shared" si="16"/>
        <v>40163.892999880096</v>
      </c>
      <c r="Q182" s="124">
        <f t="shared" si="12"/>
        <v>11905.365951279522</v>
      </c>
      <c r="R182" s="124">
        <f t="shared" si="13"/>
        <v>5686813.2820738712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5686813.2820738712</v>
      </c>
      <c r="P183" s="124">
        <f t="shared" si="16"/>
        <v>40163.892999880096</v>
      </c>
      <c r="Q183" s="124">
        <f t="shared" si="12"/>
        <v>12015.38045772057</v>
      </c>
      <c r="R183" s="124">
        <f t="shared" si="13"/>
        <v>5738992.555531472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5738992.555531472</v>
      </c>
      <c r="P184" s="124">
        <f t="shared" si="16"/>
        <v>40163.892999880096</v>
      </c>
      <c r="Q184" s="124">
        <f t="shared" si="12"/>
        <v>12125.627408253798</v>
      </c>
      <c r="R184" s="124">
        <f t="shared" si="13"/>
        <v>5791282.0759396059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5791282.0759396059</v>
      </c>
      <c r="P185" s="124">
        <f t="shared" si="16"/>
        <v>40163.892999880096</v>
      </c>
      <c r="Q185" s="124">
        <f t="shared" si="12"/>
        <v>12236.10729399859</v>
      </c>
      <c r="R185" s="124">
        <f t="shared" si="13"/>
        <v>5843682.0762334848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5843682.0762334848</v>
      </c>
      <c r="P186" s="124">
        <f t="shared" si="16"/>
        <v>40163.892999880096</v>
      </c>
      <c r="Q186" s="124">
        <f t="shared" si="12"/>
        <v>12346.820607111978</v>
      </c>
      <c r="R186" s="124">
        <f t="shared" si="13"/>
        <v>5896192.7898404766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5896192.7898404766</v>
      </c>
      <c r="P187" s="124">
        <f t="shared" si="16"/>
        <v>40163.892999880096</v>
      </c>
      <c r="Q187" s="124">
        <f t="shared" ref="Q187:Q250" si="17">O187*$P$53</f>
        <v>12457.767840790859</v>
      </c>
      <c r="R187" s="124">
        <f t="shared" ref="R187:R250" si="18">O187+P187+Q187</f>
        <v>5948814.4506811472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5948814.4506811472</v>
      </c>
      <c r="P188" s="124">
        <f t="shared" ref="P188:P251" si="21">P187</f>
        <v>40163.892999880096</v>
      </c>
      <c r="Q188" s="124">
        <f t="shared" si="17"/>
        <v>12568.949489274175</v>
      </c>
      <c r="R188" s="124">
        <f t="shared" si="18"/>
        <v>6001547.2931703012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6001547.2931703012</v>
      </c>
      <c r="P189" s="124">
        <f t="shared" si="21"/>
        <v>40163.892999880096</v>
      </c>
      <c r="Q189" s="124">
        <f t="shared" si="17"/>
        <v>12680.366047845126</v>
      </c>
      <c r="R189" s="124">
        <f t="shared" si="18"/>
        <v>6054391.5522180265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6054391.5522180265</v>
      </c>
      <c r="P190" s="124">
        <f t="shared" si="21"/>
        <v>40163.892999880096</v>
      </c>
      <c r="Q190" s="124">
        <f t="shared" si="17"/>
        <v>12792.018012833363</v>
      </c>
      <c r="R190" s="124">
        <f t="shared" si="18"/>
        <v>6107347.4632307403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6107347.4632307403</v>
      </c>
      <c r="P191" s="124">
        <f t="shared" si="21"/>
        <v>40163.892999880096</v>
      </c>
      <c r="Q191" s="124">
        <f t="shared" si="17"/>
        <v>12903.905881617216</v>
      </c>
      <c r="R191" s="124">
        <f t="shared" si="18"/>
        <v>6160415.2621122375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6160415.2621122375</v>
      </c>
      <c r="P192" s="124">
        <f t="shared" si="21"/>
        <v>40163.892999880096</v>
      </c>
      <c r="Q192" s="124">
        <f t="shared" si="17"/>
        <v>13016.030152625892</v>
      </c>
      <c r="R192" s="124">
        <f t="shared" si="18"/>
        <v>6213595.1852647439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6213595.1852647439</v>
      </c>
      <c r="P193" s="124">
        <f t="shared" si="21"/>
        <v>40163.892999880096</v>
      </c>
      <c r="Q193" s="124">
        <f t="shared" si="17"/>
        <v>13128.391325341709</v>
      </c>
      <c r="R193" s="124">
        <f t="shared" si="18"/>
        <v>6266887.4695899654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6266887.4695899654</v>
      </c>
      <c r="P194" s="124">
        <f t="shared" si="21"/>
        <v>40163.892999880096</v>
      </c>
      <c r="Q194" s="124">
        <f t="shared" si="17"/>
        <v>13240.989900302313</v>
      </c>
      <c r="R194" s="124">
        <f t="shared" si="18"/>
        <v>6320292.3524901476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6320292.3524901476</v>
      </c>
      <c r="P195" s="124">
        <f t="shared" si="21"/>
        <v>40163.892999880096</v>
      </c>
      <c r="Q195" s="124">
        <f t="shared" si="17"/>
        <v>13353.826379102915</v>
      </c>
      <c r="R195" s="124">
        <f t="shared" si="18"/>
        <v>6373810.0718691302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6373810.0718691302</v>
      </c>
      <c r="P196" s="124">
        <f t="shared" si="21"/>
        <v>40163.892999880096</v>
      </c>
      <c r="Q196" s="124">
        <f t="shared" si="17"/>
        <v>13466.901264398515</v>
      </c>
      <c r="R196" s="124">
        <f t="shared" si="18"/>
        <v>6427440.8661334086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6427440.8661334086</v>
      </c>
      <c r="P197" s="124">
        <f t="shared" si="21"/>
        <v>40163.892999880096</v>
      </c>
      <c r="Q197" s="124">
        <f t="shared" si="17"/>
        <v>13580.215059906153</v>
      </c>
      <c r="R197" s="124">
        <f t="shared" si="18"/>
        <v>6481184.9741931949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6481184.9741931949</v>
      </c>
      <c r="P198" s="124">
        <f t="shared" si="21"/>
        <v>40163.892999880096</v>
      </c>
      <c r="Q198" s="124">
        <f t="shared" si="17"/>
        <v>13693.768270407147</v>
      </c>
      <c r="R198" s="124">
        <f t="shared" si="18"/>
        <v>6535042.6354634818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6535042.6354634818</v>
      </c>
      <c r="P199" s="124">
        <f t="shared" si="21"/>
        <v>40163.892999880096</v>
      </c>
      <c r="Q199" s="124">
        <f t="shared" si="17"/>
        <v>13807.561401749335</v>
      </c>
      <c r="R199" s="124">
        <f t="shared" si="18"/>
        <v>6589014.0898651108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6589014.0898651108</v>
      </c>
      <c r="P200" s="124">
        <f t="shared" si="21"/>
        <v>40163.892999880096</v>
      </c>
      <c r="Q200" s="124">
        <f t="shared" si="17"/>
        <v>13921.594960849347</v>
      </c>
      <c r="R200" s="124">
        <f t="shared" si="18"/>
        <v>6643099.5778258406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6643099.5778258406</v>
      </c>
      <c r="P201" s="124">
        <f t="shared" si="21"/>
        <v>40163.892999880096</v>
      </c>
      <c r="Q201" s="124">
        <f t="shared" si="17"/>
        <v>14035.869455694839</v>
      </c>
      <c r="R201" s="124">
        <f t="shared" si="18"/>
        <v>6697299.3402814157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6697299.3402814157</v>
      </c>
      <c r="P202" s="124">
        <f t="shared" si="21"/>
        <v>40163.892999880096</v>
      </c>
      <c r="Q202" s="124">
        <f t="shared" si="17"/>
        <v>14150.385395346777</v>
      </c>
      <c r="R202" s="124">
        <f t="shared" si="18"/>
        <v>6751613.6186766429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6751613.6186766429</v>
      </c>
      <c r="P203" s="124">
        <f t="shared" si="21"/>
        <v>40163.892999880096</v>
      </c>
      <c r="Q203" s="124">
        <f t="shared" si="17"/>
        <v>14265.143289941694</v>
      </c>
      <c r="R203" s="124">
        <f t="shared" si="18"/>
        <v>6806042.6549664643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6806042.6549664643</v>
      </c>
      <c r="P204" s="124">
        <f t="shared" si="21"/>
        <v>40163.892999880096</v>
      </c>
      <c r="Q204" s="124">
        <f t="shared" si="17"/>
        <v>14380.143650693963</v>
      </c>
      <c r="R204" s="124">
        <f t="shared" si="18"/>
        <v>6860586.6916170381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6860586.6916170381</v>
      </c>
      <c r="P205" s="124">
        <f t="shared" si="21"/>
        <v>40163.892999880096</v>
      </c>
      <c r="Q205" s="124">
        <f t="shared" si="17"/>
        <v>14495.386989898076</v>
      </c>
      <c r="R205" s="124">
        <f t="shared" si="18"/>
        <v>6915245.9716068162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6915245.9716068162</v>
      </c>
      <c r="P206" s="124">
        <f t="shared" si="21"/>
        <v>40163.892999880096</v>
      </c>
      <c r="Q206" s="124">
        <f t="shared" si="17"/>
        <v>14610.87382093093</v>
      </c>
      <c r="R206" s="124">
        <f t="shared" si="18"/>
        <v>6970020.7384276269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6970020.7384276269</v>
      </c>
      <c r="P207" s="124">
        <f t="shared" si="21"/>
        <v>40163.892999880096</v>
      </c>
      <c r="Q207" s="124">
        <f t="shared" si="17"/>
        <v>14726.604658254108</v>
      </c>
      <c r="R207" s="124">
        <f t="shared" si="18"/>
        <v>7024911.2360857613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7024911.2360857613</v>
      </c>
      <c r="P208" s="124">
        <f t="shared" si="21"/>
        <v>40163.892999880096</v>
      </c>
      <c r="Q208" s="124">
        <f t="shared" si="17"/>
        <v>14842.58001741617</v>
      </c>
      <c r="R208" s="124">
        <f t="shared" si="18"/>
        <v>7079917.7091030572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7079917.7091030572</v>
      </c>
      <c r="P209" s="124">
        <f t="shared" si="21"/>
        <v>40163.892999880096</v>
      </c>
      <c r="Q209" s="124">
        <f t="shared" si="17"/>
        <v>14958.800415054955</v>
      </c>
      <c r="R209" s="124">
        <f t="shared" si="18"/>
        <v>7135040.4025179921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7135040.4025179921</v>
      </c>
      <c r="P210" s="124">
        <f t="shared" si="21"/>
        <v>40163.892999880096</v>
      </c>
      <c r="Q210" s="124">
        <f t="shared" si="17"/>
        <v>15075.266368899882</v>
      </c>
      <c r="R210" s="124">
        <f t="shared" si="18"/>
        <v>7190279.5618867716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7190279.5618867716</v>
      </c>
      <c r="P211" s="124">
        <f t="shared" si="21"/>
        <v>40163.892999880096</v>
      </c>
      <c r="Q211" s="124">
        <f t="shared" si="17"/>
        <v>15191.97839777425</v>
      </c>
      <c r="R211" s="124">
        <f t="shared" si="18"/>
        <v>7245635.4332844261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7245635.4332844261</v>
      </c>
      <c r="P212" s="124">
        <f t="shared" si="21"/>
        <v>40163.892999880096</v>
      </c>
      <c r="Q212" s="124">
        <f t="shared" si="17"/>
        <v>15308.937021597558</v>
      </c>
      <c r="R212" s="124">
        <f t="shared" si="18"/>
        <v>7301108.2633059034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7301108.2633059034</v>
      </c>
      <c r="P213" s="124">
        <f t="shared" si="21"/>
        <v>40163.892999880096</v>
      </c>
      <c r="Q213" s="124">
        <f t="shared" si="17"/>
        <v>15426.142761387813</v>
      </c>
      <c r="R213" s="124">
        <f t="shared" si="18"/>
        <v>7356698.2990671713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7356698.2990671713</v>
      </c>
      <c r="P214" s="124">
        <f t="shared" si="21"/>
        <v>40163.892999880096</v>
      </c>
      <c r="Q214" s="124">
        <f t="shared" si="17"/>
        <v>15543.596139263856</v>
      </c>
      <c r="R214" s="124">
        <f t="shared" si="18"/>
        <v>7412405.7882063156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7412405.7882063156</v>
      </c>
      <c r="P215" s="124">
        <f t="shared" si="21"/>
        <v>40163.892999880096</v>
      </c>
      <c r="Q215" s="124">
        <f t="shared" si="17"/>
        <v>15661.297678447689</v>
      </c>
      <c r="R215" s="124">
        <f t="shared" si="18"/>
        <v>7468230.9788846429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7468230.9788846429</v>
      </c>
      <c r="P216" s="124">
        <f t="shared" si="21"/>
        <v>40163.892999880096</v>
      </c>
      <c r="Q216" s="124">
        <f t="shared" si="17"/>
        <v>15779.247903266796</v>
      </c>
      <c r="R216" s="124">
        <f t="shared" si="18"/>
        <v>7524174.1197877899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7524174.1197877899</v>
      </c>
      <c r="P217" s="124">
        <f t="shared" si="21"/>
        <v>40163.892999880096</v>
      </c>
      <c r="Q217" s="124">
        <f t="shared" si="17"/>
        <v>15897.447339156495</v>
      </c>
      <c r="R217" s="124">
        <f t="shared" si="18"/>
        <v>7580235.4601268265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7580235.4601268265</v>
      </c>
      <c r="P218" s="124">
        <f t="shared" si="21"/>
        <v>40163.892999880096</v>
      </c>
      <c r="Q218" s="124">
        <f t="shared" si="17"/>
        <v>16015.896512662264</v>
      </c>
      <c r="R218" s="124">
        <f t="shared" si="18"/>
        <v>7636415.2496393686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7636415.2496393686</v>
      </c>
      <c r="P219" s="124">
        <f t="shared" si="21"/>
        <v>40163.892999880096</v>
      </c>
      <c r="Q219" s="124">
        <f t="shared" si="17"/>
        <v>16134.595951442094</v>
      </c>
      <c r="R219" s="124">
        <f t="shared" si="18"/>
        <v>7692713.7385906903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7692713.7385906903</v>
      </c>
      <c r="P220" s="124">
        <f t="shared" si="21"/>
        <v>40163.892999880096</v>
      </c>
      <c r="Q220" s="124">
        <f t="shared" si="17"/>
        <v>16253.546184268838</v>
      </c>
      <c r="R220" s="124">
        <f t="shared" si="18"/>
        <v>7749131.1777748391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7749131.1777748391</v>
      </c>
      <c r="P221" s="124">
        <f t="shared" si="21"/>
        <v>40163.892999880096</v>
      </c>
      <c r="Q221" s="124">
        <f t="shared" si="17"/>
        <v>16372.747741032568</v>
      </c>
      <c r="R221" s="124">
        <f t="shared" si="18"/>
        <v>7805667.8185157515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7805667.8185157515</v>
      </c>
      <c r="P222" s="124">
        <f t="shared" si="21"/>
        <v>40163.892999880096</v>
      </c>
      <c r="Q222" s="124">
        <f t="shared" si="17"/>
        <v>16492.201152742931</v>
      </c>
      <c r="R222" s="124">
        <f t="shared" si="18"/>
        <v>7862323.9126683744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7862323.9126683744</v>
      </c>
      <c r="P223" s="124">
        <f t="shared" si="21"/>
        <v>40163.892999880096</v>
      </c>
      <c r="Q223" s="124">
        <f t="shared" si="17"/>
        <v>16611.906951531517</v>
      </c>
      <c r="R223" s="124">
        <f t="shared" si="18"/>
        <v>7919099.7126197862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7919099.7126197862</v>
      </c>
      <c r="P224" s="124">
        <f t="shared" si="21"/>
        <v>40163.892999880096</v>
      </c>
      <c r="Q224" s="124">
        <f t="shared" si="17"/>
        <v>16731.865670654235</v>
      </c>
      <c r="R224" s="124">
        <f t="shared" si="18"/>
        <v>7975995.4712903202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7975995.4712903202</v>
      </c>
      <c r="P225" s="124">
        <f t="shared" si="21"/>
        <v>40163.892999880096</v>
      </c>
      <c r="Q225" s="124">
        <f t="shared" si="17"/>
        <v>16852.07784449368</v>
      </c>
      <c r="R225" s="124">
        <f t="shared" si="18"/>
        <v>8033011.4421346942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8033011.4421346942</v>
      </c>
      <c r="P226" s="124">
        <f t="shared" si="21"/>
        <v>40163.892999880096</v>
      </c>
      <c r="Q226" s="124">
        <f t="shared" si="17"/>
        <v>16972.544008561516</v>
      </c>
      <c r="R226" s="124">
        <f t="shared" si="18"/>
        <v>8090147.8791431356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8090147.8791431356</v>
      </c>
      <c r="P227" s="124">
        <f t="shared" si="21"/>
        <v>40163.892999880096</v>
      </c>
      <c r="Q227" s="124">
        <f t="shared" si="17"/>
        <v>17093.264699500862</v>
      </c>
      <c r="R227" s="124">
        <f t="shared" si="18"/>
        <v>8147405.0368425166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8147405.0368425166</v>
      </c>
      <c r="P228" s="124">
        <f t="shared" si="21"/>
        <v>40163.892999880096</v>
      </c>
      <c r="Q228" s="124">
        <f t="shared" si="17"/>
        <v>17214.240455088686</v>
      </c>
      <c r="R228" s="124">
        <f t="shared" si="18"/>
        <v>8204783.1702974858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8204783.1702974858</v>
      </c>
      <c r="P229" s="124">
        <f t="shared" si="21"/>
        <v>40163.892999880096</v>
      </c>
      <c r="Q229" s="124">
        <f t="shared" si="17"/>
        <v>17335.471814238201</v>
      </c>
      <c r="R229" s="124">
        <f t="shared" si="18"/>
        <v>8262282.5351116043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8262282.5351116043</v>
      </c>
      <c r="P230" s="124">
        <f t="shared" si="21"/>
        <v>40163.892999880096</v>
      </c>
      <c r="Q230" s="124">
        <f t="shared" si="17"/>
        <v>17456.959317001252</v>
      </c>
      <c r="R230" s="124">
        <f t="shared" si="18"/>
        <v>8319903.3874284858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8319903.3874284858</v>
      </c>
      <c r="P231" s="124">
        <f t="shared" si="21"/>
        <v>40163.892999880096</v>
      </c>
      <c r="Q231" s="124">
        <f t="shared" si="17"/>
        <v>17578.703504570742</v>
      </c>
      <c r="R231" s="124">
        <f t="shared" si="18"/>
        <v>8377645.9839329366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8377645.9839329366</v>
      </c>
      <c r="P232" s="124">
        <f t="shared" si="21"/>
        <v>40163.892999880096</v>
      </c>
      <c r="Q232" s="124">
        <f t="shared" si="17"/>
        <v>17700.704919283024</v>
      </c>
      <c r="R232" s="124">
        <f t="shared" si="18"/>
        <v>8435510.5818520989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8435510.5818520989</v>
      </c>
      <c r="P233" s="124">
        <f t="shared" si="21"/>
        <v>40163.892999880096</v>
      </c>
      <c r="Q233" s="124">
        <f t="shared" si="17"/>
        <v>17822.964104620336</v>
      </c>
      <c r="R233" s="124">
        <f t="shared" si="18"/>
        <v>8493497.4389565997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8493497.4389565997</v>
      </c>
      <c r="P234" s="124">
        <f t="shared" si="21"/>
        <v>40163.892999880096</v>
      </c>
      <c r="Q234" s="124">
        <f t="shared" si="17"/>
        <v>17945.481605213212</v>
      </c>
      <c r="R234" s="124">
        <f t="shared" si="18"/>
        <v>8551606.8135616928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8551606.8135616928</v>
      </c>
      <c r="P235" s="124">
        <f t="shared" si="21"/>
        <v>40163.892999880096</v>
      </c>
      <c r="Q235" s="124">
        <f t="shared" si="17"/>
        <v>18068.257966842899</v>
      </c>
      <c r="R235" s="124">
        <f t="shared" si="18"/>
        <v>8609838.9645284154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8609838.9645284154</v>
      </c>
      <c r="P236" s="124">
        <f t="shared" si="21"/>
        <v>40163.892999880096</v>
      </c>
      <c r="Q236" s="124">
        <f t="shared" si="17"/>
        <v>18191.2937364438</v>
      </c>
      <c r="R236" s="124">
        <f t="shared" si="18"/>
        <v>8668194.1512647383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8668194.1512647383</v>
      </c>
      <c r="P237" s="124">
        <f t="shared" si="21"/>
        <v>40163.892999880096</v>
      </c>
      <c r="Q237" s="124">
        <f t="shared" si="17"/>
        <v>18314.589462105916</v>
      </c>
      <c r="R237" s="124">
        <f t="shared" si="18"/>
        <v>8726672.6337267235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8726672.6337267235</v>
      </c>
      <c r="P238" s="124">
        <f t="shared" si="21"/>
        <v>40163.892999880096</v>
      </c>
      <c r="Q238" s="124">
        <f t="shared" si="17"/>
        <v>18438.145693077269</v>
      </c>
      <c r="R238" s="124">
        <f t="shared" si="18"/>
        <v>8785274.6724196803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8785274.6724196803</v>
      </c>
      <c r="P239" s="124">
        <f t="shared" si="21"/>
        <v>40163.892999880096</v>
      </c>
      <c r="Q239" s="124">
        <f t="shared" si="17"/>
        <v>18561.962979766373</v>
      </c>
      <c r="R239" s="124">
        <f t="shared" si="18"/>
        <v>8844000.5283993259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8844000.5283993259</v>
      </c>
      <c r="P240" s="124">
        <f t="shared" si="21"/>
        <v>40163.892999880096</v>
      </c>
      <c r="Q240" s="124">
        <f t="shared" si="17"/>
        <v>18686.041873744656</v>
      </c>
      <c r="R240" s="124">
        <f t="shared" si="18"/>
        <v>8902850.4632729497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8902850.4632729497</v>
      </c>
      <c r="P241" s="124">
        <f t="shared" si="21"/>
        <v>40163.892999880096</v>
      </c>
      <c r="Q241" s="124">
        <f t="shared" si="17"/>
        <v>18810.382927748949</v>
      </c>
      <c r="R241" s="124">
        <f t="shared" si="18"/>
        <v>8961824.739200579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8961824.739200579</v>
      </c>
      <c r="P242" s="124">
        <f t="shared" si="21"/>
        <v>40163.892999880096</v>
      </c>
      <c r="Q242" s="124">
        <f t="shared" si="17"/>
        <v>18934.986695683921</v>
      </c>
      <c r="R242" s="124">
        <f t="shared" si="18"/>
        <v>9020923.6188961435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9020923.6188961435</v>
      </c>
      <c r="P243" s="124">
        <f t="shared" si="21"/>
        <v>40163.892999880096</v>
      </c>
      <c r="Q243" s="124">
        <f t="shared" si="17"/>
        <v>19059.853732624568</v>
      </c>
      <c r="R243" s="124">
        <f t="shared" si="18"/>
        <v>9080147.3656286485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9080147.3656286485</v>
      </c>
      <c r="P244" s="124">
        <f t="shared" si="21"/>
        <v>40163.892999880096</v>
      </c>
      <c r="Q244" s="124">
        <f t="shared" si="17"/>
        <v>19184.984594818663</v>
      </c>
      <c r="R244" s="124">
        <f t="shared" si="18"/>
        <v>9139496.2432233468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9139496.2432233468</v>
      </c>
      <c r="P245" s="124">
        <f t="shared" si="21"/>
        <v>40163.892999880096</v>
      </c>
      <c r="Q245" s="124">
        <f t="shared" si="17"/>
        <v>19310.379839689253</v>
      </c>
      <c r="R245" s="124">
        <f t="shared" si="18"/>
        <v>9198970.5160629153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9198970.5160629153</v>
      </c>
      <c r="P246" s="124">
        <f t="shared" si="21"/>
        <v>40163.892999880096</v>
      </c>
      <c r="Q246" s="124">
        <f t="shared" si="17"/>
        <v>19436.040025837145</v>
      </c>
      <c r="R246" s="124">
        <f t="shared" si="18"/>
        <v>9258570.4490886331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9258570.4490886331</v>
      </c>
      <c r="P247" s="124">
        <f t="shared" si="21"/>
        <v>40163.892999880096</v>
      </c>
      <c r="Q247" s="124">
        <f t="shared" si="17"/>
        <v>19561.965713043373</v>
      </c>
      <c r="R247" s="124">
        <f t="shared" si="18"/>
        <v>9318296.3078015558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9318296.3078015558</v>
      </c>
      <c r="P248" s="124">
        <f t="shared" si="21"/>
        <v>40163.892999880096</v>
      </c>
      <c r="Q248" s="124">
        <f t="shared" si="17"/>
        <v>19688.157462271709</v>
      </c>
      <c r="R248" s="124">
        <f t="shared" si="18"/>
        <v>9378148.3582637068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9378148.3582637068</v>
      </c>
      <c r="P249" s="124">
        <f t="shared" si="21"/>
        <v>40163.892999880096</v>
      </c>
      <c r="Q249" s="124">
        <f t="shared" si="17"/>
        <v>19814.615835671153</v>
      </c>
      <c r="R249" s="124">
        <f t="shared" si="18"/>
        <v>9438126.8670992572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9438126.8670992572</v>
      </c>
      <c r="P250" s="124">
        <f t="shared" si="21"/>
        <v>40163.892999880096</v>
      </c>
      <c r="Q250" s="124">
        <f t="shared" si="17"/>
        <v>19941.341396578453</v>
      </c>
      <c r="R250" s="124">
        <f t="shared" si="18"/>
        <v>9498232.1014957149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9498232.1014957149</v>
      </c>
      <c r="P251" s="124">
        <f t="shared" si="21"/>
        <v>40163.892999880096</v>
      </c>
      <c r="Q251" s="124">
        <f t="shared" ref="Q251:Q314" si="22">O251*$P$53</f>
        <v>20068.334709520594</v>
      </c>
      <c r="R251" s="124">
        <f t="shared" ref="R251:R314" si="23">O251+P251+Q251</f>
        <v>9558464.3292051163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9558464.3292051163</v>
      </c>
      <c r="P252" s="124">
        <f t="shared" ref="P252:P315" si="26">P251</f>
        <v>40163.892999880096</v>
      </c>
      <c r="Q252" s="124">
        <f t="shared" si="22"/>
        <v>20195.596340217318</v>
      </c>
      <c r="R252" s="124">
        <f t="shared" si="23"/>
        <v>9618823.818545213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9618823.818545213</v>
      </c>
      <c r="P253" s="124">
        <f t="shared" si="26"/>
        <v>40163.892999880096</v>
      </c>
      <c r="Q253" s="124">
        <f t="shared" si="22"/>
        <v>20323.12685558365</v>
      </c>
      <c r="R253" s="124">
        <f t="shared" si="23"/>
        <v>9679310.8384006768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9679310.8384006768</v>
      </c>
      <c r="P254" s="124">
        <f t="shared" si="26"/>
        <v>40163.892999880096</v>
      </c>
      <c r="Q254" s="124">
        <f t="shared" si="22"/>
        <v>20450.926823732429</v>
      </c>
      <c r="R254" s="124">
        <f t="shared" si="23"/>
        <v>9739925.6582242884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9739925.6582242884</v>
      </c>
      <c r="P255" s="124">
        <f t="shared" si="26"/>
        <v>40163.892999880096</v>
      </c>
      <c r="Q255" s="124">
        <f t="shared" si="22"/>
        <v>20578.996813976821</v>
      </c>
      <c r="R255" s="124">
        <f t="shared" si="23"/>
        <v>9800668.5480381455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9800668.5480381455</v>
      </c>
      <c r="P256" s="124">
        <f t="shared" si="26"/>
        <v>40163.892999880096</v>
      </c>
      <c r="Q256" s="124">
        <f t="shared" si="22"/>
        <v>20707.337396832871</v>
      </c>
      <c r="R256" s="124">
        <f t="shared" si="23"/>
        <v>9861539.7784348577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9861539.7784348577</v>
      </c>
      <c r="P257" s="124">
        <f t="shared" si="26"/>
        <v>40163.892999880096</v>
      </c>
      <c r="Q257" s="124">
        <f t="shared" si="22"/>
        <v>20835.949144022037</v>
      </c>
      <c r="R257" s="124">
        <f t="shared" si="23"/>
        <v>9922539.6205787603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9922539.6205787603</v>
      </c>
      <c r="P258" s="124">
        <f t="shared" si="26"/>
        <v>40163.892999880096</v>
      </c>
      <c r="Q258" s="124">
        <f t="shared" si="22"/>
        <v>20964.832628473734</v>
      </c>
      <c r="R258" s="124">
        <f t="shared" si="23"/>
        <v>9983668.3462071139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9983668.3462071139</v>
      </c>
      <c r="P259" s="124">
        <f t="shared" si="26"/>
        <v>40163.892999880096</v>
      </c>
      <c r="Q259" s="124">
        <f t="shared" si="22"/>
        <v>21093.988424327901</v>
      </c>
      <c r="R259" s="124">
        <f t="shared" si="23"/>
        <v>10044926.227631321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10044926.227631321</v>
      </c>
      <c r="P260" s="124">
        <f t="shared" si="26"/>
        <v>40163.892999880096</v>
      </c>
      <c r="Q260" s="124">
        <f t="shared" si="22"/>
        <v>21223.417106937533</v>
      </c>
      <c r="R260" s="124">
        <f t="shared" si="23"/>
        <v>10106313.537738139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10106313.537738139</v>
      </c>
      <c r="P261" s="124">
        <f t="shared" si="26"/>
        <v>40163.892999880096</v>
      </c>
      <c r="Q261" s="124">
        <f t="shared" si="22"/>
        <v>21353.119252871275</v>
      </c>
      <c r="R261" s="124">
        <f t="shared" si="23"/>
        <v>10167830.549990891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10167830.549990891</v>
      </c>
      <c r="P262" s="124">
        <f t="shared" si="26"/>
        <v>40163.892999880096</v>
      </c>
      <c r="Q262" s="124">
        <f t="shared" si="22"/>
        <v>21483.095439915967</v>
      </c>
      <c r="R262" s="124">
        <f t="shared" si="23"/>
        <v>10229477.538430687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10229477.538430687</v>
      </c>
      <c r="P263" s="124">
        <f t="shared" si="26"/>
        <v>40163.892999880096</v>
      </c>
      <c r="Q263" s="124">
        <f t="shared" si="22"/>
        <v>21613.346247079226</v>
      </c>
      <c r="R263" s="124">
        <f t="shared" si="23"/>
        <v>10291254.777677646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10291254.777677646</v>
      </c>
      <c r="P264" s="124">
        <f t="shared" si="26"/>
        <v>40163.892999880096</v>
      </c>
      <c r="Q264" s="124">
        <f t="shared" si="22"/>
        <v>21743.872254592021</v>
      </c>
      <c r="R264" s="124">
        <f t="shared" si="23"/>
        <v>10353162.542932117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10353162.542932117</v>
      </c>
      <c r="P265" s="124">
        <f t="shared" si="26"/>
        <v>40163.892999880096</v>
      </c>
      <c r="Q265" s="124">
        <f t="shared" si="22"/>
        <v>21874.674043911269</v>
      </c>
      <c r="R265" s="124">
        <f t="shared" si="23"/>
        <v>10415201.109975908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10415201.109975908</v>
      </c>
      <c r="P266" s="124">
        <f t="shared" si="26"/>
        <v>40163.892999880096</v>
      </c>
      <c r="Q266" s="124">
        <f t="shared" si="22"/>
        <v>22005.752197722413</v>
      </c>
      <c r="R266" s="124">
        <f t="shared" si="23"/>
        <v>10477370.75517351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10477370.75517351</v>
      </c>
      <c r="P267" s="124">
        <f t="shared" si="26"/>
        <v>40163.892999880096</v>
      </c>
      <c r="Q267" s="124">
        <f t="shared" si="22"/>
        <v>22137.107299942032</v>
      </c>
      <c r="R267" s="124">
        <f t="shared" si="23"/>
        <v>10539671.755473332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10539671.755473332</v>
      </c>
      <c r="P268" s="124">
        <f t="shared" si="26"/>
        <v>40163.892999880096</v>
      </c>
      <c r="Q268" s="124">
        <f t="shared" si="22"/>
        <v>22268.739935720419</v>
      </c>
      <c r="R268" s="124">
        <f t="shared" si="23"/>
        <v>10602104.388408933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10602104.388408933</v>
      </c>
      <c r="P269" s="124">
        <f t="shared" si="26"/>
        <v>40163.892999880096</v>
      </c>
      <c r="Q269" s="124">
        <f t="shared" si="22"/>
        <v>22400.650691444211</v>
      </c>
      <c r="R269" s="124">
        <f t="shared" si="23"/>
        <v>10664668.932100257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10664668.932100257</v>
      </c>
      <c r="P270" s="124">
        <f t="shared" si="26"/>
        <v>40163.892999880096</v>
      </c>
      <c r="Q270" s="124">
        <f t="shared" si="22"/>
        <v>22532.840154738984</v>
      </c>
      <c r="R270" s="124">
        <f t="shared" si="23"/>
        <v>10727365.665254876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10727365.665254876</v>
      </c>
      <c r="P271" s="124">
        <f t="shared" si="26"/>
        <v>40163.892999880096</v>
      </c>
      <c r="Q271" s="124">
        <f t="shared" si="22"/>
        <v>22665.308914471887</v>
      </c>
      <c r="R271" s="124">
        <f t="shared" si="23"/>
        <v>10790194.867169227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10790194.867169227</v>
      </c>
      <c r="P272" s="124">
        <f t="shared" si="26"/>
        <v>40163.892999880096</v>
      </c>
      <c r="Q272" s="124">
        <f t="shared" si="22"/>
        <v>22798.057560754252</v>
      </c>
      <c r="R272" s="124">
        <f t="shared" si="23"/>
        <v>10853156.817729862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10853156.817729862</v>
      </c>
      <c r="P273" s="124">
        <f t="shared" si="26"/>
        <v>40163.892999880096</v>
      </c>
      <c r="Q273" s="124">
        <f t="shared" si="22"/>
        <v>22931.086684944232</v>
      </c>
      <c r="R273" s="124">
        <f t="shared" si="23"/>
        <v>10916251.797414687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10916251.797414687</v>
      </c>
      <c r="P274" s="124">
        <f t="shared" si="26"/>
        <v>40163.892999880096</v>
      </c>
      <c r="Q274" s="124">
        <f t="shared" si="22"/>
        <v>23064.396879649419</v>
      </c>
      <c r="R274" s="124">
        <f t="shared" si="23"/>
        <v>10979480.087294215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10979480.087294215</v>
      </c>
      <c r="P275" s="124">
        <f t="shared" si="26"/>
        <v>40163.892999880096</v>
      </c>
      <c r="Q275" s="124">
        <f t="shared" si="22"/>
        <v>23197.988738729506</v>
      </c>
      <c r="R275" s="124">
        <f t="shared" si="23"/>
        <v>11042841.969032824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11042841.969032824</v>
      </c>
      <c r="P276" s="124">
        <f t="shared" si="26"/>
        <v>40163.892999880096</v>
      </c>
      <c r="Q276" s="124">
        <f t="shared" si="22"/>
        <v>23331.862857298922</v>
      </c>
      <c r="R276" s="124">
        <f t="shared" si="23"/>
        <v>11106337.724890003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11106337.724890003</v>
      </c>
      <c r="P277" s="124">
        <f t="shared" si="26"/>
        <v>40163.892999880096</v>
      </c>
      <c r="Q277" s="124">
        <f t="shared" si="22"/>
        <v>23466.019831729478</v>
      </c>
      <c r="R277" s="124">
        <f t="shared" si="23"/>
        <v>11169967.637721613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11169967.637721613</v>
      </c>
      <c r="P278" s="124">
        <f t="shared" si="26"/>
        <v>40163.892999880096</v>
      </c>
      <c r="Q278" s="124">
        <f t="shared" si="22"/>
        <v>23600.460259653039</v>
      </c>
      <c r="R278" s="124">
        <f t="shared" si="23"/>
        <v>11233731.990981147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11233731.990981147</v>
      </c>
      <c r="P279" s="124">
        <f t="shared" si="26"/>
        <v>40163.892999880096</v>
      </c>
      <c r="Q279" s="124">
        <f t="shared" si="22"/>
        <v>23735.184739964159</v>
      </c>
      <c r="R279" s="124">
        <f t="shared" si="23"/>
        <v>11297631.068720991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11297631.068720991</v>
      </c>
      <c r="P280" s="124">
        <f t="shared" si="26"/>
        <v>40163.892999880096</v>
      </c>
      <c r="Q280" s="124">
        <f t="shared" si="22"/>
        <v>23870.193872822783</v>
      </c>
      <c r="R280" s="124">
        <f t="shared" si="23"/>
        <v>11361665.155593693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11361665.155593693</v>
      </c>
      <c r="P281" s="124">
        <f t="shared" si="26"/>
        <v>40163.892999880096</v>
      </c>
      <c r="Q281" s="124">
        <f t="shared" si="22"/>
        <v>24005.488259656893</v>
      </c>
      <c r="R281" s="124">
        <f t="shared" si="23"/>
        <v>11425834.53685323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11425834.53685323</v>
      </c>
      <c r="P282" s="124">
        <f t="shared" si="26"/>
        <v>40163.892999880096</v>
      </c>
      <c r="Q282" s="124">
        <f t="shared" si="22"/>
        <v>24141.068503165199</v>
      </c>
      <c r="R282" s="124">
        <f t="shared" si="23"/>
        <v>11490139.498356275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11490139.498356275</v>
      </c>
      <c r="P283" s="124">
        <f t="shared" si="26"/>
        <v>40163.892999880096</v>
      </c>
      <c r="Q283" s="124">
        <f t="shared" si="22"/>
        <v>24276.935207319832</v>
      </c>
      <c r="R283" s="124">
        <f t="shared" si="23"/>
        <v>11554580.326563476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11554580.326563476</v>
      </c>
      <c r="P284" s="124">
        <f t="shared" si="26"/>
        <v>40163.892999880096</v>
      </c>
      <c r="Q284" s="124">
        <f t="shared" si="22"/>
        <v>24413.088977369014</v>
      </c>
      <c r="R284" s="124">
        <f t="shared" si="23"/>
        <v>11619157.308540724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11619157.308540724</v>
      </c>
      <c r="P285" s="124">
        <f t="shared" si="26"/>
        <v>40163.892999880096</v>
      </c>
      <c r="Q285" s="124">
        <f t="shared" si="22"/>
        <v>24549.530419839772</v>
      </c>
      <c r="R285" s="124">
        <f t="shared" si="23"/>
        <v>11683870.731960444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11683870.731960444</v>
      </c>
      <c r="P286" s="124">
        <f t="shared" si="26"/>
        <v>40163.892999880096</v>
      </c>
      <c r="Q286" s="124">
        <f t="shared" si="22"/>
        <v>24686.260142540625</v>
      </c>
      <c r="R286" s="124">
        <f t="shared" si="23"/>
        <v>11748720.885102864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11748720.885102864</v>
      </c>
      <c r="P287" s="124">
        <f t="shared" si="26"/>
        <v>40163.892999880096</v>
      </c>
      <c r="Q287" s="124">
        <f t="shared" si="22"/>
        <v>24823.278754564311</v>
      </c>
      <c r="R287" s="124">
        <f t="shared" si="23"/>
        <v>11813708.056857308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11813708.056857308</v>
      </c>
      <c r="P288" s="124">
        <f t="shared" si="26"/>
        <v>40163.892999880096</v>
      </c>
      <c r="Q288" s="124">
        <f t="shared" si="22"/>
        <v>24960.586866290483</v>
      </c>
      <c r="R288" s="124">
        <f t="shared" si="23"/>
        <v>11878832.53672348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11878832.53672348</v>
      </c>
      <c r="P289" s="124">
        <f t="shared" si="26"/>
        <v>40163.892999880096</v>
      </c>
      <c r="Q289" s="124">
        <f t="shared" si="22"/>
        <v>25098.185089388437</v>
      </c>
      <c r="R289" s="124">
        <f t="shared" si="23"/>
        <v>11944094.614812749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11944094.614812749</v>
      </c>
      <c r="P290" s="124">
        <f t="shared" si="26"/>
        <v>40163.892999880096</v>
      </c>
      <c r="Q290" s="124">
        <f t="shared" si="22"/>
        <v>25236.074036819831</v>
      </c>
      <c r="R290" s="124">
        <f t="shared" si="23"/>
        <v>12009494.581849448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12009494.581849448</v>
      </c>
      <c r="P291" s="124">
        <f t="shared" si="26"/>
        <v>40163.892999880096</v>
      </c>
      <c r="Q291" s="124">
        <f t="shared" si="22"/>
        <v>25374.254322841418</v>
      </c>
      <c r="R291" s="124">
        <f t="shared" si="23"/>
        <v>12075032.72917217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12075032.72917217</v>
      </c>
      <c r="P292" s="124">
        <f t="shared" si="26"/>
        <v>40163.892999880096</v>
      </c>
      <c r="Q292" s="124">
        <f t="shared" si="22"/>
        <v>25512.726563007789</v>
      </c>
      <c r="R292" s="124">
        <f t="shared" si="23"/>
        <v>12140709.348735059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12140709.348735059</v>
      </c>
      <c r="P293" s="124">
        <f t="shared" si="26"/>
        <v>40163.892999880096</v>
      </c>
      <c r="Q293" s="124">
        <f t="shared" si="22"/>
        <v>25651.491374174107</v>
      </c>
      <c r="R293" s="124">
        <f t="shared" si="23"/>
        <v>12206524.733109113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12206524.733109113</v>
      </c>
      <c r="P294" s="124">
        <f t="shared" si="26"/>
        <v>40163.892999880096</v>
      </c>
      <c r="Q294" s="124">
        <f t="shared" si="22"/>
        <v>25790.549374498849</v>
      </c>
      <c r="R294" s="124">
        <f t="shared" si="23"/>
        <v>12272479.175483491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12272479.175483491</v>
      </c>
      <c r="P295" s="124">
        <f t="shared" si="26"/>
        <v>40163.892999880096</v>
      </c>
      <c r="Q295" s="124">
        <f t="shared" si="22"/>
        <v>25929.901183446578</v>
      </c>
      <c r="R295" s="124">
        <f t="shared" si="23"/>
        <v>12338572.969666818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12338572.969666818</v>
      </c>
      <c r="P296" s="124">
        <f t="shared" si="26"/>
        <v>40163.892999880096</v>
      </c>
      <c r="Q296" s="124">
        <f t="shared" si="22"/>
        <v>26069.547421790689</v>
      </c>
      <c r="R296" s="124">
        <f t="shared" si="23"/>
        <v>12404806.410088489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12404806.410088489</v>
      </c>
      <c r="P297" s="124">
        <f t="shared" si="26"/>
        <v>40163.892999880096</v>
      </c>
      <c r="Q297" s="124">
        <f t="shared" si="22"/>
        <v>26209.488711616177</v>
      </c>
      <c r="R297" s="124">
        <f t="shared" si="23"/>
        <v>12471179.791799985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12471179.791799985</v>
      </c>
      <c r="P298" s="124">
        <f t="shared" si="26"/>
        <v>40163.892999880096</v>
      </c>
      <c r="Q298" s="124">
        <f t="shared" si="22"/>
        <v>26349.725676322414</v>
      </c>
      <c r="R298" s="124">
        <f t="shared" si="23"/>
        <v>12537693.410476187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12537693.410476187</v>
      </c>
      <c r="P299" s="124">
        <f t="shared" si="26"/>
        <v>40163.892999880096</v>
      </c>
      <c r="Q299" s="124">
        <f t="shared" si="22"/>
        <v>26490.25894062591</v>
      </c>
      <c r="R299" s="124">
        <f t="shared" si="23"/>
        <v>12604347.562416693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12604347.562416693</v>
      </c>
      <c r="P300" s="124">
        <f t="shared" si="26"/>
        <v>40163.892999880096</v>
      </c>
      <c r="Q300" s="124">
        <f t="shared" si="22"/>
        <v>26631.089130563116</v>
      </c>
      <c r="R300" s="124">
        <f t="shared" si="23"/>
        <v>12671142.544547137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12671142.544547137</v>
      </c>
      <c r="P301" s="124">
        <f t="shared" si="26"/>
        <v>40163.892999880096</v>
      </c>
      <c r="Q301" s="124">
        <f t="shared" si="22"/>
        <v>26772.216873493202</v>
      </c>
      <c r="R301" s="124">
        <f t="shared" si="23"/>
        <v>12738078.65442051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12738078.65442051</v>
      </c>
      <c r="P302" s="124">
        <f t="shared" si="26"/>
        <v>40163.892999880096</v>
      </c>
      <c r="Q302" s="124">
        <f t="shared" si="22"/>
        <v>26913.642798100853</v>
      </c>
      <c r="R302" s="124">
        <f t="shared" si="23"/>
        <v>12805156.190218491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12805156.190218491</v>
      </c>
      <c r="P303" s="124">
        <f t="shared" si="26"/>
        <v>40163.892999880096</v>
      </c>
      <c r="Q303" s="124">
        <f t="shared" si="22"/>
        <v>27055.367534399069</v>
      </c>
      <c r="R303" s="124">
        <f t="shared" si="23"/>
        <v>12872375.450752771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12872375.450752771</v>
      </c>
      <c r="P304" s="124">
        <f t="shared" si="26"/>
        <v>40163.892999880096</v>
      </c>
      <c r="Q304" s="124">
        <f t="shared" si="22"/>
        <v>27197.391713731977</v>
      </c>
      <c r="R304" s="124">
        <f t="shared" si="23"/>
        <v>12939736.735466383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12939736.735466383</v>
      </c>
      <c r="P305" s="124">
        <f t="shared" si="26"/>
        <v>40163.892999880096</v>
      </c>
      <c r="Q305" s="124">
        <f t="shared" si="22"/>
        <v>27339.715968777629</v>
      </c>
      <c r="R305" s="124">
        <f t="shared" si="23"/>
        <v>13007240.344435042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13007240.344435042</v>
      </c>
      <c r="P306" s="124">
        <f t="shared" si="26"/>
        <v>40163.892999880096</v>
      </c>
      <c r="Q306" s="124">
        <f t="shared" si="22"/>
        <v>27482.340933550844</v>
      </c>
      <c r="R306" s="124">
        <f t="shared" si="23"/>
        <v>13074886.578368472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13074886.578368472</v>
      </c>
      <c r="P307" s="124">
        <f t="shared" si="26"/>
        <v>40163.892999880096</v>
      </c>
      <c r="Q307" s="124">
        <f t="shared" si="22"/>
        <v>27625.267243406004</v>
      </c>
      <c r="R307" s="124">
        <f t="shared" si="23"/>
        <v>13142675.738611758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13142675.738611758</v>
      </c>
      <c r="P308" s="124">
        <f t="shared" si="26"/>
        <v>40163.892999880096</v>
      </c>
      <c r="Q308" s="124">
        <f t="shared" si="22"/>
        <v>27768.49553503991</v>
      </c>
      <c r="R308" s="124">
        <f t="shared" si="23"/>
        <v>13210608.127146678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13210608.127146678</v>
      </c>
      <c r="P309" s="124">
        <f t="shared" si="26"/>
        <v>40163.892999880096</v>
      </c>
      <c r="Q309" s="124">
        <f t="shared" si="22"/>
        <v>27912.026446494612</v>
      </c>
      <c r="R309" s="124">
        <f t="shared" si="23"/>
        <v>13278684.046593053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13278684.046593053</v>
      </c>
      <c r="P310" s="124">
        <f t="shared" si="26"/>
        <v>40163.892999880096</v>
      </c>
      <c r="Q310" s="124">
        <f t="shared" si="22"/>
        <v>28055.860617160233</v>
      </c>
      <c r="R310" s="124">
        <f t="shared" si="23"/>
        <v>13346903.800210094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13346903.800210094</v>
      </c>
      <c r="P311" s="124">
        <f t="shared" si="26"/>
        <v>40163.892999880096</v>
      </c>
      <c r="Q311" s="124">
        <f t="shared" si="22"/>
        <v>28199.998687777839</v>
      </c>
      <c r="R311" s="124">
        <f t="shared" si="23"/>
        <v>13415267.691897752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13415267.691897752</v>
      </c>
      <c r="P312" s="124">
        <f t="shared" si="26"/>
        <v>40163.892999880096</v>
      </c>
      <c r="Q312" s="124">
        <f t="shared" si="22"/>
        <v>28344.441300442286</v>
      </c>
      <c r="R312" s="124">
        <f t="shared" si="23"/>
        <v>13483776.026198074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13483776.026198074</v>
      </c>
      <c r="P313" s="124">
        <f t="shared" si="26"/>
        <v>40163.892999880096</v>
      </c>
      <c r="Q313" s="124">
        <f t="shared" si="22"/>
        <v>28489.189098605071</v>
      </c>
      <c r="R313" s="124">
        <f t="shared" si="23"/>
        <v>13552429.10829656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13552429.10829656</v>
      </c>
      <c r="P314" s="124">
        <f t="shared" si="26"/>
        <v>40163.892999880096</v>
      </c>
      <c r="Q314" s="124">
        <f t="shared" si="22"/>
        <v>28634.24272707722</v>
      </c>
      <c r="R314" s="124">
        <f t="shared" si="23"/>
        <v>13621227.244023517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13621227.244023517</v>
      </c>
      <c r="P315" s="124">
        <f t="shared" si="26"/>
        <v>40163.892999880096</v>
      </c>
      <c r="Q315" s="124">
        <f t="shared" ref="Q315:Q378" si="27">O315*$P$53</f>
        <v>28779.602832032138</v>
      </c>
      <c r="R315" s="124">
        <f t="shared" ref="R315:R378" si="28">O315+P315+Q315</f>
        <v>13690170.739855429</v>
      </c>
      <c r="Z315" s="2"/>
    </row>
    <row r="316" spans="13:26" x14ac:dyDescent="0.2">
      <c r="M316" s="2"/>
      <c r="N316" s="1">
        <f t="shared" ref="N316:N379" si="29">N315+1</f>
        <v>258</v>
      </c>
      <c r="O316" s="124">
        <f t="shared" ref="O316:O379" si="30">R315</f>
        <v>13690170.739855429</v>
      </c>
      <c r="P316" s="124">
        <f t="shared" ref="P316:P379" si="31">P315</f>
        <v>40163.892999880096</v>
      </c>
      <c r="Q316" s="124">
        <f t="shared" si="27"/>
        <v>28925.270061008505</v>
      </c>
      <c r="R316" s="124">
        <f t="shared" si="28"/>
        <v>13759259.902916318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13759259.902916318</v>
      </c>
      <c r="P317" s="124">
        <f t="shared" si="31"/>
        <v>40163.892999880096</v>
      </c>
      <c r="Q317" s="124">
        <f t="shared" si="27"/>
        <v>29071.245062913149</v>
      </c>
      <c r="R317" s="124">
        <f t="shared" si="28"/>
        <v>13828495.040979112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13828495.040979112</v>
      </c>
      <c r="P318" s="124">
        <f t="shared" si="31"/>
        <v>40163.892999880096</v>
      </c>
      <c r="Q318" s="124">
        <f t="shared" si="27"/>
        <v>29217.528488023934</v>
      </c>
      <c r="R318" s="124">
        <f t="shared" si="28"/>
        <v>13897876.462467015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13897876.462467015</v>
      </c>
      <c r="P319" s="124">
        <f t="shared" si="31"/>
        <v>40163.892999880096</v>
      </c>
      <c r="Q319" s="124">
        <f t="shared" si="27"/>
        <v>29364.120987992672</v>
      </c>
      <c r="R319" s="124">
        <f t="shared" si="28"/>
        <v>13967404.476454888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13967404.476454888</v>
      </c>
      <c r="P320" s="124">
        <f t="shared" si="31"/>
        <v>40163.892999880096</v>
      </c>
      <c r="Q320" s="124">
        <f t="shared" si="27"/>
        <v>29511.023215848014</v>
      </c>
      <c r="R320" s="124">
        <f t="shared" si="28"/>
        <v>14037079.392670615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14037079.392670615</v>
      </c>
      <c r="P321" s="124">
        <f t="shared" si="31"/>
        <v>40163.892999880096</v>
      </c>
      <c r="Q321" s="124">
        <f t="shared" si="27"/>
        <v>29658.235825998363</v>
      </c>
      <c r="R321" s="124">
        <f t="shared" si="28"/>
        <v>14106901.521496493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14106901.521496493</v>
      </c>
      <c r="P322" s="124">
        <f t="shared" si="31"/>
        <v>40163.892999880096</v>
      </c>
      <c r="Q322" s="124">
        <f t="shared" si="27"/>
        <v>29805.75947423479</v>
      </c>
      <c r="R322" s="124">
        <f t="shared" si="28"/>
        <v>14176871.173970608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14176871.173970608</v>
      </c>
      <c r="P323" s="124">
        <f t="shared" si="31"/>
        <v>40163.892999880096</v>
      </c>
      <c r="Q323" s="124">
        <f t="shared" si="27"/>
        <v>29953.594817733952</v>
      </c>
      <c r="R323" s="124">
        <f t="shared" si="28"/>
        <v>14246988.661788221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14246988.661788221</v>
      </c>
      <c r="P324" s="124">
        <f t="shared" si="31"/>
        <v>40163.892999880096</v>
      </c>
      <c r="Q324" s="124">
        <f t="shared" si="27"/>
        <v>30101.742515061014</v>
      </c>
      <c r="R324" s="124">
        <f t="shared" si="28"/>
        <v>14317254.297303163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14317254.297303163</v>
      </c>
      <c r="P325" s="124">
        <f t="shared" si="31"/>
        <v>40163.892999880096</v>
      </c>
      <c r="Q325" s="124">
        <f t="shared" si="27"/>
        <v>30250.203226172609</v>
      </c>
      <c r="R325" s="124">
        <f t="shared" si="28"/>
        <v>14387668.393529216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14387668.393529216</v>
      </c>
      <c r="P326" s="124">
        <f t="shared" si="31"/>
        <v>40163.892999880096</v>
      </c>
      <c r="Q326" s="124">
        <f t="shared" si="27"/>
        <v>30398.977612419741</v>
      </c>
      <c r="R326" s="124">
        <f t="shared" si="28"/>
        <v>14458231.264141515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14458231.264141515</v>
      </c>
      <c r="P327" s="124">
        <f t="shared" si="31"/>
        <v>40163.892999880096</v>
      </c>
      <c r="Q327" s="124">
        <f t="shared" si="27"/>
        <v>30548.06633655075</v>
      </c>
      <c r="R327" s="124">
        <f t="shared" si="28"/>
        <v>14528943.223477945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14528943.223477945</v>
      </c>
      <c r="P328" s="124">
        <f t="shared" si="31"/>
        <v>40163.892999880096</v>
      </c>
      <c r="Q328" s="124">
        <f t="shared" si="27"/>
        <v>30697.470062714277</v>
      </c>
      <c r="R328" s="124">
        <f t="shared" si="28"/>
        <v>14599804.586540539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14599804.586540539</v>
      </c>
      <c r="P329" s="124">
        <f t="shared" si="31"/>
        <v>40163.892999880096</v>
      </c>
      <c r="Q329" s="124">
        <f t="shared" si="27"/>
        <v>30847.189456462202</v>
      </c>
      <c r="R329" s="124">
        <f t="shared" si="28"/>
        <v>14670815.668996882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14670815.668996882</v>
      </c>
      <c r="P330" s="124">
        <f t="shared" si="31"/>
        <v>40163.892999880096</v>
      </c>
      <c r="Q330" s="124">
        <f t="shared" si="27"/>
        <v>30997.225184752609</v>
      </c>
      <c r="R330" s="124">
        <f t="shared" si="28"/>
        <v>14741976.787181515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14741976.787181515</v>
      </c>
      <c r="P331" s="124">
        <f t="shared" si="31"/>
        <v>40163.892999880096</v>
      </c>
      <c r="Q331" s="124">
        <f t="shared" si="27"/>
        <v>31147.577915952777</v>
      </c>
      <c r="R331" s="124">
        <f t="shared" si="28"/>
        <v>14813288.258097349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14813288.258097349</v>
      </c>
      <c r="P332" s="124">
        <f t="shared" si="31"/>
        <v>40163.892999880096</v>
      </c>
      <c r="Q332" s="124">
        <f t="shared" si="27"/>
        <v>31298.248319842132</v>
      </c>
      <c r="R332" s="124">
        <f t="shared" si="28"/>
        <v>14884750.399417071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14884750.399417071</v>
      </c>
      <c r="P333" s="124">
        <f t="shared" si="31"/>
        <v>40163.892999880096</v>
      </c>
      <c r="Q333" s="124">
        <f t="shared" si="27"/>
        <v>31449.237067615246</v>
      </c>
      <c r="R333" s="124">
        <f t="shared" si="28"/>
        <v>14956363.529484566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14956363.529484566</v>
      </c>
      <c r="P334" s="124">
        <f t="shared" si="31"/>
        <v>40163.892999880096</v>
      </c>
      <c r="Q334" s="124">
        <f t="shared" si="27"/>
        <v>31600.544831884832</v>
      </c>
      <c r="R334" s="124">
        <f t="shared" si="28"/>
        <v>15028127.967316331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15028127.967316331</v>
      </c>
      <c r="P335" s="124">
        <f t="shared" si="31"/>
        <v>40163.892999880096</v>
      </c>
      <c r="Q335" s="124">
        <f t="shared" si="27"/>
        <v>31752.172286684727</v>
      </c>
      <c r="R335" s="124">
        <f t="shared" si="28"/>
        <v>15100044.032602897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15100044.032602897</v>
      </c>
      <c r="P336" s="124">
        <f t="shared" si="31"/>
        <v>40163.892999880096</v>
      </c>
      <c r="Q336" s="124">
        <f t="shared" si="27"/>
        <v>31904.1201074729</v>
      </c>
      <c r="R336" s="124">
        <f t="shared" si="28"/>
        <v>15172112.045710251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15172112.045710251</v>
      </c>
      <c r="P337" s="124">
        <f t="shared" si="31"/>
        <v>40163.892999880096</v>
      </c>
      <c r="Q337" s="124">
        <f t="shared" si="27"/>
        <v>32056.388971134456</v>
      </c>
      <c r="R337" s="124">
        <f t="shared" si="28"/>
        <v>15244332.327681266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15244332.327681266</v>
      </c>
      <c r="P338" s="124">
        <f t="shared" si="31"/>
        <v>40163.892999880096</v>
      </c>
      <c r="Q338" s="124">
        <f t="shared" si="27"/>
        <v>32208.979555984668</v>
      </c>
      <c r="R338" s="124">
        <f t="shared" si="28"/>
        <v>15316705.200237131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15316705.200237131</v>
      </c>
      <c r="P339" s="124">
        <f t="shared" si="31"/>
        <v>40163.892999880096</v>
      </c>
      <c r="Q339" s="124">
        <f t="shared" si="27"/>
        <v>32361.892541771977</v>
      </c>
      <c r="R339" s="124">
        <f t="shared" si="28"/>
        <v>15389230.985778783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15389230.985778783</v>
      </c>
      <c r="P340" s="124">
        <f t="shared" si="31"/>
        <v>40163.892999880096</v>
      </c>
      <c r="Q340" s="124">
        <f t="shared" si="27"/>
        <v>32515.128609681036</v>
      </c>
      <c r="R340" s="124">
        <f t="shared" si="28"/>
        <v>15461910.007388344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15461910.007388344</v>
      </c>
      <c r="P341" s="124">
        <f t="shared" si="31"/>
        <v>40163.892999880096</v>
      </c>
      <c r="Q341" s="124">
        <f t="shared" si="27"/>
        <v>32668.688442335733</v>
      </c>
      <c r="R341" s="124">
        <f t="shared" si="28"/>
        <v>15534742.58883056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15534742.58883056</v>
      </c>
      <c r="P342" s="124">
        <f t="shared" si="31"/>
        <v>40163.892999880096</v>
      </c>
      <c r="Q342" s="124">
        <f t="shared" si="27"/>
        <v>32822.572723802245</v>
      </c>
      <c r="R342" s="124">
        <f t="shared" si="28"/>
        <v>15607729.054554243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15607729.054554243</v>
      </c>
      <c r="P343" s="124">
        <f t="shared" si="31"/>
        <v>40163.892999880096</v>
      </c>
      <c r="Q343" s="124">
        <f t="shared" si="27"/>
        <v>32976.782139592069</v>
      </c>
      <c r="R343" s="124">
        <f t="shared" si="28"/>
        <v>15680869.729693715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15680869.729693715</v>
      </c>
      <c r="P344" s="124">
        <f t="shared" si="31"/>
        <v>40163.892999880096</v>
      </c>
      <c r="Q344" s="124">
        <f t="shared" si="27"/>
        <v>33131.317376665087</v>
      </c>
      <c r="R344" s="124">
        <f t="shared" si="28"/>
        <v>15754164.94007026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15754164.94007026</v>
      </c>
      <c r="P345" s="124">
        <f t="shared" si="31"/>
        <v>40163.892999880096</v>
      </c>
      <c r="Q345" s="124">
        <f t="shared" si="27"/>
        <v>33286.179123432637</v>
      </c>
      <c r="R345" s="124">
        <f t="shared" si="28"/>
        <v>15827615.012193574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15827615.012193574</v>
      </c>
      <c r="P346" s="124">
        <f t="shared" si="31"/>
        <v>40163.892999880096</v>
      </c>
      <c r="Q346" s="124">
        <f t="shared" si="27"/>
        <v>33441.368069760552</v>
      </c>
      <c r="R346" s="124">
        <f t="shared" si="28"/>
        <v>15901220.273263214</v>
      </c>
      <c r="Z346" s="2"/>
    </row>
    <row r="347" spans="13:26" x14ac:dyDescent="0.2">
      <c r="M347" s="2"/>
      <c r="N347" s="1">
        <f t="shared" si="29"/>
        <v>289</v>
      </c>
      <c r="O347" s="124">
        <f t="shared" si="30"/>
        <v>15901220.273263214</v>
      </c>
      <c r="P347" s="124">
        <f t="shared" si="31"/>
        <v>40163.892999880096</v>
      </c>
      <c r="Q347" s="124">
        <f t="shared" si="27"/>
        <v>33596.884906972249</v>
      </c>
      <c r="R347" s="124">
        <f t="shared" si="28"/>
        <v>15974981.051170066</v>
      </c>
      <c r="Z347" s="2"/>
    </row>
    <row r="348" spans="13:26" x14ac:dyDescent="0.2">
      <c r="M348" s="2"/>
      <c r="N348" s="1">
        <f t="shared" si="29"/>
        <v>290</v>
      </c>
      <c r="O348" s="124">
        <f t="shared" si="30"/>
        <v>15974981.051170066</v>
      </c>
      <c r="P348" s="124">
        <f t="shared" si="31"/>
        <v>40163.892999880096</v>
      </c>
      <c r="Q348" s="124">
        <f t="shared" si="27"/>
        <v>33752.730327851801</v>
      </c>
      <c r="R348" s="124">
        <f t="shared" si="28"/>
        <v>16048897.674497798</v>
      </c>
      <c r="Z348" s="2"/>
    </row>
    <row r="349" spans="13:26" x14ac:dyDescent="0.2">
      <c r="M349" s="2"/>
      <c r="N349" s="1">
        <f t="shared" si="29"/>
        <v>291</v>
      </c>
      <c r="O349" s="124">
        <f t="shared" si="30"/>
        <v>16048897.674497798</v>
      </c>
      <c r="P349" s="124">
        <f t="shared" si="31"/>
        <v>40163.892999880096</v>
      </c>
      <c r="Q349" s="124">
        <f t="shared" si="27"/>
        <v>33908.905026647059</v>
      </c>
      <c r="R349" s="124">
        <f t="shared" si="28"/>
        <v>16122970.472524324</v>
      </c>
      <c r="Z349" s="2"/>
    </row>
    <row r="350" spans="13:26" x14ac:dyDescent="0.2">
      <c r="M350" s="2"/>
      <c r="N350" s="1">
        <f t="shared" si="29"/>
        <v>292</v>
      </c>
      <c r="O350" s="124">
        <f t="shared" si="30"/>
        <v>16122970.472524324</v>
      </c>
      <c r="P350" s="124">
        <f t="shared" si="31"/>
        <v>40163.892999880096</v>
      </c>
      <c r="Q350" s="124">
        <f t="shared" si="27"/>
        <v>34065.409699072668</v>
      </c>
      <c r="R350" s="124">
        <f t="shared" si="28"/>
        <v>16197199.775223278</v>
      </c>
      <c r="Z350" s="2"/>
    </row>
    <row r="351" spans="13:26" x14ac:dyDescent="0.2">
      <c r="M351" s="2"/>
      <c r="N351" s="1">
        <f t="shared" si="29"/>
        <v>293</v>
      </c>
      <c r="O351" s="124">
        <f t="shared" si="30"/>
        <v>16197199.775223278</v>
      </c>
      <c r="P351" s="124">
        <f t="shared" si="31"/>
        <v>40163.892999880096</v>
      </c>
      <c r="Q351" s="124">
        <f t="shared" si="27"/>
        <v>34222.245042313261</v>
      </c>
      <c r="R351" s="124">
        <f t="shared" si="28"/>
        <v>16271585.91326547</v>
      </c>
      <c r="Z351" s="2"/>
    </row>
    <row r="352" spans="13:26" x14ac:dyDescent="0.2">
      <c r="M352" s="2"/>
      <c r="N352" s="1">
        <f t="shared" si="29"/>
        <v>294</v>
      </c>
      <c r="O352" s="124">
        <f t="shared" si="30"/>
        <v>16271585.91326547</v>
      </c>
      <c r="P352" s="124">
        <f t="shared" si="31"/>
        <v>40163.892999880096</v>
      </c>
      <c r="Q352" s="124">
        <f t="shared" si="27"/>
        <v>34379.411755026493</v>
      </c>
      <c r="R352" s="124">
        <f t="shared" si="28"/>
        <v>16346129.218020378</v>
      </c>
      <c r="Z352" s="2"/>
    </row>
    <row r="353" spans="13:26" x14ac:dyDescent="0.2">
      <c r="M353" s="2"/>
      <c r="N353" s="1">
        <f t="shared" si="29"/>
        <v>295</v>
      </c>
      <c r="O353" s="124">
        <f t="shared" si="30"/>
        <v>16346129.218020378</v>
      </c>
      <c r="P353" s="124">
        <f t="shared" si="31"/>
        <v>40163.892999880096</v>
      </c>
      <c r="Q353" s="124">
        <f t="shared" si="27"/>
        <v>34536.910537346172</v>
      </c>
      <c r="R353" s="124">
        <f t="shared" si="28"/>
        <v>16420830.021557603</v>
      </c>
      <c r="Z353" s="2"/>
    </row>
    <row r="354" spans="13:26" x14ac:dyDescent="0.2">
      <c r="M354" s="2"/>
      <c r="N354" s="1">
        <f t="shared" si="29"/>
        <v>296</v>
      </c>
      <c r="O354" s="124">
        <f t="shared" si="30"/>
        <v>16420830.021557603</v>
      </c>
      <c r="P354" s="124">
        <f t="shared" si="31"/>
        <v>40163.892999880096</v>
      </c>
      <c r="Q354" s="124">
        <f t="shared" si="27"/>
        <v>34694.742090885396</v>
      </c>
      <c r="R354" s="124">
        <f t="shared" si="28"/>
        <v>16495688.656648368</v>
      </c>
      <c r="Z354" s="2"/>
    </row>
    <row r="355" spans="13:26" x14ac:dyDescent="0.2">
      <c r="M355" s="2"/>
      <c r="N355" s="1">
        <f t="shared" si="29"/>
        <v>297</v>
      </c>
      <c r="O355" s="124">
        <f t="shared" si="30"/>
        <v>16495688.656648368</v>
      </c>
      <c r="P355" s="124">
        <f t="shared" si="31"/>
        <v>40163.892999880096</v>
      </c>
      <c r="Q355" s="124">
        <f t="shared" si="27"/>
        <v>34852.907118739655</v>
      </c>
      <c r="R355" s="124">
        <f t="shared" si="28"/>
        <v>16570705.456766987</v>
      </c>
      <c r="Z355" s="2"/>
    </row>
    <row r="356" spans="13:26" x14ac:dyDescent="0.2">
      <c r="M356" s="2"/>
      <c r="N356" s="1">
        <f t="shared" si="29"/>
        <v>298</v>
      </c>
      <c r="O356" s="124">
        <f t="shared" si="30"/>
        <v>16570705.456766987</v>
      </c>
      <c r="P356" s="124">
        <f t="shared" si="31"/>
        <v>40163.892999880096</v>
      </c>
      <c r="Q356" s="124">
        <f t="shared" si="27"/>
        <v>35011.406325489996</v>
      </c>
      <c r="R356" s="124">
        <f t="shared" si="28"/>
        <v>16645880.756092357</v>
      </c>
      <c r="Z356" s="2"/>
    </row>
    <row r="357" spans="13:26" x14ac:dyDescent="0.2">
      <c r="M357" s="2"/>
      <c r="N357" s="1">
        <f t="shared" si="29"/>
        <v>299</v>
      </c>
      <c r="O357" s="124">
        <f t="shared" si="30"/>
        <v>16645880.756092357</v>
      </c>
      <c r="P357" s="124">
        <f t="shared" si="31"/>
        <v>40163.892999880096</v>
      </c>
      <c r="Q357" s="124">
        <f t="shared" si="27"/>
        <v>35170.240417206107</v>
      </c>
      <c r="R357" s="124">
        <f t="shared" si="28"/>
        <v>16721214.889509443</v>
      </c>
      <c r="Z357" s="2"/>
    </row>
    <row r="358" spans="13:26" x14ac:dyDescent="0.2">
      <c r="M358" s="2"/>
      <c r="N358" s="1">
        <f t="shared" si="29"/>
        <v>300</v>
      </c>
      <c r="O358" s="124">
        <f t="shared" si="30"/>
        <v>16721214.889509443</v>
      </c>
      <c r="P358" s="124">
        <f t="shared" si="31"/>
        <v>40163.892999880096</v>
      </c>
      <c r="Q358" s="124">
        <f t="shared" si="27"/>
        <v>35329.410101449525</v>
      </c>
      <c r="R358" s="124">
        <f t="shared" si="28"/>
        <v>16796708.192610774</v>
      </c>
      <c r="Z358" s="2"/>
    </row>
    <row r="359" spans="13:26" x14ac:dyDescent="0.2">
      <c r="M359" s="2"/>
      <c r="N359" s="1">
        <f t="shared" si="29"/>
        <v>301</v>
      </c>
      <c r="O359" s="124">
        <f t="shared" si="30"/>
        <v>16796708.192610774</v>
      </c>
      <c r="P359" s="124">
        <f t="shared" si="31"/>
        <v>40163.892999880096</v>
      </c>
      <c r="Q359" s="124">
        <f t="shared" si="27"/>
        <v>35488.916087276746</v>
      </c>
      <c r="R359" s="124">
        <f t="shared" si="28"/>
        <v>16872361.001697931</v>
      </c>
      <c r="Z359" s="2"/>
    </row>
    <row r="360" spans="13:26" x14ac:dyDescent="0.2">
      <c r="M360" s="2"/>
      <c r="N360" s="1">
        <f t="shared" si="29"/>
        <v>302</v>
      </c>
      <c r="O360" s="124">
        <f t="shared" si="30"/>
        <v>16872361.001697931</v>
      </c>
      <c r="P360" s="124">
        <f t="shared" si="31"/>
        <v>40163.892999880096</v>
      </c>
      <c r="Q360" s="124">
        <f t="shared" si="27"/>
        <v>35648.759085242382</v>
      </c>
      <c r="R360" s="124">
        <f t="shared" si="28"/>
        <v>16948173.653783053</v>
      </c>
      <c r="Z360" s="2"/>
    </row>
    <row r="361" spans="13:26" x14ac:dyDescent="0.2">
      <c r="M361" s="2"/>
      <c r="N361" s="1">
        <f t="shared" si="29"/>
        <v>303</v>
      </c>
      <c r="O361" s="124">
        <f t="shared" si="30"/>
        <v>16948173.653783053</v>
      </c>
      <c r="P361" s="124">
        <f t="shared" si="31"/>
        <v>40163.892999880096</v>
      </c>
      <c r="Q361" s="124">
        <f t="shared" si="27"/>
        <v>35808.939807402363</v>
      </c>
      <c r="R361" s="124">
        <f t="shared" si="28"/>
        <v>17024146.486590337</v>
      </c>
      <c r="Z361" s="2"/>
    </row>
    <row r="362" spans="13:26" x14ac:dyDescent="0.2">
      <c r="M362" s="2"/>
      <c r="N362" s="1">
        <f t="shared" si="29"/>
        <v>304</v>
      </c>
      <c r="O362" s="124">
        <f t="shared" si="30"/>
        <v>17024146.486590337</v>
      </c>
      <c r="P362" s="124">
        <f t="shared" si="31"/>
        <v>40163.892999880096</v>
      </c>
      <c r="Q362" s="124">
        <f t="shared" si="27"/>
        <v>35969.45896731707</v>
      </c>
      <c r="R362" s="124">
        <f t="shared" si="28"/>
        <v>17100279.838557534</v>
      </c>
      <c r="Z362" s="2"/>
    </row>
    <row r="363" spans="13:26" x14ac:dyDescent="0.2">
      <c r="M363" s="2"/>
      <c r="N363" s="1">
        <f t="shared" si="29"/>
        <v>305</v>
      </c>
      <c r="O363" s="124">
        <f t="shared" si="30"/>
        <v>17100279.838557534</v>
      </c>
      <c r="P363" s="124">
        <f t="shared" si="31"/>
        <v>40163.892999880096</v>
      </c>
      <c r="Q363" s="124">
        <f t="shared" si="27"/>
        <v>36130.317280054536</v>
      </c>
      <c r="R363" s="124">
        <f t="shared" si="28"/>
        <v>17176574.048837468</v>
      </c>
      <c r="Z363" s="2"/>
    </row>
    <row r="364" spans="13:26" x14ac:dyDescent="0.2">
      <c r="M364" s="2"/>
      <c r="N364" s="1">
        <f t="shared" si="29"/>
        <v>306</v>
      </c>
      <c r="O364" s="124">
        <f t="shared" si="30"/>
        <v>17176574.048837468</v>
      </c>
      <c r="P364" s="124">
        <f t="shared" si="31"/>
        <v>40163.892999880096</v>
      </c>
      <c r="Q364" s="124">
        <f t="shared" si="27"/>
        <v>36291.515462193631</v>
      </c>
      <c r="R364" s="124">
        <f t="shared" si="28"/>
        <v>17253029.457299542</v>
      </c>
      <c r="Z364" s="2"/>
    </row>
    <row r="365" spans="13:26" x14ac:dyDescent="0.2">
      <c r="M365" s="2"/>
      <c r="N365" s="1">
        <f t="shared" si="29"/>
        <v>307</v>
      </c>
      <c r="O365" s="124">
        <f t="shared" si="30"/>
        <v>17253029.457299542</v>
      </c>
      <c r="P365" s="124">
        <f t="shared" si="31"/>
        <v>40163.892999880096</v>
      </c>
      <c r="Q365" s="124">
        <f t="shared" si="27"/>
        <v>36453.054231827227</v>
      </c>
      <c r="R365" s="124">
        <f t="shared" si="28"/>
        <v>17329646.404531248</v>
      </c>
      <c r="Z365" s="2"/>
    </row>
    <row r="366" spans="13:26" x14ac:dyDescent="0.2">
      <c r="M366" s="2"/>
      <c r="N366" s="1">
        <f t="shared" si="29"/>
        <v>308</v>
      </c>
      <c r="O366" s="124">
        <f t="shared" si="30"/>
        <v>17329646.404531248</v>
      </c>
      <c r="P366" s="124">
        <f t="shared" si="31"/>
        <v>40163.892999880096</v>
      </c>
      <c r="Q366" s="124">
        <f t="shared" si="27"/>
        <v>36614.934308565447</v>
      </c>
      <c r="R366" s="124">
        <f t="shared" si="28"/>
        <v>17406425.231839694</v>
      </c>
      <c r="Z366" s="2"/>
    </row>
    <row r="367" spans="13:26" x14ac:dyDescent="0.2">
      <c r="M367" s="2"/>
      <c r="N367" s="1">
        <f t="shared" si="29"/>
        <v>309</v>
      </c>
      <c r="O367" s="124">
        <f t="shared" si="30"/>
        <v>17406425.231839694</v>
      </c>
      <c r="P367" s="124">
        <f t="shared" si="31"/>
        <v>40163.892999880096</v>
      </c>
      <c r="Q367" s="124">
        <f t="shared" si="27"/>
        <v>36777.156413538833</v>
      </c>
      <c r="R367" s="124">
        <f t="shared" si="28"/>
        <v>17483366.281253114</v>
      </c>
      <c r="Z367" s="2"/>
    </row>
    <row r="368" spans="13:26" x14ac:dyDescent="0.2">
      <c r="M368" s="2"/>
      <c r="N368" s="1">
        <f t="shared" si="29"/>
        <v>310</v>
      </c>
      <c r="O368" s="124">
        <f t="shared" si="30"/>
        <v>17483366.281253114</v>
      </c>
      <c r="P368" s="124">
        <f t="shared" si="31"/>
        <v>40163.892999880096</v>
      </c>
      <c r="Q368" s="124">
        <f t="shared" si="27"/>
        <v>36939.721269401547</v>
      </c>
      <c r="R368" s="124">
        <f t="shared" si="28"/>
        <v>17560469.895522397</v>
      </c>
      <c r="Z368" s="2"/>
    </row>
    <row r="369" spans="13:26" x14ac:dyDescent="0.2">
      <c r="M369" s="2"/>
      <c r="N369" s="1">
        <f t="shared" si="29"/>
        <v>311</v>
      </c>
      <c r="O369" s="124">
        <f t="shared" si="30"/>
        <v>17560469.895522397</v>
      </c>
      <c r="P369" s="124">
        <f t="shared" si="31"/>
        <v>40163.892999880096</v>
      </c>
      <c r="Q369" s="124">
        <f t="shared" si="27"/>
        <v>37102.629600334636</v>
      </c>
      <c r="R369" s="124">
        <f t="shared" si="28"/>
        <v>17637736.418122612</v>
      </c>
      <c r="Z369" s="2"/>
    </row>
    <row r="370" spans="13:26" x14ac:dyDescent="0.2">
      <c r="M370" s="2"/>
      <c r="N370" s="1">
        <f t="shared" si="29"/>
        <v>312</v>
      </c>
      <c r="O370" s="124">
        <f t="shared" si="30"/>
        <v>17637736.418122612</v>
      </c>
      <c r="P370" s="124">
        <f t="shared" si="31"/>
        <v>40163.892999880096</v>
      </c>
      <c r="Q370" s="124">
        <f t="shared" si="27"/>
        <v>37265.882132049213</v>
      </c>
      <c r="R370" s="124">
        <f t="shared" si="28"/>
        <v>17715166.193254542</v>
      </c>
      <c r="Z370" s="2"/>
    </row>
    <row r="371" spans="13:26" x14ac:dyDescent="0.2">
      <c r="M371" s="2"/>
      <c r="N371" s="1">
        <f t="shared" si="29"/>
        <v>313</v>
      </c>
      <c r="O371" s="124">
        <f t="shared" si="30"/>
        <v>17715166.193254542</v>
      </c>
      <c r="P371" s="124">
        <f t="shared" si="31"/>
        <v>40163.892999880096</v>
      </c>
      <c r="Q371" s="124">
        <f t="shared" si="27"/>
        <v>37429.479591789728</v>
      </c>
      <c r="R371" s="124">
        <f t="shared" si="28"/>
        <v>17792759.565846212</v>
      </c>
      <c r="Z371" s="2"/>
    </row>
    <row r="372" spans="13:26" x14ac:dyDescent="0.2">
      <c r="M372" s="2"/>
      <c r="N372" s="1">
        <f t="shared" si="29"/>
        <v>314</v>
      </c>
      <c r="O372" s="124">
        <f t="shared" si="30"/>
        <v>17792759.565846212</v>
      </c>
      <c r="P372" s="124">
        <f t="shared" si="31"/>
        <v>40163.892999880096</v>
      </c>
      <c r="Q372" s="124">
        <f t="shared" si="27"/>
        <v>37593.422708337166</v>
      </c>
      <c r="R372" s="124">
        <f t="shared" si="28"/>
        <v>17870516.881554428</v>
      </c>
      <c r="Z372" s="2"/>
    </row>
    <row r="373" spans="13:26" x14ac:dyDescent="0.2">
      <c r="M373" s="2"/>
      <c r="N373" s="1">
        <f t="shared" si="29"/>
        <v>315</v>
      </c>
      <c r="O373" s="124">
        <f t="shared" si="30"/>
        <v>17870516.881554428</v>
      </c>
      <c r="P373" s="124">
        <f t="shared" si="31"/>
        <v>40163.892999880096</v>
      </c>
      <c r="Q373" s="124">
        <f t="shared" si="27"/>
        <v>37757.712212012346</v>
      </c>
      <c r="R373" s="124">
        <f t="shared" si="28"/>
        <v>17948438.48676632</v>
      </c>
      <c r="Z373" s="2"/>
    </row>
    <row r="374" spans="13:26" x14ac:dyDescent="0.2">
      <c r="M374" s="2"/>
      <c r="N374" s="1">
        <f t="shared" si="29"/>
        <v>316</v>
      </c>
      <c r="O374" s="124">
        <f t="shared" si="30"/>
        <v>17948438.48676632</v>
      </c>
      <c r="P374" s="124">
        <f t="shared" si="31"/>
        <v>40163.892999880096</v>
      </c>
      <c r="Q374" s="124">
        <f t="shared" si="27"/>
        <v>37922.348834679113</v>
      </c>
      <c r="R374" s="124">
        <f t="shared" si="28"/>
        <v>18026524.728600878</v>
      </c>
      <c r="Z374" s="2"/>
    </row>
    <row r="375" spans="13:26" x14ac:dyDescent="0.2">
      <c r="M375" s="2"/>
      <c r="N375" s="1">
        <f t="shared" si="29"/>
        <v>317</v>
      </c>
      <c r="O375" s="124">
        <f t="shared" si="30"/>
        <v>18026524.728600878</v>
      </c>
      <c r="P375" s="124">
        <f t="shared" si="31"/>
        <v>40163.892999880096</v>
      </c>
      <c r="Q375" s="124">
        <f t="shared" si="27"/>
        <v>38087.333309747664</v>
      </c>
      <c r="R375" s="124">
        <f t="shared" si="28"/>
        <v>18104775.954910506</v>
      </c>
      <c r="Z375" s="2"/>
    </row>
    <row r="376" spans="13:26" x14ac:dyDescent="0.2">
      <c r="M376" s="2"/>
      <c r="N376" s="1">
        <f t="shared" si="29"/>
        <v>318</v>
      </c>
      <c r="O376" s="124">
        <f t="shared" si="30"/>
        <v>18104775.954910506</v>
      </c>
      <c r="P376" s="124">
        <f t="shared" si="31"/>
        <v>40163.892999880096</v>
      </c>
      <c r="Q376" s="124">
        <f t="shared" si="27"/>
        <v>38252.666372177751</v>
      </c>
      <c r="R376" s="124">
        <f t="shared" si="28"/>
        <v>18183192.514282562</v>
      </c>
      <c r="Z376" s="2"/>
    </row>
    <row r="377" spans="13:26" x14ac:dyDescent="0.2">
      <c r="M377" s="2"/>
      <c r="N377" s="1">
        <f t="shared" si="29"/>
        <v>319</v>
      </c>
      <c r="O377" s="124">
        <f t="shared" si="30"/>
        <v>18183192.514282562</v>
      </c>
      <c r="P377" s="124">
        <f t="shared" si="31"/>
        <v>40163.892999880096</v>
      </c>
      <c r="Q377" s="124">
        <f t="shared" si="27"/>
        <v>38418.348758481996</v>
      </c>
      <c r="R377" s="124">
        <f t="shared" si="28"/>
        <v>18261774.756040923</v>
      </c>
      <c r="Z377" s="2"/>
    </row>
    <row r="378" spans="13:26" x14ac:dyDescent="0.2">
      <c r="M378" s="2"/>
      <c r="N378" s="1">
        <f t="shared" si="29"/>
        <v>320</v>
      </c>
      <c r="O378" s="124">
        <f t="shared" si="30"/>
        <v>18261774.756040923</v>
      </c>
      <c r="P378" s="124">
        <f t="shared" si="31"/>
        <v>40163.892999880096</v>
      </c>
      <c r="Q378" s="124">
        <f t="shared" si="27"/>
        <v>38584.381206729173</v>
      </c>
      <c r="R378" s="124">
        <f t="shared" si="28"/>
        <v>18340523.030247532</v>
      </c>
      <c r="Z378" s="2"/>
    </row>
    <row r="379" spans="13:26" x14ac:dyDescent="0.2">
      <c r="M379" s="2"/>
      <c r="N379" s="1">
        <f t="shared" si="29"/>
        <v>321</v>
      </c>
      <c r="O379" s="124">
        <f t="shared" si="30"/>
        <v>18340523.030247532</v>
      </c>
      <c r="P379" s="124">
        <f t="shared" si="31"/>
        <v>40163.892999880096</v>
      </c>
      <c r="Q379" s="124">
        <f t="shared" ref="Q379:Q418" si="32">O379*$P$53</f>
        <v>38750.764456547469</v>
      </c>
      <c r="R379" s="124">
        <f t="shared" ref="R379:R418" si="33">O379+P379+Q379</f>
        <v>18419437.68770396</v>
      </c>
      <c r="Z379" s="2"/>
    </row>
    <row r="380" spans="13:26" x14ac:dyDescent="0.2">
      <c r="M380" s="2"/>
      <c r="N380" s="1">
        <f t="shared" ref="N380:N418" si="34">N379+1</f>
        <v>322</v>
      </c>
      <c r="O380" s="124">
        <f t="shared" ref="O380:O418" si="35">R379</f>
        <v>18419437.68770396</v>
      </c>
      <c r="P380" s="124">
        <f t="shared" ref="P380:P418" si="36">P379</f>
        <v>40163.892999880096</v>
      </c>
      <c r="Q380" s="124">
        <f t="shared" si="32"/>
        <v>38917.499249127803</v>
      </c>
      <c r="R380" s="124">
        <f t="shared" si="33"/>
        <v>18498519.079952966</v>
      </c>
      <c r="Z380" s="2"/>
    </row>
    <row r="381" spans="13:26" x14ac:dyDescent="0.2">
      <c r="M381" s="2"/>
      <c r="N381" s="1">
        <f t="shared" si="34"/>
        <v>323</v>
      </c>
      <c r="O381" s="124">
        <f t="shared" si="35"/>
        <v>18498519.079952966</v>
      </c>
      <c r="P381" s="124">
        <f t="shared" si="36"/>
        <v>40163.892999880096</v>
      </c>
      <c r="Q381" s="124">
        <f t="shared" si="32"/>
        <v>39084.586327227109</v>
      </c>
      <c r="R381" s="124">
        <f t="shared" si="33"/>
        <v>18577767.559280075</v>
      </c>
      <c r="Z381" s="2"/>
    </row>
    <row r="382" spans="13:26" x14ac:dyDescent="0.2">
      <c r="M382" s="2"/>
      <c r="N382" s="1">
        <f t="shared" si="34"/>
        <v>324</v>
      </c>
      <c r="O382" s="124">
        <f t="shared" si="35"/>
        <v>18577767.559280075</v>
      </c>
      <c r="P382" s="124">
        <f t="shared" si="36"/>
        <v>40163.892999880096</v>
      </c>
      <c r="Q382" s="124">
        <f t="shared" si="32"/>
        <v>39252.026435171669</v>
      </c>
      <c r="R382" s="124">
        <f t="shared" si="33"/>
        <v>18657183.478715125</v>
      </c>
      <c r="Z382" s="2"/>
    </row>
    <row r="383" spans="13:26" x14ac:dyDescent="0.2">
      <c r="M383" s="2"/>
      <c r="N383" s="1">
        <f t="shared" si="34"/>
        <v>325</v>
      </c>
      <c r="O383" s="124">
        <f t="shared" si="35"/>
        <v>18657183.478715125</v>
      </c>
      <c r="P383" s="124">
        <f t="shared" si="36"/>
        <v>40163.892999880096</v>
      </c>
      <c r="Q383" s="124">
        <f t="shared" si="32"/>
        <v>39419.820318860402</v>
      </c>
      <c r="R383" s="124">
        <f t="shared" si="33"/>
        <v>18736767.192033865</v>
      </c>
      <c r="Z383" s="2"/>
    </row>
    <row r="384" spans="13:26" x14ac:dyDescent="0.2">
      <c r="M384" s="2"/>
      <c r="N384" s="1">
        <f t="shared" si="34"/>
        <v>326</v>
      </c>
      <c r="O384" s="124">
        <f t="shared" si="35"/>
        <v>18736767.192033865</v>
      </c>
      <c r="P384" s="124">
        <f t="shared" si="36"/>
        <v>40163.892999880096</v>
      </c>
      <c r="Q384" s="124">
        <f t="shared" si="32"/>
        <v>39587.968725768194</v>
      </c>
      <c r="R384" s="124">
        <f t="shared" si="33"/>
        <v>18816519.053759512</v>
      </c>
      <c r="Z384" s="2"/>
    </row>
    <row r="385" spans="13:26" x14ac:dyDescent="0.2">
      <c r="M385" s="2"/>
      <c r="N385" s="1">
        <f t="shared" si="34"/>
        <v>327</v>
      </c>
      <c r="O385" s="124">
        <f t="shared" si="35"/>
        <v>18816519.053759512</v>
      </c>
      <c r="P385" s="124">
        <f t="shared" si="36"/>
        <v>40163.892999880096</v>
      </c>
      <c r="Q385" s="124">
        <f t="shared" si="32"/>
        <v>39756.472404949258</v>
      </c>
      <c r="R385" s="124">
        <f t="shared" si="33"/>
        <v>18896439.419164341</v>
      </c>
      <c r="Z385" s="2"/>
    </row>
    <row r="386" spans="13:26" x14ac:dyDescent="0.2">
      <c r="M386" s="2"/>
      <c r="N386" s="1">
        <f t="shared" si="34"/>
        <v>328</v>
      </c>
      <c r="O386" s="124">
        <f t="shared" si="35"/>
        <v>18896439.419164341</v>
      </c>
      <c r="P386" s="124">
        <f t="shared" si="36"/>
        <v>40163.892999880096</v>
      </c>
      <c r="Q386" s="124">
        <f t="shared" si="32"/>
        <v>39925.33210704042</v>
      </c>
      <c r="R386" s="124">
        <f t="shared" si="33"/>
        <v>18976528.644271262</v>
      </c>
      <c r="Z386" s="2"/>
    </row>
    <row r="387" spans="13:26" x14ac:dyDescent="0.2">
      <c r="M387" s="2"/>
      <c r="N387" s="1">
        <f t="shared" si="34"/>
        <v>329</v>
      </c>
      <c r="O387" s="124">
        <f t="shared" si="35"/>
        <v>18976528.644271262</v>
      </c>
      <c r="P387" s="124">
        <f t="shared" si="36"/>
        <v>40163.892999880096</v>
      </c>
      <c r="Q387" s="124">
        <f t="shared" si="32"/>
        <v>40094.548584264507</v>
      </c>
      <c r="R387" s="124">
        <f t="shared" si="33"/>
        <v>19056787.085855406</v>
      </c>
      <c r="Z387" s="2"/>
    </row>
    <row r="388" spans="13:26" x14ac:dyDescent="0.2">
      <c r="M388" s="2"/>
      <c r="N388" s="1">
        <f t="shared" si="34"/>
        <v>330</v>
      </c>
      <c r="O388" s="124">
        <f t="shared" si="35"/>
        <v>19056787.085855406</v>
      </c>
      <c r="P388" s="124">
        <f t="shared" si="36"/>
        <v>40163.892999880096</v>
      </c>
      <c r="Q388" s="124">
        <f t="shared" si="32"/>
        <v>40264.122590433661</v>
      </c>
      <c r="R388" s="124">
        <f t="shared" si="33"/>
        <v>19137215.10144572</v>
      </c>
      <c r="Z388" s="2"/>
    </row>
    <row r="389" spans="13:26" x14ac:dyDescent="0.2">
      <c r="M389" s="2"/>
      <c r="N389" s="1">
        <f t="shared" si="34"/>
        <v>331</v>
      </c>
      <c r="O389" s="124">
        <f t="shared" si="35"/>
        <v>19137215.10144572</v>
      </c>
      <c r="P389" s="124">
        <f t="shared" si="36"/>
        <v>40163.892999880096</v>
      </c>
      <c r="Q389" s="124">
        <f t="shared" si="32"/>
        <v>40434.054880952739</v>
      </c>
      <c r="R389" s="124">
        <f t="shared" si="33"/>
        <v>19217813.049326554</v>
      </c>
      <c r="Z389" s="2"/>
    </row>
    <row r="390" spans="13:26" x14ac:dyDescent="0.2">
      <c r="M390" s="2"/>
      <c r="N390" s="1">
        <f t="shared" si="34"/>
        <v>332</v>
      </c>
      <c r="O390" s="124">
        <f t="shared" si="35"/>
        <v>19217813.049326554</v>
      </c>
      <c r="P390" s="124">
        <f t="shared" si="36"/>
        <v>40163.892999880096</v>
      </c>
      <c r="Q390" s="124">
        <f t="shared" si="32"/>
        <v>40604.346212822631</v>
      </c>
      <c r="R390" s="124">
        <f t="shared" si="33"/>
        <v>19298581.288539257</v>
      </c>
      <c r="Z390" s="2"/>
    </row>
    <row r="391" spans="13:26" x14ac:dyDescent="0.2">
      <c r="M391" s="2"/>
      <c r="N391" s="1">
        <f t="shared" si="34"/>
        <v>333</v>
      </c>
      <c r="O391" s="124">
        <f t="shared" si="35"/>
        <v>19298581.288539257</v>
      </c>
      <c r="P391" s="124">
        <f t="shared" si="36"/>
        <v>40163.892999880096</v>
      </c>
      <c r="Q391" s="124">
        <f t="shared" si="32"/>
        <v>40774.997344643663</v>
      </c>
      <c r="R391" s="124">
        <f t="shared" si="33"/>
        <v>19379520.17888378</v>
      </c>
      <c r="Z391" s="2"/>
    </row>
    <row r="392" spans="13:26" x14ac:dyDescent="0.2">
      <c r="M392" s="2"/>
      <c r="N392" s="1">
        <f t="shared" si="34"/>
        <v>334</v>
      </c>
      <c r="O392" s="124">
        <f t="shared" si="35"/>
        <v>19379520.17888378</v>
      </c>
      <c r="P392" s="124">
        <f t="shared" si="36"/>
        <v>40163.892999880096</v>
      </c>
      <c r="Q392" s="124">
        <f t="shared" si="32"/>
        <v>40946.009036618983</v>
      </c>
      <c r="R392" s="124">
        <f t="shared" si="33"/>
        <v>19460630.080920279</v>
      </c>
      <c r="Z392" s="2"/>
    </row>
    <row r="393" spans="13:26" x14ac:dyDescent="0.2">
      <c r="M393" s="2"/>
      <c r="N393" s="1">
        <f t="shared" si="34"/>
        <v>335</v>
      </c>
      <c r="O393" s="124">
        <f t="shared" si="35"/>
        <v>19460630.080920279</v>
      </c>
      <c r="P393" s="124">
        <f t="shared" si="36"/>
        <v>40163.892999880096</v>
      </c>
      <c r="Q393" s="124">
        <f t="shared" si="32"/>
        <v>41117.382050557921</v>
      </c>
      <c r="R393" s="124">
        <f t="shared" si="33"/>
        <v>19541911.355970718</v>
      </c>
      <c r="Z393" s="2"/>
    </row>
    <row r="394" spans="13:26" x14ac:dyDescent="0.2">
      <c r="M394" s="2"/>
      <c r="N394" s="1">
        <f t="shared" si="34"/>
        <v>336</v>
      </c>
      <c r="O394" s="124">
        <f t="shared" si="35"/>
        <v>19541911.355970718</v>
      </c>
      <c r="P394" s="124">
        <f t="shared" si="36"/>
        <v>40163.892999880096</v>
      </c>
      <c r="Q394" s="124">
        <f t="shared" si="32"/>
        <v>41289.117149879399</v>
      </c>
      <c r="R394" s="124">
        <f t="shared" si="33"/>
        <v>19623364.366120476</v>
      </c>
      <c r="Z394" s="2"/>
    </row>
    <row r="395" spans="13:26" x14ac:dyDescent="0.2">
      <c r="M395" s="2"/>
      <c r="N395" s="1">
        <f t="shared" si="34"/>
        <v>337</v>
      </c>
      <c r="O395" s="124">
        <f t="shared" si="35"/>
        <v>19623364.366120476</v>
      </c>
      <c r="P395" s="124">
        <f t="shared" si="36"/>
        <v>40163.892999880096</v>
      </c>
      <c r="Q395" s="124">
        <f t="shared" si="32"/>
        <v>41461.215099615321</v>
      </c>
      <c r="R395" s="124">
        <f t="shared" si="33"/>
        <v>19704989.47421997</v>
      </c>
      <c r="Z395" s="2"/>
    </row>
    <row r="396" spans="13:26" x14ac:dyDescent="0.2">
      <c r="M396" s="2"/>
      <c r="N396" s="1">
        <f t="shared" si="34"/>
        <v>338</v>
      </c>
      <c r="O396" s="124">
        <f t="shared" si="35"/>
        <v>19704989.47421997</v>
      </c>
      <c r="P396" s="124">
        <f t="shared" si="36"/>
        <v>40163.892999880096</v>
      </c>
      <c r="Q396" s="124">
        <f t="shared" si="32"/>
        <v>41633.676666414001</v>
      </c>
      <c r="R396" s="124">
        <f t="shared" si="33"/>
        <v>19786787.043886263</v>
      </c>
      <c r="Z396" s="2"/>
    </row>
    <row r="397" spans="13:26" x14ac:dyDescent="0.2">
      <c r="M397" s="2"/>
      <c r="N397" s="1">
        <f t="shared" si="34"/>
        <v>339</v>
      </c>
      <c r="O397" s="124">
        <f t="shared" si="35"/>
        <v>19786787.043886263</v>
      </c>
      <c r="P397" s="124">
        <f t="shared" si="36"/>
        <v>40163.892999880096</v>
      </c>
      <c r="Q397" s="124">
        <f t="shared" si="32"/>
        <v>41806.502618543556</v>
      </c>
      <c r="R397" s="124">
        <f t="shared" si="33"/>
        <v>19868757.439504687</v>
      </c>
      <c r="Z397" s="2"/>
    </row>
    <row r="398" spans="13:26" x14ac:dyDescent="0.2">
      <c r="M398" s="2"/>
      <c r="N398" s="1">
        <f t="shared" si="34"/>
        <v>340</v>
      </c>
      <c r="O398" s="124">
        <f t="shared" si="35"/>
        <v>19868757.439504687</v>
      </c>
      <c r="P398" s="124">
        <f t="shared" si="36"/>
        <v>40163.892999880096</v>
      </c>
      <c r="Q398" s="124">
        <f t="shared" si="32"/>
        <v>41979.69372589534</v>
      </c>
      <c r="R398" s="124">
        <f t="shared" si="33"/>
        <v>19950901.026230462</v>
      </c>
      <c r="Z398" s="2"/>
    </row>
    <row r="399" spans="13:26" x14ac:dyDescent="0.2">
      <c r="M399" s="2"/>
      <c r="N399" s="1">
        <f t="shared" si="34"/>
        <v>341</v>
      </c>
      <c r="O399" s="124">
        <f t="shared" si="35"/>
        <v>19950901.026230462</v>
      </c>
      <c r="P399" s="124">
        <f t="shared" si="36"/>
        <v>40163.892999880096</v>
      </c>
      <c r="Q399" s="124">
        <f t="shared" si="32"/>
        <v>42153.250759987379</v>
      </c>
      <c r="R399" s="124">
        <f t="shared" si="33"/>
        <v>20033218.169990331</v>
      </c>
      <c r="Z399" s="2"/>
    </row>
    <row r="400" spans="13:26" x14ac:dyDescent="0.2">
      <c r="M400" s="2"/>
      <c r="N400" s="1">
        <f t="shared" si="34"/>
        <v>342</v>
      </c>
      <c r="O400" s="124">
        <f t="shared" si="35"/>
        <v>20033218.169990331</v>
      </c>
      <c r="P400" s="124">
        <f t="shared" si="36"/>
        <v>40163.892999880096</v>
      </c>
      <c r="Q400" s="124">
        <f t="shared" si="32"/>
        <v>42327.174493967796</v>
      </c>
      <c r="R400" s="124">
        <f t="shared" si="33"/>
        <v>20115709.237484179</v>
      </c>
      <c r="Z400" s="2"/>
    </row>
    <row r="401" spans="13:26" x14ac:dyDescent="0.2">
      <c r="M401" s="2"/>
      <c r="N401" s="1">
        <f t="shared" si="34"/>
        <v>343</v>
      </c>
      <c r="O401" s="124">
        <f t="shared" si="35"/>
        <v>20115709.237484179</v>
      </c>
      <c r="P401" s="124">
        <f t="shared" si="36"/>
        <v>40163.892999880096</v>
      </c>
      <c r="Q401" s="124">
        <f t="shared" si="32"/>
        <v>42501.465702618247</v>
      </c>
      <c r="R401" s="124">
        <f t="shared" si="33"/>
        <v>20198374.596186679</v>
      </c>
      <c r="Z401" s="2"/>
    </row>
    <row r="402" spans="13:26" x14ac:dyDescent="0.2">
      <c r="M402" s="2"/>
      <c r="N402" s="1">
        <f t="shared" si="34"/>
        <v>344</v>
      </c>
      <c r="O402" s="124">
        <f t="shared" si="35"/>
        <v>20198374.596186679</v>
      </c>
      <c r="P402" s="124">
        <f t="shared" si="36"/>
        <v>40163.892999880096</v>
      </c>
      <c r="Q402" s="124">
        <f t="shared" si="32"/>
        <v>42676.125162357399</v>
      </c>
      <c r="R402" s="124">
        <f t="shared" si="33"/>
        <v>20281214.614348914</v>
      </c>
      <c r="Z402" s="2"/>
    </row>
    <row r="403" spans="13:26" x14ac:dyDescent="0.2">
      <c r="M403" s="2"/>
      <c r="N403" s="1">
        <f t="shared" si="34"/>
        <v>345</v>
      </c>
      <c r="O403" s="124">
        <f t="shared" si="35"/>
        <v>20281214.614348914</v>
      </c>
      <c r="P403" s="124">
        <f t="shared" si="36"/>
        <v>40163.892999880096</v>
      </c>
      <c r="Q403" s="124">
        <f t="shared" si="32"/>
        <v>42851.153651244371</v>
      </c>
      <c r="R403" s="124">
        <f t="shared" si="33"/>
        <v>20364229.661000039</v>
      </c>
      <c r="Z403" s="2"/>
    </row>
    <row r="404" spans="13:26" x14ac:dyDescent="0.2">
      <c r="M404" s="2"/>
      <c r="N404" s="1">
        <f t="shared" si="34"/>
        <v>346</v>
      </c>
      <c r="O404" s="124">
        <f t="shared" si="35"/>
        <v>20364229.661000039</v>
      </c>
      <c r="P404" s="124">
        <f t="shared" si="36"/>
        <v>40163.892999880096</v>
      </c>
      <c r="Q404" s="124">
        <f t="shared" si="32"/>
        <v>43026.551948982211</v>
      </c>
      <c r="R404" s="124">
        <f t="shared" si="33"/>
        <v>20447420.105948903</v>
      </c>
      <c r="Z404" s="2"/>
    </row>
    <row r="405" spans="13:26" x14ac:dyDescent="0.2">
      <c r="M405" s="2"/>
      <c r="N405" s="1">
        <f t="shared" si="34"/>
        <v>347</v>
      </c>
      <c r="O405" s="124">
        <f t="shared" si="35"/>
        <v>20447420.105948903</v>
      </c>
      <c r="P405" s="124">
        <f t="shared" si="36"/>
        <v>40163.892999880096</v>
      </c>
      <c r="Q405" s="124">
        <f t="shared" si="32"/>
        <v>43202.320836921346</v>
      </c>
      <c r="R405" s="124">
        <f t="shared" si="33"/>
        <v>20530786.319785703</v>
      </c>
      <c r="Z405" s="2"/>
    </row>
    <row r="406" spans="13:26" x14ac:dyDescent="0.2">
      <c r="M406" s="2"/>
      <c r="N406" s="1">
        <f t="shared" si="34"/>
        <v>348</v>
      </c>
      <c r="O406" s="124">
        <f t="shared" si="35"/>
        <v>20530786.319785703</v>
      </c>
      <c r="P406" s="124">
        <f t="shared" si="36"/>
        <v>40163.892999880096</v>
      </c>
      <c r="Q406" s="124">
        <f t="shared" si="32"/>
        <v>43378.461098063097</v>
      </c>
      <c r="R406" s="124">
        <f t="shared" si="33"/>
        <v>20614328.673883647</v>
      </c>
      <c r="Z406" s="2"/>
    </row>
    <row r="407" spans="13:26" x14ac:dyDescent="0.2">
      <c r="M407" s="2"/>
      <c r="N407" s="1">
        <f t="shared" si="34"/>
        <v>349</v>
      </c>
      <c r="O407" s="124">
        <f t="shared" si="35"/>
        <v>20614328.673883647</v>
      </c>
      <c r="P407" s="124">
        <f t="shared" si="36"/>
        <v>40163.892999880096</v>
      </c>
      <c r="Q407" s="124">
        <f t="shared" si="32"/>
        <v>43554.973517063132</v>
      </c>
      <c r="R407" s="124">
        <f t="shared" si="33"/>
        <v>20698047.540400591</v>
      </c>
      <c r="Z407" s="2"/>
    </row>
    <row r="408" spans="13:26" x14ac:dyDescent="0.2">
      <c r="M408" s="2"/>
      <c r="N408" s="1">
        <f t="shared" si="34"/>
        <v>350</v>
      </c>
      <c r="O408" s="124">
        <f t="shared" si="35"/>
        <v>20698047.540400591</v>
      </c>
      <c r="P408" s="124">
        <f t="shared" si="36"/>
        <v>40163.892999880096</v>
      </c>
      <c r="Q408" s="124">
        <f t="shared" si="32"/>
        <v>43731.858880234999</v>
      </c>
      <c r="R408" s="124">
        <f t="shared" si="33"/>
        <v>20781943.292280708</v>
      </c>
      <c r="Z408" s="2"/>
    </row>
    <row r="409" spans="13:26" x14ac:dyDescent="0.2">
      <c r="M409" s="2"/>
      <c r="N409" s="1">
        <f t="shared" si="34"/>
        <v>351</v>
      </c>
      <c r="O409" s="124">
        <f t="shared" si="35"/>
        <v>20781943.292280708</v>
      </c>
      <c r="P409" s="124">
        <f t="shared" si="36"/>
        <v>40163.892999880096</v>
      </c>
      <c r="Q409" s="124">
        <f t="shared" si="32"/>
        <v>43909.117975553585</v>
      </c>
      <c r="R409" s="124">
        <f t="shared" si="33"/>
        <v>20866016.303256143</v>
      </c>
      <c r="Z409" s="2"/>
    </row>
    <row r="410" spans="13:26" x14ac:dyDescent="0.2">
      <c r="M410" s="2"/>
      <c r="N410" s="1">
        <f t="shared" si="34"/>
        <v>352</v>
      </c>
      <c r="O410" s="124">
        <f t="shared" si="35"/>
        <v>20866016.303256143</v>
      </c>
      <c r="P410" s="124">
        <f t="shared" si="36"/>
        <v>40163.892999880096</v>
      </c>
      <c r="Q410" s="124">
        <f t="shared" si="32"/>
        <v>44086.751592658657</v>
      </c>
      <c r="R410" s="124">
        <f t="shared" si="33"/>
        <v>20950266.947848681</v>
      </c>
      <c r="Z410" s="2"/>
    </row>
    <row r="411" spans="13:26" x14ac:dyDescent="0.2">
      <c r="M411" s="2"/>
      <c r="N411" s="1">
        <f t="shared" si="34"/>
        <v>353</v>
      </c>
      <c r="O411" s="124">
        <f t="shared" si="35"/>
        <v>20950266.947848681</v>
      </c>
      <c r="P411" s="124">
        <f t="shared" si="36"/>
        <v>40163.892999880096</v>
      </c>
      <c r="Q411" s="124">
        <f t="shared" si="32"/>
        <v>44264.760522858385</v>
      </c>
      <c r="R411" s="124">
        <f t="shared" si="33"/>
        <v>21034695.601371419</v>
      </c>
      <c r="Z411" s="2"/>
    </row>
    <row r="412" spans="13:26" x14ac:dyDescent="0.2">
      <c r="M412" s="2"/>
      <c r="N412" s="1">
        <f t="shared" si="34"/>
        <v>354</v>
      </c>
      <c r="O412" s="124">
        <f t="shared" si="35"/>
        <v>21034695.601371419</v>
      </c>
      <c r="P412" s="124">
        <f t="shared" si="36"/>
        <v>40163.892999880096</v>
      </c>
      <c r="Q412" s="124">
        <f t="shared" si="32"/>
        <v>44443.145559132827</v>
      </c>
      <c r="R412" s="124">
        <f t="shared" si="33"/>
        <v>21119302.639930431</v>
      </c>
      <c r="Z412" s="2"/>
    </row>
    <row r="413" spans="13:26" x14ac:dyDescent="0.2">
      <c r="M413" s="2"/>
      <c r="N413" s="1">
        <f t="shared" si="34"/>
        <v>355</v>
      </c>
      <c r="O413" s="124">
        <f t="shared" si="35"/>
        <v>21119302.639930431</v>
      </c>
      <c r="P413" s="124">
        <f t="shared" si="36"/>
        <v>40163.892999880096</v>
      </c>
      <c r="Q413" s="124">
        <f t="shared" si="32"/>
        <v>44621.90749613753</v>
      </c>
      <c r="R413" s="124">
        <f t="shared" si="33"/>
        <v>21204088.440426446</v>
      </c>
      <c r="Z413" s="2"/>
    </row>
    <row r="414" spans="13:26" x14ac:dyDescent="0.2">
      <c r="M414" s="2"/>
      <c r="N414" s="1">
        <f t="shared" si="34"/>
        <v>356</v>
      </c>
      <c r="O414" s="124">
        <f t="shared" si="35"/>
        <v>21204088.440426446</v>
      </c>
      <c r="P414" s="124">
        <f t="shared" si="36"/>
        <v>40163.892999880096</v>
      </c>
      <c r="Q414" s="124">
        <f t="shared" si="32"/>
        <v>44801.047130206978</v>
      </c>
      <c r="R414" s="124">
        <f t="shared" si="33"/>
        <v>21289053.380556535</v>
      </c>
      <c r="Z414" s="2"/>
    </row>
    <row r="415" spans="13:26" x14ac:dyDescent="0.2">
      <c r="M415" s="2"/>
      <c r="N415" s="1">
        <f t="shared" si="34"/>
        <v>357</v>
      </c>
      <c r="O415" s="124">
        <f t="shared" si="35"/>
        <v>21289053.380556535</v>
      </c>
      <c r="P415" s="124">
        <f t="shared" si="36"/>
        <v>40163.892999880096</v>
      </c>
      <c r="Q415" s="124">
        <f t="shared" si="32"/>
        <v>44980.565259358242</v>
      </c>
      <c r="R415" s="124">
        <f t="shared" si="33"/>
        <v>21374197.838815775</v>
      </c>
      <c r="Z415" s="2"/>
    </row>
    <row r="416" spans="13:26" x14ac:dyDescent="0.2">
      <c r="M416" s="2"/>
      <c r="N416" s="1">
        <f t="shared" si="34"/>
        <v>358</v>
      </c>
      <c r="O416" s="124">
        <f t="shared" si="35"/>
        <v>21374197.838815775</v>
      </c>
      <c r="P416" s="124">
        <f t="shared" si="36"/>
        <v>40163.892999880096</v>
      </c>
      <c r="Q416" s="124">
        <f t="shared" si="32"/>
        <v>45160.462683294449</v>
      </c>
      <c r="R416" s="124">
        <f t="shared" si="33"/>
        <v>21459522.194498949</v>
      </c>
      <c r="Z416" s="2"/>
    </row>
    <row r="417" spans="13:26" x14ac:dyDescent="0.2">
      <c r="M417" s="2"/>
      <c r="N417" s="1">
        <f t="shared" si="34"/>
        <v>359</v>
      </c>
      <c r="O417" s="124">
        <f t="shared" si="35"/>
        <v>21459522.194498949</v>
      </c>
      <c r="P417" s="124">
        <f t="shared" si="36"/>
        <v>40163.892999880096</v>
      </c>
      <c r="Q417" s="124">
        <f t="shared" si="32"/>
        <v>45340.740203408372</v>
      </c>
      <c r="R417" s="124">
        <f t="shared" si="33"/>
        <v>21545026.827702235</v>
      </c>
      <c r="Z417" s="2"/>
    </row>
    <row r="418" spans="13:26" x14ac:dyDescent="0.2">
      <c r="M418" s="2"/>
      <c r="N418" s="1">
        <f t="shared" si="34"/>
        <v>360</v>
      </c>
      <c r="O418" s="124">
        <f t="shared" si="35"/>
        <v>21545026.827702235</v>
      </c>
      <c r="P418" s="124">
        <f t="shared" si="36"/>
        <v>40163.892999880096</v>
      </c>
      <c r="Q418" s="124">
        <f t="shared" si="32"/>
        <v>45521.39862278603</v>
      </c>
      <c r="R418" s="124">
        <f t="shared" si="33"/>
        <v>21630712.1193249</v>
      </c>
      <c r="Z418" s="2"/>
    </row>
    <row r="419" spans="13:26" x14ac:dyDescent="0.2">
      <c r="M419" s="2"/>
      <c r="N419" s="163" t="s">
        <v>216</v>
      </c>
      <c r="O419" s="163" t="s">
        <v>216</v>
      </c>
      <c r="P419" s="163" t="s">
        <v>216</v>
      </c>
      <c r="Q419" s="163" t="s">
        <v>216</v>
      </c>
      <c r="R419" s="163" t="s">
        <v>216</v>
      </c>
      <c r="Z419" s="2"/>
    </row>
    <row r="420" spans="13:26" x14ac:dyDescent="0.2">
      <c r="M420" s="2"/>
      <c r="N420" s="134"/>
      <c r="O420" s="134" t="s">
        <v>231</v>
      </c>
      <c r="P420" s="196">
        <f>SUM(P59:P418)</f>
        <v>14459001.479956809</v>
      </c>
      <c r="Q420" s="196">
        <f>SUM(Q59:Q418)</f>
        <v>7171710.6393680889</v>
      </c>
      <c r="R420" s="196">
        <f>P420+Q420</f>
        <v>21630712.1193249</v>
      </c>
      <c r="S420" s="124">
        <f>R420-P54</f>
        <v>8.1956386566162109E-8</v>
      </c>
      <c r="Z420" s="2"/>
    </row>
    <row r="421" spans="13:26" x14ac:dyDescent="0.2"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70AA4-2F5C-4A0F-BCA9-A3FE3680615A}">
  <sheetPr>
    <tabColor theme="2" tint="-0.499984740745262"/>
    <pageSetUpPr fitToPage="1"/>
  </sheetPr>
  <dimension ref="A1:AH421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3.710937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28515625" style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5703125" style="1" bestFit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Future Property 2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2055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10117744.51528669</v>
      </c>
      <c r="Q8" s="184">
        <f>G10</f>
        <v>4066265.4092713166</v>
      </c>
      <c r="R8" s="184">
        <f>G11</f>
        <v>4071936.7081089593</v>
      </c>
      <c r="S8" s="184">
        <f>G12</f>
        <v>4379522.4225314818</v>
      </c>
      <c r="T8" s="184">
        <f>G13</f>
        <v>-2399980.0246250681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21630712.119324818</v>
      </c>
      <c r="Q9" s="184">
        <f>L10</f>
        <v>9444372.1765648033</v>
      </c>
      <c r="R9" s="184">
        <f>L11</f>
        <v>9583404.2252000999</v>
      </c>
      <c r="S9" s="184">
        <f>L12</f>
        <v>8251348.3420943208</v>
      </c>
      <c r="T9" s="184">
        <f>L13</f>
        <v>-5648412.6245344067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29</v>
      </c>
      <c r="B10" s="170">
        <f>'Escalation Factors'!$A$10</f>
        <v>2023</v>
      </c>
      <c r="C10" s="201">
        <v>2055</v>
      </c>
      <c r="D10" s="10" t="s">
        <v>155</v>
      </c>
      <c r="E10" s="184">
        <f>VLOOKUP($A$10,'Cost Estimates in 2023'!$A:$F,2,FALSE)</f>
        <v>3856065</v>
      </c>
      <c r="F10" s="164">
        <f>VLOOKUP(G$7,Multiplier_Labor,3,FALSE)</f>
        <v>1.0545116353773385</v>
      </c>
      <c r="G10" s="185">
        <f>E10*F10</f>
        <v>4066265.4092713166</v>
      </c>
      <c r="H10" s="137"/>
      <c r="J10" s="165">
        <f>C10+1</f>
        <v>2056</v>
      </c>
      <c r="K10" s="164">
        <f>VLOOKUP(J$10,Multiplier_Labor,4,FALSE)</f>
        <v>2.3226157729476036</v>
      </c>
      <c r="L10" s="185">
        <f>G10*K10</f>
        <v>9444372.1765648033</v>
      </c>
      <c r="M10" s="2"/>
      <c r="O10" s="134" t="s">
        <v>235</v>
      </c>
      <c r="P10" s="184">
        <f>SUM(Q10:T10)</f>
        <v>21630712.119324818</v>
      </c>
      <c r="Q10" s="184">
        <f>Q9-Q16</f>
        <v>9444372.1765648033</v>
      </c>
      <c r="R10" s="184">
        <f>R9-R16</f>
        <v>9583404.2252000999</v>
      </c>
      <c r="S10" s="184">
        <f>S9-S16</f>
        <v>8251348.3420943208</v>
      </c>
      <c r="T10" s="184">
        <f>T9-T16</f>
        <v>-5648412.6245344067</v>
      </c>
      <c r="Z10" s="2"/>
      <c r="AA10" s="186" t="str">
        <f>A10</f>
        <v>Future Property 2 Solar</v>
      </c>
      <c r="AB10" s="182">
        <f>P12</f>
        <v>30</v>
      </c>
      <c r="AC10" s="187">
        <f>G7</f>
        <v>2025</v>
      </c>
      <c r="AD10" s="187">
        <f>C10</f>
        <v>2055</v>
      </c>
      <c r="AE10" s="182">
        <f>G15</f>
        <v>10117744.51528669</v>
      </c>
      <c r="AF10" s="182">
        <f>P16</f>
        <v>0</v>
      </c>
      <c r="AG10" s="182">
        <f>L15</f>
        <v>21630712.119324818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4016490</v>
      </c>
      <c r="F11" s="164">
        <f>VLOOKUP(G$7,Multiplier_Materials,3,FALSE)</f>
        <v>1.0138047668757943</v>
      </c>
      <c r="G11" s="185">
        <f>E11*F11</f>
        <v>4071936.7081089593</v>
      </c>
      <c r="H11" s="137"/>
      <c r="K11" s="164">
        <f>VLOOKUP(J$10,Multiplier_Materials,4,FALSE)</f>
        <v>2.3535248487815301</v>
      </c>
      <c r="L11" s="185">
        <f>G11*K11</f>
        <v>9583404.2252000999</v>
      </c>
      <c r="M11" s="2"/>
      <c r="O11" s="134" t="s">
        <v>234</v>
      </c>
      <c r="P11" s="184">
        <f>SUM(Q11:T11)</f>
        <v>10117744.515286686</v>
      </c>
      <c r="Q11" s="184">
        <f>Q10/((1+Q13)^(P12))</f>
        <v>4066265.4092713147</v>
      </c>
      <c r="R11" s="184">
        <f>R10/((1+R13)^(P12))</f>
        <v>4071936.7081089532</v>
      </c>
      <c r="S11" s="184">
        <f>S10/((1+S13)^(P12))</f>
        <v>4379522.4225314818</v>
      </c>
      <c r="T11" s="184">
        <f>T10/((1+T13)^(P12))</f>
        <v>-2399980.0246250648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4204285</v>
      </c>
      <c r="F12" s="164">
        <f>VLOOKUP(G$7,Multiplier_GDP,3,FALSE)</f>
        <v>1.0416806716317952</v>
      </c>
      <c r="G12" s="185">
        <f>E12*F12</f>
        <v>4379522.4225314818</v>
      </c>
      <c r="H12" s="137"/>
      <c r="K12" s="164">
        <f>VLOOKUP(J$10,Multiplier_GDP,4,FALSE)</f>
        <v>1.8840749163980348</v>
      </c>
      <c r="L12" s="185">
        <f>G12*K12</f>
        <v>8251348.3420943208</v>
      </c>
      <c r="M12" s="2"/>
      <c r="O12" s="134" t="s">
        <v>244</v>
      </c>
      <c r="P12" s="184">
        <f>(P7-P6)</f>
        <v>30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-2367300</v>
      </c>
      <c r="F13" s="164">
        <f>F11</f>
        <v>1.0138047668757943</v>
      </c>
      <c r="G13" s="185">
        <f>E13*F13</f>
        <v>-2399980.0246250681</v>
      </c>
      <c r="H13" s="137"/>
      <c r="K13" s="164">
        <f>K11</f>
        <v>2.3535248487815301</v>
      </c>
      <c r="L13" s="185">
        <f>G13*K13</f>
        <v>-5648412.6245344067</v>
      </c>
      <c r="M13" s="2"/>
      <c r="O13" s="180" t="s">
        <v>237</v>
      </c>
      <c r="P13" s="189">
        <f>IF(P8=0,0,((P9/P8)^(1/($P7-$P6))-1))</f>
        <v>2.565091141926068E-2</v>
      </c>
      <c r="Q13" s="189">
        <f>IF(Q8=0,0,((Q9/Q8)^(1/($P7-$P6))-1))</f>
        <v>2.8488039833445722E-2</v>
      </c>
      <c r="R13" s="189">
        <f>IF(R8=0,0,((R9/R8)^(1/($P7-$P6))-1))</f>
        <v>2.8941363573068202E-2</v>
      </c>
      <c r="S13" s="189">
        <f>IF(S8=0,0,((S9/S8)^(1/($P7-$P6))-1))</f>
        <v>2.1339054300326898E-2</v>
      </c>
      <c r="T13" s="189">
        <f>IF(T8=0,0,((T9/T8)^(1/($P7-$P6))-1))</f>
        <v>2.8941363573068202E-2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486726.82609061454</v>
      </c>
      <c r="Q14" s="185">
        <f>PMT(Q13,$P12,-Q11)</f>
        <v>203423.89397659388</v>
      </c>
      <c r="R14" s="185">
        <f>PMT(R13,$P12,-R11)</f>
        <v>204914.43965648333</v>
      </c>
      <c r="S14" s="185">
        <f>PMT(S13,$P12,-S11)</f>
        <v>199164.08333384807</v>
      </c>
      <c r="T14" s="185">
        <f>PMT(T13,$P12,-T11)</f>
        <v>-120775.59087631069</v>
      </c>
      <c r="U14" s="190"/>
      <c r="Z14" s="2"/>
    </row>
    <row r="15" spans="1:34" x14ac:dyDescent="0.2">
      <c r="E15" s="185">
        <f>SUM(E10:E13)</f>
        <v>9709540</v>
      </c>
      <c r="F15" s="124"/>
      <c r="G15" s="185">
        <f>SUM(G10:G13)</f>
        <v>10117744.51528669</v>
      </c>
      <c r="H15" s="137"/>
      <c r="L15" s="185">
        <f>SUM(L10:L13)</f>
        <v>21630712.119324818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486726.82609061454</v>
      </c>
      <c r="Q17" s="124">
        <f>IF($N17&lt;=TRUNC($P$12),Q14*(1+0),0)</f>
        <v>203423.89397659388</v>
      </c>
      <c r="R17" s="124">
        <f>IF($N17&lt;=TRUNC($P$12),R14*(1+0),0)</f>
        <v>204914.43965648333</v>
      </c>
      <c r="S17" s="124">
        <f>IF($N17&lt;=TRUNC($P$12),S14*(1+0),0)</f>
        <v>199164.08333384807</v>
      </c>
      <c r="T17" s="124">
        <f>IF($N17&lt;=TRUNC($P$12),T14*(1+0),0)</f>
        <v>-120775.59087631069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499207.0402873967</v>
      </c>
      <c r="Q18" s="124">
        <f t="shared" ref="Q18:Q48" si="3">IF($N18&lt;=TRUNC($P$12),Q17*(1+Q$13),0)</f>
        <v>209219.04197127372</v>
      </c>
      <c r="R18" s="124">
        <f t="shared" ref="R18:R48" si="4">IF($N18&lt;=TRUNC($P$12),R17*(1+R$13),0)</f>
        <v>210844.94295595316</v>
      </c>
      <c r="S18" s="124">
        <f t="shared" ref="S18:S48" si="5">IF($N18&lt;=TRUNC($P$12),S17*(1+S$13),0)</f>
        <v>203414.05652278388</v>
      </c>
      <c r="T18" s="124">
        <f t="shared" ref="T18:T48" si="6">IF($N18&lt;=TRUNC($P$12),T17*(1+T$13),0)</f>
        <v>-124271.00116261413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512013.51221197366</v>
      </c>
      <c r="Q19" s="124">
        <f t="shared" si="3"/>
        <v>215179.28237286673</v>
      </c>
      <c r="R19" s="124">
        <f t="shared" si="4"/>
        <v>216947.08310758421</v>
      </c>
      <c r="S19" s="124">
        <f t="shared" si="5"/>
        <v>207754.72012037333</v>
      </c>
      <c r="T19" s="124">
        <f t="shared" si="6"/>
        <v>-127867.57338885053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525154.91991102265</v>
      </c>
      <c r="Q20" s="124">
        <f t="shared" si="3"/>
        <v>221309.31834043722</v>
      </c>
      <c r="R20" s="124">
        <f t="shared" si="4"/>
        <v>223225.82751591745</v>
      </c>
      <c r="S20" s="124">
        <f t="shared" si="5"/>
        <v>212188.0093741712</v>
      </c>
      <c r="T20" s="124">
        <f t="shared" si="6"/>
        <v>-131568.23531950323</v>
      </c>
      <c r="U20" s="196">
        <f>SUM(Q17:T20)/4</f>
        <v>505775.57462525193</v>
      </c>
      <c r="V20" s="124">
        <f>SUM(Q17:Q20)/4</f>
        <v>212282.8841652929</v>
      </c>
      <c r="W20" s="124">
        <f>SUM(R17:R20)/4</f>
        <v>213983.07330898455</v>
      </c>
      <c r="X20" s="124">
        <f>SUM(S17:S20)/4</f>
        <v>205630.21733779414</v>
      </c>
      <c r="Y20" s="124">
        <f>SUM(T17:T20)/4</f>
        <v>-126120.60018681965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538640.17574131989</v>
      </c>
      <c r="Q21" s="124">
        <f t="shared" si="3"/>
        <v>227613.98701683231</v>
      </c>
      <c r="R21" s="124">
        <f t="shared" si="4"/>
        <v>229686.28734895462</v>
      </c>
      <c r="S21" s="124">
        <f t="shared" si="5"/>
        <v>216715.90082808491</v>
      </c>
      <c r="T21" s="124">
        <f t="shared" si="6"/>
        <v>-135375.99945255197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552478.43277631002</v>
      </c>
      <c r="Q22" s="124">
        <f t="shared" si="3"/>
        <v>234098.26334561722</v>
      </c>
      <c r="R22" s="124">
        <f t="shared" si="4"/>
        <v>236333.72169886893</v>
      </c>
      <c r="S22" s="124">
        <f t="shared" si="5"/>
        <v>221340.41320359966</v>
      </c>
      <c r="T22" s="124">
        <f t="shared" si="6"/>
        <v>-139293.96547177577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566679.09138965909</v>
      </c>
      <c r="Q23" s="124">
        <f t="shared" si="3"/>
        <v>240767.26399674764</v>
      </c>
      <c r="R23" s="124">
        <f t="shared" si="4"/>
        <v>243173.54186313221</v>
      </c>
      <c r="S23" s="124">
        <f t="shared" si="5"/>
        <v>226063.60829980805</v>
      </c>
      <c r="T23" s="124">
        <f t="shared" si="6"/>
        <v>-143325.32277002884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581251.80602072249</v>
      </c>
      <c r="Q24" s="124">
        <f t="shared" si="3"/>
        <v>247626.25140407673</v>
      </c>
      <c r="R24" s="124">
        <f t="shared" si="4"/>
        <v>250211.31574954384</v>
      </c>
      <c r="S24" s="124">
        <f t="shared" si="5"/>
        <v>230887.5919126455</v>
      </c>
      <c r="T24" s="124">
        <f t="shared" si="6"/>
        <v>-147473.3530455436</v>
      </c>
      <c r="U24" s="196">
        <f>SUM(Q21:T24)/4</f>
        <v>559762.3764820029</v>
      </c>
      <c r="V24" s="124">
        <f>SUM(Q21:Q24)/4</f>
        <v>237526.44144081848</v>
      </c>
      <c r="W24" s="124">
        <f>SUM(R21:R24)/4</f>
        <v>239851.2166651249</v>
      </c>
      <c r="X24" s="124">
        <f>SUM(S21:S24)/4</f>
        <v>223751.87856103454</v>
      </c>
      <c r="Y24" s="124">
        <f>SUM(T21:T24)/4</f>
        <v>-141367.16018497504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596206.49212699709</v>
      </c>
      <c r="Q25" s="124">
        <f t="shared" si="3"/>
        <v>254680.63791788291</v>
      </c>
      <c r="R25" s="124">
        <f t="shared" si="4"/>
        <v>257452.77240874714</v>
      </c>
      <c r="S25" s="124">
        <f t="shared" si="5"/>
        <v>235814.51477374116</v>
      </c>
      <c r="T25" s="124">
        <f t="shared" si="6"/>
        <v>-151741.43297337412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611553.33332876628</v>
      </c>
      <c r="Q26" s="124">
        <f t="shared" si="3"/>
        <v>261935.99007569492</v>
      </c>
      <c r="R26" s="124">
        <f t="shared" si="4"/>
        <v>264903.80669792305</v>
      </c>
      <c r="S26" s="124">
        <f t="shared" si="5"/>
        <v>240846.57350930327</v>
      </c>
      <c r="T26" s="124">
        <f t="shared" si="6"/>
        <v>-156133.0369541549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627302.78875129542</v>
      </c>
      <c r="Q27" s="124">
        <f t="shared" si="3"/>
        <v>269398.03299478436</v>
      </c>
      <c r="R27" s="124">
        <f t="shared" si="4"/>
        <v>272570.48407945741</v>
      </c>
      <c r="S27" s="124">
        <f t="shared" si="5"/>
        <v>245986.01161946598</v>
      </c>
      <c r="T27" s="124">
        <f t="shared" si="6"/>
        <v>-160651.73994241239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643465.60057008266</v>
      </c>
      <c r="Q28" s="124">
        <f t="shared" si="3"/>
        <v>277072.65488979168</v>
      </c>
      <c r="R28" s="124">
        <f t="shared" si="4"/>
        <v>280459.04555848817</v>
      </c>
      <c r="S28" s="124">
        <f t="shared" si="5"/>
        <v>251235.12047853461</v>
      </c>
      <c r="T28" s="124">
        <f t="shared" si="6"/>
        <v>-165301.22035673173</v>
      </c>
      <c r="U28" s="196">
        <f>SUM(Q25:T28)/4</f>
        <v>619632.05369428522</v>
      </c>
      <c r="V28" s="124">
        <f>SUM(Q25:Q28)/4</f>
        <v>265771.8289695385</v>
      </c>
      <c r="W28" s="124">
        <f>SUM(R25:R28)/4</f>
        <v>268846.52718615398</v>
      </c>
      <c r="X28" s="124">
        <f>SUM(S25:S28)/4</f>
        <v>243470.55509526125</v>
      </c>
      <c r="Y28" s="124">
        <f>SUM(T25:T28)/4</f>
        <v>-158456.85755666828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660052.80176483025</v>
      </c>
      <c r="Q29" s="124">
        <f t="shared" si="3"/>
        <v>284965.91171905061</v>
      </c>
      <c r="R29" s="124">
        <f t="shared" si="4"/>
        <v>288575.9127633521</v>
      </c>
      <c r="S29" s="124">
        <f t="shared" si="5"/>
        <v>256596.24035657523</v>
      </c>
      <c r="T29" s="124">
        <f t="shared" si="6"/>
        <v>-170085.26307414778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677075.72408794961</v>
      </c>
      <c r="Q30" s="124">
        <f t="shared" si="3"/>
        <v>293084.03196327708</v>
      </c>
      <c r="R30" s="124">
        <f t="shared" si="4"/>
        <v>296927.69317306631</v>
      </c>
      <c r="S30" s="124">
        <f t="shared" si="5"/>
        <v>262071.76146280393</v>
      </c>
      <c r="T30" s="124">
        <f t="shared" si="6"/>
        <v>-175007.76251119765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694546.00625359186</v>
      </c>
      <c r="Q31" s="124">
        <f t="shared" si="3"/>
        <v>301433.42154039379</v>
      </c>
      <c r="R31" s="124">
        <f t="shared" si="4"/>
        <v>305521.18549610046</v>
      </c>
      <c r="S31" s="124">
        <f t="shared" si="5"/>
        <v>267664.12501124101</v>
      </c>
      <c r="T31" s="124">
        <f t="shared" si="6"/>
        <v>-180072.72579414339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712475.60235334653</v>
      </c>
      <c r="Q32" s="124">
        <f t="shared" si="3"/>
        <v>310020.66886036837</v>
      </c>
      <c r="R32" s="124">
        <f t="shared" si="4"/>
        <v>314363.38520481793</v>
      </c>
      <c r="S32" s="124">
        <f t="shared" si="5"/>
        <v>273375.82430910534</v>
      </c>
      <c r="T32" s="124">
        <f t="shared" si="6"/>
        <v>-185284.27602094511</v>
      </c>
      <c r="U32" s="196">
        <f>SUM(Q29:T32)/4</f>
        <v>686037.53361492965</v>
      </c>
      <c r="V32" s="124">
        <f>SUM(Q29:Q32)/4</f>
        <v>297376.00852077245</v>
      </c>
      <c r="W32" s="124">
        <f>SUM(R29:R32)/4</f>
        <v>301347.04415933421</v>
      </c>
      <c r="X32" s="124">
        <f>SUM(S29:S32)/4</f>
        <v>264926.98778493138</v>
      </c>
      <c r="Y32" s="124">
        <f>SUM(T29:T32)/4</f>
        <v>-177612.5068501085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730876.79050493904</v>
      </c>
      <c r="Q33" s="124">
        <f t="shared" si="3"/>
        <v>318852.55002405401</v>
      </c>
      <c r="R33" s="124">
        <f t="shared" si="4"/>
        <v>323461.49023009103</v>
      </c>
      <c r="S33" s="124">
        <f t="shared" si="5"/>
        <v>279209.405868434</v>
      </c>
      <c r="T33" s="124">
        <f t="shared" si="6"/>
        <v>-190646.65561764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749762.18174042436</v>
      </c>
      <c r="Q34" s="124">
        <f t="shared" si="3"/>
        <v>327936.03417013498</v>
      </c>
      <c r="R34" s="124">
        <f t="shared" si="4"/>
        <v>332822.90682072652</v>
      </c>
      <c r="S34" s="124">
        <f t="shared" si="5"/>
        <v>285167.47054142255</v>
      </c>
      <c r="T34" s="124">
        <f t="shared" si="6"/>
        <v>-196164.22979185966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769144.72914056259</v>
      </c>
      <c r="Q35" s="124">
        <f t="shared" si="3"/>
        <v>337278.28897439601</v>
      </c>
      <c r="R35" s="124">
        <f t="shared" si="4"/>
        <v>342455.25557247055</v>
      </c>
      <c r="S35" s="124">
        <f t="shared" si="5"/>
        <v>291252.67467999284</v>
      </c>
      <c r="T35" s="124">
        <f t="shared" si="6"/>
        <v>-201841.49008629678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789037.73722224706</v>
      </c>
      <c r="Q36" s="124">
        <f t="shared" si="3"/>
        <v>346886.68630565505</v>
      </c>
      <c r="R36" s="124">
        <f t="shared" si="4"/>
        <v>352366.37763150141</v>
      </c>
      <c r="S36" s="124">
        <f t="shared" si="5"/>
        <v>297467.73132010468</v>
      </c>
      <c r="T36" s="124">
        <f t="shared" si="6"/>
        <v>-207683.05803501414</v>
      </c>
      <c r="U36" s="196">
        <f>SUM(Q33:T36)/4</f>
        <v>759705.3596520432</v>
      </c>
      <c r="V36" s="124">
        <f>SUM(Q33:Q36)/4</f>
        <v>332738.38986856001</v>
      </c>
      <c r="W36" s="124">
        <f>SUM(R33:R36)/4</f>
        <v>337776.50756369741</v>
      </c>
      <c r="X36" s="124">
        <f>SUM(S33:S36)/4</f>
        <v>288274.32060248853</v>
      </c>
      <c r="Y36" s="124">
        <f>SUM(T33:T36)/4</f>
        <v>-199083.85838270263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809454.87158604956</v>
      </c>
      <c r="Q37" s="124">
        <f t="shared" si="3"/>
        <v>356768.80804282252</v>
      </c>
      <c r="R37" s="124">
        <f t="shared" si="4"/>
        <v>362564.34107745974</v>
      </c>
      <c r="S37" s="124">
        <f t="shared" si="5"/>
        <v>303815.41139133944</v>
      </c>
      <c r="T37" s="124">
        <f t="shared" si="6"/>
        <v>-213693.68892557212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830410.16883114807</v>
      </c>
      <c r="Q38" s="124">
        <f t="shared" si="3"/>
        <v>366932.45205767738</v>
      </c>
      <c r="R38" s="124">
        <f t="shared" si="4"/>
        <v>373057.4474912124</v>
      </c>
      <c r="S38" s="124">
        <f t="shared" si="5"/>
        <v>310298.54495229537</v>
      </c>
      <c r="T38" s="124">
        <f t="shared" si="6"/>
        <v>-219878.27567003723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851918.04674509855</v>
      </c>
      <c r="Q39" s="124">
        <f t="shared" si="3"/>
        <v>377385.63836808043</v>
      </c>
      <c r="R39" s="124">
        <f t="shared" si="4"/>
        <v>383854.23871269636</v>
      </c>
      <c r="S39" s="124">
        <f t="shared" si="5"/>
        <v>316920.02245234483</v>
      </c>
      <c r="T39" s="124">
        <f t="shared" si="6"/>
        <v>-226241.8527880231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873993.31477613491</v>
      </c>
      <c r="Q40" s="124">
        <f t="shared" si="3"/>
        <v>388136.61546648067</v>
      </c>
      <c r="R40" s="124">
        <f t="shared" si="4"/>
        <v>394963.50379434379</v>
      </c>
      <c r="S40" s="124">
        <f t="shared" si="5"/>
        <v>323682.79602031625</v>
      </c>
      <c r="T40" s="124">
        <f t="shared" si="6"/>
        <v>-232789.60050500586</v>
      </c>
      <c r="U40" s="196">
        <f>SUM(Q37:T40)/4</f>
        <v>841444.10048460762</v>
      </c>
      <c r="V40" s="124">
        <f>SUM(Q37:Q40)/4</f>
        <v>372305.87848376523</v>
      </c>
      <c r="W40" s="124">
        <f>SUM(R37:R40)/4</f>
        <v>378609.88276892807</v>
      </c>
      <c r="X40" s="124">
        <f>SUM(S37:S40)/4</f>
        <v>313679.19370407396</v>
      </c>
      <c r="Y40" s="124">
        <f>SUM(T37:T40)/4</f>
        <v>-223150.85447215958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896651.1847958822</v>
      </c>
      <c r="Q41" s="124">
        <f t="shared" si="3"/>
        <v>399193.86682870856</v>
      </c>
      <c r="R41" s="124">
        <f t="shared" si="4"/>
        <v>406394.28615574882</v>
      </c>
      <c r="S41" s="124">
        <f t="shared" si="5"/>
        <v>330589.88078067539</v>
      </c>
      <c r="T41" s="124">
        <f t="shared" si="6"/>
        <v>-239526.84896925054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919907.28216060356</v>
      </c>
      <c r="Q42" s="124">
        <f t="shared" si="3"/>
        <v>410566.11760819203</v>
      </c>
      <c r="R42" s="124">
        <f t="shared" si="4"/>
        <v>418155.89094539988</v>
      </c>
      <c r="S42" s="124">
        <f t="shared" si="5"/>
        <v>337644.3561977928</v>
      </c>
      <c r="T42" s="124">
        <f t="shared" si="6"/>
        <v>-246459.08259078101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943777.65707931912</v>
      </c>
      <c r="Q43" s="124">
        <f t="shared" si="3"/>
        <v>422262.34152087738</v>
      </c>
      <c r="R43" s="124">
        <f t="shared" si="4"/>
        <v>430257.89261547098</v>
      </c>
      <c r="S43" s="124">
        <f t="shared" si="5"/>
        <v>344849.3674488964</v>
      </c>
      <c r="T43" s="124">
        <f t="shared" si="6"/>
        <v>-253591.94450592564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968278.79629737441</v>
      </c>
      <c r="Q44" s="124">
        <f t="shared" si="3"/>
        <v>434291.76792628819</v>
      </c>
      <c r="R44" s="124">
        <f t="shared" si="4"/>
        <v>442710.14271583746</v>
      </c>
      <c r="S44" s="124">
        <f t="shared" si="5"/>
        <v>352208.12682632176</v>
      </c>
      <c r="T44" s="124">
        <f t="shared" si="6"/>
        <v>-260931.24117107296</v>
      </c>
      <c r="U44" s="196">
        <f>SUM(Q41:T44)/4</f>
        <v>932153.73008329479</v>
      </c>
      <c r="V44" s="124">
        <f>SUM(Q41:Q44)/4</f>
        <v>416578.52347101655</v>
      </c>
      <c r="W44" s="124">
        <f>SUM(R41:R44)/4</f>
        <v>424379.55310811428</v>
      </c>
      <c r="X44" s="124">
        <f>SUM(S41:S44)/4</f>
        <v>341322.93281342159</v>
      </c>
      <c r="Y44" s="124">
        <f>SUM(T41:T44)/4</f>
        <v>-250127.27930925752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993427.6351042795</v>
      </c>
      <c r="Q45" s="124">
        <f t="shared" si="3"/>
        <v>446663.88911030983</v>
      </c>
      <c r="R45" s="124">
        <f t="shared" si="4"/>
        <v>455522.77791366144</v>
      </c>
      <c r="S45" s="124">
        <f t="shared" si="5"/>
        <v>359723.91516968509</v>
      </c>
      <c r="T45" s="124">
        <f t="shared" si="6"/>
        <v>-268482.94708937692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1019241.5696748786</v>
      </c>
      <c r="Q46" s="124">
        <f t="shared" si="3"/>
        <v>459388.46777544613</v>
      </c>
      <c r="R46" s="124">
        <f t="shared" si="4"/>
        <v>468706.22824507474</v>
      </c>
      <c r="S46" s="124">
        <f t="shared" si="5"/>
        <v>367400.08332861721</v>
      </c>
      <c r="T46" s="124">
        <f t="shared" si="6"/>
        <v>-276253.20967425941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503167.30119478953</v>
      </c>
      <c r="V48" s="124">
        <f>SUM(Q45:Q48)/4</f>
        <v>226513.08922143898</v>
      </c>
      <c r="W48" s="124">
        <f>SUM(R45:R48)/4</f>
        <v>231057.25153968405</v>
      </c>
      <c r="X48" s="124">
        <f>SUM(S45:S48)/4</f>
        <v>181780.99962457558</v>
      </c>
      <c r="Y48" s="124">
        <f>SUM(T45:T48)/4</f>
        <v>-136184.03919090907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21630712.119324822</v>
      </c>
      <c r="Q50" s="196">
        <f>SUM(Q$17:Q$48)</f>
        <v>9444372.1765648145</v>
      </c>
      <c r="R50" s="196">
        <f>SUM(R$17:R$48)</f>
        <v>9583404.2252000868</v>
      </c>
      <c r="S50" s="196">
        <f>SUM(S$17:S$48)</f>
        <v>8251348.3420943236</v>
      </c>
      <c r="T50" s="196">
        <f>SUM(T$17:T$48)</f>
        <v>-5648412.6245344011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0</v>
      </c>
      <c r="S51" s="188">
        <f>S50-S$10</f>
        <v>0</v>
      </c>
      <c r="T51" s="188">
        <f>T50-T$10</f>
        <v>0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2.565091141926068E-2</v>
      </c>
      <c r="Z52" s="2"/>
    </row>
    <row r="53" spans="13:26" x14ac:dyDescent="0.2">
      <c r="M53" s="2"/>
      <c r="O53" s="134" t="s">
        <v>236</v>
      </c>
      <c r="P53" s="197">
        <f>((1+P52)^(1/12))-1</f>
        <v>2.112849475047085E-3</v>
      </c>
      <c r="Z53" s="2"/>
    </row>
    <row r="54" spans="13:26" x14ac:dyDescent="0.2">
      <c r="M54" s="2"/>
      <c r="O54" s="134" t="s">
        <v>235</v>
      </c>
      <c r="P54" s="196">
        <f>P10</f>
        <v>21630712.119324818</v>
      </c>
      <c r="Z54" s="2"/>
    </row>
    <row r="55" spans="13:26" x14ac:dyDescent="0.2">
      <c r="M55" s="2"/>
      <c r="O55" s="134" t="s">
        <v>234</v>
      </c>
      <c r="P55" s="196">
        <f>P54/(1+P53)^P56</f>
        <v>10117744.51528649</v>
      </c>
      <c r="Z55" s="2"/>
    </row>
    <row r="56" spans="13:26" x14ac:dyDescent="0.2">
      <c r="M56" s="2"/>
      <c r="O56" s="134" t="s">
        <v>233</v>
      </c>
      <c r="P56" s="124">
        <f>$P$12*12</f>
        <v>360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40163.892999880096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40163.892999880096</v>
      </c>
      <c r="Q59" s="124">
        <f t="shared" ref="Q59:Q122" si="7">O59*$P$53</f>
        <v>0</v>
      </c>
      <c r="R59" s="124">
        <f t="shared" ref="R59:R122" si="8">O59+P59+Q59</f>
        <v>40163.892999880096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40163.892999880096</v>
      </c>
      <c r="P60" s="124">
        <f t="shared" ref="P60:P123" si="11">P59</f>
        <v>40163.892999880096</v>
      </c>
      <c r="Q60" s="124">
        <f t="shared" si="7"/>
        <v>84.860260240643953</v>
      </c>
      <c r="R60" s="124">
        <f t="shared" si="8"/>
        <v>80412.646260000838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80412.646260000838</v>
      </c>
      <c r="P61" s="124">
        <f t="shared" si="11"/>
        <v>40163.892999880096</v>
      </c>
      <c r="Q61" s="124">
        <f t="shared" si="7"/>
        <v>169.89981743758972</v>
      </c>
      <c r="R61" s="124">
        <f t="shared" si="8"/>
        <v>120746.43907731852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120746.43907731852</v>
      </c>
      <c r="P62" s="124">
        <f t="shared" si="11"/>
        <v>40163.892999880096</v>
      </c>
      <c r="Q62" s="124">
        <f t="shared" si="7"/>
        <v>255.11905041831724</v>
      </c>
      <c r="R62" s="124">
        <f t="shared" si="8"/>
        <v>161165.45112761692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161165.45112761692</v>
      </c>
      <c r="P63" s="124">
        <f t="shared" si="11"/>
        <v>40163.892999880096</v>
      </c>
      <c r="Q63" s="124">
        <f t="shared" si="7"/>
        <v>340.51833881071207</v>
      </c>
      <c r="R63" s="124">
        <f t="shared" si="8"/>
        <v>201669.86246630774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201669.86246630774</v>
      </c>
      <c r="P64" s="124">
        <f t="shared" si="11"/>
        <v>40163.892999880096</v>
      </c>
      <c r="Q64" s="124">
        <f t="shared" si="7"/>
        <v>426.09806304475615</v>
      </c>
      <c r="R64" s="124">
        <f t="shared" si="8"/>
        <v>242259.85352923258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242259.85352923258</v>
      </c>
      <c r="P65" s="124">
        <f t="shared" si="11"/>
        <v>40163.892999880096</v>
      </c>
      <c r="Q65" s="124">
        <f t="shared" si="7"/>
        <v>511.85860435422273</v>
      </c>
      <c r="R65" s="124">
        <f t="shared" si="8"/>
        <v>282935.60513346689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282935.60513346689</v>
      </c>
      <c r="P66" s="124">
        <f t="shared" si="11"/>
        <v>40163.892999880096</v>
      </c>
      <c r="Q66" s="124">
        <f t="shared" si="7"/>
        <v>597.80034477837489</v>
      </c>
      <c r="R66" s="124">
        <f t="shared" si="8"/>
        <v>323697.29847812536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323697.29847812536</v>
      </c>
      <c r="P67" s="124">
        <f t="shared" si="11"/>
        <v>40163.892999880096</v>
      </c>
      <c r="Q67" s="124">
        <f t="shared" si="7"/>
        <v>683.92366716366678</v>
      </c>
      <c r="R67" s="124">
        <f t="shared" si="8"/>
        <v>364545.11514516908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364545.11514516908</v>
      </c>
      <c r="P68" s="124">
        <f t="shared" si="11"/>
        <v>40163.892999880096</v>
      </c>
      <c r="Q68" s="124">
        <f t="shared" si="7"/>
        <v>770.22895516544963</v>
      </c>
      <c r="R68" s="124">
        <f t="shared" si="8"/>
        <v>405479.23710021458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405479.23710021458</v>
      </c>
      <c r="P69" s="124">
        <f t="shared" si="11"/>
        <v>40163.892999880096</v>
      </c>
      <c r="Q69" s="124">
        <f t="shared" si="7"/>
        <v>856.71659324968084</v>
      </c>
      <c r="R69" s="124">
        <f t="shared" si="8"/>
        <v>446499.84669334436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446499.84669334436</v>
      </c>
      <c r="P70" s="124">
        <f t="shared" si="11"/>
        <v>40163.892999880096</v>
      </c>
      <c r="Q70" s="124">
        <f t="shared" si="7"/>
        <v>943.3869666946365</v>
      </c>
      <c r="R70" s="124">
        <f t="shared" si="8"/>
        <v>487607.12665991904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487607.12665991904</v>
      </c>
      <c r="P71" s="124">
        <f t="shared" si="11"/>
        <v>40163.892999880096</v>
      </c>
      <c r="Q71" s="124">
        <f t="shared" si="7"/>
        <v>1030.2404615926275</v>
      </c>
      <c r="R71" s="124">
        <f t="shared" si="8"/>
        <v>528801.26012139185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528801.26012139185</v>
      </c>
      <c r="P72" s="124">
        <f t="shared" si="11"/>
        <v>40163.892999880096</v>
      </c>
      <c r="Q72" s="124">
        <f t="shared" si="7"/>
        <v>1117.2774648517197</v>
      </c>
      <c r="R72" s="124">
        <f t="shared" si="8"/>
        <v>570082.43058612372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570082.43058612372</v>
      </c>
      <c r="P73" s="124">
        <f t="shared" si="11"/>
        <v>40163.892999880096</v>
      </c>
      <c r="Q73" s="124">
        <f t="shared" si="7"/>
        <v>1204.4983641974577</v>
      </c>
      <c r="R73" s="124">
        <f t="shared" si="8"/>
        <v>611450.82195020129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611450.82195020129</v>
      </c>
      <c r="P74" s="124">
        <f t="shared" si="11"/>
        <v>40163.892999880096</v>
      </c>
      <c r="Q74" s="124">
        <f t="shared" si="7"/>
        <v>1291.9035481745914</v>
      </c>
      <c r="R74" s="124">
        <f t="shared" si="8"/>
        <v>652906.61849825596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652906.61849825596</v>
      </c>
      <c r="P75" s="124">
        <f t="shared" si="11"/>
        <v>40163.892999880096</v>
      </c>
      <c r="Q75" s="124">
        <f t="shared" si="7"/>
        <v>1379.4934061488075</v>
      </c>
      <c r="R75" s="124">
        <f t="shared" si="8"/>
        <v>694450.00490428496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694450.00490428496</v>
      </c>
      <c r="P76" s="124">
        <f t="shared" si="11"/>
        <v>40163.892999880096</v>
      </c>
      <c r="Q76" s="124">
        <f t="shared" si="7"/>
        <v>1467.2683283084641</v>
      </c>
      <c r="R76" s="124">
        <f t="shared" si="8"/>
        <v>736081.16623247357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736081.16623247357</v>
      </c>
      <c r="P77" s="124">
        <f t="shared" si="11"/>
        <v>40163.892999880096</v>
      </c>
      <c r="Q77" s="124">
        <f t="shared" si="7"/>
        <v>1555.2287056663279</v>
      </c>
      <c r="R77" s="124">
        <f t="shared" si="8"/>
        <v>777800.28793802008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777800.28793802008</v>
      </c>
      <c r="P78" s="124">
        <f t="shared" si="11"/>
        <v>40163.892999880096</v>
      </c>
      <c r="Q78" s="124">
        <f t="shared" si="7"/>
        <v>1643.3749300613172</v>
      </c>
      <c r="R78" s="124">
        <f t="shared" si="8"/>
        <v>819607.55586796149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819607.55586796149</v>
      </c>
      <c r="P79" s="124">
        <f t="shared" si="11"/>
        <v>40163.892999880096</v>
      </c>
      <c r="Q79" s="124">
        <f t="shared" si="7"/>
        <v>1731.7073941602468</v>
      </c>
      <c r="R79" s="124">
        <f t="shared" si="8"/>
        <v>861503.15626200184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861503.15626200184</v>
      </c>
      <c r="P80" s="124">
        <f t="shared" si="11"/>
        <v>40163.892999880096</v>
      </c>
      <c r="Q80" s="124">
        <f t="shared" si="7"/>
        <v>1820.2264914595773</v>
      </c>
      <c r="R80" s="124">
        <f t="shared" si="8"/>
        <v>903487.2757533415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903487.2757533415</v>
      </c>
      <c r="P81" s="124">
        <f t="shared" si="11"/>
        <v>40163.892999880096</v>
      </c>
      <c r="Q81" s="124">
        <f t="shared" si="7"/>
        <v>1908.9326162871685</v>
      </c>
      <c r="R81" s="124">
        <f t="shared" si="8"/>
        <v>945560.10136950877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945560.10136950877</v>
      </c>
      <c r="P82" s="124">
        <f t="shared" si="11"/>
        <v>40163.892999880096</v>
      </c>
      <c r="Q82" s="124">
        <f t="shared" si="7"/>
        <v>1997.8261638040351</v>
      </c>
      <c r="R82" s="124">
        <f t="shared" si="8"/>
        <v>987721.82053319295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987721.82053319295</v>
      </c>
      <c r="P83" s="124">
        <f t="shared" si="11"/>
        <v>40163.892999880096</v>
      </c>
      <c r="Q83" s="124">
        <f t="shared" si="7"/>
        <v>2086.9075300061077</v>
      </c>
      <c r="R83" s="124">
        <f t="shared" si="8"/>
        <v>1029972.6210630792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1029972.6210630792</v>
      </c>
      <c r="P84" s="124">
        <f t="shared" si="11"/>
        <v>40163.892999880096</v>
      </c>
      <c r="Q84" s="124">
        <f t="shared" si="7"/>
        <v>2176.1771117259973</v>
      </c>
      <c r="R84" s="124">
        <f t="shared" si="8"/>
        <v>1072312.6911746853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1072312.6911746853</v>
      </c>
      <c r="P85" s="124">
        <f t="shared" si="11"/>
        <v>40163.892999880096</v>
      </c>
      <c r="Q85" s="124">
        <f t="shared" si="7"/>
        <v>2265.6353066347606</v>
      </c>
      <c r="R85" s="124">
        <f t="shared" si="8"/>
        <v>1114742.2194812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1114742.2194812</v>
      </c>
      <c r="P86" s="124">
        <f t="shared" si="11"/>
        <v>40163.892999880096</v>
      </c>
      <c r="Q86" s="124">
        <f t="shared" si="7"/>
        <v>2355.2825132436756</v>
      </c>
      <c r="R86" s="124">
        <f t="shared" si="8"/>
        <v>1157261.3949943236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1157261.3949943236</v>
      </c>
      <c r="P87" s="124">
        <f t="shared" si="11"/>
        <v>40163.892999880096</v>
      </c>
      <c r="Q87" s="124">
        <f t="shared" si="7"/>
        <v>2445.1191309060141</v>
      </c>
      <c r="R87" s="124">
        <f t="shared" si="8"/>
        <v>1199870.4071251096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1199870.4071251096</v>
      </c>
      <c r="P88" s="124">
        <f t="shared" si="11"/>
        <v>40163.892999880096</v>
      </c>
      <c r="Q88" s="124">
        <f t="shared" si="7"/>
        <v>2535.1455598188199</v>
      </c>
      <c r="R88" s="124">
        <f t="shared" si="8"/>
        <v>1242569.4456848083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1242569.4456848083</v>
      </c>
      <c r="P89" s="124">
        <f t="shared" si="11"/>
        <v>40163.892999880096</v>
      </c>
      <c r="Q89" s="124">
        <f t="shared" si="7"/>
        <v>2625.3622010246945</v>
      </c>
      <c r="R89" s="124">
        <f t="shared" si="8"/>
        <v>1285358.7008857131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1285358.7008857131</v>
      </c>
      <c r="P90" s="124">
        <f t="shared" si="11"/>
        <v>40163.892999880096</v>
      </c>
      <c r="Q90" s="124">
        <f t="shared" si="7"/>
        <v>2715.7694564135822</v>
      </c>
      <c r="R90" s="124">
        <f t="shared" si="8"/>
        <v>1328238.3633420067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1328238.3633420067</v>
      </c>
      <c r="P91" s="124">
        <f t="shared" si="11"/>
        <v>40163.892999880096</v>
      </c>
      <c r="Q91" s="124">
        <f t="shared" si="7"/>
        <v>2806.3677287245582</v>
      </c>
      <c r="R91" s="124">
        <f t="shared" si="8"/>
        <v>1371208.6240706113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1371208.6240706113</v>
      </c>
      <c r="P92" s="124">
        <f t="shared" si="11"/>
        <v>40163.892999880096</v>
      </c>
      <c r="Q92" s="124">
        <f t="shared" si="7"/>
        <v>2897.1574215476267</v>
      </c>
      <c r="R92" s="124">
        <f t="shared" si="8"/>
        <v>1414269.674492039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1414269.674492039</v>
      </c>
      <c r="P93" s="124">
        <f t="shared" si="11"/>
        <v>40163.892999880096</v>
      </c>
      <c r="Q93" s="124">
        <f t="shared" si="7"/>
        <v>2988.1389393255163</v>
      </c>
      <c r="R93" s="124">
        <f t="shared" si="8"/>
        <v>1457421.7064312445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1457421.7064312445</v>
      </c>
      <c r="P94" s="124">
        <f t="shared" si="11"/>
        <v>40163.892999880096</v>
      </c>
      <c r="Q94" s="124">
        <f t="shared" si="7"/>
        <v>3079.3126873554816</v>
      </c>
      <c r="R94" s="124">
        <f t="shared" si="8"/>
        <v>1500664.9121184801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1500664.9121184801</v>
      </c>
      <c r="P95" s="124">
        <f t="shared" si="11"/>
        <v>40163.892999880096</v>
      </c>
      <c r="Q95" s="124">
        <f t="shared" si="7"/>
        <v>3170.6790717911103</v>
      </c>
      <c r="R95" s="124">
        <f t="shared" si="8"/>
        <v>1543999.4841901511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1543999.4841901511</v>
      </c>
      <c r="P96" s="124">
        <f t="shared" si="11"/>
        <v>40163.892999880096</v>
      </c>
      <c r="Q96" s="124">
        <f t="shared" si="7"/>
        <v>3262.2384996441306</v>
      </c>
      <c r="R96" s="124">
        <f t="shared" si="8"/>
        <v>1587425.6156896753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1587425.6156896753</v>
      </c>
      <c r="P97" s="124">
        <f t="shared" si="11"/>
        <v>40163.892999880096</v>
      </c>
      <c r="Q97" s="124">
        <f t="shared" si="7"/>
        <v>3353.9913787862261</v>
      </c>
      <c r="R97" s="124">
        <f t="shared" si="8"/>
        <v>1630943.5000683416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1630943.5000683416</v>
      </c>
      <c r="P98" s="124">
        <f t="shared" si="11"/>
        <v>40163.892999880096</v>
      </c>
      <c r="Q98" s="124">
        <f t="shared" si="7"/>
        <v>3445.9381179508509</v>
      </c>
      <c r="R98" s="124">
        <f t="shared" si="8"/>
        <v>1674553.3311861726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1674553.3311861726</v>
      </c>
      <c r="P99" s="124">
        <f t="shared" si="11"/>
        <v>40163.892999880096</v>
      </c>
      <c r="Q99" s="124">
        <f t="shared" si="7"/>
        <v>3538.0791267350523</v>
      </c>
      <c r="R99" s="124">
        <f t="shared" si="8"/>
        <v>1718255.3033127876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1718255.3033127876</v>
      </c>
      <c r="P100" s="124">
        <f t="shared" si="11"/>
        <v>40163.892999880096</v>
      </c>
      <c r="Q100" s="124">
        <f t="shared" si="7"/>
        <v>3630.414815601293</v>
      </c>
      <c r="R100" s="124">
        <f t="shared" si="8"/>
        <v>1762049.6111282688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1762049.6111282688</v>
      </c>
      <c r="P101" s="124">
        <f t="shared" si="11"/>
        <v>40163.892999880096</v>
      </c>
      <c r="Q101" s="124">
        <f t="shared" si="7"/>
        <v>3722.9455958792828</v>
      </c>
      <c r="R101" s="124">
        <f t="shared" si="8"/>
        <v>1805936.4497240281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1805936.4497240281</v>
      </c>
      <c r="P102" s="124">
        <f t="shared" si="11"/>
        <v>40163.892999880096</v>
      </c>
      <c r="Q102" s="124">
        <f t="shared" si="7"/>
        <v>3815.6718797678091</v>
      </c>
      <c r="R102" s="124">
        <f t="shared" si="8"/>
        <v>1849916.014603676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1849916.014603676</v>
      </c>
      <c r="P103" s="124">
        <f t="shared" si="11"/>
        <v>40163.892999880096</v>
      </c>
      <c r="Q103" s="124">
        <f t="shared" si="7"/>
        <v>3908.5940803365725</v>
      </c>
      <c r="R103" s="124">
        <f t="shared" si="8"/>
        <v>1893988.5016838927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1893988.5016838927</v>
      </c>
      <c r="P104" s="124">
        <f t="shared" si="11"/>
        <v>40163.892999880096</v>
      </c>
      <c r="Q104" s="124">
        <f t="shared" si="7"/>
        <v>4001.7126115280275</v>
      </c>
      <c r="R104" s="124">
        <f t="shared" si="8"/>
        <v>1938154.1072953008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1938154.1072953008</v>
      </c>
      <c r="P105" s="124">
        <f t="shared" si="11"/>
        <v>40163.892999880096</v>
      </c>
      <c r="Q105" s="124">
        <f t="shared" si="7"/>
        <v>4095.027888159228</v>
      </c>
      <c r="R105" s="124">
        <f t="shared" si="8"/>
        <v>1982413.0281833401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1982413.0281833401</v>
      </c>
      <c r="P106" s="124">
        <f t="shared" si="11"/>
        <v>40163.892999880096</v>
      </c>
      <c r="Q106" s="124">
        <f t="shared" si="7"/>
        <v>4188.5403259236718</v>
      </c>
      <c r="R106" s="124">
        <f t="shared" si="8"/>
        <v>2026765.4615091437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2026765.4615091437</v>
      </c>
      <c r="P107" s="124">
        <f t="shared" si="11"/>
        <v>40163.892999880096</v>
      </c>
      <c r="Q107" s="124">
        <f t="shared" si="7"/>
        <v>4282.2503413931572</v>
      </c>
      <c r="R107" s="124">
        <f t="shared" si="8"/>
        <v>2071211.6048504168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2071211.6048504168</v>
      </c>
      <c r="P108" s="124">
        <f t="shared" si="11"/>
        <v>40163.892999880096</v>
      </c>
      <c r="Q108" s="124">
        <f t="shared" si="7"/>
        <v>4376.1583520196336</v>
      </c>
      <c r="R108" s="124">
        <f t="shared" si="8"/>
        <v>2115751.6562023167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2115751.6562023167</v>
      </c>
      <c r="P109" s="124">
        <f t="shared" si="11"/>
        <v>40163.892999880096</v>
      </c>
      <c r="Q109" s="124">
        <f t="shared" si="7"/>
        <v>4470.2647761370654</v>
      </c>
      <c r="R109" s="124">
        <f t="shared" si="8"/>
        <v>2160385.813978334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2160385.813978334</v>
      </c>
      <c r="P110" s="124">
        <f t="shared" si="11"/>
        <v>40163.892999880096</v>
      </c>
      <c r="Q110" s="124">
        <f t="shared" si="7"/>
        <v>4564.5700329632919</v>
      </c>
      <c r="R110" s="124">
        <f t="shared" si="8"/>
        <v>2205114.277011177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2205114.277011177</v>
      </c>
      <c r="P111" s="124">
        <f t="shared" si="11"/>
        <v>40163.892999880096</v>
      </c>
      <c r="Q111" s="124">
        <f t="shared" si="7"/>
        <v>4659.0745426018975</v>
      </c>
      <c r="R111" s="124">
        <f t="shared" si="8"/>
        <v>2249937.2445536591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2249937.2445536591</v>
      </c>
      <c r="P112" s="124">
        <f t="shared" si="11"/>
        <v>40163.892999880096</v>
      </c>
      <c r="Q112" s="124">
        <f t="shared" si="7"/>
        <v>4753.7787260440837</v>
      </c>
      <c r="R112" s="124">
        <f t="shared" si="8"/>
        <v>2294854.9162795832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2294854.9162795832</v>
      </c>
      <c r="P113" s="124">
        <f t="shared" si="11"/>
        <v>40163.892999880096</v>
      </c>
      <c r="Q113" s="124">
        <f t="shared" si="7"/>
        <v>4848.6830051705392</v>
      </c>
      <c r="R113" s="124">
        <f t="shared" si="8"/>
        <v>2339867.4922846337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2339867.4922846337</v>
      </c>
      <c r="P114" s="124">
        <f t="shared" si="11"/>
        <v>40163.892999880096</v>
      </c>
      <c r="Q114" s="124">
        <f t="shared" si="7"/>
        <v>4943.787802753327</v>
      </c>
      <c r="R114" s="124">
        <f t="shared" si="8"/>
        <v>2384975.1730872672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2384975.1730872672</v>
      </c>
      <c r="P115" s="124">
        <f t="shared" si="11"/>
        <v>40163.892999880096</v>
      </c>
      <c r="Q115" s="124">
        <f t="shared" si="7"/>
        <v>5039.0935424577629</v>
      </c>
      <c r="R115" s="124">
        <f t="shared" si="8"/>
        <v>2430178.1596296048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2430178.1596296048</v>
      </c>
      <c r="P116" s="124">
        <f t="shared" si="11"/>
        <v>40163.892999880096</v>
      </c>
      <c r="Q116" s="124">
        <f t="shared" si="7"/>
        <v>5134.6006488443018</v>
      </c>
      <c r="R116" s="124">
        <f t="shared" si="8"/>
        <v>2475476.6532783289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2475476.6532783289</v>
      </c>
      <c r="P117" s="124">
        <f t="shared" si="11"/>
        <v>40163.892999880096</v>
      </c>
      <c r="Q117" s="124">
        <f t="shared" si="7"/>
        <v>5230.3095473704325</v>
      </c>
      <c r="R117" s="124">
        <f t="shared" si="8"/>
        <v>2520870.8558255793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2520870.8558255793</v>
      </c>
      <c r="P118" s="124">
        <f t="shared" si="11"/>
        <v>40163.892999880096</v>
      </c>
      <c r="Q118" s="124">
        <f t="shared" si="7"/>
        <v>5326.2206643925711</v>
      </c>
      <c r="R118" s="124">
        <f t="shared" si="8"/>
        <v>2566360.969489852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2566360.969489852</v>
      </c>
      <c r="P119" s="124">
        <f t="shared" si="11"/>
        <v>40163.892999880096</v>
      </c>
      <c r="Q119" s="124">
        <f t="shared" si="7"/>
        <v>5422.3344271679616</v>
      </c>
      <c r="R119" s="124">
        <f t="shared" si="8"/>
        <v>2611947.1969169001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2611947.1969169001</v>
      </c>
      <c r="P120" s="124">
        <f t="shared" si="11"/>
        <v>40163.892999880096</v>
      </c>
      <c r="Q120" s="124">
        <f t="shared" si="7"/>
        <v>5518.6512638565773</v>
      </c>
      <c r="R120" s="124">
        <f t="shared" si="8"/>
        <v>2657629.7411806369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2657629.7411806369</v>
      </c>
      <c r="P121" s="124">
        <f t="shared" si="11"/>
        <v>40163.892999880096</v>
      </c>
      <c r="Q121" s="124">
        <f t="shared" si="7"/>
        <v>5615.1716035230293</v>
      </c>
      <c r="R121" s="124">
        <f t="shared" si="8"/>
        <v>2703408.8057840401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2703408.8057840401</v>
      </c>
      <c r="P122" s="124">
        <f t="shared" si="11"/>
        <v>40163.892999880096</v>
      </c>
      <c r="Q122" s="124">
        <f t="shared" si="7"/>
        <v>5711.8958761384765</v>
      </c>
      <c r="R122" s="124">
        <f t="shared" si="8"/>
        <v>2749284.5946600586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2749284.5946600586</v>
      </c>
      <c r="P123" s="124">
        <f t="shared" si="11"/>
        <v>40163.892999880096</v>
      </c>
      <c r="Q123" s="124">
        <f t="shared" ref="Q123:Q186" si="12">O123*$P$53</f>
        <v>5808.8245125825424</v>
      </c>
      <c r="R123" s="124">
        <f t="shared" ref="R123:R186" si="13">O123+P123+Q123</f>
        <v>2795257.3121725214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2795257.3121725214</v>
      </c>
      <c r="P124" s="124">
        <f t="shared" ref="P124:P187" si="16">P123</f>
        <v>40163.892999880096</v>
      </c>
      <c r="Q124" s="124">
        <f t="shared" si="12"/>
        <v>5905.9579446452371</v>
      </c>
      <c r="R124" s="124">
        <f t="shared" si="13"/>
        <v>2841327.1631170465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2841327.1631170465</v>
      </c>
      <c r="P125" s="124">
        <f t="shared" si="16"/>
        <v>40163.892999880096</v>
      </c>
      <c r="Q125" s="124">
        <f t="shared" si="12"/>
        <v>6003.2966050288751</v>
      </c>
      <c r="R125" s="124">
        <f t="shared" si="13"/>
        <v>2887494.3527219552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2887494.3527219552</v>
      </c>
      <c r="P126" s="124">
        <f t="shared" si="16"/>
        <v>40163.892999880096</v>
      </c>
      <c r="Q126" s="124">
        <f t="shared" si="12"/>
        <v>6100.8409273500056</v>
      </c>
      <c r="R126" s="124">
        <f t="shared" si="13"/>
        <v>2933759.086649185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2933759.086649185</v>
      </c>
      <c r="P127" s="124">
        <f t="shared" si="16"/>
        <v>40163.892999880096</v>
      </c>
      <c r="Q127" s="124">
        <f t="shared" si="12"/>
        <v>6198.5913461413465</v>
      </c>
      <c r="R127" s="124">
        <f t="shared" si="13"/>
        <v>2980121.5709952065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2980121.5709952065</v>
      </c>
      <c r="P128" s="124">
        <f t="shared" si="16"/>
        <v>40163.892999880096</v>
      </c>
      <c r="Q128" s="124">
        <f t="shared" si="12"/>
        <v>6296.5482968537162</v>
      </c>
      <c r="R128" s="124">
        <f t="shared" si="13"/>
        <v>3026582.0122919404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3026582.0122919404</v>
      </c>
      <c r="P129" s="124">
        <f t="shared" si="16"/>
        <v>40163.892999880096</v>
      </c>
      <c r="Q129" s="124">
        <f t="shared" si="12"/>
        <v>6394.7122158579759</v>
      </c>
      <c r="R129" s="124">
        <f t="shared" si="13"/>
        <v>3073140.6175076785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3073140.6175076785</v>
      </c>
      <c r="P130" s="124">
        <f t="shared" si="16"/>
        <v>40163.892999880096</v>
      </c>
      <c r="Q130" s="124">
        <f t="shared" si="12"/>
        <v>6493.0835404469726</v>
      </c>
      <c r="R130" s="124">
        <f t="shared" si="13"/>
        <v>3119797.5940480055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3119797.5940480055</v>
      </c>
      <c r="P131" s="124">
        <f t="shared" si="16"/>
        <v>40163.892999880096</v>
      </c>
      <c r="Q131" s="124">
        <f t="shared" si="12"/>
        <v>6591.6627088374871</v>
      </c>
      <c r="R131" s="124">
        <f t="shared" si="13"/>
        <v>3166553.1497567231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3166553.1497567231</v>
      </c>
      <c r="P132" s="124">
        <f t="shared" si="16"/>
        <v>40163.892999880096</v>
      </c>
      <c r="Q132" s="124">
        <f t="shared" si="12"/>
        <v>6690.4501601721859</v>
      </c>
      <c r="R132" s="124">
        <f t="shared" si="13"/>
        <v>3213407.4929167754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3213407.4929167754</v>
      </c>
      <c r="P133" s="124">
        <f t="shared" si="16"/>
        <v>40163.892999880096</v>
      </c>
      <c r="Q133" s="124">
        <f t="shared" si="12"/>
        <v>6789.4463345215781</v>
      </c>
      <c r="R133" s="124">
        <f t="shared" si="13"/>
        <v>3260360.8322511772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3260360.8322511772</v>
      </c>
      <c r="P134" s="124">
        <f t="shared" si="16"/>
        <v>40163.892999880096</v>
      </c>
      <c r="Q134" s="124">
        <f t="shared" si="12"/>
        <v>6888.651672885977</v>
      </c>
      <c r="R134" s="124">
        <f t="shared" si="13"/>
        <v>3307413.3769239429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3307413.3769239429</v>
      </c>
      <c r="P135" s="124">
        <f t="shared" si="16"/>
        <v>40163.892999880096</v>
      </c>
      <c r="Q135" s="124">
        <f t="shared" si="12"/>
        <v>6988.0666171974599</v>
      </c>
      <c r="R135" s="124">
        <f t="shared" si="13"/>
        <v>3354565.3365410203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3354565.3365410203</v>
      </c>
      <c r="P136" s="124">
        <f t="shared" si="16"/>
        <v>40163.892999880096</v>
      </c>
      <c r="Q136" s="124">
        <f t="shared" si="12"/>
        <v>7087.6916103218427</v>
      </c>
      <c r="R136" s="124">
        <f t="shared" si="13"/>
        <v>3401816.9211512222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3401816.9211512222</v>
      </c>
      <c r="P137" s="124">
        <f t="shared" si="16"/>
        <v>40163.892999880096</v>
      </c>
      <c r="Q137" s="124">
        <f t="shared" si="12"/>
        <v>7187.5270960606504</v>
      </c>
      <c r="R137" s="124">
        <f t="shared" si="13"/>
        <v>3449168.3412471628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3449168.3412471628</v>
      </c>
      <c r="P138" s="124">
        <f t="shared" si="16"/>
        <v>40163.892999880096</v>
      </c>
      <c r="Q138" s="124">
        <f t="shared" si="12"/>
        <v>7287.573519153093</v>
      </c>
      <c r="R138" s="124">
        <f t="shared" si="13"/>
        <v>3496619.8077661959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3496619.8077661959</v>
      </c>
      <c r="P139" s="124">
        <f t="shared" si="16"/>
        <v>40163.892999880096</v>
      </c>
      <c r="Q139" s="124">
        <f t="shared" si="12"/>
        <v>7387.8313252780463</v>
      </c>
      <c r="R139" s="124">
        <f t="shared" si="13"/>
        <v>3544171.532091354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3544171.532091354</v>
      </c>
      <c r="P140" s="124">
        <f t="shared" si="16"/>
        <v>40163.892999880096</v>
      </c>
      <c r="Q140" s="124">
        <f t="shared" si="12"/>
        <v>7488.3009610560403</v>
      </c>
      <c r="R140" s="124">
        <f t="shared" si="13"/>
        <v>3591823.7260522903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3591823.7260522903</v>
      </c>
      <c r="P141" s="124">
        <f t="shared" si="16"/>
        <v>40163.892999880096</v>
      </c>
      <c r="Q141" s="124">
        <f t="shared" si="12"/>
        <v>7588.9828740512467</v>
      </c>
      <c r="R141" s="124">
        <f t="shared" si="13"/>
        <v>3639576.6019262215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3639576.6019262215</v>
      </c>
      <c r="P142" s="124">
        <f t="shared" si="16"/>
        <v>40163.892999880096</v>
      </c>
      <c r="Q142" s="124">
        <f t="shared" si="12"/>
        <v>7689.8775127734707</v>
      </c>
      <c r="R142" s="124">
        <f t="shared" si="13"/>
        <v>3687430.372438875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3687430.372438875</v>
      </c>
      <c r="P143" s="124">
        <f t="shared" si="16"/>
        <v>40163.892999880096</v>
      </c>
      <c r="Q143" s="124">
        <f t="shared" si="12"/>
        <v>7790.9853266801538</v>
      </c>
      <c r="R143" s="124">
        <f t="shared" si="13"/>
        <v>3735385.2507654354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3735385.2507654354</v>
      </c>
      <c r="P144" s="124">
        <f t="shared" si="16"/>
        <v>40163.892999880096</v>
      </c>
      <c r="Q144" s="124">
        <f t="shared" si="12"/>
        <v>7892.3067661783743</v>
      </c>
      <c r="R144" s="124">
        <f t="shared" si="13"/>
        <v>3783441.4505314939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3783441.4505314939</v>
      </c>
      <c r="P145" s="124">
        <f t="shared" si="16"/>
        <v>40163.892999880096</v>
      </c>
      <c r="Q145" s="124">
        <f t="shared" si="12"/>
        <v>7993.8422826268488</v>
      </c>
      <c r="R145" s="124">
        <f t="shared" si="13"/>
        <v>3831599.1858140007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3831599.1858140007</v>
      </c>
      <c r="P146" s="124">
        <f t="shared" si="16"/>
        <v>40163.892999880096</v>
      </c>
      <c r="Q146" s="124">
        <f t="shared" si="12"/>
        <v>8095.5923283379498</v>
      </c>
      <c r="R146" s="124">
        <f t="shared" si="13"/>
        <v>3879858.6711422186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3879858.6711422186</v>
      </c>
      <c r="P147" s="124">
        <f t="shared" si="16"/>
        <v>40163.892999880096</v>
      </c>
      <c r="Q147" s="124">
        <f t="shared" si="12"/>
        <v>8197.5573565797167</v>
      </c>
      <c r="R147" s="124">
        <f t="shared" si="13"/>
        <v>3928220.1214986783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3928220.1214986783</v>
      </c>
      <c r="P148" s="124">
        <f t="shared" si="16"/>
        <v>40163.892999880096</v>
      </c>
      <c r="Q148" s="124">
        <f t="shared" si="12"/>
        <v>8299.737821577879</v>
      </c>
      <c r="R148" s="124">
        <f t="shared" si="13"/>
        <v>3976683.7523201364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3976683.7523201364</v>
      </c>
      <c r="P149" s="124">
        <f t="shared" si="16"/>
        <v>40163.892999880096</v>
      </c>
      <c r="Q149" s="124">
        <f t="shared" si="12"/>
        <v>8402.134178517872</v>
      </c>
      <c r="R149" s="124">
        <f t="shared" si="13"/>
        <v>4025249.7794985343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4025249.7794985343</v>
      </c>
      <c r="P150" s="124">
        <f t="shared" si="16"/>
        <v>40163.892999880096</v>
      </c>
      <c r="Q150" s="124">
        <f t="shared" si="12"/>
        <v>8504.7468835468735</v>
      </c>
      <c r="R150" s="124">
        <f t="shared" si="13"/>
        <v>4073918.4193819612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4073918.4193819612</v>
      </c>
      <c r="P151" s="124">
        <f t="shared" si="16"/>
        <v>40163.892999880096</v>
      </c>
      <c r="Q151" s="124">
        <f t="shared" si="12"/>
        <v>8607.5763937758275</v>
      </c>
      <c r="R151" s="124">
        <f t="shared" si="13"/>
        <v>4122689.8887756169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4122689.8887756169</v>
      </c>
      <c r="P152" s="124">
        <f t="shared" si="16"/>
        <v>40163.892999880096</v>
      </c>
      <c r="Q152" s="124">
        <f t="shared" si="12"/>
        <v>8710.6231672814865</v>
      </c>
      <c r="R152" s="124">
        <f t="shared" si="13"/>
        <v>4171564.4049427784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4171564.4049427784</v>
      </c>
      <c r="P153" s="124">
        <f t="shared" si="16"/>
        <v>40163.892999880096</v>
      </c>
      <c r="Q153" s="124">
        <f t="shared" si="12"/>
        <v>8813.8876631084549</v>
      </c>
      <c r="R153" s="124">
        <f t="shared" si="13"/>
        <v>4220542.1856057672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4220542.1856057672</v>
      </c>
      <c r="P154" s="124">
        <f t="shared" si="16"/>
        <v>40163.892999880096</v>
      </c>
      <c r="Q154" s="124">
        <f t="shared" si="12"/>
        <v>8917.3703412712221</v>
      </c>
      <c r="R154" s="124">
        <f t="shared" si="13"/>
        <v>4269623.4489469184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4269623.4489469184</v>
      </c>
      <c r="P155" s="124">
        <f t="shared" si="16"/>
        <v>40163.892999880096</v>
      </c>
      <c r="Q155" s="124">
        <f t="shared" si="12"/>
        <v>9021.0716627562215</v>
      </c>
      <c r="R155" s="124">
        <f t="shared" si="13"/>
        <v>4318808.413609555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4318808.413609555</v>
      </c>
      <c r="P156" s="124">
        <f t="shared" si="16"/>
        <v>40163.892999880096</v>
      </c>
      <c r="Q156" s="124">
        <f t="shared" si="12"/>
        <v>9124.9920895238829</v>
      </c>
      <c r="R156" s="124">
        <f t="shared" si="13"/>
        <v>4368097.2986989589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4368097.2986989589</v>
      </c>
      <c r="P157" s="124">
        <f t="shared" si="16"/>
        <v>40163.892999880096</v>
      </c>
      <c r="Q157" s="124">
        <f t="shared" si="12"/>
        <v>9229.1320845106857</v>
      </c>
      <c r="R157" s="124">
        <f t="shared" si="13"/>
        <v>4417490.3237833492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4417490.3237833492</v>
      </c>
      <c r="P158" s="124">
        <f t="shared" si="16"/>
        <v>40163.892999880096</v>
      </c>
      <c r="Q158" s="124">
        <f t="shared" si="12"/>
        <v>9333.4921116312271</v>
      </c>
      <c r="R158" s="124">
        <f t="shared" si="13"/>
        <v>4466987.7088948609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4466987.7088948609</v>
      </c>
      <c r="P159" s="124">
        <f t="shared" si="16"/>
        <v>40163.892999880096</v>
      </c>
      <c r="Q159" s="124">
        <f t="shared" si="12"/>
        <v>9438.0726357802869</v>
      </c>
      <c r="R159" s="124">
        <f t="shared" si="13"/>
        <v>4516589.674530521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4516589.674530521</v>
      </c>
      <c r="P160" s="124">
        <f t="shared" si="16"/>
        <v>40163.892999880096</v>
      </c>
      <c r="Q160" s="124">
        <f t="shared" si="12"/>
        <v>9542.8741228348954</v>
      </c>
      <c r="R160" s="124">
        <f t="shared" si="13"/>
        <v>4566296.4416532358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4566296.4416532358</v>
      </c>
      <c r="P161" s="124">
        <f t="shared" si="16"/>
        <v>40163.892999880096</v>
      </c>
      <c r="Q161" s="124">
        <f t="shared" si="12"/>
        <v>9647.8970396564109</v>
      </c>
      <c r="R161" s="124">
        <f t="shared" si="13"/>
        <v>4616108.2316927724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4616108.2316927724</v>
      </c>
      <c r="P162" s="124">
        <f t="shared" si="16"/>
        <v>40163.892999880096</v>
      </c>
      <c r="Q162" s="124">
        <f t="shared" si="12"/>
        <v>9753.1418540926024</v>
      </c>
      <c r="R162" s="124">
        <f t="shared" si="13"/>
        <v>4666025.2665467449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4666025.2665467449</v>
      </c>
      <c r="P163" s="124">
        <f t="shared" si="16"/>
        <v>40163.892999880096</v>
      </c>
      <c r="Q163" s="124">
        <f t="shared" si="12"/>
        <v>9858.609034979725</v>
      </c>
      <c r="R163" s="124">
        <f t="shared" si="13"/>
        <v>4716047.7685816046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4716047.7685816046</v>
      </c>
      <c r="P164" s="124">
        <f t="shared" si="16"/>
        <v>40163.892999880096</v>
      </c>
      <c r="Q164" s="124">
        <f t="shared" si="12"/>
        <v>9964.2990521446191</v>
      </c>
      <c r="R164" s="124">
        <f t="shared" si="13"/>
        <v>4766175.960633629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4766175.960633629</v>
      </c>
      <c r="P165" s="124">
        <f t="shared" si="16"/>
        <v>40163.892999880096</v>
      </c>
      <c r="Q165" s="124">
        <f t="shared" si="12"/>
        <v>10070.212376406798</v>
      </c>
      <c r="R165" s="124">
        <f t="shared" si="13"/>
        <v>4816410.0660099154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4816410.0660099154</v>
      </c>
      <c r="P166" s="124">
        <f t="shared" si="16"/>
        <v>40163.892999880096</v>
      </c>
      <c r="Q166" s="124">
        <f t="shared" si="12"/>
        <v>10176.349479580545</v>
      </c>
      <c r="R166" s="124">
        <f t="shared" si="13"/>
        <v>4866750.3084893757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4866750.3084893757</v>
      </c>
      <c r="P167" s="124">
        <f t="shared" si="16"/>
        <v>40163.892999880096</v>
      </c>
      <c r="Q167" s="124">
        <f t="shared" si="12"/>
        <v>10282.710834477017</v>
      </c>
      <c r="R167" s="124">
        <f t="shared" si="13"/>
        <v>4917196.9123237329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4917196.9123237329</v>
      </c>
      <c r="P168" s="124">
        <f t="shared" si="16"/>
        <v>40163.892999880096</v>
      </c>
      <c r="Q168" s="124">
        <f t="shared" si="12"/>
        <v>10389.296914906347</v>
      </c>
      <c r="R168" s="124">
        <f t="shared" si="13"/>
        <v>4967750.1022385191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4967750.1022385191</v>
      </c>
      <c r="P169" s="124">
        <f t="shared" si="16"/>
        <v>40163.892999880096</v>
      </c>
      <c r="Q169" s="124">
        <f t="shared" si="12"/>
        <v>10496.108195679757</v>
      </c>
      <c r="R169" s="124">
        <f t="shared" si="13"/>
        <v>5018410.1034340793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5018410.1034340793</v>
      </c>
      <c r="P170" s="124">
        <f t="shared" si="16"/>
        <v>40163.892999880096</v>
      </c>
      <c r="Q170" s="124">
        <f t="shared" si="12"/>
        <v>10603.145152611682</v>
      </c>
      <c r="R170" s="124">
        <f t="shared" si="13"/>
        <v>5069177.141586571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5069177.141586571</v>
      </c>
      <c r="P171" s="124">
        <f t="shared" si="16"/>
        <v>40163.892999880096</v>
      </c>
      <c r="Q171" s="124">
        <f t="shared" si="12"/>
        <v>10710.408262521869</v>
      </c>
      <c r="R171" s="124">
        <f t="shared" si="13"/>
        <v>5120051.442848973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5120051.442848973</v>
      </c>
      <c r="P172" s="124">
        <f t="shared" si="16"/>
        <v>40163.892999880096</v>
      </c>
      <c r="Q172" s="124">
        <f t="shared" si="12"/>
        <v>10817.898003237522</v>
      </c>
      <c r="R172" s="124">
        <f t="shared" si="13"/>
        <v>5171033.2338520903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5171033.2338520903</v>
      </c>
      <c r="P173" s="124">
        <f t="shared" si="16"/>
        <v>40163.892999880096</v>
      </c>
      <c r="Q173" s="124">
        <f t="shared" si="12"/>
        <v>10925.61485359542</v>
      </c>
      <c r="R173" s="124">
        <f t="shared" si="13"/>
        <v>5222122.7417055657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5222122.7417055657</v>
      </c>
      <c r="P174" s="124">
        <f t="shared" si="16"/>
        <v>40163.892999880096</v>
      </c>
      <c r="Q174" s="124">
        <f t="shared" si="12"/>
        <v>11033.559293444048</v>
      </c>
      <c r="R174" s="124">
        <f t="shared" si="13"/>
        <v>5273320.19399889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5273320.19399889</v>
      </c>
      <c r="P175" s="124">
        <f t="shared" si="16"/>
        <v>40163.892999880096</v>
      </c>
      <c r="Q175" s="124">
        <f t="shared" si="12"/>
        <v>11141.731803645747</v>
      </c>
      <c r="R175" s="124">
        <f t="shared" si="13"/>
        <v>5324625.8188024154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5324625.8188024154</v>
      </c>
      <c r="P176" s="124">
        <f t="shared" si="16"/>
        <v>40163.892999880096</v>
      </c>
      <c r="Q176" s="124">
        <f t="shared" si="12"/>
        <v>11250.132866078839</v>
      </c>
      <c r="R176" s="124">
        <f t="shared" si="13"/>
        <v>5376039.8446683744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5376039.8446683744</v>
      </c>
      <c r="P177" s="124">
        <f t="shared" si="16"/>
        <v>40163.892999880096</v>
      </c>
      <c r="Q177" s="124">
        <f t="shared" si="12"/>
        <v>11358.762963639787</v>
      </c>
      <c r="R177" s="124">
        <f t="shared" si="13"/>
        <v>5427562.500631894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5427562.500631894</v>
      </c>
      <c r="P178" s="124">
        <f t="shared" si="16"/>
        <v>40163.892999880096</v>
      </c>
      <c r="Q178" s="124">
        <f t="shared" si="12"/>
        <v>11467.622580245341</v>
      </c>
      <c r="R178" s="124">
        <f t="shared" si="13"/>
        <v>5479194.0162120191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5479194.0162120191</v>
      </c>
      <c r="P179" s="124">
        <f t="shared" si="16"/>
        <v>40163.892999880096</v>
      </c>
      <c r="Q179" s="124">
        <f t="shared" si="12"/>
        <v>11576.712200834694</v>
      </c>
      <c r="R179" s="124">
        <f t="shared" si="13"/>
        <v>5530934.6214127336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5530934.6214127336</v>
      </c>
      <c r="P180" s="124">
        <f t="shared" si="16"/>
        <v>40163.892999880096</v>
      </c>
      <c r="Q180" s="124">
        <f t="shared" si="12"/>
        <v>11686.032311371642</v>
      </c>
      <c r="R180" s="124">
        <f t="shared" si="13"/>
        <v>5582784.5467239851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5582784.5467239851</v>
      </c>
      <c r="P181" s="124">
        <f t="shared" si="16"/>
        <v>40163.892999880096</v>
      </c>
      <c r="Q181" s="124">
        <f t="shared" si="12"/>
        <v>11795.583398846749</v>
      </c>
      <c r="R181" s="124">
        <f t="shared" si="13"/>
        <v>5634744.023122712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5634744.023122712</v>
      </c>
      <c r="P182" s="124">
        <f t="shared" si="16"/>
        <v>40163.892999880096</v>
      </c>
      <c r="Q182" s="124">
        <f t="shared" si="12"/>
        <v>11905.365951279522</v>
      </c>
      <c r="R182" s="124">
        <f t="shared" si="13"/>
        <v>5686813.2820738712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5686813.2820738712</v>
      </c>
      <c r="P183" s="124">
        <f t="shared" si="16"/>
        <v>40163.892999880096</v>
      </c>
      <c r="Q183" s="124">
        <f t="shared" si="12"/>
        <v>12015.38045772057</v>
      </c>
      <c r="R183" s="124">
        <f t="shared" si="13"/>
        <v>5738992.555531472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5738992.555531472</v>
      </c>
      <c r="P184" s="124">
        <f t="shared" si="16"/>
        <v>40163.892999880096</v>
      </c>
      <c r="Q184" s="124">
        <f t="shared" si="12"/>
        <v>12125.627408253798</v>
      </c>
      <c r="R184" s="124">
        <f t="shared" si="13"/>
        <v>5791282.0759396059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5791282.0759396059</v>
      </c>
      <c r="P185" s="124">
        <f t="shared" si="16"/>
        <v>40163.892999880096</v>
      </c>
      <c r="Q185" s="124">
        <f t="shared" si="12"/>
        <v>12236.10729399859</v>
      </c>
      <c r="R185" s="124">
        <f t="shared" si="13"/>
        <v>5843682.0762334848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5843682.0762334848</v>
      </c>
      <c r="P186" s="124">
        <f t="shared" si="16"/>
        <v>40163.892999880096</v>
      </c>
      <c r="Q186" s="124">
        <f t="shared" si="12"/>
        <v>12346.820607111978</v>
      </c>
      <c r="R186" s="124">
        <f t="shared" si="13"/>
        <v>5896192.7898404766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5896192.7898404766</v>
      </c>
      <c r="P187" s="124">
        <f t="shared" si="16"/>
        <v>40163.892999880096</v>
      </c>
      <c r="Q187" s="124">
        <f t="shared" ref="Q187:Q250" si="17">O187*$P$53</f>
        <v>12457.767840790859</v>
      </c>
      <c r="R187" s="124">
        <f t="shared" ref="R187:R250" si="18">O187+P187+Q187</f>
        <v>5948814.4506811472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5948814.4506811472</v>
      </c>
      <c r="P188" s="124">
        <f t="shared" ref="P188:P251" si="21">P187</f>
        <v>40163.892999880096</v>
      </c>
      <c r="Q188" s="124">
        <f t="shared" si="17"/>
        <v>12568.949489274175</v>
      </c>
      <c r="R188" s="124">
        <f t="shared" si="18"/>
        <v>6001547.2931703012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6001547.2931703012</v>
      </c>
      <c r="P189" s="124">
        <f t="shared" si="21"/>
        <v>40163.892999880096</v>
      </c>
      <c r="Q189" s="124">
        <f t="shared" si="17"/>
        <v>12680.366047845126</v>
      </c>
      <c r="R189" s="124">
        <f t="shared" si="18"/>
        <v>6054391.5522180265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6054391.5522180265</v>
      </c>
      <c r="P190" s="124">
        <f t="shared" si="21"/>
        <v>40163.892999880096</v>
      </c>
      <c r="Q190" s="124">
        <f t="shared" si="17"/>
        <v>12792.018012833363</v>
      </c>
      <c r="R190" s="124">
        <f t="shared" si="18"/>
        <v>6107347.4632307403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6107347.4632307403</v>
      </c>
      <c r="P191" s="124">
        <f t="shared" si="21"/>
        <v>40163.892999880096</v>
      </c>
      <c r="Q191" s="124">
        <f t="shared" si="17"/>
        <v>12903.905881617216</v>
      </c>
      <c r="R191" s="124">
        <f t="shared" si="18"/>
        <v>6160415.2621122375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6160415.2621122375</v>
      </c>
      <c r="P192" s="124">
        <f t="shared" si="21"/>
        <v>40163.892999880096</v>
      </c>
      <c r="Q192" s="124">
        <f t="shared" si="17"/>
        <v>13016.030152625892</v>
      </c>
      <c r="R192" s="124">
        <f t="shared" si="18"/>
        <v>6213595.1852647439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6213595.1852647439</v>
      </c>
      <c r="P193" s="124">
        <f t="shared" si="21"/>
        <v>40163.892999880096</v>
      </c>
      <c r="Q193" s="124">
        <f t="shared" si="17"/>
        <v>13128.391325341709</v>
      </c>
      <c r="R193" s="124">
        <f t="shared" si="18"/>
        <v>6266887.4695899654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6266887.4695899654</v>
      </c>
      <c r="P194" s="124">
        <f t="shared" si="21"/>
        <v>40163.892999880096</v>
      </c>
      <c r="Q194" s="124">
        <f t="shared" si="17"/>
        <v>13240.989900302313</v>
      </c>
      <c r="R194" s="124">
        <f t="shared" si="18"/>
        <v>6320292.3524901476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6320292.3524901476</v>
      </c>
      <c r="P195" s="124">
        <f t="shared" si="21"/>
        <v>40163.892999880096</v>
      </c>
      <c r="Q195" s="124">
        <f t="shared" si="17"/>
        <v>13353.826379102915</v>
      </c>
      <c r="R195" s="124">
        <f t="shared" si="18"/>
        <v>6373810.0718691302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6373810.0718691302</v>
      </c>
      <c r="P196" s="124">
        <f t="shared" si="21"/>
        <v>40163.892999880096</v>
      </c>
      <c r="Q196" s="124">
        <f t="shared" si="17"/>
        <v>13466.901264398515</v>
      </c>
      <c r="R196" s="124">
        <f t="shared" si="18"/>
        <v>6427440.8661334086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6427440.8661334086</v>
      </c>
      <c r="P197" s="124">
        <f t="shared" si="21"/>
        <v>40163.892999880096</v>
      </c>
      <c r="Q197" s="124">
        <f t="shared" si="17"/>
        <v>13580.215059906153</v>
      </c>
      <c r="R197" s="124">
        <f t="shared" si="18"/>
        <v>6481184.9741931949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6481184.9741931949</v>
      </c>
      <c r="P198" s="124">
        <f t="shared" si="21"/>
        <v>40163.892999880096</v>
      </c>
      <c r="Q198" s="124">
        <f t="shared" si="17"/>
        <v>13693.768270407147</v>
      </c>
      <c r="R198" s="124">
        <f t="shared" si="18"/>
        <v>6535042.6354634818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6535042.6354634818</v>
      </c>
      <c r="P199" s="124">
        <f t="shared" si="21"/>
        <v>40163.892999880096</v>
      </c>
      <c r="Q199" s="124">
        <f t="shared" si="17"/>
        <v>13807.561401749335</v>
      </c>
      <c r="R199" s="124">
        <f t="shared" si="18"/>
        <v>6589014.0898651108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6589014.0898651108</v>
      </c>
      <c r="P200" s="124">
        <f t="shared" si="21"/>
        <v>40163.892999880096</v>
      </c>
      <c r="Q200" s="124">
        <f t="shared" si="17"/>
        <v>13921.594960849347</v>
      </c>
      <c r="R200" s="124">
        <f t="shared" si="18"/>
        <v>6643099.5778258406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6643099.5778258406</v>
      </c>
      <c r="P201" s="124">
        <f t="shared" si="21"/>
        <v>40163.892999880096</v>
      </c>
      <c r="Q201" s="124">
        <f t="shared" si="17"/>
        <v>14035.869455694839</v>
      </c>
      <c r="R201" s="124">
        <f t="shared" si="18"/>
        <v>6697299.3402814157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6697299.3402814157</v>
      </c>
      <c r="P202" s="124">
        <f t="shared" si="21"/>
        <v>40163.892999880096</v>
      </c>
      <c r="Q202" s="124">
        <f t="shared" si="17"/>
        <v>14150.385395346777</v>
      </c>
      <c r="R202" s="124">
        <f t="shared" si="18"/>
        <v>6751613.6186766429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6751613.6186766429</v>
      </c>
      <c r="P203" s="124">
        <f t="shared" si="21"/>
        <v>40163.892999880096</v>
      </c>
      <c r="Q203" s="124">
        <f t="shared" si="17"/>
        <v>14265.143289941694</v>
      </c>
      <c r="R203" s="124">
        <f t="shared" si="18"/>
        <v>6806042.6549664643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6806042.6549664643</v>
      </c>
      <c r="P204" s="124">
        <f t="shared" si="21"/>
        <v>40163.892999880096</v>
      </c>
      <c r="Q204" s="124">
        <f t="shared" si="17"/>
        <v>14380.143650693963</v>
      </c>
      <c r="R204" s="124">
        <f t="shared" si="18"/>
        <v>6860586.6916170381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6860586.6916170381</v>
      </c>
      <c r="P205" s="124">
        <f t="shared" si="21"/>
        <v>40163.892999880096</v>
      </c>
      <c r="Q205" s="124">
        <f t="shared" si="17"/>
        <v>14495.386989898076</v>
      </c>
      <c r="R205" s="124">
        <f t="shared" si="18"/>
        <v>6915245.9716068162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6915245.9716068162</v>
      </c>
      <c r="P206" s="124">
        <f t="shared" si="21"/>
        <v>40163.892999880096</v>
      </c>
      <c r="Q206" s="124">
        <f t="shared" si="17"/>
        <v>14610.87382093093</v>
      </c>
      <c r="R206" s="124">
        <f t="shared" si="18"/>
        <v>6970020.7384276269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6970020.7384276269</v>
      </c>
      <c r="P207" s="124">
        <f t="shared" si="21"/>
        <v>40163.892999880096</v>
      </c>
      <c r="Q207" s="124">
        <f t="shared" si="17"/>
        <v>14726.604658254108</v>
      </c>
      <c r="R207" s="124">
        <f t="shared" si="18"/>
        <v>7024911.2360857613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7024911.2360857613</v>
      </c>
      <c r="P208" s="124">
        <f t="shared" si="21"/>
        <v>40163.892999880096</v>
      </c>
      <c r="Q208" s="124">
        <f t="shared" si="17"/>
        <v>14842.58001741617</v>
      </c>
      <c r="R208" s="124">
        <f t="shared" si="18"/>
        <v>7079917.7091030572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7079917.7091030572</v>
      </c>
      <c r="P209" s="124">
        <f t="shared" si="21"/>
        <v>40163.892999880096</v>
      </c>
      <c r="Q209" s="124">
        <f t="shared" si="17"/>
        <v>14958.800415054955</v>
      </c>
      <c r="R209" s="124">
        <f t="shared" si="18"/>
        <v>7135040.4025179921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7135040.4025179921</v>
      </c>
      <c r="P210" s="124">
        <f t="shared" si="21"/>
        <v>40163.892999880096</v>
      </c>
      <c r="Q210" s="124">
        <f t="shared" si="17"/>
        <v>15075.266368899882</v>
      </c>
      <c r="R210" s="124">
        <f t="shared" si="18"/>
        <v>7190279.5618867716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7190279.5618867716</v>
      </c>
      <c r="P211" s="124">
        <f t="shared" si="21"/>
        <v>40163.892999880096</v>
      </c>
      <c r="Q211" s="124">
        <f t="shared" si="17"/>
        <v>15191.97839777425</v>
      </c>
      <c r="R211" s="124">
        <f t="shared" si="18"/>
        <v>7245635.4332844261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7245635.4332844261</v>
      </c>
      <c r="P212" s="124">
        <f t="shared" si="21"/>
        <v>40163.892999880096</v>
      </c>
      <c r="Q212" s="124">
        <f t="shared" si="17"/>
        <v>15308.937021597558</v>
      </c>
      <c r="R212" s="124">
        <f t="shared" si="18"/>
        <v>7301108.2633059034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7301108.2633059034</v>
      </c>
      <c r="P213" s="124">
        <f t="shared" si="21"/>
        <v>40163.892999880096</v>
      </c>
      <c r="Q213" s="124">
        <f t="shared" si="17"/>
        <v>15426.142761387813</v>
      </c>
      <c r="R213" s="124">
        <f t="shared" si="18"/>
        <v>7356698.2990671713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7356698.2990671713</v>
      </c>
      <c r="P214" s="124">
        <f t="shared" si="21"/>
        <v>40163.892999880096</v>
      </c>
      <c r="Q214" s="124">
        <f t="shared" si="17"/>
        <v>15543.596139263856</v>
      </c>
      <c r="R214" s="124">
        <f t="shared" si="18"/>
        <v>7412405.7882063156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7412405.7882063156</v>
      </c>
      <c r="P215" s="124">
        <f t="shared" si="21"/>
        <v>40163.892999880096</v>
      </c>
      <c r="Q215" s="124">
        <f t="shared" si="17"/>
        <v>15661.297678447689</v>
      </c>
      <c r="R215" s="124">
        <f t="shared" si="18"/>
        <v>7468230.9788846429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7468230.9788846429</v>
      </c>
      <c r="P216" s="124">
        <f t="shared" si="21"/>
        <v>40163.892999880096</v>
      </c>
      <c r="Q216" s="124">
        <f t="shared" si="17"/>
        <v>15779.247903266796</v>
      </c>
      <c r="R216" s="124">
        <f t="shared" si="18"/>
        <v>7524174.1197877899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7524174.1197877899</v>
      </c>
      <c r="P217" s="124">
        <f t="shared" si="21"/>
        <v>40163.892999880096</v>
      </c>
      <c r="Q217" s="124">
        <f t="shared" si="17"/>
        <v>15897.447339156495</v>
      </c>
      <c r="R217" s="124">
        <f t="shared" si="18"/>
        <v>7580235.4601268265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7580235.4601268265</v>
      </c>
      <c r="P218" s="124">
        <f t="shared" si="21"/>
        <v>40163.892999880096</v>
      </c>
      <c r="Q218" s="124">
        <f t="shared" si="17"/>
        <v>16015.896512662264</v>
      </c>
      <c r="R218" s="124">
        <f t="shared" si="18"/>
        <v>7636415.2496393686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7636415.2496393686</v>
      </c>
      <c r="P219" s="124">
        <f t="shared" si="21"/>
        <v>40163.892999880096</v>
      </c>
      <c r="Q219" s="124">
        <f t="shared" si="17"/>
        <v>16134.595951442094</v>
      </c>
      <c r="R219" s="124">
        <f t="shared" si="18"/>
        <v>7692713.7385906903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7692713.7385906903</v>
      </c>
      <c r="P220" s="124">
        <f t="shared" si="21"/>
        <v>40163.892999880096</v>
      </c>
      <c r="Q220" s="124">
        <f t="shared" si="17"/>
        <v>16253.546184268838</v>
      </c>
      <c r="R220" s="124">
        <f t="shared" si="18"/>
        <v>7749131.1777748391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7749131.1777748391</v>
      </c>
      <c r="P221" s="124">
        <f t="shared" si="21"/>
        <v>40163.892999880096</v>
      </c>
      <c r="Q221" s="124">
        <f t="shared" si="17"/>
        <v>16372.747741032568</v>
      </c>
      <c r="R221" s="124">
        <f t="shared" si="18"/>
        <v>7805667.8185157515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7805667.8185157515</v>
      </c>
      <c r="P222" s="124">
        <f t="shared" si="21"/>
        <v>40163.892999880096</v>
      </c>
      <c r="Q222" s="124">
        <f t="shared" si="17"/>
        <v>16492.201152742931</v>
      </c>
      <c r="R222" s="124">
        <f t="shared" si="18"/>
        <v>7862323.9126683744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7862323.9126683744</v>
      </c>
      <c r="P223" s="124">
        <f t="shared" si="21"/>
        <v>40163.892999880096</v>
      </c>
      <c r="Q223" s="124">
        <f t="shared" si="17"/>
        <v>16611.906951531517</v>
      </c>
      <c r="R223" s="124">
        <f t="shared" si="18"/>
        <v>7919099.7126197862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7919099.7126197862</v>
      </c>
      <c r="P224" s="124">
        <f t="shared" si="21"/>
        <v>40163.892999880096</v>
      </c>
      <c r="Q224" s="124">
        <f t="shared" si="17"/>
        <v>16731.865670654235</v>
      </c>
      <c r="R224" s="124">
        <f t="shared" si="18"/>
        <v>7975995.4712903202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7975995.4712903202</v>
      </c>
      <c r="P225" s="124">
        <f t="shared" si="21"/>
        <v>40163.892999880096</v>
      </c>
      <c r="Q225" s="124">
        <f t="shared" si="17"/>
        <v>16852.07784449368</v>
      </c>
      <c r="R225" s="124">
        <f t="shared" si="18"/>
        <v>8033011.4421346942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8033011.4421346942</v>
      </c>
      <c r="P226" s="124">
        <f t="shared" si="21"/>
        <v>40163.892999880096</v>
      </c>
      <c r="Q226" s="124">
        <f t="shared" si="17"/>
        <v>16972.544008561516</v>
      </c>
      <c r="R226" s="124">
        <f t="shared" si="18"/>
        <v>8090147.8791431356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8090147.8791431356</v>
      </c>
      <c r="P227" s="124">
        <f t="shared" si="21"/>
        <v>40163.892999880096</v>
      </c>
      <c r="Q227" s="124">
        <f t="shared" si="17"/>
        <v>17093.264699500862</v>
      </c>
      <c r="R227" s="124">
        <f t="shared" si="18"/>
        <v>8147405.0368425166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8147405.0368425166</v>
      </c>
      <c r="P228" s="124">
        <f t="shared" si="21"/>
        <v>40163.892999880096</v>
      </c>
      <c r="Q228" s="124">
        <f t="shared" si="17"/>
        <v>17214.240455088686</v>
      </c>
      <c r="R228" s="124">
        <f t="shared" si="18"/>
        <v>8204783.1702974858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8204783.1702974858</v>
      </c>
      <c r="P229" s="124">
        <f t="shared" si="21"/>
        <v>40163.892999880096</v>
      </c>
      <c r="Q229" s="124">
        <f t="shared" si="17"/>
        <v>17335.471814238201</v>
      </c>
      <c r="R229" s="124">
        <f t="shared" si="18"/>
        <v>8262282.5351116043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8262282.5351116043</v>
      </c>
      <c r="P230" s="124">
        <f t="shared" si="21"/>
        <v>40163.892999880096</v>
      </c>
      <c r="Q230" s="124">
        <f t="shared" si="17"/>
        <v>17456.959317001252</v>
      </c>
      <c r="R230" s="124">
        <f t="shared" si="18"/>
        <v>8319903.3874284858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8319903.3874284858</v>
      </c>
      <c r="P231" s="124">
        <f t="shared" si="21"/>
        <v>40163.892999880096</v>
      </c>
      <c r="Q231" s="124">
        <f t="shared" si="17"/>
        <v>17578.703504570742</v>
      </c>
      <c r="R231" s="124">
        <f t="shared" si="18"/>
        <v>8377645.9839329366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8377645.9839329366</v>
      </c>
      <c r="P232" s="124">
        <f t="shared" si="21"/>
        <v>40163.892999880096</v>
      </c>
      <c r="Q232" s="124">
        <f t="shared" si="17"/>
        <v>17700.704919283024</v>
      </c>
      <c r="R232" s="124">
        <f t="shared" si="18"/>
        <v>8435510.5818520989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8435510.5818520989</v>
      </c>
      <c r="P233" s="124">
        <f t="shared" si="21"/>
        <v>40163.892999880096</v>
      </c>
      <c r="Q233" s="124">
        <f t="shared" si="17"/>
        <v>17822.964104620336</v>
      </c>
      <c r="R233" s="124">
        <f t="shared" si="18"/>
        <v>8493497.4389565997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8493497.4389565997</v>
      </c>
      <c r="P234" s="124">
        <f t="shared" si="21"/>
        <v>40163.892999880096</v>
      </c>
      <c r="Q234" s="124">
        <f t="shared" si="17"/>
        <v>17945.481605213212</v>
      </c>
      <c r="R234" s="124">
        <f t="shared" si="18"/>
        <v>8551606.8135616928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8551606.8135616928</v>
      </c>
      <c r="P235" s="124">
        <f t="shared" si="21"/>
        <v>40163.892999880096</v>
      </c>
      <c r="Q235" s="124">
        <f t="shared" si="17"/>
        <v>18068.257966842899</v>
      </c>
      <c r="R235" s="124">
        <f t="shared" si="18"/>
        <v>8609838.9645284154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8609838.9645284154</v>
      </c>
      <c r="P236" s="124">
        <f t="shared" si="21"/>
        <v>40163.892999880096</v>
      </c>
      <c r="Q236" s="124">
        <f t="shared" si="17"/>
        <v>18191.2937364438</v>
      </c>
      <c r="R236" s="124">
        <f t="shared" si="18"/>
        <v>8668194.1512647383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8668194.1512647383</v>
      </c>
      <c r="P237" s="124">
        <f t="shared" si="21"/>
        <v>40163.892999880096</v>
      </c>
      <c r="Q237" s="124">
        <f t="shared" si="17"/>
        <v>18314.589462105916</v>
      </c>
      <c r="R237" s="124">
        <f t="shared" si="18"/>
        <v>8726672.6337267235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8726672.6337267235</v>
      </c>
      <c r="P238" s="124">
        <f t="shared" si="21"/>
        <v>40163.892999880096</v>
      </c>
      <c r="Q238" s="124">
        <f t="shared" si="17"/>
        <v>18438.145693077269</v>
      </c>
      <c r="R238" s="124">
        <f t="shared" si="18"/>
        <v>8785274.6724196803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8785274.6724196803</v>
      </c>
      <c r="P239" s="124">
        <f t="shared" si="21"/>
        <v>40163.892999880096</v>
      </c>
      <c r="Q239" s="124">
        <f t="shared" si="17"/>
        <v>18561.962979766373</v>
      </c>
      <c r="R239" s="124">
        <f t="shared" si="18"/>
        <v>8844000.5283993259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8844000.5283993259</v>
      </c>
      <c r="P240" s="124">
        <f t="shared" si="21"/>
        <v>40163.892999880096</v>
      </c>
      <c r="Q240" s="124">
        <f t="shared" si="17"/>
        <v>18686.041873744656</v>
      </c>
      <c r="R240" s="124">
        <f t="shared" si="18"/>
        <v>8902850.4632729497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8902850.4632729497</v>
      </c>
      <c r="P241" s="124">
        <f t="shared" si="21"/>
        <v>40163.892999880096</v>
      </c>
      <c r="Q241" s="124">
        <f t="shared" si="17"/>
        <v>18810.382927748949</v>
      </c>
      <c r="R241" s="124">
        <f t="shared" si="18"/>
        <v>8961824.739200579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8961824.739200579</v>
      </c>
      <c r="P242" s="124">
        <f t="shared" si="21"/>
        <v>40163.892999880096</v>
      </c>
      <c r="Q242" s="124">
        <f t="shared" si="17"/>
        <v>18934.986695683921</v>
      </c>
      <c r="R242" s="124">
        <f t="shared" si="18"/>
        <v>9020923.6188961435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9020923.6188961435</v>
      </c>
      <c r="P243" s="124">
        <f t="shared" si="21"/>
        <v>40163.892999880096</v>
      </c>
      <c r="Q243" s="124">
        <f t="shared" si="17"/>
        <v>19059.853732624568</v>
      </c>
      <c r="R243" s="124">
        <f t="shared" si="18"/>
        <v>9080147.3656286485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9080147.3656286485</v>
      </c>
      <c r="P244" s="124">
        <f t="shared" si="21"/>
        <v>40163.892999880096</v>
      </c>
      <c r="Q244" s="124">
        <f t="shared" si="17"/>
        <v>19184.984594818663</v>
      </c>
      <c r="R244" s="124">
        <f t="shared" si="18"/>
        <v>9139496.2432233468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9139496.2432233468</v>
      </c>
      <c r="P245" s="124">
        <f t="shared" si="21"/>
        <v>40163.892999880096</v>
      </c>
      <c r="Q245" s="124">
        <f t="shared" si="17"/>
        <v>19310.379839689253</v>
      </c>
      <c r="R245" s="124">
        <f t="shared" si="18"/>
        <v>9198970.5160629153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9198970.5160629153</v>
      </c>
      <c r="P246" s="124">
        <f t="shared" si="21"/>
        <v>40163.892999880096</v>
      </c>
      <c r="Q246" s="124">
        <f t="shared" si="17"/>
        <v>19436.040025837145</v>
      </c>
      <c r="R246" s="124">
        <f t="shared" si="18"/>
        <v>9258570.4490886331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9258570.4490886331</v>
      </c>
      <c r="P247" s="124">
        <f t="shared" si="21"/>
        <v>40163.892999880096</v>
      </c>
      <c r="Q247" s="124">
        <f t="shared" si="17"/>
        <v>19561.965713043373</v>
      </c>
      <c r="R247" s="124">
        <f t="shared" si="18"/>
        <v>9318296.3078015558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9318296.3078015558</v>
      </c>
      <c r="P248" s="124">
        <f t="shared" si="21"/>
        <v>40163.892999880096</v>
      </c>
      <c r="Q248" s="124">
        <f t="shared" si="17"/>
        <v>19688.157462271709</v>
      </c>
      <c r="R248" s="124">
        <f t="shared" si="18"/>
        <v>9378148.3582637068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9378148.3582637068</v>
      </c>
      <c r="P249" s="124">
        <f t="shared" si="21"/>
        <v>40163.892999880096</v>
      </c>
      <c r="Q249" s="124">
        <f t="shared" si="17"/>
        <v>19814.615835671153</v>
      </c>
      <c r="R249" s="124">
        <f t="shared" si="18"/>
        <v>9438126.8670992572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9438126.8670992572</v>
      </c>
      <c r="P250" s="124">
        <f t="shared" si="21"/>
        <v>40163.892999880096</v>
      </c>
      <c r="Q250" s="124">
        <f t="shared" si="17"/>
        <v>19941.341396578453</v>
      </c>
      <c r="R250" s="124">
        <f t="shared" si="18"/>
        <v>9498232.1014957149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9498232.1014957149</v>
      </c>
      <c r="P251" s="124">
        <f t="shared" si="21"/>
        <v>40163.892999880096</v>
      </c>
      <c r="Q251" s="124">
        <f t="shared" ref="Q251:Q314" si="22">O251*$P$53</f>
        <v>20068.334709520594</v>
      </c>
      <c r="R251" s="124">
        <f t="shared" ref="R251:R314" si="23">O251+P251+Q251</f>
        <v>9558464.3292051163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9558464.3292051163</v>
      </c>
      <c r="P252" s="124">
        <f t="shared" ref="P252:P315" si="26">P251</f>
        <v>40163.892999880096</v>
      </c>
      <c r="Q252" s="124">
        <f t="shared" si="22"/>
        <v>20195.596340217318</v>
      </c>
      <c r="R252" s="124">
        <f t="shared" si="23"/>
        <v>9618823.818545213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9618823.818545213</v>
      </c>
      <c r="P253" s="124">
        <f t="shared" si="26"/>
        <v>40163.892999880096</v>
      </c>
      <c r="Q253" s="124">
        <f t="shared" si="22"/>
        <v>20323.12685558365</v>
      </c>
      <c r="R253" s="124">
        <f t="shared" si="23"/>
        <v>9679310.8384006768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9679310.8384006768</v>
      </c>
      <c r="P254" s="124">
        <f t="shared" si="26"/>
        <v>40163.892999880096</v>
      </c>
      <c r="Q254" s="124">
        <f t="shared" si="22"/>
        <v>20450.926823732429</v>
      </c>
      <c r="R254" s="124">
        <f t="shared" si="23"/>
        <v>9739925.6582242884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9739925.6582242884</v>
      </c>
      <c r="P255" s="124">
        <f t="shared" si="26"/>
        <v>40163.892999880096</v>
      </c>
      <c r="Q255" s="124">
        <f t="shared" si="22"/>
        <v>20578.996813976821</v>
      </c>
      <c r="R255" s="124">
        <f t="shared" si="23"/>
        <v>9800668.5480381455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9800668.5480381455</v>
      </c>
      <c r="P256" s="124">
        <f t="shared" si="26"/>
        <v>40163.892999880096</v>
      </c>
      <c r="Q256" s="124">
        <f t="shared" si="22"/>
        <v>20707.337396832871</v>
      </c>
      <c r="R256" s="124">
        <f t="shared" si="23"/>
        <v>9861539.7784348577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9861539.7784348577</v>
      </c>
      <c r="P257" s="124">
        <f t="shared" si="26"/>
        <v>40163.892999880096</v>
      </c>
      <c r="Q257" s="124">
        <f t="shared" si="22"/>
        <v>20835.949144022037</v>
      </c>
      <c r="R257" s="124">
        <f t="shared" si="23"/>
        <v>9922539.6205787603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9922539.6205787603</v>
      </c>
      <c r="P258" s="124">
        <f t="shared" si="26"/>
        <v>40163.892999880096</v>
      </c>
      <c r="Q258" s="124">
        <f t="shared" si="22"/>
        <v>20964.832628473734</v>
      </c>
      <c r="R258" s="124">
        <f t="shared" si="23"/>
        <v>9983668.3462071139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9983668.3462071139</v>
      </c>
      <c r="P259" s="124">
        <f t="shared" si="26"/>
        <v>40163.892999880096</v>
      </c>
      <c r="Q259" s="124">
        <f t="shared" si="22"/>
        <v>21093.988424327901</v>
      </c>
      <c r="R259" s="124">
        <f t="shared" si="23"/>
        <v>10044926.227631321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10044926.227631321</v>
      </c>
      <c r="P260" s="124">
        <f t="shared" si="26"/>
        <v>40163.892999880096</v>
      </c>
      <c r="Q260" s="124">
        <f t="shared" si="22"/>
        <v>21223.417106937533</v>
      </c>
      <c r="R260" s="124">
        <f t="shared" si="23"/>
        <v>10106313.537738139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10106313.537738139</v>
      </c>
      <c r="P261" s="124">
        <f t="shared" si="26"/>
        <v>40163.892999880096</v>
      </c>
      <c r="Q261" s="124">
        <f t="shared" si="22"/>
        <v>21353.119252871275</v>
      </c>
      <c r="R261" s="124">
        <f t="shared" si="23"/>
        <v>10167830.549990891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10167830.549990891</v>
      </c>
      <c r="P262" s="124">
        <f t="shared" si="26"/>
        <v>40163.892999880096</v>
      </c>
      <c r="Q262" s="124">
        <f t="shared" si="22"/>
        <v>21483.095439915967</v>
      </c>
      <c r="R262" s="124">
        <f t="shared" si="23"/>
        <v>10229477.538430687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10229477.538430687</v>
      </c>
      <c r="P263" s="124">
        <f t="shared" si="26"/>
        <v>40163.892999880096</v>
      </c>
      <c r="Q263" s="124">
        <f t="shared" si="22"/>
        <v>21613.346247079226</v>
      </c>
      <c r="R263" s="124">
        <f t="shared" si="23"/>
        <v>10291254.777677646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10291254.777677646</v>
      </c>
      <c r="P264" s="124">
        <f t="shared" si="26"/>
        <v>40163.892999880096</v>
      </c>
      <c r="Q264" s="124">
        <f t="shared" si="22"/>
        <v>21743.872254592021</v>
      </c>
      <c r="R264" s="124">
        <f t="shared" si="23"/>
        <v>10353162.542932117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10353162.542932117</v>
      </c>
      <c r="P265" s="124">
        <f t="shared" si="26"/>
        <v>40163.892999880096</v>
      </c>
      <c r="Q265" s="124">
        <f t="shared" si="22"/>
        <v>21874.674043911269</v>
      </c>
      <c r="R265" s="124">
        <f t="shared" si="23"/>
        <v>10415201.109975908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10415201.109975908</v>
      </c>
      <c r="P266" s="124">
        <f t="shared" si="26"/>
        <v>40163.892999880096</v>
      </c>
      <c r="Q266" s="124">
        <f t="shared" si="22"/>
        <v>22005.752197722413</v>
      </c>
      <c r="R266" s="124">
        <f t="shared" si="23"/>
        <v>10477370.75517351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10477370.75517351</v>
      </c>
      <c r="P267" s="124">
        <f t="shared" si="26"/>
        <v>40163.892999880096</v>
      </c>
      <c r="Q267" s="124">
        <f t="shared" si="22"/>
        <v>22137.107299942032</v>
      </c>
      <c r="R267" s="124">
        <f t="shared" si="23"/>
        <v>10539671.755473332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10539671.755473332</v>
      </c>
      <c r="P268" s="124">
        <f t="shared" si="26"/>
        <v>40163.892999880096</v>
      </c>
      <c r="Q268" s="124">
        <f t="shared" si="22"/>
        <v>22268.739935720419</v>
      </c>
      <c r="R268" s="124">
        <f t="shared" si="23"/>
        <v>10602104.388408933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10602104.388408933</v>
      </c>
      <c r="P269" s="124">
        <f t="shared" si="26"/>
        <v>40163.892999880096</v>
      </c>
      <c r="Q269" s="124">
        <f t="shared" si="22"/>
        <v>22400.650691444211</v>
      </c>
      <c r="R269" s="124">
        <f t="shared" si="23"/>
        <v>10664668.932100257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10664668.932100257</v>
      </c>
      <c r="P270" s="124">
        <f t="shared" si="26"/>
        <v>40163.892999880096</v>
      </c>
      <c r="Q270" s="124">
        <f t="shared" si="22"/>
        <v>22532.840154738984</v>
      </c>
      <c r="R270" s="124">
        <f t="shared" si="23"/>
        <v>10727365.665254876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10727365.665254876</v>
      </c>
      <c r="P271" s="124">
        <f t="shared" si="26"/>
        <v>40163.892999880096</v>
      </c>
      <c r="Q271" s="124">
        <f t="shared" si="22"/>
        <v>22665.308914471887</v>
      </c>
      <c r="R271" s="124">
        <f t="shared" si="23"/>
        <v>10790194.867169227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10790194.867169227</v>
      </c>
      <c r="P272" s="124">
        <f t="shared" si="26"/>
        <v>40163.892999880096</v>
      </c>
      <c r="Q272" s="124">
        <f t="shared" si="22"/>
        <v>22798.057560754252</v>
      </c>
      <c r="R272" s="124">
        <f t="shared" si="23"/>
        <v>10853156.817729862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10853156.817729862</v>
      </c>
      <c r="P273" s="124">
        <f t="shared" si="26"/>
        <v>40163.892999880096</v>
      </c>
      <c r="Q273" s="124">
        <f t="shared" si="22"/>
        <v>22931.086684944232</v>
      </c>
      <c r="R273" s="124">
        <f t="shared" si="23"/>
        <v>10916251.797414687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10916251.797414687</v>
      </c>
      <c r="P274" s="124">
        <f t="shared" si="26"/>
        <v>40163.892999880096</v>
      </c>
      <c r="Q274" s="124">
        <f t="shared" si="22"/>
        <v>23064.396879649419</v>
      </c>
      <c r="R274" s="124">
        <f t="shared" si="23"/>
        <v>10979480.087294215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10979480.087294215</v>
      </c>
      <c r="P275" s="124">
        <f t="shared" si="26"/>
        <v>40163.892999880096</v>
      </c>
      <c r="Q275" s="124">
        <f t="shared" si="22"/>
        <v>23197.988738729506</v>
      </c>
      <c r="R275" s="124">
        <f t="shared" si="23"/>
        <v>11042841.969032824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11042841.969032824</v>
      </c>
      <c r="P276" s="124">
        <f t="shared" si="26"/>
        <v>40163.892999880096</v>
      </c>
      <c r="Q276" s="124">
        <f t="shared" si="22"/>
        <v>23331.862857298922</v>
      </c>
      <c r="R276" s="124">
        <f t="shared" si="23"/>
        <v>11106337.724890003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11106337.724890003</v>
      </c>
      <c r="P277" s="124">
        <f t="shared" si="26"/>
        <v>40163.892999880096</v>
      </c>
      <c r="Q277" s="124">
        <f t="shared" si="22"/>
        <v>23466.019831729478</v>
      </c>
      <c r="R277" s="124">
        <f t="shared" si="23"/>
        <v>11169967.637721613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11169967.637721613</v>
      </c>
      <c r="P278" s="124">
        <f t="shared" si="26"/>
        <v>40163.892999880096</v>
      </c>
      <c r="Q278" s="124">
        <f t="shared" si="22"/>
        <v>23600.460259653039</v>
      </c>
      <c r="R278" s="124">
        <f t="shared" si="23"/>
        <v>11233731.990981147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11233731.990981147</v>
      </c>
      <c r="P279" s="124">
        <f t="shared" si="26"/>
        <v>40163.892999880096</v>
      </c>
      <c r="Q279" s="124">
        <f t="shared" si="22"/>
        <v>23735.184739964159</v>
      </c>
      <c r="R279" s="124">
        <f t="shared" si="23"/>
        <v>11297631.068720991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11297631.068720991</v>
      </c>
      <c r="P280" s="124">
        <f t="shared" si="26"/>
        <v>40163.892999880096</v>
      </c>
      <c r="Q280" s="124">
        <f t="shared" si="22"/>
        <v>23870.193872822783</v>
      </c>
      <c r="R280" s="124">
        <f t="shared" si="23"/>
        <v>11361665.155593693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11361665.155593693</v>
      </c>
      <c r="P281" s="124">
        <f t="shared" si="26"/>
        <v>40163.892999880096</v>
      </c>
      <c r="Q281" s="124">
        <f t="shared" si="22"/>
        <v>24005.488259656893</v>
      </c>
      <c r="R281" s="124">
        <f t="shared" si="23"/>
        <v>11425834.53685323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11425834.53685323</v>
      </c>
      <c r="P282" s="124">
        <f t="shared" si="26"/>
        <v>40163.892999880096</v>
      </c>
      <c r="Q282" s="124">
        <f t="shared" si="22"/>
        <v>24141.068503165199</v>
      </c>
      <c r="R282" s="124">
        <f t="shared" si="23"/>
        <v>11490139.498356275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11490139.498356275</v>
      </c>
      <c r="P283" s="124">
        <f t="shared" si="26"/>
        <v>40163.892999880096</v>
      </c>
      <c r="Q283" s="124">
        <f t="shared" si="22"/>
        <v>24276.935207319832</v>
      </c>
      <c r="R283" s="124">
        <f t="shared" si="23"/>
        <v>11554580.326563476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11554580.326563476</v>
      </c>
      <c r="P284" s="124">
        <f t="shared" si="26"/>
        <v>40163.892999880096</v>
      </c>
      <c r="Q284" s="124">
        <f t="shared" si="22"/>
        <v>24413.088977369014</v>
      </c>
      <c r="R284" s="124">
        <f t="shared" si="23"/>
        <v>11619157.308540724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11619157.308540724</v>
      </c>
      <c r="P285" s="124">
        <f t="shared" si="26"/>
        <v>40163.892999880096</v>
      </c>
      <c r="Q285" s="124">
        <f t="shared" si="22"/>
        <v>24549.530419839772</v>
      </c>
      <c r="R285" s="124">
        <f t="shared" si="23"/>
        <v>11683870.731960444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11683870.731960444</v>
      </c>
      <c r="P286" s="124">
        <f t="shared" si="26"/>
        <v>40163.892999880096</v>
      </c>
      <c r="Q286" s="124">
        <f t="shared" si="22"/>
        <v>24686.260142540625</v>
      </c>
      <c r="R286" s="124">
        <f t="shared" si="23"/>
        <v>11748720.885102864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11748720.885102864</v>
      </c>
      <c r="P287" s="124">
        <f t="shared" si="26"/>
        <v>40163.892999880096</v>
      </c>
      <c r="Q287" s="124">
        <f t="shared" si="22"/>
        <v>24823.278754564311</v>
      </c>
      <c r="R287" s="124">
        <f t="shared" si="23"/>
        <v>11813708.056857308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11813708.056857308</v>
      </c>
      <c r="P288" s="124">
        <f t="shared" si="26"/>
        <v>40163.892999880096</v>
      </c>
      <c r="Q288" s="124">
        <f t="shared" si="22"/>
        <v>24960.586866290483</v>
      </c>
      <c r="R288" s="124">
        <f t="shared" si="23"/>
        <v>11878832.53672348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11878832.53672348</v>
      </c>
      <c r="P289" s="124">
        <f t="shared" si="26"/>
        <v>40163.892999880096</v>
      </c>
      <c r="Q289" s="124">
        <f t="shared" si="22"/>
        <v>25098.185089388437</v>
      </c>
      <c r="R289" s="124">
        <f t="shared" si="23"/>
        <v>11944094.614812749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11944094.614812749</v>
      </c>
      <c r="P290" s="124">
        <f t="shared" si="26"/>
        <v>40163.892999880096</v>
      </c>
      <c r="Q290" s="124">
        <f t="shared" si="22"/>
        <v>25236.074036819831</v>
      </c>
      <c r="R290" s="124">
        <f t="shared" si="23"/>
        <v>12009494.581849448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12009494.581849448</v>
      </c>
      <c r="P291" s="124">
        <f t="shared" si="26"/>
        <v>40163.892999880096</v>
      </c>
      <c r="Q291" s="124">
        <f t="shared" si="22"/>
        <v>25374.254322841418</v>
      </c>
      <c r="R291" s="124">
        <f t="shared" si="23"/>
        <v>12075032.72917217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12075032.72917217</v>
      </c>
      <c r="P292" s="124">
        <f t="shared" si="26"/>
        <v>40163.892999880096</v>
      </c>
      <c r="Q292" s="124">
        <f t="shared" si="22"/>
        <v>25512.726563007789</v>
      </c>
      <c r="R292" s="124">
        <f t="shared" si="23"/>
        <v>12140709.348735059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12140709.348735059</v>
      </c>
      <c r="P293" s="124">
        <f t="shared" si="26"/>
        <v>40163.892999880096</v>
      </c>
      <c r="Q293" s="124">
        <f t="shared" si="22"/>
        <v>25651.491374174107</v>
      </c>
      <c r="R293" s="124">
        <f t="shared" si="23"/>
        <v>12206524.733109113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12206524.733109113</v>
      </c>
      <c r="P294" s="124">
        <f t="shared" si="26"/>
        <v>40163.892999880096</v>
      </c>
      <c r="Q294" s="124">
        <f t="shared" si="22"/>
        <v>25790.549374498849</v>
      </c>
      <c r="R294" s="124">
        <f t="shared" si="23"/>
        <v>12272479.175483491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12272479.175483491</v>
      </c>
      <c r="P295" s="124">
        <f t="shared" si="26"/>
        <v>40163.892999880096</v>
      </c>
      <c r="Q295" s="124">
        <f t="shared" si="22"/>
        <v>25929.901183446578</v>
      </c>
      <c r="R295" s="124">
        <f t="shared" si="23"/>
        <v>12338572.969666818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12338572.969666818</v>
      </c>
      <c r="P296" s="124">
        <f t="shared" si="26"/>
        <v>40163.892999880096</v>
      </c>
      <c r="Q296" s="124">
        <f t="shared" si="22"/>
        <v>26069.547421790689</v>
      </c>
      <c r="R296" s="124">
        <f t="shared" si="23"/>
        <v>12404806.410088489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12404806.410088489</v>
      </c>
      <c r="P297" s="124">
        <f t="shared" si="26"/>
        <v>40163.892999880096</v>
      </c>
      <c r="Q297" s="124">
        <f t="shared" si="22"/>
        <v>26209.488711616177</v>
      </c>
      <c r="R297" s="124">
        <f t="shared" si="23"/>
        <v>12471179.791799985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12471179.791799985</v>
      </c>
      <c r="P298" s="124">
        <f t="shared" si="26"/>
        <v>40163.892999880096</v>
      </c>
      <c r="Q298" s="124">
        <f t="shared" si="22"/>
        <v>26349.725676322414</v>
      </c>
      <c r="R298" s="124">
        <f t="shared" si="23"/>
        <v>12537693.410476187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12537693.410476187</v>
      </c>
      <c r="P299" s="124">
        <f t="shared" si="26"/>
        <v>40163.892999880096</v>
      </c>
      <c r="Q299" s="124">
        <f t="shared" si="22"/>
        <v>26490.25894062591</v>
      </c>
      <c r="R299" s="124">
        <f t="shared" si="23"/>
        <v>12604347.562416693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12604347.562416693</v>
      </c>
      <c r="P300" s="124">
        <f t="shared" si="26"/>
        <v>40163.892999880096</v>
      </c>
      <c r="Q300" s="124">
        <f t="shared" si="22"/>
        <v>26631.089130563116</v>
      </c>
      <c r="R300" s="124">
        <f t="shared" si="23"/>
        <v>12671142.544547137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12671142.544547137</v>
      </c>
      <c r="P301" s="124">
        <f t="shared" si="26"/>
        <v>40163.892999880096</v>
      </c>
      <c r="Q301" s="124">
        <f t="shared" si="22"/>
        <v>26772.216873493202</v>
      </c>
      <c r="R301" s="124">
        <f t="shared" si="23"/>
        <v>12738078.65442051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12738078.65442051</v>
      </c>
      <c r="P302" s="124">
        <f t="shared" si="26"/>
        <v>40163.892999880096</v>
      </c>
      <c r="Q302" s="124">
        <f t="shared" si="22"/>
        <v>26913.642798100853</v>
      </c>
      <c r="R302" s="124">
        <f t="shared" si="23"/>
        <v>12805156.190218491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12805156.190218491</v>
      </c>
      <c r="P303" s="124">
        <f t="shared" si="26"/>
        <v>40163.892999880096</v>
      </c>
      <c r="Q303" s="124">
        <f t="shared" si="22"/>
        <v>27055.367534399069</v>
      </c>
      <c r="R303" s="124">
        <f t="shared" si="23"/>
        <v>12872375.450752771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12872375.450752771</v>
      </c>
      <c r="P304" s="124">
        <f t="shared" si="26"/>
        <v>40163.892999880096</v>
      </c>
      <c r="Q304" s="124">
        <f t="shared" si="22"/>
        <v>27197.391713731977</v>
      </c>
      <c r="R304" s="124">
        <f t="shared" si="23"/>
        <v>12939736.735466383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12939736.735466383</v>
      </c>
      <c r="P305" s="124">
        <f t="shared" si="26"/>
        <v>40163.892999880096</v>
      </c>
      <c r="Q305" s="124">
        <f t="shared" si="22"/>
        <v>27339.715968777629</v>
      </c>
      <c r="R305" s="124">
        <f t="shared" si="23"/>
        <v>13007240.344435042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13007240.344435042</v>
      </c>
      <c r="P306" s="124">
        <f t="shared" si="26"/>
        <v>40163.892999880096</v>
      </c>
      <c r="Q306" s="124">
        <f t="shared" si="22"/>
        <v>27482.340933550844</v>
      </c>
      <c r="R306" s="124">
        <f t="shared" si="23"/>
        <v>13074886.578368472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13074886.578368472</v>
      </c>
      <c r="P307" s="124">
        <f t="shared" si="26"/>
        <v>40163.892999880096</v>
      </c>
      <c r="Q307" s="124">
        <f t="shared" si="22"/>
        <v>27625.267243406004</v>
      </c>
      <c r="R307" s="124">
        <f t="shared" si="23"/>
        <v>13142675.738611758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13142675.738611758</v>
      </c>
      <c r="P308" s="124">
        <f t="shared" si="26"/>
        <v>40163.892999880096</v>
      </c>
      <c r="Q308" s="124">
        <f t="shared" si="22"/>
        <v>27768.49553503991</v>
      </c>
      <c r="R308" s="124">
        <f t="shared" si="23"/>
        <v>13210608.127146678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13210608.127146678</v>
      </c>
      <c r="P309" s="124">
        <f t="shared" si="26"/>
        <v>40163.892999880096</v>
      </c>
      <c r="Q309" s="124">
        <f t="shared" si="22"/>
        <v>27912.026446494612</v>
      </c>
      <c r="R309" s="124">
        <f t="shared" si="23"/>
        <v>13278684.046593053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13278684.046593053</v>
      </c>
      <c r="P310" s="124">
        <f t="shared" si="26"/>
        <v>40163.892999880096</v>
      </c>
      <c r="Q310" s="124">
        <f t="shared" si="22"/>
        <v>28055.860617160233</v>
      </c>
      <c r="R310" s="124">
        <f t="shared" si="23"/>
        <v>13346903.800210094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13346903.800210094</v>
      </c>
      <c r="P311" s="124">
        <f t="shared" si="26"/>
        <v>40163.892999880096</v>
      </c>
      <c r="Q311" s="124">
        <f t="shared" si="22"/>
        <v>28199.998687777839</v>
      </c>
      <c r="R311" s="124">
        <f t="shared" si="23"/>
        <v>13415267.691897752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13415267.691897752</v>
      </c>
      <c r="P312" s="124">
        <f t="shared" si="26"/>
        <v>40163.892999880096</v>
      </c>
      <c r="Q312" s="124">
        <f t="shared" si="22"/>
        <v>28344.441300442286</v>
      </c>
      <c r="R312" s="124">
        <f t="shared" si="23"/>
        <v>13483776.026198074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13483776.026198074</v>
      </c>
      <c r="P313" s="124">
        <f t="shared" si="26"/>
        <v>40163.892999880096</v>
      </c>
      <c r="Q313" s="124">
        <f t="shared" si="22"/>
        <v>28489.189098605071</v>
      </c>
      <c r="R313" s="124">
        <f t="shared" si="23"/>
        <v>13552429.10829656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13552429.10829656</v>
      </c>
      <c r="P314" s="124">
        <f t="shared" si="26"/>
        <v>40163.892999880096</v>
      </c>
      <c r="Q314" s="124">
        <f t="shared" si="22"/>
        <v>28634.24272707722</v>
      </c>
      <c r="R314" s="124">
        <f t="shared" si="23"/>
        <v>13621227.244023517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13621227.244023517</v>
      </c>
      <c r="P315" s="124">
        <f t="shared" si="26"/>
        <v>40163.892999880096</v>
      </c>
      <c r="Q315" s="124">
        <f t="shared" ref="Q315:Q378" si="27">O315*$P$53</f>
        <v>28779.602832032138</v>
      </c>
      <c r="R315" s="124">
        <f t="shared" ref="R315:R378" si="28">O315+P315+Q315</f>
        <v>13690170.739855429</v>
      </c>
      <c r="Z315" s="2"/>
    </row>
    <row r="316" spans="13:26" x14ac:dyDescent="0.2">
      <c r="M316" s="2"/>
      <c r="N316" s="1">
        <f t="shared" ref="N316:N379" si="29">N315+1</f>
        <v>258</v>
      </c>
      <c r="O316" s="124">
        <f t="shared" ref="O316:O379" si="30">R315</f>
        <v>13690170.739855429</v>
      </c>
      <c r="P316" s="124">
        <f t="shared" ref="P316:P379" si="31">P315</f>
        <v>40163.892999880096</v>
      </c>
      <c r="Q316" s="124">
        <f t="shared" si="27"/>
        <v>28925.270061008505</v>
      </c>
      <c r="R316" s="124">
        <f t="shared" si="28"/>
        <v>13759259.902916318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13759259.902916318</v>
      </c>
      <c r="P317" s="124">
        <f t="shared" si="31"/>
        <v>40163.892999880096</v>
      </c>
      <c r="Q317" s="124">
        <f t="shared" si="27"/>
        <v>29071.245062913149</v>
      </c>
      <c r="R317" s="124">
        <f t="shared" si="28"/>
        <v>13828495.040979112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13828495.040979112</v>
      </c>
      <c r="P318" s="124">
        <f t="shared" si="31"/>
        <v>40163.892999880096</v>
      </c>
      <c r="Q318" s="124">
        <f t="shared" si="27"/>
        <v>29217.528488023934</v>
      </c>
      <c r="R318" s="124">
        <f t="shared" si="28"/>
        <v>13897876.462467015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13897876.462467015</v>
      </c>
      <c r="P319" s="124">
        <f t="shared" si="31"/>
        <v>40163.892999880096</v>
      </c>
      <c r="Q319" s="124">
        <f t="shared" si="27"/>
        <v>29364.120987992672</v>
      </c>
      <c r="R319" s="124">
        <f t="shared" si="28"/>
        <v>13967404.476454888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13967404.476454888</v>
      </c>
      <c r="P320" s="124">
        <f t="shared" si="31"/>
        <v>40163.892999880096</v>
      </c>
      <c r="Q320" s="124">
        <f t="shared" si="27"/>
        <v>29511.023215848014</v>
      </c>
      <c r="R320" s="124">
        <f t="shared" si="28"/>
        <v>14037079.392670615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14037079.392670615</v>
      </c>
      <c r="P321" s="124">
        <f t="shared" si="31"/>
        <v>40163.892999880096</v>
      </c>
      <c r="Q321" s="124">
        <f t="shared" si="27"/>
        <v>29658.235825998363</v>
      </c>
      <c r="R321" s="124">
        <f t="shared" si="28"/>
        <v>14106901.521496493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14106901.521496493</v>
      </c>
      <c r="P322" s="124">
        <f t="shared" si="31"/>
        <v>40163.892999880096</v>
      </c>
      <c r="Q322" s="124">
        <f t="shared" si="27"/>
        <v>29805.75947423479</v>
      </c>
      <c r="R322" s="124">
        <f t="shared" si="28"/>
        <v>14176871.173970608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14176871.173970608</v>
      </c>
      <c r="P323" s="124">
        <f t="shared" si="31"/>
        <v>40163.892999880096</v>
      </c>
      <c r="Q323" s="124">
        <f t="shared" si="27"/>
        <v>29953.594817733952</v>
      </c>
      <c r="R323" s="124">
        <f t="shared" si="28"/>
        <v>14246988.661788221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14246988.661788221</v>
      </c>
      <c r="P324" s="124">
        <f t="shared" si="31"/>
        <v>40163.892999880096</v>
      </c>
      <c r="Q324" s="124">
        <f t="shared" si="27"/>
        <v>30101.742515061014</v>
      </c>
      <c r="R324" s="124">
        <f t="shared" si="28"/>
        <v>14317254.297303163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14317254.297303163</v>
      </c>
      <c r="P325" s="124">
        <f t="shared" si="31"/>
        <v>40163.892999880096</v>
      </c>
      <c r="Q325" s="124">
        <f t="shared" si="27"/>
        <v>30250.203226172609</v>
      </c>
      <c r="R325" s="124">
        <f t="shared" si="28"/>
        <v>14387668.393529216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14387668.393529216</v>
      </c>
      <c r="P326" s="124">
        <f t="shared" si="31"/>
        <v>40163.892999880096</v>
      </c>
      <c r="Q326" s="124">
        <f t="shared" si="27"/>
        <v>30398.977612419741</v>
      </c>
      <c r="R326" s="124">
        <f t="shared" si="28"/>
        <v>14458231.264141515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14458231.264141515</v>
      </c>
      <c r="P327" s="124">
        <f t="shared" si="31"/>
        <v>40163.892999880096</v>
      </c>
      <c r="Q327" s="124">
        <f t="shared" si="27"/>
        <v>30548.06633655075</v>
      </c>
      <c r="R327" s="124">
        <f t="shared" si="28"/>
        <v>14528943.223477945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14528943.223477945</v>
      </c>
      <c r="P328" s="124">
        <f t="shared" si="31"/>
        <v>40163.892999880096</v>
      </c>
      <c r="Q328" s="124">
        <f t="shared" si="27"/>
        <v>30697.470062714277</v>
      </c>
      <c r="R328" s="124">
        <f t="shared" si="28"/>
        <v>14599804.586540539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14599804.586540539</v>
      </c>
      <c r="P329" s="124">
        <f t="shared" si="31"/>
        <v>40163.892999880096</v>
      </c>
      <c r="Q329" s="124">
        <f t="shared" si="27"/>
        <v>30847.189456462202</v>
      </c>
      <c r="R329" s="124">
        <f t="shared" si="28"/>
        <v>14670815.668996882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14670815.668996882</v>
      </c>
      <c r="P330" s="124">
        <f t="shared" si="31"/>
        <v>40163.892999880096</v>
      </c>
      <c r="Q330" s="124">
        <f t="shared" si="27"/>
        <v>30997.225184752609</v>
      </c>
      <c r="R330" s="124">
        <f t="shared" si="28"/>
        <v>14741976.787181515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14741976.787181515</v>
      </c>
      <c r="P331" s="124">
        <f t="shared" si="31"/>
        <v>40163.892999880096</v>
      </c>
      <c r="Q331" s="124">
        <f t="shared" si="27"/>
        <v>31147.577915952777</v>
      </c>
      <c r="R331" s="124">
        <f t="shared" si="28"/>
        <v>14813288.258097349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14813288.258097349</v>
      </c>
      <c r="P332" s="124">
        <f t="shared" si="31"/>
        <v>40163.892999880096</v>
      </c>
      <c r="Q332" s="124">
        <f t="shared" si="27"/>
        <v>31298.248319842132</v>
      </c>
      <c r="R332" s="124">
        <f t="shared" si="28"/>
        <v>14884750.399417071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14884750.399417071</v>
      </c>
      <c r="P333" s="124">
        <f t="shared" si="31"/>
        <v>40163.892999880096</v>
      </c>
      <c r="Q333" s="124">
        <f t="shared" si="27"/>
        <v>31449.237067615246</v>
      </c>
      <c r="R333" s="124">
        <f t="shared" si="28"/>
        <v>14956363.529484566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14956363.529484566</v>
      </c>
      <c r="P334" s="124">
        <f t="shared" si="31"/>
        <v>40163.892999880096</v>
      </c>
      <c r="Q334" s="124">
        <f t="shared" si="27"/>
        <v>31600.544831884832</v>
      </c>
      <c r="R334" s="124">
        <f t="shared" si="28"/>
        <v>15028127.967316331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15028127.967316331</v>
      </c>
      <c r="P335" s="124">
        <f t="shared" si="31"/>
        <v>40163.892999880096</v>
      </c>
      <c r="Q335" s="124">
        <f t="shared" si="27"/>
        <v>31752.172286684727</v>
      </c>
      <c r="R335" s="124">
        <f t="shared" si="28"/>
        <v>15100044.032602897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15100044.032602897</v>
      </c>
      <c r="P336" s="124">
        <f t="shared" si="31"/>
        <v>40163.892999880096</v>
      </c>
      <c r="Q336" s="124">
        <f t="shared" si="27"/>
        <v>31904.1201074729</v>
      </c>
      <c r="R336" s="124">
        <f t="shared" si="28"/>
        <v>15172112.045710251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15172112.045710251</v>
      </c>
      <c r="P337" s="124">
        <f t="shared" si="31"/>
        <v>40163.892999880096</v>
      </c>
      <c r="Q337" s="124">
        <f t="shared" si="27"/>
        <v>32056.388971134456</v>
      </c>
      <c r="R337" s="124">
        <f t="shared" si="28"/>
        <v>15244332.327681266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15244332.327681266</v>
      </c>
      <c r="P338" s="124">
        <f t="shared" si="31"/>
        <v>40163.892999880096</v>
      </c>
      <c r="Q338" s="124">
        <f t="shared" si="27"/>
        <v>32208.979555984668</v>
      </c>
      <c r="R338" s="124">
        <f t="shared" si="28"/>
        <v>15316705.200237131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15316705.200237131</v>
      </c>
      <c r="P339" s="124">
        <f t="shared" si="31"/>
        <v>40163.892999880096</v>
      </c>
      <c r="Q339" s="124">
        <f t="shared" si="27"/>
        <v>32361.892541771977</v>
      </c>
      <c r="R339" s="124">
        <f t="shared" si="28"/>
        <v>15389230.985778783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15389230.985778783</v>
      </c>
      <c r="P340" s="124">
        <f t="shared" si="31"/>
        <v>40163.892999880096</v>
      </c>
      <c r="Q340" s="124">
        <f t="shared" si="27"/>
        <v>32515.128609681036</v>
      </c>
      <c r="R340" s="124">
        <f t="shared" si="28"/>
        <v>15461910.007388344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15461910.007388344</v>
      </c>
      <c r="P341" s="124">
        <f t="shared" si="31"/>
        <v>40163.892999880096</v>
      </c>
      <c r="Q341" s="124">
        <f t="shared" si="27"/>
        <v>32668.688442335733</v>
      </c>
      <c r="R341" s="124">
        <f t="shared" si="28"/>
        <v>15534742.58883056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15534742.58883056</v>
      </c>
      <c r="P342" s="124">
        <f t="shared" si="31"/>
        <v>40163.892999880096</v>
      </c>
      <c r="Q342" s="124">
        <f t="shared" si="27"/>
        <v>32822.572723802245</v>
      </c>
      <c r="R342" s="124">
        <f t="shared" si="28"/>
        <v>15607729.054554243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15607729.054554243</v>
      </c>
      <c r="P343" s="124">
        <f t="shared" si="31"/>
        <v>40163.892999880096</v>
      </c>
      <c r="Q343" s="124">
        <f t="shared" si="27"/>
        <v>32976.782139592069</v>
      </c>
      <c r="R343" s="124">
        <f t="shared" si="28"/>
        <v>15680869.729693715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15680869.729693715</v>
      </c>
      <c r="P344" s="124">
        <f t="shared" si="31"/>
        <v>40163.892999880096</v>
      </c>
      <c r="Q344" s="124">
        <f t="shared" si="27"/>
        <v>33131.317376665087</v>
      </c>
      <c r="R344" s="124">
        <f t="shared" si="28"/>
        <v>15754164.94007026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15754164.94007026</v>
      </c>
      <c r="P345" s="124">
        <f t="shared" si="31"/>
        <v>40163.892999880096</v>
      </c>
      <c r="Q345" s="124">
        <f t="shared" si="27"/>
        <v>33286.179123432637</v>
      </c>
      <c r="R345" s="124">
        <f t="shared" si="28"/>
        <v>15827615.012193574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15827615.012193574</v>
      </c>
      <c r="P346" s="124">
        <f t="shared" si="31"/>
        <v>40163.892999880096</v>
      </c>
      <c r="Q346" s="124">
        <f t="shared" si="27"/>
        <v>33441.368069760552</v>
      </c>
      <c r="R346" s="124">
        <f t="shared" si="28"/>
        <v>15901220.273263214</v>
      </c>
      <c r="Z346" s="2"/>
    </row>
    <row r="347" spans="13:26" x14ac:dyDescent="0.2">
      <c r="M347" s="2"/>
      <c r="N347" s="1">
        <f t="shared" si="29"/>
        <v>289</v>
      </c>
      <c r="O347" s="124">
        <f t="shared" si="30"/>
        <v>15901220.273263214</v>
      </c>
      <c r="P347" s="124">
        <f t="shared" si="31"/>
        <v>40163.892999880096</v>
      </c>
      <c r="Q347" s="124">
        <f t="shared" si="27"/>
        <v>33596.884906972249</v>
      </c>
      <c r="R347" s="124">
        <f t="shared" si="28"/>
        <v>15974981.051170066</v>
      </c>
      <c r="Z347" s="2"/>
    </row>
    <row r="348" spans="13:26" x14ac:dyDescent="0.2">
      <c r="M348" s="2"/>
      <c r="N348" s="1">
        <f t="shared" si="29"/>
        <v>290</v>
      </c>
      <c r="O348" s="124">
        <f t="shared" si="30"/>
        <v>15974981.051170066</v>
      </c>
      <c r="P348" s="124">
        <f t="shared" si="31"/>
        <v>40163.892999880096</v>
      </c>
      <c r="Q348" s="124">
        <f t="shared" si="27"/>
        <v>33752.730327851801</v>
      </c>
      <c r="R348" s="124">
        <f t="shared" si="28"/>
        <v>16048897.674497798</v>
      </c>
      <c r="Z348" s="2"/>
    </row>
    <row r="349" spans="13:26" x14ac:dyDescent="0.2">
      <c r="M349" s="2"/>
      <c r="N349" s="1">
        <f t="shared" si="29"/>
        <v>291</v>
      </c>
      <c r="O349" s="124">
        <f t="shared" si="30"/>
        <v>16048897.674497798</v>
      </c>
      <c r="P349" s="124">
        <f t="shared" si="31"/>
        <v>40163.892999880096</v>
      </c>
      <c r="Q349" s="124">
        <f t="shared" si="27"/>
        <v>33908.905026647059</v>
      </c>
      <c r="R349" s="124">
        <f t="shared" si="28"/>
        <v>16122970.472524324</v>
      </c>
      <c r="Z349" s="2"/>
    </row>
    <row r="350" spans="13:26" x14ac:dyDescent="0.2">
      <c r="M350" s="2"/>
      <c r="N350" s="1">
        <f t="shared" si="29"/>
        <v>292</v>
      </c>
      <c r="O350" s="124">
        <f t="shared" si="30"/>
        <v>16122970.472524324</v>
      </c>
      <c r="P350" s="124">
        <f t="shared" si="31"/>
        <v>40163.892999880096</v>
      </c>
      <c r="Q350" s="124">
        <f t="shared" si="27"/>
        <v>34065.409699072668</v>
      </c>
      <c r="R350" s="124">
        <f t="shared" si="28"/>
        <v>16197199.775223278</v>
      </c>
      <c r="Z350" s="2"/>
    </row>
    <row r="351" spans="13:26" x14ac:dyDescent="0.2">
      <c r="M351" s="2"/>
      <c r="N351" s="1">
        <f t="shared" si="29"/>
        <v>293</v>
      </c>
      <c r="O351" s="124">
        <f t="shared" si="30"/>
        <v>16197199.775223278</v>
      </c>
      <c r="P351" s="124">
        <f t="shared" si="31"/>
        <v>40163.892999880096</v>
      </c>
      <c r="Q351" s="124">
        <f t="shared" si="27"/>
        <v>34222.245042313261</v>
      </c>
      <c r="R351" s="124">
        <f t="shared" si="28"/>
        <v>16271585.91326547</v>
      </c>
      <c r="Z351" s="2"/>
    </row>
    <row r="352" spans="13:26" x14ac:dyDescent="0.2">
      <c r="M352" s="2"/>
      <c r="N352" s="1">
        <f t="shared" si="29"/>
        <v>294</v>
      </c>
      <c r="O352" s="124">
        <f t="shared" si="30"/>
        <v>16271585.91326547</v>
      </c>
      <c r="P352" s="124">
        <f t="shared" si="31"/>
        <v>40163.892999880096</v>
      </c>
      <c r="Q352" s="124">
        <f t="shared" si="27"/>
        <v>34379.411755026493</v>
      </c>
      <c r="R352" s="124">
        <f t="shared" si="28"/>
        <v>16346129.218020378</v>
      </c>
      <c r="Z352" s="2"/>
    </row>
    <row r="353" spans="13:26" x14ac:dyDescent="0.2">
      <c r="M353" s="2"/>
      <c r="N353" s="1">
        <f t="shared" si="29"/>
        <v>295</v>
      </c>
      <c r="O353" s="124">
        <f t="shared" si="30"/>
        <v>16346129.218020378</v>
      </c>
      <c r="P353" s="124">
        <f t="shared" si="31"/>
        <v>40163.892999880096</v>
      </c>
      <c r="Q353" s="124">
        <f t="shared" si="27"/>
        <v>34536.910537346172</v>
      </c>
      <c r="R353" s="124">
        <f t="shared" si="28"/>
        <v>16420830.021557603</v>
      </c>
      <c r="Z353" s="2"/>
    </row>
    <row r="354" spans="13:26" x14ac:dyDescent="0.2">
      <c r="M354" s="2"/>
      <c r="N354" s="1">
        <f t="shared" si="29"/>
        <v>296</v>
      </c>
      <c r="O354" s="124">
        <f t="shared" si="30"/>
        <v>16420830.021557603</v>
      </c>
      <c r="P354" s="124">
        <f t="shared" si="31"/>
        <v>40163.892999880096</v>
      </c>
      <c r="Q354" s="124">
        <f t="shared" si="27"/>
        <v>34694.742090885396</v>
      </c>
      <c r="R354" s="124">
        <f t="shared" si="28"/>
        <v>16495688.656648368</v>
      </c>
      <c r="Z354" s="2"/>
    </row>
    <row r="355" spans="13:26" x14ac:dyDescent="0.2">
      <c r="M355" s="2"/>
      <c r="N355" s="1">
        <f t="shared" si="29"/>
        <v>297</v>
      </c>
      <c r="O355" s="124">
        <f t="shared" si="30"/>
        <v>16495688.656648368</v>
      </c>
      <c r="P355" s="124">
        <f t="shared" si="31"/>
        <v>40163.892999880096</v>
      </c>
      <c r="Q355" s="124">
        <f t="shared" si="27"/>
        <v>34852.907118739655</v>
      </c>
      <c r="R355" s="124">
        <f t="shared" si="28"/>
        <v>16570705.456766987</v>
      </c>
      <c r="Z355" s="2"/>
    </row>
    <row r="356" spans="13:26" x14ac:dyDescent="0.2">
      <c r="M356" s="2"/>
      <c r="N356" s="1">
        <f t="shared" si="29"/>
        <v>298</v>
      </c>
      <c r="O356" s="124">
        <f t="shared" si="30"/>
        <v>16570705.456766987</v>
      </c>
      <c r="P356" s="124">
        <f t="shared" si="31"/>
        <v>40163.892999880096</v>
      </c>
      <c r="Q356" s="124">
        <f t="shared" si="27"/>
        <v>35011.406325489996</v>
      </c>
      <c r="R356" s="124">
        <f t="shared" si="28"/>
        <v>16645880.756092357</v>
      </c>
      <c r="Z356" s="2"/>
    </row>
    <row r="357" spans="13:26" x14ac:dyDescent="0.2">
      <c r="M357" s="2"/>
      <c r="N357" s="1">
        <f t="shared" si="29"/>
        <v>299</v>
      </c>
      <c r="O357" s="124">
        <f t="shared" si="30"/>
        <v>16645880.756092357</v>
      </c>
      <c r="P357" s="124">
        <f t="shared" si="31"/>
        <v>40163.892999880096</v>
      </c>
      <c r="Q357" s="124">
        <f t="shared" si="27"/>
        <v>35170.240417206107</v>
      </c>
      <c r="R357" s="124">
        <f t="shared" si="28"/>
        <v>16721214.889509443</v>
      </c>
      <c r="Z357" s="2"/>
    </row>
    <row r="358" spans="13:26" x14ac:dyDescent="0.2">
      <c r="M358" s="2"/>
      <c r="N358" s="1">
        <f t="shared" si="29"/>
        <v>300</v>
      </c>
      <c r="O358" s="124">
        <f t="shared" si="30"/>
        <v>16721214.889509443</v>
      </c>
      <c r="P358" s="124">
        <f t="shared" si="31"/>
        <v>40163.892999880096</v>
      </c>
      <c r="Q358" s="124">
        <f t="shared" si="27"/>
        <v>35329.410101449525</v>
      </c>
      <c r="R358" s="124">
        <f t="shared" si="28"/>
        <v>16796708.192610774</v>
      </c>
      <c r="Z358" s="2"/>
    </row>
    <row r="359" spans="13:26" x14ac:dyDescent="0.2">
      <c r="M359" s="2"/>
      <c r="N359" s="1">
        <f t="shared" si="29"/>
        <v>301</v>
      </c>
      <c r="O359" s="124">
        <f t="shared" si="30"/>
        <v>16796708.192610774</v>
      </c>
      <c r="P359" s="124">
        <f t="shared" si="31"/>
        <v>40163.892999880096</v>
      </c>
      <c r="Q359" s="124">
        <f t="shared" si="27"/>
        <v>35488.916087276746</v>
      </c>
      <c r="R359" s="124">
        <f t="shared" si="28"/>
        <v>16872361.001697931</v>
      </c>
      <c r="Z359" s="2"/>
    </row>
    <row r="360" spans="13:26" x14ac:dyDescent="0.2">
      <c r="M360" s="2"/>
      <c r="N360" s="1">
        <f t="shared" si="29"/>
        <v>302</v>
      </c>
      <c r="O360" s="124">
        <f t="shared" si="30"/>
        <v>16872361.001697931</v>
      </c>
      <c r="P360" s="124">
        <f t="shared" si="31"/>
        <v>40163.892999880096</v>
      </c>
      <c r="Q360" s="124">
        <f t="shared" si="27"/>
        <v>35648.759085242382</v>
      </c>
      <c r="R360" s="124">
        <f t="shared" si="28"/>
        <v>16948173.653783053</v>
      </c>
      <c r="Z360" s="2"/>
    </row>
    <row r="361" spans="13:26" x14ac:dyDescent="0.2">
      <c r="M361" s="2"/>
      <c r="N361" s="1">
        <f t="shared" si="29"/>
        <v>303</v>
      </c>
      <c r="O361" s="124">
        <f t="shared" si="30"/>
        <v>16948173.653783053</v>
      </c>
      <c r="P361" s="124">
        <f t="shared" si="31"/>
        <v>40163.892999880096</v>
      </c>
      <c r="Q361" s="124">
        <f t="shared" si="27"/>
        <v>35808.939807402363</v>
      </c>
      <c r="R361" s="124">
        <f t="shared" si="28"/>
        <v>17024146.486590337</v>
      </c>
      <c r="Z361" s="2"/>
    </row>
    <row r="362" spans="13:26" x14ac:dyDescent="0.2">
      <c r="M362" s="2"/>
      <c r="N362" s="1">
        <f t="shared" si="29"/>
        <v>304</v>
      </c>
      <c r="O362" s="124">
        <f t="shared" si="30"/>
        <v>17024146.486590337</v>
      </c>
      <c r="P362" s="124">
        <f t="shared" si="31"/>
        <v>40163.892999880096</v>
      </c>
      <c r="Q362" s="124">
        <f t="shared" si="27"/>
        <v>35969.45896731707</v>
      </c>
      <c r="R362" s="124">
        <f t="shared" si="28"/>
        <v>17100279.838557534</v>
      </c>
      <c r="Z362" s="2"/>
    </row>
    <row r="363" spans="13:26" x14ac:dyDescent="0.2">
      <c r="M363" s="2"/>
      <c r="N363" s="1">
        <f t="shared" si="29"/>
        <v>305</v>
      </c>
      <c r="O363" s="124">
        <f t="shared" si="30"/>
        <v>17100279.838557534</v>
      </c>
      <c r="P363" s="124">
        <f t="shared" si="31"/>
        <v>40163.892999880096</v>
      </c>
      <c r="Q363" s="124">
        <f t="shared" si="27"/>
        <v>36130.317280054536</v>
      </c>
      <c r="R363" s="124">
        <f t="shared" si="28"/>
        <v>17176574.048837468</v>
      </c>
      <c r="Z363" s="2"/>
    </row>
    <row r="364" spans="13:26" x14ac:dyDescent="0.2">
      <c r="M364" s="2"/>
      <c r="N364" s="1">
        <f t="shared" si="29"/>
        <v>306</v>
      </c>
      <c r="O364" s="124">
        <f t="shared" si="30"/>
        <v>17176574.048837468</v>
      </c>
      <c r="P364" s="124">
        <f t="shared" si="31"/>
        <v>40163.892999880096</v>
      </c>
      <c r="Q364" s="124">
        <f t="shared" si="27"/>
        <v>36291.515462193631</v>
      </c>
      <c r="R364" s="124">
        <f t="shared" si="28"/>
        <v>17253029.457299542</v>
      </c>
      <c r="Z364" s="2"/>
    </row>
    <row r="365" spans="13:26" x14ac:dyDescent="0.2">
      <c r="M365" s="2"/>
      <c r="N365" s="1">
        <f t="shared" si="29"/>
        <v>307</v>
      </c>
      <c r="O365" s="124">
        <f t="shared" si="30"/>
        <v>17253029.457299542</v>
      </c>
      <c r="P365" s="124">
        <f t="shared" si="31"/>
        <v>40163.892999880096</v>
      </c>
      <c r="Q365" s="124">
        <f t="shared" si="27"/>
        <v>36453.054231827227</v>
      </c>
      <c r="R365" s="124">
        <f t="shared" si="28"/>
        <v>17329646.404531248</v>
      </c>
      <c r="Z365" s="2"/>
    </row>
    <row r="366" spans="13:26" x14ac:dyDescent="0.2">
      <c r="M366" s="2"/>
      <c r="N366" s="1">
        <f t="shared" si="29"/>
        <v>308</v>
      </c>
      <c r="O366" s="124">
        <f t="shared" si="30"/>
        <v>17329646.404531248</v>
      </c>
      <c r="P366" s="124">
        <f t="shared" si="31"/>
        <v>40163.892999880096</v>
      </c>
      <c r="Q366" s="124">
        <f t="shared" si="27"/>
        <v>36614.934308565447</v>
      </c>
      <c r="R366" s="124">
        <f t="shared" si="28"/>
        <v>17406425.231839694</v>
      </c>
      <c r="Z366" s="2"/>
    </row>
    <row r="367" spans="13:26" x14ac:dyDescent="0.2">
      <c r="M367" s="2"/>
      <c r="N367" s="1">
        <f t="shared" si="29"/>
        <v>309</v>
      </c>
      <c r="O367" s="124">
        <f t="shared" si="30"/>
        <v>17406425.231839694</v>
      </c>
      <c r="P367" s="124">
        <f t="shared" si="31"/>
        <v>40163.892999880096</v>
      </c>
      <c r="Q367" s="124">
        <f t="shared" si="27"/>
        <v>36777.156413538833</v>
      </c>
      <c r="R367" s="124">
        <f t="shared" si="28"/>
        <v>17483366.281253114</v>
      </c>
      <c r="Z367" s="2"/>
    </row>
    <row r="368" spans="13:26" x14ac:dyDescent="0.2">
      <c r="M368" s="2"/>
      <c r="N368" s="1">
        <f t="shared" si="29"/>
        <v>310</v>
      </c>
      <c r="O368" s="124">
        <f t="shared" si="30"/>
        <v>17483366.281253114</v>
      </c>
      <c r="P368" s="124">
        <f t="shared" si="31"/>
        <v>40163.892999880096</v>
      </c>
      <c r="Q368" s="124">
        <f t="shared" si="27"/>
        <v>36939.721269401547</v>
      </c>
      <c r="R368" s="124">
        <f t="shared" si="28"/>
        <v>17560469.895522397</v>
      </c>
      <c r="Z368" s="2"/>
    </row>
    <row r="369" spans="13:26" x14ac:dyDescent="0.2">
      <c r="M369" s="2"/>
      <c r="N369" s="1">
        <f t="shared" si="29"/>
        <v>311</v>
      </c>
      <c r="O369" s="124">
        <f t="shared" si="30"/>
        <v>17560469.895522397</v>
      </c>
      <c r="P369" s="124">
        <f t="shared" si="31"/>
        <v>40163.892999880096</v>
      </c>
      <c r="Q369" s="124">
        <f t="shared" si="27"/>
        <v>37102.629600334636</v>
      </c>
      <c r="R369" s="124">
        <f t="shared" si="28"/>
        <v>17637736.418122612</v>
      </c>
      <c r="Z369" s="2"/>
    </row>
    <row r="370" spans="13:26" x14ac:dyDescent="0.2">
      <c r="M370" s="2"/>
      <c r="N370" s="1">
        <f t="shared" si="29"/>
        <v>312</v>
      </c>
      <c r="O370" s="124">
        <f t="shared" si="30"/>
        <v>17637736.418122612</v>
      </c>
      <c r="P370" s="124">
        <f t="shared" si="31"/>
        <v>40163.892999880096</v>
      </c>
      <c r="Q370" s="124">
        <f t="shared" si="27"/>
        <v>37265.882132049213</v>
      </c>
      <c r="R370" s="124">
        <f t="shared" si="28"/>
        <v>17715166.193254542</v>
      </c>
      <c r="Z370" s="2"/>
    </row>
    <row r="371" spans="13:26" x14ac:dyDescent="0.2">
      <c r="M371" s="2"/>
      <c r="N371" s="1">
        <f t="shared" si="29"/>
        <v>313</v>
      </c>
      <c r="O371" s="124">
        <f t="shared" si="30"/>
        <v>17715166.193254542</v>
      </c>
      <c r="P371" s="124">
        <f t="shared" si="31"/>
        <v>40163.892999880096</v>
      </c>
      <c r="Q371" s="124">
        <f t="shared" si="27"/>
        <v>37429.479591789728</v>
      </c>
      <c r="R371" s="124">
        <f t="shared" si="28"/>
        <v>17792759.565846212</v>
      </c>
      <c r="Z371" s="2"/>
    </row>
    <row r="372" spans="13:26" x14ac:dyDescent="0.2">
      <c r="M372" s="2"/>
      <c r="N372" s="1">
        <f t="shared" si="29"/>
        <v>314</v>
      </c>
      <c r="O372" s="124">
        <f t="shared" si="30"/>
        <v>17792759.565846212</v>
      </c>
      <c r="P372" s="124">
        <f t="shared" si="31"/>
        <v>40163.892999880096</v>
      </c>
      <c r="Q372" s="124">
        <f t="shared" si="27"/>
        <v>37593.422708337166</v>
      </c>
      <c r="R372" s="124">
        <f t="shared" si="28"/>
        <v>17870516.881554428</v>
      </c>
      <c r="Z372" s="2"/>
    </row>
    <row r="373" spans="13:26" x14ac:dyDescent="0.2">
      <c r="M373" s="2"/>
      <c r="N373" s="1">
        <f t="shared" si="29"/>
        <v>315</v>
      </c>
      <c r="O373" s="124">
        <f t="shared" si="30"/>
        <v>17870516.881554428</v>
      </c>
      <c r="P373" s="124">
        <f t="shared" si="31"/>
        <v>40163.892999880096</v>
      </c>
      <c r="Q373" s="124">
        <f t="shared" si="27"/>
        <v>37757.712212012346</v>
      </c>
      <c r="R373" s="124">
        <f t="shared" si="28"/>
        <v>17948438.48676632</v>
      </c>
      <c r="Z373" s="2"/>
    </row>
    <row r="374" spans="13:26" x14ac:dyDescent="0.2">
      <c r="M374" s="2"/>
      <c r="N374" s="1">
        <f t="shared" si="29"/>
        <v>316</v>
      </c>
      <c r="O374" s="124">
        <f t="shared" si="30"/>
        <v>17948438.48676632</v>
      </c>
      <c r="P374" s="124">
        <f t="shared" si="31"/>
        <v>40163.892999880096</v>
      </c>
      <c r="Q374" s="124">
        <f t="shared" si="27"/>
        <v>37922.348834679113</v>
      </c>
      <c r="R374" s="124">
        <f t="shared" si="28"/>
        <v>18026524.728600878</v>
      </c>
      <c r="Z374" s="2"/>
    </row>
    <row r="375" spans="13:26" x14ac:dyDescent="0.2">
      <c r="M375" s="2"/>
      <c r="N375" s="1">
        <f t="shared" si="29"/>
        <v>317</v>
      </c>
      <c r="O375" s="124">
        <f t="shared" si="30"/>
        <v>18026524.728600878</v>
      </c>
      <c r="P375" s="124">
        <f t="shared" si="31"/>
        <v>40163.892999880096</v>
      </c>
      <c r="Q375" s="124">
        <f t="shared" si="27"/>
        <v>38087.333309747664</v>
      </c>
      <c r="R375" s="124">
        <f t="shared" si="28"/>
        <v>18104775.954910506</v>
      </c>
      <c r="Z375" s="2"/>
    </row>
    <row r="376" spans="13:26" x14ac:dyDescent="0.2">
      <c r="M376" s="2"/>
      <c r="N376" s="1">
        <f t="shared" si="29"/>
        <v>318</v>
      </c>
      <c r="O376" s="124">
        <f t="shared" si="30"/>
        <v>18104775.954910506</v>
      </c>
      <c r="P376" s="124">
        <f t="shared" si="31"/>
        <v>40163.892999880096</v>
      </c>
      <c r="Q376" s="124">
        <f t="shared" si="27"/>
        <v>38252.666372177751</v>
      </c>
      <c r="R376" s="124">
        <f t="shared" si="28"/>
        <v>18183192.514282562</v>
      </c>
      <c r="Z376" s="2"/>
    </row>
    <row r="377" spans="13:26" x14ac:dyDescent="0.2">
      <c r="M377" s="2"/>
      <c r="N377" s="1">
        <f t="shared" si="29"/>
        <v>319</v>
      </c>
      <c r="O377" s="124">
        <f t="shared" si="30"/>
        <v>18183192.514282562</v>
      </c>
      <c r="P377" s="124">
        <f t="shared" si="31"/>
        <v>40163.892999880096</v>
      </c>
      <c r="Q377" s="124">
        <f t="shared" si="27"/>
        <v>38418.348758481996</v>
      </c>
      <c r="R377" s="124">
        <f t="shared" si="28"/>
        <v>18261774.756040923</v>
      </c>
      <c r="Z377" s="2"/>
    </row>
    <row r="378" spans="13:26" x14ac:dyDescent="0.2">
      <c r="M378" s="2"/>
      <c r="N378" s="1">
        <f t="shared" si="29"/>
        <v>320</v>
      </c>
      <c r="O378" s="124">
        <f t="shared" si="30"/>
        <v>18261774.756040923</v>
      </c>
      <c r="P378" s="124">
        <f t="shared" si="31"/>
        <v>40163.892999880096</v>
      </c>
      <c r="Q378" s="124">
        <f t="shared" si="27"/>
        <v>38584.381206729173</v>
      </c>
      <c r="R378" s="124">
        <f t="shared" si="28"/>
        <v>18340523.030247532</v>
      </c>
      <c r="Z378" s="2"/>
    </row>
    <row r="379" spans="13:26" x14ac:dyDescent="0.2">
      <c r="M379" s="2"/>
      <c r="N379" s="1">
        <f t="shared" si="29"/>
        <v>321</v>
      </c>
      <c r="O379" s="124">
        <f t="shared" si="30"/>
        <v>18340523.030247532</v>
      </c>
      <c r="P379" s="124">
        <f t="shared" si="31"/>
        <v>40163.892999880096</v>
      </c>
      <c r="Q379" s="124">
        <f t="shared" ref="Q379:Q418" si="32">O379*$P$53</f>
        <v>38750.764456547469</v>
      </c>
      <c r="R379" s="124">
        <f t="shared" ref="R379:R418" si="33">O379+P379+Q379</f>
        <v>18419437.68770396</v>
      </c>
      <c r="Z379" s="2"/>
    </row>
    <row r="380" spans="13:26" x14ac:dyDescent="0.2">
      <c r="M380" s="2"/>
      <c r="N380" s="1">
        <f t="shared" ref="N380:N418" si="34">N379+1</f>
        <v>322</v>
      </c>
      <c r="O380" s="124">
        <f t="shared" ref="O380:O418" si="35">R379</f>
        <v>18419437.68770396</v>
      </c>
      <c r="P380" s="124">
        <f t="shared" ref="P380:P418" si="36">P379</f>
        <v>40163.892999880096</v>
      </c>
      <c r="Q380" s="124">
        <f t="shared" si="32"/>
        <v>38917.499249127803</v>
      </c>
      <c r="R380" s="124">
        <f t="shared" si="33"/>
        <v>18498519.079952966</v>
      </c>
      <c r="Z380" s="2"/>
    </row>
    <row r="381" spans="13:26" x14ac:dyDescent="0.2">
      <c r="M381" s="2"/>
      <c r="N381" s="1">
        <f t="shared" si="34"/>
        <v>323</v>
      </c>
      <c r="O381" s="124">
        <f t="shared" si="35"/>
        <v>18498519.079952966</v>
      </c>
      <c r="P381" s="124">
        <f t="shared" si="36"/>
        <v>40163.892999880096</v>
      </c>
      <c r="Q381" s="124">
        <f t="shared" si="32"/>
        <v>39084.586327227109</v>
      </c>
      <c r="R381" s="124">
        <f t="shared" si="33"/>
        <v>18577767.559280075</v>
      </c>
      <c r="Z381" s="2"/>
    </row>
    <row r="382" spans="13:26" x14ac:dyDescent="0.2">
      <c r="M382" s="2"/>
      <c r="N382" s="1">
        <f t="shared" si="34"/>
        <v>324</v>
      </c>
      <c r="O382" s="124">
        <f t="shared" si="35"/>
        <v>18577767.559280075</v>
      </c>
      <c r="P382" s="124">
        <f t="shared" si="36"/>
        <v>40163.892999880096</v>
      </c>
      <c r="Q382" s="124">
        <f t="shared" si="32"/>
        <v>39252.026435171669</v>
      </c>
      <c r="R382" s="124">
        <f t="shared" si="33"/>
        <v>18657183.478715125</v>
      </c>
      <c r="Z382" s="2"/>
    </row>
    <row r="383" spans="13:26" x14ac:dyDescent="0.2">
      <c r="M383" s="2"/>
      <c r="N383" s="1">
        <f t="shared" si="34"/>
        <v>325</v>
      </c>
      <c r="O383" s="124">
        <f t="shared" si="35"/>
        <v>18657183.478715125</v>
      </c>
      <c r="P383" s="124">
        <f t="shared" si="36"/>
        <v>40163.892999880096</v>
      </c>
      <c r="Q383" s="124">
        <f t="shared" si="32"/>
        <v>39419.820318860402</v>
      </c>
      <c r="R383" s="124">
        <f t="shared" si="33"/>
        <v>18736767.192033865</v>
      </c>
      <c r="Z383" s="2"/>
    </row>
    <row r="384" spans="13:26" x14ac:dyDescent="0.2">
      <c r="M384" s="2"/>
      <c r="N384" s="1">
        <f t="shared" si="34"/>
        <v>326</v>
      </c>
      <c r="O384" s="124">
        <f t="shared" si="35"/>
        <v>18736767.192033865</v>
      </c>
      <c r="P384" s="124">
        <f t="shared" si="36"/>
        <v>40163.892999880096</v>
      </c>
      <c r="Q384" s="124">
        <f t="shared" si="32"/>
        <v>39587.968725768194</v>
      </c>
      <c r="R384" s="124">
        <f t="shared" si="33"/>
        <v>18816519.053759512</v>
      </c>
      <c r="Z384" s="2"/>
    </row>
    <row r="385" spans="13:26" x14ac:dyDescent="0.2">
      <c r="M385" s="2"/>
      <c r="N385" s="1">
        <f t="shared" si="34"/>
        <v>327</v>
      </c>
      <c r="O385" s="124">
        <f t="shared" si="35"/>
        <v>18816519.053759512</v>
      </c>
      <c r="P385" s="124">
        <f t="shared" si="36"/>
        <v>40163.892999880096</v>
      </c>
      <c r="Q385" s="124">
        <f t="shared" si="32"/>
        <v>39756.472404949258</v>
      </c>
      <c r="R385" s="124">
        <f t="shared" si="33"/>
        <v>18896439.419164341</v>
      </c>
      <c r="Z385" s="2"/>
    </row>
    <row r="386" spans="13:26" x14ac:dyDescent="0.2">
      <c r="M386" s="2"/>
      <c r="N386" s="1">
        <f t="shared" si="34"/>
        <v>328</v>
      </c>
      <c r="O386" s="124">
        <f t="shared" si="35"/>
        <v>18896439.419164341</v>
      </c>
      <c r="P386" s="124">
        <f t="shared" si="36"/>
        <v>40163.892999880096</v>
      </c>
      <c r="Q386" s="124">
        <f t="shared" si="32"/>
        <v>39925.33210704042</v>
      </c>
      <c r="R386" s="124">
        <f t="shared" si="33"/>
        <v>18976528.644271262</v>
      </c>
      <c r="Z386" s="2"/>
    </row>
    <row r="387" spans="13:26" x14ac:dyDescent="0.2">
      <c r="M387" s="2"/>
      <c r="N387" s="1">
        <f t="shared" si="34"/>
        <v>329</v>
      </c>
      <c r="O387" s="124">
        <f t="shared" si="35"/>
        <v>18976528.644271262</v>
      </c>
      <c r="P387" s="124">
        <f t="shared" si="36"/>
        <v>40163.892999880096</v>
      </c>
      <c r="Q387" s="124">
        <f t="shared" si="32"/>
        <v>40094.548584264507</v>
      </c>
      <c r="R387" s="124">
        <f t="shared" si="33"/>
        <v>19056787.085855406</v>
      </c>
      <c r="Z387" s="2"/>
    </row>
    <row r="388" spans="13:26" x14ac:dyDescent="0.2">
      <c r="M388" s="2"/>
      <c r="N388" s="1">
        <f t="shared" si="34"/>
        <v>330</v>
      </c>
      <c r="O388" s="124">
        <f t="shared" si="35"/>
        <v>19056787.085855406</v>
      </c>
      <c r="P388" s="124">
        <f t="shared" si="36"/>
        <v>40163.892999880096</v>
      </c>
      <c r="Q388" s="124">
        <f t="shared" si="32"/>
        <v>40264.122590433661</v>
      </c>
      <c r="R388" s="124">
        <f t="shared" si="33"/>
        <v>19137215.10144572</v>
      </c>
      <c r="Z388" s="2"/>
    </row>
    <row r="389" spans="13:26" x14ac:dyDescent="0.2">
      <c r="M389" s="2"/>
      <c r="N389" s="1">
        <f t="shared" si="34"/>
        <v>331</v>
      </c>
      <c r="O389" s="124">
        <f t="shared" si="35"/>
        <v>19137215.10144572</v>
      </c>
      <c r="P389" s="124">
        <f t="shared" si="36"/>
        <v>40163.892999880096</v>
      </c>
      <c r="Q389" s="124">
        <f t="shared" si="32"/>
        <v>40434.054880952739</v>
      </c>
      <c r="R389" s="124">
        <f t="shared" si="33"/>
        <v>19217813.049326554</v>
      </c>
      <c r="Z389" s="2"/>
    </row>
    <row r="390" spans="13:26" x14ac:dyDescent="0.2">
      <c r="M390" s="2"/>
      <c r="N390" s="1">
        <f t="shared" si="34"/>
        <v>332</v>
      </c>
      <c r="O390" s="124">
        <f t="shared" si="35"/>
        <v>19217813.049326554</v>
      </c>
      <c r="P390" s="124">
        <f t="shared" si="36"/>
        <v>40163.892999880096</v>
      </c>
      <c r="Q390" s="124">
        <f t="shared" si="32"/>
        <v>40604.346212822631</v>
      </c>
      <c r="R390" s="124">
        <f t="shared" si="33"/>
        <v>19298581.288539257</v>
      </c>
      <c r="Z390" s="2"/>
    </row>
    <row r="391" spans="13:26" x14ac:dyDescent="0.2">
      <c r="M391" s="2"/>
      <c r="N391" s="1">
        <f t="shared" si="34"/>
        <v>333</v>
      </c>
      <c r="O391" s="124">
        <f t="shared" si="35"/>
        <v>19298581.288539257</v>
      </c>
      <c r="P391" s="124">
        <f t="shared" si="36"/>
        <v>40163.892999880096</v>
      </c>
      <c r="Q391" s="124">
        <f t="shared" si="32"/>
        <v>40774.997344643663</v>
      </c>
      <c r="R391" s="124">
        <f t="shared" si="33"/>
        <v>19379520.17888378</v>
      </c>
      <c r="Z391" s="2"/>
    </row>
    <row r="392" spans="13:26" x14ac:dyDescent="0.2">
      <c r="M392" s="2"/>
      <c r="N392" s="1">
        <f t="shared" si="34"/>
        <v>334</v>
      </c>
      <c r="O392" s="124">
        <f t="shared" si="35"/>
        <v>19379520.17888378</v>
      </c>
      <c r="P392" s="124">
        <f t="shared" si="36"/>
        <v>40163.892999880096</v>
      </c>
      <c r="Q392" s="124">
        <f t="shared" si="32"/>
        <v>40946.009036618983</v>
      </c>
      <c r="R392" s="124">
        <f t="shared" si="33"/>
        <v>19460630.080920279</v>
      </c>
      <c r="Z392" s="2"/>
    </row>
    <row r="393" spans="13:26" x14ac:dyDescent="0.2">
      <c r="M393" s="2"/>
      <c r="N393" s="1">
        <f t="shared" si="34"/>
        <v>335</v>
      </c>
      <c r="O393" s="124">
        <f t="shared" si="35"/>
        <v>19460630.080920279</v>
      </c>
      <c r="P393" s="124">
        <f t="shared" si="36"/>
        <v>40163.892999880096</v>
      </c>
      <c r="Q393" s="124">
        <f t="shared" si="32"/>
        <v>41117.382050557921</v>
      </c>
      <c r="R393" s="124">
        <f t="shared" si="33"/>
        <v>19541911.355970718</v>
      </c>
      <c r="Z393" s="2"/>
    </row>
    <row r="394" spans="13:26" x14ac:dyDescent="0.2">
      <c r="M394" s="2"/>
      <c r="N394" s="1">
        <f t="shared" si="34"/>
        <v>336</v>
      </c>
      <c r="O394" s="124">
        <f t="shared" si="35"/>
        <v>19541911.355970718</v>
      </c>
      <c r="P394" s="124">
        <f t="shared" si="36"/>
        <v>40163.892999880096</v>
      </c>
      <c r="Q394" s="124">
        <f t="shared" si="32"/>
        <v>41289.117149879399</v>
      </c>
      <c r="R394" s="124">
        <f t="shared" si="33"/>
        <v>19623364.366120476</v>
      </c>
      <c r="Z394" s="2"/>
    </row>
    <row r="395" spans="13:26" x14ac:dyDescent="0.2">
      <c r="M395" s="2"/>
      <c r="N395" s="1">
        <f t="shared" si="34"/>
        <v>337</v>
      </c>
      <c r="O395" s="124">
        <f t="shared" si="35"/>
        <v>19623364.366120476</v>
      </c>
      <c r="P395" s="124">
        <f t="shared" si="36"/>
        <v>40163.892999880096</v>
      </c>
      <c r="Q395" s="124">
        <f t="shared" si="32"/>
        <v>41461.215099615321</v>
      </c>
      <c r="R395" s="124">
        <f t="shared" si="33"/>
        <v>19704989.47421997</v>
      </c>
      <c r="Z395" s="2"/>
    </row>
    <row r="396" spans="13:26" x14ac:dyDescent="0.2">
      <c r="M396" s="2"/>
      <c r="N396" s="1">
        <f t="shared" si="34"/>
        <v>338</v>
      </c>
      <c r="O396" s="124">
        <f t="shared" si="35"/>
        <v>19704989.47421997</v>
      </c>
      <c r="P396" s="124">
        <f t="shared" si="36"/>
        <v>40163.892999880096</v>
      </c>
      <c r="Q396" s="124">
        <f t="shared" si="32"/>
        <v>41633.676666414001</v>
      </c>
      <c r="R396" s="124">
        <f t="shared" si="33"/>
        <v>19786787.043886263</v>
      </c>
      <c r="Z396" s="2"/>
    </row>
    <row r="397" spans="13:26" x14ac:dyDescent="0.2">
      <c r="M397" s="2"/>
      <c r="N397" s="1">
        <f t="shared" si="34"/>
        <v>339</v>
      </c>
      <c r="O397" s="124">
        <f t="shared" si="35"/>
        <v>19786787.043886263</v>
      </c>
      <c r="P397" s="124">
        <f t="shared" si="36"/>
        <v>40163.892999880096</v>
      </c>
      <c r="Q397" s="124">
        <f t="shared" si="32"/>
        <v>41806.502618543556</v>
      </c>
      <c r="R397" s="124">
        <f t="shared" si="33"/>
        <v>19868757.439504687</v>
      </c>
      <c r="Z397" s="2"/>
    </row>
    <row r="398" spans="13:26" x14ac:dyDescent="0.2">
      <c r="M398" s="2"/>
      <c r="N398" s="1">
        <f t="shared" si="34"/>
        <v>340</v>
      </c>
      <c r="O398" s="124">
        <f t="shared" si="35"/>
        <v>19868757.439504687</v>
      </c>
      <c r="P398" s="124">
        <f t="shared" si="36"/>
        <v>40163.892999880096</v>
      </c>
      <c r="Q398" s="124">
        <f t="shared" si="32"/>
        <v>41979.69372589534</v>
      </c>
      <c r="R398" s="124">
        <f t="shared" si="33"/>
        <v>19950901.026230462</v>
      </c>
      <c r="Z398" s="2"/>
    </row>
    <row r="399" spans="13:26" x14ac:dyDescent="0.2">
      <c r="M399" s="2"/>
      <c r="N399" s="1">
        <f t="shared" si="34"/>
        <v>341</v>
      </c>
      <c r="O399" s="124">
        <f t="shared" si="35"/>
        <v>19950901.026230462</v>
      </c>
      <c r="P399" s="124">
        <f t="shared" si="36"/>
        <v>40163.892999880096</v>
      </c>
      <c r="Q399" s="124">
        <f t="shared" si="32"/>
        <v>42153.250759987379</v>
      </c>
      <c r="R399" s="124">
        <f t="shared" si="33"/>
        <v>20033218.169990331</v>
      </c>
      <c r="Z399" s="2"/>
    </row>
    <row r="400" spans="13:26" x14ac:dyDescent="0.2">
      <c r="M400" s="2"/>
      <c r="N400" s="1">
        <f t="shared" si="34"/>
        <v>342</v>
      </c>
      <c r="O400" s="124">
        <f t="shared" si="35"/>
        <v>20033218.169990331</v>
      </c>
      <c r="P400" s="124">
        <f t="shared" si="36"/>
        <v>40163.892999880096</v>
      </c>
      <c r="Q400" s="124">
        <f t="shared" si="32"/>
        <v>42327.174493967796</v>
      </c>
      <c r="R400" s="124">
        <f t="shared" si="33"/>
        <v>20115709.237484179</v>
      </c>
      <c r="Z400" s="2"/>
    </row>
    <row r="401" spans="13:26" x14ac:dyDescent="0.2">
      <c r="M401" s="2"/>
      <c r="N401" s="1">
        <f t="shared" si="34"/>
        <v>343</v>
      </c>
      <c r="O401" s="124">
        <f t="shared" si="35"/>
        <v>20115709.237484179</v>
      </c>
      <c r="P401" s="124">
        <f t="shared" si="36"/>
        <v>40163.892999880096</v>
      </c>
      <c r="Q401" s="124">
        <f t="shared" si="32"/>
        <v>42501.465702618247</v>
      </c>
      <c r="R401" s="124">
        <f t="shared" si="33"/>
        <v>20198374.596186679</v>
      </c>
      <c r="Z401" s="2"/>
    </row>
    <row r="402" spans="13:26" x14ac:dyDescent="0.2">
      <c r="M402" s="2"/>
      <c r="N402" s="1">
        <f t="shared" si="34"/>
        <v>344</v>
      </c>
      <c r="O402" s="124">
        <f t="shared" si="35"/>
        <v>20198374.596186679</v>
      </c>
      <c r="P402" s="124">
        <f t="shared" si="36"/>
        <v>40163.892999880096</v>
      </c>
      <c r="Q402" s="124">
        <f t="shared" si="32"/>
        <v>42676.125162357399</v>
      </c>
      <c r="R402" s="124">
        <f t="shared" si="33"/>
        <v>20281214.614348914</v>
      </c>
      <c r="Z402" s="2"/>
    </row>
    <row r="403" spans="13:26" x14ac:dyDescent="0.2">
      <c r="M403" s="2"/>
      <c r="N403" s="1">
        <f t="shared" si="34"/>
        <v>345</v>
      </c>
      <c r="O403" s="124">
        <f t="shared" si="35"/>
        <v>20281214.614348914</v>
      </c>
      <c r="P403" s="124">
        <f t="shared" si="36"/>
        <v>40163.892999880096</v>
      </c>
      <c r="Q403" s="124">
        <f t="shared" si="32"/>
        <v>42851.153651244371</v>
      </c>
      <c r="R403" s="124">
        <f t="shared" si="33"/>
        <v>20364229.661000039</v>
      </c>
      <c r="Z403" s="2"/>
    </row>
    <row r="404" spans="13:26" x14ac:dyDescent="0.2">
      <c r="M404" s="2"/>
      <c r="N404" s="1">
        <f t="shared" si="34"/>
        <v>346</v>
      </c>
      <c r="O404" s="124">
        <f t="shared" si="35"/>
        <v>20364229.661000039</v>
      </c>
      <c r="P404" s="124">
        <f t="shared" si="36"/>
        <v>40163.892999880096</v>
      </c>
      <c r="Q404" s="124">
        <f t="shared" si="32"/>
        <v>43026.551948982211</v>
      </c>
      <c r="R404" s="124">
        <f t="shared" si="33"/>
        <v>20447420.105948903</v>
      </c>
      <c r="Z404" s="2"/>
    </row>
    <row r="405" spans="13:26" x14ac:dyDescent="0.2">
      <c r="M405" s="2"/>
      <c r="N405" s="1">
        <f t="shared" si="34"/>
        <v>347</v>
      </c>
      <c r="O405" s="124">
        <f t="shared" si="35"/>
        <v>20447420.105948903</v>
      </c>
      <c r="P405" s="124">
        <f t="shared" si="36"/>
        <v>40163.892999880096</v>
      </c>
      <c r="Q405" s="124">
        <f t="shared" si="32"/>
        <v>43202.320836921346</v>
      </c>
      <c r="R405" s="124">
        <f t="shared" si="33"/>
        <v>20530786.319785703</v>
      </c>
      <c r="Z405" s="2"/>
    </row>
    <row r="406" spans="13:26" x14ac:dyDescent="0.2">
      <c r="M406" s="2"/>
      <c r="N406" s="1">
        <f t="shared" si="34"/>
        <v>348</v>
      </c>
      <c r="O406" s="124">
        <f t="shared" si="35"/>
        <v>20530786.319785703</v>
      </c>
      <c r="P406" s="124">
        <f t="shared" si="36"/>
        <v>40163.892999880096</v>
      </c>
      <c r="Q406" s="124">
        <f t="shared" si="32"/>
        <v>43378.461098063097</v>
      </c>
      <c r="R406" s="124">
        <f t="shared" si="33"/>
        <v>20614328.673883647</v>
      </c>
      <c r="Z406" s="2"/>
    </row>
    <row r="407" spans="13:26" x14ac:dyDescent="0.2">
      <c r="M407" s="2"/>
      <c r="N407" s="1">
        <f t="shared" si="34"/>
        <v>349</v>
      </c>
      <c r="O407" s="124">
        <f t="shared" si="35"/>
        <v>20614328.673883647</v>
      </c>
      <c r="P407" s="124">
        <f t="shared" si="36"/>
        <v>40163.892999880096</v>
      </c>
      <c r="Q407" s="124">
        <f t="shared" si="32"/>
        <v>43554.973517063132</v>
      </c>
      <c r="R407" s="124">
        <f t="shared" si="33"/>
        <v>20698047.540400591</v>
      </c>
      <c r="Z407" s="2"/>
    </row>
    <row r="408" spans="13:26" x14ac:dyDescent="0.2">
      <c r="M408" s="2"/>
      <c r="N408" s="1">
        <f t="shared" si="34"/>
        <v>350</v>
      </c>
      <c r="O408" s="124">
        <f t="shared" si="35"/>
        <v>20698047.540400591</v>
      </c>
      <c r="P408" s="124">
        <f t="shared" si="36"/>
        <v>40163.892999880096</v>
      </c>
      <c r="Q408" s="124">
        <f t="shared" si="32"/>
        <v>43731.858880234999</v>
      </c>
      <c r="R408" s="124">
        <f t="shared" si="33"/>
        <v>20781943.292280708</v>
      </c>
      <c r="Z408" s="2"/>
    </row>
    <row r="409" spans="13:26" x14ac:dyDescent="0.2">
      <c r="M409" s="2"/>
      <c r="N409" s="1">
        <f t="shared" si="34"/>
        <v>351</v>
      </c>
      <c r="O409" s="124">
        <f t="shared" si="35"/>
        <v>20781943.292280708</v>
      </c>
      <c r="P409" s="124">
        <f t="shared" si="36"/>
        <v>40163.892999880096</v>
      </c>
      <c r="Q409" s="124">
        <f t="shared" si="32"/>
        <v>43909.117975553585</v>
      </c>
      <c r="R409" s="124">
        <f t="shared" si="33"/>
        <v>20866016.303256143</v>
      </c>
      <c r="Z409" s="2"/>
    </row>
    <row r="410" spans="13:26" x14ac:dyDescent="0.2">
      <c r="M410" s="2"/>
      <c r="N410" s="1">
        <f t="shared" si="34"/>
        <v>352</v>
      </c>
      <c r="O410" s="124">
        <f t="shared" si="35"/>
        <v>20866016.303256143</v>
      </c>
      <c r="P410" s="124">
        <f t="shared" si="36"/>
        <v>40163.892999880096</v>
      </c>
      <c r="Q410" s="124">
        <f t="shared" si="32"/>
        <v>44086.751592658657</v>
      </c>
      <c r="R410" s="124">
        <f t="shared" si="33"/>
        <v>20950266.947848681</v>
      </c>
      <c r="Z410" s="2"/>
    </row>
    <row r="411" spans="13:26" x14ac:dyDescent="0.2">
      <c r="M411" s="2"/>
      <c r="N411" s="1">
        <f t="shared" si="34"/>
        <v>353</v>
      </c>
      <c r="O411" s="124">
        <f t="shared" si="35"/>
        <v>20950266.947848681</v>
      </c>
      <c r="P411" s="124">
        <f t="shared" si="36"/>
        <v>40163.892999880096</v>
      </c>
      <c r="Q411" s="124">
        <f t="shared" si="32"/>
        <v>44264.760522858385</v>
      </c>
      <c r="R411" s="124">
        <f t="shared" si="33"/>
        <v>21034695.601371419</v>
      </c>
      <c r="Z411" s="2"/>
    </row>
    <row r="412" spans="13:26" x14ac:dyDescent="0.2">
      <c r="M412" s="2"/>
      <c r="N412" s="1">
        <f t="shared" si="34"/>
        <v>354</v>
      </c>
      <c r="O412" s="124">
        <f t="shared" si="35"/>
        <v>21034695.601371419</v>
      </c>
      <c r="P412" s="124">
        <f t="shared" si="36"/>
        <v>40163.892999880096</v>
      </c>
      <c r="Q412" s="124">
        <f t="shared" si="32"/>
        <v>44443.145559132827</v>
      </c>
      <c r="R412" s="124">
        <f t="shared" si="33"/>
        <v>21119302.639930431</v>
      </c>
      <c r="Z412" s="2"/>
    </row>
    <row r="413" spans="13:26" x14ac:dyDescent="0.2">
      <c r="M413" s="2"/>
      <c r="N413" s="1">
        <f t="shared" si="34"/>
        <v>355</v>
      </c>
      <c r="O413" s="124">
        <f t="shared" si="35"/>
        <v>21119302.639930431</v>
      </c>
      <c r="P413" s="124">
        <f t="shared" si="36"/>
        <v>40163.892999880096</v>
      </c>
      <c r="Q413" s="124">
        <f t="shared" si="32"/>
        <v>44621.90749613753</v>
      </c>
      <c r="R413" s="124">
        <f t="shared" si="33"/>
        <v>21204088.440426446</v>
      </c>
      <c r="Z413" s="2"/>
    </row>
    <row r="414" spans="13:26" x14ac:dyDescent="0.2">
      <c r="M414" s="2"/>
      <c r="N414" s="1">
        <f t="shared" si="34"/>
        <v>356</v>
      </c>
      <c r="O414" s="124">
        <f t="shared" si="35"/>
        <v>21204088.440426446</v>
      </c>
      <c r="P414" s="124">
        <f t="shared" si="36"/>
        <v>40163.892999880096</v>
      </c>
      <c r="Q414" s="124">
        <f t="shared" si="32"/>
        <v>44801.047130206978</v>
      </c>
      <c r="R414" s="124">
        <f t="shared" si="33"/>
        <v>21289053.380556535</v>
      </c>
      <c r="Z414" s="2"/>
    </row>
    <row r="415" spans="13:26" x14ac:dyDescent="0.2">
      <c r="M415" s="2"/>
      <c r="N415" s="1">
        <f t="shared" si="34"/>
        <v>357</v>
      </c>
      <c r="O415" s="124">
        <f t="shared" si="35"/>
        <v>21289053.380556535</v>
      </c>
      <c r="P415" s="124">
        <f t="shared" si="36"/>
        <v>40163.892999880096</v>
      </c>
      <c r="Q415" s="124">
        <f t="shared" si="32"/>
        <v>44980.565259358242</v>
      </c>
      <c r="R415" s="124">
        <f t="shared" si="33"/>
        <v>21374197.838815775</v>
      </c>
      <c r="Z415" s="2"/>
    </row>
    <row r="416" spans="13:26" x14ac:dyDescent="0.2">
      <c r="M416" s="2"/>
      <c r="N416" s="1">
        <f t="shared" si="34"/>
        <v>358</v>
      </c>
      <c r="O416" s="124">
        <f t="shared" si="35"/>
        <v>21374197.838815775</v>
      </c>
      <c r="P416" s="124">
        <f t="shared" si="36"/>
        <v>40163.892999880096</v>
      </c>
      <c r="Q416" s="124">
        <f t="shared" si="32"/>
        <v>45160.462683294449</v>
      </c>
      <c r="R416" s="124">
        <f t="shared" si="33"/>
        <v>21459522.194498949</v>
      </c>
      <c r="Z416" s="2"/>
    </row>
    <row r="417" spans="13:26" x14ac:dyDescent="0.2">
      <c r="M417" s="2"/>
      <c r="N417" s="1">
        <f t="shared" si="34"/>
        <v>359</v>
      </c>
      <c r="O417" s="124">
        <f t="shared" si="35"/>
        <v>21459522.194498949</v>
      </c>
      <c r="P417" s="124">
        <f t="shared" si="36"/>
        <v>40163.892999880096</v>
      </c>
      <c r="Q417" s="124">
        <f t="shared" si="32"/>
        <v>45340.740203408372</v>
      </c>
      <c r="R417" s="124">
        <f t="shared" si="33"/>
        <v>21545026.827702235</v>
      </c>
      <c r="Z417" s="2"/>
    </row>
    <row r="418" spans="13:26" x14ac:dyDescent="0.2">
      <c r="M418" s="2"/>
      <c r="N418" s="1">
        <f t="shared" si="34"/>
        <v>360</v>
      </c>
      <c r="O418" s="124">
        <f t="shared" si="35"/>
        <v>21545026.827702235</v>
      </c>
      <c r="P418" s="124">
        <f t="shared" si="36"/>
        <v>40163.892999880096</v>
      </c>
      <c r="Q418" s="124">
        <f t="shared" si="32"/>
        <v>45521.39862278603</v>
      </c>
      <c r="R418" s="124">
        <f t="shared" si="33"/>
        <v>21630712.1193249</v>
      </c>
      <c r="Z418" s="2"/>
    </row>
    <row r="419" spans="13:26" x14ac:dyDescent="0.2">
      <c r="M419" s="2"/>
      <c r="N419" s="163" t="s">
        <v>216</v>
      </c>
      <c r="O419" s="163" t="s">
        <v>216</v>
      </c>
      <c r="P419" s="163" t="s">
        <v>216</v>
      </c>
      <c r="Q419" s="163" t="s">
        <v>216</v>
      </c>
      <c r="R419" s="163" t="s">
        <v>216</v>
      </c>
      <c r="Z419" s="2"/>
    </row>
    <row r="420" spans="13:26" x14ac:dyDescent="0.2">
      <c r="M420" s="2"/>
      <c r="N420" s="134"/>
      <c r="O420" s="134" t="s">
        <v>231</v>
      </c>
      <c r="P420" s="196">
        <f>SUM(P59:P418)</f>
        <v>14459001.479956809</v>
      </c>
      <c r="Q420" s="196">
        <f>SUM(Q59:Q418)</f>
        <v>7171710.6393680889</v>
      </c>
      <c r="R420" s="196">
        <f>P420+Q420</f>
        <v>21630712.1193249</v>
      </c>
      <c r="S420" s="124">
        <f>R420-P54</f>
        <v>8.1956386566162109E-8</v>
      </c>
      <c r="Z420" s="2"/>
    </row>
    <row r="421" spans="13:26" x14ac:dyDescent="0.2"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4DBCC-DA8A-4B9F-A36D-FB20824C456E}">
  <sheetPr>
    <tabColor theme="2" tint="-0.499984740745262"/>
    <pageSetUpPr fitToPage="1"/>
  </sheetPr>
  <dimension ref="A1:AH385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4.285156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28515625" style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5703125" style="1" bestFit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Jamison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9770673.7406488229</v>
      </c>
      <c r="Q8" s="184">
        <f>G10</f>
        <v>4439045.8174935598</v>
      </c>
      <c r="R8" s="184">
        <f>G11</f>
        <v>4445483.2125120144</v>
      </c>
      <c r="S8" s="184">
        <f>G12</f>
        <v>4434866.9166152794</v>
      </c>
      <c r="T8" s="184">
        <f>G13</f>
        <v>-3548722.2059720308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19122607.513742127</v>
      </c>
      <c r="Q9" s="184">
        <f>L10</f>
        <v>9367829.673039902</v>
      </c>
      <c r="R9" s="184">
        <f>L11</f>
        <v>9534261.4005927648</v>
      </c>
      <c r="S9" s="184">
        <f>L12</f>
        <v>7831487.7411812898</v>
      </c>
      <c r="T9" s="184">
        <f>L13</f>
        <v>-7610971.3010718292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28</v>
      </c>
      <c r="B10" s="170">
        <f>'Escalation Factors'!$A$10</f>
        <v>2023</v>
      </c>
      <c r="C10" s="201">
        <v>2052</v>
      </c>
      <c r="D10" s="10" t="s">
        <v>155</v>
      </c>
      <c r="E10" s="184">
        <f>VLOOKUP($A$10,'Cost Estimates in 2023'!$A:$F,2,FALSE)</f>
        <v>4209575</v>
      </c>
      <c r="F10" s="164">
        <f>VLOOKUP(G$7,Multiplier_Labor,3,FALSE)</f>
        <v>1.0545116353773385</v>
      </c>
      <c r="G10" s="185">
        <f>E10*F10</f>
        <v>4439045.8174935598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9367829.673039902</v>
      </c>
      <c r="M10" s="2"/>
      <c r="O10" s="134" t="s">
        <v>235</v>
      </c>
      <c r="P10" s="184">
        <f>SUM(Q10:T10)</f>
        <v>19122607.513742127</v>
      </c>
      <c r="Q10" s="184">
        <f>Q9-Q16</f>
        <v>9367829.673039902</v>
      </c>
      <c r="R10" s="184">
        <f>R9-R16</f>
        <v>9534261.4005927648</v>
      </c>
      <c r="S10" s="184">
        <f>S9-S16</f>
        <v>7831487.7411812898</v>
      </c>
      <c r="T10" s="184">
        <f>T9-T16</f>
        <v>-7610971.3010718292</v>
      </c>
      <c r="Z10" s="2"/>
      <c r="AA10" s="186" t="str">
        <f>A10</f>
        <v>Jamison Solar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9770673.7406488229</v>
      </c>
      <c r="AF10" s="182">
        <f>P16</f>
        <v>0</v>
      </c>
      <c r="AG10" s="182">
        <f>L15</f>
        <v>19122607.513742127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4384950</v>
      </c>
      <c r="F11" s="164">
        <f>VLOOKUP(G$7,Multiplier_Materials,3,FALSE)</f>
        <v>1.0138047668757943</v>
      </c>
      <c r="G11" s="185">
        <f>E11*F11</f>
        <v>4445483.2125120144</v>
      </c>
      <c r="H11" s="137"/>
      <c r="K11" s="164">
        <f>VLOOKUP(J$10,Multiplier_Materials,4,FALSE)</f>
        <v>2.1447075480474549</v>
      </c>
      <c r="L11" s="185">
        <f>G11*K11</f>
        <v>9534261.4005927648</v>
      </c>
      <c r="M11" s="2"/>
      <c r="O11" s="134" t="s">
        <v>234</v>
      </c>
      <c r="P11" s="184">
        <f>SUM(Q11:T11)</f>
        <v>9770673.7406488284</v>
      </c>
      <c r="Q11" s="184">
        <f>Q10/((1+Q13)^(P12))</f>
        <v>4439045.8174935738</v>
      </c>
      <c r="R11" s="184">
        <f>R10/((1+R13)^(P12))</f>
        <v>4445483.2125120144</v>
      </c>
      <c r="S11" s="184">
        <f>S10/((1+S13)^(P12))</f>
        <v>4434866.916615271</v>
      </c>
      <c r="T11" s="184">
        <f>T10/((1+T13)^(P12))</f>
        <v>-3548722.2059720308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4257415</v>
      </c>
      <c r="F12" s="164">
        <f>VLOOKUP(G$7,Multiplier_GDP,3,FALSE)</f>
        <v>1.0416806716317952</v>
      </c>
      <c r="G12" s="185">
        <f>E12*F12</f>
        <v>4434866.9166152794</v>
      </c>
      <c r="H12" s="137"/>
      <c r="K12" s="164">
        <f>VLOOKUP(J$10,Multiplier_GDP,4,FALSE)</f>
        <v>1.7658901356973153</v>
      </c>
      <c r="L12" s="185">
        <f>G12*K12</f>
        <v>7831487.7411812898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-3500400</v>
      </c>
      <c r="F13" s="164">
        <f>F11</f>
        <v>1.0138047668757943</v>
      </c>
      <c r="G13" s="185">
        <f>E13*F13</f>
        <v>-3548722.2059720308</v>
      </c>
      <c r="H13" s="137"/>
      <c r="K13" s="164">
        <f>K11</f>
        <v>2.1447075480474549</v>
      </c>
      <c r="L13" s="185">
        <f>G13*K13</f>
        <v>-7610971.3010718292</v>
      </c>
      <c r="M13" s="2"/>
      <c r="O13" s="180" t="s">
        <v>237</v>
      </c>
      <c r="P13" s="189">
        <f>IF(P8=0,0,((P9/P8)^(1/($P7-$P6))-1))</f>
        <v>2.5181680676210183E-2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502432.59864939941</v>
      </c>
      <c r="Q14" s="185">
        <f>PMT(Q13,$P12,-Q11)</f>
        <v>236632.35303955359</v>
      </c>
      <c r="R14" s="185">
        <f>PMT(R13,$P12,-R11)</f>
        <v>238729.45214757469</v>
      </c>
      <c r="S14" s="185">
        <f>PMT(S13,$P12,-S11)</f>
        <v>217642.76675669197</v>
      </c>
      <c r="T14" s="185">
        <f>PMT(T13,$P12,-T11)</f>
        <v>-190571.97329442081</v>
      </c>
      <c r="U14" s="190"/>
      <c r="Z14" s="2"/>
    </row>
    <row r="15" spans="1:34" x14ac:dyDescent="0.2">
      <c r="E15" s="185">
        <f>SUM(E10:E13)</f>
        <v>9351540</v>
      </c>
      <c r="F15" s="124"/>
      <c r="G15" s="185">
        <f>SUM(G10:G13)</f>
        <v>9770673.7406488229</v>
      </c>
      <c r="H15" s="137"/>
      <c r="L15" s="185">
        <f>SUM(L10:L13)</f>
        <v>19122607.513742127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502432.59864939941</v>
      </c>
      <c r="Q17" s="124">
        <f>IF($N17&lt;=TRUNC($P$12),Q14*(1+0),0)</f>
        <v>236632.35303955359</v>
      </c>
      <c r="R17" s="124">
        <f>IF($N17&lt;=TRUNC($P$12),R14*(1+0),0)</f>
        <v>238729.45214757469</v>
      </c>
      <c r="S17" s="124">
        <f>IF($N17&lt;=TRUNC($P$12),S14*(1+0),0)</f>
        <v>217642.76675669197</v>
      </c>
      <c r="T17" s="124">
        <f>IF($N17&lt;=TRUNC($P$12),T14*(1+0),0)</f>
        <v>-190571.97329442081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515082.17021710216</v>
      </c>
      <c r="Q18" s="124">
        <f t="shared" ref="Q18:Q48" si="3">IF($N18&lt;=TRUNC($P$12),Q17*(1+Q$13),0)</f>
        <v>243269.16334158077</v>
      </c>
      <c r="R18" s="124">
        <f t="shared" ref="R18:R48" si="4">IF($N18&lt;=TRUNC($P$12),R17*(1+R$13),0)</f>
        <v>245572.02601611373</v>
      </c>
      <c r="S18" s="124">
        <f t="shared" ref="S18:S48" si="5">IF($N18&lt;=TRUNC($P$12),S17*(1+S$13),0)</f>
        <v>222275.21611107641</v>
      </c>
      <c r="T18" s="124">
        <f t="shared" ref="T18:T48" si="6">IF($N18&lt;=TRUNC($P$12),T17*(1+T$13),0)</f>
        <v>-196034.2352516687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528056.04710279312</v>
      </c>
      <c r="Q19" s="124">
        <f t="shared" si="3"/>
        <v>250092.11577683408</v>
      </c>
      <c r="R19" s="124">
        <f t="shared" si="4"/>
        <v>252610.72489866015</v>
      </c>
      <c r="S19" s="124">
        <f t="shared" si="5"/>
        <v>227006.26551241268</v>
      </c>
      <c r="T19" s="124">
        <f t="shared" si="6"/>
        <v>-201653.05908511387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541362.68266535248</v>
      </c>
      <c r="Q20" s="124">
        <f t="shared" si="3"/>
        <v>257106.43106011246</v>
      </c>
      <c r="R20" s="124">
        <f t="shared" si="4"/>
        <v>259851.17022099</v>
      </c>
      <c r="S20" s="124">
        <f t="shared" si="5"/>
        <v>231838.01362784536</v>
      </c>
      <c r="T20" s="124">
        <f t="shared" si="6"/>
        <v>-207432.93224359537</v>
      </c>
      <c r="U20" s="196">
        <f>SUM(Q17:T20)/4</f>
        <v>521733.37465866178</v>
      </c>
      <c r="V20" s="124">
        <f>SUM(Q17:Q20)/4</f>
        <v>246775.01580452023</v>
      </c>
      <c r="W20" s="124">
        <f>SUM(R17:R20)/4</f>
        <v>249190.84332083463</v>
      </c>
      <c r="X20" s="124">
        <f>SUM(S17:S20)/4</f>
        <v>224690.56550200659</v>
      </c>
      <c r="Y20" s="124">
        <f>SUM(T17:T20)/4</f>
        <v>-198923.04996869969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555010.7538606266</v>
      </c>
      <c r="Q21" s="124">
        <f t="shared" si="3"/>
        <v>264317.47633122117</v>
      </c>
      <c r="R21" s="124">
        <f t="shared" si="4"/>
        <v>267299.14453278249</v>
      </c>
      <c r="S21" s="124">
        <f t="shared" si="5"/>
        <v>236772.6037939073</v>
      </c>
      <c r="T21" s="124">
        <f t="shared" si="6"/>
        <v>-213378.47079728436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569009.16723057441</v>
      </c>
      <c r="Q22" s="124">
        <f t="shared" si="3"/>
        <v>271730.76926174306</v>
      </c>
      <c r="R22" s="124">
        <f t="shared" si="4"/>
        <v>274960.59612582775</v>
      </c>
      <c r="S22" s="124">
        <f t="shared" si="5"/>
        <v>241812.22496729178</v>
      </c>
      <c r="T22" s="124">
        <f t="shared" si="6"/>
        <v>-219494.42312428824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583367.06505453575</v>
      </c>
      <c r="Q23" s="124">
        <f t="shared" si="3"/>
        <v>279351.98227699235</v>
      </c>
      <c r="R23" s="124">
        <f t="shared" si="4"/>
        <v>282841.64378460369</v>
      </c>
      <c r="S23" s="124">
        <f t="shared" si="5"/>
        <v>246959.11269586158</v>
      </c>
      <c r="T23" s="124">
        <f t="shared" si="6"/>
        <v>-225785.67370292181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598093.83166704862</v>
      </c>
      <c r="Q24" s="124">
        <f t="shared" si="3"/>
        <v>287186.94689638133</v>
      </c>
      <c r="R24" s="124">
        <f t="shared" si="4"/>
        <v>290948.58167301631</v>
      </c>
      <c r="S24" s="124">
        <f t="shared" si="5"/>
        <v>252215.55011032539</v>
      </c>
      <c r="T24" s="124">
        <f t="shared" si="6"/>
        <v>-232257.24701267437</v>
      </c>
      <c r="U24" s="196">
        <f>SUM(Q21:T24)/4</f>
        <v>576370.20445319638</v>
      </c>
      <c r="V24" s="124">
        <f>SUM(Q21:Q24)/4</f>
        <v>275646.79369158449</v>
      </c>
      <c r="W24" s="124">
        <f>SUM(R21:R24)/4</f>
        <v>279012.49152905756</v>
      </c>
      <c r="X24" s="124">
        <f>SUM(S21:S24)/4</f>
        <v>244439.87289184652</v>
      </c>
      <c r="Y24" s="124">
        <f>SUM(T21:T24)/4</f>
        <v>-222728.95365929219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613199.09994676069</v>
      </c>
      <c r="Q25" s="124">
        <f t="shared" si="3"/>
        <v>295241.65819552075</v>
      </c>
      <c r="R25" s="124">
        <f t="shared" si="4"/>
        <v>299287.8843612058</v>
      </c>
      <c r="S25" s="124">
        <f t="shared" si="5"/>
        <v>257583.86893702202</v>
      </c>
      <c r="T25" s="124">
        <f t="shared" si="6"/>
        <v>-238914.311546988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628692.7579811113</v>
      </c>
      <c r="Q26" s="124">
        <f t="shared" si="3"/>
        <v>303522.27939346869</v>
      </c>
      <c r="R26" s="124">
        <f t="shared" si="4"/>
        <v>307866.21199643356</v>
      </c>
      <c r="S26" s="124">
        <f t="shared" si="5"/>
        <v>263066.45053226111</v>
      </c>
      <c r="T26" s="124">
        <f t="shared" si="6"/>
        <v>-245762.18394105206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644584.95591158583</v>
      </c>
      <c r="Q27" s="124">
        <f t="shared" si="3"/>
        <v>312035.1465686374</v>
      </c>
      <c r="R27" s="124">
        <f t="shared" si="4"/>
        <v>316690.41562217922</v>
      </c>
      <c r="S27" s="124">
        <f t="shared" si="5"/>
        <v>268665.72693867958</v>
      </c>
      <c r="T27" s="124">
        <f t="shared" si="6"/>
        <v>-252806.3332179104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660886.11296447297</v>
      </c>
      <c r="Q28" s="124">
        <f t="shared" si="3"/>
        <v>320786.77350696706</v>
      </c>
      <c r="R28" s="124">
        <f t="shared" si="4"/>
        <v>325767.54264969629</v>
      </c>
      <c r="S28" s="124">
        <f t="shared" si="5"/>
        <v>274384.18196408212</v>
      </c>
      <c r="T28" s="124">
        <f t="shared" si="6"/>
        <v>-260052.38515627247</v>
      </c>
      <c r="U28" s="196">
        <f>SUM(Q25:T28)/4</f>
        <v>636840.73170098255</v>
      </c>
      <c r="V28" s="124">
        <f>SUM(Q25:Q28)/4</f>
        <v>307896.46441614849</v>
      </c>
      <c r="W28" s="124">
        <f>SUM(R25:R28)/4</f>
        <v>312403.01365737873</v>
      </c>
      <c r="X28" s="124">
        <f>SUM(S25:S28)/4</f>
        <v>265925.05709301122</v>
      </c>
      <c r="Y28" s="124">
        <f>SUM(T25:T28)/4</f>
        <v>-249383.80346555571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677606.92467219988</v>
      </c>
      <c r="Q29" s="124">
        <f t="shared" si="3"/>
        <v>329783.85668607586</v>
      </c>
      <c r="R29" s="124">
        <f t="shared" si="4"/>
        <v>335104.84248639614</v>
      </c>
      <c r="S29" s="124">
        <f t="shared" si="5"/>
        <v>280224.35228324449</v>
      </c>
      <c r="T29" s="124">
        <f t="shared" si="6"/>
        <v>-267506.12678351661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694758.37029044959</v>
      </c>
      <c r="Q30" s="124">
        <f t="shared" si="3"/>
        <v>339033.28039919998</v>
      </c>
      <c r="R30" s="124">
        <f t="shared" si="4"/>
        <v>344709.7723255551</v>
      </c>
      <c r="S30" s="124">
        <f t="shared" si="5"/>
        <v>286188.82856316847</v>
      </c>
      <c r="T30" s="124">
        <f t="shared" si="6"/>
        <v>-275173.5109974739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712351.72041641688</v>
      </c>
      <c r="Q31" s="124">
        <f t="shared" si="3"/>
        <v>348542.12202284462</v>
      </c>
      <c r="R31" s="124">
        <f t="shared" si="4"/>
        <v>354590.00310196896</v>
      </c>
      <c r="S31" s="124">
        <f t="shared" si="5"/>
        <v>292280.25661228708</v>
      </c>
      <c r="T31" s="124">
        <f t="shared" si="6"/>
        <v>-283060.66132068378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730398.54481370002</v>
      </c>
      <c r="Q32" s="124">
        <f t="shared" si="3"/>
        <v>358317.65743217629</v>
      </c>
      <c r="R32" s="124">
        <f t="shared" si="4"/>
        <v>364753.42561831122</v>
      </c>
      <c r="S32" s="124">
        <f t="shared" si="5"/>
        <v>298501.33855413058</v>
      </c>
      <c r="T32" s="124">
        <f t="shared" si="6"/>
        <v>-291173.87679091818</v>
      </c>
      <c r="U32" s="196">
        <f>SUM(Q29:T32)/4</f>
        <v>703778.89004819165</v>
      </c>
      <c r="V32" s="124">
        <f>SUM(Q29:Q32)/4</f>
        <v>343919.22913507419</v>
      </c>
      <c r="W32" s="124">
        <f>SUM(R29:R32)/4</f>
        <v>349789.51088305784</v>
      </c>
      <c r="X32" s="124">
        <f>SUM(S29:S32)/4</f>
        <v>289298.69400320767</v>
      </c>
      <c r="Y32" s="124">
        <f>SUM(T29:T32)/4</f>
        <v>-279228.5439731481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748910.72044948093</v>
      </c>
      <c r="Q33" s="124">
        <f t="shared" si="3"/>
        <v>368367.36656830029</v>
      </c>
      <c r="R33" s="124">
        <f t="shared" si="4"/>
        <v>375208.15684708772</v>
      </c>
      <c r="S33" s="124">
        <f t="shared" si="5"/>
        <v>304854.83402597334</v>
      </c>
      <c r="T33" s="124">
        <f t="shared" si="6"/>
        <v>-299519.63699188043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767900.43974980176</v>
      </c>
      <c r="Q34" s="124">
        <f t="shared" si="3"/>
        <v>378698.93916168303</v>
      </c>
      <c r="R34" s="124">
        <f t="shared" si="4"/>
        <v>385962.54641322099</v>
      </c>
      <c r="S34" s="124">
        <f t="shared" si="5"/>
        <v>311343.56140299368</v>
      </c>
      <c r="T34" s="124">
        <f t="shared" si="6"/>
        <v>-308104.60722809582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787380.21907890134</v>
      </c>
      <c r="Q35" s="124">
        <f t="shared" si="3"/>
        <v>389320.28061609907</v>
      </c>
      <c r="R35" s="124">
        <f t="shared" si="4"/>
        <v>397025.18326244113</v>
      </c>
      <c r="S35" s="124">
        <f t="shared" si="5"/>
        <v>317970.39904848923</v>
      </c>
      <c r="T35" s="124">
        <f t="shared" si="6"/>
        <v>-316935.64384812803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807362.90744874568</v>
      </c>
      <c r="Q36" s="124">
        <f t="shared" si="3"/>
        <v>400239.51805760455</v>
      </c>
      <c r="R36" s="124">
        <f t="shared" si="4"/>
        <v>408404.90252080956</v>
      </c>
      <c r="S36" s="124">
        <f t="shared" si="5"/>
        <v>324738.28659070289</v>
      </c>
      <c r="T36" s="124">
        <f t="shared" si="6"/>
        <v>-326019.79972037126</v>
      </c>
      <c r="U36" s="196">
        <f>SUM(Q33:T36)/4</f>
        <v>777888.57168173231</v>
      </c>
      <c r="V36" s="124">
        <f>SUM(Q33:Q36)/4</f>
        <v>384156.52610092174</v>
      </c>
      <c r="W36" s="124">
        <f>SUM(R33:R36)/4</f>
        <v>391650.19726088986</v>
      </c>
      <c r="X36" s="124">
        <f>SUM(S33:S36)/4</f>
        <v>314726.77026703977</v>
      </c>
      <c r="Y36" s="124">
        <f>SUM(T33:T36)/4</f>
        <v>-312644.92194711888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827861.69546505238</v>
      </c>
      <c r="Q37" s="124">
        <f t="shared" si="3"/>
        <v>411465.00655316585</v>
      </c>
      <c r="R37" s="124">
        <f t="shared" si="4"/>
        <v>420110.7925508534</v>
      </c>
      <c r="S37" s="124">
        <f t="shared" si="5"/>
        <v>331650.22622682567</v>
      </c>
      <c r="T37" s="124">
        <f t="shared" si="6"/>
        <v>-335364.32986579265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848890.12451627944</v>
      </c>
      <c r="Q38" s="124">
        <f t="shared" si="3"/>
        <v>423005.33550370153</v>
      </c>
      <c r="R38" s="124">
        <f t="shared" si="4"/>
        <v>432152.202209946</v>
      </c>
      <c r="S38" s="124">
        <f t="shared" si="5"/>
        <v>338709.28405475448</v>
      </c>
      <c r="T38" s="124">
        <f t="shared" si="6"/>
        <v>-344976.69725212269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870462.09621223481</v>
      </c>
      <c r="Q39" s="124">
        <f t="shared" si="3"/>
        <v>434869.33521642961</v>
      </c>
      <c r="R39" s="124">
        <f t="shared" si="4"/>
        <v>444538.74831673066</v>
      </c>
      <c r="S39" s="124">
        <f t="shared" si="5"/>
        <v>345918.5914331961</v>
      </c>
      <c r="T39" s="124">
        <f t="shared" si="6"/>
        <v>-354864.57875412138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892591.88207913935</v>
      </c>
      <c r="Q40" s="124">
        <f t="shared" si="3"/>
        <v>447066.08366154897</v>
      </c>
      <c r="R40" s="124">
        <f t="shared" si="4"/>
        <v>457280.32333155029</v>
      </c>
      <c r="S40" s="124">
        <f t="shared" si="5"/>
        <v>353281.34637072042</v>
      </c>
      <c r="T40" s="124">
        <f t="shared" si="6"/>
        <v>-365035.87128468038</v>
      </c>
      <c r="U40" s="196">
        <f>SUM(Q37:T40)/4</f>
        <v>859951.44956817653</v>
      </c>
      <c r="V40" s="124">
        <f>SUM(Q37:Q40)/4</f>
        <v>429101.4402337115</v>
      </c>
      <c r="W40" s="124">
        <f>SUM(R37:R40)/4</f>
        <v>438520.51660227007</v>
      </c>
      <c r="X40" s="124">
        <f>SUM(S37:S40)/4</f>
        <v>342389.86202137417</v>
      </c>
      <c r="Y40" s="124">
        <f>SUM(T37:T40)/4</f>
        <v>-350060.36928917927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915294.13351816358</v>
      </c>
      <c r="Q41" s="124">
        <f t="shared" si="3"/>
        <v>459604.91341842484</v>
      </c>
      <c r="R41" s="124">
        <f t="shared" si="4"/>
        <v>470387.10325701721</v>
      </c>
      <c r="S41" s="124">
        <f t="shared" si="5"/>
        <v>360800.81494437926</v>
      </c>
      <c r="T41" s="124">
        <f t="shared" si="6"/>
        <v>-375498.69810165768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938583.89203466475</v>
      </c>
      <c r="Q42" s="124">
        <f t="shared" si="3"/>
        <v>472495.41881659348</v>
      </c>
      <c r="R42" s="124">
        <f t="shared" si="4"/>
        <v>483869.55576503277</v>
      </c>
      <c r="S42" s="124">
        <f t="shared" si="5"/>
        <v>368480.33274852001</v>
      </c>
      <c r="T42" s="124">
        <f t="shared" si="6"/>
        <v>-386261.41529548145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962476.59974552877</v>
      </c>
      <c r="Q43" s="124">
        <f t="shared" si="3"/>
        <v>485747.46327705006</v>
      </c>
      <c r="R43" s="124">
        <f t="shared" si="4"/>
        <v>497738.44855674711</v>
      </c>
      <c r="S43" s="124">
        <f t="shared" si="5"/>
        <v>376323.30637443659</v>
      </c>
      <c r="T43" s="124">
        <f t="shared" si="6"/>
        <v>-397332.618462705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704088.65632458939</v>
      </c>
      <c r="V44" s="124">
        <f>SUM(Q41:Q44)/4</f>
        <v>354461.94887801708</v>
      </c>
      <c r="W44" s="124">
        <f>SUM(R41:R44)/4</f>
        <v>362998.77689469926</v>
      </c>
      <c r="X44" s="124">
        <f>SUM(S41:S44)/4</f>
        <v>276401.11351683398</v>
      </c>
      <c r="Y44" s="124">
        <f>SUM(T41:T44)/4</f>
        <v>-289773.18296496104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19122607.513742123</v>
      </c>
      <c r="Q50" s="196">
        <f>SUM(Q$17:Q$48)</f>
        <v>9367829.6730399095</v>
      </c>
      <c r="R50" s="196">
        <f>SUM(R$17:R$48)</f>
        <v>9534261.4005927518</v>
      </c>
      <c r="S50" s="196">
        <f>SUM(S$17:S$48)</f>
        <v>7831487.7411812786</v>
      </c>
      <c r="T50" s="196">
        <f>SUM(T$17:T$48)</f>
        <v>-7610971.3010718198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0</v>
      </c>
      <c r="S51" s="188">
        <f>S50-S$10</f>
        <v>-1.1175870895385742E-8</v>
      </c>
      <c r="T51" s="188">
        <f>T50-T$10</f>
        <v>9.3132257461547852E-9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2.5181680676210183E-2</v>
      </c>
      <c r="Z52" s="2"/>
    </row>
    <row r="53" spans="13:26" x14ac:dyDescent="0.2">
      <c r="M53" s="2"/>
      <c r="O53" s="134" t="s">
        <v>236</v>
      </c>
      <c r="P53" s="197">
        <f>((1+P52)^(1/12))-1</f>
        <v>2.0746362796244533E-3</v>
      </c>
      <c r="Z53" s="2"/>
    </row>
    <row r="54" spans="13:26" x14ac:dyDescent="0.2">
      <c r="M54" s="2"/>
      <c r="O54" s="134" t="s">
        <v>235</v>
      </c>
      <c r="P54" s="196">
        <f>P10</f>
        <v>19122607.513742127</v>
      </c>
      <c r="Z54" s="2"/>
    </row>
    <row r="55" spans="13:26" x14ac:dyDescent="0.2">
      <c r="M55" s="2"/>
      <c r="O55" s="134" t="s">
        <v>234</v>
      </c>
      <c r="P55" s="196">
        <f>P54/(1+P53)^P56</f>
        <v>9770673.7406486478</v>
      </c>
      <c r="Z55" s="2"/>
    </row>
    <row r="56" spans="13:26" x14ac:dyDescent="0.2">
      <c r="M56" s="2"/>
      <c r="O56" s="134" t="s">
        <v>233</v>
      </c>
      <c r="P56" s="124">
        <f>$P$12*12</f>
        <v>324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41448.819754287113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41448.819754287113</v>
      </c>
      <c r="Q59" s="124">
        <f t="shared" ref="Q59:Q122" si="7">O59*$P$53</f>
        <v>0</v>
      </c>
      <c r="R59" s="124">
        <f t="shared" ref="R59:R122" si="8">O59+P59+Q59</f>
        <v>41448.819754287113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41448.819754287113</v>
      </c>
      <c r="P60" s="124">
        <f t="shared" ref="P60:P123" si="11">P59</f>
        <v>41448.819754287113</v>
      </c>
      <c r="Q60" s="124">
        <f t="shared" si="7"/>
        <v>85.991225209858769</v>
      </c>
      <c r="R60" s="124">
        <f t="shared" si="8"/>
        <v>82983.630733784084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82983.630733784084</v>
      </c>
      <c r="P61" s="124">
        <f t="shared" si="11"/>
        <v>41448.819754287113</v>
      </c>
      <c r="Q61" s="124">
        <f t="shared" si="7"/>
        <v>172.16085093526726</v>
      </c>
      <c r="R61" s="124">
        <f t="shared" si="8"/>
        <v>124604.61133900646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124604.61133900646</v>
      </c>
      <c r="P62" s="124">
        <f t="shared" si="11"/>
        <v>41448.819754287113</v>
      </c>
      <c r="Q62" s="124">
        <f t="shared" si="7"/>
        <v>258.50924729240734</v>
      </c>
      <c r="R62" s="124">
        <f t="shared" si="8"/>
        <v>166311.94034058598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166311.94034058598</v>
      </c>
      <c r="P63" s="124">
        <f t="shared" si="11"/>
        <v>41448.819754287113</v>
      </c>
      <c r="Q63" s="124">
        <f t="shared" si="7"/>
        <v>345.03678516531733</v>
      </c>
      <c r="R63" s="124">
        <f t="shared" si="8"/>
        <v>208105.7968800384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208105.7968800384</v>
      </c>
      <c r="P64" s="124">
        <f t="shared" si="11"/>
        <v>41448.819754287113</v>
      </c>
      <c r="Q64" s="124">
        <f t="shared" si="7"/>
        <v>431.743836207485</v>
      </c>
      <c r="R64" s="124">
        <f t="shared" si="8"/>
        <v>249986.36047053299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249986.36047053299</v>
      </c>
      <c r="P65" s="124">
        <f t="shared" si="11"/>
        <v>41448.819754287113</v>
      </c>
      <c r="Q65" s="124">
        <f t="shared" si="7"/>
        <v>518.63077284344411</v>
      </c>
      <c r="R65" s="124">
        <f t="shared" si="8"/>
        <v>291953.81099766353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291953.81099766353</v>
      </c>
      <c r="P66" s="124">
        <f t="shared" si="11"/>
        <v>41448.819754287113</v>
      </c>
      <c r="Q66" s="124">
        <f t="shared" si="7"/>
        <v>605.69796827037351</v>
      </c>
      <c r="R66" s="124">
        <f t="shared" si="8"/>
        <v>334008.32872022106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334008.32872022106</v>
      </c>
      <c r="P67" s="124">
        <f t="shared" si="11"/>
        <v>41448.819754287113</v>
      </c>
      <c r="Q67" s="124">
        <f t="shared" si="7"/>
        <v>692.94579645970089</v>
      </c>
      <c r="R67" s="124">
        <f t="shared" si="8"/>
        <v>376150.09427096788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376150.09427096788</v>
      </c>
      <c r="P68" s="124">
        <f t="shared" si="11"/>
        <v>41448.819754287113</v>
      </c>
      <c r="Q68" s="124">
        <f t="shared" si="7"/>
        <v>780.37463215870821</v>
      </c>
      <c r="R68" s="124">
        <f t="shared" si="8"/>
        <v>418379.28865741374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418379.28865741374</v>
      </c>
      <c r="P69" s="124">
        <f t="shared" si="11"/>
        <v>41448.819754287113</v>
      </c>
      <c r="Q69" s="124">
        <f t="shared" si="7"/>
        <v>867.98485089214205</v>
      </c>
      <c r="R69" s="124">
        <f t="shared" si="8"/>
        <v>460696.09326259303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460696.09326259303</v>
      </c>
      <c r="P70" s="124">
        <f t="shared" si="11"/>
        <v>41448.819754287113</v>
      </c>
      <c r="Q70" s="124">
        <f t="shared" si="7"/>
        <v>955.77682896382612</v>
      </c>
      <c r="R70" s="124">
        <f t="shared" si="8"/>
        <v>503100.689845844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503100.689845844</v>
      </c>
      <c r="P71" s="124">
        <f t="shared" si="11"/>
        <v>41448.819754287113</v>
      </c>
      <c r="Q71" s="124">
        <f t="shared" si="7"/>
        <v>1043.7509434582778</v>
      </c>
      <c r="R71" s="124">
        <f t="shared" si="8"/>
        <v>545593.26054358936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545593.26054358936</v>
      </c>
      <c r="P72" s="124">
        <f t="shared" si="11"/>
        <v>41448.819754287113</v>
      </c>
      <c r="Q72" s="124">
        <f t="shared" si="7"/>
        <v>1131.9075722423272</v>
      </c>
      <c r="R72" s="124">
        <f t="shared" si="8"/>
        <v>588173.98787011881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588173.98787011881</v>
      </c>
      <c r="P73" s="124">
        <f t="shared" si="11"/>
        <v>41448.819754287113</v>
      </c>
      <c r="Q73" s="124">
        <f t="shared" si="7"/>
        <v>1220.2470939667417</v>
      </c>
      <c r="R73" s="124">
        <f t="shared" si="8"/>
        <v>630843.05471837264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630843.05471837264</v>
      </c>
      <c r="P74" s="124">
        <f t="shared" si="11"/>
        <v>41448.819754287113</v>
      </c>
      <c r="Q74" s="124">
        <f t="shared" si="7"/>
        <v>1308.7698880678499</v>
      </c>
      <c r="R74" s="124">
        <f t="shared" si="8"/>
        <v>673600.64436072763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673600.64436072763</v>
      </c>
      <c r="P75" s="124">
        <f t="shared" si="11"/>
        <v>41448.819754287113</v>
      </c>
      <c r="Q75" s="124">
        <f t="shared" si="7"/>
        <v>1397.4763347691744</v>
      </c>
      <c r="R75" s="124">
        <f t="shared" si="8"/>
        <v>716446.94044978393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716446.94044978393</v>
      </c>
      <c r="P76" s="124">
        <f t="shared" si="11"/>
        <v>41448.819754287113</v>
      </c>
      <c r="Q76" s="124">
        <f t="shared" si="7"/>
        <v>1486.366815083062</v>
      </c>
      <c r="R76" s="124">
        <f t="shared" si="8"/>
        <v>759382.12701915414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759382.12701915414</v>
      </c>
      <c r="P77" s="124">
        <f t="shared" si="11"/>
        <v>41448.819754287113</v>
      </c>
      <c r="Q77" s="124">
        <f t="shared" si="7"/>
        <v>1575.4417108123221</v>
      </c>
      <c r="R77" s="124">
        <f t="shared" si="8"/>
        <v>802406.38848425355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802406.38848425355</v>
      </c>
      <c r="P78" s="124">
        <f t="shared" si="11"/>
        <v>41448.819754287113</v>
      </c>
      <c r="Q78" s="124">
        <f t="shared" si="7"/>
        <v>1664.7014045518656</v>
      </c>
      <c r="R78" s="124">
        <f t="shared" si="8"/>
        <v>845519.90964309254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845519.90964309254</v>
      </c>
      <c r="P79" s="124">
        <f t="shared" si="11"/>
        <v>41448.819754287113</v>
      </c>
      <c r="Q79" s="124">
        <f t="shared" si="7"/>
        <v>1754.1462796903495</v>
      </c>
      <c r="R79" s="124">
        <f t="shared" si="8"/>
        <v>888722.87567707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888722.87567707</v>
      </c>
      <c r="P80" s="124">
        <f t="shared" si="11"/>
        <v>41448.819754287113</v>
      </c>
      <c r="Q80" s="124">
        <f t="shared" si="7"/>
        <v>1843.776720411822</v>
      </c>
      <c r="R80" s="124">
        <f t="shared" si="8"/>
        <v>932015.47215176898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932015.47215176898</v>
      </c>
      <c r="P81" s="124">
        <f t="shared" si="11"/>
        <v>41448.819754287113</v>
      </c>
      <c r="Q81" s="124">
        <f t="shared" si="7"/>
        <v>1933.5931116973743</v>
      </c>
      <c r="R81" s="124">
        <f t="shared" si="8"/>
        <v>975397.88501775346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975397.88501775346</v>
      </c>
      <c r="P82" s="124">
        <f t="shared" si="11"/>
        <v>41448.819754287113</v>
      </c>
      <c r="Q82" s="124">
        <f t="shared" si="7"/>
        <v>2023.5958393267922</v>
      </c>
      <c r="R82" s="124">
        <f t="shared" si="8"/>
        <v>1018870.3006113673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1018870.3006113673</v>
      </c>
      <c r="P83" s="124">
        <f t="shared" si="11"/>
        <v>41448.819754287113</v>
      </c>
      <c r="Q83" s="124">
        <f t="shared" si="7"/>
        <v>2113.7852898802153</v>
      </c>
      <c r="R83" s="124">
        <f t="shared" si="8"/>
        <v>1062432.9056555345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1062432.9056555345</v>
      </c>
      <c r="P84" s="124">
        <f t="shared" si="11"/>
        <v>41448.819754287113</v>
      </c>
      <c r="Q84" s="124">
        <f t="shared" si="7"/>
        <v>2204.1618507397957</v>
      </c>
      <c r="R84" s="124">
        <f t="shared" si="8"/>
        <v>1106085.8872605613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1106085.8872605613</v>
      </c>
      <c r="P85" s="124">
        <f t="shared" si="11"/>
        <v>41448.819754287113</v>
      </c>
      <c r="Q85" s="124">
        <f t="shared" si="7"/>
        <v>2294.7259100913634</v>
      </c>
      <c r="R85" s="124">
        <f t="shared" si="8"/>
        <v>1149829.4329249398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1149829.4329249398</v>
      </c>
      <c r="P86" s="124">
        <f t="shared" si="11"/>
        <v>41448.819754287113</v>
      </c>
      <c r="Q86" s="124">
        <f t="shared" si="7"/>
        <v>2385.477856926092</v>
      </c>
      <c r="R86" s="124">
        <f t="shared" si="8"/>
        <v>1193663.7305361531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1193663.7305361531</v>
      </c>
      <c r="P87" s="124">
        <f t="shared" si="11"/>
        <v>41448.819754287113</v>
      </c>
      <c r="Q87" s="124">
        <f t="shared" si="7"/>
        <v>2476.4180810421703</v>
      </c>
      <c r="R87" s="124">
        <f t="shared" si="8"/>
        <v>1237588.9683714823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1237588.9683714823</v>
      </c>
      <c r="P88" s="124">
        <f t="shared" si="11"/>
        <v>41448.819754287113</v>
      </c>
      <c r="Q88" s="124">
        <f t="shared" si="7"/>
        <v>2567.5469730464774</v>
      </c>
      <c r="R88" s="124">
        <f t="shared" si="8"/>
        <v>1281605.3350988158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1281605.3350988158</v>
      </c>
      <c r="P89" s="124">
        <f t="shared" si="11"/>
        <v>41448.819754287113</v>
      </c>
      <c r="Q89" s="124">
        <f t="shared" si="7"/>
        <v>2658.8649243562581</v>
      </c>
      <c r="R89" s="124">
        <f t="shared" si="8"/>
        <v>1325713.0197774593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1325713.0197774593</v>
      </c>
      <c r="P90" s="124">
        <f t="shared" si="11"/>
        <v>41448.819754287113</v>
      </c>
      <c r="Q90" s="124">
        <f t="shared" si="7"/>
        <v>2750.3723272008074</v>
      </c>
      <c r="R90" s="124">
        <f t="shared" si="8"/>
        <v>1369912.2118589473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1369912.2118589473</v>
      </c>
      <c r="P91" s="124">
        <f t="shared" si="11"/>
        <v>41448.819754287113</v>
      </c>
      <c r="Q91" s="124">
        <f t="shared" si="7"/>
        <v>2842.0695746231522</v>
      </c>
      <c r="R91" s="124">
        <f t="shared" si="8"/>
        <v>1414203.1011878576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1414203.1011878576</v>
      </c>
      <c r="P92" s="124">
        <f t="shared" si="11"/>
        <v>41448.819754287113</v>
      </c>
      <c r="Q92" s="124">
        <f t="shared" si="7"/>
        <v>2933.9570604817409</v>
      </c>
      <c r="R92" s="124">
        <f t="shared" si="8"/>
        <v>1458585.8780026264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1458585.8780026264</v>
      </c>
      <c r="P93" s="124">
        <f t="shared" si="11"/>
        <v>41448.819754287113</v>
      </c>
      <c r="Q93" s="124">
        <f t="shared" si="7"/>
        <v>3026.0351794521353</v>
      </c>
      <c r="R93" s="124">
        <f t="shared" si="8"/>
        <v>1503060.7329363655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1503060.7329363655</v>
      </c>
      <c r="P94" s="124">
        <f t="shared" si="11"/>
        <v>41448.819754287113</v>
      </c>
      <c r="Q94" s="124">
        <f t="shared" si="7"/>
        <v>3118.3043270287053</v>
      </c>
      <c r="R94" s="124">
        <f t="shared" si="8"/>
        <v>1547627.8570176815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1547627.8570176815</v>
      </c>
      <c r="P95" s="124">
        <f t="shared" si="11"/>
        <v>41448.819754287113</v>
      </c>
      <c r="Q95" s="124">
        <f t="shared" si="7"/>
        <v>3210.764899526328</v>
      </c>
      <c r="R95" s="124">
        <f t="shared" si="8"/>
        <v>1592287.4416714949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1592287.4416714949</v>
      </c>
      <c r="P96" s="124">
        <f t="shared" si="11"/>
        <v>41448.819754287113</v>
      </c>
      <c r="Q96" s="124">
        <f t="shared" si="7"/>
        <v>3303.4172940820886</v>
      </c>
      <c r="R96" s="124">
        <f t="shared" si="8"/>
        <v>1637039.678719864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1637039.678719864</v>
      </c>
      <c r="P97" s="124">
        <f t="shared" si="11"/>
        <v>41448.819754287113</v>
      </c>
      <c r="Q97" s="124">
        <f t="shared" si="7"/>
        <v>3396.2619086569889</v>
      </c>
      <c r="R97" s="124">
        <f t="shared" si="8"/>
        <v>1681884.760382808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1681884.760382808</v>
      </c>
      <c r="P98" s="124">
        <f t="shared" si="11"/>
        <v>41448.819754287113</v>
      </c>
      <c r="Q98" s="124">
        <f t="shared" si="7"/>
        <v>3489.2991420376538</v>
      </c>
      <c r="R98" s="124">
        <f t="shared" si="8"/>
        <v>1726822.8792791329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1726822.8792791329</v>
      </c>
      <c r="P99" s="124">
        <f t="shared" si="11"/>
        <v>41448.819754287113</v>
      </c>
      <c r="Q99" s="124">
        <f t="shared" si="7"/>
        <v>3582.5293938380469</v>
      </c>
      <c r="R99" s="124">
        <f t="shared" si="8"/>
        <v>1771854.2284272581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1771854.2284272581</v>
      </c>
      <c r="P100" s="124">
        <f t="shared" si="11"/>
        <v>41448.819754287113</v>
      </c>
      <c r="Q100" s="124">
        <f t="shared" si="7"/>
        <v>3675.9530645011828</v>
      </c>
      <c r="R100" s="124">
        <f t="shared" si="8"/>
        <v>1816979.0012460465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1816979.0012460465</v>
      </c>
      <c r="P101" s="124">
        <f t="shared" si="11"/>
        <v>41448.819754287113</v>
      </c>
      <c r="Q101" s="124">
        <f t="shared" si="7"/>
        <v>3769.5705553008529</v>
      </c>
      <c r="R101" s="124">
        <f t="shared" si="8"/>
        <v>1862197.3915556346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1862197.3915556346</v>
      </c>
      <c r="P102" s="124">
        <f t="shared" si="11"/>
        <v>41448.819754287113</v>
      </c>
      <c r="Q102" s="124">
        <f t="shared" si="7"/>
        <v>3863.3822683433432</v>
      </c>
      <c r="R102" s="124">
        <f t="shared" si="8"/>
        <v>1907509.593578265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1907509.593578265</v>
      </c>
      <c r="P103" s="124">
        <f t="shared" si="11"/>
        <v>41448.819754287113</v>
      </c>
      <c r="Q103" s="124">
        <f t="shared" si="7"/>
        <v>3957.3886065691649</v>
      </c>
      <c r="R103" s="124">
        <f t="shared" si="8"/>
        <v>1952915.8019391214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1952915.8019391214</v>
      </c>
      <c r="P104" s="124">
        <f t="shared" si="11"/>
        <v>41448.819754287113</v>
      </c>
      <c r="Q104" s="124">
        <f t="shared" si="7"/>
        <v>4051.5899737547848</v>
      </c>
      <c r="R104" s="124">
        <f t="shared" si="8"/>
        <v>1998416.2116671633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1998416.2116671633</v>
      </c>
      <c r="P105" s="124">
        <f t="shared" si="11"/>
        <v>41448.819754287113</v>
      </c>
      <c r="Q105" s="124">
        <f t="shared" si="7"/>
        <v>4145.9867745143574</v>
      </c>
      <c r="R105" s="124">
        <f t="shared" si="8"/>
        <v>2044011.0181959649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2044011.0181959649</v>
      </c>
      <c r="P106" s="124">
        <f t="shared" si="11"/>
        <v>41448.819754287113</v>
      </c>
      <c r="Q106" s="124">
        <f t="shared" si="7"/>
        <v>4240.5794143014673</v>
      </c>
      <c r="R106" s="124">
        <f t="shared" si="8"/>
        <v>2089700.4173645535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2089700.4173645535</v>
      </c>
      <c r="P107" s="124">
        <f t="shared" si="11"/>
        <v>41448.819754287113</v>
      </c>
      <c r="Q107" s="124">
        <f t="shared" si="7"/>
        <v>4335.3682994108649</v>
      </c>
      <c r="R107" s="124">
        <f t="shared" si="8"/>
        <v>2135484.6054182514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2135484.6054182514</v>
      </c>
      <c r="P108" s="124">
        <f t="shared" si="11"/>
        <v>41448.819754287113</v>
      </c>
      <c r="Q108" s="124">
        <f t="shared" si="7"/>
        <v>4430.3538369802145</v>
      </c>
      <c r="R108" s="124">
        <f t="shared" si="8"/>
        <v>2181363.7790095187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2181363.7790095187</v>
      </c>
      <c r="P109" s="124">
        <f t="shared" si="11"/>
        <v>41448.819754287113</v>
      </c>
      <c r="Q109" s="124">
        <f t="shared" si="7"/>
        <v>4525.5364349918464</v>
      </c>
      <c r="R109" s="124">
        <f t="shared" si="8"/>
        <v>2227338.1351987976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2227338.1351987976</v>
      </c>
      <c r="P110" s="124">
        <f t="shared" si="11"/>
        <v>41448.819754287113</v>
      </c>
      <c r="Q110" s="124">
        <f t="shared" si="7"/>
        <v>4620.916502274501</v>
      </c>
      <c r="R110" s="124">
        <f t="shared" si="8"/>
        <v>2273407.8714553593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2273407.8714553593</v>
      </c>
      <c r="P111" s="124">
        <f t="shared" si="11"/>
        <v>41448.819754287113</v>
      </c>
      <c r="Q111" s="124">
        <f t="shared" si="7"/>
        <v>4716.4944485050937</v>
      </c>
      <c r="R111" s="124">
        <f t="shared" si="8"/>
        <v>2319573.1856581513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2319573.1856581513</v>
      </c>
      <c r="P112" s="124">
        <f t="shared" si="11"/>
        <v>41448.819754287113</v>
      </c>
      <c r="Q112" s="124">
        <f t="shared" si="7"/>
        <v>4812.2706842104681</v>
      </c>
      <c r="R112" s="124">
        <f t="shared" si="8"/>
        <v>2365834.276096649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2365834.276096649</v>
      </c>
      <c r="P113" s="124">
        <f t="shared" si="11"/>
        <v>41448.819754287113</v>
      </c>
      <c r="Q113" s="124">
        <f t="shared" si="7"/>
        <v>4908.2456207691639</v>
      </c>
      <c r="R113" s="124">
        <f t="shared" si="8"/>
        <v>2412191.3414717051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2412191.3414717051</v>
      </c>
      <c r="P114" s="124">
        <f t="shared" si="11"/>
        <v>41448.819754287113</v>
      </c>
      <c r="Q114" s="124">
        <f t="shared" si="7"/>
        <v>5004.4196704131773</v>
      </c>
      <c r="R114" s="124">
        <f t="shared" si="8"/>
        <v>2458644.5808964055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2458644.5808964055</v>
      </c>
      <c r="P115" s="124">
        <f t="shared" si="11"/>
        <v>41448.819754287113</v>
      </c>
      <c r="Q115" s="124">
        <f t="shared" si="7"/>
        <v>5100.7932462297422</v>
      </c>
      <c r="R115" s="124">
        <f t="shared" si="8"/>
        <v>2505194.1938969223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2505194.1938969223</v>
      </c>
      <c r="P116" s="124">
        <f t="shared" si="11"/>
        <v>41448.819754287113</v>
      </c>
      <c r="Q116" s="124">
        <f t="shared" si="7"/>
        <v>5197.3667621630921</v>
      </c>
      <c r="R116" s="124">
        <f t="shared" si="8"/>
        <v>2551840.3804133725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2551840.3804133725</v>
      </c>
      <c r="P117" s="124">
        <f t="shared" si="11"/>
        <v>41448.819754287113</v>
      </c>
      <c r="Q117" s="124">
        <f t="shared" si="7"/>
        <v>5294.140633016249</v>
      </c>
      <c r="R117" s="124">
        <f t="shared" si="8"/>
        <v>2598583.340800676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2598583.340800676</v>
      </c>
      <c r="P118" s="124">
        <f t="shared" si="11"/>
        <v>41448.819754287113</v>
      </c>
      <c r="Q118" s="124">
        <f t="shared" si="7"/>
        <v>5391.1152744527972</v>
      </c>
      <c r="R118" s="124">
        <f t="shared" si="8"/>
        <v>2645423.2758294158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2645423.2758294158</v>
      </c>
      <c r="P119" s="124">
        <f t="shared" si="11"/>
        <v>41448.819754287113</v>
      </c>
      <c r="Q119" s="124">
        <f t="shared" si="7"/>
        <v>5488.2911029986726</v>
      </c>
      <c r="R119" s="124">
        <f t="shared" si="8"/>
        <v>2692360.3866867018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2692360.3866867018</v>
      </c>
      <c r="P120" s="124">
        <f t="shared" si="11"/>
        <v>41448.819754287113</v>
      </c>
      <c r="Q120" s="124">
        <f t="shared" si="7"/>
        <v>5585.6685360439533</v>
      </c>
      <c r="R120" s="124">
        <f t="shared" si="8"/>
        <v>2739394.8749770327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2739394.8749770327</v>
      </c>
      <c r="P121" s="124">
        <f t="shared" si="11"/>
        <v>41448.819754287113</v>
      </c>
      <c r="Q121" s="124">
        <f t="shared" si="7"/>
        <v>5683.2479918446452</v>
      </c>
      <c r="R121" s="124">
        <f t="shared" si="8"/>
        <v>2786526.9427231643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2786526.9427231643</v>
      </c>
      <c r="P122" s="124">
        <f t="shared" si="11"/>
        <v>41448.819754287113</v>
      </c>
      <c r="Q122" s="124">
        <f t="shared" si="7"/>
        <v>5781.0298895244878</v>
      </c>
      <c r="R122" s="124">
        <f t="shared" si="8"/>
        <v>2833756.7923669759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2833756.7923669759</v>
      </c>
      <c r="P123" s="124">
        <f t="shared" si="11"/>
        <v>41448.819754287113</v>
      </c>
      <c r="Q123" s="124">
        <f t="shared" ref="Q123:Q186" si="12">O123*$P$53</f>
        <v>5879.0146490767474</v>
      </c>
      <c r="R123" s="124">
        <f t="shared" ref="R123:R186" si="13">O123+P123+Q123</f>
        <v>2881084.6267703399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2881084.6267703399</v>
      </c>
      <c r="P124" s="124">
        <f t="shared" ref="P124:P187" si="16">P123</f>
        <v>41448.819754287113</v>
      </c>
      <c r="Q124" s="124">
        <f t="shared" si="12"/>
        <v>5977.2026913660247</v>
      </c>
      <c r="R124" s="124">
        <f t="shared" si="13"/>
        <v>2928510.649215993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2928510.649215993</v>
      </c>
      <c r="P125" s="124">
        <f t="shared" si="16"/>
        <v>41448.819754287113</v>
      </c>
      <c r="Q125" s="124">
        <f t="shared" si="12"/>
        <v>6075.5944381300606</v>
      </c>
      <c r="R125" s="124">
        <f t="shared" si="13"/>
        <v>2976035.0634084102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2976035.0634084102</v>
      </c>
      <c r="P126" s="124">
        <f t="shared" si="16"/>
        <v>41448.819754287113</v>
      </c>
      <c r="Q126" s="124">
        <f t="shared" si="12"/>
        <v>6174.1903119815479</v>
      </c>
      <c r="R126" s="124">
        <f t="shared" si="13"/>
        <v>3023658.0734746787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3023658.0734746787</v>
      </c>
      <c r="P127" s="124">
        <f t="shared" si="16"/>
        <v>41448.819754287113</v>
      </c>
      <c r="Q127" s="124">
        <f t="shared" si="12"/>
        <v>6272.990736409949</v>
      </c>
      <c r="R127" s="124">
        <f t="shared" si="13"/>
        <v>3071379.8839653758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3071379.8839653758</v>
      </c>
      <c r="P128" s="124">
        <f t="shared" si="16"/>
        <v>41448.819754287113</v>
      </c>
      <c r="Q128" s="124">
        <f t="shared" si="12"/>
        <v>6371.9961357833126</v>
      </c>
      <c r="R128" s="124">
        <f t="shared" si="13"/>
        <v>3119200.6998554463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3119200.6998554463</v>
      </c>
      <c r="P129" s="124">
        <f t="shared" si="16"/>
        <v>41448.819754287113</v>
      </c>
      <c r="Q129" s="124">
        <f t="shared" si="12"/>
        <v>6471.2069353500938</v>
      </c>
      <c r="R129" s="124">
        <f t="shared" si="13"/>
        <v>3167120.7265450838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3167120.7265450838</v>
      </c>
      <c r="P130" s="124">
        <f t="shared" si="16"/>
        <v>41448.819754287113</v>
      </c>
      <c r="Q130" s="124">
        <f t="shared" si="12"/>
        <v>6570.6235612409882</v>
      </c>
      <c r="R130" s="124">
        <f t="shared" si="13"/>
        <v>3215140.1698606121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3215140.1698606121</v>
      </c>
      <c r="P131" s="124">
        <f t="shared" si="16"/>
        <v>41448.819754287113</v>
      </c>
      <c r="Q131" s="124">
        <f t="shared" si="12"/>
        <v>6670.2464404707534</v>
      </c>
      <c r="R131" s="124">
        <f t="shared" si="13"/>
        <v>3263259.23605537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3263259.23605537</v>
      </c>
      <c r="P132" s="124">
        <f t="shared" si="16"/>
        <v>41448.819754287113</v>
      </c>
      <c r="Q132" s="124">
        <f t="shared" si="12"/>
        <v>6770.0760009400483</v>
      </c>
      <c r="R132" s="124">
        <f t="shared" si="13"/>
        <v>3311478.1318105971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3311478.1318105971</v>
      </c>
      <c r="P133" s="124">
        <f t="shared" si="16"/>
        <v>41448.819754287113</v>
      </c>
      <c r="Q133" s="124">
        <f t="shared" si="12"/>
        <v>6870.1126714372722</v>
      </c>
      <c r="R133" s="124">
        <f t="shared" si="13"/>
        <v>3359797.0642363215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3359797.0642363215</v>
      </c>
      <c r="P134" s="124">
        <f t="shared" si="16"/>
        <v>41448.819754287113</v>
      </c>
      <c r="Q134" s="124">
        <f t="shared" si="12"/>
        <v>6970.3568816404022</v>
      </c>
      <c r="R134" s="124">
        <f t="shared" si="13"/>
        <v>3408216.240872249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3408216.240872249</v>
      </c>
      <c r="P135" s="124">
        <f t="shared" si="16"/>
        <v>41448.819754287113</v>
      </c>
      <c r="Q135" s="124">
        <f t="shared" si="12"/>
        <v>7070.8090621188421</v>
      </c>
      <c r="R135" s="124">
        <f t="shared" si="13"/>
        <v>3456735.8696886548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3456735.8696886548</v>
      </c>
      <c r="P136" s="124">
        <f t="shared" si="16"/>
        <v>41448.819754287113</v>
      </c>
      <c r="Q136" s="124">
        <f t="shared" si="12"/>
        <v>7171.4696443352695</v>
      </c>
      <c r="R136" s="124">
        <f t="shared" si="13"/>
        <v>3505356.159087277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3505356.159087277</v>
      </c>
      <c r="P137" s="124">
        <f t="shared" si="16"/>
        <v>41448.819754287113</v>
      </c>
      <c r="Q137" s="124">
        <f t="shared" si="12"/>
        <v>7272.3390606474914</v>
      </c>
      <c r="R137" s="124">
        <f t="shared" si="13"/>
        <v>3554077.3179022116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3554077.3179022116</v>
      </c>
      <c r="P138" s="124">
        <f t="shared" si="16"/>
        <v>41448.819754287113</v>
      </c>
      <c r="Q138" s="124">
        <f t="shared" si="12"/>
        <v>7373.4177443102999</v>
      </c>
      <c r="R138" s="124">
        <f t="shared" si="13"/>
        <v>3602899.5554008088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3602899.5554008088</v>
      </c>
      <c r="P139" s="124">
        <f t="shared" si="16"/>
        <v>41448.819754287113</v>
      </c>
      <c r="Q139" s="124">
        <f t="shared" si="12"/>
        <v>7474.7061294773312</v>
      </c>
      <c r="R139" s="124">
        <f t="shared" si="13"/>
        <v>3651823.0812845733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3651823.0812845733</v>
      </c>
      <c r="P140" s="124">
        <f t="shared" si="16"/>
        <v>41448.819754287113</v>
      </c>
      <c r="Q140" s="124">
        <f t="shared" si="12"/>
        <v>7576.2046512029347</v>
      </c>
      <c r="R140" s="124">
        <f t="shared" si="13"/>
        <v>3700848.1056900634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3700848.1056900634</v>
      </c>
      <c r="P141" s="124">
        <f t="shared" si="16"/>
        <v>41448.819754287113</v>
      </c>
      <c r="Q141" s="124">
        <f t="shared" si="12"/>
        <v>7677.9137454440388</v>
      </c>
      <c r="R141" s="124">
        <f t="shared" si="13"/>
        <v>3749974.8391897948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3749974.8391897948</v>
      </c>
      <c r="P142" s="124">
        <f t="shared" si="16"/>
        <v>41448.819754287113</v>
      </c>
      <c r="Q142" s="124">
        <f t="shared" si="12"/>
        <v>7779.8338490620235</v>
      </c>
      <c r="R142" s="124">
        <f t="shared" si="13"/>
        <v>3799203.4927931442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3799203.4927931442</v>
      </c>
      <c r="P143" s="124">
        <f t="shared" si="16"/>
        <v>41448.819754287113</v>
      </c>
      <c r="Q143" s="124">
        <f t="shared" si="12"/>
        <v>7881.9653998245967</v>
      </c>
      <c r="R143" s="124">
        <f t="shared" si="13"/>
        <v>3848534.2779472559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3848534.2779472559</v>
      </c>
      <c r="P144" s="124">
        <f t="shared" si="16"/>
        <v>41448.819754287113</v>
      </c>
      <c r="Q144" s="124">
        <f t="shared" si="12"/>
        <v>7984.3088364076766</v>
      </c>
      <c r="R144" s="124">
        <f t="shared" si="13"/>
        <v>3897967.4065379505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3897967.4065379505</v>
      </c>
      <c r="P145" s="124">
        <f t="shared" si="16"/>
        <v>41448.819754287113</v>
      </c>
      <c r="Q145" s="124">
        <f t="shared" si="12"/>
        <v>8086.8645983972729</v>
      </c>
      <c r="R145" s="124">
        <f t="shared" si="13"/>
        <v>3947503.0908906348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3947503.0908906348</v>
      </c>
      <c r="P146" s="124">
        <f t="shared" si="16"/>
        <v>41448.819754287113</v>
      </c>
      <c r="Q146" s="124">
        <f t="shared" si="12"/>
        <v>8189.6331262913764</v>
      </c>
      <c r="R146" s="124">
        <f t="shared" si="13"/>
        <v>3997141.5437712134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3997141.5437712134</v>
      </c>
      <c r="P147" s="124">
        <f t="shared" si="16"/>
        <v>41448.819754287113</v>
      </c>
      <c r="Q147" s="124">
        <f t="shared" si="12"/>
        <v>8292.6148615018537</v>
      </c>
      <c r="R147" s="124">
        <f t="shared" si="13"/>
        <v>4046882.9783870024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4046882.9783870024</v>
      </c>
      <c r="P148" s="124">
        <f t="shared" si="16"/>
        <v>41448.819754287113</v>
      </c>
      <c r="Q148" s="124">
        <f t="shared" si="12"/>
        <v>8395.8102463563373</v>
      </c>
      <c r="R148" s="124">
        <f t="shared" si="13"/>
        <v>4096727.6083876458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4096727.6083876458</v>
      </c>
      <c r="P149" s="124">
        <f t="shared" si="16"/>
        <v>41448.819754287113</v>
      </c>
      <c r="Q149" s="124">
        <f t="shared" si="12"/>
        <v>8499.2197241001304</v>
      </c>
      <c r="R149" s="124">
        <f t="shared" si="13"/>
        <v>4146675.647866033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4146675.647866033</v>
      </c>
      <c r="P150" s="124">
        <f t="shared" si="16"/>
        <v>41448.819754287113</v>
      </c>
      <c r="Q150" s="124">
        <f t="shared" si="12"/>
        <v>8602.8437388981056</v>
      </c>
      <c r="R150" s="124">
        <f t="shared" si="13"/>
        <v>4196727.3113592183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4196727.3113592183</v>
      </c>
      <c r="P151" s="124">
        <f t="shared" si="16"/>
        <v>41448.819754287113</v>
      </c>
      <c r="Q151" s="124">
        <f t="shared" si="12"/>
        <v>8706.6827358366227</v>
      </c>
      <c r="R151" s="124">
        <f t="shared" si="13"/>
        <v>4246882.8138493421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4246882.8138493421</v>
      </c>
      <c r="P152" s="124">
        <f t="shared" si="16"/>
        <v>41448.819754287113</v>
      </c>
      <c r="Q152" s="124">
        <f t="shared" si="12"/>
        <v>8810.7371609254278</v>
      </c>
      <c r="R152" s="124">
        <f t="shared" si="13"/>
        <v>4297142.3707645545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4297142.3707645545</v>
      </c>
      <c r="P153" s="124">
        <f t="shared" si="16"/>
        <v>41448.819754287113</v>
      </c>
      <c r="Q153" s="124">
        <f t="shared" si="12"/>
        <v>8915.007461099578</v>
      </c>
      <c r="R153" s="124">
        <f t="shared" si="13"/>
        <v>4347506.197979941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4347506.197979941</v>
      </c>
      <c r="P154" s="124">
        <f t="shared" si="16"/>
        <v>41448.819754287113</v>
      </c>
      <c r="Q154" s="124">
        <f t="shared" si="12"/>
        <v>9019.4940842213564</v>
      </c>
      <c r="R154" s="124">
        <f t="shared" si="13"/>
        <v>4397974.511818449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4397974.511818449</v>
      </c>
      <c r="P155" s="124">
        <f t="shared" si="16"/>
        <v>41448.819754287113</v>
      </c>
      <c r="Q155" s="124">
        <f t="shared" si="12"/>
        <v>9124.1974790821987</v>
      </c>
      <c r="R155" s="124">
        <f t="shared" si="13"/>
        <v>4448547.529051818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4448547.529051818</v>
      </c>
      <c r="P156" s="124">
        <f t="shared" si="16"/>
        <v>41448.819754287113</v>
      </c>
      <c r="Q156" s="124">
        <f t="shared" si="12"/>
        <v>9229.1180954046176</v>
      </c>
      <c r="R156" s="124">
        <f t="shared" si="13"/>
        <v>4499225.4669015091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4499225.4669015091</v>
      </c>
      <c r="P157" s="124">
        <f t="shared" si="16"/>
        <v>41448.819754287113</v>
      </c>
      <c r="Q157" s="124">
        <f t="shared" si="12"/>
        <v>9334.2563838441401</v>
      </c>
      <c r="R157" s="124">
        <f t="shared" si="13"/>
        <v>4550008.5430396395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4550008.5430396395</v>
      </c>
      <c r="P158" s="124">
        <f t="shared" si="16"/>
        <v>41448.819754287113</v>
      </c>
      <c r="Q158" s="124">
        <f t="shared" si="12"/>
        <v>9439.6127959912374</v>
      </c>
      <c r="R158" s="124">
        <f t="shared" si="13"/>
        <v>4600896.975589917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4600896.975589917</v>
      </c>
      <c r="P159" s="124">
        <f t="shared" si="16"/>
        <v>41448.819754287113</v>
      </c>
      <c r="Q159" s="124">
        <f t="shared" si="12"/>
        <v>9545.1877843732655</v>
      </c>
      <c r="R159" s="124">
        <f t="shared" si="13"/>
        <v>4651890.9831285765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4651890.9831285765</v>
      </c>
      <c r="P160" s="124">
        <f t="shared" si="16"/>
        <v>41448.819754287113</v>
      </c>
      <c r="Q160" s="124">
        <f t="shared" si="12"/>
        <v>9650.9818024564102</v>
      </c>
      <c r="R160" s="124">
        <f t="shared" si="13"/>
        <v>4702990.7846853193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4702990.7846853193</v>
      </c>
      <c r="P161" s="124">
        <f t="shared" si="16"/>
        <v>41448.819754287113</v>
      </c>
      <c r="Q161" s="124">
        <f t="shared" si="12"/>
        <v>9756.9953046476385</v>
      </c>
      <c r="R161" s="124">
        <f t="shared" si="13"/>
        <v>4754196.5997442538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4754196.5997442538</v>
      </c>
      <c r="P162" s="124">
        <f t="shared" si="16"/>
        <v>41448.819754287113</v>
      </c>
      <c r="Q162" s="124">
        <f t="shared" si="12"/>
        <v>9863.2287462966451</v>
      </c>
      <c r="R162" s="124">
        <f t="shared" si="13"/>
        <v>4805508.6482448373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4805508.6482448373</v>
      </c>
      <c r="P163" s="124">
        <f t="shared" si="16"/>
        <v>41448.819754287113</v>
      </c>
      <c r="Q163" s="124">
        <f t="shared" si="12"/>
        <v>9969.6825836978041</v>
      </c>
      <c r="R163" s="124">
        <f t="shared" si="13"/>
        <v>4856927.150582822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4856927.150582822</v>
      </c>
      <c r="P164" s="124">
        <f t="shared" si="16"/>
        <v>41448.819754287113</v>
      </c>
      <c r="Q164" s="124">
        <f t="shared" si="12"/>
        <v>10076.357274092143</v>
      </c>
      <c r="R164" s="124">
        <f t="shared" si="13"/>
        <v>4908452.3276112005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4908452.3276112005</v>
      </c>
      <c r="P165" s="124">
        <f t="shared" si="16"/>
        <v>41448.819754287113</v>
      </c>
      <c r="Q165" s="124">
        <f t="shared" si="12"/>
        <v>10183.253275669289</v>
      </c>
      <c r="R165" s="124">
        <f t="shared" si="13"/>
        <v>4960084.4006411564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4960084.4006411564</v>
      </c>
      <c r="P166" s="124">
        <f t="shared" si="16"/>
        <v>41448.819754287113</v>
      </c>
      <c r="Q166" s="124">
        <f t="shared" si="12"/>
        <v>10290.371047569455</v>
      </c>
      <c r="R166" s="124">
        <f t="shared" si="13"/>
        <v>5011823.5914430125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5011823.5914430125</v>
      </c>
      <c r="P167" s="124">
        <f t="shared" si="16"/>
        <v>41448.819754287113</v>
      </c>
      <c r="Q167" s="124">
        <f t="shared" si="12"/>
        <v>10397.711049885398</v>
      </c>
      <c r="R167" s="124">
        <f t="shared" si="13"/>
        <v>5063670.1222471846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5063670.1222471846</v>
      </c>
      <c r="P168" s="124">
        <f t="shared" si="16"/>
        <v>41448.819754287113</v>
      </c>
      <c r="Q168" s="124">
        <f t="shared" si="12"/>
        <v>10505.2737436644</v>
      </c>
      <c r="R168" s="124">
        <f t="shared" si="13"/>
        <v>5115624.2157451361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5115624.2157451361</v>
      </c>
      <c r="P169" s="124">
        <f t="shared" si="16"/>
        <v>41448.819754287113</v>
      </c>
      <c r="Q169" s="124">
        <f t="shared" si="12"/>
        <v>10613.05959091025</v>
      </c>
      <c r="R169" s="124">
        <f t="shared" si="13"/>
        <v>5167686.0950903334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5167686.0950903334</v>
      </c>
      <c r="P170" s="124">
        <f t="shared" si="16"/>
        <v>41448.819754287113</v>
      </c>
      <c r="Q170" s="124">
        <f t="shared" si="12"/>
        <v>10721.069054585229</v>
      </c>
      <c r="R170" s="124">
        <f t="shared" si="13"/>
        <v>5219855.983899205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5219855.983899205</v>
      </c>
      <c r="P171" s="124">
        <f t="shared" si="16"/>
        <v>41448.819754287113</v>
      </c>
      <c r="Q171" s="124">
        <f t="shared" si="12"/>
        <v>10829.302598612087</v>
      </c>
      <c r="R171" s="124">
        <f t="shared" si="13"/>
        <v>5272134.106252104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5272134.106252104</v>
      </c>
      <c r="P172" s="124">
        <f t="shared" si="16"/>
        <v>41448.819754287113</v>
      </c>
      <c r="Q172" s="124">
        <f t="shared" si="12"/>
        <v>10937.760687876058</v>
      </c>
      <c r="R172" s="124">
        <f t="shared" si="13"/>
        <v>5324520.6866942672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5324520.6866942672</v>
      </c>
      <c r="P173" s="124">
        <f t="shared" si="16"/>
        <v>41448.819754287113</v>
      </c>
      <c r="Q173" s="124">
        <f t="shared" si="12"/>
        <v>11046.443788226834</v>
      </c>
      <c r="R173" s="124">
        <f t="shared" si="13"/>
        <v>5377015.9502367806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5377015.9502367806</v>
      </c>
      <c r="P174" s="124">
        <f t="shared" si="16"/>
        <v>41448.819754287113</v>
      </c>
      <c r="Q174" s="124">
        <f t="shared" si="12"/>
        <v>11155.35236648058</v>
      </c>
      <c r="R174" s="124">
        <f t="shared" si="13"/>
        <v>5429620.1223575482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5429620.1223575482</v>
      </c>
      <c r="P175" s="124">
        <f t="shared" si="16"/>
        <v>41448.819754287113</v>
      </c>
      <c r="Q175" s="124">
        <f t="shared" si="12"/>
        <v>11264.486890421933</v>
      </c>
      <c r="R175" s="124">
        <f t="shared" si="13"/>
        <v>5482333.4290022571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5482333.4290022571</v>
      </c>
      <c r="P176" s="124">
        <f t="shared" si="16"/>
        <v>41448.819754287113</v>
      </c>
      <c r="Q176" s="124">
        <f t="shared" si="12"/>
        <v>11373.847828806014</v>
      </c>
      <c r="R176" s="124">
        <f t="shared" si="13"/>
        <v>5535156.0965853501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5535156.0965853501</v>
      </c>
      <c r="P177" s="124">
        <f t="shared" si="16"/>
        <v>41448.819754287113</v>
      </c>
      <c r="Q177" s="124">
        <f t="shared" si="12"/>
        <v>11483.435651360442</v>
      </c>
      <c r="R177" s="124">
        <f t="shared" si="13"/>
        <v>5588088.3519909969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5588088.3519909969</v>
      </c>
      <c r="P178" s="124">
        <f t="shared" si="16"/>
        <v>41448.819754287113</v>
      </c>
      <c r="Q178" s="124">
        <f t="shared" si="12"/>
        <v>11593.250828787344</v>
      </c>
      <c r="R178" s="124">
        <f t="shared" si="13"/>
        <v>5641130.4225740712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5641130.4225740712</v>
      </c>
      <c r="P179" s="124">
        <f t="shared" si="16"/>
        <v>41448.819754287113</v>
      </c>
      <c r="Q179" s="124">
        <f t="shared" si="12"/>
        <v>11703.293832765392</v>
      </c>
      <c r="R179" s="124">
        <f t="shared" si="13"/>
        <v>5694282.5361611228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5694282.5361611228</v>
      </c>
      <c r="P180" s="124">
        <f t="shared" si="16"/>
        <v>41448.819754287113</v>
      </c>
      <c r="Q180" s="124">
        <f t="shared" si="12"/>
        <v>11813.565135951809</v>
      </c>
      <c r="R180" s="124">
        <f t="shared" si="13"/>
        <v>5747544.9210513616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5747544.9210513616</v>
      </c>
      <c r="P181" s="124">
        <f t="shared" si="16"/>
        <v>41448.819754287113</v>
      </c>
      <c r="Q181" s="124">
        <f t="shared" si="12"/>
        <v>11924.065211984418</v>
      </c>
      <c r="R181" s="124">
        <f t="shared" si="13"/>
        <v>5800917.8060176326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5800917.8060176326</v>
      </c>
      <c r="P182" s="124">
        <f t="shared" si="16"/>
        <v>41448.819754287113</v>
      </c>
      <c r="Q182" s="124">
        <f t="shared" si="12"/>
        <v>12034.794535483667</v>
      </c>
      <c r="R182" s="124">
        <f t="shared" si="13"/>
        <v>5854401.4203074025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5854401.4203074025</v>
      </c>
      <c r="P183" s="124">
        <f t="shared" si="16"/>
        <v>41448.819754287113</v>
      </c>
      <c r="Q183" s="124">
        <f t="shared" si="12"/>
        <v>12145.753582054665</v>
      </c>
      <c r="R183" s="124">
        <f t="shared" si="13"/>
        <v>5907995.9936437439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5907995.9936437439</v>
      </c>
      <c r="P184" s="124">
        <f t="shared" si="16"/>
        <v>41448.819754287113</v>
      </c>
      <c r="Q184" s="124">
        <f t="shared" si="12"/>
        <v>12256.942828289231</v>
      </c>
      <c r="R184" s="124">
        <f t="shared" si="13"/>
        <v>5961701.7562263198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5961701.7562263198</v>
      </c>
      <c r="P185" s="124">
        <f t="shared" si="16"/>
        <v>41448.819754287113</v>
      </c>
      <c r="Q185" s="124">
        <f t="shared" si="12"/>
        <v>12368.362751767942</v>
      </c>
      <c r="R185" s="124">
        <f t="shared" si="13"/>
        <v>6015518.9387323745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6015518.9387323745</v>
      </c>
      <c r="P186" s="124">
        <f t="shared" si="16"/>
        <v>41448.819754287113</v>
      </c>
      <c r="Q186" s="124">
        <f t="shared" si="12"/>
        <v>12480.013831062173</v>
      </c>
      <c r="R186" s="124">
        <f t="shared" si="13"/>
        <v>6069447.7723177234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6069447.7723177234</v>
      </c>
      <c r="P187" s="124">
        <f t="shared" si="16"/>
        <v>41448.819754287113</v>
      </c>
      <c r="Q187" s="124">
        <f t="shared" ref="Q187:Q250" si="17">O187*$P$53</f>
        <v>12591.896545736168</v>
      </c>
      <c r="R187" s="124">
        <f t="shared" ref="R187:R250" si="18">O187+P187+Q187</f>
        <v>6123488.4886177462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6123488.4886177462</v>
      </c>
      <c r="P188" s="124">
        <f t="shared" ref="P188:P251" si="21">P187</f>
        <v>41448.819754287113</v>
      </c>
      <c r="Q188" s="124">
        <f t="shared" si="17"/>
        <v>12704.011376349088</v>
      </c>
      <c r="R188" s="124">
        <f t="shared" si="18"/>
        <v>6177641.3197483821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6177641.3197483821</v>
      </c>
      <c r="P189" s="124">
        <f t="shared" si="21"/>
        <v>41448.819754287113</v>
      </c>
      <c r="Q189" s="124">
        <f t="shared" si="17"/>
        <v>12816.358804457081</v>
      </c>
      <c r="R189" s="124">
        <f t="shared" si="18"/>
        <v>6231906.4983071256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6231906.4983071256</v>
      </c>
      <c r="P190" s="124">
        <f t="shared" si="21"/>
        <v>41448.819754287113</v>
      </c>
      <c r="Q190" s="124">
        <f t="shared" si="17"/>
        <v>12928.93931261535</v>
      </c>
      <c r="R190" s="124">
        <f t="shared" si="18"/>
        <v>6286284.2573740277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6286284.2573740277</v>
      </c>
      <c r="P191" s="124">
        <f t="shared" si="21"/>
        <v>41448.819754287113</v>
      </c>
      <c r="Q191" s="124">
        <f t="shared" si="17"/>
        <v>13041.753384380223</v>
      </c>
      <c r="R191" s="124">
        <f t="shared" si="18"/>
        <v>6340774.830512695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6340774.830512695</v>
      </c>
      <c r="P192" s="124">
        <f t="shared" si="21"/>
        <v>41448.819754287113</v>
      </c>
      <c r="Q192" s="124">
        <f t="shared" si="17"/>
        <v>13154.801504311232</v>
      </c>
      <c r="R192" s="124">
        <f t="shared" si="18"/>
        <v>6395378.4517712928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6395378.4517712928</v>
      </c>
      <c r="P193" s="124">
        <f t="shared" si="21"/>
        <v>41448.819754287113</v>
      </c>
      <c r="Q193" s="124">
        <f t="shared" si="17"/>
        <v>13268.084157973191</v>
      </c>
      <c r="R193" s="124">
        <f t="shared" si="18"/>
        <v>6450095.355683553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6450095.355683553</v>
      </c>
      <c r="P194" s="124">
        <f t="shared" si="21"/>
        <v>41448.819754287113</v>
      </c>
      <c r="Q194" s="124">
        <f t="shared" si="17"/>
        <v>13381.601831938291</v>
      </c>
      <c r="R194" s="124">
        <f t="shared" si="18"/>
        <v>6504925.7772697778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6504925.7772697778</v>
      </c>
      <c r="P195" s="124">
        <f t="shared" si="21"/>
        <v>41448.819754287113</v>
      </c>
      <c r="Q195" s="124">
        <f t="shared" si="17"/>
        <v>13495.355013788178</v>
      </c>
      <c r="R195" s="124">
        <f t="shared" si="18"/>
        <v>6559869.9520378523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6559869.9520378523</v>
      </c>
      <c r="P196" s="124">
        <f t="shared" si="21"/>
        <v>41448.819754287113</v>
      </c>
      <c r="Q196" s="124">
        <f t="shared" si="17"/>
        <v>13609.34419211605</v>
      </c>
      <c r="R196" s="124">
        <f t="shared" si="18"/>
        <v>6614928.1159842545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6614928.1159842545</v>
      </c>
      <c r="P197" s="124">
        <f t="shared" si="21"/>
        <v>41448.819754287113</v>
      </c>
      <c r="Q197" s="124">
        <f t="shared" si="17"/>
        <v>13723.569856528768</v>
      </c>
      <c r="R197" s="124">
        <f t="shared" si="18"/>
        <v>6670100.5055950703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6670100.5055950703</v>
      </c>
      <c r="P198" s="124">
        <f t="shared" si="21"/>
        <v>41448.819754287113</v>
      </c>
      <c r="Q198" s="124">
        <f t="shared" si="17"/>
        <v>13838.032497648941</v>
      </c>
      <c r="R198" s="124">
        <f t="shared" si="18"/>
        <v>6725387.3578470061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6725387.3578470061</v>
      </c>
      <c r="P199" s="124">
        <f t="shared" si="21"/>
        <v>41448.819754287113</v>
      </c>
      <c r="Q199" s="124">
        <f t="shared" si="17"/>
        <v>13952.732607117045</v>
      </c>
      <c r="R199" s="124">
        <f t="shared" si="18"/>
        <v>6780788.9102084097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6780788.9102084097</v>
      </c>
      <c r="P200" s="124">
        <f t="shared" si="21"/>
        <v>41448.819754287113</v>
      </c>
      <c r="Q200" s="124">
        <f t="shared" si="17"/>
        <v>14067.670677593525</v>
      </c>
      <c r="R200" s="124">
        <f t="shared" si="18"/>
        <v>6836305.4006402902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6836305.4006402902</v>
      </c>
      <c r="P201" s="124">
        <f t="shared" si="21"/>
        <v>41448.819754287113</v>
      </c>
      <c r="Q201" s="124">
        <f t="shared" si="17"/>
        <v>14182.84720276093</v>
      </c>
      <c r="R201" s="124">
        <f t="shared" si="18"/>
        <v>6891937.067597338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6891937.067597338</v>
      </c>
      <c r="P202" s="124">
        <f t="shared" si="21"/>
        <v>41448.819754287113</v>
      </c>
      <c r="Q202" s="124">
        <f t="shared" si="17"/>
        <v>14298.262677326005</v>
      </c>
      <c r="R202" s="124">
        <f t="shared" si="18"/>
        <v>6947684.1500289505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6947684.1500289505</v>
      </c>
      <c r="P203" s="124">
        <f t="shared" si="21"/>
        <v>41448.819754287113</v>
      </c>
      <c r="Q203" s="124">
        <f t="shared" si="17"/>
        <v>14413.917597021844</v>
      </c>
      <c r="R203" s="124">
        <f t="shared" si="18"/>
        <v>7003546.8873802591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7003546.8873802591</v>
      </c>
      <c r="P204" s="124">
        <f t="shared" si="21"/>
        <v>41448.819754287113</v>
      </c>
      <c r="Q204" s="124">
        <f t="shared" si="17"/>
        <v>14529.81245861</v>
      </c>
      <c r="R204" s="124">
        <f t="shared" si="18"/>
        <v>7059525.5195931559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7059525.5195931559</v>
      </c>
      <c r="P205" s="124">
        <f t="shared" si="21"/>
        <v>41448.819754287113</v>
      </c>
      <c r="Q205" s="124">
        <f t="shared" si="17"/>
        <v>14645.947759882631</v>
      </c>
      <c r="R205" s="124">
        <f t="shared" si="18"/>
        <v>7115620.2871073252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7115620.2871073252</v>
      </c>
      <c r="P206" s="124">
        <f t="shared" si="21"/>
        <v>41448.819754287113</v>
      </c>
      <c r="Q206" s="124">
        <f t="shared" si="17"/>
        <v>14762.323999664626</v>
      </c>
      <c r="R206" s="124">
        <f t="shared" si="18"/>
        <v>7171831.4308612766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7171831.4308612766</v>
      </c>
      <c r="P207" s="124">
        <f t="shared" si="21"/>
        <v>41448.819754287113</v>
      </c>
      <c r="Q207" s="124">
        <f t="shared" si="17"/>
        <v>14878.941677815759</v>
      </c>
      <c r="R207" s="124">
        <f t="shared" si="18"/>
        <v>7228159.1922933795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7228159.1922933795</v>
      </c>
      <c r="P208" s="124">
        <f t="shared" si="21"/>
        <v>41448.819754287113</v>
      </c>
      <c r="Q208" s="124">
        <f t="shared" si="17"/>
        <v>14995.80129523283</v>
      </c>
      <c r="R208" s="124">
        <f t="shared" si="18"/>
        <v>7284603.8133428991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7284603.8133428991</v>
      </c>
      <c r="P209" s="124">
        <f t="shared" si="21"/>
        <v>41448.819754287113</v>
      </c>
      <c r="Q209" s="124">
        <f t="shared" si="17"/>
        <v>15112.903353851818</v>
      </c>
      <c r="R209" s="124">
        <f t="shared" si="18"/>
        <v>7341165.536451038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7341165.536451038</v>
      </c>
      <c r="P210" s="124">
        <f t="shared" si="21"/>
        <v>41448.819754287113</v>
      </c>
      <c r="Q210" s="124">
        <f t="shared" si="17"/>
        <v>15230.248356650036</v>
      </c>
      <c r="R210" s="124">
        <f t="shared" si="18"/>
        <v>7397844.6045619743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7397844.6045619743</v>
      </c>
      <c r="P211" s="124">
        <f t="shared" si="21"/>
        <v>41448.819754287113</v>
      </c>
      <c r="Q211" s="124">
        <f t="shared" si="17"/>
        <v>15347.836807648289</v>
      </c>
      <c r="R211" s="124">
        <f t="shared" si="18"/>
        <v>7454641.2611239096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7454641.2611239096</v>
      </c>
      <c r="P212" s="124">
        <f t="shared" si="21"/>
        <v>41448.819754287113</v>
      </c>
      <c r="Q212" s="124">
        <f t="shared" si="17"/>
        <v>15465.669211913051</v>
      </c>
      <c r="R212" s="124">
        <f t="shared" si="18"/>
        <v>7511555.7500901092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7511555.7500901092</v>
      </c>
      <c r="P213" s="124">
        <f t="shared" si="21"/>
        <v>41448.819754287113</v>
      </c>
      <c r="Q213" s="124">
        <f t="shared" si="17"/>
        <v>15583.746075558614</v>
      </c>
      <c r="R213" s="124">
        <f t="shared" si="18"/>
        <v>7568588.3159199543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7568588.3159199543</v>
      </c>
      <c r="P214" s="124">
        <f t="shared" si="21"/>
        <v>41448.819754287113</v>
      </c>
      <c r="Q214" s="124">
        <f t="shared" si="17"/>
        <v>15702.06790574928</v>
      </c>
      <c r="R214" s="124">
        <f t="shared" si="18"/>
        <v>7625739.2035799902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7625739.2035799902</v>
      </c>
      <c r="P215" s="124">
        <f t="shared" si="21"/>
        <v>41448.819754287113</v>
      </c>
      <c r="Q215" s="124">
        <f t="shared" si="17"/>
        <v>15820.635210701532</v>
      </c>
      <c r="R215" s="124">
        <f t="shared" si="18"/>
        <v>7683008.6585449781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7683008.6585449781</v>
      </c>
      <c r="P216" s="124">
        <f t="shared" si="21"/>
        <v>41448.819754287113</v>
      </c>
      <c r="Q216" s="124">
        <f t="shared" si="17"/>
        <v>15939.448499686216</v>
      </c>
      <c r="R216" s="124">
        <f t="shared" si="18"/>
        <v>7740396.9267989509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7740396.9267989509</v>
      </c>
      <c r="P217" s="124">
        <f t="shared" si="21"/>
        <v>41448.819754287113</v>
      </c>
      <c r="Q217" s="124">
        <f t="shared" si="17"/>
        <v>16058.508283030727</v>
      </c>
      <c r="R217" s="124">
        <f t="shared" si="18"/>
        <v>7797904.2548362687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7797904.2548362687</v>
      </c>
      <c r="P218" s="124">
        <f t="shared" si="21"/>
        <v>41448.819754287113</v>
      </c>
      <c r="Q218" s="124">
        <f t="shared" si="17"/>
        <v>16177.815072121211</v>
      </c>
      <c r="R218" s="124">
        <f t="shared" si="18"/>
        <v>7855530.8896626765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7855530.8896626765</v>
      </c>
      <c r="P219" s="124">
        <f t="shared" si="21"/>
        <v>41448.819754287113</v>
      </c>
      <c r="Q219" s="124">
        <f t="shared" si="17"/>
        <v>16297.369379404747</v>
      </c>
      <c r="R219" s="124">
        <f t="shared" si="18"/>
        <v>7913277.0787963681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7913277.0787963681</v>
      </c>
      <c r="P220" s="124">
        <f t="shared" si="21"/>
        <v>41448.819754287113</v>
      </c>
      <c r="Q220" s="124">
        <f t="shared" si="17"/>
        <v>16417.171718391557</v>
      </c>
      <c r="R220" s="124">
        <f t="shared" si="18"/>
        <v>7971143.0702690464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7971143.0702690464</v>
      </c>
      <c r="P221" s="124">
        <f t="shared" si="21"/>
        <v>41448.819754287113</v>
      </c>
      <c r="Q221" s="124">
        <f t="shared" si="17"/>
        <v>16537.222603657217</v>
      </c>
      <c r="R221" s="124">
        <f t="shared" si="18"/>
        <v>8029129.1126269903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8029129.1126269903</v>
      </c>
      <c r="P222" s="124">
        <f t="shared" si="21"/>
        <v>41448.819754287113</v>
      </c>
      <c r="Q222" s="124">
        <f t="shared" si="17"/>
        <v>16657.522550844846</v>
      </c>
      <c r="R222" s="124">
        <f t="shared" si="18"/>
        <v>8087235.4549321216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8087235.4549321216</v>
      </c>
      <c r="P223" s="124">
        <f t="shared" si="21"/>
        <v>41448.819754287113</v>
      </c>
      <c r="Q223" s="124">
        <f t="shared" si="17"/>
        <v>16778.072076667351</v>
      </c>
      <c r="R223" s="124">
        <f t="shared" si="18"/>
        <v>8145462.3467630753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8145462.3467630753</v>
      </c>
      <c r="P224" s="124">
        <f t="shared" si="21"/>
        <v>41448.819754287113</v>
      </c>
      <c r="Q224" s="124">
        <f t="shared" si="17"/>
        <v>16898.871698909614</v>
      </c>
      <c r="R224" s="124">
        <f t="shared" si="18"/>
        <v>8203810.0382162714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8203810.0382162714</v>
      </c>
      <c r="P225" s="124">
        <f t="shared" si="21"/>
        <v>41448.819754287113</v>
      </c>
      <c r="Q225" s="124">
        <f t="shared" si="17"/>
        <v>17019.92193643075</v>
      </c>
      <c r="R225" s="124">
        <f t="shared" si="18"/>
        <v>8262278.7799069891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8262278.7799069891</v>
      </c>
      <c r="P226" s="124">
        <f t="shared" si="21"/>
        <v>41448.819754287113</v>
      </c>
      <c r="Q226" s="124">
        <f t="shared" si="17"/>
        <v>17141.223309166304</v>
      </c>
      <c r="R226" s="124">
        <f t="shared" si="18"/>
        <v>8320868.8229704425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8320868.8229704425</v>
      </c>
      <c r="P227" s="124">
        <f t="shared" si="21"/>
        <v>41448.819754287113</v>
      </c>
      <c r="Q227" s="124">
        <f t="shared" si="17"/>
        <v>17262.776338130501</v>
      </c>
      <c r="R227" s="124">
        <f t="shared" si="18"/>
        <v>8379580.4190628594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8379580.4190628594</v>
      </c>
      <c r="P228" s="124">
        <f t="shared" si="21"/>
        <v>41448.819754287113</v>
      </c>
      <c r="Q228" s="124">
        <f t="shared" si="17"/>
        <v>17384.581545418489</v>
      </c>
      <c r="R228" s="124">
        <f t="shared" si="18"/>
        <v>8438413.8203625642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8438413.8203625642</v>
      </c>
      <c r="P229" s="124">
        <f t="shared" si="21"/>
        <v>41448.819754287113</v>
      </c>
      <c r="Q229" s="124">
        <f t="shared" si="17"/>
        <v>17506.639454208558</v>
      </c>
      <c r="R229" s="124">
        <f t="shared" si="18"/>
        <v>8497369.2795710601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8497369.2795710601</v>
      </c>
      <c r="P230" s="124">
        <f t="shared" si="21"/>
        <v>41448.819754287113</v>
      </c>
      <c r="Q230" s="124">
        <f t="shared" si="17"/>
        <v>17628.950588764426</v>
      </c>
      <c r="R230" s="124">
        <f t="shared" si="18"/>
        <v>8556447.0499141123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8556447.0499141123</v>
      </c>
      <c r="P231" s="124">
        <f t="shared" si="21"/>
        <v>41448.819754287113</v>
      </c>
      <c r="Q231" s="124">
        <f t="shared" si="17"/>
        <v>17751.515474437441</v>
      </c>
      <c r="R231" s="124">
        <f t="shared" si="18"/>
        <v>8615647.3851428367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8615647.3851428367</v>
      </c>
      <c r="P232" s="124">
        <f t="shared" si="21"/>
        <v>41448.819754287113</v>
      </c>
      <c r="Q232" s="124">
        <f t="shared" si="17"/>
        <v>17874.334637668882</v>
      </c>
      <c r="R232" s="124">
        <f t="shared" si="18"/>
        <v>8674970.5395347923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8674970.5395347923</v>
      </c>
      <c r="P233" s="124">
        <f t="shared" si="21"/>
        <v>41448.819754287113</v>
      </c>
      <c r="Q233" s="124">
        <f t="shared" si="17"/>
        <v>17997.408605992197</v>
      </c>
      <c r="R233" s="124">
        <f t="shared" si="18"/>
        <v>8734416.7678950727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8734416.7678950727</v>
      </c>
      <c r="P234" s="124">
        <f t="shared" si="21"/>
        <v>41448.819754287113</v>
      </c>
      <c r="Q234" s="124">
        <f t="shared" si="17"/>
        <v>18120.737908035277</v>
      </c>
      <c r="R234" s="124">
        <f t="shared" si="18"/>
        <v>8793986.3255573958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8793986.3255573958</v>
      </c>
      <c r="P235" s="124">
        <f t="shared" si="21"/>
        <v>41448.819754287113</v>
      </c>
      <c r="Q235" s="124">
        <f t="shared" si="17"/>
        <v>18244.323073522712</v>
      </c>
      <c r="R235" s="124">
        <f t="shared" si="18"/>
        <v>8853679.4683852065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8853679.4683852065</v>
      </c>
      <c r="P236" s="124">
        <f t="shared" si="21"/>
        <v>41448.819754287113</v>
      </c>
      <c r="Q236" s="124">
        <f t="shared" si="17"/>
        <v>18368.164633278091</v>
      </c>
      <c r="R236" s="124">
        <f t="shared" si="18"/>
        <v>8913496.4527727719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8913496.4527727719</v>
      </c>
      <c r="P237" s="124">
        <f t="shared" si="21"/>
        <v>41448.819754287113</v>
      </c>
      <c r="Q237" s="124">
        <f t="shared" si="17"/>
        <v>18492.263119226263</v>
      </c>
      <c r="R237" s="124">
        <f t="shared" si="18"/>
        <v>8973437.5356462859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8973437.5356462859</v>
      </c>
      <c r="P238" s="124">
        <f t="shared" si="21"/>
        <v>41448.819754287113</v>
      </c>
      <c r="Q238" s="124">
        <f t="shared" si="17"/>
        <v>18616.619064395632</v>
      </c>
      <c r="R238" s="124">
        <f t="shared" si="18"/>
        <v>9033502.9744649697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9033502.9744649697</v>
      </c>
      <c r="P239" s="124">
        <f t="shared" si="21"/>
        <v>41448.819754287113</v>
      </c>
      <c r="Q239" s="124">
        <f t="shared" si="17"/>
        <v>18741.233002920439</v>
      </c>
      <c r="R239" s="124">
        <f t="shared" si="18"/>
        <v>9093693.027222177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9093693.027222177</v>
      </c>
      <c r="P240" s="124">
        <f t="shared" si="21"/>
        <v>41448.819754287113</v>
      </c>
      <c r="Q240" s="124">
        <f t="shared" si="17"/>
        <v>18866.10547004305</v>
      </c>
      <c r="R240" s="124">
        <f t="shared" si="18"/>
        <v>9154007.9524465073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9154007.9524465073</v>
      </c>
      <c r="P241" s="124">
        <f t="shared" si="21"/>
        <v>41448.819754287113</v>
      </c>
      <c r="Q241" s="124">
        <f t="shared" si="17"/>
        <v>18991.237002116282</v>
      </c>
      <c r="R241" s="124">
        <f t="shared" si="18"/>
        <v>9214448.0092029106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9214448.0092029106</v>
      </c>
      <c r="P242" s="124">
        <f t="shared" si="21"/>
        <v>41448.819754287113</v>
      </c>
      <c r="Q242" s="124">
        <f t="shared" si="17"/>
        <v>19116.628136605676</v>
      </c>
      <c r="R242" s="124">
        <f t="shared" si="18"/>
        <v>9275013.4570938032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9275013.4570938032</v>
      </c>
      <c r="P243" s="124">
        <f t="shared" si="21"/>
        <v>41448.819754287113</v>
      </c>
      <c r="Q243" s="124">
        <f t="shared" si="17"/>
        <v>19242.279412091826</v>
      </c>
      <c r="R243" s="124">
        <f t="shared" si="18"/>
        <v>9335704.5562601835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9335704.5562601835</v>
      </c>
      <c r="P244" s="124">
        <f t="shared" si="21"/>
        <v>41448.819754287113</v>
      </c>
      <c r="Q244" s="124">
        <f t="shared" si="17"/>
        <v>19368.191368272684</v>
      </c>
      <c r="R244" s="124">
        <f t="shared" si="18"/>
        <v>9396521.5673827436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9396521.5673827436</v>
      </c>
      <c r="P245" s="124">
        <f t="shared" si="21"/>
        <v>41448.819754287113</v>
      </c>
      <c r="Q245" s="124">
        <f t="shared" si="17"/>
        <v>19494.364545965873</v>
      </c>
      <c r="R245" s="124">
        <f t="shared" si="18"/>
        <v>9457464.7516829967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9457464.7516829967</v>
      </c>
      <c r="P246" s="124">
        <f t="shared" si="21"/>
        <v>41448.819754287113</v>
      </c>
      <c r="Q246" s="124">
        <f t="shared" si="17"/>
        <v>19620.799487111017</v>
      </c>
      <c r="R246" s="124">
        <f t="shared" si="18"/>
        <v>9518534.3709243946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9518534.3709243946</v>
      </c>
      <c r="P247" s="124">
        <f t="shared" si="21"/>
        <v>41448.819754287113</v>
      </c>
      <c r="Q247" s="124">
        <f t="shared" si="17"/>
        <v>19747.49673477207</v>
      </c>
      <c r="R247" s="124">
        <f t="shared" si="18"/>
        <v>9579730.6874134541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9579730.6874134541</v>
      </c>
      <c r="P248" s="124">
        <f t="shared" si="21"/>
        <v>41448.819754287113</v>
      </c>
      <c r="Q248" s="124">
        <f t="shared" si="17"/>
        <v>19874.456833139655</v>
      </c>
      <c r="R248" s="124">
        <f t="shared" si="18"/>
        <v>9641053.9640008807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9641053.9640008807</v>
      </c>
      <c r="P249" s="124">
        <f t="shared" si="21"/>
        <v>41448.819754287113</v>
      </c>
      <c r="Q249" s="124">
        <f t="shared" si="17"/>
        <v>20001.680327533377</v>
      </c>
      <c r="R249" s="124">
        <f t="shared" si="18"/>
        <v>9702504.4640827011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9702504.4640827011</v>
      </c>
      <c r="P250" s="124">
        <f t="shared" si="21"/>
        <v>41448.819754287113</v>
      </c>
      <c r="Q250" s="124">
        <f t="shared" si="17"/>
        <v>20129.167764404185</v>
      </c>
      <c r="R250" s="124">
        <f t="shared" si="18"/>
        <v>9764082.4516013935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9764082.4516013935</v>
      </c>
      <c r="P251" s="124">
        <f t="shared" si="21"/>
        <v>41448.819754287113</v>
      </c>
      <c r="Q251" s="124">
        <f t="shared" ref="Q251:Q314" si="22">O251*$P$53</f>
        <v>20256.919691336727</v>
      </c>
      <c r="R251" s="124">
        <f t="shared" ref="R251:R314" si="23">O251+P251+Q251</f>
        <v>9825788.1910470184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9825788.1910470184</v>
      </c>
      <c r="P252" s="124">
        <f t="shared" ref="P252:P315" si="26">P251</f>
        <v>41448.819754287113</v>
      </c>
      <c r="Q252" s="124">
        <f t="shared" si="22"/>
        <v>20384.936657051672</v>
      </c>
      <c r="R252" s="124">
        <f t="shared" si="23"/>
        <v>9887621.9474583585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9887621.9474583585</v>
      </c>
      <c r="P253" s="124">
        <f t="shared" si="26"/>
        <v>41448.819754287113</v>
      </c>
      <c r="Q253" s="124">
        <f t="shared" si="22"/>
        <v>20513.219211408101</v>
      </c>
      <c r="R253" s="124">
        <f t="shared" si="23"/>
        <v>9949583.986424055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9949583.986424055</v>
      </c>
      <c r="P254" s="124">
        <f t="shared" si="26"/>
        <v>41448.819754287113</v>
      </c>
      <c r="Q254" s="124">
        <f t="shared" si="22"/>
        <v>20641.767905405839</v>
      </c>
      <c r="R254" s="124">
        <f t="shared" si="23"/>
        <v>10011674.574083749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10011674.574083749</v>
      </c>
      <c r="P255" s="124">
        <f t="shared" si="26"/>
        <v>41448.819754287113</v>
      </c>
      <c r="Q255" s="124">
        <f t="shared" si="22"/>
        <v>20770.583291187842</v>
      </c>
      <c r="R255" s="124">
        <f t="shared" si="23"/>
        <v>10073893.977129225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10073893.977129225</v>
      </c>
      <c r="P256" s="124">
        <f t="shared" si="26"/>
        <v>41448.819754287113</v>
      </c>
      <c r="Q256" s="124">
        <f t="shared" si="22"/>
        <v>20899.665922042561</v>
      </c>
      <c r="R256" s="124">
        <f t="shared" si="23"/>
        <v>10136242.462805554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10136242.462805554</v>
      </c>
      <c r="P257" s="124">
        <f t="shared" si="26"/>
        <v>41448.819754287113</v>
      </c>
      <c r="Q257" s="124">
        <f t="shared" si="22"/>
        <v>21029.016352406321</v>
      </c>
      <c r="R257" s="124">
        <f t="shared" si="23"/>
        <v>10198720.298912248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10198720.298912248</v>
      </c>
      <c r="P258" s="124">
        <f t="shared" si="26"/>
        <v>41448.819754287113</v>
      </c>
      <c r="Q258" s="124">
        <f t="shared" si="22"/>
        <v>21158.635137865698</v>
      </c>
      <c r="R258" s="124">
        <f t="shared" si="23"/>
        <v>10261327.753804401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10261327.753804401</v>
      </c>
      <c r="P259" s="124">
        <f t="shared" si="26"/>
        <v>41448.819754287113</v>
      </c>
      <c r="Q259" s="124">
        <f t="shared" si="22"/>
        <v>21288.522835159911</v>
      </c>
      <c r="R259" s="124">
        <f t="shared" si="23"/>
        <v>10324065.096393848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10324065.096393848</v>
      </c>
      <c r="P260" s="124">
        <f t="shared" si="26"/>
        <v>41448.819754287113</v>
      </c>
      <c r="Q260" s="124">
        <f t="shared" si="22"/>
        <v>21418.680002183206</v>
      </c>
      <c r="R260" s="124">
        <f t="shared" si="23"/>
        <v>10386932.596150318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10386932.596150318</v>
      </c>
      <c r="P261" s="124">
        <f t="shared" si="26"/>
        <v>41448.819754287113</v>
      </c>
      <c r="Q261" s="124">
        <f t="shared" si="22"/>
        <v>21549.107197987261</v>
      </c>
      <c r="R261" s="124">
        <f t="shared" si="23"/>
        <v>10449930.523102593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10449930.523102593</v>
      </c>
      <c r="P262" s="124">
        <f t="shared" si="26"/>
        <v>41448.819754287113</v>
      </c>
      <c r="Q262" s="124">
        <f t="shared" si="22"/>
        <v>21679.804982783578</v>
      </c>
      <c r="R262" s="124">
        <f t="shared" si="23"/>
        <v>10513059.147839664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10513059.147839664</v>
      </c>
      <c r="P263" s="124">
        <f t="shared" si="26"/>
        <v>41448.819754287113</v>
      </c>
      <c r="Q263" s="124">
        <f t="shared" si="22"/>
        <v>21810.773917945906</v>
      </c>
      <c r="R263" s="124">
        <f t="shared" si="23"/>
        <v>10576318.741511896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10576318.741511896</v>
      </c>
      <c r="P264" s="124">
        <f t="shared" si="26"/>
        <v>41448.819754287113</v>
      </c>
      <c r="Q264" s="124">
        <f t="shared" si="22"/>
        <v>21942.014566012622</v>
      </c>
      <c r="R264" s="124">
        <f t="shared" si="23"/>
        <v>10639709.575832196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10639709.575832196</v>
      </c>
      <c r="P265" s="124">
        <f t="shared" si="26"/>
        <v>41448.819754287113</v>
      </c>
      <c r="Q265" s="124">
        <f t="shared" si="22"/>
        <v>22073.527490689175</v>
      </c>
      <c r="R265" s="124">
        <f t="shared" si="23"/>
        <v>10703231.923077172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10703231.923077172</v>
      </c>
      <c r="P266" s="124">
        <f t="shared" si="26"/>
        <v>41448.819754287113</v>
      </c>
      <c r="Q266" s="124">
        <f t="shared" si="22"/>
        <v>22205.313256850506</v>
      </c>
      <c r="R266" s="124">
        <f t="shared" si="23"/>
        <v>10766886.05608831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10766886.05608831</v>
      </c>
      <c r="P267" s="124">
        <f t="shared" si="26"/>
        <v>41448.819754287113</v>
      </c>
      <c r="Q267" s="124">
        <f t="shared" si="22"/>
        <v>22337.372430543455</v>
      </c>
      <c r="R267" s="124">
        <f t="shared" si="23"/>
        <v>10830672.248273142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10830672.248273142</v>
      </c>
      <c r="P268" s="124">
        <f t="shared" si="26"/>
        <v>41448.819754287113</v>
      </c>
      <c r="Q268" s="124">
        <f t="shared" si="22"/>
        <v>22469.705578989204</v>
      </c>
      <c r="R268" s="124">
        <f t="shared" si="23"/>
        <v>10894590.773606418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10894590.773606418</v>
      </c>
      <c r="P269" s="124">
        <f t="shared" si="26"/>
        <v>41448.819754287113</v>
      </c>
      <c r="Q269" s="124">
        <f t="shared" si="22"/>
        <v>22602.313270585713</v>
      </c>
      <c r="R269" s="124">
        <f t="shared" si="23"/>
        <v>10958641.906631291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10958641.906631291</v>
      </c>
      <c r="P270" s="124">
        <f t="shared" si="26"/>
        <v>41448.819754287113</v>
      </c>
      <c r="Q270" s="124">
        <f t="shared" si="22"/>
        <v>22735.196074910167</v>
      </c>
      <c r="R270" s="124">
        <f t="shared" si="23"/>
        <v>11022825.922460489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11022825.922460489</v>
      </c>
      <c r="P271" s="124">
        <f t="shared" si="26"/>
        <v>41448.819754287113</v>
      </c>
      <c r="Q271" s="124">
        <f t="shared" si="22"/>
        <v>22868.354562721412</v>
      </c>
      <c r="R271" s="124">
        <f t="shared" si="23"/>
        <v>11087143.096777499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11087143.096777499</v>
      </c>
      <c r="P272" s="124">
        <f t="shared" si="26"/>
        <v>41448.819754287113</v>
      </c>
      <c r="Q272" s="124">
        <f t="shared" si="22"/>
        <v>23001.789305962411</v>
      </c>
      <c r="R272" s="124">
        <f t="shared" si="23"/>
        <v>11151593.705837749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11151593.705837749</v>
      </c>
      <c r="P273" s="124">
        <f t="shared" si="26"/>
        <v>41448.819754287113</v>
      </c>
      <c r="Q273" s="124">
        <f t="shared" si="22"/>
        <v>23135.500877762697</v>
      </c>
      <c r="R273" s="124">
        <f t="shared" si="23"/>
        <v>11216178.026469799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11216178.026469799</v>
      </c>
      <c r="P274" s="124">
        <f t="shared" si="26"/>
        <v>41448.819754287113</v>
      </c>
      <c r="Q274" s="124">
        <f t="shared" si="22"/>
        <v>23269.489852440845</v>
      </c>
      <c r="R274" s="124">
        <f t="shared" si="23"/>
        <v>11280896.336076528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11280896.336076528</v>
      </c>
      <c r="P275" s="124">
        <f t="shared" si="26"/>
        <v>41448.819754287113</v>
      </c>
      <c r="Q275" s="124">
        <f t="shared" si="22"/>
        <v>23403.756805506935</v>
      </c>
      <c r="R275" s="124">
        <f t="shared" si="23"/>
        <v>11345748.912636323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11345748.912636323</v>
      </c>
      <c r="P276" s="124">
        <f t="shared" si="26"/>
        <v>41448.819754287113</v>
      </c>
      <c r="Q276" s="124">
        <f t="shared" si="22"/>
        <v>23538.302313665008</v>
      </c>
      <c r="R276" s="124">
        <f t="shared" si="23"/>
        <v>11410736.034704275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11410736.034704275</v>
      </c>
      <c r="P277" s="124">
        <f t="shared" si="26"/>
        <v>41448.819754287113</v>
      </c>
      <c r="Q277" s="124">
        <f t="shared" si="22"/>
        <v>23673.126954815565</v>
      </c>
      <c r="R277" s="124">
        <f t="shared" si="23"/>
        <v>11475857.981413379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11475857.981413379</v>
      </c>
      <c r="P278" s="124">
        <f t="shared" si="26"/>
        <v>41448.819754287113</v>
      </c>
      <c r="Q278" s="124">
        <f t="shared" si="22"/>
        <v>23808.231308058042</v>
      </c>
      <c r="R278" s="124">
        <f t="shared" si="23"/>
        <v>11541115.032475725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11541115.032475725</v>
      </c>
      <c r="P279" s="124">
        <f t="shared" si="26"/>
        <v>41448.819754287113</v>
      </c>
      <c r="Q279" s="124">
        <f t="shared" si="22"/>
        <v>23943.61595369329</v>
      </c>
      <c r="R279" s="124">
        <f t="shared" si="23"/>
        <v>11606507.468183706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11606507.468183706</v>
      </c>
      <c r="P280" s="124">
        <f t="shared" si="26"/>
        <v>41448.819754287113</v>
      </c>
      <c r="Q280" s="124">
        <f t="shared" si="22"/>
        <v>24079.281473226074</v>
      </c>
      <c r="R280" s="124">
        <f t="shared" si="23"/>
        <v>11672035.56941122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11672035.56941122</v>
      </c>
      <c r="P281" s="124">
        <f t="shared" si="26"/>
        <v>41448.819754287113</v>
      </c>
      <c r="Q281" s="124">
        <f t="shared" si="22"/>
        <v>24215.22844936758</v>
      </c>
      <c r="R281" s="124">
        <f t="shared" si="23"/>
        <v>11737699.617614875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11737699.617614875</v>
      </c>
      <c r="P282" s="124">
        <f t="shared" si="26"/>
        <v>41448.819754287113</v>
      </c>
      <c r="Q282" s="124">
        <f t="shared" si="22"/>
        <v>24351.457466037893</v>
      </c>
      <c r="R282" s="124">
        <f t="shared" si="23"/>
        <v>11803499.8948352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11803499.8948352</v>
      </c>
      <c r="P283" s="124">
        <f t="shared" si="26"/>
        <v>41448.819754287113</v>
      </c>
      <c r="Q283" s="124">
        <f t="shared" si="22"/>
        <v>24487.969108368525</v>
      </c>
      <c r="R283" s="124">
        <f t="shared" si="23"/>
        <v>11869436.683697857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11869436.683697857</v>
      </c>
      <c r="P284" s="124">
        <f t="shared" si="26"/>
        <v>41448.819754287113</v>
      </c>
      <c r="Q284" s="124">
        <f t="shared" si="22"/>
        <v>24624.763962704932</v>
      </c>
      <c r="R284" s="124">
        <f t="shared" si="23"/>
        <v>11935510.267414849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11935510.267414849</v>
      </c>
      <c r="P285" s="124">
        <f t="shared" si="26"/>
        <v>41448.819754287113</v>
      </c>
      <c r="Q285" s="124">
        <f t="shared" si="22"/>
        <v>24761.842616609007</v>
      </c>
      <c r="R285" s="124">
        <f t="shared" si="23"/>
        <v>12001720.929785745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12001720.929785745</v>
      </c>
      <c r="P286" s="124">
        <f t="shared" si="26"/>
        <v>41448.819754287113</v>
      </c>
      <c r="Q286" s="124">
        <f t="shared" si="22"/>
        <v>24899.205658861632</v>
      </c>
      <c r="R286" s="124">
        <f t="shared" si="23"/>
        <v>12068068.955198895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12068068.955198895</v>
      </c>
      <c r="P287" s="124">
        <f t="shared" si="26"/>
        <v>41448.819754287113</v>
      </c>
      <c r="Q287" s="124">
        <f t="shared" si="22"/>
        <v>25036.853679465199</v>
      </c>
      <c r="R287" s="124">
        <f t="shared" si="23"/>
        <v>12134554.628632648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12134554.628632648</v>
      </c>
      <c r="P288" s="124">
        <f t="shared" si="26"/>
        <v>41448.819754287113</v>
      </c>
      <c r="Q288" s="124">
        <f t="shared" si="22"/>
        <v>25174.787269646127</v>
      </c>
      <c r="R288" s="124">
        <f t="shared" si="23"/>
        <v>12201178.235656582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12201178.235656582</v>
      </c>
      <c r="P289" s="124">
        <f t="shared" si="26"/>
        <v>41448.819754287113</v>
      </c>
      <c r="Q289" s="124">
        <f t="shared" si="22"/>
        <v>25313.007021857422</v>
      </c>
      <c r="R289" s="124">
        <f t="shared" si="23"/>
        <v>12267940.062432727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12267940.062432727</v>
      </c>
      <c r="P290" s="124">
        <f t="shared" si="26"/>
        <v>41448.819754287113</v>
      </c>
      <c r="Q290" s="124">
        <f t="shared" si="22"/>
        <v>25451.513529781216</v>
      </c>
      <c r="R290" s="124">
        <f t="shared" si="23"/>
        <v>12334840.395716796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12334840.395716796</v>
      </c>
      <c r="P291" s="124">
        <f t="shared" si="26"/>
        <v>41448.819754287113</v>
      </c>
      <c r="Q291" s="124">
        <f t="shared" si="22"/>
        <v>25590.307388331312</v>
      </c>
      <c r="R291" s="124">
        <f t="shared" si="23"/>
        <v>12401879.522859415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12401879.522859415</v>
      </c>
      <c r="P292" s="124">
        <f t="shared" si="26"/>
        <v>41448.819754287113</v>
      </c>
      <c r="Q292" s="124">
        <f t="shared" si="22"/>
        <v>25729.389193655748</v>
      </c>
      <c r="R292" s="124">
        <f t="shared" si="23"/>
        <v>12469057.731807359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12469057.731807359</v>
      </c>
      <c r="P293" s="124">
        <f t="shared" si="26"/>
        <v>41448.819754287113</v>
      </c>
      <c r="Q293" s="124">
        <f t="shared" si="22"/>
        <v>25868.759543139342</v>
      </c>
      <c r="R293" s="124">
        <f t="shared" si="23"/>
        <v>12536375.311104786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12536375.311104786</v>
      </c>
      <c r="P294" s="124">
        <f t="shared" si="26"/>
        <v>41448.819754287113</v>
      </c>
      <c r="Q294" s="124">
        <f t="shared" si="22"/>
        <v>26008.419035406281</v>
      </c>
      <c r="R294" s="124">
        <f t="shared" si="23"/>
        <v>12603832.54989448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12603832.54989448</v>
      </c>
      <c r="P295" s="124">
        <f t="shared" si="26"/>
        <v>41448.819754287113</v>
      </c>
      <c r="Q295" s="124">
        <f t="shared" si="22"/>
        <v>26148.36827032267</v>
      </c>
      <c r="R295" s="124">
        <f t="shared" si="23"/>
        <v>12671429.73791909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12671429.73791909</v>
      </c>
      <c r="P296" s="124">
        <f t="shared" si="26"/>
        <v>41448.819754287113</v>
      </c>
      <c r="Q296" s="124">
        <f t="shared" si="22"/>
        <v>26288.607848999123</v>
      </c>
      <c r="R296" s="124">
        <f t="shared" si="23"/>
        <v>12739167.165522378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12739167.165522378</v>
      </c>
      <c r="P297" s="124">
        <f t="shared" si="26"/>
        <v>41448.819754287113</v>
      </c>
      <c r="Q297" s="124">
        <f t="shared" si="22"/>
        <v>26429.138373793339</v>
      </c>
      <c r="R297" s="124">
        <f t="shared" si="23"/>
        <v>12807045.12365046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12807045.12365046</v>
      </c>
      <c r="P298" s="124">
        <f t="shared" si="26"/>
        <v>41448.819754287113</v>
      </c>
      <c r="Q298" s="124">
        <f t="shared" si="22"/>
        <v>26569.960448312686</v>
      </c>
      <c r="R298" s="124">
        <f t="shared" si="23"/>
        <v>12875063.903853061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12875063.903853061</v>
      </c>
      <c r="P299" s="124">
        <f t="shared" si="26"/>
        <v>41448.819754287113</v>
      </c>
      <c r="Q299" s="124">
        <f t="shared" si="22"/>
        <v>26711.074677416804</v>
      </c>
      <c r="R299" s="124">
        <f t="shared" si="23"/>
        <v>12943223.798284765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12943223.798284765</v>
      </c>
      <c r="P300" s="124">
        <f t="shared" si="26"/>
        <v>41448.819754287113</v>
      </c>
      <c r="Q300" s="124">
        <f t="shared" si="22"/>
        <v>26852.481667220192</v>
      </c>
      <c r="R300" s="124">
        <f t="shared" si="23"/>
        <v>13011525.099706274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13011525.099706274</v>
      </c>
      <c r="P301" s="124">
        <f t="shared" si="26"/>
        <v>41448.819754287113</v>
      </c>
      <c r="Q301" s="124">
        <f t="shared" si="22"/>
        <v>26994.182025094819</v>
      </c>
      <c r="R301" s="124">
        <f t="shared" si="23"/>
        <v>13079968.101485657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13079968.101485657</v>
      </c>
      <c r="P302" s="124">
        <f t="shared" si="26"/>
        <v>41448.819754287113</v>
      </c>
      <c r="Q302" s="124">
        <f t="shared" si="22"/>
        <v>27136.176359672725</v>
      </c>
      <c r="R302" s="124">
        <f t="shared" si="23"/>
        <v>13148553.097599616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13148553.097599616</v>
      </c>
      <c r="P303" s="124">
        <f t="shared" si="26"/>
        <v>41448.819754287113</v>
      </c>
      <c r="Q303" s="124">
        <f t="shared" si="22"/>
        <v>27278.46528084865</v>
      </c>
      <c r="R303" s="124">
        <f t="shared" si="23"/>
        <v>13217280.382634753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13217280.382634753</v>
      </c>
      <c r="P304" s="124">
        <f t="shared" si="26"/>
        <v>41448.819754287113</v>
      </c>
      <c r="Q304" s="124">
        <f t="shared" si="22"/>
        <v>27421.049399782634</v>
      </c>
      <c r="R304" s="124">
        <f t="shared" si="23"/>
        <v>13286150.251788823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13286150.251788823</v>
      </c>
      <c r="P305" s="124">
        <f t="shared" si="26"/>
        <v>41448.819754287113</v>
      </c>
      <c r="Q305" s="124">
        <f t="shared" si="22"/>
        <v>27563.929328902657</v>
      </c>
      <c r="R305" s="124">
        <f t="shared" si="23"/>
        <v>13355163.000872014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13355163.000872014</v>
      </c>
      <c r="P306" s="124">
        <f t="shared" si="26"/>
        <v>41448.819754287113</v>
      </c>
      <c r="Q306" s="124">
        <f t="shared" si="22"/>
        <v>27707.105681907266</v>
      </c>
      <c r="R306" s="124">
        <f t="shared" si="23"/>
        <v>13424318.926308209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13424318.926308209</v>
      </c>
      <c r="P307" s="124">
        <f t="shared" si="26"/>
        <v>41448.819754287113</v>
      </c>
      <c r="Q307" s="124">
        <f t="shared" si="22"/>
        <v>27850.5790737682</v>
      </c>
      <c r="R307" s="124">
        <f t="shared" si="23"/>
        <v>13493618.325136265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13493618.325136265</v>
      </c>
      <c r="P308" s="124">
        <f t="shared" si="26"/>
        <v>41448.819754287113</v>
      </c>
      <c r="Q308" s="124">
        <f t="shared" si="22"/>
        <v>27994.350120733048</v>
      </c>
      <c r="R308" s="124">
        <f t="shared" si="23"/>
        <v>13563061.495011285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13563061.495011285</v>
      </c>
      <c r="P309" s="124">
        <f t="shared" si="26"/>
        <v>41448.819754287113</v>
      </c>
      <c r="Q309" s="124">
        <f t="shared" si="22"/>
        <v>28138.419440327889</v>
      </c>
      <c r="R309" s="124">
        <f t="shared" si="23"/>
        <v>13632648.7342059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13632648.7342059</v>
      </c>
      <c r="P310" s="124">
        <f t="shared" si="26"/>
        <v>41448.819754287113</v>
      </c>
      <c r="Q310" s="124">
        <f t="shared" si="22"/>
        <v>28282.78765135994</v>
      </c>
      <c r="R310" s="124">
        <f t="shared" si="23"/>
        <v>13702380.341611547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13702380.341611547</v>
      </c>
      <c r="P311" s="124">
        <f t="shared" si="26"/>
        <v>41448.819754287113</v>
      </c>
      <c r="Q311" s="124">
        <f t="shared" si="22"/>
        <v>28427.455373920227</v>
      </c>
      <c r="R311" s="124">
        <f t="shared" si="23"/>
        <v>13772256.616739755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13772256.616739755</v>
      </c>
      <c r="P312" s="124">
        <f t="shared" si="26"/>
        <v>41448.819754287113</v>
      </c>
      <c r="Q312" s="124">
        <f t="shared" si="22"/>
        <v>28572.423229386226</v>
      </c>
      <c r="R312" s="124">
        <f t="shared" si="23"/>
        <v>13842277.85972343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13842277.85972343</v>
      </c>
      <c r="P313" s="124">
        <f t="shared" si="26"/>
        <v>41448.819754287113</v>
      </c>
      <c r="Q313" s="124">
        <f t="shared" si="22"/>
        <v>28717.691840424555</v>
      </c>
      <c r="R313" s="124">
        <f t="shared" si="23"/>
        <v>13912444.371318143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13912444.371318143</v>
      </c>
      <c r="P314" s="124">
        <f t="shared" si="26"/>
        <v>41448.819754287113</v>
      </c>
      <c r="Q314" s="124">
        <f t="shared" si="22"/>
        <v>28863.261830993637</v>
      </c>
      <c r="R314" s="124">
        <f t="shared" si="23"/>
        <v>13982756.452903423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13982756.452903423</v>
      </c>
      <c r="P315" s="124">
        <f t="shared" si="26"/>
        <v>41448.819754287113</v>
      </c>
      <c r="Q315" s="124">
        <f t="shared" ref="Q315:Q382" si="27">O315*$P$53</f>
        <v>29009.133826346377</v>
      </c>
      <c r="R315" s="124">
        <f t="shared" ref="R315:R378" si="28">O315+P315+Q315</f>
        <v>14053214.406484058</v>
      </c>
      <c r="Z315" s="2"/>
    </row>
    <row r="316" spans="13:26" x14ac:dyDescent="0.2">
      <c r="M316" s="2"/>
      <c r="N316" s="1">
        <f t="shared" ref="N316:N382" si="29">N315+1</f>
        <v>258</v>
      </c>
      <c r="O316" s="124">
        <f t="shared" ref="O316:O382" si="30">R315</f>
        <v>14053214.406484058</v>
      </c>
      <c r="P316" s="124">
        <f t="shared" ref="P316:P382" si="31">P315</f>
        <v>41448.819754287113</v>
      </c>
      <c r="Q316" s="124">
        <f t="shared" si="27"/>
        <v>29155.308453032856</v>
      </c>
      <c r="R316" s="124">
        <f t="shared" si="28"/>
        <v>14123818.534691378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14123818.534691378</v>
      </c>
      <c r="P317" s="124">
        <f t="shared" si="31"/>
        <v>41448.819754287113</v>
      </c>
      <c r="Q317" s="124">
        <f t="shared" si="27"/>
        <v>29301.786338903017</v>
      </c>
      <c r="R317" s="124">
        <f t="shared" si="28"/>
        <v>14194569.140784569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14194569.140784569</v>
      </c>
      <c r="P318" s="124">
        <f t="shared" si="31"/>
        <v>41448.819754287113</v>
      </c>
      <c r="Q318" s="124">
        <f t="shared" si="27"/>
        <v>29448.56811310937</v>
      </c>
      <c r="R318" s="124">
        <f t="shared" si="28"/>
        <v>14265466.528651966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14265466.528651966</v>
      </c>
      <c r="P319" s="124">
        <f t="shared" si="31"/>
        <v>41448.819754287113</v>
      </c>
      <c r="Q319" s="124">
        <f t="shared" si="27"/>
        <v>29595.654406109679</v>
      </c>
      <c r="R319" s="124">
        <f t="shared" si="28"/>
        <v>14336511.002812363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14336511.002812363</v>
      </c>
      <c r="P320" s="124">
        <f t="shared" si="31"/>
        <v>41448.819754287113</v>
      </c>
      <c r="Q320" s="124">
        <f t="shared" si="27"/>
        <v>29743.045849669681</v>
      </c>
      <c r="R320" s="124">
        <f t="shared" si="28"/>
        <v>14407702.868416321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14407702.868416321</v>
      </c>
      <c r="P321" s="124">
        <f t="shared" si="31"/>
        <v>41448.819754287113</v>
      </c>
      <c r="Q321" s="124">
        <f t="shared" si="27"/>
        <v>29890.743076865798</v>
      </c>
      <c r="R321" s="124">
        <f t="shared" si="28"/>
        <v>14479042.431247475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14479042.431247475</v>
      </c>
      <c r="P322" s="124">
        <f t="shared" si="31"/>
        <v>41448.819754287113</v>
      </c>
      <c r="Q322" s="124">
        <f t="shared" si="27"/>
        <v>30038.746722087861</v>
      </c>
      <c r="R322" s="124">
        <f t="shared" si="28"/>
        <v>14550529.997723849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14550529.997723849</v>
      </c>
      <c r="P323" s="124">
        <f t="shared" si="31"/>
        <v>41448.819754287113</v>
      </c>
      <c r="Q323" s="124">
        <f t="shared" si="27"/>
        <v>30187.057421041813</v>
      </c>
      <c r="R323" s="124">
        <f t="shared" si="28"/>
        <v>14622165.874899179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14622165.874899179</v>
      </c>
      <c r="P324" s="124">
        <f t="shared" si="31"/>
        <v>41448.819754287113</v>
      </c>
      <c r="Q324" s="124">
        <f t="shared" si="27"/>
        <v>30335.675810752473</v>
      </c>
      <c r="R324" s="124">
        <f t="shared" si="28"/>
        <v>14693950.370464219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14693950.370464219</v>
      </c>
      <c r="P325" s="124">
        <f t="shared" si="31"/>
        <v>41448.819754287113</v>
      </c>
      <c r="Q325" s="124">
        <f t="shared" si="27"/>
        <v>30484.602529566244</v>
      </c>
      <c r="R325" s="124">
        <f t="shared" si="28"/>
        <v>14765883.792748073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14765883.792748073</v>
      </c>
      <c r="P326" s="124">
        <f t="shared" si="31"/>
        <v>41448.819754287113</v>
      </c>
      <c r="Q326" s="124">
        <f t="shared" si="27"/>
        <v>30633.838217153876</v>
      </c>
      <c r="R326" s="124">
        <f t="shared" si="28"/>
        <v>14837966.450719515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14837966.450719515</v>
      </c>
      <c r="P327" s="124">
        <f t="shared" si="31"/>
        <v>41448.819754287113</v>
      </c>
      <c r="Q327" s="124">
        <f t="shared" si="27"/>
        <v>30783.383514513189</v>
      </c>
      <c r="R327" s="124">
        <f t="shared" si="28"/>
        <v>14910198.653988315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14910198.653988315</v>
      </c>
      <c r="P328" s="124">
        <f t="shared" si="31"/>
        <v>41448.819754287113</v>
      </c>
      <c r="Q328" s="124">
        <f t="shared" si="27"/>
        <v>30933.239063971847</v>
      </c>
      <c r="R328" s="124">
        <f t="shared" si="28"/>
        <v>14982580.712806575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14982580.712806575</v>
      </c>
      <c r="P329" s="124">
        <f t="shared" si="31"/>
        <v>41448.819754287113</v>
      </c>
      <c r="Q329" s="124">
        <f t="shared" si="27"/>
        <v>31083.405509190121</v>
      </c>
      <c r="R329" s="124">
        <f t="shared" si="28"/>
        <v>15055112.938070053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15055112.938070053</v>
      </c>
      <c r="P330" s="124">
        <f t="shared" si="31"/>
        <v>41448.819754287113</v>
      </c>
      <c r="Q330" s="124">
        <f t="shared" si="27"/>
        <v>31233.883495163627</v>
      </c>
      <c r="R330" s="124">
        <f t="shared" si="28"/>
        <v>15127795.641319504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15127795.641319504</v>
      </c>
      <c r="P331" s="124">
        <f t="shared" si="31"/>
        <v>41448.819754287113</v>
      </c>
      <c r="Q331" s="124">
        <f t="shared" si="27"/>
        <v>31384.673668226118</v>
      </c>
      <c r="R331" s="124">
        <f t="shared" si="28"/>
        <v>15200629.134742018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15200629.134742018</v>
      </c>
      <c r="P332" s="124">
        <f t="shared" si="31"/>
        <v>41448.819754287113</v>
      </c>
      <c r="Q332" s="124">
        <f t="shared" si="27"/>
        <v>31535.776676052254</v>
      </c>
      <c r="R332" s="124">
        <f t="shared" si="28"/>
        <v>15273613.731172359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15273613.731172359</v>
      </c>
      <c r="P333" s="124">
        <f t="shared" si="31"/>
        <v>41448.819754287113</v>
      </c>
      <c r="Q333" s="124">
        <f t="shared" si="27"/>
        <v>31687.193167660385</v>
      </c>
      <c r="R333" s="124">
        <f t="shared" si="28"/>
        <v>15346749.744094307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15346749.744094307</v>
      </c>
      <c r="P334" s="124">
        <f t="shared" si="31"/>
        <v>41448.819754287113</v>
      </c>
      <c r="Q334" s="124">
        <f t="shared" si="27"/>
        <v>31838.923793415343</v>
      </c>
      <c r="R334" s="124">
        <f t="shared" si="28"/>
        <v>15420037.487642009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15420037.487642009</v>
      </c>
      <c r="P335" s="124">
        <f t="shared" si="31"/>
        <v>41448.819754287113</v>
      </c>
      <c r="Q335" s="124">
        <f t="shared" si="27"/>
        <v>31990.969205031219</v>
      </c>
      <c r="R335" s="124">
        <f t="shared" si="28"/>
        <v>15493477.276601328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15493477.276601328</v>
      </c>
      <c r="P336" s="124">
        <f t="shared" si="31"/>
        <v>41448.819754287113</v>
      </c>
      <c r="Q336" s="124">
        <f t="shared" si="27"/>
        <v>32143.330055574184</v>
      </c>
      <c r="R336" s="124">
        <f t="shared" si="28"/>
        <v>15567069.426411189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15567069.426411189</v>
      </c>
      <c r="P337" s="124">
        <f t="shared" si="31"/>
        <v>41448.819754287113</v>
      </c>
      <c r="Q337" s="124">
        <f t="shared" si="27"/>
        <v>32296.00699946528</v>
      </c>
      <c r="R337" s="124">
        <f t="shared" si="28"/>
        <v>15640814.253164941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15640814.253164941</v>
      </c>
      <c r="P338" s="124">
        <f t="shared" si="31"/>
        <v>41448.819754287113</v>
      </c>
      <c r="Q338" s="124">
        <f t="shared" si="27"/>
        <v>32449.000692483238</v>
      </c>
      <c r="R338" s="124">
        <f t="shared" si="28"/>
        <v>15714712.073611712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15714712.073611712</v>
      </c>
      <c r="P339" s="124">
        <f t="shared" si="31"/>
        <v>41448.819754287113</v>
      </c>
      <c r="Q339" s="124">
        <f t="shared" si="27"/>
        <v>32602.311791767279</v>
      </c>
      <c r="R339" s="124">
        <f t="shared" si="28"/>
        <v>15788763.205157766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15788763.205157766</v>
      </c>
      <c r="P340" s="124">
        <f t="shared" si="31"/>
        <v>41448.819754287113</v>
      </c>
      <c r="Q340" s="124">
        <f t="shared" si="27"/>
        <v>32755.940955819966</v>
      </c>
      <c r="R340" s="124">
        <f t="shared" si="28"/>
        <v>15862967.965867873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15862967.965867873</v>
      </c>
      <c r="P341" s="124">
        <f t="shared" si="31"/>
        <v>41448.819754287113</v>
      </c>
      <c r="Q341" s="124">
        <f t="shared" si="27"/>
        <v>32909.888844510009</v>
      </c>
      <c r="R341" s="124">
        <f t="shared" si="28"/>
        <v>15937326.674466671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15937326.674466671</v>
      </c>
      <c r="P342" s="124">
        <f t="shared" si="31"/>
        <v>41448.819754287113</v>
      </c>
      <c r="Q342" s="124">
        <f t="shared" si="27"/>
        <v>33064.156119075094</v>
      </c>
      <c r="R342" s="124">
        <f t="shared" si="28"/>
        <v>16011839.650340034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16011839.650340034</v>
      </c>
      <c r="P343" s="124">
        <f t="shared" si="31"/>
        <v>41448.819754287113</v>
      </c>
      <c r="Q343" s="124">
        <f t="shared" si="27"/>
        <v>33218.743442124753</v>
      </c>
      <c r="R343" s="124">
        <f t="shared" si="28"/>
        <v>16086507.213536447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16086507.213536447</v>
      </c>
      <c r="P344" s="124">
        <f t="shared" si="31"/>
        <v>41448.819754287113</v>
      </c>
      <c r="Q344" s="124">
        <f t="shared" si="27"/>
        <v>33373.651477643187</v>
      </c>
      <c r="R344" s="124">
        <f t="shared" si="28"/>
        <v>16161329.684768377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16161329.684768377</v>
      </c>
      <c r="P345" s="124">
        <f t="shared" si="31"/>
        <v>41448.819754287113</v>
      </c>
      <c r="Q345" s="124">
        <f t="shared" si="27"/>
        <v>33528.880890992106</v>
      </c>
      <c r="R345" s="124">
        <f t="shared" si="28"/>
        <v>16236307.385413656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16236307.385413656</v>
      </c>
      <c r="P346" s="124">
        <f t="shared" si="31"/>
        <v>41448.819754287113</v>
      </c>
      <c r="Q346" s="124">
        <f t="shared" si="27"/>
        <v>33684.432348913622</v>
      </c>
      <c r="R346" s="124">
        <f t="shared" si="28"/>
        <v>16311440.637516858</v>
      </c>
      <c r="Z346" s="2"/>
    </row>
    <row r="347" spans="13:26" x14ac:dyDescent="0.2">
      <c r="M347" s="2"/>
      <c r="N347" s="1">
        <f t="shared" si="29"/>
        <v>289</v>
      </c>
      <c r="O347" s="124">
        <f t="shared" si="30"/>
        <v>16311440.637516858</v>
      </c>
      <c r="P347" s="124">
        <f t="shared" si="31"/>
        <v>41448.819754287113</v>
      </c>
      <c r="Q347" s="124">
        <f t="shared" si="27"/>
        <v>33840.306519533093</v>
      </c>
      <c r="R347" s="124">
        <f t="shared" si="28"/>
        <v>16386729.763790678</v>
      </c>
      <c r="Z347" s="2"/>
    </row>
    <row r="348" spans="13:26" x14ac:dyDescent="0.2">
      <c r="M348" s="2"/>
      <c r="N348" s="1">
        <f t="shared" si="29"/>
        <v>290</v>
      </c>
      <c r="O348" s="124">
        <f t="shared" si="30"/>
        <v>16386729.763790678</v>
      </c>
      <c r="P348" s="124">
        <f t="shared" si="31"/>
        <v>41448.819754287113</v>
      </c>
      <c r="Q348" s="124">
        <f t="shared" si="27"/>
        <v>33996.50407236199</v>
      </c>
      <c r="R348" s="124">
        <f t="shared" si="28"/>
        <v>16462175.087617328</v>
      </c>
      <c r="Z348" s="2"/>
    </row>
    <row r="349" spans="13:26" x14ac:dyDescent="0.2">
      <c r="M349" s="2"/>
      <c r="N349" s="1">
        <f t="shared" si="29"/>
        <v>291</v>
      </c>
      <c r="O349" s="124">
        <f t="shared" si="30"/>
        <v>16462175.087617328</v>
      </c>
      <c r="P349" s="124">
        <f t="shared" si="31"/>
        <v>41448.819754287113</v>
      </c>
      <c r="Q349" s="124">
        <f t="shared" si="27"/>
        <v>34153.025678300772</v>
      </c>
      <c r="R349" s="124">
        <f t="shared" si="28"/>
        <v>16537776.933049917</v>
      </c>
      <c r="Z349" s="2"/>
    </row>
    <row r="350" spans="13:26" x14ac:dyDescent="0.2">
      <c r="M350" s="2"/>
      <c r="N350" s="1">
        <f t="shared" si="29"/>
        <v>292</v>
      </c>
      <c r="O350" s="124">
        <f t="shared" si="30"/>
        <v>16537776.933049917</v>
      </c>
      <c r="P350" s="124">
        <f t="shared" si="31"/>
        <v>41448.819754287113</v>
      </c>
      <c r="Q350" s="124">
        <f t="shared" si="27"/>
        <v>34309.872009641782</v>
      </c>
      <c r="R350" s="124">
        <f t="shared" si="28"/>
        <v>16613535.624813847</v>
      </c>
      <c r="Z350" s="2"/>
    </row>
    <row r="351" spans="13:26" x14ac:dyDescent="0.2">
      <c r="M351" s="2"/>
      <c r="N351" s="1">
        <f t="shared" si="29"/>
        <v>293</v>
      </c>
      <c r="O351" s="124">
        <f t="shared" si="30"/>
        <v>16613535.624813847</v>
      </c>
      <c r="P351" s="124">
        <f t="shared" si="31"/>
        <v>41448.819754287113</v>
      </c>
      <c r="Q351" s="124">
        <f t="shared" si="27"/>
        <v>34467.04374007212</v>
      </c>
      <c r="R351" s="124">
        <f t="shared" si="28"/>
        <v>16689451.488308206</v>
      </c>
      <c r="Z351" s="2"/>
    </row>
    <row r="352" spans="13:26" x14ac:dyDescent="0.2">
      <c r="M352" s="2"/>
      <c r="N352" s="1">
        <f t="shared" si="29"/>
        <v>294</v>
      </c>
      <c r="O352" s="124">
        <f t="shared" si="30"/>
        <v>16689451.488308206</v>
      </c>
      <c r="P352" s="124">
        <f t="shared" si="31"/>
        <v>41448.819754287113</v>
      </c>
      <c r="Q352" s="124">
        <f t="shared" si="27"/>
        <v>34624.541544676533</v>
      </c>
      <c r="R352" s="124">
        <f t="shared" si="28"/>
        <v>16765524.84960717</v>
      </c>
      <c r="Z352" s="2"/>
    </row>
    <row r="353" spans="13:26" x14ac:dyDescent="0.2">
      <c r="M353" s="2"/>
      <c r="N353" s="1">
        <f t="shared" si="29"/>
        <v>295</v>
      </c>
      <c r="O353" s="124">
        <f t="shared" si="30"/>
        <v>16765524.84960717</v>
      </c>
      <c r="P353" s="124">
        <f t="shared" si="31"/>
        <v>41448.819754287113</v>
      </c>
      <c r="Q353" s="124">
        <f t="shared" si="27"/>
        <v>34782.366099940344</v>
      </c>
      <c r="R353" s="124">
        <f t="shared" si="28"/>
        <v>16841756.035461396</v>
      </c>
      <c r="Z353" s="2"/>
    </row>
    <row r="354" spans="13:26" x14ac:dyDescent="0.2">
      <c r="M354" s="2"/>
      <c r="N354" s="1">
        <f t="shared" si="29"/>
        <v>296</v>
      </c>
      <c r="O354" s="124">
        <f t="shared" si="30"/>
        <v>16841756.035461396</v>
      </c>
      <c r="P354" s="124">
        <f t="shared" si="31"/>
        <v>41448.819754287113</v>
      </c>
      <c r="Q354" s="124">
        <f t="shared" si="27"/>
        <v>34940.518083752315</v>
      </c>
      <c r="R354" s="124">
        <f t="shared" si="28"/>
        <v>16918145.373299435</v>
      </c>
      <c r="Z354" s="2"/>
    </row>
    <row r="355" spans="13:26" x14ac:dyDescent="0.2">
      <c r="M355" s="2"/>
      <c r="N355" s="1">
        <f t="shared" si="29"/>
        <v>297</v>
      </c>
      <c r="O355" s="124">
        <f t="shared" si="30"/>
        <v>16918145.373299435</v>
      </c>
      <c r="P355" s="124">
        <f t="shared" si="31"/>
        <v>41448.819754287113</v>
      </c>
      <c r="Q355" s="124">
        <f t="shared" si="27"/>
        <v>35098.9981754076</v>
      </c>
      <c r="R355" s="124">
        <f t="shared" si="28"/>
        <v>16994693.191229131</v>
      </c>
      <c r="Z355" s="2"/>
    </row>
    <row r="356" spans="13:26" x14ac:dyDescent="0.2">
      <c r="M356" s="2"/>
      <c r="N356" s="1">
        <f t="shared" si="29"/>
        <v>298</v>
      </c>
      <c r="O356" s="124">
        <f t="shared" si="30"/>
        <v>16994693.191229131</v>
      </c>
      <c r="P356" s="124">
        <f t="shared" si="31"/>
        <v>41448.819754287113</v>
      </c>
      <c r="Q356" s="124">
        <f t="shared" si="27"/>
        <v>35257.807055610632</v>
      </c>
      <c r="R356" s="124">
        <f t="shared" si="28"/>
        <v>17071399.81803903</v>
      </c>
      <c r="Z356" s="2"/>
    </row>
    <row r="357" spans="13:26" x14ac:dyDescent="0.2">
      <c r="M357" s="2"/>
      <c r="N357" s="1">
        <f t="shared" si="29"/>
        <v>299</v>
      </c>
      <c r="O357" s="124">
        <f t="shared" si="30"/>
        <v>17071399.81803903</v>
      </c>
      <c r="P357" s="124">
        <f t="shared" si="31"/>
        <v>41448.819754287113</v>
      </c>
      <c r="Q357" s="124">
        <f t="shared" si="27"/>
        <v>35416.945406478058</v>
      </c>
      <c r="R357" s="124">
        <f t="shared" si="28"/>
        <v>17148265.583199795</v>
      </c>
      <c r="Z357" s="2"/>
    </row>
    <row r="358" spans="13:26" x14ac:dyDescent="0.2">
      <c r="M358" s="2"/>
      <c r="N358" s="1">
        <f t="shared" si="29"/>
        <v>300</v>
      </c>
      <c r="O358" s="124">
        <f t="shared" si="30"/>
        <v>17148265.583199795</v>
      </c>
      <c r="P358" s="124">
        <f t="shared" si="31"/>
        <v>41448.819754287113</v>
      </c>
      <c r="Q358" s="124">
        <f t="shared" si="27"/>
        <v>35576.413911541676</v>
      </c>
      <c r="R358" s="124">
        <f t="shared" si="28"/>
        <v>17225290.816865623</v>
      </c>
      <c r="Z358" s="2"/>
    </row>
    <row r="359" spans="13:26" x14ac:dyDescent="0.2">
      <c r="M359" s="2"/>
      <c r="N359" s="1">
        <f t="shared" si="29"/>
        <v>301</v>
      </c>
      <c r="O359" s="124">
        <f t="shared" si="30"/>
        <v>17225290.816865623</v>
      </c>
      <c r="P359" s="124">
        <f t="shared" si="31"/>
        <v>41448.819754287113</v>
      </c>
      <c r="Q359" s="124">
        <f t="shared" si="27"/>
        <v>35736.213255751354</v>
      </c>
      <c r="R359" s="124">
        <f t="shared" si="28"/>
        <v>17302475.849875662</v>
      </c>
      <c r="Z359" s="2"/>
    </row>
    <row r="360" spans="13:26" x14ac:dyDescent="0.2">
      <c r="M360" s="2"/>
      <c r="N360" s="1">
        <f t="shared" si="29"/>
        <v>302</v>
      </c>
      <c r="O360" s="124">
        <f t="shared" si="30"/>
        <v>17302475.849875662</v>
      </c>
      <c r="P360" s="124">
        <f t="shared" si="31"/>
        <v>41448.819754287113</v>
      </c>
      <c r="Q360" s="124">
        <f t="shared" si="27"/>
        <v>35896.344125477997</v>
      </c>
      <c r="R360" s="124">
        <f t="shared" si="28"/>
        <v>17379821.01375543</v>
      </c>
      <c r="Z360" s="2"/>
    </row>
    <row r="361" spans="13:26" x14ac:dyDescent="0.2">
      <c r="M361" s="2"/>
      <c r="N361" s="1">
        <f t="shared" si="29"/>
        <v>303</v>
      </c>
      <c r="O361" s="124">
        <f t="shared" si="30"/>
        <v>17379821.01375543</v>
      </c>
      <c r="P361" s="124">
        <f t="shared" si="31"/>
        <v>41448.819754287113</v>
      </c>
      <c r="Q361" s="124">
        <f t="shared" si="27"/>
        <v>36056.80720851646</v>
      </c>
      <c r="R361" s="124">
        <f t="shared" si="28"/>
        <v>17457326.640718233</v>
      </c>
      <c r="Z361" s="2"/>
    </row>
    <row r="362" spans="13:26" x14ac:dyDescent="0.2">
      <c r="M362" s="2"/>
      <c r="N362" s="1">
        <f t="shared" si="29"/>
        <v>304</v>
      </c>
      <c r="O362" s="124">
        <f t="shared" si="30"/>
        <v>17457326.640718233</v>
      </c>
      <c r="P362" s="124">
        <f t="shared" si="31"/>
        <v>41448.819754287113</v>
      </c>
      <c r="Q362" s="124">
        <f t="shared" si="27"/>
        <v>36217.60319408853</v>
      </c>
      <c r="R362" s="124">
        <f t="shared" si="28"/>
        <v>17534993.063666608</v>
      </c>
      <c r="Z362" s="2"/>
    </row>
    <row r="363" spans="13:26" x14ac:dyDescent="0.2">
      <c r="M363" s="2"/>
      <c r="N363" s="1">
        <f t="shared" si="29"/>
        <v>305</v>
      </c>
      <c r="O363" s="124">
        <f t="shared" si="30"/>
        <v>17534993.063666608</v>
      </c>
      <c r="P363" s="124">
        <f t="shared" si="31"/>
        <v>41448.819754287113</v>
      </c>
      <c r="Q363" s="124">
        <f t="shared" si="27"/>
        <v>36378.732772845884</v>
      </c>
      <c r="R363" s="124">
        <f t="shared" si="28"/>
        <v>17612820.616193742</v>
      </c>
      <c r="Z363" s="2"/>
    </row>
    <row r="364" spans="13:26" x14ac:dyDescent="0.2">
      <c r="M364" s="2"/>
      <c r="N364" s="1">
        <f t="shared" si="29"/>
        <v>306</v>
      </c>
      <c r="O364" s="124">
        <f t="shared" si="30"/>
        <v>17612820.616193742</v>
      </c>
      <c r="P364" s="124">
        <f t="shared" si="31"/>
        <v>41448.819754287113</v>
      </c>
      <c r="Q364" s="124">
        <f t="shared" si="27"/>
        <v>36540.196636873057</v>
      </c>
      <c r="R364" s="124">
        <f t="shared" si="28"/>
        <v>17690809.632584903</v>
      </c>
      <c r="Z364" s="2"/>
    </row>
    <row r="365" spans="13:26" x14ac:dyDescent="0.2">
      <c r="M365" s="2"/>
      <c r="N365" s="1">
        <f t="shared" si="29"/>
        <v>307</v>
      </c>
      <c r="O365" s="124">
        <f t="shared" si="30"/>
        <v>17690809.632584903</v>
      </c>
      <c r="P365" s="124">
        <f t="shared" si="31"/>
        <v>41448.819754287113</v>
      </c>
      <c r="Q365" s="124">
        <f t="shared" si="27"/>
        <v>36701.995479690384</v>
      </c>
      <c r="R365" s="124">
        <f t="shared" si="28"/>
        <v>17768960.447818883</v>
      </c>
      <c r="Z365" s="2"/>
    </row>
    <row r="366" spans="13:26" x14ac:dyDescent="0.2">
      <c r="M366" s="2"/>
      <c r="N366" s="1">
        <f t="shared" si="29"/>
        <v>308</v>
      </c>
      <c r="O366" s="124">
        <f t="shared" si="30"/>
        <v>17768960.447818883</v>
      </c>
      <c r="P366" s="124">
        <f t="shared" si="31"/>
        <v>41448.819754287113</v>
      </c>
      <c r="Q366" s="124">
        <f t="shared" si="27"/>
        <v>36864.129996257027</v>
      </c>
      <c r="R366" s="124">
        <f t="shared" si="28"/>
        <v>17847273.397569429</v>
      </c>
      <c r="Z366" s="2"/>
    </row>
    <row r="367" spans="13:26" x14ac:dyDescent="0.2">
      <c r="M367" s="2"/>
      <c r="N367" s="1">
        <f t="shared" si="29"/>
        <v>309</v>
      </c>
      <c r="O367" s="124">
        <f t="shared" si="30"/>
        <v>17847273.397569429</v>
      </c>
      <c r="P367" s="124">
        <f t="shared" si="31"/>
        <v>41448.819754287113</v>
      </c>
      <c r="Q367" s="124">
        <f t="shared" si="27"/>
        <v>37026.600882973915</v>
      </c>
      <c r="R367" s="124">
        <f t="shared" si="28"/>
        <v>17925748.81820669</v>
      </c>
      <c r="Z367" s="2"/>
    </row>
    <row r="368" spans="13:26" x14ac:dyDescent="0.2">
      <c r="M368" s="2"/>
      <c r="N368" s="1">
        <f t="shared" si="29"/>
        <v>310</v>
      </c>
      <c r="O368" s="124">
        <f t="shared" si="30"/>
        <v>17925748.81820669</v>
      </c>
      <c r="P368" s="124">
        <f t="shared" si="31"/>
        <v>41448.819754287113</v>
      </c>
      <c r="Q368" s="124">
        <f t="shared" si="27"/>
        <v>37189.408837686766</v>
      </c>
      <c r="R368" s="124">
        <f t="shared" si="28"/>
        <v>18004387.046798665</v>
      </c>
      <c r="Z368" s="2"/>
    </row>
    <row r="369" spans="13:26" x14ac:dyDescent="0.2">
      <c r="M369" s="2"/>
      <c r="N369" s="1">
        <f t="shared" si="29"/>
        <v>311</v>
      </c>
      <c r="O369" s="124">
        <f t="shared" si="30"/>
        <v>18004387.046798665</v>
      </c>
      <c r="P369" s="124">
        <f t="shared" si="31"/>
        <v>41448.819754287113</v>
      </c>
      <c r="Q369" s="124">
        <f t="shared" si="27"/>
        <v>37352.554559689081</v>
      </c>
      <c r="R369" s="124">
        <f t="shared" si="28"/>
        <v>18083188.421112642</v>
      </c>
      <c r="Z369" s="2"/>
    </row>
    <row r="370" spans="13:26" x14ac:dyDescent="0.2">
      <c r="M370" s="2"/>
      <c r="N370" s="1">
        <f t="shared" si="29"/>
        <v>312</v>
      </c>
      <c r="O370" s="124">
        <f t="shared" si="30"/>
        <v>18083188.421112642</v>
      </c>
      <c r="P370" s="124">
        <f t="shared" si="31"/>
        <v>41448.819754287113</v>
      </c>
      <c r="Q370" s="124">
        <f t="shared" si="27"/>
        <v>37516.038749725121</v>
      </c>
      <c r="R370" s="124">
        <f t="shared" si="28"/>
        <v>18162153.279616654</v>
      </c>
      <c r="Z370" s="2"/>
    </row>
    <row r="371" spans="13:26" x14ac:dyDescent="0.2">
      <c r="M371" s="2"/>
      <c r="N371" s="1">
        <f t="shared" si="29"/>
        <v>313</v>
      </c>
      <c r="O371" s="124">
        <f t="shared" si="30"/>
        <v>18162153.279616654</v>
      </c>
      <c r="P371" s="124">
        <f t="shared" si="31"/>
        <v>41448.819754287113</v>
      </c>
      <c r="Q371" s="124">
        <f t="shared" si="27"/>
        <v>37679.862109992959</v>
      </c>
      <c r="R371" s="124">
        <f t="shared" si="28"/>
        <v>18241281.961480934</v>
      </c>
      <c r="Z371" s="2"/>
    </row>
    <row r="372" spans="13:26" x14ac:dyDescent="0.2">
      <c r="M372" s="2"/>
      <c r="N372" s="1">
        <f t="shared" si="29"/>
        <v>314</v>
      </c>
      <c r="O372" s="124">
        <f t="shared" si="30"/>
        <v>18241281.961480934</v>
      </c>
      <c r="P372" s="124">
        <f t="shared" si="31"/>
        <v>41448.819754287113</v>
      </c>
      <c r="Q372" s="124">
        <f t="shared" si="27"/>
        <v>37844.025344147456</v>
      </c>
      <c r="R372" s="124">
        <f t="shared" si="28"/>
        <v>18320574.80657937</v>
      </c>
      <c r="Z372" s="2"/>
    </row>
    <row r="373" spans="13:26" x14ac:dyDescent="0.2">
      <c r="M373" s="2"/>
      <c r="N373" s="1">
        <f t="shared" si="29"/>
        <v>315</v>
      </c>
      <c r="O373" s="124">
        <f t="shared" si="30"/>
        <v>18320574.80657937</v>
      </c>
      <c r="P373" s="124">
        <f t="shared" si="31"/>
        <v>41448.819754287113</v>
      </c>
      <c r="Q373" s="124">
        <f t="shared" si="27"/>
        <v>38008.52915730331</v>
      </c>
      <c r="R373" s="124">
        <f t="shared" si="28"/>
        <v>18400032.155490961</v>
      </c>
      <c r="Z373" s="2"/>
    </row>
    <row r="374" spans="13:26" x14ac:dyDescent="0.2">
      <c r="M374" s="2"/>
      <c r="N374" s="1">
        <f t="shared" si="29"/>
        <v>316</v>
      </c>
      <c r="O374" s="124">
        <f t="shared" si="30"/>
        <v>18400032.155490961</v>
      </c>
      <c r="P374" s="124">
        <f t="shared" si="31"/>
        <v>41448.819754287113</v>
      </c>
      <c r="Q374" s="124">
        <f t="shared" si="27"/>
        <v>38173.374256038078</v>
      </c>
      <c r="R374" s="124">
        <f t="shared" si="28"/>
        <v>18479654.349501286</v>
      </c>
      <c r="Z374" s="2"/>
    </row>
    <row r="375" spans="13:26" x14ac:dyDescent="0.2">
      <c r="M375" s="2"/>
      <c r="N375" s="1">
        <f t="shared" si="29"/>
        <v>317</v>
      </c>
      <c r="O375" s="124">
        <f t="shared" si="30"/>
        <v>18479654.349501286</v>
      </c>
      <c r="P375" s="124">
        <f t="shared" si="31"/>
        <v>41448.819754287113</v>
      </c>
      <c r="Q375" s="124">
        <f t="shared" si="27"/>
        <v>38338.561348395197</v>
      </c>
      <c r="R375" s="124">
        <f t="shared" si="28"/>
        <v>18559441.730603967</v>
      </c>
      <c r="Z375" s="2"/>
    </row>
    <row r="376" spans="13:26" x14ac:dyDescent="0.2">
      <c r="M376" s="2"/>
      <c r="N376" s="1">
        <f t="shared" si="29"/>
        <v>318</v>
      </c>
      <c r="O376" s="124">
        <f t="shared" si="30"/>
        <v>18559441.730603967</v>
      </c>
      <c r="P376" s="124">
        <f t="shared" si="31"/>
        <v>41448.819754287113</v>
      </c>
      <c r="Q376" s="124">
        <f t="shared" si="27"/>
        <v>38504.091143887039</v>
      </c>
      <c r="R376" s="124">
        <f t="shared" si="28"/>
        <v>18639394.641502142</v>
      </c>
      <c r="Z376" s="2"/>
    </row>
    <row r="377" spans="13:26" x14ac:dyDescent="0.2">
      <c r="M377" s="2"/>
      <c r="N377" s="1">
        <f t="shared" si="29"/>
        <v>319</v>
      </c>
      <c r="O377" s="124">
        <f t="shared" si="30"/>
        <v>18639394.641502142</v>
      </c>
      <c r="P377" s="124">
        <f t="shared" si="31"/>
        <v>41448.819754287113</v>
      </c>
      <c r="Q377" s="124">
        <f t="shared" si="27"/>
        <v>38669.964353497977</v>
      </c>
      <c r="R377" s="124">
        <f t="shared" si="28"/>
        <v>18719513.425609928</v>
      </c>
      <c r="Z377" s="2"/>
    </row>
    <row r="378" spans="13:26" x14ac:dyDescent="0.2">
      <c r="M378" s="2"/>
      <c r="N378" s="1">
        <f t="shared" si="29"/>
        <v>320</v>
      </c>
      <c r="O378" s="124">
        <f t="shared" si="30"/>
        <v>18719513.425609928</v>
      </c>
      <c r="P378" s="124">
        <f t="shared" si="31"/>
        <v>41448.819754287113</v>
      </c>
      <c r="Q378" s="124">
        <f t="shared" si="27"/>
        <v>38836.181689687386</v>
      </c>
      <c r="R378" s="124">
        <f t="shared" si="28"/>
        <v>18799798.427053902</v>
      </c>
      <c r="Z378" s="2"/>
    </row>
    <row r="379" spans="13:26" x14ac:dyDescent="0.2">
      <c r="M379" s="2"/>
      <c r="N379" s="1">
        <f t="shared" si="29"/>
        <v>321</v>
      </c>
      <c r="O379" s="124">
        <f t="shared" si="30"/>
        <v>18799798.427053902</v>
      </c>
      <c r="P379" s="124">
        <f t="shared" si="31"/>
        <v>41448.819754287113</v>
      </c>
      <c r="Q379" s="124">
        <f t="shared" si="27"/>
        <v>39002.743866392753</v>
      </c>
      <c r="R379" s="124">
        <f t="shared" ref="R379:R382" si="32">O379+P379+Q379</f>
        <v>18880249.990674581</v>
      </c>
      <c r="Z379" s="2"/>
    </row>
    <row r="380" spans="13:26" x14ac:dyDescent="0.2">
      <c r="M380" s="2"/>
      <c r="N380" s="1">
        <f t="shared" si="29"/>
        <v>322</v>
      </c>
      <c r="O380" s="124">
        <f t="shared" si="30"/>
        <v>18880249.990674581</v>
      </c>
      <c r="P380" s="124">
        <f t="shared" si="31"/>
        <v>41448.819754287113</v>
      </c>
      <c r="Q380" s="124">
        <f t="shared" si="27"/>
        <v>39169.651599032732</v>
      </c>
      <c r="R380" s="124">
        <f t="shared" si="32"/>
        <v>18960868.4620279</v>
      </c>
      <c r="Z380" s="2"/>
    </row>
    <row r="381" spans="13:26" x14ac:dyDescent="0.2">
      <c r="M381" s="2"/>
      <c r="N381" s="1">
        <f t="shared" si="29"/>
        <v>323</v>
      </c>
      <c r="O381" s="124">
        <f t="shared" si="30"/>
        <v>18960868.4620279</v>
      </c>
      <c r="P381" s="124">
        <f t="shared" si="31"/>
        <v>41448.819754287113</v>
      </c>
      <c r="Q381" s="124">
        <f t="shared" si="27"/>
        <v>39336.90560451019</v>
      </c>
      <c r="R381" s="124">
        <f t="shared" si="32"/>
        <v>19041654.187386699</v>
      </c>
      <c r="Z381" s="2"/>
    </row>
    <row r="382" spans="13:26" x14ac:dyDescent="0.2">
      <c r="M382" s="2"/>
      <c r="N382" s="1">
        <f t="shared" si="29"/>
        <v>324</v>
      </c>
      <c r="O382" s="124">
        <f t="shared" si="30"/>
        <v>19041654.187386699</v>
      </c>
      <c r="P382" s="124">
        <f t="shared" si="31"/>
        <v>41448.819754287113</v>
      </c>
      <c r="Q382" s="124">
        <f t="shared" si="27"/>
        <v>39504.506601215333</v>
      </c>
      <c r="R382" s="124">
        <f t="shared" si="32"/>
        <v>19122607.513742201</v>
      </c>
      <c r="Z382" s="2"/>
    </row>
    <row r="383" spans="13:26" x14ac:dyDescent="0.2">
      <c r="M383" s="2"/>
      <c r="N383" s="163" t="s">
        <v>216</v>
      </c>
      <c r="O383" s="163" t="s">
        <v>216</v>
      </c>
      <c r="P383" s="163" t="s">
        <v>216</v>
      </c>
      <c r="Q383" s="163" t="s">
        <v>216</v>
      </c>
      <c r="R383" s="163" t="s">
        <v>216</v>
      </c>
      <c r="Z383" s="2"/>
    </row>
    <row r="384" spans="13:26" x14ac:dyDescent="0.2">
      <c r="M384" s="2"/>
      <c r="N384" s="134"/>
      <c r="O384" s="134" t="s">
        <v>231</v>
      </c>
      <c r="P384" s="196">
        <f>SUM(P59:P382)</f>
        <v>13429417.600389041</v>
      </c>
      <c r="Q384" s="196">
        <f>SUM(Q59:Q382)</f>
        <v>5693189.9133531339</v>
      </c>
      <c r="R384" s="196">
        <f>P384+Q384</f>
        <v>19122607.513742175</v>
      </c>
      <c r="S384" s="124">
        <f>R384-P54</f>
        <v>4.8428773880004883E-8</v>
      </c>
      <c r="Z384" s="2"/>
    </row>
    <row r="385" spans="13:26" x14ac:dyDescent="0.2"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301EF-D14F-4E7C-8CFB-02A68702F626}">
  <sheetPr>
    <tabColor indexed="12"/>
    <pageSetUpPr fitToPage="1"/>
  </sheetPr>
  <dimension ref="A1:BX87"/>
  <sheetViews>
    <sheetView workbookViewId="0">
      <pane ySplit="6" topLeftCell="A7" activePane="bottomLeft" state="frozen"/>
      <selection activeCell="D6" sqref="D6"/>
      <selection pane="bottomLeft" activeCell="C2" sqref="C2"/>
    </sheetView>
  </sheetViews>
  <sheetFormatPr defaultColWidth="9.140625" defaultRowHeight="12.75" x14ac:dyDescent="0.2"/>
  <cols>
    <col min="1" max="1" width="36.140625" style="112" customWidth="1"/>
    <col min="2" max="6" width="14.28515625" style="112" customWidth="1"/>
    <col min="7" max="7" width="7" style="112" customWidth="1"/>
    <col min="8" max="8" width="35.7109375" style="112" customWidth="1"/>
    <col min="9" max="13" width="14.28515625" style="112" customWidth="1"/>
    <col min="14" max="14" width="7" style="112" customWidth="1"/>
    <col min="15" max="15" width="35" style="112" customWidth="1"/>
    <col min="16" max="20" width="14.28515625" style="112" customWidth="1"/>
    <col min="21" max="21" width="7" style="112" customWidth="1"/>
    <col min="22" max="22" width="34.85546875" style="112" customWidth="1"/>
    <col min="23" max="27" width="14.28515625" style="112" customWidth="1"/>
    <col min="28" max="28" width="7" style="112" customWidth="1"/>
    <col min="29" max="29" width="34.85546875" style="112" customWidth="1"/>
    <col min="30" max="34" width="14.28515625" style="112" customWidth="1"/>
    <col min="35" max="35" width="7" style="112" customWidth="1"/>
    <col min="36" max="36" width="35.42578125" style="112" customWidth="1"/>
    <col min="37" max="41" width="14.28515625" style="112" customWidth="1"/>
    <col min="42" max="42" width="7" style="112" customWidth="1"/>
    <col min="43" max="43" width="35" style="112" customWidth="1"/>
    <col min="44" max="48" width="14.28515625" style="112" customWidth="1"/>
    <col min="49" max="49" width="7" style="112" customWidth="1"/>
    <col min="50" max="50" width="34.85546875" style="112" customWidth="1"/>
    <col min="51" max="55" width="14.28515625" style="112" customWidth="1"/>
    <col min="56" max="56" width="7" style="112" customWidth="1"/>
    <col min="57" max="57" width="34.85546875" style="112" customWidth="1"/>
    <col min="58" max="62" width="14.28515625" style="112" customWidth="1"/>
    <col min="63" max="63" width="7" style="112" customWidth="1"/>
    <col min="64" max="64" width="35.42578125" style="112" customWidth="1"/>
    <col min="65" max="69" width="14.28515625" style="112" customWidth="1"/>
    <col min="70" max="70" width="7" style="112" customWidth="1"/>
    <col min="71" max="71" width="36.140625" style="112" customWidth="1"/>
    <col min="72" max="76" width="14.28515625" style="112" customWidth="1"/>
    <col min="77" max="16384" width="9.140625" style="112"/>
  </cols>
  <sheetData>
    <row r="1" spans="1:76" ht="15.75" x14ac:dyDescent="0.2">
      <c r="A1" s="89" t="s">
        <v>96</v>
      </c>
      <c r="B1" s="110"/>
      <c r="C1" s="111"/>
      <c r="D1" s="110"/>
      <c r="E1" s="110"/>
      <c r="F1" s="110"/>
      <c r="G1" s="110"/>
      <c r="H1" s="89" t="s">
        <v>96</v>
      </c>
      <c r="I1" s="116"/>
      <c r="J1" s="149"/>
      <c r="K1" s="116"/>
      <c r="L1" s="116"/>
      <c r="M1" s="116"/>
      <c r="N1" s="110"/>
      <c r="O1" s="89" t="s">
        <v>96</v>
      </c>
      <c r="P1" s="110"/>
      <c r="Q1" s="110"/>
      <c r="R1" s="110"/>
      <c r="S1" s="110"/>
      <c r="T1" s="110"/>
      <c r="U1" s="110"/>
      <c r="V1" s="89" t="s">
        <v>96</v>
      </c>
      <c r="W1" s="110"/>
      <c r="X1" s="110"/>
      <c r="Y1" s="110"/>
      <c r="Z1" s="110"/>
      <c r="AA1" s="110"/>
      <c r="AB1" s="110"/>
      <c r="AC1" s="89" t="s">
        <v>96</v>
      </c>
      <c r="AD1" s="110"/>
      <c r="AE1" s="110"/>
      <c r="AF1" s="110"/>
      <c r="AG1" s="110"/>
      <c r="AH1" s="110"/>
      <c r="AI1" s="110"/>
      <c r="AJ1" s="89" t="s">
        <v>96</v>
      </c>
      <c r="AK1" s="110"/>
      <c r="AL1" s="110"/>
      <c r="AM1" s="110"/>
      <c r="AN1" s="110"/>
      <c r="AO1" s="110"/>
      <c r="AP1" s="110"/>
      <c r="AQ1" s="89" t="s">
        <v>96</v>
      </c>
      <c r="AR1" s="110"/>
      <c r="AS1" s="110"/>
      <c r="AT1" s="110"/>
      <c r="AU1" s="110"/>
      <c r="AV1" s="110"/>
      <c r="AW1" s="110"/>
      <c r="AX1" s="89" t="s">
        <v>96</v>
      </c>
      <c r="AY1" s="110"/>
      <c r="AZ1" s="110"/>
      <c r="BA1" s="110"/>
      <c r="BB1" s="110"/>
      <c r="BC1" s="110"/>
      <c r="BD1" s="110"/>
      <c r="BE1" s="89" t="s">
        <v>96</v>
      </c>
      <c r="BF1" s="110"/>
      <c r="BG1" s="110"/>
      <c r="BH1" s="110"/>
      <c r="BI1" s="110"/>
      <c r="BJ1" s="110"/>
      <c r="BK1" s="110"/>
      <c r="BL1" s="89" t="s">
        <v>96</v>
      </c>
      <c r="BM1" s="110"/>
      <c r="BN1" s="110"/>
      <c r="BO1" s="110"/>
      <c r="BP1" s="110"/>
      <c r="BQ1" s="110"/>
      <c r="BR1" s="110"/>
      <c r="BS1" s="89" t="s">
        <v>96</v>
      </c>
      <c r="BT1" s="110"/>
      <c r="BU1" s="111"/>
      <c r="BV1" s="110"/>
      <c r="BW1" s="110"/>
      <c r="BX1" s="110"/>
    </row>
    <row r="2" spans="1:76" ht="15.75" x14ac:dyDescent="0.2">
      <c r="A2" s="141" t="s">
        <v>184</v>
      </c>
      <c r="B2" s="110"/>
      <c r="C2" s="110"/>
      <c r="D2" s="110"/>
      <c r="E2" s="110"/>
      <c r="F2" s="110"/>
      <c r="G2" s="110"/>
      <c r="H2" s="141" t="s">
        <v>183</v>
      </c>
      <c r="I2" s="116"/>
      <c r="J2" s="116"/>
      <c r="K2" s="116"/>
      <c r="L2" s="116"/>
      <c r="M2" s="116"/>
      <c r="N2" s="110"/>
      <c r="O2" s="141" t="s">
        <v>180</v>
      </c>
      <c r="P2" s="110"/>
      <c r="Q2" s="110"/>
      <c r="R2" s="110"/>
      <c r="S2" s="110"/>
      <c r="T2" s="110"/>
      <c r="U2" s="110"/>
      <c r="V2" s="90" t="s">
        <v>185</v>
      </c>
      <c r="W2" s="110"/>
      <c r="X2" s="110"/>
      <c r="Y2" s="110"/>
      <c r="Z2" s="110"/>
      <c r="AA2" s="110"/>
      <c r="AB2" s="110"/>
      <c r="AC2" s="90" t="s">
        <v>182</v>
      </c>
      <c r="AD2" s="110"/>
      <c r="AE2" s="110"/>
      <c r="AF2" s="110"/>
      <c r="AG2" s="110"/>
      <c r="AH2" s="110"/>
      <c r="AI2" s="110"/>
      <c r="AJ2" s="90" t="s">
        <v>181</v>
      </c>
      <c r="AK2" s="110"/>
      <c r="AL2" s="110"/>
      <c r="AM2" s="110"/>
      <c r="AN2" s="110"/>
      <c r="AO2" s="110"/>
      <c r="AP2" s="110"/>
      <c r="AQ2" s="141" t="s">
        <v>180</v>
      </c>
      <c r="AR2" s="110"/>
      <c r="AS2" s="110"/>
      <c r="AT2" s="110"/>
      <c r="AU2" s="110"/>
      <c r="AV2" s="110"/>
      <c r="AW2" s="110"/>
      <c r="AX2" s="90" t="s">
        <v>185</v>
      </c>
      <c r="AY2" s="110"/>
      <c r="AZ2" s="110"/>
      <c r="BA2" s="110"/>
      <c r="BB2" s="110"/>
      <c r="BC2" s="110"/>
      <c r="BD2" s="110"/>
      <c r="BE2" s="90" t="s">
        <v>182</v>
      </c>
      <c r="BF2" s="110"/>
      <c r="BG2" s="110"/>
      <c r="BH2" s="110"/>
      <c r="BI2" s="110"/>
      <c r="BJ2" s="110"/>
      <c r="BK2" s="110"/>
      <c r="BL2" s="90" t="s">
        <v>181</v>
      </c>
      <c r="BM2" s="110"/>
      <c r="BN2" s="110"/>
      <c r="BO2" s="110"/>
      <c r="BP2" s="110"/>
      <c r="BQ2" s="110"/>
      <c r="BR2" s="110"/>
      <c r="BS2" s="141" t="s">
        <v>184</v>
      </c>
      <c r="BT2" s="110"/>
      <c r="BU2" s="110"/>
      <c r="BV2" s="110"/>
      <c r="BW2" s="110"/>
      <c r="BX2" s="110"/>
    </row>
    <row r="3" spans="1:76" ht="15.75" x14ac:dyDescent="0.2">
      <c r="A3" s="90" t="s">
        <v>179</v>
      </c>
      <c r="B3" s="110"/>
      <c r="C3" s="110"/>
      <c r="D3" s="110"/>
      <c r="E3" s="110"/>
      <c r="F3" s="110"/>
      <c r="G3" s="110"/>
      <c r="H3" s="90" t="s">
        <v>179</v>
      </c>
      <c r="I3" s="116"/>
      <c r="J3" s="116"/>
      <c r="K3" s="116"/>
      <c r="L3" s="116"/>
      <c r="M3" s="116"/>
      <c r="N3" s="110"/>
      <c r="O3" s="90" t="s">
        <v>179</v>
      </c>
      <c r="P3" s="110"/>
      <c r="Q3" s="110"/>
      <c r="R3" s="110"/>
      <c r="S3" s="110"/>
      <c r="T3" s="110"/>
      <c r="U3" s="110"/>
      <c r="V3" s="90" t="s">
        <v>178</v>
      </c>
      <c r="W3" s="110"/>
      <c r="X3" s="110"/>
      <c r="Y3" s="110"/>
      <c r="Z3" s="110"/>
      <c r="AA3" s="110"/>
      <c r="AB3" s="110"/>
      <c r="AC3" s="90" t="s">
        <v>178</v>
      </c>
      <c r="AD3" s="110"/>
      <c r="AE3" s="110"/>
      <c r="AF3" s="110"/>
      <c r="AG3" s="110"/>
      <c r="AH3" s="110"/>
      <c r="AI3" s="110"/>
      <c r="AJ3" s="90" t="s">
        <v>178</v>
      </c>
      <c r="AK3" s="110"/>
      <c r="AL3" s="110"/>
      <c r="AM3" s="110"/>
      <c r="AN3" s="110"/>
      <c r="AO3" s="110"/>
      <c r="AP3" s="110"/>
      <c r="AQ3" s="90" t="s">
        <v>177</v>
      </c>
      <c r="AR3" s="110"/>
      <c r="AS3" s="110"/>
      <c r="AT3" s="110"/>
      <c r="AU3" s="110"/>
      <c r="AV3" s="110"/>
      <c r="AW3" s="110"/>
      <c r="AX3" s="90" t="s">
        <v>176</v>
      </c>
      <c r="AY3" s="110"/>
      <c r="AZ3" s="110"/>
      <c r="BA3" s="110"/>
      <c r="BB3" s="110"/>
      <c r="BC3" s="110"/>
      <c r="BD3" s="110"/>
      <c r="BE3" s="90" t="s">
        <v>176</v>
      </c>
      <c r="BF3" s="110"/>
      <c r="BG3" s="110"/>
      <c r="BH3" s="110"/>
      <c r="BI3" s="110"/>
      <c r="BJ3" s="110"/>
      <c r="BK3" s="110"/>
      <c r="BL3" s="90" t="s">
        <v>176</v>
      </c>
      <c r="BM3" s="110"/>
      <c r="BN3" s="110"/>
      <c r="BO3" s="110"/>
      <c r="BP3" s="110"/>
      <c r="BQ3" s="110"/>
      <c r="BR3" s="110"/>
      <c r="BS3" s="90" t="s">
        <v>175</v>
      </c>
      <c r="BT3" s="110"/>
      <c r="BU3" s="110"/>
      <c r="BV3" s="110"/>
      <c r="BW3" s="110"/>
      <c r="BX3" s="110"/>
    </row>
    <row r="4" spans="1:76" ht="15.75" x14ac:dyDescent="0.2">
      <c r="A4" s="89" t="s">
        <v>174</v>
      </c>
      <c r="B4" s="110"/>
      <c r="C4" s="110"/>
      <c r="D4" s="110"/>
      <c r="E4" s="110"/>
      <c r="F4" s="110"/>
      <c r="G4" s="110"/>
      <c r="H4" s="89" t="s">
        <v>173</v>
      </c>
      <c r="I4" s="116"/>
      <c r="J4" s="116"/>
      <c r="K4" s="116"/>
      <c r="L4" s="116"/>
      <c r="M4" s="116"/>
      <c r="N4" s="110"/>
      <c r="O4" s="89" t="s">
        <v>172</v>
      </c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89" t="s">
        <v>174</v>
      </c>
      <c r="BT4" s="110"/>
      <c r="BU4" s="110"/>
      <c r="BV4" s="110"/>
      <c r="BW4" s="110"/>
      <c r="BX4" s="110"/>
    </row>
    <row r="5" spans="1:76" x14ac:dyDescent="0.2">
      <c r="A5" s="110"/>
      <c r="B5" s="110"/>
      <c r="C5" s="92" t="s">
        <v>89</v>
      </c>
      <c r="D5" s="154" t="s">
        <v>165</v>
      </c>
      <c r="E5" s="91"/>
      <c r="F5" s="91"/>
      <c r="G5" s="91"/>
      <c r="H5" s="110"/>
      <c r="I5" s="110"/>
      <c r="J5" s="92" t="s">
        <v>89</v>
      </c>
      <c r="K5" s="154" t="s">
        <v>165</v>
      </c>
      <c r="L5" s="91"/>
      <c r="M5" s="91"/>
      <c r="N5" s="91"/>
      <c r="O5" s="110"/>
      <c r="P5" s="110"/>
      <c r="Q5" s="92" t="s">
        <v>89</v>
      </c>
      <c r="R5" s="154" t="s">
        <v>165</v>
      </c>
      <c r="S5" s="91"/>
      <c r="T5" s="91"/>
      <c r="U5" s="91"/>
      <c r="V5" s="110"/>
      <c r="W5" s="110"/>
      <c r="X5" s="92" t="s">
        <v>89</v>
      </c>
      <c r="Y5" s="154" t="s">
        <v>165</v>
      </c>
      <c r="Z5" s="91"/>
      <c r="AA5" s="91"/>
      <c r="AB5" s="91"/>
      <c r="AC5" s="110"/>
      <c r="AD5" s="110"/>
      <c r="AE5" s="92" t="s">
        <v>89</v>
      </c>
      <c r="AF5" s="154" t="s">
        <v>165</v>
      </c>
      <c r="AG5" s="91"/>
      <c r="AH5" s="91"/>
      <c r="AI5" s="91"/>
      <c r="AJ5" s="110"/>
      <c r="AK5" s="110"/>
      <c r="AL5" s="92" t="s">
        <v>89</v>
      </c>
      <c r="AM5" s="154" t="s">
        <v>165</v>
      </c>
      <c r="AN5" s="91"/>
      <c r="AO5" s="91"/>
      <c r="AP5" s="91"/>
      <c r="AQ5" s="110"/>
      <c r="AR5" s="110"/>
      <c r="AS5" s="92" t="s">
        <v>89</v>
      </c>
      <c r="AT5" s="154" t="s">
        <v>165</v>
      </c>
      <c r="AU5" s="91"/>
      <c r="AV5" s="91"/>
      <c r="AW5" s="91"/>
      <c r="AX5" s="110"/>
      <c r="AY5" s="110"/>
      <c r="AZ5" s="92" t="s">
        <v>89</v>
      </c>
      <c r="BA5" s="154" t="s">
        <v>165</v>
      </c>
      <c r="BB5" s="91"/>
      <c r="BC5" s="91"/>
      <c r="BD5" s="91"/>
      <c r="BE5" s="110"/>
      <c r="BF5" s="110"/>
      <c r="BG5" s="92" t="s">
        <v>89</v>
      </c>
      <c r="BH5" s="154" t="s">
        <v>165</v>
      </c>
      <c r="BI5" s="91"/>
      <c r="BJ5" s="91"/>
      <c r="BK5" s="91"/>
      <c r="BL5" s="110"/>
      <c r="BM5" s="110"/>
      <c r="BN5" s="92" t="s">
        <v>89</v>
      </c>
      <c r="BO5" s="154" t="s">
        <v>165</v>
      </c>
      <c r="BP5" s="91"/>
      <c r="BQ5" s="91"/>
      <c r="BR5" s="91"/>
      <c r="BS5" s="110"/>
      <c r="BT5" s="110"/>
      <c r="BU5" s="92" t="s">
        <v>89</v>
      </c>
      <c r="BV5" s="154" t="s">
        <v>165</v>
      </c>
      <c r="BW5" s="91"/>
      <c r="BX5" s="91"/>
    </row>
    <row r="6" spans="1:76" ht="13.5" thickBot="1" x14ac:dyDescent="0.25">
      <c r="A6" s="94" t="s">
        <v>81</v>
      </c>
      <c r="B6" s="95" t="s">
        <v>86</v>
      </c>
      <c r="C6" s="96" t="s">
        <v>85</v>
      </c>
      <c r="D6" s="95" t="s">
        <v>84</v>
      </c>
      <c r="E6" s="95" t="s">
        <v>83</v>
      </c>
      <c r="F6" s="95" t="s">
        <v>82</v>
      </c>
      <c r="G6" s="91"/>
      <c r="H6" s="94" t="s">
        <v>81</v>
      </c>
      <c r="I6" s="95" t="s">
        <v>86</v>
      </c>
      <c r="J6" s="96" t="s">
        <v>85</v>
      </c>
      <c r="K6" s="95" t="s">
        <v>84</v>
      </c>
      <c r="L6" s="95" t="s">
        <v>83</v>
      </c>
      <c r="M6" s="95" t="s">
        <v>82</v>
      </c>
      <c r="N6" s="91"/>
      <c r="O6" s="94" t="s">
        <v>81</v>
      </c>
      <c r="P6" s="95" t="s">
        <v>86</v>
      </c>
      <c r="Q6" s="96" t="s">
        <v>85</v>
      </c>
      <c r="R6" s="95" t="s">
        <v>84</v>
      </c>
      <c r="S6" s="95" t="s">
        <v>83</v>
      </c>
      <c r="T6" s="95" t="s">
        <v>82</v>
      </c>
      <c r="U6" s="91"/>
      <c r="V6" s="94" t="s">
        <v>81</v>
      </c>
      <c r="W6" s="95" t="s">
        <v>86</v>
      </c>
      <c r="X6" s="96" t="s">
        <v>85</v>
      </c>
      <c r="Y6" s="95" t="s">
        <v>84</v>
      </c>
      <c r="Z6" s="95" t="s">
        <v>83</v>
      </c>
      <c r="AA6" s="95" t="s">
        <v>82</v>
      </c>
      <c r="AB6" s="91"/>
      <c r="AC6" s="94" t="s">
        <v>81</v>
      </c>
      <c r="AD6" s="95" t="s">
        <v>86</v>
      </c>
      <c r="AE6" s="96" t="s">
        <v>85</v>
      </c>
      <c r="AF6" s="95" t="s">
        <v>84</v>
      </c>
      <c r="AG6" s="95" t="s">
        <v>83</v>
      </c>
      <c r="AH6" s="95" t="s">
        <v>82</v>
      </c>
      <c r="AI6" s="91"/>
      <c r="AJ6" s="94" t="s">
        <v>81</v>
      </c>
      <c r="AK6" s="95" t="s">
        <v>86</v>
      </c>
      <c r="AL6" s="96" t="s">
        <v>85</v>
      </c>
      <c r="AM6" s="95" t="s">
        <v>84</v>
      </c>
      <c r="AN6" s="95" t="s">
        <v>83</v>
      </c>
      <c r="AO6" s="95" t="s">
        <v>82</v>
      </c>
      <c r="AP6" s="91"/>
      <c r="AQ6" s="94" t="s">
        <v>81</v>
      </c>
      <c r="AR6" s="95" t="s">
        <v>86</v>
      </c>
      <c r="AS6" s="96" t="s">
        <v>85</v>
      </c>
      <c r="AT6" s="95" t="s">
        <v>84</v>
      </c>
      <c r="AU6" s="95" t="s">
        <v>83</v>
      </c>
      <c r="AV6" s="95" t="s">
        <v>82</v>
      </c>
      <c r="AW6" s="91"/>
      <c r="AX6" s="94" t="s">
        <v>81</v>
      </c>
      <c r="AY6" s="95" t="s">
        <v>86</v>
      </c>
      <c r="AZ6" s="96" t="s">
        <v>85</v>
      </c>
      <c r="BA6" s="95" t="s">
        <v>84</v>
      </c>
      <c r="BB6" s="95" t="s">
        <v>83</v>
      </c>
      <c r="BC6" s="95" t="s">
        <v>82</v>
      </c>
      <c r="BD6" s="91"/>
      <c r="BE6" s="94" t="s">
        <v>81</v>
      </c>
      <c r="BF6" s="95" t="s">
        <v>86</v>
      </c>
      <c r="BG6" s="96" t="s">
        <v>85</v>
      </c>
      <c r="BH6" s="95" t="s">
        <v>84</v>
      </c>
      <c r="BI6" s="95" t="s">
        <v>83</v>
      </c>
      <c r="BJ6" s="95" t="s">
        <v>82</v>
      </c>
      <c r="BK6" s="91"/>
      <c r="BL6" s="94" t="s">
        <v>81</v>
      </c>
      <c r="BM6" s="95" t="s">
        <v>86</v>
      </c>
      <c r="BN6" s="96" t="s">
        <v>85</v>
      </c>
      <c r="BO6" s="95" t="s">
        <v>84</v>
      </c>
      <c r="BP6" s="95" t="s">
        <v>83</v>
      </c>
      <c r="BQ6" s="95" t="s">
        <v>82</v>
      </c>
      <c r="BR6" s="91"/>
      <c r="BS6" s="94" t="s">
        <v>81</v>
      </c>
      <c r="BT6" s="95" t="s">
        <v>86</v>
      </c>
      <c r="BU6" s="96" t="s">
        <v>85</v>
      </c>
      <c r="BV6" s="95" t="s">
        <v>84</v>
      </c>
      <c r="BW6" s="95" t="s">
        <v>83</v>
      </c>
      <c r="BX6" s="95" t="s">
        <v>82</v>
      </c>
    </row>
    <row r="7" spans="1:76" x14ac:dyDescent="0.2">
      <c r="A7" s="113"/>
      <c r="B7" s="113"/>
      <c r="C7" s="113"/>
      <c r="D7" s="113"/>
      <c r="E7" s="113"/>
      <c r="F7" s="97"/>
      <c r="G7" s="155"/>
      <c r="H7" s="113"/>
      <c r="I7" s="120"/>
      <c r="J7" s="120"/>
      <c r="K7" s="120"/>
      <c r="L7" s="120"/>
      <c r="M7" s="102"/>
      <c r="N7" s="155"/>
      <c r="O7" s="113"/>
      <c r="P7" s="113"/>
      <c r="Q7" s="113"/>
      <c r="R7" s="113"/>
      <c r="S7" s="113"/>
      <c r="T7" s="97"/>
      <c r="U7" s="155"/>
      <c r="V7" s="113"/>
      <c r="W7" s="113"/>
      <c r="X7" s="113"/>
      <c r="Y7" s="113"/>
      <c r="Z7" s="113"/>
      <c r="AA7" s="97"/>
      <c r="AB7" s="155"/>
      <c r="AC7" s="113"/>
      <c r="AD7" s="113"/>
      <c r="AE7" s="113"/>
      <c r="AF7" s="113"/>
      <c r="AG7" s="113"/>
      <c r="AH7" s="97"/>
      <c r="AI7" s="155"/>
      <c r="AJ7" s="113"/>
      <c r="AK7" s="113"/>
      <c r="AL7" s="113"/>
      <c r="AM7" s="113"/>
      <c r="AN7" s="113"/>
      <c r="AO7" s="97"/>
      <c r="AP7" s="155"/>
      <c r="AQ7" s="113"/>
      <c r="AR7" s="113"/>
      <c r="AS7" s="113"/>
      <c r="AT7" s="113"/>
      <c r="AU7" s="113"/>
      <c r="AV7" s="97"/>
      <c r="AW7" s="155"/>
      <c r="AX7" s="113"/>
      <c r="AY7" s="113"/>
      <c r="AZ7" s="113"/>
      <c r="BA7" s="113"/>
      <c r="BB7" s="113"/>
      <c r="BC7" s="97"/>
      <c r="BD7" s="155"/>
      <c r="BE7" s="113"/>
      <c r="BF7" s="113"/>
      <c r="BG7" s="113"/>
      <c r="BH7" s="113"/>
      <c r="BI7" s="113"/>
      <c r="BJ7" s="97"/>
      <c r="BK7" s="155"/>
      <c r="BL7" s="113"/>
      <c r="BM7" s="113"/>
      <c r="BN7" s="113"/>
      <c r="BO7" s="113"/>
      <c r="BP7" s="113"/>
      <c r="BQ7" s="97"/>
      <c r="BR7" s="155"/>
      <c r="BS7" s="113"/>
      <c r="BT7" s="113"/>
      <c r="BU7" s="113"/>
      <c r="BV7" s="113"/>
      <c r="BW7" s="113"/>
      <c r="BX7" s="97"/>
    </row>
    <row r="8" spans="1:76" x14ac:dyDescent="0.2">
      <c r="A8" s="115" t="s">
        <v>77</v>
      </c>
      <c r="B8" s="116">
        <f t="shared" ref="B8:E11" si="0">P8+I8</f>
        <v>2259251.9800000065</v>
      </c>
      <c r="C8" s="116">
        <f t="shared" si="0"/>
        <v>1748942.7399999993</v>
      </c>
      <c r="D8" s="116">
        <f t="shared" si="0"/>
        <v>3348086</v>
      </c>
      <c r="E8" s="116">
        <f t="shared" si="0"/>
        <v>-1092882.0399999989</v>
      </c>
      <c r="F8" s="98">
        <f>SUM(B8:E8)</f>
        <v>6263398.6800000072</v>
      </c>
      <c r="G8" s="155"/>
      <c r="H8" s="115" t="s">
        <v>77</v>
      </c>
      <c r="I8" s="7">
        <v>0</v>
      </c>
      <c r="J8" s="7">
        <v>0</v>
      </c>
      <c r="K8" s="7">
        <v>0</v>
      </c>
      <c r="L8" s="7">
        <v>0</v>
      </c>
      <c r="M8" s="98">
        <f>SUM(I8:L8)</f>
        <v>0</v>
      </c>
      <c r="N8" s="155"/>
      <c r="O8" s="115" t="s">
        <v>77</v>
      </c>
      <c r="P8" s="116">
        <f t="shared" ref="P8:S11" si="1">AR8-AK8+AD8+W8</f>
        <v>2259251.9800000065</v>
      </c>
      <c r="Q8" s="116">
        <f t="shared" si="1"/>
        <v>1748942.7399999993</v>
      </c>
      <c r="R8" s="116">
        <f t="shared" si="1"/>
        <v>3348086</v>
      </c>
      <c r="S8" s="116">
        <f t="shared" si="1"/>
        <v>-1092882.0399999989</v>
      </c>
      <c r="T8" s="98">
        <f>SUM(P8:S8)</f>
        <v>6263398.6800000072</v>
      </c>
      <c r="U8" s="155"/>
      <c r="V8" s="115" t="s">
        <v>77</v>
      </c>
      <c r="W8" s="116">
        <v>0</v>
      </c>
      <c r="X8" s="116">
        <v>0</v>
      </c>
      <c r="Y8" s="116">
        <v>0</v>
      </c>
      <c r="Z8" s="116">
        <v>0</v>
      </c>
      <c r="AA8" s="98">
        <f>SUM(W8:Z8)</f>
        <v>0</v>
      </c>
      <c r="AB8" s="155"/>
      <c r="AC8" s="115" t="s">
        <v>77</v>
      </c>
      <c r="AD8" s="116">
        <v>45926</v>
      </c>
      <c r="AE8" s="116">
        <v>70556</v>
      </c>
      <c r="AF8" s="116">
        <v>409228</v>
      </c>
      <c r="AG8" s="116">
        <v>15384</v>
      </c>
      <c r="AH8" s="98">
        <f>SUM(AD8:AG8)</f>
        <v>541094</v>
      </c>
      <c r="AI8" s="155"/>
      <c r="AJ8" s="115" t="s">
        <v>77</v>
      </c>
      <c r="AK8" s="116">
        <v>0</v>
      </c>
      <c r="AL8" s="116">
        <v>0</v>
      </c>
      <c r="AM8" s="116">
        <v>0</v>
      </c>
      <c r="AN8" s="116">
        <v>0</v>
      </c>
      <c r="AO8" s="98">
        <f>SUM(AK8:AN8)</f>
        <v>0</v>
      </c>
      <c r="AP8" s="155"/>
      <c r="AQ8" s="115" t="s">
        <v>77</v>
      </c>
      <c r="AR8" s="116">
        <f>BT8-BM8+BF8+AY8-0.16</f>
        <v>2213325.9800000065</v>
      </c>
      <c r="AS8" s="116">
        <f t="shared" ref="AS8:AU11" si="2">BU8-BN8+BG8+AZ8</f>
        <v>1678386.7399999993</v>
      </c>
      <c r="AT8" s="116">
        <f t="shared" si="2"/>
        <v>2938858</v>
      </c>
      <c r="AU8" s="116">
        <f t="shared" si="2"/>
        <v>-1108266.0399999989</v>
      </c>
      <c r="AV8" s="98">
        <f>SUM(AR8:AU8)</f>
        <v>5722304.6800000072</v>
      </c>
      <c r="AW8" s="155"/>
      <c r="AX8" s="115" t="s">
        <v>77</v>
      </c>
      <c r="AY8" s="116">
        <v>0</v>
      </c>
      <c r="AZ8" s="116">
        <v>0</v>
      </c>
      <c r="BA8" s="116">
        <v>0</v>
      </c>
      <c r="BB8" s="116">
        <v>0</v>
      </c>
      <c r="BC8" s="98">
        <f>SUM(AY8:BB8)</f>
        <v>0</v>
      </c>
      <c r="BD8" s="155"/>
      <c r="BE8" s="115" t="s">
        <v>77</v>
      </c>
      <c r="BF8" s="116">
        <v>22963</v>
      </c>
      <c r="BG8" s="116">
        <v>35278</v>
      </c>
      <c r="BH8" s="116">
        <v>204614</v>
      </c>
      <c r="BI8" s="116">
        <v>7692</v>
      </c>
      <c r="BJ8" s="98">
        <f>SUM(BF8:BI8)</f>
        <v>270547</v>
      </c>
      <c r="BK8" s="155"/>
      <c r="BL8" s="115" t="s">
        <v>77</v>
      </c>
      <c r="BM8" s="116">
        <v>0</v>
      </c>
      <c r="BN8" s="116">
        <v>0</v>
      </c>
      <c r="BO8" s="116">
        <v>0</v>
      </c>
      <c r="BP8" s="116">
        <v>0</v>
      </c>
      <c r="BQ8" s="98">
        <f>SUM(BM8:BP8)</f>
        <v>0</v>
      </c>
      <c r="BR8" s="155"/>
      <c r="BS8" s="115" t="s">
        <v>77</v>
      </c>
      <c r="BT8" s="116">
        <v>2190363.1400000066</v>
      </c>
      <c r="BU8" s="116">
        <v>1643108.7399999993</v>
      </c>
      <c r="BV8" s="116">
        <v>2734244</v>
      </c>
      <c r="BW8" s="116">
        <v>-1115958.0399999989</v>
      </c>
      <c r="BX8" s="98">
        <v>5451757.8400000073</v>
      </c>
    </row>
    <row r="9" spans="1:76" x14ac:dyDescent="0.2">
      <c r="A9" s="118" t="s">
        <v>76</v>
      </c>
      <c r="B9" s="116">
        <f t="shared" si="0"/>
        <v>3434947.08</v>
      </c>
      <c r="C9" s="116">
        <f t="shared" si="0"/>
        <v>2574305</v>
      </c>
      <c r="D9" s="116">
        <f t="shared" si="0"/>
        <v>1123869</v>
      </c>
      <c r="E9" s="116">
        <f t="shared" si="0"/>
        <v>-3714394</v>
      </c>
      <c r="F9" s="98">
        <f>SUM(B9:E9)</f>
        <v>3418727.08</v>
      </c>
      <c r="G9" s="155"/>
      <c r="H9" s="118" t="s">
        <v>76</v>
      </c>
      <c r="I9" s="7">
        <v>0</v>
      </c>
      <c r="J9" s="7">
        <v>0</v>
      </c>
      <c r="K9" s="7">
        <v>0</v>
      </c>
      <c r="L9" s="7">
        <v>0</v>
      </c>
      <c r="M9" s="98">
        <f>SUM(I9:L9)</f>
        <v>0</v>
      </c>
      <c r="N9" s="155"/>
      <c r="O9" s="118" t="s">
        <v>76</v>
      </c>
      <c r="P9" s="116">
        <f t="shared" si="1"/>
        <v>3434947.08</v>
      </c>
      <c r="Q9" s="116">
        <f t="shared" si="1"/>
        <v>2574305</v>
      </c>
      <c r="R9" s="116">
        <f t="shared" si="1"/>
        <v>1123869</v>
      </c>
      <c r="S9" s="116">
        <f t="shared" si="1"/>
        <v>-3714394</v>
      </c>
      <c r="T9" s="98">
        <f>SUM(P9:S9)</f>
        <v>3418727.08</v>
      </c>
      <c r="U9" s="155"/>
      <c r="V9" s="118" t="s">
        <v>76</v>
      </c>
      <c r="W9" s="116">
        <v>0</v>
      </c>
      <c r="X9" s="116">
        <v>0</v>
      </c>
      <c r="Y9" s="116">
        <v>0</v>
      </c>
      <c r="Z9" s="116">
        <v>0</v>
      </c>
      <c r="AA9" s="98">
        <f>SUM(W9:Z9)</f>
        <v>0</v>
      </c>
      <c r="AB9" s="155"/>
      <c r="AC9" s="118" t="s">
        <v>76</v>
      </c>
      <c r="AD9" s="116">
        <v>287174</v>
      </c>
      <c r="AE9" s="116">
        <v>383092</v>
      </c>
      <c r="AF9" s="116">
        <v>-129968</v>
      </c>
      <c r="AG9" s="116">
        <v>-404360</v>
      </c>
      <c r="AH9" s="98">
        <f>SUM(AD9:AG9)</f>
        <v>135938</v>
      </c>
      <c r="AI9" s="155"/>
      <c r="AJ9" s="118" t="s">
        <v>76</v>
      </c>
      <c r="AK9" s="116">
        <v>0</v>
      </c>
      <c r="AL9" s="116">
        <v>0</v>
      </c>
      <c r="AM9" s="116">
        <v>0</v>
      </c>
      <c r="AN9" s="116">
        <v>0</v>
      </c>
      <c r="AO9" s="98">
        <f>SUM(AK9:AN9)</f>
        <v>0</v>
      </c>
      <c r="AP9" s="155"/>
      <c r="AQ9" s="118" t="s">
        <v>76</v>
      </c>
      <c r="AR9" s="116">
        <f>BT9-BM9+BF9+AY9+0.08</f>
        <v>3147773.08</v>
      </c>
      <c r="AS9" s="116">
        <f t="shared" si="2"/>
        <v>2191213</v>
      </c>
      <c r="AT9" s="116">
        <f t="shared" si="2"/>
        <v>1253837</v>
      </c>
      <c r="AU9" s="116">
        <f t="shared" si="2"/>
        <v>-3310034</v>
      </c>
      <c r="AV9" s="98">
        <f>SUM(AR9:AU9)</f>
        <v>3282789.08</v>
      </c>
      <c r="AW9" s="155"/>
      <c r="AX9" s="118" t="s">
        <v>76</v>
      </c>
      <c r="AY9" s="116">
        <v>0</v>
      </c>
      <c r="AZ9" s="116">
        <v>0</v>
      </c>
      <c r="BA9" s="116">
        <v>0</v>
      </c>
      <c r="BB9" s="116">
        <v>0</v>
      </c>
      <c r="BC9" s="98">
        <f>SUM(AY9:BB9)</f>
        <v>0</v>
      </c>
      <c r="BD9" s="155"/>
      <c r="BE9" s="118" t="s">
        <v>76</v>
      </c>
      <c r="BF9" s="116">
        <v>143587</v>
      </c>
      <c r="BG9" s="116">
        <v>191546</v>
      </c>
      <c r="BH9" s="116">
        <v>-64984</v>
      </c>
      <c r="BI9" s="116">
        <v>-202180</v>
      </c>
      <c r="BJ9" s="98">
        <f>SUM(BF9:BI9)</f>
        <v>67969</v>
      </c>
      <c r="BK9" s="155"/>
      <c r="BL9" s="118" t="s">
        <v>76</v>
      </c>
      <c r="BM9" s="116">
        <v>0</v>
      </c>
      <c r="BN9" s="116">
        <v>0</v>
      </c>
      <c r="BO9" s="116">
        <v>0</v>
      </c>
      <c r="BP9" s="116">
        <v>0</v>
      </c>
      <c r="BQ9" s="98">
        <f>SUM(BM9:BP9)</f>
        <v>0</v>
      </c>
      <c r="BR9" s="155"/>
      <c r="BS9" s="118" t="s">
        <v>76</v>
      </c>
      <c r="BT9" s="116">
        <v>3004186</v>
      </c>
      <c r="BU9" s="116">
        <v>1999667</v>
      </c>
      <c r="BV9" s="116">
        <v>1318821</v>
      </c>
      <c r="BW9" s="116">
        <v>-3107854</v>
      </c>
      <c r="BX9" s="98">
        <v>3214820</v>
      </c>
    </row>
    <row r="10" spans="1:76" x14ac:dyDescent="0.2">
      <c r="A10" s="118" t="s">
        <v>75</v>
      </c>
      <c r="B10" s="116">
        <f t="shared" si="0"/>
        <v>4419172.92</v>
      </c>
      <c r="C10" s="116">
        <f t="shared" si="0"/>
        <v>3268289</v>
      </c>
      <c r="D10" s="116">
        <f t="shared" si="0"/>
        <v>1123007</v>
      </c>
      <c r="E10" s="116">
        <f t="shared" si="0"/>
        <v>-4636779</v>
      </c>
      <c r="F10" s="98">
        <f>SUM(B10:E10)</f>
        <v>4173689.92</v>
      </c>
      <c r="G10" s="155"/>
      <c r="H10" s="118" t="s">
        <v>75</v>
      </c>
      <c r="I10" s="7">
        <v>0</v>
      </c>
      <c r="J10" s="7">
        <v>0</v>
      </c>
      <c r="K10" s="7">
        <v>0</v>
      </c>
      <c r="L10" s="7">
        <v>0</v>
      </c>
      <c r="M10" s="98">
        <f>SUM(I10:L10)</f>
        <v>0</v>
      </c>
      <c r="N10" s="155"/>
      <c r="O10" s="118" t="s">
        <v>75</v>
      </c>
      <c r="P10" s="116">
        <f t="shared" si="1"/>
        <v>4419172.92</v>
      </c>
      <c r="Q10" s="116">
        <f t="shared" si="1"/>
        <v>3268289</v>
      </c>
      <c r="R10" s="116">
        <f t="shared" si="1"/>
        <v>1123007</v>
      </c>
      <c r="S10" s="116">
        <f t="shared" si="1"/>
        <v>-4636779</v>
      </c>
      <c r="T10" s="98">
        <f>SUM(P10:S10)</f>
        <v>4173689.92</v>
      </c>
      <c r="U10" s="155"/>
      <c r="V10" s="118" t="s">
        <v>75</v>
      </c>
      <c r="W10" s="116">
        <v>0</v>
      </c>
      <c r="X10" s="116">
        <v>0</v>
      </c>
      <c r="Y10" s="116">
        <v>0</v>
      </c>
      <c r="Z10" s="116">
        <v>0</v>
      </c>
      <c r="AA10" s="98">
        <f>SUM(W10:Z10)</f>
        <v>0</v>
      </c>
      <c r="AB10" s="155"/>
      <c r="AC10" s="118" t="s">
        <v>75</v>
      </c>
      <c r="AD10" s="116">
        <v>379120</v>
      </c>
      <c r="AE10" s="116">
        <v>507450</v>
      </c>
      <c r="AF10" s="116">
        <v>-130958</v>
      </c>
      <c r="AG10" s="116">
        <v>-540280</v>
      </c>
      <c r="AH10" s="98">
        <f>SUM(AD10:AG10)</f>
        <v>215332</v>
      </c>
      <c r="AI10" s="155"/>
      <c r="AJ10" s="118" t="s">
        <v>75</v>
      </c>
      <c r="AK10" s="116">
        <v>0</v>
      </c>
      <c r="AL10" s="116">
        <v>0</v>
      </c>
      <c r="AM10" s="116">
        <v>0</v>
      </c>
      <c r="AN10" s="116">
        <v>0</v>
      </c>
      <c r="AO10" s="98">
        <f>SUM(AK10:AN10)</f>
        <v>0</v>
      </c>
      <c r="AP10" s="155"/>
      <c r="AQ10" s="118" t="s">
        <v>75</v>
      </c>
      <c r="AR10" s="116">
        <f>BT10-BM10+BF10+AY10-0.08</f>
        <v>4040052.92</v>
      </c>
      <c r="AS10" s="116">
        <f t="shared" si="2"/>
        <v>2760839</v>
      </c>
      <c r="AT10" s="116">
        <f t="shared" si="2"/>
        <v>1253965</v>
      </c>
      <c r="AU10" s="116">
        <f t="shared" si="2"/>
        <v>-4096499</v>
      </c>
      <c r="AV10" s="98">
        <f>SUM(AR10:AU10)</f>
        <v>3958357.92</v>
      </c>
      <c r="AW10" s="155"/>
      <c r="AX10" s="118" t="s">
        <v>75</v>
      </c>
      <c r="AY10" s="116">
        <v>0</v>
      </c>
      <c r="AZ10" s="116">
        <v>0</v>
      </c>
      <c r="BA10" s="116">
        <v>0</v>
      </c>
      <c r="BB10" s="116">
        <v>0</v>
      </c>
      <c r="BC10" s="98">
        <f>SUM(AY10:BB10)</f>
        <v>0</v>
      </c>
      <c r="BD10" s="155"/>
      <c r="BE10" s="118" t="s">
        <v>75</v>
      </c>
      <c r="BF10" s="116">
        <v>189560</v>
      </c>
      <c r="BG10" s="116">
        <v>253725</v>
      </c>
      <c r="BH10" s="116">
        <v>-65479</v>
      </c>
      <c r="BI10" s="116">
        <v>-270140</v>
      </c>
      <c r="BJ10" s="98">
        <f>SUM(BF10:BI10)</f>
        <v>107666</v>
      </c>
      <c r="BK10" s="155"/>
      <c r="BL10" s="118" t="s">
        <v>75</v>
      </c>
      <c r="BM10" s="116">
        <v>0</v>
      </c>
      <c r="BN10" s="116">
        <v>0</v>
      </c>
      <c r="BO10" s="116">
        <v>0</v>
      </c>
      <c r="BP10" s="116">
        <v>0</v>
      </c>
      <c r="BQ10" s="98">
        <f>SUM(BM10:BP10)</f>
        <v>0</v>
      </c>
      <c r="BR10" s="155"/>
      <c r="BS10" s="118" t="s">
        <v>75</v>
      </c>
      <c r="BT10" s="116">
        <v>3850493</v>
      </c>
      <c r="BU10" s="116">
        <v>2507114</v>
      </c>
      <c r="BV10" s="116">
        <v>1319444</v>
      </c>
      <c r="BW10" s="116">
        <v>-3826359</v>
      </c>
      <c r="BX10" s="98">
        <v>3850692</v>
      </c>
    </row>
    <row r="11" spans="1:76" x14ac:dyDescent="0.2">
      <c r="A11" s="99" t="s">
        <v>74</v>
      </c>
      <c r="B11" s="100">
        <f t="shared" si="0"/>
        <v>358270.96</v>
      </c>
      <c r="C11" s="100">
        <f t="shared" si="0"/>
        <v>281703</v>
      </c>
      <c r="D11" s="100">
        <f t="shared" si="0"/>
        <v>81198</v>
      </c>
      <c r="E11" s="100">
        <f t="shared" si="0"/>
        <v>-517662</v>
      </c>
      <c r="F11" s="101">
        <f>SUM(B11:E11)</f>
        <v>203509.95999999996</v>
      </c>
      <c r="G11" s="155"/>
      <c r="H11" s="99" t="s">
        <v>74</v>
      </c>
      <c r="I11" s="148">
        <v>0</v>
      </c>
      <c r="J11" s="148">
        <v>0</v>
      </c>
      <c r="K11" s="148">
        <v>0</v>
      </c>
      <c r="L11" s="148">
        <v>0</v>
      </c>
      <c r="M11" s="101">
        <f>SUM(I11:L11)</f>
        <v>0</v>
      </c>
      <c r="N11" s="155"/>
      <c r="O11" s="99" t="s">
        <v>74</v>
      </c>
      <c r="P11" s="100">
        <f t="shared" si="1"/>
        <v>358270.96</v>
      </c>
      <c r="Q11" s="100">
        <f t="shared" si="1"/>
        <v>281703</v>
      </c>
      <c r="R11" s="100">
        <f t="shared" si="1"/>
        <v>81198</v>
      </c>
      <c r="S11" s="100">
        <f t="shared" si="1"/>
        <v>-517662</v>
      </c>
      <c r="T11" s="101">
        <f>SUM(P11:S11)</f>
        <v>203509.95999999996</v>
      </c>
      <c r="U11" s="155"/>
      <c r="V11" s="99" t="s">
        <v>74</v>
      </c>
      <c r="W11" s="100">
        <v>0</v>
      </c>
      <c r="X11" s="100">
        <v>0</v>
      </c>
      <c r="Y11" s="100">
        <v>0</v>
      </c>
      <c r="Z11" s="100">
        <v>0</v>
      </c>
      <c r="AA11" s="101">
        <f>SUM(W11:Z11)</f>
        <v>0</v>
      </c>
      <c r="AB11" s="155"/>
      <c r="AC11" s="99" t="s">
        <v>74</v>
      </c>
      <c r="AD11" s="100">
        <v>63114</v>
      </c>
      <c r="AE11" s="100">
        <v>65422</v>
      </c>
      <c r="AF11" s="100">
        <v>-3988</v>
      </c>
      <c r="AG11" s="100">
        <v>-125128</v>
      </c>
      <c r="AH11" s="101">
        <f>SUM(AD11:AG11)</f>
        <v>-580</v>
      </c>
      <c r="AI11" s="155"/>
      <c r="AJ11" s="99" t="s">
        <v>74</v>
      </c>
      <c r="AK11" s="100">
        <v>0</v>
      </c>
      <c r="AL11" s="100">
        <v>0</v>
      </c>
      <c r="AM11" s="100">
        <v>0</v>
      </c>
      <c r="AN11" s="100">
        <v>0</v>
      </c>
      <c r="AO11" s="101">
        <f>SUM(AK11:AN11)</f>
        <v>0</v>
      </c>
      <c r="AP11" s="155"/>
      <c r="AQ11" s="99" t="s">
        <v>74</v>
      </c>
      <c r="AR11" s="100">
        <f>BT11-BM11+BF11+AY11-0.04</f>
        <v>295156.96000000002</v>
      </c>
      <c r="AS11" s="100">
        <f t="shared" si="2"/>
        <v>216281</v>
      </c>
      <c r="AT11" s="100">
        <f t="shared" si="2"/>
        <v>85186</v>
      </c>
      <c r="AU11" s="100">
        <f t="shared" si="2"/>
        <v>-392534</v>
      </c>
      <c r="AV11" s="101">
        <f>SUM(AR11:AU11)</f>
        <v>204089.95999999996</v>
      </c>
      <c r="AW11" s="155"/>
      <c r="AX11" s="99" t="s">
        <v>74</v>
      </c>
      <c r="AY11" s="100">
        <v>0</v>
      </c>
      <c r="AZ11" s="100">
        <v>0</v>
      </c>
      <c r="BA11" s="100">
        <v>0</v>
      </c>
      <c r="BB11" s="100">
        <v>0</v>
      </c>
      <c r="BC11" s="101">
        <f>SUM(AY11:BB11)</f>
        <v>0</v>
      </c>
      <c r="BD11" s="155"/>
      <c r="BE11" s="99" t="s">
        <v>74</v>
      </c>
      <c r="BF11" s="100">
        <v>31557</v>
      </c>
      <c r="BG11" s="100">
        <v>32711</v>
      </c>
      <c r="BH11" s="100">
        <v>-1994</v>
      </c>
      <c r="BI11" s="100">
        <v>-62564</v>
      </c>
      <c r="BJ11" s="101">
        <f>SUM(BF11:BI11)</f>
        <v>-290</v>
      </c>
      <c r="BK11" s="155"/>
      <c r="BL11" s="99" t="s">
        <v>74</v>
      </c>
      <c r="BM11" s="100">
        <v>0</v>
      </c>
      <c r="BN11" s="100">
        <v>0</v>
      </c>
      <c r="BO11" s="100">
        <v>0</v>
      </c>
      <c r="BP11" s="100">
        <v>0</v>
      </c>
      <c r="BQ11" s="101">
        <f>SUM(BM11:BP11)</f>
        <v>0</v>
      </c>
      <c r="BR11" s="155"/>
      <c r="BS11" s="99" t="s">
        <v>74</v>
      </c>
      <c r="BT11" s="100">
        <v>263600</v>
      </c>
      <c r="BU11" s="100">
        <v>183570</v>
      </c>
      <c r="BV11" s="100">
        <v>87180</v>
      </c>
      <c r="BW11" s="100">
        <v>-329970</v>
      </c>
      <c r="BX11" s="101">
        <v>204380</v>
      </c>
    </row>
    <row r="12" spans="1:76" x14ac:dyDescent="0.2">
      <c r="A12" s="93" t="s">
        <v>73</v>
      </c>
      <c r="B12" s="98">
        <f>SUM(B8:B11)</f>
        <v>10471642.940000007</v>
      </c>
      <c r="C12" s="98">
        <f>SUM(C8:C11)</f>
        <v>7873239.7399999993</v>
      </c>
      <c r="D12" s="98">
        <f>SUM(D8:D11)</f>
        <v>5676160</v>
      </c>
      <c r="E12" s="98">
        <f>SUM(E8:E11)</f>
        <v>-9961717.0399999991</v>
      </c>
      <c r="F12" s="98">
        <f>SUM(F8:F11)</f>
        <v>14059325.640000008</v>
      </c>
      <c r="G12" s="155"/>
      <c r="H12" s="93" t="s">
        <v>73</v>
      </c>
      <c r="I12" s="98">
        <f>SUM(I8:I11)</f>
        <v>0</v>
      </c>
      <c r="J12" s="98">
        <f>SUM(J8:J11)</f>
        <v>0</v>
      </c>
      <c r="K12" s="98">
        <f>SUM(K8:K11)</f>
        <v>0</v>
      </c>
      <c r="L12" s="98">
        <f>SUM(L8:L11)</f>
        <v>0</v>
      </c>
      <c r="M12" s="98">
        <f>SUM(M8:M11)</f>
        <v>0</v>
      </c>
      <c r="N12" s="155"/>
      <c r="O12" s="93" t="s">
        <v>73</v>
      </c>
      <c r="P12" s="98">
        <f>SUM(P8:P11)</f>
        <v>10471642.940000007</v>
      </c>
      <c r="Q12" s="98">
        <f>SUM(Q8:Q11)</f>
        <v>7873239.7399999993</v>
      </c>
      <c r="R12" s="98">
        <f>SUM(R8:R11)</f>
        <v>5676160</v>
      </c>
      <c r="S12" s="98">
        <f>SUM(S8:S11)</f>
        <v>-9961717.0399999991</v>
      </c>
      <c r="T12" s="98">
        <f>SUM(T8:T11)</f>
        <v>14059325.640000008</v>
      </c>
      <c r="U12" s="155"/>
      <c r="V12" s="93" t="s">
        <v>73</v>
      </c>
      <c r="W12" s="98">
        <f>SUM(W8:W11)</f>
        <v>0</v>
      </c>
      <c r="X12" s="98">
        <f>SUM(X8:X11)</f>
        <v>0</v>
      </c>
      <c r="Y12" s="98">
        <f>SUM(Y8:Y11)</f>
        <v>0</v>
      </c>
      <c r="Z12" s="98">
        <f>SUM(Z8:Z11)</f>
        <v>0</v>
      </c>
      <c r="AA12" s="98">
        <f>SUM(AA8:AA11)</f>
        <v>0</v>
      </c>
      <c r="AB12" s="155"/>
      <c r="AC12" s="93" t="s">
        <v>73</v>
      </c>
      <c r="AD12" s="98">
        <f>SUM(AD8:AD11)</f>
        <v>775334</v>
      </c>
      <c r="AE12" s="98">
        <f>SUM(AE8:AE11)</f>
        <v>1026520</v>
      </c>
      <c r="AF12" s="98">
        <f>SUM(AF8:AF11)</f>
        <v>144314</v>
      </c>
      <c r="AG12" s="98">
        <f>SUM(AG8:AG11)</f>
        <v>-1054384</v>
      </c>
      <c r="AH12" s="98">
        <f>SUM(AH8:AH11)</f>
        <v>891784</v>
      </c>
      <c r="AI12" s="155"/>
      <c r="AJ12" s="93" t="s">
        <v>73</v>
      </c>
      <c r="AK12" s="98">
        <f>SUM(AK8:AK11)</f>
        <v>0</v>
      </c>
      <c r="AL12" s="98">
        <f>SUM(AL8:AL11)</f>
        <v>0</v>
      </c>
      <c r="AM12" s="98">
        <f>SUM(AM8:AM11)</f>
        <v>0</v>
      </c>
      <c r="AN12" s="98">
        <f>SUM(AN8:AN11)</f>
        <v>0</v>
      </c>
      <c r="AO12" s="98">
        <f>SUM(AO8:AO11)</f>
        <v>0</v>
      </c>
      <c r="AP12" s="155"/>
      <c r="AQ12" s="93" t="s">
        <v>73</v>
      </c>
      <c r="AR12" s="98">
        <f>SUM(AR8:AR11)</f>
        <v>9696308.9400000069</v>
      </c>
      <c r="AS12" s="98">
        <f>SUM(AS8:AS11)</f>
        <v>6846719.7399999993</v>
      </c>
      <c r="AT12" s="98">
        <f>SUM(AT8:AT11)</f>
        <v>5531846</v>
      </c>
      <c r="AU12" s="98">
        <f>SUM(AU8:AU11)</f>
        <v>-8907333.0399999991</v>
      </c>
      <c r="AV12" s="98">
        <f>SUM(AV8:AV11)</f>
        <v>13167541.640000008</v>
      </c>
      <c r="AW12" s="155"/>
      <c r="AX12" s="93" t="s">
        <v>73</v>
      </c>
      <c r="AY12" s="98">
        <f>SUM(AY8:AY11)</f>
        <v>0</v>
      </c>
      <c r="AZ12" s="98">
        <f>SUM(AZ8:AZ11)</f>
        <v>0</v>
      </c>
      <c r="BA12" s="98">
        <f>SUM(BA8:BA11)</f>
        <v>0</v>
      </c>
      <c r="BB12" s="98">
        <f>SUM(BB8:BB11)</f>
        <v>0</v>
      </c>
      <c r="BC12" s="98">
        <f>SUM(BC8:BC11)</f>
        <v>0</v>
      </c>
      <c r="BD12" s="155"/>
      <c r="BE12" s="93" t="s">
        <v>73</v>
      </c>
      <c r="BF12" s="98">
        <f>SUM(BF8:BF11)</f>
        <v>387667</v>
      </c>
      <c r="BG12" s="98">
        <f>SUM(BG8:BG11)</f>
        <v>513260</v>
      </c>
      <c r="BH12" s="98">
        <f>SUM(BH8:BH11)</f>
        <v>72157</v>
      </c>
      <c r="BI12" s="98">
        <f>SUM(BI8:BI11)</f>
        <v>-527192</v>
      </c>
      <c r="BJ12" s="98">
        <f>SUM(BJ8:BJ11)</f>
        <v>445892</v>
      </c>
      <c r="BK12" s="155"/>
      <c r="BL12" s="93" t="s">
        <v>73</v>
      </c>
      <c r="BM12" s="98">
        <f>SUM(BM8:BM11)</f>
        <v>0</v>
      </c>
      <c r="BN12" s="98">
        <f>SUM(BN8:BN11)</f>
        <v>0</v>
      </c>
      <c r="BO12" s="98">
        <f>SUM(BO8:BO11)</f>
        <v>0</v>
      </c>
      <c r="BP12" s="98">
        <f>SUM(BP8:BP11)</f>
        <v>0</v>
      </c>
      <c r="BQ12" s="98">
        <f>SUM(BQ8:BQ11)</f>
        <v>0</v>
      </c>
      <c r="BR12" s="155"/>
      <c r="BS12" s="93" t="s">
        <v>73</v>
      </c>
      <c r="BT12" s="98">
        <v>9308642.1400000062</v>
      </c>
      <c r="BU12" s="98">
        <v>6333459.7399999993</v>
      </c>
      <c r="BV12" s="98">
        <v>5459689</v>
      </c>
      <c r="BW12" s="98">
        <v>-8380141.0399999991</v>
      </c>
      <c r="BX12" s="98">
        <v>12721649.840000007</v>
      </c>
    </row>
    <row r="13" spans="1:76" x14ac:dyDescent="0.2">
      <c r="A13" s="119"/>
      <c r="B13" s="120"/>
      <c r="C13" s="120"/>
      <c r="D13" s="120"/>
      <c r="E13" s="120"/>
      <c r="F13" s="102"/>
      <c r="G13" s="155"/>
      <c r="H13" s="119"/>
      <c r="I13" s="120"/>
      <c r="J13" s="120"/>
      <c r="K13" s="120"/>
      <c r="L13" s="120"/>
      <c r="M13" s="102"/>
      <c r="N13" s="155"/>
      <c r="O13" s="119"/>
      <c r="P13" s="120"/>
      <c r="Q13" s="120"/>
      <c r="R13" s="120"/>
      <c r="S13" s="120"/>
      <c r="T13" s="102"/>
      <c r="U13" s="155"/>
      <c r="V13" s="119"/>
      <c r="W13" s="120"/>
      <c r="X13" s="120"/>
      <c r="Y13" s="120"/>
      <c r="Z13" s="120"/>
      <c r="AA13" s="102"/>
      <c r="AB13" s="155"/>
      <c r="AC13" s="119"/>
      <c r="AD13" s="120"/>
      <c r="AE13" s="120"/>
      <c r="AF13" s="120"/>
      <c r="AG13" s="120"/>
      <c r="AH13" s="102"/>
      <c r="AI13" s="155"/>
      <c r="AJ13" s="119"/>
      <c r="AK13" s="120"/>
      <c r="AL13" s="120"/>
      <c r="AM13" s="120"/>
      <c r="AN13" s="120"/>
      <c r="AO13" s="102"/>
      <c r="AP13" s="155"/>
      <c r="AQ13" s="119"/>
      <c r="AR13" s="120"/>
      <c r="AS13" s="120"/>
      <c r="AT13" s="120"/>
      <c r="AU13" s="120"/>
      <c r="AV13" s="102"/>
      <c r="AW13" s="155"/>
      <c r="AX13" s="119"/>
      <c r="AY13" s="120"/>
      <c r="AZ13" s="120"/>
      <c r="BA13" s="120"/>
      <c r="BB13" s="120"/>
      <c r="BC13" s="102"/>
      <c r="BD13" s="155"/>
      <c r="BE13" s="119"/>
      <c r="BF13" s="120"/>
      <c r="BG13" s="120"/>
      <c r="BH13" s="120"/>
      <c r="BI13" s="120"/>
      <c r="BJ13" s="102"/>
      <c r="BK13" s="155"/>
      <c r="BL13" s="119"/>
      <c r="BM13" s="120"/>
      <c r="BN13" s="120"/>
      <c r="BO13" s="120"/>
      <c r="BP13" s="120"/>
      <c r="BQ13" s="102"/>
      <c r="BR13" s="155"/>
      <c r="BS13" s="119"/>
      <c r="BT13" s="120"/>
      <c r="BU13" s="120"/>
      <c r="BV13" s="120"/>
      <c r="BW13" s="120"/>
      <c r="BX13" s="102"/>
    </row>
    <row r="14" spans="1:76" x14ac:dyDescent="0.2">
      <c r="A14" s="121" t="s">
        <v>72</v>
      </c>
      <c r="B14" s="116">
        <f t="shared" ref="B14:E17" si="3">P14+I14</f>
        <v>5787552</v>
      </c>
      <c r="C14" s="116">
        <f t="shared" si="3"/>
        <v>1760470</v>
      </c>
      <c r="D14" s="116">
        <f t="shared" si="3"/>
        <v>68096838</v>
      </c>
      <c r="E14" s="116">
        <f t="shared" si="3"/>
        <v>-2220764</v>
      </c>
      <c r="F14" s="98">
        <f>SUM(B14:E14)</f>
        <v>73424096</v>
      </c>
      <c r="G14" s="155"/>
      <c r="H14" s="121" t="s">
        <v>72</v>
      </c>
      <c r="I14" s="7">
        <v>0</v>
      </c>
      <c r="J14" s="7">
        <v>0</v>
      </c>
      <c r="K14" s="7">
        <v>0</v>
      </c>
      <c r="L14" s="7">
        <v>0</v>
      </c>
      <c r="M14" s="98">
        <f>SUM(I14:L14)</f>
        <v>0</v>
      </c>
      <c r="N14" s="155"/>
      <c r="O14" s="121" t="s">
        <v>72</v>
      </c>
      <c r="P14" s="116">
        <f t="shared" ref="P14:S17" si="4">AR14-AK14+AD14+W14</f>
        <v>5787552</v>
      </c>
      <c r="Q14" s="116">
        <f t="shared" si="4"/>
        <v>1760470</v>
      </c>
      <c r="R14" s="116">
        <f t="shared" si="4"/>
        <v>68096838</v>
      </c>
      <c r="S14" s="116">
        <f t="shared" si="4"/>
        <v>-2220764</v>
      </c>
      <c r="T14" s="98">
        <f>SUM(P14:S14)</f>
        <v>73424096</v>
      </c>
      <c r="U14" s="155"/>
      <c r="V14" s="121" t="s">
        <v>72</v>
      </c>
      <c r="W14" s="116">
        <v>0</v>
      </c>
      <c r="X14" s="116">
        <v>0</v>
      </c>
      <c r="Y14" s="116">
        <v>0</v>
      </c>
      <c r="Z14" s="116">
        <v>0</v>
      </c>
      <c r="AA14" s="98">
        <f>SUM(W14:Z14)</f>
        <v>0</v>
      </c>
      <c r="AB14" s="155"/>
      <c r="AC14" s="121" t="s">
        <v>72</v>
      </c>
      <c r="AD14" s="116">
        <v>-112928</v>
      </c>
      <c r="AE14" s="116">
        <v>180634</v>
      </c>
      <c r="AF14" s="116">
        <v>3364866</v>
      </c>
      <c r="AG14" s="116">
        <v>80182</v>
      </c>
      <c r="AH14" s="98">
        <f>SUM(AD14:AG14)</f>
        <v>3512754</v>
      </c>
      <c r="AI14" s="155"/>
      <c r="AJ14" s="121" t="s">
        <v>72</v>
      </c>
      <c r="AK14" s="116">
        <v>0</v>
      </c>
      <c r="AL14" s="116">
        <v>0</v>
      </c>
      <c r="AM14" s="116">
        <v>0</v>
      </c>
      <c r="AN14" s="116">
        <v>0</v>
      </c>
      <c r="AO14" s="98">
        <f>SUM(AK14:AN14)</f>
        <v>0</v>
      </c>
      <c r="AP14" s="155"/>
      <c r="AQ14" s="121" t="s">
        <v>72</v>
      </c>
      <c r="AR14" s="116">
        <f t="shared" ref="AR14:AU16" si="5">BT14-BM14+BF14+AY14</f>
        <v>5900480</v>
      </c>
      <c r="AS14" s="116">
        <f t="shared" si="5"/>
        <v>1579836</v>
      </c>
      <c r="AT14" s="116">
        <f t="shared" si="5"/>
        <v>64731972</v>
      </c>
      <c r="AU14" s="116">
        <f t="shared" si="5"/>
        <v>-2300946</v>
      </c>
      <c r="AV14" s="98">
        <f>SUM(AR14:AU14)</f>
        <v>69911342</v>
      </c>
      <c r="AW14" s="155"/>
      <c r="AX14" s="121" t="s">
        <v>72</v>
      </c>
      <c r="AY14" s="116">
        <v>0</v>
      </c>
      <c r="AZ14" s="116">
        <v>0</v>
      </c>
      <c r="BA14" s="116">
        <v>0</v>
      </c>
      <c r="BB14" s="116">
        <v>0</v>
      </c>
      <c r="BC14" s="98">
        <f>SUM(AY14:BB14)</f>
        <v>0</v>
      </c>
      <c r="BD14" s="155"/>
      <c r="BE14" s="121" t="s">
        <v>72</v>
      </c>
      <c r="BF14" s="116">
        <v>-56464</v>
      </c>
      <c r="BG14" s="116">
        <v>90317</v>
      </c>
      <c r="BH14" s="116">
        <v>1682433</v>
      </c>
      <c r="BI14" s="116">
        <v>40091</v>
      </c>
      <c r="BJ14" s="98">
        <f>SUM(BF14:BI14)</f>
        <v>1756377</v>
      </c>
      <c r="BK14" s="155"/>
      <c r="BL14" s="121" t="s">
        <v>72</v>
      </c>
      <c r="BM14" s="116">
        <v>0</v>
      </c>
      <c r="BN14" s="116">
        <v>0</v>
      </c>
      <c r="BO14" s="116">
        <v>0</v>
      </c>
      <c r="BP14" s="116">
        <v>0</v>
      </c>
      <c r="BQ14" s="98">
        <f>SUM(BM14:BP14)</f>
        <v>0</v>
      </c>
      <c r="BR14" s="155"/>
      <c r="BS14" s="121" t="s">
        <v>72</v>
      </c>
      <c r="BT14" s="116">
        <v>5956944</v>
      </c>
      <c r="BU14" s="116">
        <v>1489519</v>
      </c>
      <c r="BV14" s="116">
        <v>63049539</v>
      </c>
      <c r="BW14" s="116">
        <v>-2341037</v>
      </c>
      <c r="BX14" s="98">
        <v>68154965</v>
      </c>
    </row>
    <row r="15" spans="1:76" x14ac:dyDescent="0.2">
      <c r="A15" s="121" t="s">
        <v>71</v>
      </c>
      <c r="B15" s="116">
        <f t="shared" si="3"/>
        <v>4568843.5</v>
      </c>
      <c r="C15" s="116">
        <f t="shared" si="3"/>
        <v>1918086</v>
      </c>
      <c r="D15" s="116">
        <f t="shared" si="3"/>
        <v>775578</v>
      </c>
      <c r="E15" s="116">
        <f t="shared" si="3"/>
        <v>-4831637.5</v>
      </c>
      <c r="F15" s="98">
        <f>SUM(B15:E15)</f>
        <v>2430870</v>
      </c>
      <c r="G15" s="155"/>
      <c r="H15" s="121" t="s">
        <v>71</v>
      </c>
      <c r="I15" s="7">
        <v>0</v>
      </c>
      <c r="J15" s="7">
        <v>0</v>
      </c>
      <c r="K15" s="7">
        <v>0</v>
      </c>
      <c r="L15" s="7">
        <v>0</v>
      </c>
      <c r="M15" s="98">
        <f>SUM(I15:L15)</f>
        <v>0</v>
      </c>
      <c r="N15" s="155"/>
      <c r="O15" s="121" t="s">
        <v>71</v>
      </c>
      <c r="P15" s="116">
        <f t="shared" si="4"/>
        <v>4568843.5</v>
      </c>
      <c r="Q15" s="116">
        <f t="shared" si="4"/>
        <v>1918086</v>
      </c>
      <c r="R15" s="116">
        <f t="shared" si="4"/>
        <v>775578</v>
      </c>
      <c r="S15" s="116">
        <f t="shared" si="4"/>
        <v>-4831637.5</v>
      </c>
      <c r="T15" s="98">
        <f>SUM(P15:S15)</f>
        <v>2430870</v>
      </c>
      <c r="U15" s="155"/>
      <c r="V15" s="121" t="s">
        <v>71</v>
      </c>
      <c r="W15" s="116">
        <v>0</v>
      </c>
      <c r="X15" s="116">
        <v>0</v>
      </c>
      <c r="Y15" s="116">
        <v>0</v>
      </c>
      <c r="Z15" s="116">
        <v>0</v>
      </c>
      <c r="AA15" s="98">
        <f>SUM(W15:Z15)</f>
        <v>0</v>
      </c>
      <c r="AB15" s="155"/>
      <c r="AC15" s="121" t="s">
        <v>71</v>
      </c>
      <c r="AD15" s="116">
        <v>237076</v>
      </c>
      <c r="AE15" s="116">
        <v>421484</v>
      </c>
      <c r="AF15" s="116">
        <v>164120</v>
      </c>
      <c r="AG15" s="116">
        <v>-66824</v>
      </c>
      <c r="AH15" s="98">
        <f>SUM(AD15:AG15)</f>
        <v>755856</v>
      </c>
      <c r="AI15" s="155"/>
      <c r="AJ15" s="121" t="s">
        <v>71</v>
      </c>
      <c r="AK15" s="116">
        <v>0</v>
      </c>
      <c r="AL15" s="116">
        <v>0</v>
      </c>
      <c r="AM15" s="116">
        <v>0</v>
      </c>
      <c r="AN15" s="116">
        <v>0</v>
      </c>
      <c r="AO15" s="98">
        <f>SUM(AK15:AN15)</f>
        <v>0</v>
      </c>
      <c r="AP15" s="155"/>
      <c r="AQ15" s="121" t="s">
        <v>71</v>
      </c>
      <c r="AR15" s="116">
        <f t="shared" si="5"/>
        <v>4331767.5</v>
      </c>
      <c r="AS15" s="116">
        <f t="shared" si="5"/>
        <v>1496602</v>
      </c>
      <c r="AT15" s="116">
        <f t="shared" si="5"/>
        <v>611458</v>
      </c>
      <c r="AU15" s="116">
        <f t="shared" si="5"/>
        <v>-4764813.5</v>
      </c>
      <c r="AV15" s="98">
        <f>SUM(AR15:AU15)</f>
        <v>1675014</v>
      </c>
      <c r="AW15" s="155"/>
      <c r="AX15" s="121" t="s">
        <v>71</v>
      </c>
      <c r="AY15" s="116">
        <v>0</v>
      </c>
      <c r="AZ15" s="116">
        <v>0</v>
      </c>
      <c r="BA15" s="116">
        <v>0</v>
      </c>
      <c r="BB15" s="116">
        <v>0</v>
      </c>
      <c r="BC15" s="98">
        <f>SUM(AY15:BB15)</f>
        <v>0</v>
      </c>
      <c r="BD15" s="155"/>
      <c r="BE15" s="121" t="s">
        <v>71</v>
      </c>
      <c r="BF15" s="116">
        <v>118538</v>
      </c>
      <c r="BG15" s="116">
        <v>210742</v>
      </c>
      <c r="BH15" s="116">
        <v>82060</v>
      </c>
      <c r="BI15" s="116">
        <v>-33412</v>
      </c>
      <c r="BJ15" s="98">
        <f>SUM(BF15:BI15)</f>
        <v>377928</v>
      </c>
      <c r="BK15" s="155"/>
      <c r="BL15" s="121" t="s">
        <v>71</v>
      </c>
      <c r="BM15" s="116">
        <v>0</v>
      </c>
      <c r="BN15" s="116">
        <v>0</v>
      </c>
      <c r="BO15" s="116">
        <v>0</v>
      </c>
      <c r="BP15" s="116">
        <v>0</v>
      </c>
      <c r="BQ15" s="98">
        <f>SUM(BM15:BP15)</f>
        <v>0</v>
      </c>
      <c r="BR15" s="155"/>
      <c r="BS15" s="121" t="s">
        <v>71</v>
      </c>
      <c r="BT15" s="116">
        <v>4213229.5</v>
      </c>
      <c r="BU15" s="116">
        <v>1285860</v>
      </c>
      <c r="BV15" s="116">
        <v>529398</v>
      </c>
      <c r="BW15" s="116">
        <v>-4731401.5</v>
      </c>
      <c r="BX15" s="98">
        <v>1297086</v>
      </c>
    </row>
    <row r="16" spans="1:76" x14ac:dyDescent="0.2">
      <c r="A16" s="118" t="s">
        <v>70</v>
      </c>
      <c r="B16" s="116">
        <f t="shared" si="3"/>
        <v>92639</v>
      </c>
      <c r="C16" s="116">
        <f t="shared" si="3"/>
        <v>72260</v>
      </c>
      <c r="D16" s="116">
        <f t="shared" si="3"/>
        <v>25447</v>
      </c>
      <c r="E16" s="116">
        <f t="shared" si="3"/>
        <v>-117353</v>
      </c>
      <c r="F16" s="98">
        <f>SUM(B16:E16)</f>
        <v>72993</v>
      </c>
      <c r="G16" s="155"/>
      <c r="H16" s="118" t="s">
        <v>70</v>
      </c>
      <c r="I16" s="7">
        <v>0</v>
      </c>
      <c r="J16" s="7">
        <v>0</v>
      </c>
      <c r="K16" s="7">
        <v>0</v>
      </c>
      <c r="L16" s="7">
        <v>0</v>
      </c>
      <c r="M16" s="98">
        <f>SUM(I16:L16)</f>
        <v>0</v>
      </c>
      <c r="N16" s="155"/>
      <c r="O16" s="118" t="s">
        <v>70</v>
      </c>
      <c r="P16" s="116">
        <f t="shared" si="4"/>
        <v>92639</v>
      </c>
      <c r="Q16" s="116">
        <f t="shared" si="4"/>
        <v>72260</v>
      </c>
      <c r="R16" s="116">
        <f t="shared" si="4"/>
        <v>25447</v>
      </c>
      <c r="S16" s="116">
        <f t="shared" si="4"/>
        <v>-117353</v>
      </c>
      <c r="T16" s="98">
        <f>SUM(P16:S16)</f>
        <v>72993</v>
      </c>
      <c r="U16" s="155"/>
      <c r="V16" s="118" t="s">
        <v>70</v>
      </c>
      <c r="W16" s="116">
        <v>0</v>
      </c>
      <c r="X16" s="116">
        <v>0</v>
      </c>
      <c r="Y16" s="116">
        <v>0</v>
      </c>
      <c r="Z16" s="116">
        <v>0</v>
      </c>
      <c r="AA16" s="98">
        <f>SUM(W16:Z16)</f>
        <v>0</v>
      </c>
      <c r="AB16" s="155"/>
      <c r="AC16" s="118" t="s">
        <v>70</v>
      </c>
      <c r="AD16" s="116">
        <v>14846</v>
      </c>
      <c r="AE16" s="116">
        <v>15500</v>
      </c>
      <c r="AF16" s="116">
        <v>-702</v>
      </c>
      <c r="AG16" s="116">
        <v>-23242</v>
      </c>
      <c r="AH16" s="98">
        <f>SUM(AD16:AG16)</f>
        <v>6402</v>
      </c>
      <c r="AI16" s="155"/>
      <c r="AJ16" s="118" t="s">
        <v>70</v>
      </c>
      <c r="AK16" s="116">
        <v>0</v>
      </c>
      <c r="AL16" s="116">
        <v>0</v>
      </c>
      <c r="AM16" s="116">
        <v>0</v>
      </c>
      <c r="AN16" s="116">
        <v>0</v>
      </c>
      <c r="AO16" s="98">
        <f>SUM(AK16:AN16)</f>
        <v>0</v>
      </c>
      <c r="AP16" s="155"/>
      <c r="AQ16" s="118" t="s">
        <v>70</v>
      </c>
      <c r="AR16" s="116">
        <f t="shared" si="5"/>
        <v>77793</v>
      </c>
      <c r="AS16" s="116">
        <f t="shared" si="5"/>
        <v>56760</v>
      </c>
      <c r="AT16" s="116">
        <f t="shared" si="5"/>
        <v>26149</v>
      </c>
      <c r="AU16" s="116">
        <f t="shared" si="5"/>
        <v>-94111</v>
      </c>
      <c r="AV16" s="98">
        <f>SUM(AR16:AU16)</f>
        <v>66591</v>
      </c>
      <c r="AW16" s="155"/>
      <c r="AX16" s="118" t="s">
        <v>70</v>
      </c>
      <c r="AY16" s="116">
        <v>0</v>
      </c>
      <c r="AZ16" s="116">
        <v>0</v>
      </c>
      <c r="BA16" s="116">
        <v>0</v>
      </c>
      <c r="BB16" s="116">
        <v>0</v>
      </c>
      <c r="BC16" s="98">
        <f>SUM(AY16:BB16)</f>
        <v>0</v>
      </c>
      <c r="BD16" s="155"/>
      <c r="BE16" s="118" t="s">
        <v>70</v>
      </c>
      <c r="BF16" s="116">
        <v>7423</v>
      </c>
      <c r="BG16" s="116">
        <v>7750</v>
      </c>
      <c r="BH16" s="116">
        <v>-351</v>
      </c>
      <c r="BI16" s="116">
        <v>-11621</v>
      </c>
      <c r="BJ16" s="98">
        <f>SUM(BF16:BI16)</f>
        <v>3201</v>
      </c>
      <c r="BK16" s="155"/>
      <c r="BL16" s="118" t="s">
        <v>70</v>
      </c>
      <c r="BM16" s="116">
        <v>0</v>
      </c>
      <c r="BN16" s="116">
        <v>0</v>
      </c>
      <c r="BO16" s="116">
        <v>0</v>
      </c>
      <c r="BP16" s="116">
        <v>0</v>
      </c>
      <c r="BQ16" s="98">
        <f>SUM(BM16:BP16)</f>
        <v>0</v>
      </c>
      <c r="BR16" s="155"/>
      <c r="BS16" s="118" t="s">
        <v>70</v>
      </c>
      <c r="BT16" s="116">
        <v>70370</v>
      </c>
      <c r="BU16" s="116">
        <v>49010</v>
      </c>
      <c r="BV16" s="116">
        <v>26500</v>
      </c>
      <c r="BW16" s="116">
        <v>-82490</v>
      </c>
      <c r="BX16" s="98">
        <v>63390</v>
      </c>
    </row>
    <row r="17" spans="1:76" x14ac:dyDescent="0.2">
      <c r="A17" s="99" t="s">
        <v>69</v>
      </c>
      <c r="B17" s="100">
        <f t="shared" si="3"/>
        <v>545874.07999999996</v>
      </c>
      <c r="C17" s="100">
        <f t="shared" si="3"/>
        <v>523668</v>
      </c>
      <c r="D17" s="100">
        <f t="shared" si="3"/>
        <v>11292</v>
      </c>
      <c r="E17" s="100">
        <f t="shared" si="3"/>
        <v>-557679</v>
      </c>
      <c r="F17" s="101">
        <f>SUM(B17:E17)</f>
        <v>523155.08000000007</v>
      </c>
      <c r="G17" s="155"/>
      <c r="H17" s="99" t="s">
        <v>69</v>
      </c>
      <c r="I17" s="148">
        <v>0</v>
      </c>
      <c r="J17" s="148">
        <v>0</v>
      </c>
      <c r="K17" s="148">
        <v>0</v>
      </c>
      <c r="L17" s="148">
        <v>0</v>
      </c>
      <c r="M17" s="101">
        <f>SUM(I17:L17)</f>
        <v>0</v>
      </c>
      <c r="N17" s="155"/>
      <c r="O17" s="99" t="s">
        <v>69</v>
      </c>
      <c r="P17" s="100">
        <f t="shared" si="4"/>
        <v>545874.07999999996</v>
      </c>
      <c r="Q17" s="100">
        <f t="shared" si="4"/>
        <v>523668</v>
      </c>
      <c r="R17" s="100">
        <f t="shared" si="4"/>
        <v>11292</v>
      </c>
      <c r="S17" s="100">
        <f t="shared" si="4"/>
        <v>-557679</v>
      </c>
      <c r="T17" s="101">
        <f>SUM(P17:S17)</f>
        <v>523155.08000000007</v>
      </c>
      <c r="U17" s="155"/>
      <c r="V17" s="99" t="s">
        <v>69</v>
      </c>
      <c r="W17" s="100">
        <v>0</v>
      </c>
      <c r="X17" s="100">
        <v>0</v>
      </c>
      <c r="Y17" s="100">
        <v>0</v>
      </c>
      <c r="Z17" s="100">
        <v>0</v>
      </c>
      <c r="AA17" s="101">
        <f>SUM(W17:Z17)</f>
        <v>0</v>
      </c>
      <c r="AB17" s="155"/>
      <c r="AC17" s="99" t="s">
        <v>69</v>
      </c>
      <c r="AD17" s="100">
        <v>363916</v>
      </c>
      <c r="AE17" s="100">
        <v>349112</v>
      </c>
      <c r="AF17" s="100">
        <v>7528</v>
      </c>
      <c r="AG17" s="100">
        <v>-371786</v>
      </c>
      <c r="AH17" s="101">
        <f>SUM(AD17:AG17)</f>
        <v>348770</v>
      </c>
      <c r="AI17" s="155"/>
      <c r="AJ17" s="99" t="s">
        <v>69</v>
      </c>
      <c r="AK17" s="100">
        <v>0</v>
      </c>
      <c r="AL17" s="100">
        <v>0</v>
      </c>
      <c r="AM17" s="100">
        <v>0</v>
      </c>
      <c r="AN17" s="100">
        <v>0</v>
      </c>
      <c r="AO17" s="101">
        <f>SUM(AK17:AN17)</f>
        <v>0</v>
      </c>
      <c r="AP17" s="155"/>
      <c r="AQ17" s="99" t="s">
        <v>69</v>
      </c>
      <c r="AR17" s="100">
        <f>BT17-BM17+BF17+AY17+0.08</f>
        <v>181958.08</v>
      </c>
      <c r="AS17" s="100">
        <f>BU17-BN17+BG17+AZ17</f>
        <v>174556</v>
      </c>
      <c r="AT17" s="100">
        <f>BV17-BO17+BH17+BA17</f>
        <v>3764</v>
      </c>
      <c r="AU17" s="100">
        <f>BW17-BP17+BI17+BB17</f>
        <v>-185893</v>
      </c>
      <c r="AV17" s="101">
        <f>SUM(AR17:AU17)</f>
        <v>174385.07999999996</v>
      </c>
      <c r="AW17" s="155"/>
      <c r="AX17" s="99" t="s">
        <v>69</v>
      </c>
      <c r="AY17" s="100">
        <v>0</v>
      </c>
      <c r="AZ17" s="100">
        <v>0</v>
      </c>
      <c r="BA17" s="100">
        <v>0</v>
      </c>
      <c r="BB17" s="100">
        <v>0</v>
      </c>
      <c r="BC17" s="101">
        <f>SUM(AY17:BB17)</f>
        <v>0</v>
      </c>
      <c r="BD17" s="155"/>
      <c r="BE17" s="99" t="s">
        <v>69</v>
      </c>
      <c r="BF17" s="100">
        <v>181958</v>
      </c>
      <c r="BG17" s="100">
        <v>174556</v>
      </c>
      <c r="BH17" s="100">
        <v>3764</v>
      </c>
      <c r="BI17" s="100">
        <v>-185893</v>
      </c>
      <c r="BJ17" s="101">
        <f>SUM(BF17:BI17)</f>
        <v>174385</v>
      </c>
      <c r="BK17" s="155"/>
      <c r="BL17" s="99" t="s">
        <v>69</v>
      </c>
      <c r="BM17" s="100">
        <v>0</v>
      </c>
      <c r="BN17" s="100">
        <v>0</v>
      </c>
      <c r="BO17" s="100">
        <v>0</v>
      </c>
      <c r="BP17" s="100">
        <v>0</v>
      </c>
      <c r="BQ17" s="101">
        <f>SUM(BM17:BP17)</f>
        <v>0</v>
      </c>
      <c r="BR17" s="155"/>
      <c r="BS17" s="99" t="s">
        <v>69</v>
      </c>
      <c r="BT17" s="100">
        <v>0</v>
      </c>
      <c r="BU17" s="100">
        <v>0</v>
      </c>
      <c r="BV17" s="100">
        <v>0</v>
      </c>
      <c r="BW17" s="100">
        <v>0</v>
      </c>
      <c r="BX17" s="101">
        <v>0</v>
      </c>
    </row>
    <row r="18" spans="1:76" x14ac:dyDescent="0.2">
      <c r="A18" s="93" t="s">
        <v>68</v>
      </c>
      <c r="B18" s="98">
        <f>SUM(B14:B17)</f>
        <v>10994908.58</v>
      </c>
      <c r="C18" s="98">
        <f>SUM(C14:C17)</f>
        <v>4274484</v>
      </c>
      <c r="D18" s="98">
        <f>SUM(D14:D17)</f>
        <v>68909155</v>
      </c>
      <c r="E18" s="98">
        <f>SUM(E14:E17)</f>
        <v>-7727433.5</v>
      </c>
      <c r="F18" s="98">
        <f>SUM(F14:F17)</f>
        <v>76451114.079999998</v>
      </c>
      <c r="G18" s="155"/>
      <c r="H18" s="93" t="s">
        <v>68</v>
      </c>
      <c r="I18" s="98">
        <f>SUM(I14:I17)</f>
        <v>0</v>
      </c>
      <c r="J18" s="98">
        <f>SUM(J14:J17)</f>
        <v>0</v>
      </c>
      <c r="K18" s="98">
        <f>SUM(K14:K17)</f>
        <v>0</v>
      </c>
      <c r="L18" s="98">
        <f>SUM(L14:L17)</f>
        <v>0</v>
      </c>
      <c r="M18" s="98">
        <f>SUM(M14:M17)</f>
        <v>0</v>
      </c>
      <c r="N18" s="155"/>
      <c r="O18" s="93" t="s">
        <v>68</v>
      </c>
      <c r="P18" s="98">
        <f>SUM(P14:P17)</f>
        <v>10994908.58</v>
      </c>
      <c r="Q18" s="98">
        <f>SUM(Q14:Q17)</f>
        <v>4274484</v>
      </c>
      <c r="R18" s="98">
        <f>SUM(R14:R17)</f>
        <v>68909155</v>
      </c>
      <c r="S18" s="98">
        <f>SUM(S14:S17)</f>
        <v>-7727433.5</v>
      </c>
      <c r="T18" s="98">
        <f>SUM(T14:T17)</f>
        <v>76451114.079999998</v>
      </c>
      <c r="U18" s="155"/>
      <c r="V18" s="93" t="s">
        <v>68</v>
      </c>
      <c r="W18" s="98">
        <f>SUM(W14:W17)</f>
        <v>0</v>
      </c>
      <c r="X18" s="98">
        <f>SUM(X14:X17)</f>
        <v>0</v>
      </c>
      <c r="Y18" s="98">
        <f>SUM(Y14:Y17)</f>
        <v>0</v>
      </c>
      <c r="Z18" s="98">
        <f>SUM(Z14:Z17)</f>
        <v>0</v>
      </c>
      <c r="AA18" s="98">
        <f>SUM(AA14:AA17)</f>
        <v>0</v>
      </c>
      <c r="AB18" s="155"/>
      <c r="AC18" s="93" t="s">
        <v>68</v>
      </c>
      <c r="AD18" s="98">
        <f>SUM(AD14:AD17)</f>
        <v>502910</v>
      </c>
      <c r="AE18" s="98">
        <f>SUM(AE14:AE17)</f>
        <v>966730</v>
      </c>
      <c r="AF18" s="98">
        <f>SUM(AF14:AF17)</f>
        <v>3535812</v>
      </c>
      <c r="AG18" s="98">
        <f>SUM(AG14:AG17)</f>
        <v>-381670</v>
      </c>
      <c r="AH18" s="98">
        <f>SUM(AH14:AH17)</f>
        <v>4623782</v>
      </c>
      <c r="AI18" s="155"/>
      <c r="AJ18" s="93" t="s">
        <v>68</v>
      </c>
      <c r="AK18" s="98">
        <f>SUM(AK14:AK17)</f>
        <v>0</v>
      </c>
      <c r="AL18" s="98">
        <f>SUM(AL14:AL17)</f>
        <v>0</v>
      </c>
      <c r="AM18" s="98">
        <f>SUM(AM14:AM17)</f>
        <v>0</v>
      </c>
      <c r="AN18" s="98">
        <f>SUM(AN14:AN17)</f>
        <v>0</v>
      </c>
      <c r="AO18" s="98">
        <f>SUM(AO14:AO17)</f>
        <v>0</v>
      </c>
      <c r="AP18" s="155"/>
      <c r="AQ18" s="93" t="s">
        <v>68</v>
      </c>
      <c r="AR18" s="98">
        <f>SUM(AR14:AR17)</f>
        <v>10491998.58</v>
      </c>
      <c r="AS18" s="98">
        <f>SUM(AS14:AS17)</f>
        <v>3307754</v>
      </c>
      <c r="AT18" s="98">
        <f>SUM(AT14:AT17)</f>
        <v>65373343</v>
      </c>
      <c r="AU18" s="98">
        <f>SUM(AU14:AU17)</f>
        <v>-7345763.5</v>
      </c>
      <c r="AV18" s="98">
        <f>SUM(AV14:AV17)</f>
        <v>71827332.079999998</v>
      </c>
      <c r="AW18" s="155"/>
      <c r="AX18" s="93" t="s">
        <v>68</v>
      </c>
      <c r="AY18" s="98">
        <f>SUM(AY14:AY17)</f>
        <v>0</v>
      </c>
      <c r="AZ18" s="98">
        <f>SUM(AZ14:AZ17)</f>
        <v>0</v>
      </c>
      <c r="BA18" s="98">
        <f>SUM(BA14:BA17)</f>
        <v>0</v>
      </c>
      <c r="BB18" s="98">
        <f>SUM(BB14:BB17)</f>
        <v>0</v>
      </c>
      <c r="BC18" s="98">
        <f>SUM(BC14:BC17)</f>
        <v>0</v>
      </c>
      <c r="BD18" s="155"/>
      <c r="BE18" s="93" t="s">
        <v>68</v>
      </c>
      <c r="BF18" s="98">
        <f>SUM(BF14:BF17)</f>
        <v>251455</v>
      </c>
      <c r="BG18" s="98">
        <f>SUM(BG14:BG17)</f>
        <v>483365</v>
      </c>
      <c r="BH18" s="98">
        <f>SUM(BH14:BH17)</f>
        <v>1767906</v>
      </c>
      <c r="BI18" s="98">
        <f>SUM(BI14:BI17)</f>
        <v>-190835</v>
      </c>
      <c r="BJ18" s="98">
        <f>SUM(BJ14:BJ17)</f>
        <v>2311891</v>
      </c>
      <c r="BK18" s="155"/>
      <c r="BL18" s="93" t="s">
        <v>68</v>
      </c>
      <c r="BM18" s="98">
        <f>SUM(BM14:BM17)</f>
        <v>0</v>
      </c>
      <c r="BN18" s="98">
        <f>SUM(BN14:BN17)</f>
        <v>0</v>
      </c>
      <c r="BO18" s="98">
        <f>SUM(BO14:BO17)</f>
        <v>0</v>
      </c>
      <c r="BP18" s="98">
        <f>SUM(BP14:BP17)</f>
        <v>0</v>
      </c>
      <c r="BQ18" s="98">
        <f>SUM(BQ14:BQ17)</f>
        <v>0</v>
      </c>
      <c r="BR18" s="155"/>
      <c r="BS18" s="93" t="s">
        <v>68</v>
      </c>
      <c r="BT18" s="98">
        <v>10240543.5</v>
      </c>
      <c r="BU18" s="98">
        <v>2824389</v>
      </c>
      <c r="BV18" s="98">
        <v>63605437</v>
      </c>
      <c r="BW18" s="98">
        <v>-7154928.5</v>
      </c>
      <c r="BX18" s="98">
        <v>69515441</v>
      </c>
    </row>
    <row r="19" spans="1:76" x14ac:dyDescent="0.2">
      <c r="A19" s="119"/>
      <c r="B19" s="116"/>
      <c r="C19" s="116"/>
      <c r="D19" s="116"/>
      <c r="E19" s="116"/>
      <c r="F19" s="98"/>
      <c r="G19" s="155"/>
      <c r="H19" s="119"/>
      <c r="I19" s="116"/>
      <c r="J19" s="116"/>
      <c r="K19" s="116"/>
      <c r="L19" s="116"/>
      <c r="M19" s="98"/>
      <c r="N19" s="155"/>
      <c r="O19" s="119"/>
      <c r="P19" s="116"/>
      <c r="Q19" s="116"/>
      <c r="R19" s="116"/>
      <c r="S19" s="116"/>
      <c r="T19" s="98"/>
      <c r="U19" s="155"/>
      <c r="V19" s="119"/>
      <c r="W19" s="116"/>
      <c r="X19" s="116"/>
      <c r="Y19" s="116"/>
      <c r="Z19" s="116"/>
      <c r="AA19" s="98"/>
      <c r="AB19" s="155"/>
      <c r="AC19" s="119"/>
      <c r="AD19" s="116"/>
      <c r="AE19" s="116"/>
      <c r="AF19" s="116"/>
      <c r="AG19" s="116"/>
      <c r="AH19" s="98"/>
      <c r="AI19" s="155"/>
      <c r="AJ19" s="119"/>
      <c r="AK19" s="116"/>
      <c r="AL19" s="116"/>
      <c r="AM19" s="116"/>
      <c r="AN19" s="116"/>
      <c r="AO19" s="98"/>
      <c r="AP19" s="155"/>
      <c r="AQ19" s="119"/>
      <c r="AR19" s="116"/>
      <c r="AS19" s="116"/>
      <c r="AT19" s="116"/>
      <c r="AU19" s="116"/>
      <c r="AV19" s="98"/>
      <c r="AW19" s="155"/>
      <c r="AX19" s="119"/>
      <c r="AY19" s="116"/>
      <c r="AZ19" s="116"/>
      <c r="BA19" s="116"/>
      <c r="BB19" s="116"/>
      <c r="BC19" s="98"/>
      <c r="BD19" s="155"/>
      <c r="BE19" s="119"/>
      <c r="BF19" s="116"/>
      <c r="BG19" s="116"/>
      <c r="BH19" s="116"/>
      <c r="BI19" s="116"/>
      <c r="BJ19" s="98"/>
      <c r="BK19" s="155"/>
      <c r="BL19" s="119"/>
      <c r="BM19" s="116"/>
      <c r="BN19" s="116"/>
      <c r="BO19" s="116"/>
      <c r="BP19" s="116"/>
      <c r="BQ19" s="98"/>
      <c r="BR19" s="155"/>
      <c r="BS19" s="119"/>
      <c r="BT19" s="116"/>
      <c r="BU19" s="116"/>
      <c r="BV19" s="116"/>
      <c r="BW19" s="116"/>
      <c r="BX19" s="98"/>
    </row>
    <row r="20" spans="1:76" x14ac:dyDescent="0.2">
      <c r="A20" s="121" t="s">
        <v>67</v>
      </c>
      <c r="B20" s="116">
        <f t="shared" ref="B20:E26" si="6">P20+I20</f>
        <v>3041701.04</v>
      </c>
      <c r="C20" s="116">
        <f t="shared" si="6"/>
        <v>4577925</v>
      </c>
      <c r="D20" s="116">
        <f t="shared" si="6"/>
        <v>3871877</v>
      </c>
      <c r="E20" s="116">
        <f t="shared" si="6"/>
        <v>-3489148</v>
      </c>
      <c r="F20" s="98">
        <f t="shared" ref="F20:F26" si="7">SUM(B20:E20)</f>
        <v>8002355.0399999991</v>
      </c>
      <c r="G20" s="155"/>
      <c r="H20" s="121" t="s">
        <v>67</v>
      </c>
      <c r="I20" s="7">
        <v>0</v>
      </c>
      <c r="J20" s="7">
        <v>0</v>
      </c>
      <c r="K20" s="7">
        <v>0</v>
      </c>
      <c r="L20" s="7">
        <v>0</v>
      </c>
      <c r="M20" s="98">
        <f t="shared" ref="M20:M26" si="8">SUM(I20:L20)</f>
        <v>0</v>
      </c>
      <c r="N20" s="155"/>
      <c r="O20" s="121" t="s">
        <v>67</v>
      </c>
      <c r="P20" s="116">
        <f t="shared" ref="P20:S26" si="9">AR20-AK20+AD20+W20</f>
        <v>3041701.04</v>
      </c>
      <c r="Q20" s="116">
        <f t="shared" si="9"/>
        <v>4577925</v>
      </c>
      <c r="R20" s="116">
        <f t="shared" si="9"/>
        <v>3871877</v>
      </c>
      <c r="S20" s="116">
        <f t="shared" si="9"/>
        <v>-3489148</v>
      </c>
      <c r="T20" s="98">
        <f t="shared" ref="T20:T26" si="10">SUM(P20:S20)</f>
        <v>8002355.0399999991</v>
      </c>
      <c r="U20" s="155"/>
      <c r="V20" s="121" t="s">
        <v>67</v>
      </c>
      <c r="W20" s="116">
        <v>0</v>
      </c>
      <c r="X20" s="116">
        <v>0</v>
      </c>
      <c r="Y20" s="116">
        <v>0</v>
      </c>
      <c r="Z20" s="116">
        <v>0</v>
      </c>
      <c r="AA20" s="98">
        <f t="shared" ref="AA20:AA26" si="11">SUM(W20:Z20)</f>
        <v>0</v>
      </c>
      <c r="AB20" s="155"/>
      <c r="AC20" s="121" t="s">
        <v>67</v>
      </c>
      <c r="AD20" s="116">
        <v>12814</v>
      </c>
      <c r="AE20" s="116">
        <v>-94904</v>
      </c>
      <c r="AF20" s="116">
        <v>755548</v>
      </c>
      <c r="AG20" s="116">
        <v>188296</v>
      </c>
      <c r="AH20" s="98">
        <f t="shared" ref="AH20:AH26" si="12">SUM(AD20:AG20)</f>
        <v>861754</v>
      </c>
      <c r="AI20" s="155"/>
      <c r="AJ20" s="121" t="s">
        <v>67</v>
      </c>
      <c r="AK20" s="116">
        <v>0</v>
      </c>
      <c r="AL20" s="116">
        <v>0</v>
      </c>
      <c r="AM20" s="116">
        <v>0</v>
      </c>
      <c r="AN20" s="116">
        <v>0</v>
      </c>
      <c r="AO20" s="98">
        <f t="shared" ref="AO20:AO26" si="13">SUM(AK20:AN20)</f>
        <v>0</v>
      </c>
      <c r="AP20" s="155"/>
      <c r="AQ20" s="121" t="s">
        <v>67</v>
      </c>
      <c r="AR20" s="116">
        <f>BT20-BM20+BF20+AY20+0.04</f>
        <v>3028887.04</v>
      </c>
      <c r="AS20" s="116">
        <f t="shared" ref="AS20:AU26" si="14">BU20-BN20+BG20+AZ20</f>
        <v>4672829</v>
      </c>
      <c r="AT20" s="116">
        <f t="shared" si="14"/>
        <v>3116329</v>
      </c>
      <c r="AU20" s="116">
        <f t="shared" si="14"/>
        <v>-3677444</v>
      </c>
      <c r="AV20" s="98">
        <f t="shared" ref="AV20:AV26" si="15">SUM(AR20:AU20)</f>
        <v>7140601.0399999991</v>
      </c>
      <c r="AW20" s="155"/>
      <c r="AX20" s="121" t="s">
        <v>67</v>
      </c>
      <c r="AY20" s="116">
        <v>0</v>
      </c>
      <c r="AZ20" s="116">
        <v>0</v>
      </c>
      <c r="BA20" s="116">
        <v>0</v>
      </c>
      <c r="BB20" s="116">
        <v>0</v>
      </c>
      <c r="BC20" s="98">
        <f t="shared" ref="BC20:BC26" si="16">SUM(AY20:BB20)</f>
        <v>0</v>
      </c>
      <c r="BD20" s="155"/>
      <c r="BE20" s="121" t="s">
        <v>67</v>
      </c>
      <c r="BF20" s="116">
        <v>6407</v>
      </c>
      <c r="BG20" s="116">
        <v>-47452</v>
      </c>
      <c r="BH20" s="116">
        <v>377774</v>
      </c>
      <c r="BI20" s="116">
        <v>94148</v>
      </c>
      <c r="BJ20" s="98">
        <f t="shared" ref="BJ20:BJ26" si="17">SUM(BF20:BI20)</f>
        <v>430877</v>
      </c>
      <c r="BK20" s="155"/>
      <c r="BL20" s="121" t="s">
        <v>67</v>
      </c>
      <c r="BM20" s="116">
        <v>0</v>
      </c>
      <c r="BN20" s="116">
        <v>0</v>
      </c>
      <c r="BO20" s="116">
        <v>0</v>
      </c>
      <c r="BP20" s="116">
        <v>0</v>
      </c>
      <c r="BQ20" s="98">
        <f t="shared" ref="BQ20:BQ26" si="18">SUM(BM20:BP20)</f>
        <v>0</v>
      </c>
      <c r="BR20" s="155"/>
      <c r="BS20" s="121" t="s">
        <v>67</v>
      </c>
      <c r="BT20" s="116">
        <v>3022480</v>
      </c>
      <c r="BU20" s="116">
        <v>4720281</v>
      </c>
      <c r="BV20" s="116">
        <v>2738555</v>
      </c>
      <c r="BW20" s="116">
        <v>-3771592</v>
      </c>
      <c r="BX20" s="98">
        <v>6709724</v>
      </c>
    </row>
    <row r="21" spans="1:76" x14ac:dyDescent="0.2">
      <c r="A21" s="121" t="s">
        <v>66</v>
      </c>
      <c r="B21" s="116">
        <f t="shared" si="6"/>
        <v>2081105.08</v>
      </c>
      <c r="C21" s="116">
        <f t="shared" si="6"/>
        <v>1659517</v>
      </c>
      <c r="D21" s="116">
        <f t="shared" si="6"/>
        <v>32383</v>
      </c>
      <c r="E21" s="116">
        <f t="shared" si="6"/>
        <v>-3109958</v>
      </c>
      <c r="F21" s="98">
        <f t="shared" si="7"/>
        <v>663047.08000000007</v>
      </c>
      <c r="G21" s="155"/>
      <c r="H21" s="121" t="s">
        <v>66</v>
      </c>
      <c r="I21" s="7">
        <v>0</v>
      </c>
      <c r="J21" s="7">
        <v>0</v>
      </c>
      <c r="K21" s="7">
        <v>0</v>
      </c>
      <c r="L21" s="7">
        <v>0</v>
      </c>
      <c r="M21" s="98">
        <f t="shared" si="8"/>
        <v>0</v>
      </c>
      <c r="N21" s="155"/>
      <c r="O21" s="121" t="s">
        <v>66</v>
      </c>
      <c r="P21" s="116">
        <f t="shared" si="9"/>
        <v>2081105.08</v>
      </c>
      <c r="Q21" s="116">
        <f t="shared" si="9"/>
        <v>1659517</v>
      </c>
      <c r="R21" s="116">
        <f t="shared" si="9"/>
        <v>32383</v>
      </c>
      <c r="S21" s="116">
        <f t="shared" si="9"/>
        <v>-3109958</v>
      </c>
      <c r="T21" s="98">
        <f t="shared" si="10"/>
        <v>663047.08000000007</v>
      </c>
      <c r="U21" s="155"/>
      <c r="V21" s="121" t="s">
        <v>66</v>
      </c>
      <c r="W21" s="116">
        <v>0</v>
      </c>
      <c r="X21" s="116">
        <v>0</v>
      </c>
      <c r="Y21" s="116">
        <v>0</v>
      </c>
      <c r="Z21" s="116">
        <v>0</v>
      </c>
      <c r="AA21" s="98">
        <f t="shared" si="11"/>
        <v>0</v>
      </c>
      <c r="AB21" s="155"/>
      <c r="AC21" s="121" t="s">
        <v>66</v>
      </c>
      <c r="AD21" s="116">
        <v>269876</v>
      </c>
      <c r="AE21" s="116">
        <v>326210</v>
      </c>
      <c r="AF21" s="116">
        <v>7704</v>
      </c>
      <c r="AG21" s="116">
        <v>-303854</v>
      </c>
      <c r="AH21" s="98">
        <f t="shared" si="12"/>
        <v>299936</v>
      </c>
      <c r="AI21" s="155"/>
      <c r="AJ21" s="121" t="s">
        <v>66</v>
      </c>
      <c r="AK21" s="116">
        <v>0</v>
      </c>
      <c r="AL21" s="116">
        <v>0</v>
      </c>
      <c r="AM21" s="116">
        <v>0</v>
      </c>
      <c r="AN21" s="116">
        <v>0</v>
      </c>
      <c r="AO21" s="98">
        <f t="shared" si="13"/>
        <v>0</v>
      </c>
      <c r="AP21" s="155"/>
      <c r="AQ21" s="121" t="s">
        <v>66</v>
      </c>
      <c r="AR21" s="116">
        <f>BT21-BM21+BF21+AY21+0.08</f>
        <v>1811229.08</v>
      </c>
      <c r="AS21" s="116">
        <f t="shared" si="14"/>
        <v>1333307</v>
      </c>
      <c r="AT21" s="116">
        <f t="shared" si="14"/>
        <v>24679</v>
      </c>
      <c r="AU21" s="116">
        <f t="shared" si="14"/>
        <v>-2806104</v>
      </c>
      <c r="AV21" s="98">
        <f t="shared" si="15"/>
        <v>363111.08000000007</v>
      </c>
      <c r="AW21" s="155"/>
      <c r="AX21" s="121" t="s">
        <v>66</v>
      </c>
      <c r="AY21" s="116">
        <v>0</v>
      </c>
      <c r="AZ21" s="116">
        <v>0</v>
      </c>
      <c r="BA21" s="116">
        <v>0</v>
      </c>
      <c r="BB21" s="116">
        <v>0</v>
      </c>
      <c r="BC21" s="98">
        <f t="shared" si="16"/>
        <v>0</v>
      </c>
      <c r="BD21" s="155"/>
      <c r="BE21" s="121" t="s">
        <v>66</v>
      </c>
      <c r="BF21" s="116">
        <v>134938</v>
      </c>
      <c r="BG21" s="116">
        <v>163105</v>
      </c>
      <c r="BH21" s="116">
        <v>3852</v>
      </c>
      <c r="BI21" s="116">
        <v>-151927</v>
      </c>
      <c r="BJ21" s="98">
        <f t="shared" si="17"/>
        <v>149968</v>
      </c>
      <c r="BK21" s="155"/>
      <c r="BL21" s="121" t="s">
        <v>66</v>
      </c>
      <c r="BM21" s="116">
        <v>0</v>
      </c>
      <c r="BN21" s="116">
        <v>0</v>
      </c>
      <c r="BO21" s="116">
        <v>0</v>
      </c>
      <c r="BP21" s="116">
        <v>0</v>
      </c>
      <c r="BQ21" s="98">
        <f t="shared" si="18"/>
        <v>0</v>
      </c>
      <c r="BR21" s="155"/>
      <c r="BS21" s="121" t="s">
        <v>66</v>
      </c>
      <c r="BT21" s="116">
        <v>1676291</v>
      </c>
      <c r="BU21" s="116">
        <v>1170202</v>
      </c>
      <c r="BV21" s="116">
        <v>20827</v>
      </c>
      <c r="BW21" s="116">
        <v>-2654177</v>
      </c>
      <c r="BX21" s="98">
        <v>213143</v>
      </c>
    </row>
    <row r="22" spans="1:76" x14ac:dyDescent="0.2">
      <c r="A22" s="121" t="s">
        <v>65</v>
      </c>
      <c r="B22" s="116">
        <f t="shared" si="6"/>
        <v>0</v>
      </c>
      <c r="C22" s="116">
        <f t="shared" si="6"/>
        <v>0</v>
      </c>
      <c r="D22" s="116">
        <f t="shared" si="6"/>
        <v>0</v>
      </c>
      <c r="E22" s="116">
        <f t="shared" si="6"/>
        <v>0</v>
      </c>
      <c r="F22" s="98">
        <f t="shared" si="7"/>
        <v>0</v>
      </c>
      <c r="G22" s="155"/>
      <c r="H22" s="121" t="s">
        <v>65</v>
      </c>
      <c r="I22" s="7">
        <v>0</v>
      </c>
      <c r="J22" s="7">
        <v>0</v>
      </c>
      <c r="K22" s="7">
        <v>0</v>
      </c>
      <c r="L22" s="7">
        <v>0</v>
      </c>
      <c r="M22" s="98">
        <f t="shared" si="8"/>
        <v>0</v>
      </c>
      <c r="N22" s="155"/>
      <c r="O22" s="121" t="s">
        <v>65</v>
      </c>
      <c r="P22" s="116">
        <f t="shared" si="9"/>
        <v>0</v>
      </c>
      <c r="Q22" s="116">
        <f t="shared" si="9"/>
        <v>0</v>
      </c>
      <c r="R22" s="116">
        <f t="shared" si="9"/>
        <v>0</v>
      </c>
      <c r="S22" s="116">
        <f t="shared" si="9"/>
        <v>0</v>
      </c>
      <c r="T22" s="98">
        <f t="shared" si="10"/>
        <v>0</v>
      </c>
      <c r="U22" s="155"/>
      <c r="V22" s="121" t="s">
        <v>65</v>
      </c>
      <c r="W22" s="116">
        <v>0</v>
      </c>
      <c r="X22" s="116">
        <v>0</v>
      </c>
      <c r="Y22" s="116">
        <v>0</v>
      </c>
      <c r="Z22" s="116">
        <v>0</v>
      </c>
      <c r="AA22" s="98">
        <f t="shared" si="11"/>
        <v>0</v>
      </c>
      <c r="AB22" s="155"/>
      <c r="AC22" s="121" t="s">
        <v>65</v>
      </c>
      <c r="AD22" s="116">
        <v>0</v>
      </c>
      <c r="AE22" s="116">
        <v>0</v>
      </c>
      <c r="AF22" s="116">
        <v>0</v>
      </c>
      <c r="AG22" s="116">
        <v>0</v>
      </c>
      <c r="AH22" s="98">
        <f t="shared" si="12"/>
        <v>0</v>
      </c>
      <c r="AI22" s="155"/>
      <c r="AJ22" s="121" t="s">
        <v>65</v>
      </c>
      <c r="AK22" s="116">
        <v>0</v>
      </c>
      <c r="AL22" s="116">
        <v>0</v>
      </c>
      <c r="AM22" s="116">
        <v>0</v>
      </c>
      <c r="AN22" s="116">
        <v>0</v>
      </c>
      <c r="AO22" s="98">
        <f t="shared" si="13"/>
        <v>0</v>
      </c>
      <c r="AP22" s="155"/>
      <c r="AQ22" s="121" t="s">
        <v>65</v>
      </c>
      <c r="AR22" s="116">
        <f>BT22-BM22+BF22+AY22</f>
        <v>0</v>
      </c>
      <c r="AS22" s="116">
        <f t="shared" si="14"/>
        <v>0</v>
      </c>
      <c r="AT22" s="116">
        <f t="shared" si="14"/>
        <v>0</v>
      </c>
      <c r="AU22" s="116">
        <f t="shared" si="14"/>
        <v>0</v>
      </c>
      <c r="AV22" s="98">
        <f t="shared" si="15"/>
        <v>0</v>
      </c>
      <c r="AW22" s="155"/>
      <c r="AX22" s="121" t="s">
        <v>65</v>
      </c>
      <c r="AY22" s="116">
        <v>0</v>
      </c>
      <c r="AZ22" s="116">
        <v>0</v>
      </c>
      <c r="BA22" s="116">
        <v>0</v>
      </c>
      <c r="BB22" s="116">
        <v>0</v>
      </c>
      <c r="BC22" s="98">
        <f t="shared" si="16"/>
        <v>0</v>
      </c>
      <c r="BD22" s="155"/>
      <c r="BE22" s="121" t="s">
        <v>65</v>
      </c>
      <c r="BF22" s="116">
        <v>0</v>
      </c>
      <c r="BG22" s="116">
        <v>0</v>
      </c>
      <c r="BH22" s="116">
        <v>0</v>
      </c>
      <c r="BI22" s="116">
        <v>0</v>
      </c>
      <c r="BJ22" s="98">
        <f t="shared" si="17"/>
        <v>0</v>
      </c>
      <c r="BK22" s="155"/>
      <c r="BL22" s="121" t="s">
        <v>65</v>
      </c>
      <c r="BM22" s="116">
        <v>0</v>
      </c>
      <c r="BN22" s="116">
        <v>0</v>
      </c>
      <c r="BO22" s="116">
        <v>0</v>
      </c>
      <c r="BP22" s="116">
        <v>0</v>
      </c>
      <c r="BQ22" s="98">
        <f t="shared" si="18"/>
        <v>0</v>
      </c>
      <c r="BR22" s="155"/>
      <c r="BS22" s="121" t="s">
        <v>65</v>
      </c>
      <c r="BT22" s="116">
        <v>0</v>
      </c>
      <c r="BU22" s="116">
        <v>0</v>
      </c>
      <c r="BV22" s="116">
        <v>0</v>
      </c>
      <c r="BW22" s="116">
        <v>0</v>
      </c>
      <c r="BX22" s="98">
        <v>0</v>
      </c>
    </row>
    <row r="23" spans="1:76" x14ac:dyDescent="0.2">
      <c r="A23" s="121" t="s">
        <v>64</v>
      </c>
      <c r="B23" s="116">
        <f t="shared" si="6"/>
        <v>0</v>
      </c>
      <c r="C23" s="116">
        <f t="shared" si="6"/>
        <v>0</v>
      </c>
      <c r="D23" s="116">
        <f t="shared" si="6"/>
        <v>0</v>
      </c>
      <c r="E23" s="116">
        <f t="shared" si="6"/>
        <v>0</v>
      </c>
      <c r="F23" s="98">
        <f t="shared" si="7"/>
        <v>0</v>
      </c>
      <c r="G23" s="155"/>
      <c r="H23" s="121" t="s">
        <v>64</v>
      </c>
      <c r="I23" s="7">
        <v>0</v>
      </c>
      <c r="J23" s="7">
        <v>0</v>
      </c>
      <c r="K23" s="7">
        <v>0</v>
      </c>
      <c r="L23" s="7">
        <v>0</v>
      </c>
      <c r="M23" s="98">
        <f t="shared" si="8"/>
        <v>0</v>
      </c>
      <c r="N23" s="155"/>
      <c r="O23" s="121" t="s">
        <v>64</v>
      </c>
      <c r="P23" s="116">
        <f t="shared" si="9"/>
        <v>0</v>
      </c>
      <c r="Q23" s="116">
        <f t="shared" si="9"/>
        <v>0</v>
      </c>
      <c r="R23" s="116">
        <f t="shared" si="9"/>
        <v>0</v>
      </c>
      <c r="S23" s="116">
        <f t="shared" si="9"/>
        <v>0</v>
      </c>
      <c r="T23" s="98">
        <f t="shared" si="10"/>
        <v>0</v>
      </c>
      <c r="U23" s="155"/>
      <c r="V23" s="121" t="s">
        <v>64</v>
      </c>
      <c r="W23" s="116">
        <v>0</v>
      </c>
      <c r="X23" s="116">
        <v>0</v>
      </c>
      <c r="Y23" s="116">
        <v>0</v>
      </c>
      <c r="Z23" s="116">
        <v>0</v>
      </c>
      <c r="AA23" s="98">
        <f t="shared" si="11"/>
        <v>0</v>
      </c>
      <c r="AB23" s="155"/>
      <c r="AC23" s="121" t="s">
        <v>64</v>
      </c>
      <c r="AD23" s="116">
        <v>0</v>
      </c>
      <c r="AE23" s="116">
        <v>0</v>
      </c>
      <c r="AF23" s="116">
        <v>0</v>
      </c>
      <c r="AG23" s="116">
        <v>0</v>
      </c>
      <c r="AH23" s="98">
        <f t="shared" si="12"/>
        <v>0</v>
      </c>
      <c r="AI23" s="155"/>
      <c r="AJ23" s="121" t="s">
        <v>64</v>
      </c>
      <c r="AK23" s="116">
        <v>0</v>
      </c>
      <c r="AL23" s="116">
        <v>0</v>
      </c>
      <c r="AM23" s="116">
        <v>0</v>
      </c>
      <c r="AN23" s="116">
        <v>0</v>
      </c>
      <c r="AO23" s="98">
        <f t="shared" si="13"/>
        <v>0</v>
      </c>
      <c r="AP23" s="155"/>
      <c r="AQ23" s="121" t="s">
        <v>64</v>
      </c>
      <c r="AR23" s="116">
        <f>BT23-BM23+BF23+AY23</f>
        <v>0</v>
      </c>
      <c r="AS23" s="116">
        <f t="shared" si="14"/>
        <v>0</v>
      </c>
      <c r="AT23" s="116">
        <f t="shared" si="14"/>
        <v>0</v>
      </c>
      <c r="AU23" s="116">
        <f t="shared" si="14"/>
        <v>0</v>
      </c>
      <c r="AV23" s="98">
        <f t="shared" si="15"/>
        <v>0</v>
      </c>
      <c r="AW23" s="155"/>
      <c r="AX23" s="121" t="s">
        <v>64</v>
      </c>
      <c r="AY23" s="116">
        <v>0</v>
      </c>
      <c r="AZ23" s="116">
        <v>0</v>
      </c>
      <c r="BA23" s="116">
        <v>0</v>
      </c>
      <c r="BB23" s="116">
        <v>0</v>
      </c>
      <c r="BC23" s="98">
        <f t="shared" si="16"/>
        <v>0</v>
      </c>
      <c r="BD23" s="155"/>
      <c r="BE23" s="121" t="s">
        <v>64</v>
      </c>
      <c r="BF23" s="116">
        <v>0</v>
      </c>
      <c r="BG23" s="116">
        <v>0</v>
      </c>
      <c r="BH23" s="116">
        <v>0</v>
      </c>
      <c r="BI23" s="116">
        <v>0</v>
      </c>
      <c r="BJ23" s="98">
        <f t="shared" si="17"/>
        <v>0</v>
      </c>
      <c r="BK23" s="155"/>
      <c r="BL23" s="121" t="s">
        <v>64</v>
      </c>
      <c r="BM23" s="116">
        <v>0</v>
      </c>
      <c r="BN23" s="116">
        <v>0</v>
      </c>
      <c r="BO23" s="116">
        <v>0</v>
      </c>
      <c r="BP23" s="116">
        <v>0</v>
      </c>
      <c r="BQ23" s="98">
        <f t="shared" si="18"/>
        <v>0</v>
      </c>
      <c r="BR23" s="155"/>
      <c r="BS23" s="121" t="s">
        <v>64</v>
      </c>
      <c r="BT23" s="116">
        <v>0</v>
      </c>
      <c r="BU23" s="116">
        <v>0</v>
      </c>
      <c r="BV23" s="116">
        <v>0</v>
      </c>
      <c r="BW23" s="116">
        <v>0</v>
      </c>
      <c r="BX23" s="98">
        <v>0</v>
      </c>
    </row>
    <row r="24" spans="1:76" x14ac:dyDescent="0.2">
      <c r="A24" s="121" t="s">
        <v>63</v>
      </c>
      <c r="B24" s="116">
        <f t="shared" si="6"/>
        <v>0</v>
      </c>
      <c r="C24" s="116">
        <f t="shared" si="6"/>
        <v>0</v>
      </c>
      <c r="D24" s="116">
        <f t="shared" si="6"/>
        <v>0</v>
      </c>
      <c r="E24" s="116">
        <f t="shared" si="6"/>
        <v>0</v>
      </c>
      <c r="F24" s="98">
        <f t="shared" si="7"/>
        <v>0</v>
      </c>
      <c r="G24" s="155"/>
      <c r="H24" s="121" t="s">
        <v>63</v>
      </c>
      <c r="I24" s="7">
        <v>0</v>
      </c>
      <c r="J24" s="7">
        <v>0</v>
      </c>
      <c r="K24" s="7">
        <v>0</v>
      </c>
      <c r="L24" s="7">
        <v>0</v>
      </c>
      <c r="M24" s="98">
        <f t="shared" si="8"/>
        <v>0</v>
      </c>
      <c r="N24" s="155"/>
      <c r="O24" s="121" t="s">
        <v>63</v>
      </c>
      <c r="P24" s="116">
        <f t="shared" si="9"/>
        <v>0</v>
      </c>
      <c r="Q24" s="116">
        <f t="shared" si="9"/>
        <v>0</v>
      </c>
      <c r="R24" s="116">
        <f t="shared" si="9"/>
        <v>0</v>
      </c>
      <c r="S24" s="116">
        <f t="shared" si="9"/>
        <v>0</v>
      </c>
      <c r="T24" s="98">
        <f t="shared" si="10"/>
        <v>0</v>
      </c>
      <c r="U24" s="155"/>
      <c r="V24" s="121" t="s">
        <v>63</v>
      </c>
      <c r="W24" s="116">
        <v>0</v>
      </c>
      <c r="X24" s="116">
        <v>0</v>
      </c>
      <c r="Y24" s="116">
        <v>0</v>
      </c>
      <c r="Z24" s="116">
        <v>0</v>
      </c>
      <c r="AA24" s="98">
        <f t="shared" si="11"/>
        <v>0</v>
      </c>
      <c r="AB24" s="155"/>
      <c r="AC24" s="121" t="s">
        <v>63</v>
      </c>
      <c r="AD24" s="116">
        <v>0</v>
      </c>
      <c r="AE24" s="116">
        <v>0</v>
      </c>
      <c r="AF24" s="116">
        <v>0</v>
      </c>
      <c r="AG24" s="116">
        <v>0</v>
      </c>
      <c r="AH24" s="98">
        <f t="shared" si="12"/>
        <v>0</v>
      </c>
      <c r="AI24" s="155"/>
      <c r="AJ24" s="121" t="s">
        <v>63</v>
      </c>
      <c r="AK24" s="116">
        <v>0</v>
      </c>
      <c r="AL24" s="116">
        <v>0</v>
      </c>
      <c r="AM24" s="116">
        <v>0</v>
      </c>
      <c r="AN24" s="116">
        <v>0</v>
      </c>
      <c r="AO24" s="98">
        <f t="shared" si="13"/>
        <v>0</v>
      </c>
      <c r="AP24" s="155"/>
      <c r="AQ24" s="121" t="s">
        <v>63</v>
      </c>
      <c r="AR24" s="116">
        <f>BT24-BM24+BF24+AY24</f>
        <v>0</v>
      </c>
      <c r="AS24" s="116">
        <f t="shared" si="14"/>
        <v>0</v>
      </c>
      <c r="AT24" s="116">
        <f t="shared" si="14"/>
        <v>0</v>
      </c>
      <c r="AU24" s="116">
        <f t="shared" si="14"/>
        <v>0</v>
      </c>
      <c r="AV24" s="98">
        <f t="shared" si="15"/>
        <v>0</v>
      </c>
      <c r="AW24" s="155"/>
      <c r="AX24" s="121" t="s">
        <v>63</v>
      </c>
      <c r="AY24" s="116">
        <v>0</v>
      </c>
      <c r="AZ24" s="116">
        <v>0</v>
      </c>
      <c r="BA24" s="116">
        <v>0</v>
      </c>
      <c r="BB24" s="116">
        <v>0</v>
      </c>
      <c r="BC24" s="98">
        <f t="shared" si="16"/>
        <v>0</v>
      </c>
      <c r="BD24" s="155"/>
      <c r="BE24" s="121" t="s">
        <v>63</v>
      </c>
      <c r="BF24" s="116">
        <v>0</v>
      </c>
      <c r="BG24" s="116">
        <v>0</v>
      </c>
      <c r="BH24" s="116">
        <v>0</v>
      </c>
      <c r="BI24" s="116">
        <v>0</v>
      </c>
      <c r="BJ24" s="98">
        <f t="shared" si="17"/>
        <v>0</v>
      </c>
      <c r="BK24" s="155"/>
      <c r="BL24" s="121" t="s">
        <v>63</v>
      </c>
      <c r="BM24" s="116">
        <v>0</v>
      </c>
      <c r="BN24" s="116">
        <v>0</v>
      </c>
      <c r="BO24" s="116">
        <v>0</v>
      </c>
      <c r="BP24" s="116">
        <v>0</v>
      </c>
      <c r="BQ24" s="98">
        <f t="shared" si="18"/>
        <v>0</v>
      </c>
      <c r="BR24" s="155"/>
      <c r="BS24" s="121" t="s">
        <v>63</v>
      </c>
      <c r="BT24" s="116">
        <v>0</v>
      </c>
      <c r="BU24" s="116">
        <v>0</v>
      </c>
      <c r="BV24" s="116">
        <v>0</v>
      </c>
      <c r="BW24" s="116">
        <v>0</v>
      </c>
      <c r="BX24" s="98">
        <v>0</v>
      </c>
    </row>
    <row r="25" spans="1:76" x14ac:dyDescent="0.2">
      <c r="A25" s="121" t="s">
        <v>62</v>
      </c>
      <c r="B25" s="116">
        <f t="shared" si="6"/>
        <v>0</v>
      </c>
      <c r="C25" s="116">
        <f t="shared" si="6"/>
        <v>0</v>
      </c>
      <c r="D25" s="116">
        <f t="shared" si="6"/>
        <v>0</v>
      </c>
      <c r="E25" s="116">
        <f t="shared" si="6"/>
        <v>0</v>
      </c>
      <c r="F25" s="98">
        <f t="shared" si="7"/>
        <v>0</v>
      </c>
      <c r="G25" s="155"/>
      <c r="H25" s="121" t="s">
        <v>62</v>
      </c>
      <c r="I25" s="7">
        <v>0</v>
      </c>
      <c r="J25" s="7">
        <v>0</v>
      </c>
      <c r="K25" s="7">
        <v>0</v>
      </c>
      <c r="L25" s="7">
        <v>0</v>
      </c>
      <c r="M25" s="98">
        <f t="shared" si="8"/>
        <v>0</v>
      </c>
      <c r="N25" s="155"/>
      <c r="O25" s="121" t="s">
        <v>62</v>
      </c>
      <c r="P25" s="116">
        <f t="shared" si="9"/>
        <v>0</v>
      </c>
      <c r="Q25" s="116">
        <f t="shared" si="9"/>
        <v>0</v>
      </c>
      <c r="R25" s="116">
        <f t="shared" si="9"/>
        <v>0</v>
      </c>
      <c r="S25" s="116">
        <f t="shared" si="9"/>
        <v>0</v>
      </c>
      <c r="T25" s="98">
        <f t="shared" si="10"/>
        <v>0</v>
      </c>
      <c r="U25" s="155"/>
      <c r="V25" s="121" t="s">
        <v>62</v>
      </c>
      <c r="W25" s="116">
        <v>0</v>
      </c>
      <c r="X25" s="116">
        <v>0</v>
      </c>
      <c r="Y25" s="116">
        <v>0</v>
      </c>
      <c r="Z25" s="116">
        <v>0</v>
      </c>
      <c r="AA25" s="98">
        <f t="shared" si="11"/>
        <v>0</v>
      </c>
      <c r="AB25" s="155"/>
      <c r="AC25" s="121" t="s">
        <v>62</v>
      </c>
      <c r="AD25" s="116">
        <v>0</v>
      </c>
      <c r="AE25" s="116">
        <v>0</v>
      </c>
      <c r="AF25" s="116">
        <v>0</v>
      </c>
      <c r="AG25" s="116">
        <v>0</v>
      </c>
      <c r="AH25" s="98">
        <f t="shared" si="12"/>
        <v>0</v>
      </c>
      <c r="AI25" s="155"/>
      <c r="AJ25" s="121" t="s">
        <v>62</v>
      </c>
      <c r="AK25" s="116">
        <v>0</v>
      </c>
      <c r="AL25" s="116">
        <v>0</v>
      </c>
      <c r="AM25" s="116">
        <v>0</v>
      </c>
      <c r="AN25" s="116">
        <v>0</v>
      </c>
      <c r="AO25" s="98">
        <f t="shared" si="13"/>
        <v>0</v>
      </c>
      <c r="AP25" s="155"/>
      <c r="AQ25" s="121" t="s">
        <v>62</v>
      </c>
      <c r="AR25" s="116">
        <f>BT25-BM25+BF25+AY25</f>
        <v>0</v>
      </c>
      <c r="AS25" s="116">
        <f t="shared" si="14"/>
        <v>0</v>
      </c>
      <c r="AT25" s="116">
        <f t="shared" si="14"/>
        <v>0</v>
      </c>
      <c r="AU25" s="116">
        <f t="shared" si="14"/>
        <v>0</v>
      </c>
      <c r="AV25" s="98">
        <f t="shared" si="15"/>
        <v>0</v>
      </c>
      <c r="AW25" s="155"/>
      <c r="AX25" s="121" t="s">
        <v>62</v>
      </c>
      <c r="AY25" s="116">
        <v>0</v>
      </c>
      <c r="AZ25" s="116">
        <v>0</v>
      </c>
      <c r="BA25" s="116">
        <v>0</v>
      </c>
      <c r="BB25" s="116">
        <v>0</v>
      </c>
      <c r="BC25" s="98">
        <f t="shared" si="16"/>
        <v>0</v>
      </c>
      <c r="BD25" s="155"/>
      <c r="BE25" s="121" t="s">
        <v>62</v>
      </c>
      <c r="BF25" s="116">
        <v>0</v>
      </c>
      <c r="BG25" s="116">
        <v>0</v>
      </c>
      <c r="BH25" s="116">
        <v>0</v>
      </c>
      <c r="BI25" s="116">
        <v>0</v>
      </c>
      <c r="BJ25" s="98">
        <f t="shared" si="17"/>
        <v>0</v>
      </c>
      <c r="BK25" s="155"/>
      <c r="BL25" s="121" t="s">
        <v>62</v>
      </c>
      <c r="BM25" s="116">
        <v>0</v>
      </c>
      <c r="BN25" s="116">
        <v>0</v>
      </c>
      <c r="BO25" s="116">
        <v>0</v>
      </c>
      <c r="BP25" s="116">
        <v>0</v>
      </c>
      <c r="BQ25" s="98">
        <f t="shared" si="18"/>
        <v>0</v>
      </c>
      <c r="BR25" s="155"/>
      <c r="BS25" s="121" t="s">
        <v>62</v>
      </c>
      <c r="BT25" s="116">
        <v>0</v>
      </c>
      <c r="BU25" s="116">
        <v>0</v>
      </c>
      <c r="BV25" s="116">
        <v>0</v>
      </c>
      <c r="BW25" s="116">
        <v>0</v>
      </c>
      <c r="BX25" s="98">
        <v>0</v>
      </c>
    </row>
    <row r="26" spans="1:76" x14ac:dyDescent="0.2">
      <c r="A26" s="103" t="s">
        <v>61</v>
      </c>
      <c r="B26" s="100">
        <f t="shared" si="6"/>
        <v>1444011.96</v>
      </c>
      <c r="C26" s="100">
        <f t="shared" si="6"/>
        <v>910049</v>
      </c>
      <c r="D26" s="100">
        <f t="shared" si="6"/>
        <v>7716</v>
      </c>
      <c r="E26" s="100">
        <f t="shared" si="6"/>
        <v>-1630810</v>
      </c>
      <c r="F26" s="101">
        <f t="shared" si="7"/>
        <v>730966.96</v>
      </c>
      <c r="G26" s="155"/>
      <c r="H26" s="103" t="s">
        <v>61</v>
      </c>
      <c r="I26" s="148">
        <v>0</v>
      </c>
      <c r="J26" s="148">
        <v>0</v>
      </c>
      <c r="K26" s="148">
        <v>0</v>
      </c>
      <c r="L26" s="148">
        <v>0</v>
      </c>
      <c r="M26" s="101">
        <f t="shared" si="8"/>
        <v>0</v>
      </c>
      <c r="N26" s="155"/>
      <c r="O26" s="103" t="s">
        <v>61</v>
      </c>
      <c r="P26" s="100">
        <f t="shared" si="9"/>
        <v>1444011.96</v>
      </c>
      <c r="Q26" s="100">
        <f t="shared" si="9"/>
        <v>910049</v>
      </c>
      <c r="R26" s="100">
        <f t="shared" si="9"/>
        <v>7716</v>
      </c>
      <c r="S26" s="100">
        <f t="shared" si="9"/>
        <v>-1630810</v>
      </c>
      <c r="T26" s="101">
        <f t="shared" si="10"/>
        <v>730966.96</v>
      </c>
      <c r="U26" s="155"/>
      <c r="V26" s="103" t="s">
        <v>61</v>
      </c>
      <c r="W26" s="100">
        <v>0</v>
      </c>
      <c r="X26" s="100">
        <v>0</v>
      </c>
      <c r="Y26" s="100">
        <v>0</v>
      </c>
      <c r="Z26" s="100">
        <v>0</v>
      </c>
      <c r="AA26" s="101">
        <f t="shared" si="11"/>
        <v>0</v>
      </c>
      <c r="AB26" s="155"/>
      <c r="AC26" s="103" t="s">
        <v>61</v>
      </c>
      <c r="AD26" s="100">
        <v>337596</v>
      </c>
      <c r="AE26" s="100">
        <v>343768</v>
      </c>
      <c r="AF26" s="100">
        <v>-28</v>
      </c>
      <c r="AG26" s="100">
        <v>-482518</v>
      </c>
      <c r="AH26" s="101">
        <f t="shared" si="12"/>
        <v>198818</v>
      </c>
      <c r="AI26" s="155"/>
      <c r="AJ26" s="103" t="s">
        <v>61</v>
      </c>
      <c r="AK26" s="100">
        <v>0</v>
      </c>
      <c r="AL26" s="100">
        <v>0</v>
      </c>
      <c r="AM26" s="100">
        <v>0</v>
      </c>
      <c r="AN26" s="100">
        <v>0</v>
      </c>
      <c r="AO26" s="101">
        <f t="shared" si="13"/>
        <v>0</v>
      </c>
      <c r="AP26" s="155"/>
      <c r="AQ26" s="103" t="s">
        <v>61</v>
      </c>
      <c r="AR26" s="100">
        <f>BT26-BM26+BF26+AY26-0.04</f>
        <v>1106415.96</v>
      </c>
      <c r="AS26" s="100">
        <f t="shared" si="14"/>
        <v>566281</v>
      </c>
      <c r="AT26" s="100">
        <f t="shared" si="14"/>
        <v>7744</v>
      </c>
      <c r="AU26" s="100">
        <f t="shared" si="14"/>
        <v>-1148292</v>
      </c>
      <c r="AV26" s="101">
        <f t="shared" si="15"/>
        <v>532148.96</v>
      </c>
      <c r="AW26" s="155"/>
      <c r="AX26" s="103" t="s">
        <v>61</v>
      </c>
      <c r="AY26" s="100">
        <v>0</v>
      </c>
      <c r="AZ26" s="100">
        <v>0</v>
      </c>
      <c r="BA26" s="100">
        <v>0</v>
      </c>
      <c r="BB26" s="100">
        <v>0</v>
      </c>
      <c r="BC26" s="101">
        <f t="shared" si="16"/>
        <v>0</v>
      </c>
      <c r="BD26" s="155"/>
      <c r="BE26" s="103" t="s">
        <v>61</v>
      </c>
      <c r="BF26" s="100">
        <v>168798</v>
      </c>
      <c r="BG26" s="100">
        <v>171884</v>
      </c>
      <c r="BH26" s="100">
        <v>-14</v>
      </c>
      <c r="BI26" s="100">
        <v>-241259</v>
      </c>
      <c r="BJ26" s="101">
        <f t="shared" si="17"/>
        <v>99409</v>
      </c>
      <c r="BK26" s="155"/>
      <c r="BL26" s="103" t="s">
        <v>61</v>
      </c>
      <c r="BM26" s="100">
        <v>0</v>
      </c>
      <c r="BN26" s="100">
        <v>0</v>
      </c>
      <c r="BO26" s="100">
        <v>0</v>
      </c>
      <c r="BP26" s="100">
        <v>0</v>
      </c>
      <c r="BQ26" s="101">
        <f t="shared" si="18"/>
        <v>0</v>
      </c>
      <c r="BR26" s="155"/>
      <c r="BS26" s="103" t="s">
        <v>61</v>
      </c>
      <c r="BT26" s="100">
        <v>937618</v>
      </c>
      <c r="BU26" s="100">
        <v>394397</v>
      </c>
      <c r="BV26" s="100">
        <v>7758</v>
      </c>
      <c r="BW26" s="100">
        <v>-907033</v>
      </c>
      <c r="BX26" s="101">
        <v>432740</v>
      </c>
    </row>
    <row r="27" spans="1:76" x14ac:dyDescent="0.2">
      <c r="A27" s="93" t="s">
        <v>60</v>
      </c>
      <c r="B27" s="98">
        <f>SUM(B20:B26)</f>
        <v>6566818.0800000001</v>
      </c>
      <c r="C27" s="98">
        <f>SUM(C20:C26)</f>
        <v>7147491</v>
      </c>
      <c r="D27" s="98">
        <f>SUM(D20:D26)</f>
        <v>3911976</v>
      </c>
      <c r="E27" s="98">
        <f>SUM(E20:E26)</f>
        <v>-8229916</v>
      </c>
      <c r="F27" s="98">
        <f>SUM(F20:F26)</f>
        <v>9396369.0799999982</v>
      </c>
      <c r="G27" s="155"/>
      <c r="H27" s="93" t="s">
        <v>60</v>
      </c>
      <c r="I27" s="98">
        <f>SUM(I20:I26)</f>
        <v>0</v>
      </c>
      <c r="J27" s="98">
        <f>SUM(J20:J26)</f>
        <v>0</v>
      </c>
      <c r="K27" s="98">
        <f>SUM(K20:K26)</f>
        <v>0</v>
      </c>
      <c r="L27" s="98">
        <f>SUM(L20:L26)</f>
        <v>0</v>
      </c>
      <c r="M27" s="98">
        <f>SUM(M20:M26)</f>
        <v>0</v>
      </c>
      <c r="N27" s="155"/>
      <c r="O27" s="93" t="s">
        <v>60</v>
      </c>
      <c r="P27" s="98">
        <f>SUM(P20:P26)</f>
        <v>6566818.0800000001</v>
      </c>
      <c r="Q27" s="98">
        <f>SUM(Q20:Q26)</f>
        <v>7147491</v>
      </c>
      <c r="R27" s="98">
        <f>SUM(R20:R26)</f>
        <v>3911976</v>
      </c>
      <c r="S27" s="98">
        <f>SUM(S20:S26)</f>
        <v>-8229916</v>
      </c>
      <c r="T27" s="98">
        <f>SUM(T20:T26)</f>
        <v>9396369.0799999982</v>
      </c>
      <c r="U27" s="155"/>
      <c r="V27" s="93" t="s">
        <v>60</v>
      </c>
      <c r="W27" s="98">
        <f>SUM(W20:W26)</f>
        <v>0</v>
      </c>
      <c r="X27" s="98">
        <f>SUM(X20:X26)</f>
        <v>0</v>
      </c>
      <c r="Y27" s="98">
        <f>SUM(Y20:Y26)</f>
        <v>0</v>
      </c>
      <c r="Z27" s="98">
        <f>SUM(Z20:Z26)</f>
        <v>0</v>
      </c>
      <c r="AA27" s="98">
        <f>SUM(AA20:AA26)</f>
        <v>0</v>
      </c>
      <c r="AB27" s="155"/>
      <c r="AC27" s="93" t="s">
        <v>60</v>
      </c>
      <c r="AD27" s="98">
        <f>SUM(AD20:AD26)</f>
        <v>620286</v>
      </c>
      <c r="AE27" s="98">
        <f>SUM(AE20:AE26)</f>
        <v>575074</v>
      </c>
      <c r="AF27" s="98">
        <f>SUM(AF20:AF26)</f>
        <v>763224</v>
      </c>
      <c r="AG27" s="98">
        <f>SUM(AG20:AG26)</f>
        <v>-598076</v>
      </c>
      <c r="AH27" s="98">
        <f>SUM(AH20:AH26)</f>
        <v>1360508</v>
      </c>
      <c r="AI27" s="155"/>
      <c r="AJ27" s="93" t="s">
        <v>60</v>
      </c>
      <c r="AK27" s="98">
        <f>SUM(AK20:AK26)</f>
        <v>0</v>
      </c>
      <c r="AL27" s="98">
        <f>SUM(AL20:AL26)</f>
        <v>0</v>
      </c>
      <c r="AM27" s="98">
        <f>SUM(AM20:AM26)</f>
        <v>0</v>
      </c>
      <c r="AN27" s="98">
        <f>SUM(AN20:AN26)</f>
        <v>0</v>
      </c>
      <c r="AO27" s="98">
        <f>SUM(AO20:AO26)</f>
        <v>0</v>
      </c>
      <c r="AP27" s="155"/>
      <c r="AQ27" s="93" t="s">
        <v>60</v>
      </c>
      <c r="AR27" s="98">
        <f>SUM(AR20:AR26)</f>
        <v>5946532.0800000001</v>
      </c>
      <c r="AS27" s="98">
        <f>SUM(AS20:AS26)</f>
        <v>6572417</v>
      </c>
      <c r="AT27" s="98">
        <f>SUM(AT20:AT26)</f>
        <v>3148752</v>
      </c>
      <c r="AU27" s="98">
        <f>SUM(AU20:AU26)</f>
        <v>-7631840</v>
      </c>
      <c r="AV27" s="98">
        <f>SUM(AV20:AV26)</f>
        <v>8035861.0799999991</v>
      </c>
      <c r="AW27" s="155"/>
      <c r="AX27" s="93" t="s">
        <v>60</v>
      </c>
      <c r="AY27" s="98">
        <f>SUM(AY20:AY26)</f>
        <v>0</v>
      </c>
      <c r="AZ27" s="98">
        <f>SUM(AZ20:AZ26)</f>
        <v>0</v>
      </c>
      <c r="BA27" s="98">
        <f>SUM(BA20:BA26)</f>
        <v>0</v>
      </c>
      <c r="BB27" s="98">
        <f>SUM(BB20:BB26)</f>
        <v>0</v>
      </c>
      <c r="BC27" s="98">
        <f>SUM(BC20:BC26)</f>
        <v>0</v>
      </c>
      <c r="BD27" s="155"/>
      <c r="BE27" s="93" t="s">
        <v>60</v>
      </c>
      <c r="BF27" s="98">
        <f>SUM(BF20:BF26)</f>
        <v>310143</v>
      </c>
      <c r="BG27" s="98">
        <f>SUM(BG20:BG26)</f>
        <v>287537</v>
      </c>
      <c r="BH27" s="98">
        <f>SUM(BH20:BH26)</f>
        <v>381612</v>
      </c>
      <c r="BI27" s="98">
        <f>SUM(BI20:BI26)</f>
        <v>-299038</v>
      </c>
      <c r="BJ27" s="98">
        <f>SUM(BJ20:BJ26)</f>
        <v>680254</v>
      </c>
      <c r="BK27" s="155"/>
      <c r="BL27" s="93" t="s">
        <v>60</v>
      </c>
      <c r="BM27" s="98">
        <f>SUM(BM20:BM26)</f>
        <v>0</v>
      </c>
      <c r="BN27" s="98">
        <f>SUM(BN20:BN26)</f>
        <v>0</v>
      </c>
      <c r="BO27" s="98">
        <f>SUM(BO20:BO26)</f>
        <v>0</v>
      </c>
      <c r="BP27" s="98">
        <f>SUM(BP20:BP26)</f>
        <v>0</v>
      </c>
      <c r="BQ27" s="98">
        <f>SUM(BQ20:BQ26)</f>
        <v>0</v>
      </c>
      <c r="BR27" s="155"/>
      <c r="BS27" s="93" t="s">
        <v>60</v>
      </c>
      <c r="BT27" s="98">
        <v>5636389</v>
      </c>
      <c r="BU27" s="98">
        <v>6284880</v>
      </c>
      <c r="BV27" s="98">
        <v>2767140</v>
      </c>
      <c r="BW27" s="98">
        <v>-7332802</v>
      </c>
      <c r="BX27" s="98">
        <v>7355607</v>
      </c>
    </row>
    <row r="28" spans="1:76" x14ac:dyDescent="0.2">
      <c r="A28" s="119"/>
      <c r="B28" s="116"/>
      <c r="C28" s="116"/>
      <c r="D28" s="116"/>
      <c r="E28" s="116"/>
      <c r="F28" s="98"/>
      <c r="G28" s="155"/>
      <c r="H28" s="119"/>
      <c r="I28" s="116"/>
      <c r="J28" s="116"/>
      <c r="K28" s="116"/>
      <c r="L28" s="116"/>
      <c r="M28" s="98"/>
      <c r="N28" s="155"/>
      <c r="O28" s="119"/>
      <c r="P28" s="116"/>
      <c r="Q28" s="116"/>
      <c r="R28" s="116"/>
      <c r="S28" s="116"/>
      <c r="T28" s="98"/>
      <c r="U28" s="155"/>
      <c r="V28" s="119"/>
      <c r="W28" s="116"/>
      <c r="X28" s="116"/>
      <c r="Y28" s="116"/>
      <c r="Z28" s="116"/>
      <c r="AA28" s="98"/>
      <c r="AB28" s="155"/>
      <c r="AC28" s="119"/>
      <c r="AD28" s="116"/>
      <c r="AE28" s="116"/>
      <c r="AF28" s="116"/>
      <c r="AG28" s="116"/>
      <c r="AH28" s="98"/>
      <c r="AI28" s="155"/>
      <c r="AJ28" s="119"/>
      <c r="AK28" s="116"/>
      <c r="AL28" s="116"/>
      <c r="AM28" s="116"/>
      <c r="AN28" s="116"/>
      <c r="AO28" s="98"/>
      <c r="AP28" s="155"/>
      <c r="AQ28" s="119"/>
      <c r="AR28" s="116"/>
      <c r="AS28" s="116"/>
      <c r="AT28" s="116"/>
      <c r="AU28" s="116"/>
      <c r="AV28" s="98"/>
      <c r="AW28" s="155"/>
      <c r="AX28" s="119"/>
      <c r="AY28" s="116"/>
      <c r="AZ28" s="116"/>
      <c r="BA28" s="116"/>
      <c r="BB28" s="116"/>
      <c r="BC28" s="98"/>
      <c r="BD28" s="155"/>
      <c r="BE28" s="119"/>
      <c r="BF28" s="116"/>
      <c r="BG28" s="116"/>
      <c r="BH28" s="116"/>
      <c r="BI28" s="116"/>
      <c r="BJ28" s="98"/>
      <c r="BK28" s="155"/>
      <c r="BL28" s="119"/>
      <c r="BM28" s="116"/>
      <c r="BN28" s="116"/>
      <c r="BO28" s="116"/>
      <c r="BP28" s="116"/>
      <c r="BQ28" s="98"/>
      <c r="BR28" s="155"/>
      <c r="BS28" s="119"/>
      <c r="BT28" s="116"/>
      <c r="BU28" s="116"/>
      <c r="BV28" s="116"/>
      <c r="BW28" s="116"/>
      <c r="BX28" s="98"/>
    </row>
    <row r="29" spans="1:76" x14ac:dyDescent="0.2">
      <c r="A29" s="119" t="s">
        <v>59</v>
      </c>
      <c r="B29" s="116">
        <f t="shared" ref="B29:E32" si="19">P29+I29</f>
        <v>0</v>
      </c>
      <c r="C29" s="116">
        <f t="shared" si="19"/>
        <v>0</v>
      </c>
      <c r="D29" s="116">
        <f t="shared" si="19"/>
        <v>0</v>
      </c>
      <c r="E29" s="116">
        <f t="shared" si="19"/>
        <v>0</v>
      </c>
      <c r="F29" s="98">
        <f>SUM(B29:E29)</f>
        <v>0</v>
      </c>
      <c r="G29" s="155"/>
      <c r="H29" s="119" t="s">
        <v>59</v>
      </c>
      <c r="I29" s="7">
        <v>0</v>
      </c>
      <c r="J29" s="7">
        <v>0</v>
      </c>
      <c r="K29" s="7">
        <v>0</v>
      </c>
      <c r="L29" s="7">
        <v>0</v>
      </c>
      <c r="M29" s="98">
        <f>SUM(I29:L29)</f>
        <v>0</v>
      </c>
      <c r="N29" s="155"/>
      <c r="O29" s="119" t="s">
        <v>59</v>
      </c>
      <c r="P29" s="116">
        <f t="shared" ref="P29:S32" si="20">AR29-AK29+AD29+W29</f>
        <v>0</v>
      </c>
      <c r="Q29" s="116">
        <f t="shared" si="20"/>
        <v>0</v>
      </c>
      <c r="R29" s="116">
        <f t="shared" si="20"/>
        <v>0</v>
      </c>
      <c r="S29" s="116">
        <f t="shared" si="20"/>
        <v>0</v>
      </c>
      <c r="T29" s="98">
        <f>SUM(P29:S29)</f>
        <v>0</v>
      </c>
      <c r="U29" s="155"/>
      <c r="V29" s="119" t="s">
        <v>59</v>
      </c>
      <c r="W29" s="116">
        <v>0</v>
      </c>
      <c r="X29" s="116">
        <v>0</v>
      </c>
      <c r="Y29" s="116">
        <v>0</v>
      </c>
      <c r="Z29" s="116">
        <v>0</v>
      </c>
      <c r="AA29" s="98">
        <f>SUM(W29:Z29)</f>
        <v>0</v>
      </c>
      <c r="AB29" s="155"/>
      <c r="AC29" s="119" t="s">
        <v>59</v>
      </c>
      <c r="AD29" s="116">
        <v>0</v>
      </c>
      <c r="AE29" s="116">
        <v>0</v>
      </c>
      <c r="AF29" s="116">
        <v>0</v>
      </c>
      <c r="AG29" s="116">
        <v>0</v>
      </c>
      <c r="AH29" s="98">
        <f>SUM(AD29:AG29)</f>
        <v>0</v>
      </c>
      <c r="AI29" s="155"/>
      <c r="AJ29" s="119" t="s">
        <v>59</v>
      </c>
      <c r="AK29" s="116">
        <v>0</v>
      </c>
      <c r="AL29" s="116">
        <v>0</v>
      </c>
      <c r="AM29" s="116">
        <v>0</v>
      </c>
      <c r="AN29" s="116">
        <v>0</v>
      </c>
      <c r="AO29" s="98">
        <f>SUM(AK29:AN29)</f>
        <v>0</v>
      </c>
      <c r="AP29" s="155"/>
      <c r="AQ29" s="119" t="s">
        <v>59</v>
      </c>
      <c r="AR29" s="116">
        <f t="shared" ref="AR29:AU32" si="21">BT29-BM29+BF29+AY29</f>
        <v>0</v>
      </c>
      <c r="AS29" s="116">
        <f t="shared" si="21"/>
        <v>0</v>
      </c>
      <c r="AT29" s="116">
        <f t="shared" si="21"/>
        <v>0</v>
      </c>
      <c r="AU29" s="116">
        <f t="shared" si="21"/>
        <v>0</v>
      </c>
      <c r="AV29" s="98">
        <f>SUM(AR29:AU29)</f>
        <v>0</v>
      </c>
      <c r="AW29" s="155"/>
      <c r="AX29" s="119"/>
      <c r="AY29" s="116"/>
      <c r="AZ29" s="116"/>
      <c r="BA29" s="116"/>
      <c r="BB29" s="116"/>
      <c r="BC29" s="98"/>
      <c r="BD29" s="155"/>
      <c r="BE29" s="119"/>
      <c r="BF29" s="116"/>
      <c r="BG29" s="116"/>
      <c r="BH29" s="116"/>
      <c r="BI29" s="116"/>
      <c r="BJ29" s="98"/>
      <c r="BK29" s="155"/>
      <c r="BL29" s="119"/>
      <c r="BM29" s="116"/>
      <c r="BN29" s="116"/>
      <c r="BO29" s="116"/>
      <c r="BP29" s="116"/>
      <c r="BQ29" s="98"/>
      <c r="BR29" s="155"/>
      <c r="BS29" s="119"/>
      <c r="BT29" s="116"/>
      <c r="BU29" s="116"/>
      <c r="BV29" s="116"/>
      <c r="BW29" s="116"/>
      <c r="BX29" s="98"/>
    </row>
    <row r="30" spans="1:76" x14ac:dyDescent="0.2">
      <c r="A30" s="119" t="s">
        <v>58</v>
      </c>
      <c r="B30" s="116">
        <f t="shared" si="19"/>
        <v>0</v>
      </c>
      <c r="C30" s="116">
        <f t="shared" si="19"/>
        <v>0</v>
      </c>
      <c r="D30" s="116">
        <f t="shared" si="19"/>
        <v>0</v>
      </c>
      <c r="E30" s="116">
        <f t="shared" si="19"/>
        <v>0</v>
      </c>
      <c r="F30" s="98">
        <f>SUM(B30:E30)</f>
        <v>0</v>
      </c>
      <c r="G30" s="155"/>
      <c r="H30" s="119" t="s">
        <v>58</v>
      </c>
      <c r="I30" s="7">
        <v>0</v>
      </c>
      <c r="J30" s="7">
        <v>0</v>
      </c>
      <c r="K30" s="7">
        <v>0</v>
      </c>
      <c r="L30" s="7">
        <v>0</v>
      </c>
      <c r="M30" s="98">
        <f>SUM(I30:L30)</f>
        <v>0</v>
      </c>
      <c r="N30" s="155"/>
      <c r="O30" s="119" t="s">
        <v>58</v>
      </c>
      <c r="P30" s="116">
        <f t="shared" si="20"/>
        <v>0</v>
      </c>
      <c r="Q30" s="116">
        <f t="shared" si="20"/>
        <v>0</v>
      </c>
      <c r="R30" s="116">
        <f t="shared" si="20"/>
        <v>0</v>
      </c>
      <c r="S30" s="116">
        <f t="shared" si="20"/>
        <v>0</v>
      </c>
      <c r="T30" s="98">
        <f>SUM(P30:S30)</f>
        <v>0</v>
      </c>
      <c r="U30" s="155"/>
      <c r="V30" s="119" t="s">
        <v>58</v>
      </c>
      <c r="W30" s="116">
        <v>0</v>
      </c>
      <c r="X30" s="116">
        <v>0</v>
      </c>
      <c r="Y30" s="116">
        <v>0</v>
      </c>
      <c r="Z30" s="116">
        <v>0</v>
      </c>
      <c r="AA30" s="98">
        <f>SUM(W30:Z30)</f>
        <v>0</v>
      </c>
      <c r="AB30" s="155"/>
      <c r="AC30" s="119" t="s">
        <v>58</v>
      </c>
      <c r="AD30" s="116">
        <v>0</v>
      </c>
      <c r="AE30" s="116">
        <v>0</v>
      </c>
      <c r="AF30" s="116">
        <v>0</v>
      </c>
      <c r="AG30" s="116">
        <v>0</v>
      </c>
      <c r="AH30" s="98">
        <f>SUM(AD30:AG30)</f>
        <v>0</v>
      </c>
      <c r="AI30" s="155"/>
      <c r="AJ30" s="119" t="s">
        <v>58</v>
      </c>
      <c r="AK30" s="116">
        <v>0</v>
      </c>
      <c r="AL30" s="116">
        <v>0</v>
      </c>
      <c r="AM30" s="116">
        <v>0</v>
      </c>
      <c r="AN30" s="116">
        <v>0</v>
      </c>
      <c r="AO30" s="98">
        <f>SUM(AK30:AN30)</f>
        <v>0</v>
      </c>
      <c r="AP30" s="155"/>
      <c r="AQ30" s="119" t="s">
        <v>58</v>
      </c>
      <c r="AR30" s="116">
        <f t="shared" si="21"/>
        <v>0</v>
      </c>
      <c r="AS30" s="116">
        <f t="shared" si="21"/>
        <v>0</v>
      </c>
      <c r="AT30" s="116">
        <f t="shared" si="21"/>
        <v>0</v>
      </c>
      <c r="AU30" s="116">
        <f t="shared" si="21"/>
        <v>0</v>
      </c>
      <c r="AV30" s="98">
        <f>SUM(AR30:AU30)</f>
        <v>0</v>
      </c>
      <c r="AW30" s="155"/>
      <c r="AX30" s="119"/>
      <c r="AY30" s="116"/>
      <c r="AZ30" s="116"/>
      <c r="BA30" s="116"/>
      <c r="BB30" s="116"/>
      <c r="BC30" s="98"/>
      <c r="BD30" s="155"/>
      <c r="BE30" s="119"/>
      <c r="BF30" s="116"/>
      <c r="BG30" s="116"/>
      <c r="BH30" s="116"/>
      <c r="BI30" s="116"/>
      <c r="BJ30" s="98"/>
      <c r="BK30" s="155"/>
      <c r="BL30" s="119"/>
      <c r="BM30" s="116"/>
      <c r="BN30" s="116"/>
      <c r="BO30" s="116"/>
      <c r="BP30" s="116"/>
      <c r="BQ30" s="98"/>
      <c r="BR30" s="155"/>
      <c r="BS30" s="119"/>
      <c r="BT30" s="116"/>
      <c r="BU30" s="116"/>
      <c r="BV30" s="116"/>
      <c r="BW30" s="116"/>
      <c r="BX30" s="98"/>
    </row>
    <row r="31" spans="1:76" x14ac:dyDescent="0.2">
      <c r="A31" s="119" t="s">
        <v>57</v>
      </c>
      <c r="B31" s="116">
        <f t="shared" si="19"/>
        <v>0</v>
      </c>
      <c r="C31" s="116">
        <f t="shared" si="19"/>
        <v>0</v>
      </c>
      <c r="D31" s="116">
        <f t="shared" si="19"/>
        <v>0</v>
      </c>
      <c r="E31" s="116">
        <f t="shared" si="19"/>
        <v>0</v>
      </c>
      <c r="F31" s="98">
        <f>SUM(B31:E31)</f>
        <v>0</v>
      </c>
      <c r="G31" s="155"/>
      <c r="H31" s="119" t="s">
        <v>57</v>
      </c>
      <c r="I31" s="7">
        <v>0</v>
      </c>
      <c r="J31" s="7">
        <v>0</v>
      </c>
      <c r="K31" s="7">
        <v>0</v>
      </c>
      <c r="L31" s="7">
        <v>0</v>
      </c>
      <c r="M31" s="98">
        <f>SUM(I31:L31)</f>
        <v>0</v>
      </c>
      <c r="N31" s="155"/>
      <c r="O31" s="119" t="s">
        <v>57</v>
      </c>
      <c r="P31" s="116">
        <f t="shared" si="20"/>
        <v>0</v>
      </c>
      <c r="Q31" s="116">
        <f t="shared" si="20"/>
        <v>0</v>
      </c>
      <c r="R31" s="116">
        <f t="shared" si="20"/>
        <v>0</v>
      </c>
      <c r="S31" s="116">
        <f t="shared" si="20"/>
        <v>0</v>
      </c>
      <c r="T31" s="98">
        <f>SUM(P31:S31)</f>
        <v>0</v>
      </c>
      <c r="U31" s="155"/>
      <c r="V31" s="119" t="s">
        <v>57</v>
      </c>
      <c r="W31" s="116">
        <v>0</v>
      </c>
      <c r="X31" s="116">
        <v>0</v>
      </c>
      <c r="Y31" s="116">
        <v>0</v>
      </c>
      <c r="Z31" s="116">
        <v>0</v>
      </c>
      <c r="AA31" s="98">
        <f>SUM(W31:Z31)</f>
        <v>0</v>
      </c>
      <c r="AB31" s="155"/>
      <c r="AC31" s="119" t="s">
        <v>57</v>
      </c>
      <c r="AD31" s="116">
        <v>0</v>
      </c>
      <c r="AE31" s="116">
        <v>0</v>
      </c>
      <c r="AF31" s="116">
        <v>0</v>
      </c>
      <c r="AG31" s="116">
        <v>0</v>
      </c>
      <c r="AH31" s="98">
        <f>SUM(AD31:AG31)</f>
        <v>0</v>
      </c>
      <c r="AI31" s="155"/>
      <c r="AJ31" s="119" t="s">
        <v>57</v>
      </c>
      <c r="AK31" s="116">
        <v>0</v>
      </c>
      <c r="AL31" s="116">
        <v>0</v>
      </c>
      <c r="AM31" s="116">
        <v>0</v>
      </c>
      <c r="AN31" s="116">
        <v>0</v>
      </c>
      <c r="AO31" s="98">
        <f>SUM(AK31:AN31)</f>
        <v>0</v>
      </c>
      <c r="AP31" s="155"/>
      <c r="AQ31" s="119" t="s">
        <v>57</v>
      </c>
      <c r="AR31" s="116">
        <f t="shared" si="21"/>
        <v>0</v>
      </c>
      <c r="AS31" s="116">
        <f t="shared" si="21"/>
        <v>0</v>
      </c>
      <c r="AT31" s="116">
        <f t="shared" si="21"/>
        <v>0</v>
      </c>
      <c r="AU31" s="116">
        <f t="shared" si="21"/>
        <v>0</v>
      </c>
      <c r="AV31" s="98">
        <f>SUM(AR31:AU31)</f>
        <v>0</v>
      </c>
      <c r="AW31" s="155"/>
      <c r="AX31" s="119"/>
      <c r="AY31" s="116"/>
      <c r="AZ31" s="116"/>
      <c r="BA31" s="116"/>
      <c r="BB31" s="116"/>
      <c r="BC31" s="98"/>
      <c r="BD31" s="155"/>
      <c r="BE31" s="119"/>
      <c r="BF31" s="116"/>
      <c r="BG31" s="116"/>
      <c r="BH31" s="116"/>
      <c r="BI31" s="116"/>
      <c r="BJ31" s="98"/>
      <c r="BK31" s="155"/>
      <c r="BL31" s="119"/>
      <c r="BM31" s="116"/>
      <c r="BN31" s="116"/>
      <c r="BO31" s="116"/>
      <c r="BP31" s="116"/>
      <c r="BQ31" s="98"/>
      <c r="BR31" s="155"/>
      <c r="BS31" s="119"/>
      <c r="BT31" s="116"/>
      <c r="BU31" s="116"/>
      <c r="BV31" s="116"/>
      <c r="BW31" s="116"/>
      <c r="BX31" s="98"/>
    </row>
    <row r="32" spans="1:76" x14ac:dyDescent="0.2">
      <c r="A32" s="104" t="s">
        <v>56</v>
      </c>
      <c r="B32" s="100">
        <f t="shared" si="19"/>
        <v>0</v>
      </c>
      <c r="C32" s="100">
        <f t="shared" si="19"/>
        <v>0</v>
      </c>
      <c r="D32" s="100">
        <f t="shared" si="19"/>
        <v>0</v>
      </c>
      <c r="E32" s="100">
        <f t="shared" si="19"/>
        <v>0</v>
      </c>
      <c r="F32" s="101">
        <f>SUM(B32:E32)</f>
        <v>0</v>
      </c>
      <c r="G32" s="155"/>
      <c r="H32" s="104" t="s">
        <v>56</v>
      </c>
      <c r="I32" s="148">
        <v>0</v>
      </c>
      <c r="J32" s="148">
        <v>0</v>
      </c>
      <c r="K32" s="148">
        <v>0</v>
      </c>
      <c r="L32" s="148">
        <v>0</v>
      </c>
      <c r="M32" s="101">
        <f>SUM(I32:L32)</f>
        <v>0</v>
      </c>
      <c r="N32" s="155"/>
      <c r="O32" s="104" t="s">
        <v>56</v>
      </c>
      <c r="P32" s="100">
        <f t="shared" si="20"/>
        <v>0</v>
      </c>
      <c r="Q32" s="100">
        <f t="shared" si="20"/>
        <v>0</v>
      </c>
      <c r="R32" s="100">
        <f t="shared" si="20"/>
        <v>0</v>
      </c>
      <c r="S32" s="100">
        <f t="shared" si="20"/>
        <v>0</v>
      </c>
      <c r="T32" s="101">
        <f>SUM(P32:S32)</f>
        <v>0</v>
      </c>
      <c r="U32" s="155"/>
      <c r="V32" s="104" t="s">
        <v>56</v>
      </c>
      <c r="W32" s="100">
        <v>0</v>
      </c>
      <c r="X32" s="100">
        <v>0</v>
      </c>
      <c r="Y32" s="100">
        <v>0</v>
      </c>
      <c r="Z32" s="100">
        <v>0</v>
      </c>
      <c r="AA32" s="101">
        <f>SUM(W32:Z32)</f>
        <v>0</v>
      </c>
      <c r="AB32" s="155"/>
      <c r="AC32" s="104" t="s">
        <v>56</v>
      </c>
      <c r="AD32" s="100">
        <v>0</v>
      </c>
      <c r="AE32" s="100">
        <v>0</v>
      </c>
      <c r="AF32" s="100">
        <v>0</v>
      </c>
      <c r="AG32" s="100">
        <v>0</v>
      </c>
      <c r="AH32" s="101">
        <f>SUM(AD32:AG32)</f>
        <v>0</v>
      </c>
      <c r="AI32" s="155"/>
      <c r="AJ32" s="104" t="s">
        <v>56</v>
      </c>
      <c r="AK32" s="100">
        <v>0</v>
      </c>
      <c r="AL32" s="100">
        <v>0</v>
      </c>
      <c r="AM32" s="100">
        <v>0</v>
      </c>
      <c r="AN32" s="100">
        <v>0</v>
      </c>
      <c r="AO32" s="101">
        <f>SUM(AK32:AN32)</f>
        <v>0</v>
      </c>
      <c r="AP32" s="155"/>
      <c r="AQ32" s="104" t="s">
        <v>56</v>
      </c>
      <c r="AR32" s="100">
        <f t="shared" si="21"/>
        <v>0</v>
      </c>
      <c r="AS32" s="100">
        <f t="shared" si="21"/>
        <v>0</v>
      </c>
      <c r="AT32" s="100">
        <f t="shared" si="21"/>
        <v>0</v>
      </c>
      <c r="AU32" s="100">
        <f t="shared" si="21"/>
        <v>0</v>
      </c>
      <c r="AV32" s="101">
        <f>SUM(AR32:AU32)</f>
        <v>0</v>
      </c>
      <c r="AW32" s="155"/>
      <c r="AX32" s="119"/>
      <c r="AY32" s="116"/>
      <c r="AZ32" s="116"/>
      <c r="BA32" s="116"/>
      <c r="BB32" s="116"/>
      <c r="BC32" s="98"/>
      <c r="BD32" s="155"/>
      <c r="BE32" s="119"/>
      <c r="BF32" s="116"/>
      <c r="BG32" s="116"/>
      <c r="BH32" s="116"/>
      <c r="BI32" s="116"/>
      <c r="BJ32" s="98"/>
      <c r="BK32" s="155"/>
      <c r="BL32" s="119"/>
      <c r="BM32" s="116"/>
      <c r="BN32" s="116"/>
      <c r="BO32" s="116"/>
      <c r="BP32" s="116"/>
      <c r="BQ32" s="98"/>
      <c r="BR32" s="155"/>
      <c r="BS32" s="119"/>
      <c r="BT32" s="116"/>
      <c r="BU32" s="116"/>
      <c r="BV32" s="116"/>
      <c r="BW32" s="116"/>
      <c r="BX32" s="98"/>
    </row>
    <row r="33" spans="1:76" x14ac:dyDescent="0.2">
      <c r="A33" s="105" t="s">
        <v>55</v>
      </c>
      <c r="B33" s="98">
        <f>SUM(B29:B32)</f>
        <v>0</v>
      </c>
      <c r="C33" s="98">
        <f>SUM(C29:C32)</f>
        <v>0</v>
      </c>
      <c r="D33" s="98">
        <f>SUM(D29:D32)</f>
        <v>0</v>
      </c>
      <c r="E33" s="98">
        <f>SUM(E29:E32)</f>
        <v>0</v>
      </c>
      <c r="F33" s="98">
        <f>SUM(F29:F32)</f>
        <v>0</v>
      </c>
      <c r="G33" s="155"/>
      <c r="H33" s="105" t="s">
        <v>55</v>
      </c>
      <c r="I33" s="98">
        <f>SUM(I29:I32)</f>
        <v>0</v>
      </c>
      <c r="J33" s="98">
        <f>SUM(J29:J32)</f>
        <v>0</v>
      </c>
      <c r="K33" s="98">
        <f>SUM(K29:K32)</f>
        <v>0</v>
      </c>
      <c r="L33" s="98">
        <f>SUM(L29:L32)</f>
        <v>0</v>
      </c>
      <c r="M33" s="98">
        <f>SUM(M29:M32)</f>
        <v>0</v>
      </c>
      <c r="N33" s="155"/>
      <c r="O33" s="105" t="s">
        <v>55</v>
      </c>
      <c r="P33" s="98">
        <f>SUM(P29:P32)</f>
        <v>0</v>
      </c>
      <c r="Q33" s="98">
        <f>SUM(Q29:Q32)</f>
        <v>0</v>
      </c>
      <c r="R33" s="98">
        <f>SUM(R29:R32)</f>
        <v>0</v>
      </c>
      <c r="S33" s="98">
        <f>SUM(S29:S32)</f>
        <v>0</v>
      </c>
      <c r="T33" s="98">
        <f>SUM(T29:T32)</f>
        <v>0</v>
      </c>
      <c r="U33" s="155"/>
      <c r="V33" s="105" t="s">
        <v>55</v>
      </c>
      <c r="W33" s="98">
        <f>SUM(W29:W32)</f>
        <v>0</v>
      </c>
      <c r="X33" s="98">
        <f>SUM(X29:X32)</f>
        <v>0</v>
      </c>
      <c r="Y33" s="98">
        <f>SUM(Y29:Y32)</f>
        <v>0</v>
      </c>
      <c r="Z33" s="98">
        <f>SUM(Z29:Z32)</f>
        <v>0</v>
      </c>
      <c r="AA33" s="98">
        <f>SUM(AA29:AA32)</f>
        <v>0</v>
      </c>
      <c r="AB33" s="155"/>
      <c r="AC33" s="105" t="s">
        <v>55</v>
      </c>
      <c r="AD33" s="98">
        <f>SUM(AD29:AD32)</f>
        <v>0</v>
      </c>
      <c r="AE33" s="98">
        <f>SUM(AE29:AE32)</f>
        <v>0</v>
      </c>
      <c r="AF33" s="98">
        <f>SUM(AF29:AF32)</f>
        <v>0</v>
      </c>
      <c r="AG33" s="98">
        <f>SUM(AG29:AG32)</f>
        <v>0</v>
      </c>
      <c r="AH33" s="98">
        <f>SUM(AH29:AH32)</f>
        <v>0</v>
      </c>
      <c r="AI33" s="155"/>
      <c r="AJ33" s="105" t="s">
        <v>55</v>
      </c>
      <c r="AK33" s="98">
        <f>SUM(AK29:AK32)</f>
        <v>0</v>
      </c>
      <c r="AL33" s="98">
        <f>SUM(AL29:AL32)</f>
        <v>0</v>
      </c>
      <c r="AM33" s="98">
        <f>SUM(AM29:AM32)</f>
        <v>0</v>
      </c>
      <c r="AN33" s="98">
        <f>SUM(AN29:AN32)</f>
        <v>0</v>
      </c>
      <c r="AO33" s="98">
        <f>SUM(AO29:AO32)</f>
        <v>0</v>
      </c>
      <c r="AP33" s="155"/>
      <c r="AQ33" s="105" t="s">
        <v>55</v>
      </c>
      <c r="AR33" s="98">
        <f>SUM(AR29:AR32)</f>
        <v>0</v>
      </c>
      <c r="AS33" s="98">
        <f>SUM(AS29:AS32)</f>
        <v>0</v>
      </c>
      <c r="AT33" s="98">
        <f>SUM(AT29:AT32)</f>
        <v>0</v>
      </c>
      <c r="AU33" s="98">
        <f>SUM(AU29:AU32)</f>
        <v>0</v>
      </c>
      <c r="AV33" s="98">
        <f>SUM(AV29:AV32)</f>
        <v>0</v>
      </c>
      <c r="AW33" s="155"/>
      <c r="AX33" s="119"/>
      <c r="AY33" s="116"/>
      <c r="AZ33" s="116"/>
      <c r="BA33" s="116"/>
      <c r="BB33" s="116"/>
      <c r="BC33" s="98"/>
      <c r="BD33" s="155"/>
      <c r="BE33" s="119"/>
      <c r="BF33" s="116"/>
      <c r="BG33" s="116"/>
      <c r="BH33" s="116"/>
      <c r="BI33" s="116"/>
      <c r="BJ33" s="98"/>
      <c r="BK33" s="155"/>
      <c r="BL33" s="119"/>
      <c r="BM33" s="116"/>
      <c r="BN33" s="116"/>
      <c r="BO33" s="116"/>
      <c r="BP33" s="116"/>
      <c r="BQ33" s="98"/>
      <c r="BR33" s="155"/>
      <c r="BS33" s="119"/>
      <c r="BT33" s="116"/>
      <c r="BU33" s="116"/>
      <c r="BV33" s="116"/>
      <c r="BW33" s="116"/>
      <c r="BX33" s="98"/>
    </row>
    <row r="34" spans="1:76" x14ac:dyDescent="0.2">
      <c r="A34" s="119"/>
      <c r="B34" s="116"/>
      <c r="C34" s="116"/>
      <c r="D34" s="116"/>
      <c r="E34" s="116"/>
      <c r="F34" s="98"/>
      <c r="G34" s="155"/>
      <c r="H34" s="119"/>
      <c r="I34" s="116"/>
      <c r="J34" s="116"/>
      <c r="K34" s="116"/>
      <c r="L34" s="116"/>
      <c r="M34" s="98"/>
      <c r="N34" s="155"/>
      <c r="O34" s="119"/>
      <c r="P34" s="116"/>
      <c r="Q34" s="116"/>
      <c r="R34" s="116"/>
      <c r="S34" s="116"/>
      <c r="T34" s="98"/>
      <c r="U34" s="155"/>
      <c r="V34" s="119"/>
      <c r="W34" s="116"/>
      <c r="X34" s="116"/>
      <c r="Y34" s="116"/>
      <c r="Z34" s="116"/>
      <c r="AA34" s="98"/>
      <c r="AB34" s="155"/>
      <c r="AC34" s="119"/>
      <c r="AD34" s="116"/>
      <c r="AE34" s="116"/>
      <c r="AF34" s="116"/>
      <c r="AG34" s="116"/>
      <c r="AH34" s="98"/>
      <c r="AI34" s="155"/>
      <c r="AJ34" s="119"/>
      <c r="AK34" s="116"/>
      <c r="AL34" s="116"/>
      <c r="AM34" s="116"/>
      <c r="AN34" s="116"/>
      <c r="AO34" s="98"/>
      <c r="AP34" s="155"/>
      <c r="AQ34" s="119"/>
      <c r="AR34" s="116"/>
      <c r="AS34" s="116"/>
      <c r="AT34" s="116"/>
      <c r="AU34" s="116"/>
      <c r="AV34" s="98"/>
      <c r="AW34" s="155"/>
      <c r="AX34" s="119"/>
      <c r="AY34" s="116"/>
      <c r="AZ34" s="116"/>
      <c r="BA34" s="116"/>
      <c r="BB34" s="116"/>
      <c r="BC34" s="98"/>
      <c r="BD34" s="155"/>
      <c r="BE34" s="119"/>
      <c r="BF34" s="116"/>
      <c r="BG34" s="116"/>
      <c r="BH34" s="116"/>
      <c r="BI34" s="116"/>
      <c r="BJ34" s="98"/>
      <c r="BK34" s="155"/>
      <c r="BL34" s="119"/>
      <c r="BM34" s="116"/>
      <c r="BN34" s="116"/>
      <c r="BO34" s="116"/>
      <c r="BP34" s="116"/>
      <c r="BQ34" s="98"/>
      <c r="BR34" s="155"/>
      <c r="BS34" s="119"/>
      <c r="BT34" s="116"/>
      <c r="BU34" s="116"/>
      <c r="BV34" s="116"/>
      <c r="BW34" s="116"/>
      <c r="BX34" s="98"/>
    </row>
    <row r="35" spans="1:76" x14ac:dyDescent="0.2">
      <c r="A35" s="121" t="s">
        <v>54</v>
      </c>
      <c r="B35" s="116"/>
      <c r="C35" s="116"/>
      <c r="D35" s="116"/>
      <c r="E35" s="116"/>
      <c r="F35" s="98"/>
      <c r="G35" s="155"/>
      <c r="H35" s="121" t="s">
        <v>54</v>
      </c>
      <c r="I35" s="116"/>
      <c r="J35" s="116"/>
      <c r="K35" s="116"/>
      <c r="L35" s="116"/>
      <c r="M35" s="98"/>
      <c r="N35" s="155"/>
      <c r="O35" s="121" t="s">
        <v>54</v>
      </c>
      <c r="P35" s="116"/>
      <c r="Q35" s="116"/>
      <c r="R35" s="116"/>
      <c r="S35" s="116"/>
      <c r="T35" s="98"/>
      <c r="U35" s="155"/>
      <c r="V35" s="121" t="s">
        <v>54</v>
      </c>
      <c r="W35" s="116"/>
      <c r="X35" s="116"/>
      <c r="Y35" s="116"/>
      <c r="Z35" s="116"/>
      <c r="AA35" s="98"/>
      <c r="AB35" s="155"/>
      <c r="AC35" s="121" t="s">
        <v>54</v>
      </c>
      <c r="AD35" s="116"/>
      <c r="AE35" s="116"/>
      <c r="AF35" s="116"/>
      <c r="AG35" s="116"/>
      <c r="AH35" s="98"/>
      <c r="AI35" s="155"/>
      <c r="AJ35" s="121" t="s">
        <v>54</v>
      </c>
      <c r="AK35" s="116"/>
      <c r="AL35" s="116"/>
      <c r="AM35" s="116"/>
      <c r="AN35" s="116"/>
      <c r="AO35" s="98"/>
      <c r="AP35" s="155"/>
      <c r="AQ35" s="121" t="s">
        <v>54</v>
      </c>
      <c r="AR35" s="116"/>
      <c r="AS35" s="116"/>
      <c r="AT35" s="116"/>
      <c r="AU35" s="116"/>
      <c r="AV35" s="98"/>
      <c r="AW35" s="155"/>
      <c r="AX35" s="121" t="s">
        <v>54</v>
      </c>
      <c r="AY35" s="116"/>
      <c r="AZ35" s="116"/>
      <c r="BA35" s="116"/>
      <c r="BB35" s="116"/>
      <c r="BC35" s="98"/>
      <c r="BD35" s="155"/>
      <c r="BE35" s="121" t="s">
        <v>54</v>
      </c>
      <c r="BF35" s="116"/>
      <c r="BG35" s="116"/>
      <c r="BH35" s="116"/>
      <c r="BI35" s="116"/>
      <c r="BJ35" s="98"/>
      <c r="BK35" s="155"/>
      <c r="BL35" s="121" t="s">
        <v>54</v>
      </c>
      <c r="BM35" s="116"/>
      <c r="BN35" s="116"/>
      <c r="BO35" s="116"/>
      <c r="BP35" s="116"/>
      <c r="BQ35" s="98"/>
      <c r="BR35" s="155"/>
      <c r="BS35" s="121" t="s">
        <v>54</v>
      </c>
      <c r="BT35" s="116"/>
      <c r="BU35" s="116"/>
      <c r="BV35" s="116"/>
      <c r="BW35" s="116"/>
      <c r="BX35" s="98"/>
    </row>
    <row r="36" spans="1:76" x14ac:dyDescent="0.2">
      <c r="A36" s="121" t="s">
        <v>53</v>
      </c>
      <c r="B36" s="116">
        <f t="shared" ref="B36:B67" si="22">P36+I36</f>
        <v>69312</v>
      </c>
      <c r="C36" s="116">
        <f t="shared" ref="C36:C67" si="23">Q36+J36</f>
        <v>67653</v>
      </c>
      <c r="D36" s="116">
        <f t="shared" ref="D36:D67" si="24">R36+K36</f>
        <v>11544</v>
      </c>
      <c r="E36" s="116">
        <f t="shared" ref="E36:E67" si="25">S36+L36</f>
        <v>-38088</v>
      </c>
      <c r="F36" s="98">
        <f t="shared" ref="F36:F67" si="26">SUM(B36:E36)</f>
        <v>110421</v>
      </c>
      <c r="G36" s="155"/>
      <c r="H36" s="121" t="s">
        <v>53</v>
      </c>
      <c r="I36" s="7">
        <v>0</v>
      </c>
      <c r="J36" s="7">
        <v>0</v>
      </c>
      <c r="K36" s="7">
        <v>0</v>
      </c>
      <c r="L36" s="7">
        <v>0</v>
      </c>
      <c r="M36" s="98">
        <f t="shared" ref="M36:M67" si="27">SUM(I36:L36)</f>
        <v>0</v>
      </c>
      <c r="N36" s="155"/>
      <c r="O36" s="121" t="s">
        <v>53</v>
      </c>
      <c r="P36" s="116">
        <f t="shared" ref="P36:P67" si="28">AR36-AK36+AD36+W36</f>
        <v>69312</v>
      </c>
      <c r="Q36" s="116">
        <f t="shared" ref="Q36:Q67" si="29">AS36-AL36+AE36+X36</f>
        <v>67653</v>
      </c>
      <c r="R36" s="116">
        <f t="shared" ref="R36:R67" si="30">AT36-AM36+AF36+Y36</f>
        <v>11544</v>
      </c>
      <c r="S36" s="116">
        <f t="shared" ref="S36:S67" si="31">AU36-AN36+AG36+Z36</f>
        <v>-38088</v>
      </c>
      <c r="T36" s="98">
        <f t="shared" ref="T36:T67" si="32">SUM(P36:S36)</f>
        <v>110421</v>
      </c>
      <c r="U36" s="155"/>
      <c r="V36" s="121" t="s">
        <v>53</v>
      </c>
      <c r="W36" s="116">
        <v>0</v>
      </c>
      <c r="X36" s="116">
        <v>0</v>
      </c>
      <c r="Y36" s="116">
        <v>0</v>
      </c>
      <c r="Z36" s="116">
        <v>0</v>
      </c>
      <c r="AA36" s="98">
        <f t="shared" ref="AA36:AA67" si="33">SUM(W36:Z36)</f>
        <v>0</v>
      </c>
      <c r="AB36" s="155"/>
      <c r="AC36" s="121" t="s">
        <v>53</v>
      </c>
      <c r="AD36" s="116">
        <v>46208</v>
      </c>
      <c r="AE36" s="116">
        <v>45102</v>
      </c>
      <c r="AF36" s="116">
        <v>7696</v>
      </c>
      <c r="AG36" s="116">
        <v>-25392</v>
      </c>
      <c r="AH36" s="98">
        <f t="shared" ref="AH36:AH67" si="34">SUM(AD36:AG36)</f>
        <v>73614</v>
      </c>
      <c r="AI36" s="155"/>
      <c r="AJ36" s="121" t="s">
        <v>53</v>
      </c>
      <c r="AK36" s="116">
        <v>0</v>
      </c>
      <c r="AL36" s="116">
        <v>0</v>
      </c>
      <c r="AM36" s="116">
        <v>0</v>
      </c>
      <c r="AN36" s="116">
        <v>0</v>
      </c>
      <c r="AO36" s="98">
        <f t="shared" ref="AO36:AO67" si="35">SUM(AK36:AN36)</f>
        <v>0</v>
      </c>
      <c r="AP36" s="155"/>
      <c r="AQ36" s="121" t="s">
        <v>53</v>
      </c>
      <c r="AR36" s="116">
        <f t="shared" ref="AR36:AU37" si="36">BT36-BM36+BF36+AY36</f>
        <v>23104</v>
      </c>
      <c r="AS36" s="116">
        <f t="shared" si="36"/>
        <v>22551</v>
      </c>
      <c r="AT36" s="116">
        <f t="shared" si="36"/>
        <v>3848</v>
      </c>
      <c r="AU36" s="116">
        <f t="shared" si="36"/>
        <v>-12696</v>
      </c>
      <c r="AV36" s="98">
        <f t="shared" ref="AV36:AV67" si="37">SUM(AR36:AU36)</f>
        <v>36807</v>
      </c>
      <c r="AW36" s="155"/>
      <c r="AX36" s="121" t="s">
        <v>53</v>
      </c>
      <c r="AY36" s="116">
        <v>0</v>
      </c>
      <c r="AZ36" s="116">
        <v>0</v>
      </c>
      <c r="BA36" s="116">
        <v>0</v>
      </c>
      <c r="BB36" s="116">
        <v>0</v>
      </c>
      <c r="BC36" s="98">
        <f t="shared" ref="BC36:BC47" si="38">SUM(AY36:BB36)</f>
        <v>0</v>
      </c>
      <c r="BD36" s="155"/>
      <c r="BE36" s="121" t="s">
        <v>53</v>
      </c>
      <c r="BF36" s="116">
        <v>23104</v>
      </c>
      <c r="BG36" s="116">
        <v>22551</v>
      </c>
      <c r="BH36" s="116">
        <v>3848</v>
      </c>
      <c r="BI36" s="116">
        <v>-12696</v>
      </c>
      <c r="BJ36" s="98">
        <f t="shared" ref="BJ36:BJ47" si="39">SUM(BF36:BI36)</f>
        <v>36807</v>
      </c>
      <c r="BK36" s="155"/>
      <c r="BL36" s="121" t="s">
        <v>53</v>
      </c>
      <c r="BM36" s="116">
        <v>0</v>
      </c>
      <c r="BN36" s="116">
        <v>0</v>
      </c>
      <c r="BO36" s="116">
        <v>0</v>
      </c>
      <c r="BP36" s="116">
        <v>0</v>
      </c>
      <c r="BQ36" s="98">
        <f t="shared" ref="BQ36:BQ47" si="40">SUM(BM36:BP36)</f>
        <v>0</v>
      </c>
      <c r="BR36" s="155"/>
      <c r="BS36" s="121" t="s">
        <v>53</v>
      </c>
      <c r="BT36" s="116">
        <v>0</v>
      </c>
      <c r="BU36" s="116">
        <v>0</v>
      </c>
      <c r="BV36" s="116">
        <v>0</v>
      </c>
      <c r="BW36" s="116">
        <v>0</v>
      </c>
      <c r="BX36" s="98">
        <v>0</v>
      </c>
    </row>
    <row r="37" spans="1:76" x14ac:dyDescent="0.2">
      <c r="A37" s="119" t="s">
        <v>52</v>
      </c>
      <c r="B37" s="116">
        <f t="shared" si="22"/>
        <v>283992</v>
      </c>
      <c r="C37" s="116">
        <f t="shared" si="23"/>
        <v>276720</v>
      </c>
      <c r="D37" s="116">
        <f t="shared" si="24"/>
        <v>178107</v>
      </c>
      <c r="E37" s="116">
        <f t="shared" si="25"/>
        <v>-99810</v>
      </c>
      <c r="F37" s="98">
        <f t="shared" si="26"/>
        <v>639009</v>
      </c>
      <c r="G37" s="155"/>
      <c r="H37" s="119" t="s">
        <v>52</v>
      </c>
      <c r="I37" s="7">
        <v>0</v>
      </c>
      <c r="J37" s="7">
        <v>0</v>
      </c>
      <c r="K37" s="7">
        <v>0</v>
      </c>
      <c r="L37" s="7">
        <v>0</v>
      </c>
      <c r="M37" s="98">
        <f t="shared" si="27"/>
        <v>0</v>
      </c>
      <c r="N37" s="155"/>
      <c r="O37" s="119" t="s">
        <v>52</v>
      </c>
      <c r="P37" s="116">
        <f t="shared" si="28"/>
        <v>283992</v>
      </c>
      <c r="Q37" s="116">
        <f t="shared" si="29"/>
        <v>276720</v>
      </c>
      <c r="R37" s="116">
        <f t="shared" si="30"/>
        <v>178107</v>
      </c>
      <c r="S37" s="116">
        <f t="shared" si="31"/>
        <v>-99810</v>
      </c>
      <c r="T37" s="98">
        <f t="shared" si="32"/>
        <v>639009</v>
      </c>
      <c r="U37" s="155"/>
      <c r="V37" s="119" t="s">
        <v>52</v>
      </c>
      <c r="W37" s="116">
        <v>0</v>
      </c>
      <c r="X37" s="116">
        <v>0</v>
      </c>
      <c r="Y37" s="116">
        <v>0</v>
      </c>
      <c r="Z37" s="116">
        <v>0</v>
      </c>
      <c r="AA37" s="98">
        <f t="shared" si="33"/>
        <v>0</v>
      </c>
      <c r="AB37" s="155"/>
      <c r="AC37" s="119" t="s">
        <v>52</v>
      </c>
      <c r="AD37" s="116">
        <v>189328</v>
      </c>
      <c r="AE37" s="116">
        <v>184480</v>
      </c>
      <c r="AF37" s="116">
        <v>118738</v>
      </c>
      <c r="AG37" s="116">
        <v>-66540</v>
      </c>
      <c r="AH37" s="98">
        <f t="shared" si="34"/>
        <v>426006</v>
      </c>
      <c r="AI37" s="155"/>
      <c r="AJ37" s="119" t="s">
        <v>52</v>
      </c>
      <c r="AK37" s="116">
        <v>0</v>
      </c>
      <c r="AL37" s="116">
        <v>0</v>
      </c>
      <c r="AM37" s="116">
        <v>0</v>
      </c>
      <c r="AN37" s="116">
        <v>0</v>
      </c>
      <c r="AO37" s="98">
        <f t="shared" si="35"/>
        <v>0</v>
      </c>
      <c r="AP37" s="155"/>
      <c r="AQ37" s="119" t="s">
        <v>52</v>
      </c>
      <c r="AR37" s="116">
        <f t="shared" si="36"/>
        <v>94664</v>
      </c>
      <c r="AS37" s="116">
        <f t="shared" si="36"/>
        <v>92240</v>
      </c>
      <c r="AT37" s="116">
        <f t="shared" si="36"/>
        <v>59369</v>
      </c>
      <c r="AU37" s="116">
        <f t="shared" si="36"/>
        <v>-33270</v>
      </c>
      <c r="AV37" s="98">
        <f t="shared" si="37"/>
        <v>213003</v>
      </c>
      <c r="AW37" s="155"/>
      <c r="AX37" s="119" t="s">
        <v>52</v>
      </c>
      <c r="AY37" s="116">
        <v>0</v>
      </c>
      <c r="AZ37" s="116">
        <v>0</v>
      </c>
      <c r="BA37" s="116">
        <v>0</v>
      </c>
      <c r="BB37" s="116">
        <v>0</v>
      </c>
      <c r="BC37" s="98">
        <f t="shared" si="38"/>
        <v>0</v>
      </c>
      <c r="BD37" s="155"/>
      <c r="BE37" s="119" t="s">
        <v>52</v>
      </c>
      <c r="BF37" s="116">
        <v>94664</v>
      </c>
      <c r="BG37" s="116">
        <v>92240</v>
      </c>
      <c r="BH37" s="116">
        <v>59369</v>
      </c>
      <c r="BI37" s="116">
        <v>-33270</v>
      </c>
      <c r="BJ37" s="98">
        <f t="shared" si="39"/>
        <v>213003</v>
      </c>
      <c r="BK37" s="155"/>
      <c r="BL37" s="119" t="s">
        <v>52</v>
      </c>
      <c r="BM37" s="116">
        <v>0</v>
      </c>
      <c r="BN37" s="116">
        <v>0</v>
      </c>
      <c r="BO37" s="116">
        <v>0</v>
      </c>
      <c r="BP37" s="116">
        <v>0</v>
      </c>
      <c r="BQ37" s="98">
        <f t="shared" si="40"/>
        <v>0</v>
      </c>
      <c r="BR37" s="155"/>
      <c r="BS37" s="119" t="s">
        <v>52</v>
      </c>
      <c r="BT37" s="116">
        <v>0</v>
      </c>
      <c r="BU37" s="116">
        <v>0</v>
      </c>
      <c r="BV37" s="116">
        <v>0</v>
      </c>
      <c r="BW37" s="116">
        <v>0</v>
      </c>
      <c r="BX37" s="98">
        <v>0</v>
      </c>
    </row>
    <row r="38" spans="1:76" x14ac:dyDescent="0.2">
      <c r="A38" s="121" t="s">
        <v>51</v>
      </c>
      <c r="B38" s="116">
        <f t="shared" si="22"/>
        <v>11906.96</v>
      </c>
      <c r="C38" s="116">
        <f t="shared" si="23"/>
        <v>11607</v>
      </c>
      <c r="D38" s="116">
        <f t="shared" si="24"/>
        <v>4296</v>
      </c>
      <c r="E38" s="116">
        <f t="shared" si="25"/>
        <v>-3327</v>
      </c>
      <c r="F38" s="98">
        <f t="shared" si="26"/>
        <v>24482.959999999999</v>
      </c>
      <c r="G38" s="155"/>
      <c r="H38" s="121" t="s">
        <v>51</v>
      </c>
      <c r="I38" s="7">
        <v>0</v>
      </c>
      <c r="J38" s="7">
        <v>0</v>
      </c>
      <c r="K38" s="7">
        <v>0</v>
      </c>
      <c r="L38" s="7">
        <v>0</v>
      </c>
      <c r="M38" s="98">
        <f t="shared" si="27"/>
        <v>0</v>
      </c>
      <c r="N38" s="155"/>
      <c r="O38" s="121" t="s">
        <v>51</v>
      </c>
      <c r="P38" s="116">
        <f t="shared" si="28"/>
        <v>11906.96</v>
      </c>
      <c r="Q38" s="116">
        <f t="shared" si="29"/>
        <v>11607</v>
      </c>
      <c r="R38" s="116">
        <f t="shared" si="30"/>
        <v>4296</v>
      </c>
      <c r="S38" s="116">
        <f t="shared" si="31"/>
        <v>-3327</v>
      </c>
      <c r="T38" s="98">
        <f t="shared" si="32"/>
        <v>24482.959999999999</v>
      </c>
      <c r="U38" s="155"/>
      <c r="V38" s="121" t="s">
        <v>51</v>
      </c>
      <c r="W38" s="116">
        <v>0</v>
      </c>
      <c r="X38" s="116">
        <v>0</v>
      </c>
      <c r="Y38" s="116">
        <v>0</v>
      </c>
      <c r="Z38" s="116">
        <v>0</v>
      </c>
      <c r="AA38" s="98">
        <f t="shared" si="33"/>
        <v>0</v>
      </c>
      <c r="AB38" s="155"/>
      <c r="AC38" s="121" t="s">
        <v>51</v>
      </c>
      <c r="AD38" s="116">
        <v>7938</v>
      </c>
      <c r="AE38" s="116">
        <v>7738</v>
      </c>
      <c r="AF38" s="116">
        <v>2864</v>
      </c>
      <c r="AG38" s="116">
        <v>-2218</v>
      </c>
      <c r="AH38" s="98">
        <f t="shared" si="34"/>
        <v>16322</v>
      </c>
      <c r="AI38" s="155"/>
      <c r="AJ38" s="121" t="s">
        <v>51</v>
      </c>
      <c r="AK38" s="116">
        <v>0</v>
      </c>
      <c r="AL38" s="116">
        <v>0</v>
      </c>
      <c r="AM38" s="116">
        <v>0</v>
      </c>
      <c r="AN38" s="116">
        <v>0</v>
      </c>
      <c r="AO38" s="98">
        <f t="shared" si="35"/>
        <v>0</v>
      </c>
      <c r="AP38" s="155"/>
      <c r="AQ38" s="121" t="s">
        <v>51</v>
      </c>
      <c r="AR38" s="116">
        <f>BT38-BM38+BF38+AY38-0.04</f>
        <v>3968.96</v>
      </c>
      <c r="AS38" s="116">
        <f t="shared" ref="AS38:AS67" si="41">BU38-BN38+BG38+AZ38</f>
        <v>3869</v>
      </c>
      <c r="AT38" s="116">
        <f t="shared" ref="AT38:AT67" si="42">BV38-BO38+BH38+BA38</f>
        <v>1432</v>
      </c>
      <c r="AU38" s="116">
        <f t="shared" ref="AU38:AU67" si="43">BW38-BP38+BI38+BB38</f>
        <v>-1109</v>
      </c>
      <c r="AV38" s="98">
        <f t="shared" si="37"/>
        <v>8160.9599999999991</v>
      </c>
      <c r="AW38" s="155"/>
      <c r="AX38" s="121" t="s">
        <v>51</v>
      </c>
      <c r="AY38" s="116">
        <v>0</v>
      </c>
      <c r="AZ38" s="116">
        <v>0</v>
      </c>
      <c r="BA38" s="116">
        <v>0</v>
      </c>
      <c r="BB38" s="116">
        <v>0</v>
      </c>
      <c r="BC38" s="98">
        <f t="shared" si="38"/>
        <v>0</v>
      </c>
      <c r="BD38" s="155"/>
      <c r="BE38" s="121" t="s">
        <v>51</v>
      </c>
      <c r="BF38" s="116">
        <v>3969</v>
      </c>
      <c r="BG38" s="116">
        <v>3869</v>
      </c>
      <c r="BH38" s="116">
        <v>1432</v>
      </c>
      <c r="BI38" s="116">
        <v>-1109</v>
      </c>
      <c r="BJ38" s="98">
        <f t="shared" si="39"/>
        <v>8161</v>
      </c>
      <c r="BK38" s="155"/>
      <c r="BL38" s="121" t="s">
        <v>51</v>
      </c>
      <c r="BM38" s="116">
        <v>0</v>
      </c>
      <c r="BN38" s="116">
        <v>0</v>
      </c>
      <c r="BO38" s="116">
        <v>0</v>
      </c>
      <c r="BP38" s="116">
        <v>0</v>
      </c>
      <c r="BQ38" s="98">
        <f t="shared" si="40"/>
        <v>0</v>
      </c>
      <c r="BR38" s="155"/>
      <c r="BS38" s="121" t="s">
        <v>51</v>
      </c>
      <c r="BT38" s="116">
        <v>0</v>
      </c>
      <c r="BU38" s="116">
        <v>0</v>
      </c>
      <c r="BV38" s="116">
        <v>0</v>
      </c>
      <c r="BW38" s="116">
        <v>0</v>
      </c>
      <c r="BX38" s="98">
        <v>0</v>
      </c>
    </row>
    <row r="39" spans="1:76" x14ac:dyDescent="0.2">
      <c r="A39" s="119" t="s">
        <v>50</v>
      </c>
      <c r="B39" s="116">
        <f t="shared" si="22"/>
        <v>1355361</v>
      </c>
      <c r="C39" s="116">
        <f t="shared" si="23"/>
        <v>1319184</v>
      </c>
      <c r="D39" s="116">
        <f t="shared" si="24"/>
        <v>389367</v>
      </c>
      <c r="E39" s="116">
        <f t="shared" si="25"/>
        <v>-887946</v>
      </c>
      <c r="F39" s="98">
        <f t="shared" si="26"/>
        <v>2175966</v>
      </c>
      <c r="G39" s="155"/>
      <c r="H39" s="119" t="s">
        <v>50</v>
      </c>
      <c r="I39" s="7">
        <v>0</v>
      </c>
      <c r="J39" s="7">
        <v>0</v>
      </c>
      <c r="K39" s="7">
        <v>0</v>
      </c>
      <c r="L39" s="7">
        <v>0</v>
      </c>
      <c r="M39" s="98">
        <f t="shared" si="27"/>
        <v>0</v>
      </c>
      <c r="N39" s="155"/>
      <c r="O39" s="119" t="s">
        <v>50</v>
      </c>
      <c r="P39" s="116">
        <f t="shared" si="28"/>
        <v>1355361</v>
      </c>
      <c r="Q39" s="116">
        <f t="shared" si="29"/>
        <v>1319184</v>
      </c>
      <c r="R39" s="116">
        <f t="shared" si="30"/>
        <v>389367</v>
      </c>
      <c r="S39" s="116">
        <f t="shared" si="31"/>
        <v>-887946</v>
      </c>
      <c r="T39" s="98">
        <f t="shared" si="32"/>
        <v>2175966</v>
      </c>
      <c r="U39" s="155"/>
      <c r="V39" s="119" t="s">
        <v>50</v>
      </c>
      <c r="W39" s="116">
        <v>0</v>
      </c>
      <c r="X39" s="116">
        <v>0</v>
      </c>
      <c r="Y39" s="116">
        <v>0</v>
      </c>
      <c r="Z39" s="116">
        <v>0</v>
      </c>
      <c r="AA39" s="98">
        <f t="shared" si="33"/>
        <v>0</v>
      </c>
      <c r="AB39" s="155"/>
      <c r="AC39" s="119" t="s">
        <v>50</v>
      </c>
      <c r="AD39" s="116">
        <v>903574</v>
      </c>
      <c r="AE39" s="116">
        <v>879456</v>
      </c>
      <c r="AF39" s="116">
        <v>259578</v>
      </c>
      <c r="AG39" s="116">
        <v>-591964</v>
      </c>
      <c r="AH39" s="98">
        <f t="shared" si="34"/>
        <v>1450644</v>
      </c>
      <c r="AI39" s="155"/>
      <c r="AJ39" s="119" t="s">
        <v>50</v>
      </c>
      <c r="AK39" s="116">
        <v>0</v>
      </c>
      <c r="AL39" s="116">
        <v>0</v>
      </c>
      <c r="AM39" s="116">
        <v>0</v>
      </c>
      <c r="AN39" s="116">
        <v>0</v>
      </c>
      <c r="AO39" s="98">
        <f t="shared" si="35"/>
        <v>0</v>
      </c>
      <c r="AP39" s="155"/>
      <c r="AQ39" s="119" t="s">
        <v>50</v>
      </c>
      <c r="AR39" s="116">
        <f>BT39-BM39+BF39+AY39</f>
        <v>451787</v>
      </c>
      <c r="AS39" s="116">
        <f t="shared" si="41"/>
        <v>439728</v>
      </c>
      <c r="AT39" s="116">
        <f t="shared" si="42"/>
        <v>129789</v>
      </c>
      <c r="AU39" s="116">
        <f t="shared" si="43"/>
        <v>-295982</v>
      </c>
      <c r="AV39" s="98">
        <f t="shared" si="37"/>
        <v>725322</v>
      </c>
      <c r="AW39" s="155"/>
      <c r="AX39" s="119" t="s">
        <v>50</v>
      </c>
      <c r="AY39" s="116">
        <v>0</v>
      </c>
      <c r="AZ39" s="116">
        <v>0</v>
      </c>
      <c r="BA39" s="116">
        <v>0</v>
      </c>
      <c r="BB39" s="116">
        <v>0</v>
      </c>
      <c r="BC39" s="98">
        <f t="shared" si="38"/>
        <v>0</v>
      </c>
      <c r="BD39" s="155"/>
      <c r="BE39" s="119" t="s">
        <v>50</v>
      </c>
      <c r="BF39" s="116">
        <v>451787</v>
      </c>
      <c r="BG39" s="116">
        <v>439728</v>
      </c>
      <c r="BH39" s="116">
        <v>129789</v>
      </c>
      <c r="BI39" s="116">
        <v>-295982</v>
      </c>
      <c r="BJ39" s="98">
        <f t="shared" si="39"/>
        <v>725322</v>
      </c>
      <c r="BK39" s="155"/>
      <c r="BL39" s="119" t="s">
        <v>50</v>
      </c>
      <c r="BM39" s="116">
        <v>0</v>
      </c>
      <c r="BN39" s="116">
        <v>0</v>
      </c>
      <c r="BO39" s="116">
        <v>0</v>
      </c>
      <c r="BP39" s="116">
        <v>0</v>
      </c>
      <c r="BQ39" s="98">
        <f t="shared" si="40"/>
        <v>0</v>
      </c>
      <c r="BR39" s="155"/>
      <c r="BS39" s="119" t="s">
        <v>50</v>
      </c>
      <c r="BT39" s="116">
        <v>0</v>
      </c>
      <c r="BU39" s="116">
        <v>0</v>
      </c>
      <c r="BV39" s="116">
        <v>0</v>
      </c>
      <c r="BW39" s="116">
        <v>0</v>
      </c>
      <c r="BX39" s="98">
        <v>0</v>
      </c>
    </row>
    <row r="40" spans="1:76" x14ac:dyDescent="0.2">
      <c r="A40" s="119" t="s">
        <v>49</v>
      </c>
      <c r="B40" s="116">
        <f t="shared" si="22"/>
        <v>452325.04000000004</v>
      </c>
      <c r="C40" s="116">
        <f t="shared" si="23"/>
        <v>439734</v>
      </c>
      <c r="D40" s="116">
        <f t="shared" si="24"/>
        <v>254514</v>
      </c>
      <c r="E40" s="116">
        <f t="shared" si="25"/>
        <v>-278301</v>
      </c>
      <c r="F40" s="98">
        <f t="shared" si="26"/>
        <v>868272.04</v>
      </c>
      <c r="G40" s="155"/>
      <c r="H40" s="119" t="s">
        <v>49</v>
      </c>
      <c r="I40" s="7">
        <v>0</v>
      </c>
      <c r="J40" s="7">
        <v>0</v>
      </c>
      <c r="K40" s="7">
        <v>0</v>
      </c>
      <c r="L40" s="7">
        <v>0</v>
      </c>
      <c r="M40" s="98">
        <f t="shared" si="27"/>
        <v>0</v>
      </c>
      <c r="N40" s="155"/>
      <c r="O40" s="119" t="s">
        <v>49</v>
      </c>
      <c r="P40" s="116">
        <f t="shared" si="28"/>
        <v>452325.04000000004</v>
      </c>
      <c r="Q40" s="116">
        <f t="shared" si="29"/>
        <v>439734</v>
      </c>
      <c r="R40" s="116">
        <f t="shared" si="30"/>
        <v>254514</v>
      </c>
      <c r="S40" s="116">
        <f t="shared" si="31"/>
        <v>-278301</v>
      </c>
      <c r="T40" s="98">
        <f t="shared" si="32"/>
        <v>868272.04</v>
      </c>
      <c r="U40" s="155"/>
      <c r="V40" s="119" t="s">
        <v>49</v>
      </c>
      <c r="W40" s="116">
        <v>0</v>
      </c>
      <c r="X40" s="116">
        <v>0</v>
      </c>
      <c r="Y40" s="116">
        <v>0</v>
      </c>
      <c r="Z40" s="116">
        <v>0</v>
      </c>
      <c r="AA40" s="98">
        <f t="shared" si="33"/>
        <v>0</v>
      </c>
      <c r="AB40" s="155"/>
      <c r="AC40" s="119" t="s">
        <v>49</v>
      </c>
      <c r="AD40" s="116">
        <v>301550</v>
      </c>
      <c r="AE40" s="116">
        <v>293156</v>
      </c>
      <c r="AF40" s="116">
        <v>169676</v>
      </c>
      <c r="AG40" s="116">
        <v>-185534</v>
      </c>
      <c r="AH40" s="98">
        <f t="shared" si="34"/>
        <v>578848</v>
      </c>
      <c r="AI40" s="155"/>
      <c r="AJ40" s="119" t="s">
        <v>49</v>
      </c>
      <c r="AK40" s="116">
        <v>0</v>
      </c>
      <c r="AL40" s="116">
        <v>0</v>
      </c>
      <c r="AM40" s="116">
        <v>0</v>
      </c>
      <c r="AN40" s="116">
        <v>0</v>
      </c>
      <c r="AO40" s="98">
        <f t="shared" si="35"/>
        <v>0</v>
      </c>
      <c r="AP40" s="155"/>
      <c r="AQ40" s="119" t="s">
        <v>49</v>
      </c>
      <c r="AR40" s="116">
        <f>BT40-BM40+BF40+AY40+0.04</f>
        <v>150775.04000000001</v>
      </c>
      <c r="AS40" s="116">
        <f t="shared" si="41"/>
        <v>146578</v>
      </c>
      <c r="AT40" s="116">
        <f t="shared" si="42"/>
        <v>84838</v>
      </c>
      <c r="AU40" s="116">
        <f t="shared" si="43"/>
        <v>-92767</v>
      </c>
      <c r="AV40" s="98">
        <f t="shared" si="37"/>
        <v>289424.04000000004</v>
      </c>
      <c r="AW40" s="155"/>
      <c r="AX40" s="119" t="s">
        <v>49</v>
      </c>
      <c r="AY40" s="116">
        <v>0</v>
      </c>
      <c r="AZ40" s="116">
        <v>0</v>
      </c>
      <c r="BA40" s="116">
        <v>0</v>
      </c>
      <c r="BB40" s="116">
        <v>0</v>
      </c>
      <c r="BC40" s="98">
        <f t="shared" si="38"/>
        <v>0</v>
      </c>
      <c r="BD40" s="155"/>
      <c r="BE40" s="119" t="s">
        <v>49</v>
      </c>
      <c r="BF40" s="116">
        <v>150775</v>
      </c>
      <c r="BG40" s="116">
        <v>146578</v>
      </c>
      <c r="BH40" s="116">
        <v>84838</v>
      </c>
      <c r="BI40" s="116">
        <v>-92767</v>
      </c>
      <c r="BJ40" s="98">
        <f t="shared" si="39"/>
        <v>289424</v>
      </c>
      <c r="BK40" s="155"/>
      <c r="BL40" s="119" t="s">
        <v>49</v>
      </c>
      <c r="BM40" s="116">
        <v>0</v>
      </c>
      <c r="BN40" s="116">
        <v>0</v>
      </c>
      <c r="BO40" s="116">
        <v>0</v>
      </c>
      <c r="BP40" s="116">
        <v>0</v>
      </c>
      <c r="BQ40" s="98">
        <f t="shared" si="40"/>
        <v>0</v>
      </c>
      <c r="BR40" s="155"/>
      <c r="BS40" s="119" t="s">
        <v>49</v>
      </c>
      <c r="BT40" s="116">
        <v>0</v>
      </c>
      <c r="BU40" s="116">
        <v>0</v>
      </c>
      <c r="BV40" s="116">
        <v>0</v>
      </c>
      <c r="BW40" s="116">
        <v>0</v>
      </c>
      <c r="BX40" s="98">
        <v>0</v>
      </c>
    </row>
    <row r="41" spans="1:76" x14ac:dyDescent="0.2">
      <c r="A41" s="119" t="s">
        <v>48</v>
      </c>
      <c r="B41" s="116">
        <f t="shared" si="22"/>
        <v>736098.04</v>
      </c>
      <c r="C41" s="116">
        <f t="shared" si="23"/>
        <v>715551</v>
      </c>
      <c r="D41" s="116">
        <f t="shared" si="24"/>
        <v>264336</v>
      </c>
      <c r="E41" s="116">
        <f t="shared" si="25"/>
        <v>-420375</v>
      </c>
      <c r="F41" s="98">
        <f t="shared" si="26"/>
        <v>1295610.04</v>
      </c>
      <c r="G41" s="155"/>
      <c r="H41" s="119" t="s">
        <v>48</v>
      </c>
      <c r="I41" s="7">
        <v>0</v>
      </c>
      <c r="J41" s="7">
        <v>0</v>
      </c>
      <c r="K41" s="7">
        <v>0</v>
      </c>
      <c r="L41" s="7">
        <v>0</v>
      </c>
      <c r="M41" s="98">
        <f t="shared" si="27"/>
        <v>0</v>
      </c>
      <c r="N41" s="155"/>
      <c r="O41" s="119" t="s">
        <v>48</v>
      </c>
      <c r="P41" s="116">
        <f t="shared" si="28"/>
        <v>736098.04</v>
      </c>
      <c r="Q41" s="116">
        <f t="shared" si="29"/>
        <v>715551</v>
      </c>
      <c r="R41" s="116">
        <f t="shared" si="30"/>
        <v>264336</v>
      </c>
      <c r="S41" s="116">
        <f t="shared" si="31"/>
        <v>-420375</v>
      </c>
      <c r="T41" s="98">
        <f t="shared" si="32"/>
        <v>1295610.04</v>
      </c>
      <c r="U41" s="155"/>
      <c r="V41" s="119" t="s">
        <v>48</v>
      </c>
      <c r="W41" s="116">
        <v>0</v>
      </c>
      <c r="X41" s="116">
        <v>0</v>
      </c>
      <c r="Y41" s="116">
        <v>0</v>
      </c>
      <c r="Z41" s="116">
        <v>0</v>
      </c>
      <c r="AA41" s="98">
        <f t="shared" si="33"/>
        <v>0</v>
      </c>
      <c r="AB41" s="155"/>
      <c r="AC41" s="119" t="s">
        <v>48</v>
      </c>
      <c r="AD41" s="116">
        <v>490732</v>
      </c>
      <c r="AE41" s="116">
        <v>477034</v>
      </c>
      <c r="AF41" s="116">
        <v>176224</v>
      </c>
      <c r="AG41" s="116">
        <v>-280250</v>
      </c>
      <c r="AH41" s="98">
        <f t="shared" si="34"/>
        <v>863740</v>
      </c>
      <c r="AI41" s="155"/>
      <c r="AJ41" s="119" t="s">
        <v>48</v>
      </c>
      <c r="AK41" s="116">
        <v>0</v>
      </c>
      <c r="AL41" s="116">
        <v>0</v>
      </c>
      <c r="AM41" s="116">
        <v>0</v>
      </c>
      <c r="AN41" s="116">
        <v>0</v>
      </c>
      <c r="AO41" s="98">
        <f t="shared" si="35"/>
        <v>0</v>
      </c>
      <c r="AP41" s="155"/>
      <c r="AQ41" s="119" t="s">
        <v>48</v>
      </c>
      <c r="AR41" s="116">
        <f>BT41-BM41+BF41+AY41+0.04</f>
        <v>245366.04</v>
      </c>
      <c r="AS41" s="116">
        <f t="shared" si="41"/>
        <v>238517</v>
      </c>
      <c r="AT41" s="116">
        <f t="shared" si="42"/>
        <v>88112</v>
      </c>
      <c r="AU41" s="116">
        <f t="shared" si="43"/>
        <v>-140125</v>
      </c>
      <c r="AV41" s="98">
        <f t="shared" si="37"/>
        <v>431870.04000000004</v>
      </c>
      <c r="AW41" s="155"/>
      <c r="AX41" s="119" t="s">
        <v>48</v>
      </c>
      <c r="AY41" s="116">
        <v>0</v>
      </c>
      <c r="AZ41" s="116">
        <v>0</v>
      </c>
      <c r="BA41" s="116">
        <v>0</v>
      </c>
      <c r="BB41" s="116">
        <v>0</v>
      </c>
      <c r="BC41" s="98">
        <f t="shared" si="38"/>
        <v>0</v>
      </c>
      <c r="BD41" s="155"/>
      <c r="BE41" s="119" t="s">
        <v>48</v>
      </c>
      <c r="BF41" s="116">
        <v>245366</v>
      </c>
      <c r="BG41" s="116">
        <v>238517</v>
      </c>
      <c r="BH41" s="116">
        <v>88112</v>
      </c>
      <c r="BI41" s="116">
        <v>-140125</v>
      </c>
      <c r="BJ41" s="98">
        <f t="shared" si="39"/>
        <v>431870</v>
      </c>
      <c r="BK41" s="155"/>
      <c r="BL41" s="119" t="s">
        <v>48</v>
      </c>
      <c r="BM41" s="116">
        <v>0</v>
      </c>
      <c r="BN41" s="116">
        <v>0</v>
      </c>
      <c r="BO41" s="116">
        <v>0</v>
      </c>
      <c r="BP41" s="116">
        <v>0</v>
      </c>
      <c r="BQ41" s="98">
        <f t="shared" si="40"/>
        <v>0</v>
      </c>
      <c r="BR41" s="155"/>
      <c r="BS41" s="119" t="s">
        <v>48</v>
      </c>
      <c r="BT41" s="116">
        <v>0</v>
      </c>
      <c r="BU41" s="116">
        <v>0</v>
      </c>
      <c r="BV41" s="116">
        <v>0</v>
      </c>
      <c r="BW41" s="116">
        <v>0</v>
      </c>
      <c r="BX41" s="98">
        <v>0</v>
      </c>
    </row>
    <row r="42" spans="1:76" x14ac:dyDescent="0.2">
      <c r="A42" s="119" t="s">
        <v>47</v>
      </c>
      <c r="B42" s="116">
        <f t="shared" si="22"/>
        <v>571626</v>
      </c>
      <c r="C42" s="116">
        <f t="shared" si="23"/>
        <v>555696</v>
      </c>
      <c r="D42" s="116">
        <f t="shared" si="24"/>
        <v>219330</v>
      </c>
      <c r="E42" s="116">
        <f t="shared" si="25"/>
        <v>-333756</v>
      </c>
      <c r="F42" s="98">
        <f t="shared" si="26"/>
        <v>1012896</v>
      </c>
      <c r="G42" s="155"/>
      <c r="H42" s="119" t="s">
        <v>47</v>
      </c>
      <c r="I42" s="7">
        <v>0</v>
      </c>
      <c r="J42" s="7">
        <v>0</v>
      </c>
      <c r="K42" s="7">
        <v>0</v>
      </c>
      <c r="L42" s="7">
        <v>0</v>
      </c>
      <c r="M42" s="98">
        <f t="shared" si="27"/>
        <v>0</v>
      </c>
      <c r="N42" s="155"/>
      <c r="O42" s="119" t="s">
        <v>47</v>
      </c>
      <c r="P42" s="116">
        <f t="shared" si="28"/>
        <v>571626</v>
      </c>
      <c r="Q42" s="116">
        <f t="shared" si="29"/>
        <v>555696</v>
      </c>
      <c r="R42" s="116">
        <f t="shared" si="30"/>
        <v>219330</v>
      </c>
      <c r="S42" s="116">
        <f t="shared" si="31"/>
        <v>-333756</v>
      </c>
      <c r="T42" s="98">
        <f t="shared" si="32"/>
        <v>1012896</v>
      </c>
      <c r="U42" s="155"/>
      <c r="V42" s="119" t="s">
        <v>47</v>
      </c>
      <c r="W42" s="116">
        <v>0</v>
      </c>
      <c r="X42" s="116">
        <v>0</v>
      </c>
      <c r="Y42" s="116">
        <v>0</v>
      </c>
      <c r="Z42" s="116">
        <v>0</v>
      </c>
      <c r="AA42" s="98">
        <f t="shared" si="33"/>
        <v>0</v>
      </c>
      <c r="AB42" s="155"/>
      <c r="AC42" s="119" t="s">
        <v>47</v>
      </c>
      <c r="AD42" s="116">
        <v>381084</v>
      </c>
      <c r="AE42" s="116">
        <v>370464</v>
      </c>
      <c r="AF42" s="116">
        <v>146220</v>
      </c>
      <c r="AG42" s="116">
        <v>-222504</v>
      </c>
      <c r="AH42" s="98">
        <f t="shared" si="34"/>
        <v>675264</v>
      </c>
      <c r="AI42" s="155"/>
      <c r="AJ42" s="119" t="s">
        <v>47</v>
      </c>
      <c r="AK42" s="116">
        <v>0</v>
      </c>
      <c r="AL42" s="116">
        <v>0</v>
      </c>
      <c r="AM42" s="116">
        <v>0</v>
      </c>
      <c r="AN42" s="116">
        <v>0</v>
      </c>
      <c r="AO42" s="98">
        <f t="shared" si="35"/>
        <v>0</v>
      </c>
      <c r="AP42" s="155"/>
      <c r="AQ42" s="119" t="s">
        <v>47</v>
      </c>
      <c r="AR42" s="116">
        <f>BT42-BM42+BF42+AY42</f>
        <v>190542</v>
      </c>
      <c r="AS42" s="116">
        <f t="shared" si="41"/>
        <v>185232</v>
      </c>
      <c r="AT42" s="116">
        <f t="shared" si="42"/>
        <v>73110</v>
      </c>
      <c r="AU42" s="116">
        <f t="shared" si="43"/>
        <v>-111252</v>
      </c>
      <c r="AV42" s="98">
        <f t="shared" si="37"/>
        <v>337632</v>
      </c>
      <c r="AW42" s="155"/>
      <c r="AX42" s="119" t="s">
        <v>47</v>
      </c>
      <c r="AY42" s="116">
        <v>0</v>
      </c>
      <c r="AZ42" s="116">
        <v>0</v>
      </c>
      <c r="BA42" s="116">
        <v>0</v>
      </c>
      <c r="BB42" s="116">
        <v>0</v>
      </c>
      <c r="BC42" s="98">
        <f t="shared" si="38"/>
        <v>0</v>
      </c>
      <c r="BD42" s="155"/>
      <c r="BE42" s="119" t="s">
        <v>47</v>
      </c>
      <c r="BF42" s="116">
        <v>190542</v>
      </c>
      <c r="BG42" s="116">
        <v>185232</v>
      </c>
      <c r="BH42" s="116">
        <v>73110</v>
      </c>
      <c r="BI42" s="116">
        <v>-111252</v>
      </c>
      <c r="BJ42" s="98">
        <f t="shared" si="39"/>
        <v>337632</v>
      </c>
      <c r="BK42" s="155"/>
      <c r="BL42" s="119" t="s">
        <v>47</v>
      </c>
      <c r="BM42" s="116">
        <v>0</v>
      </c>
      <c r="BN42" s="116">
        <v>0</v>
      </c>
      <c r="BO42" s="116">
        <v>0</v>
      </c>
      <c r="BP42" s="116">
        <v>0</v>
      </c>
      <c r="BQ42" s="98">
        <f t="shared" si="40"/>
        <v>0</v>
      </c>
      <c r="BR42" s="155"/>
      <c r="BS42" s="119" t="s">
        <v>47</v>
      </c>
      <c r="BT42" s="116">
        <v>0</v>
      </c>
      <c r="BU42" s="116">
        <v>0</v>
      </c>
      <c r="BV42" s="116">
        <v>0</v>
      </c>
      <c r="BW42" s="116">
        <v>0</v>
      </c>
      <c r="BX42" s="98">
        <v>0</v>
      </c>
    </row>
    <row r="43" spans="1:76" x14ac:dyDescent="0.2">
      <c r="A43" s="119" t="s">
        <v>46</v>
      </c>
      <c r="B43" s="116">
        <f t="shared" si="22"/>
        <v>831023.96</v>
      </c>
      <c r="C43" s="116">
        <f t="shared" si="23"/>
        <v>807831</v>
      </c>
      <c r="D43" s="116">
        <f t="shared" si="24"/>
        <v>425577</v>
      </c>
      <c r="E43" s="116">
        <f t="shared" si="25"/>
        <v>-490698</v>
      </c>
      <c r="F43" s="98">
        <f t="shared" si="26"/>
        <v>1573733.96</v>
      </c>
      <c r="G43" s="155"/>
      <c r="H43" s="119" t="s">
        <v>46</v>
      </c>
      <c r="I43" s="7">
        <v>0</v>
      </c>
      <c r="J43" s="7">
        <v>0</v>
      </c>
      <c r="K43" s="7">
        <v>0</v>
      </c>
      <c r="L43" s="7">
        <v>0</v>
      </c>
      <c r="M43" s="98">
        <f t="shared" si="27"/>
        <v>0</v>
      </c>
      <c r="N43" s="155"/>
      <c r="O43" s="119" t="s">
        <v>46</v>
      </c>
      <c r="P43" s="116">
        <f t="shared" si="28"/>
        <v>831023.96</v>
      </c>
      <c r="Q43" s="116">
        <f t="shared" si="29"/>
        <v>807831</v>
      </c>
      <c r="R43" s="116">
        <f t="shared" si="30"/>
        <v>425577</v>
      </c>
      <c r="S43" s="116">
        <f t="shared" si="31"/>
        <v>-490698</v>
      </c>
      <c r="T43" s="98">
        <f t="shared" si="32"/>
        <v>1573733.96</v>
      </c>
      <c r="U43" s="155"/>
      <c r="V43" s="119" t="s">
        <v>46</v>
      </c>
      <c r="W43" s="116">
        <v>0</v>
      </c>
      <c r="X43" s="116">
        <v>0</v>
      </c>
      <c r="Y43" s="116">
        <v>0</v>
      </c>
      <c r="Z43" s="116">
        <v>0</v>
      </c>
      <c r="AA43" s="98">
        <f t="shared" si="33"/>
        <v>0</v>
      </c>
      <c r="AB43" s="155"/>
      <c r="AC43" s="119" t="s">
        <v>46</v>
      </c>
      <c r="AD43" s="116">
        <v>554016</v>
      </c>
      <c r="AE43" s="116">
        <v>538554</v>
      </c>
      <c r="AF43" s="116">
        <v>283718</v>
      </c>
      <c r="AG43" s="116">
        <v>-327132</v>
      </c>
      <c r="AH43" s="98">
        <f t="shared" si="34"/>
        <v>1049156</v>
      </c>
      <c r="AI43" s="155"/>
      <c r="AJ43" s="119" t="s">
        <v>46</v>
      </c>
      <c r="AK43" s="116">
        <v>0</v>
      </c>
      <c r="AL43" s="116">
        <v>0</v>
      </c>
      <c r="AM43" s="116">
        <v>0</v>
      </c>
      <c r="AN43" s="116">
        <v>0</v>
      </c>
      <c r="AO43" s="98">
        <f t="shared" si="35"/>
        <v>0</v>
      </c>
      <c r="AP43" s="155"/>
      <c r="AQ43" s="119" t="s">
        <v>46</v>
      </c>
      <c r="AR43" s="116">
        <f>BT43-BM43+BF43+AY43-0.04</f>
        <v>277007.96000000002</v>
      </c>
      <c r="AS43" s="116">
        <f t="shared" si="41"/>
        <v>269277</v>
      </c>
      <c r="AT43" s="116">
        <f t="shared" si="42"/>
        <v>141859</v>
      </c>
      <c r="AU43" s="116">
        <f t="shared" si="43"/>
        <v>-163566</v>
      </c>
      <c r="AV43" s="98">
        <f t="shared" si="37"/>
        <v>524577.96</v>
      </c>
      <c r="AW43" s="155"/>
      <c r="AX43" s="119" t="s">
        <v>46</v>
      </c>
      <c r="AY43" s="116">
        <v>0</v>
      </c>
      <c r="AZ43" s="116">
        <v>0</v>
      </c>
      <c r="BA43" s="116">
        <v>0</v>
      </c>
      <c r="BB43" s="116">
        <v>0</v>
      </c>
      <c r="BC43" s="98">
        <f t="shared" si="38"/>
        <v>0</v>
      </c>
      <c r="BD43" s="155"/>
      <c r="BE43" s="119" t="s">
        <v>46</v>
      </c>
      <c r="BF43" s="116">
        <v>277008</v>
      </c>
      <c r="BG43" s="116">
        <v>269277</v>
      </c>
      <c r="BH43" s="116">
        <v>141859</v>
      </c>
      <c r="BI43" s="116">
        <v>-163566</v>
      </c>
      <c r="BJ43" s="98">
        <f t="shared" si="39"/>
        <v>524578</v>
      </c>
      <c r="BK43" s="155"/>
      <c r="BL43" s="119" t="s">
        <v>46</v>
      </c>
      <c r="BM43" s="116">
        <v>0</v>
      </c>
      <c r="BN43" s="116">
        <v>0</v>
      </c>
      <c r="BO43" s="116">
        <v>0</v>
      </c>
      <c r="BP43" s="116">
        <v>0</v>
      </c>
      <c r="BQ43" s="98">
        <f t="shared" si="40"/>
        <v>0</v>
      </c>
      <c r="BR43" s="155"/>
      <c r="BS43" s="119" t="s">
        <v>46</v>
      </c>
      <c r="BT43" s="116">
        <v>0</v>
      </c>
      <c r="BU43" s="116">
        <v>0</v>
      </c>
      <c r="BV43" s="116">
        <v>0</v>
      </c>
      <c r="BW43" s="116">
        <v>0</v>
      </c>
      <c r="BX43" s="98">
        <v>0</v>
      </c>
    </row>
    <row r="44" spans="1:76" x14ac:dyDescent="0.2">
      <c r="A44" s="121" t="s">
        <v>45</v>
      </c>
      <c r="B44" s="116">
        <f t="shared" si="22"/>
        <v>862620.08000000007</v>
      </c>
      <c r="C44" s="116">
        <f t="shared" si="23"/>
        <v>837537</v>
      </c>
      <c r="D44" s="116">
        <f t="shared" si="24"/>
        <v>425325</v>
      </c>
      <c r="E44" s="116">
        <f t="shared" si="25"/>
        <v>-516162</v>
      </c>
      <c r="F44" s="98">
        <f t="shared" si="26"/>
        <v>1609320.08</v>
      </c>
      <c r="G44" s="155"/>
      <c r="H44" s="121" t="s">
        <v>45</v>
      </c>
      <c r="I44" s="7">
        <v>0</v>
      </c>
      <c r="J44" s="7">
        <v>0</v>
      </c>
      <c r="K44" s="7">
        <v>0</v>
      </c>
      <c r="L44" s="7">
        <v>0</v>
      </c>
      <c r="M44" s="98">
        <f t="shared" si="27"/>
        <v>0</v>
      </c>
      <c r="N44" s="155"/>
      <c r="O44" s="121" t="s">
        <v>45</v>
      </c>
      <c r="P44" s="116">
        <f t="shared" si="28"/>
        <v>862620.08000000007</v>
      </c>
      <c r="Q44" s="116">
        <f t="shared" si="29"/>
        <v>837537</v>
      </c>
      <c r="R44" s="116">
        <f t="shared" si="30"/>
        <v>425325</v>
      </c>
      <c r="S44" s="116">
        <f t="shared" si="31"/>
        <v>-516162</v>
      </c>
      <c r="T44" s="98">
        <f t="shared" si="32"/>
        <v>1609320.08</v>
      </c>
      <c r="U44" s="155"/>
      <c r="V44" s="121" t="s">
        <v>45</v>
      </c>
      <c r="W44" s="116">
        <v>0</v>
      </c>
      <c r="X44" s="116">
        <v>0</v>
      </c>
      <c r="Y44" s="116">
        <v>0</v>
      </c>
      <c r="Z44" s="116">
        <v>0</v>
      </c>
      <c r="AA44" s="98">
        <f t="shared" si="33"/>
        <v>0</v>
      </c>
      <c r="AB44" s="155"/>
      <c r="AC44" s="121" t="s">
        <v>45</v>
      </c>
      <c r="AD44" s="116">
        <v>575080</v>
      </c>
      <c r="AE44" s="116">
        <v>558358</v>
      </c>
      <c r="AF44" s="116">
        <v>283550</v>
      </c>
      <c r="AG44" s="116">
        <v>-344108</v>
      </c>
      <c r="AH44" s="98">
        <f t="shared" si="34"/>
        <v>1072880</v>
      </c>
      <c r="AI44" s="155"/>
      <c r="AJ44" s="121" t="s">
        <v>45</v>
      </c>
      <c r="AK44" s="116">
        <v>0</v>
      </c>
      <c r="AL44" s="116">
        <v>0</v>
      </c>
      <c r="AM44" s="116">
        <v>0</v>
      </c>
      <c r="AN44" s="116">
        <v>0</v>
      </c>
      <c r="AO44" s="98">
        <f t="shared" si="35"/>
        <v>0</v>
      </c>
      <c r="AP44" s="155"/>
      <c r="AQ44" s="121" t="s">
        <v>45</v>
      </c>
      <c r="AR44" s="116">
        <f>BT44-BM44+BF44+AY44+0.08</f>
        <v>287540.08</v>
      </c>
      <c r="AS44" s="116">
        <f t="shared" si="41"/>
        <v>279179</v>
      </c>
      <c r="AT44" s="116">
        <f t="shared" si="42"/>
        <v>141775</v>
      </c>
      <c r="AU44" s="116">
        <f t="shared" si="43"/>
        <v>-172054</v>
      </c>
      <c r="AV44" s="98">
        <f t="shared" si="37"/>
        <v>536440.08000000007</v>
      </c>
      <c r="AW44" s="155"/>
      <c r="AX44" s="121" t="s">
        <v>45</v>
      </c>
      <c r="AY44" s="116">
        <v>0</v>
      </c>
      <c r="AZ44" s="116">
        <v>0</v>
      </c>
      <c r="BA44" s="116">
        <v>0</v>
      </c>
      <c r="BB44" s="116">
        <v>0</v>
      </c>
      <c r="BC44" s="98">
        <f t="shared" si="38"/>
        <v>0</v>
      </c>
      <c r="BD44" s="155"/>
      <c r="BE44" s="121" t="s">
        <v>45</v>
      </c>
      <c r="BF44" s="116">
        <v>287540</v>
      </c>
      <c r="BG44" s="116">
        <v>279179</v>
      </c>
      <c r="BH44" s="116">
        <v>141775</v>
      </c>
      <c r="BI44" s="116">
        <v>-172054</v>
      </c>
      <c r="BJ44" s="98">
        <f t="shared" si="39"/>
        <v>536440</v>
      </c>
      <c r="BK44" s="155"/>
      <c r="BL44" s="121" t="s">
        <v>45</v>
      </c>
      <c r="BM44" s="116">
        <v>0</v>
      </c>
      <c r="BN44" s="116">
        <v>0</v>
      </c>
      <c r="BO44" s="116">
        <v>0</v>
      </c>
      <c r="BP44" s="116">
        <v>0</v>
      </c>
      <c r="BQ44" s="98">
        <f t="shared" si="40"/>
        <v>0</v>
      </c>
      <c r="BR44" s="155"/>
      <c r="BS44" s="121" t="s">
        <v>45</v>
      </c>
      <c r="BT44" s="116">
        <v>0</v>
      </c>
      <c r="BU44" s="116">
        <v>0</v>
      </c>
      <c r="BV44" s="116">
        <v>0</v>
      </c>
      <c r="BW44" s="116">
        <v>0</v>
      </c>
      <c r="BX44" s="98">
        <v>0</v>
      </c>
    </row>
    <row r="45" spans="1:76" x14ac:dyDescent="0.2">
      <c r="A45" s="119" t="s">
        <v>44</v>
      </c>
      <c r="B45" s="116">
        <f t="shared" si="22"/>
        <v>865463.96</v>
      </c>
      <c r="C45" s="116">
        <f t="shared" si="23"/>
        <v>842334</v>
      </c>
      <c r="D45" s="116">
        <f t="shared" si="24"/>
        <v>402072</v>
      </c>
      <c r="E45" s="116">
        <f t="shared" si="25"/>
        <v>-502782</v>
      </c>
      <c r="F45" s="98">
        <f t="shared" si="26"/>
        <v>1607087.96</v>
      </c>
      <c r="G45" s="155"/>
      <c r="H45" s="119" t="s">
        <v>44</v>
      </c>
      <c r="I45" s="7">
        <v>0</v>
      </c>
      <c r="J45" s="7">
        <v>0</v>
      </c>
      <c r="K45" s="7">
        <v>0</v>
      </c>
      <c r="L45" s="7">
        <v>0</v>
      </c>
      <c r="M45" s="98">
        <f t="shared" si="27"/>
        <v>0</v>
      </c>
      <c r="N45" s="155"/>
      <c r="O45" s="119" t="s">
        <v>44</v>
      </c>
      <c r="P45" s="116">
        <f t="shared" si="28"/>
        <v>865463.96</v>
      </c>
      <c r="Q45" s="116">
        <f t="shared" si="29"/>
        <v>842334</v>
      </c>
      <c r="R45" s="116">
        <f t="shared" si="30"/>
        <v>402072</v>
      </c>
      <c r="S45" s="116">
        <f t="shared" si="31"/>
        <v>-502782</v>
      </c>
      <c r="T45" s="98">
        <f t="shared" si="32"/>
        <v>1607087.96</v>
      </c>
      <c r="U45" s="155"/>
      <c r="V45" s="119" t="s">
        <v>44</v>
      </c>
      <c r="W45" s="116">
        <v>0</v>
      </c>
      <c r="X45" s="116">
        <v>0</v>
      </c>
      <c r="Y45" s="116">
        <v>0</v>
      </c>
      <c r="Z45" s="116">
        <v>0</v>
      </c>
      <c r="AA45" s="98">
        <f t="shared" si="33"/>
        <v>0</v>
      </c>
      <c r="AB45" s="155"/>
      <c r="AC45" s="119" t="s">
        <v>44</v>
      </c>
      <c r="AD45" s="116">
        <v>576976</v>
      </c>
      <c r="AE45" s="116">
        <v>561556</v>
      </c>
      <c r="AF45" s="116">
        <v>268048</v>
      </c>
      <c r="AG45" s="116">
        <v>-335188</v>
      </c>
      <c r="AH45" s="98">
        <f t="shared" si="34"/>
        <v>1071392</v>
      </c>
      <c r="AI45" s="155"/>
      <c r="AJ45" s="119" t="s">
        <v>44</v>
      </c>
      <c r="AK45" s="116">
        <v>0</v>
      </c>
      <c r="AL45" s="116">
        <v>0</v>
      </c>
      <c r="AM45" s="116">
        <v>0</v>
      </c>
      <c r="AN45" s="116">
        <v>0</v>
      </c>
      <c r="AO45" s="98">
        <f t="shared" si="35"/>
        <v>0</v>
      </c>
      <c r="AP45" s="155"/>
      <c r="AQ45" s="119" t="s">
        <v>44</v>
      </c>
      <c r="AR45" s="116">
        <f>BT45-BM45+BF45+AY45-0.04</f>
        <v>288487.96000000002</v>
      </c>
      <c r="AS45" s="116">
        <f t="shared" si="41"/>
        <v>280778</v>
      </c>
      <c r="AT45" s="116">
        <f t="shared" si="42"/>
        <v>134024</v>
      </c>
      <c r="AU45" s="116">
        <f t="shared" si="43"/>
        <v>-167594</v>
      </c>
      <c r="AV45" s="98">
        <f t="shared" si="37"/>
        <v>535695.96</v>
      </c>
      <c r="AW45" s="155"/>
      <c r="AX45" s="119" t="s">
        <v>44</v>
      </c>
      <c r="AY45" s="116">
        <v>0</v>
      </c>
      <c r="AZ45" s="116">
        <v>0</v>
      </c>
      <c r="BA45" s="116">
        <v>0</v>
      </c>
      <c r="BB45" s="116">
        <v>0</v>
      </c>
      <c r="BC45" s="98">
        <f t="shared" si="38"/>
        <v>0</v>
      </c>
      <c r="BD45" s="155"/>
      <c r="BE45" s="119" t="s">
        <v>44</v>
      </c>
      <c r="BF45" s="116">
        <v>288488</v>
      </c>
      <c r="BG45" s="116">
        <v>280778</v>
      </c>
      <c r="BH45" s="116">
        <v>134024</v>
      </c>
      <c r="BI45" s="116">
        <v>-167594</v>
      </c>
      <c r="BJ45" s="98">
        <f t="shared" si="39"/>
        <v>535696</v>
      </c>
      <c r="BK45" s="155"/>
      <c r="BL45" s="119" t="s">
        <v>44</v>
      </c>
      <c r="BM45" s="116">
        <v>0</v>
      </c>
      <c r="BN45" s="116">
        <v>0</v>
      </c>
      <c r="BO45" s="116">
        <v>0</v>
      </c>
      <c r="BP45" s="116">
        <v>0</v>
      </c>
      <c r="BQ45" s="98">
        <f t="shared" si="40"/>
        <v>0</v>
      </c>
      <c r="BR45" s="155"/>
      <c r="BS45" s="119" t="s">
        <v>44</v>
      </c>
      <c r="BT45" s="116">
        <v>0</v>
      </c>
      <c r="BU45" s="116">
        <v>0</v>
      </c>
      <c r="BV45" s="116">
        <v>0</v>
      </c>
      <c r="BW45" s="116">
        <v>0</v>
      </c>
      <c r="BX45" s="98">
        <v>0</v>
      </c>
    </row>
    <row r="46" spans="1:76" x14ac:dyDescent="0.2">
      <c r="A46" s="119" t="s">
        <v>43</v>
      </c>
      <c r="B46" s="116">
        <f t="shared" si="22"/>
        <v>639830.96</v>
      </c>
      <c r="C46" s="116">
        <f t="shared" si="23"/>
        <v>621999</v>
      </c>
      <c r="D46" s="116">
        <f t="shared" si="24"/>
        <v>241629</v>
      </c>
      <c r="E46" s="116">
        <f t="shared" si="25"/>
        <v>-381660</v>
      </c>
      <c r="F46" s="98">
        <f t="shared" si="26"/>
        <v>1121798.96</v>
      </c>
      <c r="G46" s="155"/>
      <c r="H46" s="119" t="s">
        <v>43</v>
      </c>
      <c r="I46" s="7">
        <v>0</v>
      </c>
      <c r="J46" s="7">
        <v>0</v>
      </c>
      <c r="K46" s="7">
        <v>0</v>
      </c>
      <c r="L46" s="7">
        <v>0</v>
      </c>
      <c r="M46" s="98">
        <f t="shared" si="27"/>
        <v>0</v>
      </c>
      <c r="N46" s="155"/>
      <c r="O46" s="119" t="s">
        <v>43</v>
      </c>
      <c r="P46" s="116">
        <f t="shared" si="28"/>
        <v>639830.96</v>
      </c>
      <c r="Q46" s="116">
        <f t="shared" si="29"/>
        <v>621999</v>
      </c>
      <c r="R46" s="116">
        <f t="shared" si="30"/>
        <v>241629</v>
      </c>
      <c r="S46" s="116">
        <f t="shared" si="31"/>
        <v>-381660</v>
      </c>
      <c r="T46" s="98">
        <f t="shared" si="32"/>
        <v>1121798.96</v>
      </c>
      <c r="U46" s="155"/>
      <c r="V46" s="119" t="s">
        <v>43</v>
      </c>
      <c r="W46" s="116">
        <v>0</v>
      </c>
      <c r="X46" s="116">
        <v>0</v>
      </c>
      <c r="Y46" s="116">
        <v>0</v>
      </c>
      <c r="Z46" s="116">
        <v>0</v>
      </c>
      <c r="AA46" s="98">
        <f t="shared" si="33"/>
        <v>0</v>
      </c>
      <c r="AB46" s="155"/>
      <c r="AC46" s="119" t="s">
        <v>43</v>
      </c>
      <c r="AD46" s="116">
        <v>426554</v>
      </c>
      <c r="AE46" s="116">
        <v>414666</v>
      </c>
      <c r="AF46" s="116">
        <v>161086</v>
      </c>
      <c r="AG46" s="116">
        <v>-254440</v>
      </c>
      <c r="AH46" s="98">
        <f t="shared" si="34"/>
        <v>747866</v>
      </c>
      <c r="AI46" s="155"/>
      <c r="AJ46" s="119" t="s">
        <v>43</v>
      </c>
      <c r="AK46" s="116">
        <v>0</v>
      </c>
      <c r="AL46" s="116">
        <v>0</v>
      </c>
      <c r="AM46" s="116">
        <v>0</v>
      </c>
      <c r="AN46" s="116">
        <v>0</v>
      </c>
      <c r="AO46" s="98">
        <f t="shared" si="35"/>
        <v>0</v>
      </c>
      <c r="AP46" s="155"/>
      <c r="AQ46" s="119" t="s">
        <v>43</v>
      </c>
      <c r="AR46" s="116">
        <f>BT46-BM46+BF46+AY46-0.04</f>
        <v>213276.96</v>
      </c>
      <c r="AS46" s="116">
        <f t="shared" si="41"/>
        <v>207333</v>
      </c>
      <c r="AT46" s="116">
        <f t="shared" si="42"/>
        <v>80543</v>
      </c>
      <c r="AU46" s="116">
        <f t="shared" si="43"/>
        <v>-127220</v>
      </c>
      <c r="AV46" s="98">
        <f t="shared" si="37"/>
        <v>373932.95999999996</v>
      </c>
      <c r="AW46" s="155"/>
      <c r="AX46" s="119" t="s">
        <v>43</v>
      </c>
      <c r="AY46" s="116">
        <v>0</v>
      </c>
      <c r="AZ46" s="116">
        <v>0</v>
      </c>
      <c r="BA46" s="116">
        <v>0</v>
      </c>
      <c r="BB46" s="116">
        <v>0</v>
      </c>
      <c r="BC46" s="98">
        <f t="shared" si="38"/>
        <v>0</v>
      </c>
      <c r="BD46" s="155"/>
      <c r="BE46" s="119" t="s">
        <v>43</v>
      </c>
      <c r="BF46" s="116">
        <v>213277</v>
      </c>
      <c r="BG46" s="116">
        <v>207333</v>
      </c>
      <c r="BH46" s="116">
        <v>80543</v>
      </c>
      <c r="BI46" s="116">
        <v>-127220</v>
      </c>
      <c r="BJ46" s="98">
        <f t="shared" si="39"/>
        <v>373933</v>
      </c>
      <c r="BK46" s="155"/>
      <c r="BL46" s="119" t="s">
        <v>43</v>
      </c>
      <c r="BM46" s="116">
        <v>0</v>
      </c>
      <c r="BN46" s="116">
        <v>0</v>
      </c>
      <c r="BO46" s="116">
        <v>0</v>
      </c>
      <c r="BP46" s="116">
        <v>0</v>
      </c>
      <c r="BQ46" s="98">
        <f t="shared" si="40"/>
        <v>0</v>
      </c>
      <c r="BR46" s="155"/>
      <c r="BS46" s="119" t="s">
        <v>43</v>
      </c>
      <c r="BT46" s="116">
        <v>0</v>
      </c>
      <c r="BU46" s="116">
        <v>0</v>
      </c>
      <c r="BV46" s="116">
        <v>0</v>
      </c>
      <c r="BW46" s="116">
        <v>0</v>
      </c>
      <c r="BX46" s="98">
        <v>0</v>
      </c>
    </row>
    <row r="47" spans="1:76" x14ac:dyDescent="0.2">
      <c r="A47" s="119" t="s">
        <v>42</v>
      </c>
      <c r="B47" s="116">
        <f t="shared" si="22"/>
        <v>813330.04</v>
      </c>
      <c r="C47" s="116">
        <f t="shared" si="23"/>
        <v>789690</v>
      </c>
      <c r="D47" s="116">
        <f t="shared" si="24"/>
        <v>542112</v>
      </c>
      <c r="E47" s="116">
        <f t="shared" si="25"/>
        <v>-453612</v>
      </c>
      <c r="F47" s="98">
        <f t="shared" si="26"/>
        <v>1691520.04</v>
      </c>
      <c r="G47" s="155"/>
      <c r="H47" s="119" t="s">
        <v>42</v>
      </c>
      <c r="I47" s="7">
        <v>0</v>
      </c>
      <c r="J47" s="7">
        <v>0</v>
      </c>
      <c r="K47" s="7">
        <v>0</v>
      </c>
      <c r="L47" s="7">
        <v>0</v>
      </c>
      <c r="M47" s="98">
        <f t="shared" si="27"/>
        <v>0</v>
      </c>
      <c r="N47" s="155"/>
      <c r="O47" s="119" t="s">
        <v>42</v>
      </c>
      <c r="P47" s="116">
        <f t="shared" si="28"/>
        <v>813330.04</v>
      </c>
      <c r="Q47" s="116">
        <f t="shared" si="29"/>
        <v>789690</v>
      </c>
      <c r="R47" s="116">
        <f t="shared" si="30"/>
        <v>542112</v>
      </c>
      <c r="S47" s="116">
        <f t="shared" si="31"/>
        <v>-453612</v>
      </c>
      <c r="T47" s="98">
        <f t="shared" si="32"/>
        <v>1691520.04</v>
      </c>
      <c r="U47" s="155"/>
      <c r="V47" s="119" t="s">
        <v>42</v>
      </c>
      <c r="W47" s="116">
        <v>0</v>
      </c>
      <c r="X47" s="116">
        <v>0</v>
      </c>
      <c r="Y47" s="116">
        <v>0</v>
      </c>
      <c r="Z47" s="116">
        <v>0</v>
      </c>
      <c r="AA47" s="98">
        <f t="shared" si="33"/>
        <v>0</v>
      </c>
      <c r="AB47" s="155"/>
      <c r="AC47" s="119" t="s">
        <v>42</v>
      </c>
      <c r="AD47" s="116">
        <v>542220</v>
      </c>
      <c r="AE47" s="116">
        <v>526460</v>
      </c>
      <c r="AF47" s="116">
        <v>361408</v>
      </c>
      <c r="AG47" s="116">
        <v>-302408</v>
      </c>
      <c r="AH47" s="98">
        <f t="shared" si="34"/>
        <v>1127680</v>
      </c>
      <c r="AI47" s="155"/>
      <c r="AJ47" s="119" t="s">
        <v>42</v>
      </c>
      <c r="AK47" s="116">
        <v>0</v>
      </c>
      <c r="AL47" s="116">
        <v>0</v>
      </c>
      <c r="AM47" s="116">
        <v>0</v>
      </c>
      <c r="AN47" s="116">
        <v>0</v>
      </c>
      <c r="AO47" s="98">
        <f t="shared" si="35"/>
        <v>0</v>
      </c>
      <c r="AP47" s="155"/>
      <c r="AQ47" s="119" t="s">
        <v>42</v>
      </c>
      <c r="AR47" s="116">
        <f>BT47-BM47+BF47+AY47+0.04</f>
        <v>271110.03999999998</v>
      </c>
      <c r="AS47" s="116">
        <f t="shared" si="41"/>
        <v>263230</v>
      </c>
      <c r="AT47" s="116">
        <f t="shared" si="42"/>
        <v>180704</v>
      </c>
      <c r="AU47" s="116">
        <f t="shared" si="43"/>
        <v>-151204</v>
      </c>
      <c r="AV47" s="98">
        <f t="shared" si="37"/>
        <v>563840.04</v>
      </c>
      <c r="AW47" s="155"/>
      <c r="AX47" s="119" t="s">
        <v>42</v>
      </c>
      <c r="AY47" s="116">
        <v>0</v>
      </c>
      <c r="AZ47" s="116">
        <v>0</v>
      </c>
      <c r="BA47" s="116">
        <v>0</v>
      </c>
      <c r="BB47" s="116">
        <v>0</v>
      </c>
      <c r="BC47" s="98">
        <f t="shared" si="38"/>
        <v>0</v>
      </c>
      <c r="BD47" s="155"/>
      <c r="BE47" s="119" t="s">
        <v>42</v>
      </c>
      <c r="BF47" s="116">
        <v>271110</v>
      </c>
      <c r="BG47" s="116">
        <v>263230</v>
      </c>
      <c r="BH47" s="116">
        <v>180704</v>
      </c>
      <c r="BI47" s="116">
        <v>-151204</v>
      </c>
      <c r="BJ47" s="98">
        <f t="shared" si="39"/>
        <v>563840</v>
      </c>
      <c r="BK47" s="155"/>
      <c r="BL47" s="119" t="s">
        <v>42</v>
      </c>
      <c r="BM47" s="116">
        <v>0</v>
      </c>
      <c r="BN47" s="116">
        <v>0</v>
      </c>
      <c r="BO47" s="116">
        <v>0</v>
      </c>
      <c r="BP47" s="116">
        <v>0</v>
      </c>
      <c r="BQ47" s="98">
        <f t="shared" si="40"/>
        <v>0</v>
      </c>
      <c r="BR47" s="155"/>
      <c r="BS47" s="119" t="s">
        <v>42</v>
      </c>
      <c r="BT47" s="116">
        <v>0</v>
      </c>
      <c r="BU47" s="116">
        <v>0</v>
      </c>
      <c r="BV47" s="116">
        <v>0</v>
      </c>
      <c r="BW47" s="116">
        <v>0</v>
      </c>
      <c r="BX47" s="98">
        <v>0</v>
      </c>
    </row>
    <row r="48" spans="1:76" x14ac:dyDescent="0.2">
      <c r="A48" s="119" t="s">
        <v>41</v>
      </c>
      <c r="B48" s="116">
        <f t="shared" si="22"/>
        <v>0</v>
      </c>
      <c r="C48" s="116">
        <f t="shared" si="23"/>
        <v>0</v>
      </c>
      <c r="D48" s="116">
        <f t="shared" si="24"/>
        <v>0</v>
      </c>
      <c r="E48" s="116">
        <f t="shared" si="25"/>
        <v>0</v>
      </c>
      <c r="F48" s="98">
        <f t="shared" si="26"/>
        <v>0</v>
      </c>
      <c r="G48" s="155"/>
      <c r="H48" s="119" t="s">
        <v>41</v>
      </c>
      <c r="I48" s="7">
        <v>0</v>
      </c>
      <c r="J48" s="7">
        <v>0</v>
      </c>
      <c r="K48" s="7">
        <v>0</v>
      </c>
      <c r="L48" s="7">
        <v>0</v>
      </c>
      <c r="M48" s="98">
        <f t="shared" si="27"/>
        <v>0</v>
      </c>
      <c r="N48" s="155"/>
      <c r="O48" s="119" t="s">
        <v>41</v>
      </c>
      <c r="P48" s="116">
        <f t="shared" si="28"/>
        <v>0</v>
      </c>
      <c r="Q48" s="116">
        <f t="shared" si="29"/>
        <v>0</v>
      </c>
      <c r="R48" s="116">
        <f t="shared" si="30"/>
        <v>0</v>
      </c>
      <c r="S48" s="116">
        <f t="shared" si="31"/>
        <v>0</v>
      </c>
      <c r="T48" s="98">
        <f t="shared" si="32"/>
        <v>0</v>
      </c>
      <c r="U48" s="155"/>
      <c r="V48" s="119" t="s">
        <v>41</v>
      </c>
      <c r="W48" s="116">
        <v>0</v>
      </c>
      <c r="X48" s="116">
        <v>0</v>
      </c>
      <c r="Y48" s="116">
        <v>0</v>
      </c>
      <c r="Z48" s="116">
        <v>0</v>
      </c>
      <c r="AA48" s="98">
        <f t="shared" si="33"/>
        <v>0</v>
      </c>
      <c r="AB48" s="155"/>
      <c r="AC48" s="119" t="s">
        <v>41</v>
      </c>
      <c r="AD48" s="116">
        <v>0</v>
      </c>
      <c r="AE48" s="116">
        <v>0</v>
      </c>
      <c r="AF48" s="116">
        <v>0</v>
      </c>
      <c r="AG48" s="116">
        <v>0</v>
      </c>
      <c r="AH48" s="98">
        <f t="shared" si="34"/>
        <v>0</v>
      </c>
      <c r="AI48" s="155"/>
      <c r="AJ48" s="119" t="s">
        <v>41</v>
      </c>
      <c r="AK48" s="116">
        <v>0</v>
      </c>
      <c r="AL48" s="116">
        <v>0</v>
      </c>
      <c r="AM48" s="116">
        <v>0</v>
      </c>
      <c r="AN48" s="116">
        <v>0</v>
      </c>
      <c r="AO48" s="98">
        <f t="shared" si="35"/>
        <v>0</v>
      </c>
      <c r="AP48" s="155"/>
      <c r="AQ48" s="119" t="s">
        <v>41</v>
      </c>
      <c r="AR48" s="116">
        <f t="shared" ref="AR48:AR67" si="44">BT48-BM48+BF48+AY48</f>
        <v>0</v>
      </c>
      <c r="AS48" s="116">
        <f t="shared" si="41"/>
        <v>0</v>
      </c>
      <c r="AT48" s="116">
        <f t="shared" si="42"/>
        <v>0</v>
      </c>
      <c r="AU48" s="116">
        <f t="shared" si="43"/>
        <v>0</v>
      </c>
      <c r="AV48" s="98">
        <f t="shared" si="37"/>
        <v>0</v>
      </c>
      <c r="AW48" s="155"/>
      <c r="AX48" s="104"/>
      <c r="AY48" s="100"/>
      <c r="AZ48" s="100"/>
      <c r="BA48" s="100"/>
      <c r="BB48" s="100"/>
      <c r="BC48" s="101"/>
      <c r="BD48" s="155"/>
      <c r="BE48" s="104"/>
      <c r="BF48" s="100"/>
      <c r="BG48" s="100"/>
      <c r="BH48" s="100"/>
      <c r="BI48" s="100"/>
      <c r="BJ48" s="101"/>
      <c r="BK48" s="155"/>
      <c r="BL48" s="104"/>
      <c r="BM48" s="100"/>
      <c r="BN48" s="100"/>
      <c r="BO48" s="100"/>
      <c r="BP48" s="100"/>
      <c r="BQ48" s="101"/>
      <c r="BR48" s="155"/>
      <c r="BS48" s="104"/>
      <c r="BT48" s="100"/>
      <c r="BU48" s="100"/>
      <c r="BV48" s="100"/>
      <c r="BW48" s="100"/>
      <c r="BX48" s="101"/>
    </row>
    <row r="49" spans="1:76" x14ac:dyDescent="0.2">
      <c r="A49" s="119" t="s">
        <v>40</v>
      </c>
      <c r="B49" s="116">
        <f t="shared" si="22"/>
        <v>0</v>
      </c>
      <c r="C49" s="116">
        <f t="shared" si="23"/>
        <v>0</v>
      </c>
      <c r="D49" s="116">
        <f t="shared" si="24"/>
        <v>0</v>
      </c>
      <c r="E49" s="116">
        <f t="shared" si="25"/>
        <v>0</v>
      </c>
      <c r="F49" s="98">
        <f t="shared" si="26"/>
        <v>0</v>
      </c>
      <c r="G49" s="155"/>
      <c r="H49" s="119" t="s">
        <v>40</v>
      </c>
      <c r="I49" s="7">
        <v>0</v>
      </c>
      <c r="J49" s="7">
        <v>0</v>
      </c>
      <c r="K49" s="7">
        <v>0</v>
      </c>
      <c r="L49" s="7">
        <v>0</v>
      </c>
      <c r="M49" s="98">
        <f t="shared" si="27"/>
        <v>0</v>
      </c>
      <c r="N49" s="155"/>
      <c r="O49" s="119" t="s">
        <v>40</v>
      </c>
      <c r="P49" s="116">
        <f t="shared" si="28"/>
        <v>0</v>
      </c>
      <c r="Q49" s="116">
        <f t="shared" si="29"/>
        <v>0</v>
      </c>
      <c r="R49" s="116">
        <f t="shared" si="30"/>
        <v>0</v>
      </c>
      <c r="S49" s="116">
        <f t="shared" si="31"/>
        <v>0</v>
      </c>
      <c r="T49" s="98">
        <f t="shared" si="32"/>
        <v>0</v>
      </c>
      <c r="U49" s="155"/>
      <c r="V49" s="119" t="s">
        <v>40</v>
      </c>
      <c r="W49" s="116">
        <v>0</v>
      </c>
      <c r="X49" s="116">
        <v>0</v>
      </c>
      <c r="Y49" s="116">
        <v>0</v>
      </c>
      <c r="Z49" s="116">
        <v>0</v>
      </c>
      <c r="AA49" s="98">
        <f t="shared" si="33"/>
        <v>0</v>
      </c>
      <c r="AB49" s="155"/>
      <c r="AC49" s="119" t="s">
        <v>40</v>
      </c>
      <c r="AD49" s="116">
        <v>0</v>
      </c>
      <c r="AE49" s="116">
        <v>0</v>
      </c>
      <c r="AF49" s="116">
        <v>0</v>
      </c>
      <c r="AG49" s="116">
        <v>0</v>
      </c>
      <c r="AH49" s="98">
        <f t="shared" si="34"/>
        <v>0</v>
      </c>
      <c r="AI49" s="155"/>
      <c r="AJ49" s="119" t="s">
        <v>40</v>
      </c>
      <c r="AK49" s="116">
        <v>0</v>
      </c>
      <c r="AL49" s="116">
        <v>0</v>
      </c>
      <c r="AM49" s="116">
        <v>0</v>
      </c>
      <c r="AN49" s="116">
        <v>0</v>
      </c>
      <c r="AO49" s="98">
        <f t="shared" si="35"/>
        <v>0</v>
      </c>
      <c r="AP49" s="155"/>
      <c r="AQ49" s="119" t="s">
        <v>40</v>
      </c>
      <c r="AR49" s="116">
        <f t="shared" si="44"/>
        <v>0</v>
      </c>
      <c r="AS49" s="116">
        <f t="shared" si="41"/>
        <v>0</v>
      </c>
      <c r="AT49" s="116">
        <f t="shared" si="42"/>
        <v>0</v>
      </c>
      <c r="AU49" s="116">
        <f t="shared" si="43"/>
        <v>0</v>
      </c>
      <c r="AV49" s="98">
        <f t="shared" si="37"/>
        <v>0</v>
      </c>
      <c r="AW49" s="155"/>
      <c r="AX49" s="104"/>
      <c r="AY49" s="100"/>
      <c r="AZ49" s="100"/>
      <c r="BA49" s="100"/>
      <c r="BB49" s="100"/>
      <c r="BC49" s="101"/>
      <c r="BD49" s="155"/>
      <c r="BE49" s="104"/>
      <c r="BF49" s="100"/>
      <c r="BG49" s="100"/>
      <c r="BH49" s="100"/>
      <c r="BI49" s="100"/>
      <c r="BJ49" s="101"/>
      <c r="BK49" s="155"/>
      <c r="BL49" s="104"/>
      <c r="BM49" s="100"/>
      <c r="BN49" s="100"/>
      <c r="BO49" s="100"/>
      <c r="BP49" s="100"/>
      <c r="BQ49" s="101"/>
      <c r="BR49" s="155"/>
      <c r="BS49" s="104"/>
      <c r="BT49" s="100"/>
      <c r="BU49" s="100"/>
      <c r="BV49" s="100"/>
      <c r="BW49" s="100"/>
      <c r="BX49" s="101"/>
    </row>
    <row r="50" spans="1:76" x14ac:dyDescent="0.2">
      <c r="A50" s="119" t="s">
        <v>39</v>
      </c>
      <c r="B50" s="116">
        <f t="shared" si="22"/>
        <v>0</v>
      </c>
      <c r="C50" s="116">
        <f t="shared" si="23"/>
        <v>0</v>
      </c>
      <c r="D50" s="116">
        <f t="shared" si="24"/>
        <v>0</v>
      </c>
      <c r="E50" s="116">
        <f t="shared" si="25"/>
        <v>0</v>
      </c>
      <c r="F50" s="98">
        <f t="shared" si="26"/>
        <v>0</v>
      </c>
      <c r="G50" s="155"/>
      <c r="H50" s="119" t="s">
        <v>39</v>
      </c>
      <c r="I50" s="7">
        <v>0</v>
      </c>
      <c r="J50" s="7">
        <v>0</v>
      </c>
      <c r="K50" s="7">
        <v>0</v>
      </c>
      <c r="L50" s="7">
        <v>0</v>
      </c>
      <c r="M50" s="98">
        <f t="shared" si="27"/>
        <v>0</v>
      </c>
      <c r="N50" s="155"/>
      <c r="O50" s="119" t="s">
        <v>39</v>
      </c>
      <c r="P50" s="116">
        <f t="shared" si="28"/>
        <v>0</v>
      </c>
      <c r="Q50" s="116">
        <f t="shared" si="29"/>
        <v>0</v>
      </c>
      <c r="R50" s="116">
        <f t="shared" si="30"/>
        <v>0</v>
      </c>
      <c r="S50" s="116">
        <f t="shared" si="31"/>
        <v>0</v>
      </c>
      <c r="T50" s="98">
        <f t="shared" si="32"/>
        <v>0</v>
      </c>
      <c r="U50" s="155"/>
      <c r="V50" s="119" t="s">
        <v>39</v>
      </c>
      <c r="W50" s="116">
        <v>0</v>
      </c>
      <c r="X50" s="116">
        <v>0</v>
      </c>
      <c r="Y50" s="116">
        <v>0</v>
      </c>
      <c r="Z50" s="116">
        <v>0</v>
      </c>
      <c r="AA50" s="98">
        <f t="shared" si="33"/>
        <v>0</v>
      </c>
      <c r="AB50" s="155"/>
      <c r="AC50" s="119" t="s">
        <v>39</v>
      </c>
      <c r="AD50" s="116">
        <v>0</v>
      </c>
      <c r="AE50" s="116">
        <v>0</v>
      </c>
      <c r="AF50" s="116">
        <v>0</v>
      </c>
      <c r="AG50" s="116">
        <v>0</v>
      </c>
      <c r="AH50" s="98">
        <f t="shared" si="34"/>
        <v>0</v>
      </c>
      <c r="AI50" s="155"/>
      <c r="AJ50" s="119" t="s">
        <v>39</v>
      </c>
      <c r="AK50" s="116">
        <v>0</v>
      </c>
      <c r="AL50" s="116">
        <v>0</v>
      </c>
      <c r="AM50" s="116">
        <v>0</v>
      </c>
      <c r="AN50" s="116">
        <v>0</v>
      </c>
      <c r="AO50" s="98">
        <f t="shared" si="35"/>
        <v>0</v>
      </c>
      <c r="AP50" s="155"/>
      <c r="AQ50" s="119" t="s">
        <v>39</v>
      </c>
      <c r="AR50" s="116">
        <f t="shared" si="44"/>
        <v>0</v>
      </c>
      <c r="AS50" s="116">
        <f t="shared" si="41"/>
        <v>0</v>
      </c>
      <c r="AT50" s="116">
        <f t="shared" si="42"/>
        <v>0</v>
      </c>
      <c r="AU50" s="116">
        <f t="shared" si="43"/>
        <v>0</v>
      </c>
      <c r="AV50" s="98">
        <f t="shared" si="37"/>
        <v>0</v>
      </c>
      <c r="AW50" s="155"/>
      <c r="AX50" s="104"/>
      <c r="AY50" s="100"/>
      <c r="AZ50" s="100"/>
      <c r="BA50" s="100"/>
      <c r="BB50" s="100"/>
      <c r="BC50" s="101"/>
      <c r="BD50" s="155"/>
      <c r="BE50" s="104"/>
      <c r="BF50" s="100"/>
      <c r="BG50" s="100"/>
      <c r="BH50" s="100"/>
      <c r="BI50" s="100"/>
      <c r="BJ50" s="101"/>
      <c r="BK50" s="155"/>
      <c r="BL50" s="104"/>
      <c r="BM50" s="100"/>
      <c r="BN50" s="100"/>
      <c r="BO50" s="100"/>
      <c r="BP50" s="100"/>
      <c r="BQ50" s="101"/>
      <c r="BR50" s="155"/>
      <c r="BS50" s="104"/>
      <c r="BT50" s="100"/>
      <c r="BU50" s="100"/>
      <c r="BV50" s="100"/>
      <c r="BW50" s="100"/>
      <c r="BX50" s="101"/>
    </row>
    <row r="51" spans="1:76" x14ac:dyDescent="0.2">
      <c r="A51" s="119" t="s">
        <v>38</v>
      </c>
      <c r="B51" s="116">
        <f t="shared" si="22"/>
        <v>0</v>
      </c>
      <c r="C51" s="116">
        <f t="shared" si="23"/>
        <v>0</v>
      </c>
      <c r="D51" s="116">
        <f t="shared" si="24"/>
        <v>0</v>
      </c>
      <c r="E51" s="116">
        <f t="shared" si="25"/>
        <v>0</v>
      </c>
      <c r="F51" s="98">
        <f t="shared" si="26"/>
        <v>0</v>
      </c>
      <c r="G51" s="155"/>
      <c r="H51" s="119" t="s">
        <v>38</v>
      </c>
      <c r="I51" s="7">
        <v>0</v>
      </c>
      <c r="J51" s="7">
        <v>0</v>
      </c>
      <c r="K51" s="7">
        <v>0</v>
      </c>
      <c r="L51" s="7">
        <v>0</v>
      </c>
      <c r="M51" s="98">
        <f t="shared" si="27"/>
        <v>0</v>
      </c>
      <c r="N51" s="155"/>
      <c r="O51" s="119" t="s">
        <v>38</v>
      </c>
      <c r="P51" s="116">
        <f t="shared" si="28"/>
        <v>0</v>
      </c>
      <c r="Q51" s="116">
        <f t="shared" si="29"/>
        <v>0</v>
      </c>
      <c r="R51" s="116">
        <f t="shared" si="30"/>
        <v>0</v>
      </c>
      <c r="S51" s="116">
        <f t="shared" si="31"/>
        <v>0</v>
      </c>
      <c r="T51" s="98">
        <f t="shared" si="32"/>
        <v>0</v>
      </c>
      <c r="U51" s="155"/>
      <c r="V51" s="119" t="s">
        <v>38</v>
      </c>
      <c r="W51" s="116">
        <v>0</v>
      </c>
      <c r="X51" s="116">
        <v>0</v>
      </c>
      <c r="Y51" s="116">
        <v>0</v>
      </c>
      <c r="Z51" s="116">
        <v>0</v>
      </c>
      <c r="AA51" s="98">
        <f t="shared" si="33"/>
        <v>0</v>
      </c>
      <c r="AB51" s="155"/>
      <c r="AC51" s="119" t="s">
        <v>38</v>
      </c>
      <c r="AD51" s="116">
        <v>0</v>
      </c>
      <c r="AE51" s="116">
        <v>0</v>
      </c>
      <c r="AF51" s="116">
        <v>0</v>
      </c>
      <c r="AG51" s="116">
        <v>0</v>
      </c>
      <c r="AH51" s="98">
        <f t="shared" si="34"/>
        <v>0</v>
      </c>
      <c r="AI51" s="155"/>
      <c r="AJ51" s="119" t="s">
        <v>38</v>
      </c>
      <c r="AK51" s="116">
        <v>0</v>
      </c>
      <c r="AL51" s="116">
        <v>0</v>
      </c>
      <c r="AM51" s="116">
        <v>0</v>
      </c>
      <c r="AN51" s="116">
        <v>0</v>
      </c>
      <c r="AO51" s="98">
        <f t="shared" si="35"/>
        <v>0</v>
      </c>
      <c r="AP51" s="155"/>
      <c r="AQ51" s="119" t="s">
        <v>38</v>
      </c>
      <c r="AR51" s="116">
        <f t="shared" si="44"/>
        <v>0</v>
      </c>
      <c r="AS51" s="116">
        <f t="shared" si="41"/>
        <v>0</v>
      </c>
      <c r="AT51" s="116">
        <f t="shared" si="42"/>
        <v>0</v>
      </c>
      <c r="AU51" s="116">
        <f t="shared" si="43"/>
        <v>0</v>
      </c>
      <c r="AV51" s="98">
        <f t="shared" si="37"/>
        <v>0</v>
      </c>
      <c r="AW51" s="155"/>
      <c r="AX51" s="104"/>
      <c r="AY51" s="100"/>
      <c r="AZ51" s="100"/>
      <c r="BA51" s="100"/>
      <c r="BB51" s="100"/>
      <c r="BC51" s="101"/>
      <c r="BD51" s="155"/>
      <c r="BE51" s="104"/>
      <c r="BF51" s="100"/>
      <c r="BG51" s="100"/>
      <c r="BH51" s="100"/>
      <c r="BI51" s="100"/>
      <c r="BJ51" s="101"/>
      <c r="BK51" s="155"/>
      <c r="BL51" s="104"/>
      <c r="BM51" s="100"/>
      <c r="BN51" s="100"/>
      <c r="BO51" s="100"/>
      <c r="BP51" s="100"/>
      <c r="BQ51" s="101"/>
      <c r="BR51" s="155"/>
      <c r="BS51" s="104"/>
      <c r="BT51" s="100"/>
      <c r="BU51" s="100"/>
      <c r="BV51" s="100"/>
      <c r="BW51" s="100"/>
      <c r="BX51" s="101"/>
    </row>
    <row r="52" spans="1:76" x14ac:dyDescent="0.2">
      <c r="A52" s="119" t="s">
        <v>37</v>
      </c>
      <c r="B52" s="116">
        <f t="shared" si="22"/>
        <v>0</v>
      </c>
      <c r="C52" s="116">
        <f t="shared" si="23"/>
        <v>0</v>
      </c>
      <c r="D52" s="116">
        <f t="shared" si="24"/>
        <v>0</v>
      </c>
      <c r="E52" s="116">
        <f t="shared" si="25"/>
        <v>0</v>
      </c>
      <c r="F52" s="98">
        <f t="shared" si="26"/>
        <v>0</v>
      </c>
      <c r="G52" s="155"/>
      <c r="H52" s="119" t="s">
        <v>37</v>
      </c>
      <c r="I52" s="7">
        <v>0</v>
      </c>
      <c r="J52" s="7">
        <v>0</v>
      </c>
      <c r="K52" s="7">
        <v>0</v>
      </c>
      <c r="L52" s="7">
        <v>0</v>
      </c>
      <c r="M52" s="98">
        <f t="shared" si="27"/>
        <v>0</v>
      </c>
      <c r="N52" s="155"/>
      <c r="O52" s="119" t="s">
        <v>37</v>
      </c>
      <c r="P52" s="116">
        <f t="shared" si="28"/>
        <v>0</v>
      </c>
      <c r="Q52" s="116">
        <f t="shared" si="29"/>
        <v>0</v>
      </c>
      <c r="R52" s="116">
        <f t="shared" si="30"/>
        <v>0</v>
      </c>
      <c r="S52" s="116">
        <f t="shared" si="31"/>
        <v>0</v>
      </c>
      <c r="T52" s="98">
        <f t="shared" si="32"/>
        <v>0</v>
      </c>
      <c r="U52" s="155"/>
      <c r="V52" s="119" t="s">
        <v>37</v>
      </c>
      <c r="W52" s="116">
        <v>0</v>
      </c>
      <c r="X52" s="116">
        <v>0</v>
      </c>
      <c r="Y52" s="116">
        <v>0</v>
      </c>
      <c r="Z52" s="116">
        <v>0</v>
      </c>
      <c r="AA52" s="98">
        <f t="shared" si="33"/>
        <v>0</v>
      </c>
      <c r="AB52" s="155"/>
      <c r="AC52" s="119" t="s">
        <v>37</v>
      </c>
      <c r="AD52" s="116">
        <v>0</v>
      </c>
      <c r="AE52" s="116">
        <v>0</v>
      </c>
      <c r="AF52" s="116">
        <v>0</v>
      </c>
      <c r="AG52" s="116">
        <v>0</v>
      </c>
      <c r="AH52" s="98">
        <f t="shared" si="34"/>
        <v>0</v>
      </c>
      <c r="AI52" s="155"/>
      <c r="AJ52" s="119" t="s">
        <v>37</v>
      </c>
      <c r="AK52" s="116">
        <v>0</v>
      </c>
      <c r="AL52" s="116">
        <v>0</v>
      </c>
      <c r="AM52" s="116">
        <v>0</v>
      </c>
      <c r="AN52" s="116">
        <v>0</v>
      </c>
      <c r="AO52" s="98">
        <f t="shared" si="35"/>
        <v>0</v>
      </c>
      <c r="AP52" s="155"/>
      <c r="AQ52" s="119" t="s">
        <v>37</v>
      </c>
      <c r="AR52" s="116">
        <f t="shared" si="44"/>
        <v>0</v>
      </c>
      <c r="AS52" s="116">
        <f t="shared" si="41"/>
        <v>0</v>
      </c>
      <c r="AT52" s="116">
        <f t="shared" si="42"/>
        <v>0</v>
      </c>
      <c r="AU52" s="116">
        <f t="shared" si="43"/>
        <v>0</v>
      </c>
      <c r="AV52" s="98">
        <f t="shared" si="37"/>
        <v>0</v>
      </c>
      <c r="AW52" s="155"/>
      <c r="AX52" s="104"/>
      <c r="AY52" s="100"/>
      <c r="AZ52" s="100"/>
      <c r="BA52" s="100"/>
      <c r="BB52" s="100"/>
      <c r="BC52" s="101"/>
      <c r="BD52" s="155"/>
      <c r="BE52" s="104"/>
      <c r="BF52" s="100"/>
      <c r="BG52" s="100"/>
      <c r="BH52" s="100"/>
      <c r="BI52" s="100"/>
      <c r="BJ52" s="101"/>
      <c r="BK52" s="155"/>
      <c r="BL52" s="104"/>
      <c r="BM52" s="100"/>
      <c r="BN52" s="100"/>
      <c r="BO52" s="100"/>
      <c r="BP52" s="100"/>
      <c r="BQ52" s="101"/>
      <c r="BR52" s="155"/>
      <c r="BS52" s="104"/>
      <c r="BT52" s="100"/>
      <c r="BU52" s="100"/>
      <c r="BV52" s="100"/>
      <c r="BW52" s="100"/>
      <c r="BX52" s="101"/>
    </row>
    <row r="53" spans="1:76" x14ac:dyDescent="0.2">
      <c r="A53" s="119" t="s">
        <v>36</v>
      </c>
      <c r="B53" s="116">
        <f t="shared" si="22"/>
        <v>0</v>
      </c>
      <c r="C53" s="116">
        <f t="shared" si="23"/>
        <v>0</v>
      </c>
      <c r="D53" s="116">
        <f t="shared" si="24"/>
        <v>0</v>
      </c>
      <c r="E53" s="116">
        <f t="shared" si="25"/>
        <v>0</v>
      </c>
      <c r="F53" s="98">
        <f t="shared" si="26"/>
        <v>0</v>
      </c>
      <c r="G53" s="155"/>
      <c r="H53" s="119" t="s">
        <v>36</v>
      </c>
      <c r="I53" s="7">
        <v>0</v>
      </c>
      <c r="J53" s="7">
        <v>0</v>
      </c>
      <c r="K53" s="7">
        <v>0</v>
      </c>
      <c r="L53" s="7">
        <v>0</v>
      </c>
      <c r="M53" s="98">
        <f t="shared" si="27"/>
        <v>0</v>
      </c>
      <c r="N53" s="155"/>
      <c r="O53" s="119" t="s">
        <v>36</v>
      </c>
      <c r="P53" s="116">
        <f t="shared" si="28"/>
        <v>0</v>
      </c>
      <c r="Q53" s="116">
        <f t="shared" si="29"/>
        <v>0</v>
      </c>
      <c r="R53" s="116">
        <f t="shared" si="30"/>
        <v>0</v>
      </c>
      <c r="S53" s="116">
        <f t="shared" si="31"/>
        <v>0</v>
      </c>
      <c r="T53" s="98">
        <f t="shared" si="32"/>
        <v>0</v>
      </c>
      <c r="U53" s="155"/>
      <c r="V53" s="119" t="s">
        <v>36</v>
      </c>
      <c r="W53" s="116">
        <v>0</v>
      </c>
      <c r="X53" s="116">
        <v>0</v>
      </c>
      <c r="Y53" s="116">
        <v>0</v>
      </c>
      <c r="Z53" s="116">
        <v>0</v>
      </c>
      <c r="AA53" s="98">
        <f t="shared" si="33"/>
        <v>0</v>
      </c>
      <c r="AB53" s="155"/>
      <c r="AC53" s="119" t="s">
        <v>36</v>
      </c>
      <c r="AD53" s="116">
        <v>0</v>
      </c>
      <c r="AE53" s="116">
        <v>0</v>
      </c>
      <c r="AF53" s="116">
        <v>0</v>
      </c>
      <c r="AG53" s="116">
        <v>0</v>
      </c>
      <c r="AH53" s="98">
        <f t="shared" si="34"/>
        <v>0</v>
      </c>
      <c r="AI53" s="155"/>
      <c r="AJ53" s="119" t="s">
        <v>36</v>
      </c>
      <c r="AK53" s="116">
        <v>0</v>
      </c>
      <c r="AL53" s="116">
        <v>0</v>
      </c>
      <c r="AM53" s="116">
        <v>0</v>
      </c>
      <c r="AN53" s="116">
        <v>0</v>
      </c>
      <c r="AO53" s="98">
        <f t="shared" si="35"/>
        <v>0</v>
      </c>
      <c r="AP53" s="155"/>
      <c r="AQ53" s="119" t="s">
        <v>36</v>
      </c>
      <c r="AR53" s="116">
        <f t="shared" si="44"/>
        <v>0</v>
      </c>
      <c r="AS53" s="116">
        <f t="shared" si="41"/>
        <v>0</v>
      </c>
      <c r="AT53" s="116">
        <f t="shared" si="42"/>
        <v>0</v>
      </c>
      <c r="AU53" s="116">
        <f t="shared" si="43"/>
        <v>0</v>
      </c>
      <c r="AV53" s="98">
        <f t="shared" si="37"/>
        <v>0</v>
      </c>
      <c r="AW53" s="155"/>
      <c r="AX53" s="104"/>
      <c r="AY53" s="100"/>
      <c r="AZ53" s="100"/>
      <c r="BA53" s="100"/>
      <c r="BB53" s="100"/>
      <c r="BC53" s="101"/>
      <c r="BD53" s="155"/>
      <c r="BE53" s="104"/>
      <c r="BF53" s="100"/>
      <c r="BG53" s="100"/>
      <c r="BH53" s="100"/>
      <c r="BI53" s="100"/>
      <c r="BJ53" s="101"/>
      <c r="BK53" s="155"/>
      <c r="BL53" s="104"/>
      <c r="BM53" s="100"/>
      <c r="BN53" s="100"/>
      <c r="BO53" s="100"/>
      <c r="BP53" s="100"/>
      <c r="BQ53" s="101"/>
      <c r="BR53" s="155"/>
      <c r="BS53" s="104"/>
      <c r="BT53" s="100"/>
      <c r="BU53" s="100"/>
      <c r="BV53" s="100"/>
      <c r="BW53" s="100"/>
      <c r="BX53" s="101"/>
    </row>
    <row r="54" spans="1:76" x14ac:dyDescent="0.2">
      <c r="A54" s="119" t="s">
        <v>35</v>
      </c>
      <c r="B54" s="116">
        <f t="shared" si="22"/>
        <v>0</v>
      </c>
      <c r="C54" s="116">
        <f t="shared" si="23"/>
        <v>0</v>
      </c>
      <c r="D54" s="116">
        <f t="shared" si="24"/>
        <v>0</v>
      </c>
      <c r="E54" s="116">
        <f t="shared" si="25"/>
        <v>0</v>
      </c>
      <c r="F54" s="98">
        <f t="shared" si="26"/>
        <v>0</v>
      </c>
      <c r="G54" s="155"/>
      <c r="H54" s="119" t="s">
        <v>35</v>
      </c>
      <c r="I54" s="7">
        <v>0</v>
      </c>
      <c r="J54" s="7">
        <v>0</v>
      </c>
      <c r="K54" s="7">
        <v>0</v>
      </c>
      <c r="L54" s="7">
        <v>0</v>
      </c>
      <c r="M54" s="98">
        <f t="shared" si="27"/>
        <v>0</v>
      </c>
      <c r="N54" s="155"/>
      <c r="O54" s="119" t="s">
        <v>35</v>
      </c>
      <c r="P54" s="116">
        <f t="shared" si="28"/>
        <v>0</v>
      </c>
      <c r="Q54" s="116">
        <f t="shared" si="29"/>
        <v>0</v>
      </c>
      <c r="R54" s="116">
        <f t="shared" si="30"/>
        <v>0</v>
      </c>
      <c r="S54" s="116">
        <f t="shared" si="31"/>
        <v>0</v>
      </c>
      <c r="T54" s="98">
        <f t="shared" si="32"/>
        <v>0</v>
      </c>
      <c r="U54" s="155"/>
      <c r="V54" s="119" t="s">
        <v>35</v>
      </c>
      <c r="W54" s="116">
        <v>0</v>
      </c>
      <c r="X54" s="116">
        <v>0</v>
      </c>
      <c r="Y54" s="116">
        <v>0</v>
      </c>
      <c r="Z54" s="116">
        <v>0</v>
      </c>
      <c r="AA54" s="98">
        <f t="shared" si="33"/>
        <v>0</v>
      </c>
      <c r="AB54" s="155"/>
      <c r="AC54" s="119" t="s">
        <v>35</v>
      </c>
      <c r="AD54" s="116">
        <v>0</v>
      </c>
      <c r="AE54" s="116">
        <v>0</v>
      </c>
      <c r="AF54" s="116">
        <v>0</v>
      </c>
      <c r="AG54" s="116">
        <v>0</v>
      </c>
      <c r="AH54" s="98">
        <f t="shared" si="34"/>
        <v>0</v>
      </c>
      <c r="AI54" s="155"/>
      <c r="AJ54" s="119" t="s">
        <v>35</v>
      </c>
      <c r="AK54" s="116">
        <v>0</v>
      </c>
      <c r="AL54" s="116">
        <v>0</v>
      </c>
      <c r="AM54" s="116">
        <v>0</v>
      </c>
      <c r="AN54" s="116">
        <v>0</v>
      </c>
      <c r="AO54" s="98">
        <f t="shared" si="35"/>
        <v>0</v>
      </c>
      <c r="AP54" s="155"/>
      <c r="AQ54" s="119" t="s">
        <v>35</v>
      </c>
      <c r="AR54" s="116">
        <f t="shared" si="44"/>
        <v>0</v>
      </c>
      <c r="AS54" s="116">
        <f t="shared" si="41"/>
        <v>0</v>
      </c>
      <c r="AT54" s="116">
        <f t="shared" si="42"/>
        <v>0</v>
      </c>
      <c r="AU54" s="116">
        <f t="shared" si="43"/>
        <v>0</v>
      </c>
      <c r="AV54" s="98">
        <f t="shared" si="37"/>
        <v>0</v>
      </c>
      <c r="AW54" s="155"/>
      <c r="AX54" s="104"/>
      <c r="AY54" s="100"/>
      <c r="AZ54" s="100"/>
      <c r="BA54" s="100"/>
      <c r="BB54" s="100"/>
      <c r="BC54" s="101"/>
      <c r="BD54" s="155"/>
      <c r="BE54" s="104"/>
      <c r="BF54" s="100"/>
      <c r="BG54" s="100"/>
      <c r="BH54" s="100"/>
      <c r="BI54" s="100"/>
      <c r="BJ54" s="101"/>
      <c r="BK54" s="155"/>
      <c r="BL54" s="104"/>
      <c r="BM54" s="100"/>
      <c r="BN54" s="100"/>
      <c r="BO54" s="100"/>
      <c r="BP54" s="100"/>
      <c r="BQ54" s="101"/>
      <c r="BR54" s="155"/>
      <c r="BS54" s="104"/>
      <c r="BT54" s="100"/>
      <c r="BU54" s="100"/>
      <c r="BV54" s="100"/>
      <c r="BW54" s="100"/>
      <c r="BX54" s="101"/>
    </row>
    <row r="55" spans="1:76" x14ac:dyDescent="0.2">
      <c r="A55" s="119" t="s">
        <v>34</v>
      </c>
      <c r="B55" s="116">
        <f t="shared" si="22"/>
        <v>0</v>
      </c>
      <c r="C55" s="116">
        <f t="shared" si="23"/>
        <v>0</v>
      </c>
      <c r="D55" s="116">
        <f t="shared" si="24"/>
        <v>0</v>
      </c>
      <c r="E55" s="116">
        <f t="shared" si="25"/>
        <v>0</v>
      </c>
      <c r="F55" s="98">
        <f t="shared" si="26"/>
        <v>0</v>
      </c>
      <c r="G55" s="155"/>
      <c r="H55" s="119" t="s">
        <v>34</v>
      </c>
      <c r="I55" s="7">
        <v>0</v>
      </c>
      <c r="J55" s="7">
        <v>0</v>
      </c>
      <c r="K55" s="7">
        <v>0</v>
      </c>
      <c r="L55" s="7">
        <v>0</v>
      </c>
      <c r="M55" s="98">
        <f t="shared" si="27"/>
        <v>0</v>
      </c>
      <c r="N55" s="155"/>
      <c r="O55" s="119" t="s">
        <v>34</v>
      </c>
      <c r="P55" s="116">
        <f t="shared" si="28"/>
        <v>0</v>
      </c>
      <c r="Q55" s="116">
        <f t="shared" si="29"/>
        <v>0</v>
      </c>
      <c r="R55" s="116">
        <f t="shared" si="30"/>
        <v>0</v>
      </c>
      <c r="S55" s="116">
        <f t="shared" si="31"/>
        <v>0</v>
      </c>
      <c r="T55" s="98">
        <f t="shared" si="32"/>
        <v>0</v>
      </c>
      <c r="U55" s="155"/>
      <c r="V55" s="119" t="s">
        <v>34</v>
      </c>
      <c r="W55" s="116">
        <v>0</v>
      </c>
      <c r="X55" s="116">
        <v>0</v>
      </c>
      <c r="Y55" s="116">
        <v>0</v>
      </c>
      <c r="Z55" s="116">
        <v>0</v>
      </c>
      <c r="AA55" s="98">
        <f t="shared" si="33"/>
        <v>0</v>
      </c>
      <c r="AB55" s="155"/>
      <c r="AC55" s="119" t="s">
        <v>34</v>
      </c>
      <c r="AD55" s="116">
        <v>0</v>
      </c>
      <c r="AE55" s="116">
        <v>0</v>
      </c>
      <c r="AF55" s="116">
        <v>0</v>
      </c>
      <c r="AG55" s="116">
        <v>0</v>
      </c>
      <c r="AH55" s="98">
        <f t="shared" si="34"/>
        <v>0</v>
      </c>
      <c r="AI55" s="155"/>
      <c r="AJ55" s="119" t="s">
        <v>34</v>
      </c>
      <c r="AK55" s="116">
        <v>0</v>
      </c>
      <c r="AL55" s="116">
        <v>0</v>
      </c>
      <c r="AM55" s="116">
        <v>0</v>
      </c>
      <c r="AN55" s="116">
        <v>0</v>
      </c>
      <c r="AO55" s="98">
        <f t="shared" si="35"/>
        <v>0</v>
      </c>
      <c r="AP55" s="155"/>
      <c r="AQ55" s="119" t="s">
        <v>34</v>
      </c>
      <c r="AR55" s="116">
        <f t="shared" si="44"/>
        <v>0</v>
      </c>
      <c r="AS55" s="116">
        <f t="shared" si="41"/>
        <v>0</v>
      </c>
      <c r="AT55" s="116">
        <f t="shared" si="42"/>
        <v>0</v>
      </c>
      <c r="AU55" s="116">
        <f t="shared" si="43"/>
        <v>0</v>
      </c>
      <c r="AV55" s="98">
        <f t="shared" si="37"/>
        <v>0</v>
      </c>
      <c r="AW55" s="155"/>
      <c r="AX55" s="104"/>
      <c r="AY55" s="100"/>
      <c r="AZ55" s="100"/>
      <c r="BA55" s="100"/>
      <c r="BB55" s="100"/>
      <c r="BC55" s="101"/>
      <c r="BD55" s="155"/>
      <c r="BE55" s="104"/>
      <c r="BF55" s="100"/>
      <c r="BG55" s="100"/>
      <c r="BH55" s="100"/>
      <c r="BI55" s="100"/>
      <c r="BJ55" s="101"/>
      <c r="BK55" s="155"/>
      <c r="BL55" s="104"/>
      <c r="BM55" s="100"/>
      <c r="BN55" s="100"/>
      <c r="BO55" s="100"/>
      <c r="BP55" s="100"/>
      <c r="BQ55" s="101"/>
      <c r="BR55" s="155"/>
      <c r="BS55" s="104"/>
      <c r="BT55" s="100"/>
      <c r="BU55" s="100"/>
      <c r="BV55" s="100"/>
      <c r="BW55" s="100"/>
      <c r="BX55" s="101"/>
    </row>
    <row r="56" spans="1:76" x14ac:dyDescent="0.2">
      <c r="A56" s="119" t="s">
        <v>33</v>
      </c>
      <c r="B56" s="116">
        <f t="shared" si="22"/>
        <v>0</v>
      </c>
      <c r="C56" s="116">
        <f t="shared" si="23"/>
        <v>0</v>
      </c>
      <c r="D56" s="116">
        <f t="shared" si="24"/>
        <v>0</v>
      </c>
      <c r="E56" s="116">
        <f t="shared" si="25"/>
        <v>0</v>
      </c>
      <c r="F56" s="98">
        <f t="shared" si="26"/>
        <v>0</v>
      </c>
      <c r="G56" s="155"/>
      <c r="H56" s="119" t="s">
        <v>33</v>
      </c>
      <c r="I56" s="7">
        <v>0</v>
      </c>
      <c r="J56" s="7">
        <v>0</v>
      </c>
      <c r="K56" s="7">
        <v>0</v>
      </c>
      <c r="L56" s="7">
        <v>0</v>
      </c>
      <c r="M56" s="98">
        <f t="shared" si="27"/>
        <v>0</v>
      </c>
      <c r="N56" s="155"/>
      <c r="O56" s="119" t="s">
        <v>33</v>
      </c>
      <c r="P56" s="116">
        <f t="shared" si="28"/>
        <v>0</v>
      </c>
      <c r="Q56" s="116">
        <f t="shared" si="29"/>
        <v>0</v>
      </c>
      <c r="R56" s="116">
        <f t="shared" si="30"/>
        <v>0</v>
      </c>
      <c r="S56" s="116">
        <f t="shared" si="31"/>
        <v>0</v>
      </c>
      <c r="T56" s="98">
        <f t="shared" si="32"/>
        <v>0</v>
      </c>
      <c r="U56" s="155"/>
      <c r="V56" s="119" t="s">
        <v>33</v>
      </c>
      <c r="W56" s="116">
        <v>0</v>
      </c>
      <c r="X56" s="116">
        <v>0</v>
      </c>
      <c r="Y56" s="116">
        <v>0</v>
      </c>
      <c r="Z56" s="116">
        <v>0</v>
      </c>
      <c r="AA56" s="98">
        <f t="shared" si="33"/>
        <v>0</v>
      </c>
      <c r="AB56" s="155"/>
      <c r="AC56" s="119" t="s">
        <v>33</v>
      </c>
      <c r="AD56" s="116">
        <v>0</v>
      </c>
      <c r="AE56" s="116">
        <v>0</v>
      </c>
      <c r="AF56" s="116">
        <v>0</v>
      </c>
      <c r="AG56" s="116">
        <v>0</v>
      </c>
      <c r="AH56" s="98">
        <f t="shared" si="34"/>
        <v>0</v>
      </c>
      <c r="AI56" s="155"/>
      <c r="AJ56" s="119" t="s">
        <v>33</v>
      </c>
      <c r="AK56" s="116">
        <v>0</v>
      </c>
      <c r="AL56" s="116">
        <v>0</v>
      </c>
      <c r="AM56" s="116">
        <v>0</v>
      </c>
      <c r="AN56" s="116">
        <v>0</v>
      </c>
      <c r="AO56" s="98">
        <f t="shared" si="35"/>
        <v>0</v>
      </c>
      <c r="AP56" s="155"/>
      <c r="AQ56" s="119" t="s">
        <v>33</v>
      </c>
      <c r="AR56" s="116">
        <f t="shared" si="44"/>
        <v>0</v>
      </c>
      <c r="AS56" s="116">
        <f t="shared" si="41"/>
        <v>0</v>
      </c>
      <c r="AT56" s="116">
        <f t="shared" si="42"/>
        <v>0</v>
      </c>
      <c r="AU56" s="116">
        <f t="shared" si="43"/>
        <v>0</v>
      </c>
      <c r="AV56" s="98">
        <f t="shared" si="37"/>
        <v>0</v>
      </c>
      <c r="AW56" s="155"/>
      <c r="AX56" s="104"/>
      <c r="AY56" s="100"/>
      <c r="AZ56" s="100"/>
      <c r="BA56" s="100"/>
      <c r="BB56" s="100"/>
      <c r="BC56" s="101"/>
      <c r="BD56" s="155"/>
      <c r="BE56" s="104"/>
      <c r="BF56" s="100"/>
      <c r="BG56" s="100"/>
      <c r="BH56" s="100"/>
      <c r="BI56" s="100"/>
      <c r="BJ56" s="101"/>
      <c r="BK56" s="155"/>
      <c r="BL56" s="104"/>
      <c r="BM56" s="100"/>
      <c r="BN56" s="100"/>
      <c r="BO56" s="100"/>
      <c r="BP56" s="100"/>
      <c r="BQ56" s="101"/>
      <c r="BR56" s="155"/>
      <c r="BS56" s="104"/>
      <c r="BT56" s="100"/>
      <c r="BU56" s="100"/>
      <c r="BV56" s="100"/>
      <c r="BW56" s="100"/>
      <c r="BX56" s="101"/>
    </row>
    <row r="57" spans="1:76" x14ac:dyDescent="0.2">
      <c r="A57" s="119" t="s">
        <v>32</v>
      </c>
      <c r="B57" s="116">
        <f t="shared" si="22"/>
        <v>0</v>
      </c>
      <c r="C57" s="116">
        <f t="shared" si="23"/>
        <v>0</v>
      </c>
      <c r="D57" s="116">
        <f t="shared" si="24"/>
        <v>0</v>
      </c>
      <c r="E57" s="116">
        <f t="shared" si="25"/>
        <v>0</v>
      </c>
      <c r="F57" s="98">
        <f t="shared" si="26"/>
        <v>0</v>
      </c>
      <c r="G57" s="155"/>
      <c r="H57" s="119" t="s">
        <v>32</v>
      </c>
      <c r="I57" s="7">
        <v>0</v>
      </c>
      <c r="J57" s="7">
        <v>0</v>
      </c>
      <c r="K57" s="7">
        <v>0</v>
      </c>
      <c r="L57" s="7">
        <v>0</v>
      </c>
      <c r="M57" s="98">
        <f t="shared" si="27"/>
        <v>0</v>
      </c>
      <c r="N57" s="155"/>
      <c r="O57" s="119" t="s">
        <v>32</v>
      </c>
      <c r="P57" s="116">
        <f t="shared" si="28"/>
        <v>0</v>
      </c>
      <c r="Q57" s="116">
        <f t="shared" si="29"/>
        <v>0</v>
      </c>
      <c r="R57" s="116">
        <f t="shared" si="30"/>
        <v>0</v>
      </c>
      <c r="S57" s="116">
        <f t="shared" si="31"/>
        <v>0</v>
      </c>
      <c r="T57" s="98">
        <f t="shared" si="32"/>
        <v>0</v>
      </c>
      <c r="U57" s="155"/>
      <c r="V57" s="119" t="s">
        <v>32</v>
      </c>
      <c r="W57" s="116">
        <v>0</v>
      </c>
      <c r="X57" s="116">
        <v>0</v>
      </c>
      <c r="Y57" s="116">
        <v>0</v>
      </c>
      <c r="Z57" s="116">
        <v>0</v>
      </c>
      <c r="AA57" s="98">
        <f t="shared" si="33"/>
        <v>0</v>
      </c>
      <c r="AB57" s="155"/>
      <c r="AC57" s="119" t="s">
        <v>32</v>
      </c>
      <c r="AD57" s="116">
        <v>0</v>
      </c>
      <c r="AE57" s="116">
        <v>0</v>
      </c>
      <c r="AF57" s="116">
        <v>0</v>
      </c>
      <c r="AG57" s="116">
        <v>0</v>
      </c>
      <c r="AH57" s="98">
        <f t="shared" si="34"/>
        <v>0</v>
      </c>
      <c r="AI57" s="155"/>
      <c r="AJ57" s="119" t="s">
        <v>32</v>
      </c>
      <c r="AK57" s="116">
        <v>0</v>
      </c>
      <c r="AL57" s="116">
        <v>0</v>
      </c>
      <c r="AM57" s="116">
        <v>0</v>
      </c>
      <c r="AN57" s="116">
        <v>0</v>
      </c>
      <c r="AO57" s="98">
        <f t="shared" si="35"/>
        <v>0</v>
      </c>
      <c r="AP57" s="155"/>
      <c r="AQ57" s="119" t="s">
        <v>32</v>
      </c>
      <c r="AR57" s="116">
        <f t="shared" si="44"/>
        <v>0</v>
      </c>
      <c r="AS57" s="116">
        <f t="shared" si="41"/>
        <v>0</v>
      </c>
      <c r="AT57" s="116">
        <f t="shared" si="42"/>
        <v>0</v>
      </c>
      <c r="AU57" s="116">
        <f t="shared" si="43"/>
        <v>0</v>
      </c>
      <c r="AV57" s="98">
        <f t="shared" si="37"/>
        <v>0</v>
      </c>
      <c r="AW57" s="155"/>
      <c r="AX57" s="104"/>
      <c r="AY57" s="100"/>
      <c r="AZ57" s="100"/>
      <c r="BA57" s="100"/>
      <c r="BB57" s="100"/>
      <c r="BC57" s="101"/>
      <c r="BD57" s="155"/>
      <c r="BE57" s="104"/>
      <c r="BF57" s="100"/>
      <c r="BG57" s="100"/>
      <c r="BH57" s="100"/>
      <c r="BI57" s="100"/>
      <c r="BJ57" s="101"/>
      <c r="BK57" s="155"/>
      <c r="BL57" s="104"/>
      <c r="BM57" s="100"/>
      <c r="BN57" s="100"/>
      <c r="BO57" s="100"/>
      <c r="BP57" s="100"/>
      <c r="BQ57" s="101"/>
      <c r="BR57" s="155"/>
      <c r="BS57" s="104"/>
      <c r="BT57" s="100"/>
      <c r="BU57" s="100"/>
      <c r="BV57" s="100"/>
      <c r="BW57" s="100"/>
      <c r="BX57" s="101"/>
    </row>
    <row r="58" spans="1:76" x14ac:dyDescent="0.2">
      <c r="A58" s="119" t="s">
        <v>31</v>
      </c>
      <c r="B58" s="116">
        <f t="shared" si="22"/>
        <v>0</v>
      </c>
      <c r="C58" s="116">
        <f t="shared" si="23"/>
        <v>0</v>
      </c>
      <c r="D58" s="116">
        <f t="shared" si="24"/>
        <v>0</v>
      </c>
      <c r="E58" s="116">
        <f t="shared" si="25"/>
        <v>0</v>
      </c>
      <c r="F58" s="98">
        <f t="shared" si="26"/>
        <v>0</v>
      </c>
      <c r="G58" s="155"/>
      <c r="H58" s="119" t="s">
        <v>31</v>
      </c>
      <c r="I58" s="7">
        <v>0</v>
      </c>
      <c r="J58" s="7">
        <v>0</v>
      </c>
      <c r="K58" s="7">
        <v>0</v>
      </c>
      <c r="L58" s="7">
        <v>0</v>
      </c>
      <c r="M58" s="98">
        <f t="shared" si="27"/>
        <v>0</v>
      </c>
      <c r="N58" s="155"/>
      <c r="O58" s="119" t="s">
        <v>31</v>
      </c>
      <c r="P58" s="116">
        <f t="shared" si="28"/>
        <v>0</v>
      </c>
      <c r="Q58" s="116">
        <f t="shared" si="29"/>
        <v>0</v>
      </c>
      <c r="R58" s="116">
        <f t="shared" si="30"/>
        <v>0</v>
      </c>
      <c r="S58" s="116">
        <f t="shared" si="31"/>
        <v>0</v>
      </c>
      <c r="T58" s="98">
        <f t="shared" si="32"/>
        <v>0</v>
      </c>
      <c r="U58" s="155"/>
      <c r="V58" s="119" t="s">
        <v>31</v>
      </c>
      <c r="W58" s="116">
        <v>0</v>
      </c>
      <c r="X58" s="116">
        <v>0</v>
      </c>
      <c r="Y58" s="116">
        <v>0</v>
      </c>
      <c r="Z58" s="116">
        <v>0</v>
      </c>
      <c r="AA58" s="98">
        <f t="shared" si="33"/>
        <v>0</v>
      </c>
      <c r="AB58" s="155"/>
      <c r="AC58" s="119" t="s">
        <v>31</v>
      </c>
      <c r="AD58" s="116">
        <v>0</v>
      </c>
      <c r="AE58" s="116">
        <v>0</v>
      </c>
      <c r="AF58" s="116">
        <v>0</v>
      </c>
      <c r="AG58" s="116">
        <v>0</v>
      </c>
      <c r="AH58" s="98">
        <f t="shared" si="34"/>
        <v>0</v>
      </c>
      <c r="AI58" s="155"/>
      <c r="AJ58" s="119" t="s">
        <v>31</v>
      </c>
      <c r="AK58" s="116">
        <v>0</v>
      </c>
      <c r="AL58" s="116">
        <v>0</v>
      </c>
      <c r="AM58" s="116">
        <v>0</v>
      </c>
      <c r="AN58" s="116">
        <v>0</v>
      </c>
      <c r="AO58" s="98">
        <f t="shared" si="35"/>
        <v>0</v>
      </c>
      <c r="AP58" s="155"/>
      <c r="AQ58" s="119" t="s">
        <v>31</v>
      </c>
      <c r="AR58" s="116">
        <f t="shared" si="44"/>
        <v>0</v>
      </c>
      <c r="AS58" s="116">
        <f t="shared" si="41"/>
        <v>0</v>
      </c>
      <c r="AT58" s="116">
        <f t="shared" si="42"/>
        <v>0</v>
      </c>
      <c r="AU58" s="116">
        <f t="shared" si="43"/>
        <v>0</v>
      </c>
      <c r="AV58" s="98">
        <f t="shared" si="37"/>
        <v>0</v>
      </c>
      <c r="AW58" s="155"/>
      <c r="AX58" s="104"/>
      <c r="AY58" s="100"/>
      <c r="AZ58" s="100"/>
      <c r="BA58" s="100"/>
      <c r="BB58" s="100"/>
      <c r="BC58" s="101"/>
      <c r="BD58" s="155"/>
      <c r="BE58" s="104"/>
      <c r="BF58" s="100"/>
      <c r="BG58" s="100"/>
      <c r="BH58" s="100"/>
      <c r="BI58" s="100"/>
      <c r="BJ58" s="101"/>
      <c r="BK58" s="155"/>
      <c r="BL58" s="104"/>
      <c r="BM58" s="100"/>
      <c r="BN58" s="100"/>
      <c r="BO58" s="100"/>
      <c r="BP58" s="100"/>
      <c r="BQ58" s="101"/>
      <c r="BR58" s="155"/>
      <c r="BS58" s="104"/>
      <c r="BT58" s="100"/>
      <c r="BU58" s="100"/>
      <c r="BV58" s="100"/>
      <c r="BW58" s="100"/>
      <c r="BX58" s="101"/>
    </row>
    <row r="59" spans="1:76" x14ac:dyDescent="0.2">
      <c r="A59" s="119" t="s">
        <v>30</v>
      </c>
      <c r="B59" s="116">
        <f t="shared" si="22"/>
        <v>0</v>
      </c>
      <c r="C59" s="116">
        <f t="shared" si="23"/>
        <v>0</v>
      </c>
      <c r="D59" s="116">
        <f t="shared" si="24"/>
        <v>0</v>
      </c>
      <c r="E59" s="116">
        <f t="shared" si="25"/>
        <v>0</v>
      </c>
      <c r="F59" s="98">
        <f t="shared" si="26"/>
        <v>0</v>
      </c>
      <c r="G59" s="155"/>
      <c r="H59" s="119" t="s">
        <v>30</v>
      </c>
      <c r="I59" s="7">
        <v>0</v>
      </c>
      <c r="J59" s="7">
        <v>0</v>
      </c>
      <c r="K59" s="7">
        <v>0</v>
      </c>
      <c r="L59" s="7">
        <v>0</v>
      </c>
      <c r="M59" s="98">
        <f t="shared" si="27"/>
        <v>0</v>
      </c>
      <c r="N59" s="155"/>
      <c r="O59" s="119" t="s">
        <v>30</v>
      </c>
      <c r="P59" s="116">
        <f t="shared" si="28"/>
        <v>0</v>
      </c>
      <c r="Q59" s="116">
        <f t="shared" si="29"/>
        <v>0</v>
      </c>
      <c r="R59" s="116">
        <f t="shared" si="30"/>
        <v>0</v>
      </c>
      <c r="S59" s="116">
        <f t="shared" si="31"/>
        <v>0</v>
      </c>
      <c r="T59" s="98">
        <f t="shared" si="32"/>
        <v>0</v>
      </c>
      <c r="U59" s="155"/>
      <c r="V59" s="119" t="s">
        <v>30</v>
      </c>
      <c r="W59" s="116">
        <v>0</v>
      </c>
      <c r="X59" s="116">
        <v>0</v>
      </c>
      <c r="Y59" s="116">
        <v>0</v>
      </c>
      <c r="Z59" s="116">
        <v>0</v>
      </c>
      <c r="AA59" s="98">
        <f t="shared" si="33"/>
        <v>0</v>
      </c>
      <c r="AB59" s="155"/>
      <c r="AC59" s="119" t="s">
        <v>30</v>
      </c>
      <c r="AD59" s="116">
        <v>0</v>
      </c>
      <c r="AE59" s="116">
        <v>0</v>
      </c>
      <c r="AF59" s="116">
        <v>0</v>
      </c>
      <c r="AG59" s="116">
        <v>0</v>
      </c>
      <c r="AH59" s="98">
        <f t="shared" si="34"/>
        <v>0</v>
      </c>
      <c r="AI59" s="155"/>
      <c r="AJ59" s="119" t="s">
        <v>30</v>
      </c>
      <c r="AK59" s="116">
        <v>0</v>
      </c>
      <c r="AL59" s="116">
        <v>0</v>
      </c>
      <c r="AM59" s="116">
        <v>0</v>
      </c>
      <c r="AN59" s="116">
        <v>0</v>
      </c>
      <c r="AO59" s="98">
        <f t="shared" si="35"/>
        <v>0</v>
      </c>
      <c r="AP59" s="155"/>
      <c r="AQ59" s="119" t="s">
        <v>30</v>
      </c>
      <c r="AR59" s="116">
        <f t="shared" si="44"/>
        <v>0</v>
      </c>
      <c r="AS59" s="116">
        <f t="shared" si="41"/>
        <v>0</v>
      </c>
      <c r="AT59" s="116">
        <f t="shared" si="42"/>
        <v>0</v>
      </c>
      <c r="AU59" s="116">
        <f t="shared" si="43"/>
        <v>0</v>
      </c>
      <c r="AV59" s="98">
        <f t="shared" si="37"/>
        <v>0</v>
      </c>
      <c r="AW59" s="155"/>
      <c r="AX59" s="104"/>
      <c r="AY59" s="100"/>
      <c r="AZ59" s="100"/>
      <c r="BA59" s="100"/>
      <c r="BB59" s="100"/>
      <c r="BC59" s="101"/>
      <c r="BD59" s="155"/>
      <c r="BE59" s="104"/>
      <c r="BF59" s="100"/>
      <c r="BG59" s="100"/>
      <c r="BH59" s="100"/>
      <c r="BI59" s="100"/>
      <c r="BJ59" s="101"/>
      <c r="BK59" s="155"/>
      <c r="BL59" s="104"/>
      <c r="BM59" s="100"/>
      <c r="BN59" s="100"/>
      <c r="BO59" s="100"/>
      <c r="BP59" s="100"/>
      <c r="BQ59" s="101"/>
      <c r="BR59" s="155"/>
      <c r="BS59" s="104"/>
      <c r="BT59" s="100"/>
      <c r="BU59" s="100"/>
      <c r="BV59" s="100"/>
      <c r="BW59" s="100"/>
      <c r="BX59" s="101"/>
    </row>
    <row r="60" spans="1:76" x14ac:dyDescent="0.2">
      <c r="A60" s="119" t="s">
        <v>29</v>
      </c>
      <c r="B60" s="116">
        <f t="shared" si="22"/>
        <v>0</v>
      </c>
      <c r="C60" s="116">
        <f t="shared" si="23"/>
        <v>0</v>
      </c>
      <c r="D60" s="116">
        <f t="shared" si="24"/>
        <v>0</v>
      </c>
      <c r="E60" s="116">
        <f t="shared" si="25"/>
        <v>0</v>
      </c>
      <c r="F60" s="98">
        <f t="shared" si="26"/>
        <v>0</v>
      </c>
      <c r="G60" s="155"/>
      <c r="H60" s="119" t="s">
        <v>29</v>
      </c>
      <c r="I60" s="7">
        <v>0</v>
      </c>
      <c r="J60" s="7">
        <v>0</v>
      </c>
      <c r="K60" s="7">
        <v>0</v>
      </c>
      <c r="L60" s="7">
        <v>0</v>
      </c>
      <c r="M60" s="98">
        <f t="shared" si="27"/>
        <v>0</v>
      </c>
      <c r="N60" s="155"/>
      <c r="O60" s="119" t="s">
        <v>29</v>
      </c>
      <c r="P60" s="116">
        <f t="shared" si="28"/>
        <v>0</v>
      </c>
      <c r="Q60" s="116">
        <f t="shared" si="29"/>
        <v>0</v>
      </c>
      <c r="R60" s="116">
        <f t="shared" si="30"/>
        <v>0</v>
      </c>
      <c r="S60" s="116">
        <f t="shared" si="31"/>
        <v>0</v>
      </c>
      <c r="T60" s="98">
        <f t="shared" si="32"/>
        <v>0</v>
      </c>
      <c r="U60" s="155"/>
      <c r="V60" s="119" t="s">
        <v>29</v>
      </c>
      <c r="W60" s="116">
        <v>0</v>
      </c>
      <c r="X60" s="116">
        <v>0</v>
      </c>
      <c r="Y60" s="116">
        <v>0</v>
      </c>
      <c r="Z60" s="116">
        <v>0</v>
      </c>
      <c r="AA60" s="98">
        <f t="shared" si="33"/>
        <v>0</v>
      </c>
      <c r="AB60" s="155"/>
      <c r="AC60" s="119" t="s">
        <v>29</v>
      </c>
      <c r="AD60" s="116">
        <v>0</v>
      </c>
      <c r="AE60" s="116">
        <v>0</v>
      </c>
      <c r="AF60" s="116">
        <v>0</v>
      </c>
      <c r="AG60" s="116">
        <v>0</v>
      </c>
      <c r="AH60" s="98">
        <f t="shared" si="34"/>
        <v>0</v>
      </c>
      <c r="AI60" s="155"/>
      <c r="AJ60" s="119" t="s">
        <v>29</v>
      </c>
      <c r="AK60" s="116">
        <v>0</v>
      </c>
      <c r="AL60" s="116">
        <v>0</v>
      </c>
      <c r="AM60" s="116">
        <v>0</v>
      </c>
      <c r="AN60" s="116">
        <v>0</v>
      </c>
      <c r="AO60" s="98">
        <f t="shared" si="35"/>
        <v>0</v>
      </c>
      <c r="AP60" s="155"/>
      <c r="AQ60" s="119" t="s">
        <v>29</v>
      </c>
      <c r="AR60" s="116">
        <f t="shared" si="44"/>
        <v>0</v>
      </c>
      <c r="AS60" s="116">
        <f t="shared" si="41"/>
        <v>0</v>
      </c>
      <c r="AT60" s="116">
        <f t="shared" si="42"/>
        <v>0</v>
      </c>
      <c r="AU60" s="116">
        <f t="shared" si="43"/>
        <v>0</v>
      </c>
      <c r="AV60" s="98">
        <f t="shared" si="37"/>
        <v>0</v>
      </c>
      <c r="AW60" s="155"/>
      <c r="AX60" s="104"/>
      <c r="AY60" s="100"/>
      <c r="AZ60" s="100"/>
      <c r="BA60" s="100"/>
      <c r="BB60" s="100"/>
      <c r="BC60" s="101"/>
      <c r="BD60" s="155"/>
      <c r="BE60" s="104"/>
      <c r="BF60" s="100"/>
      <c r="BG60" s="100"/>
      <c r="BH60" s="100"/>
      <c r="BI60" s="100"/>
      <c r="BJ60" s="101"/>
      <c r="BK60" s="155"/>
      <c r="BL60" s="104"/>
      <c r="BM60" s="100"/>
      <c r="BN60" s="100"/>
      <c r="BO60" s="100"/>
      <c r="BP60" s="100"/>
      <c r="BQ60" s="101"/>
      <c r="BR60" s="155"/>
      <c r="BS60" s="104"/>
      <c r="BT60" s="100"/>
      <c r="BU60" s="100"/>
      <c r="BV60" s="100"/>
      <c r="BW60" s="100"/>
      <c r="BX60" s="101"/>
    </row>
    <row r="61" spans="1:76" x14ac:dyDescent="0.2">
      <c r="A61" s="119" t="s">
        <v>28</v>
      </c>
      <c r="B61" s="116">
        <f t="shared" si="22"/>
        <v>0</v>
      </c>
      <c r="C61" s="116">
        <f t="shared" si="23"/>
        <v>0</v>
      </c>
      <c r="D61" s="116">
        <f t="shared" si="24"/>
        <v>0</v>
      </c>
      <c r="E61" s="116">
        <f t="shared" si="25"/>
        <v>0</v>
      </c>
      <c r="F61" s="98">
        <f t="shared" si="26"/>
        <v>0</v>
      </c>
      <c r="G61" s="155"/>
      <c r="H61" s="119" t="s">
        <v>28</v>
      </c>
      <c r="I61" s="7">
        <v>0</v>
      </c>
      <c r="J61" s="7">
        <v>0</v>
      </c>
      <c r="K61" s="7">
        <v>0</v>
      </c>
      <c r="L61" s="7">
        <v>0</v>
      </c>
      <c r="M61" s="98">
        <f t="shared" si="27"/>
        <v>0</v>
      </c>
      <c r="N61" s="155"/>
      <c r="O61" s="119" t="s">
        <v>28</v>
      </c>
      <c r="P61" s="116">
        <f t="shared" si="28"/>
        <v>0</v>
      </c>
      <c r="Q61" s="116">
        <f t="shared" si="29"/>
        <v>0</v>
      </c>
      <c r="R61" s="116">
        <f t="shared" si="30"/>
        <v>0</v>
      </c>
      <c r="S61" s="116">
        <f t="shared" si="31"/>
        <v>0</v>
      </c>
      <c r="T61" s="98">
        <f t="shared" si="32"/>
        <v>0</v>
      </c>
      <c r="U61" s="155"/>
      <c r="V61" s="119" t="s">
        <v>28</v>
      </c>
      <c r="W61" s="116">
        <v>0</v>
      </c>
      <c r="X61" s="116">
        <v>0</v>
      </c>
      <c r="Y61" s="116">
        <v>0</v>
      </c>
      <c r="Z61" s="116">
        <v>0</v>
      </c>
      <c r="AA61" s="98">
        <f t="shared" si="33"/>
        <v>0</v>
      </c>
      <c r="AB61" s="155"/>
      <c r="AC61" s="119" t="s">
        <v>28</v>
      </c>
      <c r="AD61" s="116">
        <v>0</v>
      </c>
      <c r="AE61" s="116">
        <v>0</v>
      </c>
      <c r="AF61" s="116">
        <v>0</v>
      </c>
      <c r="AG61" s="116">
        <v>0</v>
      </c>
      <c r="AH61" s="98">
        <f t="shared" si="34"/>
        <v>0</v>
      </c>
      <c r="AI61" s="155"/>
      <c r="AJ61" s="119" t="s">
        <v>28</v>
      </c>
      <c r="AK61" s="116">
        <v>0</v>
      </c>
      <c r="AL61" s="116">
        <v>0</v>
      </c>
      <c r="AM61" s="116">
        <v>0</v>
      </c>
      <c r="AN61" s="116">
        <v>0</v>
      </c>
      <c r="AO61" s="98">
        <f t="shared" si="35"/>
        <v>0</v>
      </c>
      <c r="AP61" s="155"/>
      <c r="AQ61" s="119" t="s">
        <v>28</v>
      </c>
      <c r="AR61" s="116">
        <f t="shared" si="44"/>
        <v>0</v>
      </c>
      <c r="AS61" s="116">
        <f t="shared" si="41"/>
        <v>0</v>
      </c>
      <c r="AT61" s="116">
        <f t="shared" si="42"/>
        <v>0</v>
      </c>
      <c r="AU61" s="116">
        <f t="shared" si="43"/>
        <v>0</v>
      </c>
      <c r="AV61" s="98">
        <f t="shared" si="37"/>
        <v>0</v>
      </c>
      <c r="AW61" s="155"/>
      <c r="AX61" s="104"/>
      <c r="AY61" s="100"/>
      <c r="AZ61" s="100"/>
      <c r="BA61" s="100"/>
      <c r="BB61" s="100"/>
      <c r="BC61" s="101"/>
      <c r="BD61" s="155"/>
      <c r="BE61" s="104"/>
      <c r="BF61" s="100"/>
      <c r="BG61" s="100"/>
      <c r="BH61" s="100"/>
      <c r="BI61" s="100"/>
      <c r="BJ61" s="101"/>
      <c r="BK61" s="155"/>
      <c r="BL61" s="104"/>
      <c r="BM61" s="100"/>
      <c r="BN61" s="100"/>
      <c r="BO61" s="100"/>
      <c r="BP61" s="100"/>
      <c r="BQ61" s="101"/>
      <c r="BR61" s="155"/>
      <c r="BS61" s="104"/>
      <c r="BT61" s="100"/>
      <c r="BU61" s="100"/>
      <c r="BV61" s="100"/>
      <c r="BW61" s="100"/>
      <c r="BX61" s="101"/>
    </row>
    <row r="62" spans="1:76" x14ac:dyDescent="0.2">
      <c r="A62" s="119" t="s">
        <v>27</v>
      </c>
      <c r="B62" s="116">
        <f t="shared" si="22"/>
        <v>0</v>
      </c>
      <c r="C62" s="116">
        <f t="shared" si="23"/>
        <v>0</v>
      </c>
      <c r="D62" s="116">
        <f t="shared" si="24"/>
        <v>0</v>
      </c>
      <c r="E62" s="116">
        <f t="shared" si="25"/>
        <v>0</v>
      </c>
      <c r="F62" s="98">
        <f t="shared" si="26"/>
        <v>0</v>
      </c>
      <c r="G62" s="155"/>
      <c r="H62" s="119" t="s">
        <v>27</v>
      </c>
      <c r="I62" s="7">
        <v>0</v>
      </c>
      <c r="J62" s="7">
        <v>0</v>
      </c>
      <c r="K62" s="7">
        <v>0</v>
      </c>
      <c r="L62" s="7">
        <v>0</v>
      </c>
      <c r="M62" s="98">
        <f t="shared" si="27"/>
        <v>0</v>
      </c>
      <c r="N62" s="155"/>
      <c r="O62" s="119" t="s">
        <v>27</v>
      </c>
      <c r="P62" s="116">
        <f t="shared" si="28"/>
        <v>0</v>
      </c>
      <c r="Q62" s="116">
        <f t="shared" si="29"/>
        <v>0</v>
      </c>
      <c r="R62" s="116">
        <f t="shared" si="30"/>
        <v>0</v>
      </c>
      <c r="S62" s="116">
        <f t="shared" si="31"/>
        <v>0</v>
      </c>
      <c r="T62" s="98">
        <f t="shared" si="32"/>
        <v>0</v>
      </c>
      <c r="U62" s="155"/>
      <c r="V62" s="119" t="s">
        <v>27</v>
      </c>
      <c r="W62" s="116">
        <v>0</v>
      </c>
      <c r="X62" s="116">
        <v>0</v>
      </c>
      <c r="Y62" s="116">
        <v>0</v>
      </c>
      <c r="Z62" s="116">
        <v>0</v>
      </c>
      <c r="AA62" s="98">
        <f t="shared" si="33"/>
        <v>0</v>
      </c>
      <c r="AB62" s="155"/>
      <c r="AC62" s="119" t="s">
        <v>27</v>
      </c>
      <c r="AD62" s="116">
        <v>0</v>
      </c>
      <c r="AE62" s="116">
        <v>0</v>
      </c>
      <c r="AF62" s="116">
        <v>0</v>
      </c>
      <c r="AG62" s="116">
        <v>0</v>
      </c>
      <c r="AH62" s="98">
        <f t="shared" si="34"/>
        <v>0</v>
      </c>
      <c r="AI62" s="155"/>
      <c r="AJ62" s="119" t="s">
        <v>27</v>
      </c>
      <c r="AK62" s="116">
        <v>0</v>
      </c>
      <c r="AL62" s="116">
        <v>0</v>
      </c>
      <c r="AM62" s="116">
        <v>0</v>
      </c>
      <c r="AN62" s="116">
        <v>0</v>
      </c>
      <c r="AO62" s="98">
        <f t="shared" si="35"/>
        <v>0</v>
      </c>
      <c r="AP62" s="155"/>
      <c r="AQ62" s="119" t="s">
        <v>27</v>
      </c>
      <c r="AR62" s="116">
        <f t="shared" si="44"/>
        <v>0</v>
      </c>
      <c r="AS62" s="116">
        <f t="shared" si="41"/>
        <v>0</v>
      </c>
      <c r="AT62" s="116">
        <f t="shared" si="42"/>
        <v>0</v>
      </c>
      <c r="AU62" s="116">
        <f t="shared" si="43"/>
        <v>0</v>
      </c>
      <c r="AV62" s="98">
        <f t="shared" si="37"/>
        <v>0</v>
      </c>
      <c r="AW62" s="155"/>
      <c r="AX62" s="104"/>
      <c r="AY62" s="100"/>
      <c r="AZ62" s="100"/>
      <c r="BA62" s="100"/>
      <c r="BB62" s="100"/>
      <c r="BC62" s="101"/>
      <c r="BD62" s="155"/>
      <c r="BE62" s="104"/>
      <c r="BF62" s="100"/>
      <c r="BG62" s="100"/>
      <c r="BH62" s="100"/>
      <c r="BI62" s="100"/>
      <c r="BJ62" s="101"/>
      <c r="BK62" s="155"/>
      <c r="BL62" s="104"/>
      <c r="BM62" s="100"/>
      <c r="BN62" s="100"/>
      <c r="BO62" s="100"/>
      <c r="BP62" s="100"/>
      <c r="BQ62" s="101"/>
      <c r="BR62" s="155"/>
      <c r="BS62" s="104"/>
      <c r="BT62" s="100"/>
      <c r="BU62" s="100"/>
      <c r="BV62" s="100"/>
      <c r="BW62" s="100"/>
      <c r="BX62" s="101"/>
    </row>
    <row r="63" spans="1:76" x14ac:dyDescent="0.2">
      <c r="A63" s="119" t="s">
        <v>26</v>
      </c>
      <c r="B63" s="116">
        <f t="shared" si="22"/>
        <v>0</v>
      </c>
      <c r="C63" s="116">
        <f t="shared" si="23"/>
        <v>0</v>
      </c>
      <c r="D63" s="116">
        <f t="shared" si="24"/>
        <v>0</v>
      </c>
      <c r="E63" s="116">
        <f t="shared" si="25"/>
        <v>0</v>
      </c>
      <c r="F63" s="98">
        <f t="shared" si="26"/>
        <v>0</v>
      </c>
      <c r="G63" s="155"/>
      <c r="H63" s="119" t="s">
        <v>26</v>
      </c>
      <c r="I63" s="7">
        <v>0</v>
      </c>
      <c r="J63" s="7">
        <v>0</v>
      </c>
      <c r="K63" s="7">
        <v>0</v>
      </c>
      <c r="L63" s="7">
        <v>0</v>
      </c>
      <c r="M63" s="98">
        <f t="shared" si="27"/>
        <v>0</v>
      </c>
      <c r="N63" s="155"/>
      <c r="O63" s="119" t="s">
        <v>26</v>
      </c>
      <c r="P63" s="116">
        <f t="shared" si="28"/>
        <v>0</v>
      </c>
      <c r="Q63" s="116">
        <f t="shared" si="29"/>
        <v>0</v>
      </c>
      <c r="R63" s="116">
        <f t="shared" si="30"/>
        <v>0</v>
      </c>
      <c r="S63" s="116">
        <f t="shared" si="31"/>
        <v>0</v>
      </c>
      <c r="T63" s="98">
        <f t="shared" si="32"/>
        <v>0</v>
      </c>
      <c r="U63" s="155"/>
      <c r="V63" s="119" t="s">
        <v>26</v>
      </c>
      <c r="W63" s="116">
        <v>0</v>
      </c>
      <c r="X63" s="116">
        <v>0</v>
      </c>
      <c r="Y63" s="116">
        <v>0</v>
      </c>
      <c r="Z63" s="116">
        <v>0</v>
      </c>
      <c r="AA63" s="98">
        <f t="shared" si="33"/>
        <v>0</v>
      </c>
      <c r="AB63" s="155"/>
      <c r="AC63" s="119" t="s">
        <v>26</v>
      </c>
      <c r="AD63" s="116">
        <v>0</v>
      </c>
      <c r="AE63" s="116">
        <v>0</v>
      </c>
      <c r="AF63" s="116">
        <v>0</v>
      </c>
      <c r="AG63" s="116">
        <v>0</v>
      </c>
      <c r="AH63" s="98">
        <f t="shared" si="34"/>
        <v>0</v>
      </c>
      <c r="AI63" s="155"/>
      <c r="AJ63" s="119" t="s">
        <v>26</v>
      </c>
      <c r="AK63" s="116">
        <v>0</v>
      </c>
      <c r="AL63" s="116">
        <v>0</v>
      </c>
      <c r="AM63" s="116">
        <v>0</v>
      </c>
      <c r="AN63" s="116">
        <v>0</v>
      </c>
      <c r="AO63" s="98">
        <f t="shared" si="35"/>
        <v>0</v>
      </c>
      <c r="AP63" s="155"/>
      <c r="AQ63" s="119" t="s">
        <v>26</v>
      </c>
      <c r="AR63" s="116">
        <f t="shared" si="44"/>
        <v>0</v>
      </c>
      <c r="AS63" s="116">
        <f t="shared" si="41"/>
        <v>0</v>
      </c>
      <c r="AT63" s="116">
        <f t="shared" si="42"/>
        <v>0</v>
      </c>
      <c r="AU63" s="116">
        <f t="shared" si="43"/>
        <v>0</v>
      </c>
      <c r="AV63" s="98">
        <f t="shared" si="37"/>
        <v>0</v>
      </c>
      <c r="AW63" s="155"/>
      <c r="AX63" s="104"/>
      <c r="AY63" s="100"/>
      <c r="AZ63" s="100"/>
      <c r="BA63" s="100"/>
      <c r="BB63" s="100"/>
      <c r="BC63" s="101"/>
      <c r="BD63" s="155"/>
      <c r="BE63" s="104"/>
      <c r="BF63" s="100"/>
      <c r="BG63" s="100"/>
      <c r="BH63" s="100"/>
      <c r="BI63" s="100"/>
      <c r="BJ63" s="101"/>
      <c r="BK63" s="155"/>
      <c r="BL63" s="104"/>
      <c r="BM63" s="100"/>
      <c r="BN63" s="100"/>
      <c r="BO63" s="100"/>
      <c r="BP63" s="100"/>
      <c r="BQ63" s="101"/>
      <c r="BR63" s="155"/>
      <c r="BS63" s="104"/>
      <c r="BT63" s="100"/>
      <c r="BU63" s="100"/>
      <c r="BV63" s="100"/>
      <c r="BW63" s="100"/>
      <c r="BX63" s="101"/>
    </row>
    <row r="64" spans="1:76" x14ac:dyDescent="0.2">
      <c r="A64" s="119" t="s">
        <v>25</v>
      </c>
      <c r="B64" s="116">
        <f t="shared" si="22"/>
        <v>0</v>
      </c>
      <c r="C64" s="116">
        <f t="shared" si="23"/>
        <v>0</v>
      </c>
      <c r="D64" s="116">
        <f t="shared" si="24"/>
        <v>0</v>
      </c>
      <c r="E64" s="116">
        <f t="shared" si="25"/>
        <v>0</v>
      </c>
      <c r="F64" s="98">
        <f t="shared" si="26"/>
        <v>0</v>
      </c>
      <c r="G64" s="155"/>
      <c r="H64" s="119" t="s">
        <v>25</v>
      </c>
      <c r="I64" s="7">
        <v>0</v>
      </c>
      <c r="J64" s="7">
        <v>0</v>
      </c>
      <c r="K64" s="7">
        <v>0</v>
      </c>
      <c r="L64" s="7">
        <v>0</v>
      </c>
      <c r="M64" s="98">
        <f t="shared" si="27"/>
        <v>0</v>
      </c>
      <c r="N64" s="155"/>
      <c r="O64" s="119" t="s">
        <v>25</v>
      </c>
      <c r="P64" s="116">
        <f t="shared" si="28"/>
        <v>0</v>
      </c>
      <c r="Q64" s="116">
        <f t="shared" si="29"/>
        <v>0</v>
      </c>
      <c r="R64" s="116">
        <f t="shared" si="30"/>
        <v>0</v>
      </c>
      <c r="S64" s="116">
        <f t="shared" si="31"/>
        <v>0</v>
      </c>
      <c r="T64" s="98">
        <f t="shared" si="32"/>
        <v>0</v>
      </c>
      <c r="U64" s="155"/>
      <c r="V64" s="119" t="s">
        <v>25</v>
      </c>
      <c r="W64" s="116">
        <v>0</v>
      </c>
      <c r="X64" s="116">
        <v>0</v>
      </c>
      <c r="Y64" s="116">
        <v>0</v>
      </c>
      <c r="Z64" s="116">
        <v>0</v>
      </c>
      <c r="AA64" s="98">
        <f t="shared" si="33"/>
        <v>0</v>
      </c>
      <c r="AB64" s="155"/>
      <c r="AC64" s="119" t="s">
        <v>25</v>
      </c>
      <c r="AD64" s="116">
        <v>0</v>
      </c>
      <c r="AE64" s="116">
        <v>0</v>
      </c>
      <c r="AF64" s="116">
        <v>0</v>
      </c>
      <c r="AG64" s="116">
        <v>0</v>
      </c>
      <c r="AH64" s="98">
        <f t="shared" si="34"/>
        <v>0</v>
      </c>
      <c r="AI64" s="155"/>
      <c r="AJ64" s="119" t="s">
        <v>25</v>
      </c>
      <c r="AK64" s="116">
        <v>0</v>
      </c>
      <c r="AL64" s="116">
        <v>0</v>
      </c>
      <c r="AM64" s="116">
        <v>0</v>
      </c>
      <c r="AN64" s="116">
        <v>0</v>
      </c>
      <c r="AO64" s="98">
        <f t="shared" si="35"/>
        <v>0</v>
      </c>
      <c r="AP64" s="155"/>
      <c r="AQ64" s="119" t="s">
        <v>25</v>
      </c>
      <c r="AR64" s="116">
        <f t="shared" si="44"/>
        <v>0</v>
      </c>
      <c r="AS64" s="116">
        <f t="shared" si="41"/>
        <v>0</v>
      </c>
      <c r="AT64" s="116">
        <f t="shared" si="42"/>
        <v>0</v>
      </c>
      <c r="AU64" s="116">
        <f t="shared" si="43"/>
        <v>0</v>
      </c>
      <c r="AV64" s="98">
        <f t="shared" si="37"/>
        <v>0</v>
      </c>
      <c r="AW64" s="155"/>
      <c r="AX64" s="104"/>
      <c r="AY64" s="100"/>
      <c r="AZ64" s="100"/>
      <c r="BA64" s="100"/>
      <c r="BB64" s="100"/>
      <c r="BC64" s="101"/>
      <c r="BD64" s="155"/>
      <c r="BE64" s="104"/>
      <c r="BF64" s="100"/>
      <c r="BG64" s="100"/>
      <c r="BH64" s="100"/>
      <c r="BI64" s="100"/>
      <c r="BJ64" s="101"/>
      <c r="BK64" s="155"/>
      <c r="BL64" s="104"/>
      <c r="BM64" s="100"/>
      <c r="BN64" s="100"/>
      <c r="BO64" s="100"/>
      <c r="BP64" s="100"/>
      <c r="BQ64" s="101"/>
      <c r="BR64" s="155"/>
      <c r="BS64" s="104"/>
      <c r="BT64" s="100"/>
      <c r="BU64" s="100"/>
      <c r="BV64" s="100"/>
      <c r="BW64" s="100"/>
      <c r="BX64" s="101"/>
    </row>
    <row r="65" spans="1:76" x14ac:dyDescent="0.2">
      <c r="A65" s="119" t="s">
        <v>24</v>
      </c>
      <c r="B65" s="116">
        <f t="shared" si="22"/>
        <v>0</v>
      </c>
      <c r="C65" s="116">
        <f t="shared" si="23"/>
        <v>0</v>
      </c>
      <c r="D65" s="116">
        <f t="shared" si="24"/>
        <v>0</v>
      </c>
      <c r="E65" s="116">
        <f t="shared" si="25"/>
        <v>0</v>
      </c>
      <c r="F65" s="98">
        <f t="shared" si="26"/>
        <v>0</v>
      </c>
      <c r="G65" s="155"/>
      <c r="H65" s="119" t="s">
        <v>24</v>
      </c>
      <c r="I65" s="7">
        <v>0</v>
      </c>
      <c r="J65" s="7">
        <v>0</v>
      </c>
      <c r="K65" s="7">
        <v>0</v>
      </c>
      <c r="L65" s="7">
        <v>0</v>
      </c>
      <c r="M65" s="98">
        <f t="shared" si="27"/>
        <v>0</v>
      </c>
      <c r="N65" s="155"/>
      <c r="O65" s="119" t="s">
        <v>24</v>
      </c>
      <c r="P65" s="116">
        <f t="shared" si="28"/>
        <v>0</v>
      </c>
      <c r="Q65" s="116">
        <f t="shared" si="29"/>
        <v>0</v>
      </c>
      <c r="R65" s="116">
        <f t="shared" si="30"/>
        <v>0</v>
      </c>
      <c r="S65" s="116">
        <f t="shared" si="31"/>
        <v>0</v>
      </c>
      <c r="T65" s="98">
        <f t="shared" si="32"/>
        <v>0</v>
      </c>
      <c r="U65" s="155"/>
      <c r="V65" s="119" t="s">
        <v>24</v>
      </c>
      <c r="W65" s="116">
        <v>0</v>
      </c>
      <c r="X65" s="116">
        <v>0</v>
      </c>
      <c r="Y65" s="116">
        <v>0</v>
      </c>
      <c r="Z65" s="116">
        <v>0</v>
      </c>
      <c r="AA65" s="98">
        <f t="shared" si="33"/>
        <v>0</v>
      </c>
      <c r="AB65" s="155"/>
      <c r="AC65" s="119" t="s">
        <v>24</v>
      </c>
      <c r="AD65" s="116">
        <v>0</v>
      </c>
      <c r="AE65" s="116">
        <v>0</v>
      </c>
      <c r="AF65" s="116">
        <v>0</v>
      </c>
      <c r="AG65" s="116">
        <v>0</v>
      </c>
      <c r="AH65" s="98">
        <f t="shared" si="34"/>
        <v>0</v>
      </c>
      <c r="AI65" s="155"/>
      <c r="AJ65" s="119" t="s">
        <v>24</v>
      </c>
      <c r="AK65" s="116">
        <v>0</v>
      </c>
      <c r="AL65" s="116">
        <v>0</v>
      </c>
      <c r="AM65" s="116">
        <v>0</v>
      </c>
      <c r="AN65" s="116">
        <v>0</v>
      </c>
      <c r="AO65" s="98">
        <f t="shared" si="35"/>
        <v>0</v>
      </c>
      <c r="AP65" s="155"/>
      <c r="AQ65" s="119" t="s">
        <v>24</v>
      </c>
      <c r="AR65" s="116">
        <f t="shared" si="44"/>
        <v>0</v>
      </c>
      <c r="AS65" s="116">
        <f t="shared" si="41"/>
        <v>0</v>
      </c>
      <c r="AT65" s="116">
        <f t="shared" si="42"/>
        <v>0</v>
      </c>
      <c r="AU65" s="116">
        <f t="shared" si="43"/>
        <v>0</v>
      </c>
      <c r="AV65" s="98">
        <f t="shared" si="37"/>
        <v>0</v>
      </c>
      <c r="AW65" s="155"/>
      <c r="AX65" s="104"/>
      <c r="AY65" s="100"/>
      <c r="AZ65" s="100"/>
      <c r="BA65" s="100"/>
      <c r="BB65" s="100"/>
      <c r="BC65" s="101"/>
      <c r="BD65" s="155"/>
      <c r="BE65" s="104"/>
      <c r="BF65" s="100"/>
      <c r="BG65" s="100"/>
      <c r="BH65" s="100"/>
      <c r="BI65" s="100"/>
      <c r="BJ65" s="101"/>
      <c r="BK65" s="155"/>
      <c r="BL65" s="104"/>
      <c r="BM65" s="100"/>
      <c r="BN65" s="100"/>
      <c r="BO65" s="100"/>
      <c r="BP65" s="100"/>
      <c r="BQ65" s="101"/>
      <c r="BR65" s="155"/>
      <c r="BS65" s="104"/>
      <c r="BT65" s="100"/>
      <c r="BU65" s="100"/>
      <c r="BV65" s="100"/>
      <c r="BW65" s="100"/>
      <c r="BX65" s="101"/>
    </row>
    <row r="66" spans="1:76" x14ac:dyDescent="0.2">
      <c r="A66" s="119" t="s">
        <v>23</v>
      </c>
      <c r="B66" s="116">
        <f t="shared" si="22"/>
        <v>0</v>
      </c>
      <c r="C66" s="116">
        <f t="shared" si="23"/>
        <v>0</v>
      </c>
      <c r="D66" s="116">
        <f t="shared" si="24"/>
        <v>0</v>
      </c>
      <c r="E66" s="116">
        <f t="shared" si="25"/>
        <v>0</v>
      </c>
      <c r="F66" s="98">
        <f t="shared" si="26"/>
        <v>0</v>
      </c>
      <c r="G66" s="155"/>
      <c r="H66" s="119" t="s">
        <v>23</v>
      </c>
      <c r="I66" s="7">
        <v>0</v>
      </c>
      <c r="J66" s="7">
        <v>0</v>
      </c>
      <c r="K66" s="7">
        <v>0</v>
      </c>
      <c r="L66" s="7">
        <v>0</v>
      </c>
      <c r="M66" s="98">
        <f t="shared" si="27"/>
        <v>0</v>
      </c>
      <c r="N66" s="155"/>
      <c r="O66" s="119" t="s">
        <v>23</v>
      </c>
      <c r="P66" s="116">
        <f t="shared" si="28"/>
        <v>0</v>
      </c>
      <c r="Q66" s="116">
        <f t="shared" si="29"/>
        <v>0</v>
      </c>
      <c r="R66" s="116">
        <f t="shared" si="30"/>
        <v>0</v>
      </c>
      <c r="S66" s="116">
        <f t="shared" si="31"/>
        <v>0</v>
      </c>
      <c r="T66" s="98">
        <f t="shared" si="32"/>
        <v>0</v>
      </c>
      <c r="U66" s="155"/>
      <c r="V66" s="119" t="s">
        <v>23</v>
      </c>
      <c r="W66" s="116">
        <v>0</v>
      </c>
      <c r="X66" s="116">
        <v>0</v>
      </c>
      <c r="Y66" s="116">
        <v>0</v>
      </c>
      <c r="Z66" s="116">
        <v>0</v>
      </c>
      <c r="AA66" s="98">
        <f t="shared" si="33"/>
        <v>0</v>
      </c>
      <c r="AB66" s="155"/>
      <c r="AC66" s="119" t="s">
        <v>23</v>
      </c>
      <c r="AD66" s="116">
        <v>0</v>
      </c>
      <c r="AE66" s="116">
        <v>0</v>
      </c>
      <c r="AF66" s="116">
        <v>0</v>
      </c>
      <c r="AG66" s="116">
        <v>0</v>
      </c>
      <c r="AH66" s="98">
        <f t="shared" si="34"/>
        <v>0</v>
      </c>
      <c r="AI66" s="155"/>
      <c r="AJ66" s="119" t="s">
        <v>23</v>
      </c>
      <c r="AK66" s="116">
        <v>0</v>
      </c>
      <c r="AL66" s="116">
        <v>0</v>
      </c>
      <c r="AM66" s="116">
        <v>0</v>
      </c>
      <c r="AN66" s="116">
        <v>0</v>
      </c>
      <c r="AO66" s="98">
        <f t="shared" si="35"/>
        <v>0</v>
      </c>
      <c r="AP66" s="155"/>
      <c r="AQ66" s="119" t="s">
        <v>23</v>
      </c>
      <c r="AR66" s="116">
        <f t="shared" si="44"/>
        <v>0</v>
      </c>
      <c r="AS66" s="116">
        <f t="shared" si="41"/>
        <v>0</v>
      </c>
      <c r="AT66" s="116">
        <f t="shared" si="42"/>
        <v>0</v>
      </c>
      <c r="AU66" s="116">
        <f t="shared" si="43"/>
        <v>0</v>
      </c>
      <c r="AV66" s="98">
        <f t="shared" si="37"/>
        <v>0</v>
      </c>
      <c r="AW66" s="155"/>
      <c r="AX66" s="104"/>
      <c r="AY66" s="100"/>
      <c r="AZ66" s="100"/>
      <c r="BA66" s="100"/>
      <c r="BB66" s="100"/>
      <c r="BC66" s="101"/>
      <c r="BD66" s="155"/>
      <c r="BE66" s="104"/>
      <c r="BF66" s="100"/>
      <c r="BG66" s="100"/>
      <c r="BH66" s="100"/>
      <c r="BI66" s="100"/>
      <c r="BJ66" s="101"/>
      <c r="BK66" s="155"/>
      <c r="BL66" s="104"/>
      <c r="BM66" s="100"/>
      <c r="BN66" s="100"/>
      <c r="BO66" s="100"/>
      <c r="BP66" s="100"/>
      <c r="BQ66" s="101"/>
      <c r="BR66" s="155"/>
      <c r="BS66" s="104"/>
      <c r="BT66" s="100"/>
      <c r="BU66" s="100"/>
      <c r="BV66" s="100"/>
      <c r="BW66" s="100"/>
      <c r="BX66" s="101"/>
    </row>
    <row r="67" spans="1:76" x14ac:dyDescent="0.2">
      <c r="A67" s="104" t="s">
        <v>22</v>
      </c>
      <c r="B67" s="100">
        <f t="shared" si="22"/>
        <v>0</v>
      </c>
      <c r="C67" s="100">
        <f t="shared" si="23"/>
        <v>0</v>
      </c>
      <c r="D67" s="100">
        <f t="shared" si="24"/>
        <v>0</v>
      </c>
      <c r="E67" s="100">
        <f t="shared" si="25"/>
        <v>0</v>
      </c>
      <c r="F67" s="101">
        <f t="shared" si="26"/>
        <v>0</v>
      </c>
      <c r="G67" s="155"/>
      <c r="H67" s="104" t="s">
        <v>22</v>
      </c>
      <c r="I67" s="7">
        <v>0</v>
      </c>
      <c r="J67" s="7">
        <v>0</v>
      </c>
      <c r="K67" s="7">
        <v>0</v>
      </c>
      <c r="L67" s="7">
        <v>0</v>
      </c>
      <c r="M67" s="98">
        <f t="shared" si="27"/>
        <v>0</v>
      </c>
      <c r="N67" s="155"/>
      <c r="O67" s="104" t="s">
        <v>22</v>
      </c>
      <c r="P67" s="100">
        <f t="shared" si="28"/>
        <v>0</v>
      </c>
      <c r="Q67" s="100">
        <f t="shared" si="29"/>
        <v>0</v>
      </c>
      <c r="R67" s="100">
        <f t="shared" si="30"/>
        <v>0</v>
      </c>
      <c r="S67" s="100">
        <f t="shared" si="31"/>
        <v>0</v>
      </c>
      <c r="T67" s="101">
        <f t="shared" si="32"/>
        <v>0</v>
      </c>
      <c r="U67" s="155"/>
      <c r="V67" s="104" t="s">
        <v>22</v>
      </c>
      <c r="W67" s="100">
        <v>0</v>
      </c>
      <c r="X67" s="100">
        <v>0</v>
      </c>
      <c r="Y67" s="100">
        <v>0</v>
      </c>
      <c r="Z67" s="100">
        <v>0</v>
      </c>
      <c r="AA67" s="101">
        <f t="shared" si="33"/>
        <v>0</v>
      </c>
      <c r="AB67" s="155"/>
      <c r="AC67" s="104" t="s">
        <v>22</v>
      </c>
      <c r="AD67" s="100">
        <v>0</v>
      </c>
      <c r="AE67" s="100">
        <v>0</v>
      </c>
      <c r="AF67" s="100">
        <v>0</v>
      </c>
      <c r="AG67" s="100">
        <v>0</v>
      </c>
      <c r="AH67" s="101">
        <f t="shared" si="34"/>
        <v>0</v>
      </c>
      <c r="AI67" s="155"/>
      <c r="AJ67" s="104" t="s">
        <v>22</v>
      </c>
      <c r="AK67" s="100">
        <v>0</v>
      </c>
      <c r="AL67" s="100">
        <v>0</v>
      </c>
      <c r="AM67" s="100">
        <v>0</v>
      </c>
      <c r="AN67" s="100">
        <v>0</v>
      </c>
      <c r="AO67" s="101">
        <f t="shared" si="35"/>
        <v>0</v>
      </c>
      <c r="AP67" s="155"/>
      <c r="AQ67" s="104" t="s">
        <v>22</v>
      </c>
      <c r="AR67" s="100">
        <f t="shared" si="44"/>
        <v>0</v>
      </c>
      <c r="AS67" s="100">
        <f t="shared" si="41"/>
        <v>0</v>
      </c>
      <c r="AT67" s="100">
        <f t="shared" si="42"/>
        <v>0</v>
      </c>
      <c r="AU67" s="100">
        <f t="shared" si="43"/>
        <v>0</v>
      </c>
      <c r="AV67" s="101">
        <f t="shared" si="37"/>
        <v>0</v>
      </c>
      <c r="AW67" s="155"/>
      <c r="AX67" s="104"/>
      <c r="AY67" s="100"/>
      <c r="AZ67" s="100"/>
      <c r="BA67" s="100"/>
      <c r="BB67" s="100"/>
      <c r="BC67" s="101"/>
      <c r="BD67" s="155"/>
      <c r="BE67" s="104"/>
      <c r="BF67" s="100"/>
      <c r="BG67" s="100"/>
      <c r="BH67" s="100"/>
      <c r="BI67" s="100"/>
      <c r="BJ67" s="101"/>
      <c r="BK67" s="155"/>
      <c r="BL67" s="104"/>
      <c r="BM67" s="100"/>
      <c r="BN67" s="100"/>
      <c r="BO67" s="100"/>
      <c r="BP67" s="100"/>
      <c r="BQ67" s="101"/>
      <c r="BR67" s="155"/>
      <c r="BS67" s="104"/>
      <c r="BT67" s="100"/>
      <c r="BU67" s="100"/>
      <c r="BV67" s="100"/>
      <c r="BW67" s="100"/>
      <c r="BX67" s="101"/>
    </row>
    <row r="68" spans="1:76" x14ac:dyDescent="0.2">
      <c r="A68" s="105" t="s">
        <v>21</v>
      </c>
      <c r="B68" s="98">
        <f>SUM(B36:B67)</f>
        <v>7492890.04</v>
      </c>
      <c r="C68" s="98">
        <f>SUM(C36:C67)</f>
        <v>7285536</v>
      </c>
      <c r="D68" s="98">
        <f>SUM(D36:D67)</f>
        <v>3358209</v>
      </c>
      <c r="E68" s="98">
        <f>SUM(E36:E67)</f>
        <v>-4406517</v>
      </c>
      <c r="F68" s="98">
        <f>SUM(F36:F67)</f>
        <v>13730118.039999999</v>
      </c>
      <c r="G68" s="155"/>
      <c r="H68" s="105" t="s">
        <v>21</v>
      </c>
      <c r="I68" s="98">
        <f>SUM(I36:I67)</f>
        <v>0</v>
      </c>
      <c r="J68" s="98">
        <f>SUM(J36:J67)</f>
        <v>0</v>
      </c>
      <c r="K68" s="98">
        <f>SUM(K36:K67)</f>
        <v>0</v>
      </c>
      <c r="L68" s="98">
        <f>SUM(L36:L67)</f>
        <v>0</v>
      </c>
      <c r="M68" s="98">
        <f>SUM(M36:M67)</f>
        <v>0</v>
      </c>
      <c r="N68" s="155"/>
      <c r="O68" s="105" t="s">
        <v>21</v>
      </c>
      <c r="P68" s="98">
        <f>SUM(P36:P67)</f>
        <v>7492890.04</v>
      </c>
      <c r="Q68" s="98">
        <f>SUM(Q36:Q67)</f>
        <v>7285536</v>
      </c>
      <c r="R68" s="98">
        <f>SUM(R36:R67)</f>
        <v>3358209</v>
      </c>
      <c r="S68" s="98">
        <f>SUM(S36:S67)</f>
        <v>-4406517</v>
      </c>
      <c r="T68" s="98">
        <f>SUM(T36:T67)</f>
        <v>13730118.039999999</v>
      </c>
      <c r="U68" s="155"/>
      <c r="V68" s="105" t="s">
        <v>21</v>
      </c>
      <c r="W68" s="98">
        <f>SUM(W36:W67)</f>
        <v>0</v>
      </c>
      <c r="X68" s="98">
        <f>SUM(X36:X67)</f>
        <v>0</v>
      </c>
      <c r="Y68" s="98">
        <f>SUM(Y36:Y67)</f>
        <v>0</v>
      </c>
      <c r="Z68" s="98">
        <f>SUM(Z36:Z67)</f>
        <v>0</v>
      </c>
      <c r="AA68" s="98">
        <f>SUM(AA36:AA67)</f>
        <v>0</v>
      </c>
      <c r="AB68" s="155"/>
      <c r="AC68" s="105" t="s">
        <v>21</v>
      </c>
      <c r="AD68" s="98">
        <f>SUM(AD36:AD67)</f>
        <v>4995260</v>
      </c>
      <c r="AE68" s="98">
        <f>SUM(AE36:AE67)</f>
        <v>4857024</v>
      </c>
      <c r="AF68" s="98">
        <f>SUM(AF36:AF67)</f>
        <v>2238806</v>
      </c>
      <c r="AG68" s="98">
        <f>SUM(AG36:AG67)</f>
        <v>-2937678</v>
      </c>
      <c r="AH68" s="98">
        <f>SUM(AH36:AH67)</f>
        <v>9153412</v>
      </c>
      <c r="AI68" s="155"/>
      <c r="AJ68" s="105" t="s">
        <v>21</v>
      </c>
      <c r="AK68" s="98">
        <f>SUM(AK36:AK67)</f>
        <v>0</v>
      </c>
      <c r="AL68" s="98">
        <f>SUM(AL36:AL67)</f>
        <v>0</v>
      </c>
      <c r="AM68" s="98">
        <f>SUM(AM36:AM67)</f>
        <v>0</v>
      </c>
      <c r="AN68" s="98">
        <f>SUM(AN36:AN67)</f>
        <v>0</v>
      </c>
      <c r="AO68" s="98">
        <f>SUM(AO36:AO67)</f>
        <v>0</v>
      </c>
      <c r="AP68" s="155"/>
      <c r="AQ68" s="105" t="s">
        <v>21</v>
      </c>
      <c r="AR68" s="98">
        <f>SUM(AR36:AR67)</f>
        <v>2497630.04</v>
      </c>
      <c r="AS68" s="98">
        <f>SUM(AS36:AS67)</f>
        <v>2428512</v>
      </c>
      <c r="AT68" s="98">
        <f>SUM(AT36:AT67)</f>
        <v>1119403</v>
      </c>
      <c r="AU68" s="98">
        <f>SUM(AU36:AU67)</f>
        <v>-1468839</v>
      </c>
      <c r="AV68" s="98">
        <f>SUM(AV36:AV67)</f>
        <v>4576706.04</v>
      </c>
      <c r="AW68" s="155"/>
      <c r="AX68" s="105" t="s">
        <v>21</v>
      </c>
      <c r="AY68" s="98">
        <f>SUM(AY36:AY67)</f>
        <v>0</v>
      </c>
      <c r="AZ68" s="98">
        <f>SUM(AZ36:AZ67)</f>
        <v>0</v>
      </c>
      <c r="BA68" s="98">
        <f>SUM(BA36:BA67)</f>
        <v>0</v>
      </c>
      <c r="BB68" s="98">
        <f>SUM(BB36:BB67)</f>
        <v>0</v>
      </c>
      <c r="BC68" s="98">
        <f>SUM(BC36:BC67)</f>
        <v>0</v>
      </c>
      <c r="BD68" s="155"/>
      <c r="BE68" s="105" t="s">
        <v>21</v>
      </c>
      <c r="BF68" s="98">
        <f>SUM(BF36:BF67)</f>
        <v>2497630</v>
      </c>
      <c r="BG68" s="98">
        <f>SUM(BG36:BG67)</f>
        <v>2428512</v>
      </c>
      <c r="BH68" s="98">
        <f>SUM(BH36:BH67)</f>
        <v>1119403</v>
      </c>
      <c r="BI68" s="98">
        <f>SUM(BI36:BI67)</f>
        <v>-1468839</v>
      </c>
      <c r="BJ68" s="98">
        <f>SUM(BJ36:BJ67)</f>
        <v>4576706</v>
      </c>
      <c r="BK68" s="155"/>
      <c r="BL68" s="105" t="s">
        <v>21</v>
      </c>
      <c r="BM68" s="98">
        <f>SUM(BM36:BM67)</f>
        <v>0</v>
      </c>
      <c r="BN68" s="98">
        <f>SUM(BN36:BN67)</f>
        <v>0</v>
      </c>
      <c r="BO68" s="98">
        <f>SUM(BO36:BO67)</f>
        <v>0</v>
      </c>
      <c r="BP68" s="98">
        <f>SUM(BP36:BP67)</f>
        <v>0</v>
      </c>
      <c r="BQ68" s="98">
        <f>SUM(BQ36:BQ67)</f>
        <v>0</v>
      </c>
      <c r="BR68" s="155"/>
      <c r="BS68" s="105" t="s">
        <v>21</v>
      </c>
      <c r="BT68" s="98">
        <v>0</v>
      </c>
      <c r="BU68" s="98">
        <v>0</v>
      </c>
      <c r="BV68" s="98">
        <v>0</v>
      </c>
      <c r="BW68" s="98">
        <v>0</v>
      </c>
      <c r="BX68" s="98">
        <v>0</v>
      </c>
    </row>
    <row r="69" spans="1:76" ht="13.5" thickBot="1" x14ac:dyDescent="0.25">
      <c r="A69" s="122"/>
      <c r="B69" s="156"/>
      <c r="C69" s="156"/>
      <c r="D69" s="156"/>
      <c r="E69" s="156"/>
      <c r="F69" s="108"/>
      <c r="G69" s="155"/>
      <c r="H69" s="122"/>
      <c r="I69" s="156"/>
      <c r="J69" s="156"/>
      <c r="K69" s="156"/>
      <c r="L69" s="156"/>
      <c r="M69" s="108"/>
      <c r="N69" s="155"/>
      <c r="O69" s="122"/>
      <c r="P69" s="156"/>
      <c r="Q69" s="156"/>
      <c r="R69" s="156"/>
      <c r="S69" s="156"/>
      <c r="T69" s="108"/>
      <c r="U69" s="155"/>
      <c r="V69" s="122"/>
      <c r="W69" s="156"/>
      <c r="X69" s="156"/>
      <c r="Y69" s="156"/>
      <c r="Z69" s="156"/>
      <c r="AA69" s="108"/>
      <c r="AB69" s="155"/>
      <c r="AC69" s="122"/>
      <c r="AD69" s="156"/>
      <c r="AE69" s="156"/>
      <c r="AF69" s="156"/>
      <c r="AG69" s="156"/>
      <c r="AH69" s="108"/>
      <c r="AI69" s="155"/>
      <c r="AJ69" s="122"/>
      <c r="AK69" s="156"/>
      <c r="AL69" s="156"/>
      <c r="AM69" s="156"/>
      <c r="AN69" s="156"/>
      <c r="AO69" s="108"/>
      <c r="AP69" s="155"/>
      <c r="AQ69" s="122"/>
      <c r="AR69" s="156"/>
      <c r="AS69" s="156"/>
      <c r="AT69" s="156"/>
      <c r="AU69" s="156"/>
      <c r="AV69" s="108"/>
      <c r="AW69" s="155"/>
      <c r="AX69" s="122"/>
      <c r="AY69" s="156"/>
      <c r="AZ69" s="156"/>
      <c r="BA69" s="156"/>
      <c r="BB69" s="156"/>
      <c r="BC69" s="108"/>
      <c r="BD69" s="155"/>
      <c r="BE69" s="122"/>
      <c r="BF69" s="156"/>
      <c r="BG69" s="156"/>
      <c r="BH69" s="156"/>
      <c r="BI69" s="156"/>
      <c r="BJ69" s="108"/>
      <c r="BK69" s="155"/>
      <c r="BL69" s="122"/>
      <c r="BM69" s="156"/>
      <c r="BN69" s="156"/>
      <c r="BO69" s="156"/>
      <c r="BP69" s="156"/>
      <c r="BQ69" s="108"/>
      <c r="BR69" s="155"/>
      <c r="BS69" s="122"/>
      <c r="BT69" s="156"/>
      <c r="BU69" s="156"/>
      <c r="BV69" s="156"/>
      <c r="BW69" s="156"/>
      <c r="BX69" s="108"/>
    </row>
    <row r="70" spans="1:76" ht="24.75" customHeight="1" thickBot="1" x14ac:dyDescent="0.25">
      <c r="A70" s="107" t="s">
        <v>20</v>
      </c>
      <c r="B70" s="108">
        <f>SUM(B12,B18,B27,B33,B68)</f>
        <v>35526259.640000008</v>
      </c>
      <c r="C70" s="108">
        <f>SUM(C12,C18,C27,C33,C68)</f>
        <v>26580750.739999998</v>
      </c>
      <c r="D70" s="108">
        <f>SUM(D12,D18,D27,D33,D68)</f>
        <v>81855500</v>
      </c>
      <c r="E70" s="108">
        <f>SUM(E12,E18,E27,E33,E68)</f>
        <v>-30325583.539999999</v>
      </c>
      <c r="F70" s="108">
        <f>SUM(F12,F18,F27,F33,F68)</f>
        <v>113636926.84</v>
      </c>
      <c r="G70" s="155"/>
      <c r="H70" s="107" t="s">
        <v>20</v>
      </c>
      <c r="I70" s="108">
        <f>SUM(I12,I18,I27,I33,I68)</f>
        <v>0</v>
      </c>
      <c r="J70" s="108">
        <f>SUM(J12,J18,J27,J33,J68)</f>
        <v>0</v>
      </c>
      <c r="K70" s="108">
        <f>SUM(K12,K18,K27,K33,K68)</f>
        <v>0</v>
      </c>
      <c r="L70" s="108">
        <f>SUM(L12,L18,L27,L33,L68)</f>
        <v>0</v>
      </c>
      <c r="M70" s="108">
        <f>SUM(M12,M18,M27,M33,M68)</f>
        <v>0</v>
      </c>
      <c r="N70" s="155"/>
      <c r="O70" s="107" t="s">
        <v>20</v>
      </c>
      <c r="P70" s="108">
        <f>SUM(P12,P18,P27,P33,P68)</f>
        <v>35526259.640000008</v>
      </c>
      <c r="Q70" s="108">
        <f>SUM(Q12,Q18,Q27,Q33,Q68)</f>
        <v>26580750.739999998</v>
      </c>
      <c r="R70" s="108">
        <f>SUM(R12,R18,R27,R33,R68)</f>
        <v>81855500</v>
      </c>
      <c r="S70" s="108">
        <f>SUM(S12,S18,S27,S33,S68)</f>
        <v>-30325583.539999999</v>
      </c>
      <c r="T70" s="108">
        <f>SUM(T12,T18,T27,T33,T68)</f>
        <v>113636926.84</v>
      </c>
      <c r="U70" s="155"/>
      <c r="V70" s="107" t="s">
        <v>20</v>
      </c>
      <c r="W70" s="108">
        <f>SUM(W12,W18,W27,W33,W68)</f>
        <v>0</v>
      </c>
      <c r="X70" s="108">
        <f>SUM(X12,X18,X27,X33,X68)</f>
        <v>0</v>
      </c>
      <c r="Y70" s="108">
        <f>SUM(Y12,Y18,Y27,Y33,Y68)</f>
        <v>0</v>
      </c>
      <c r="Z70" s="108">
        <f>SUM(Z12,Z18,Z27,Z33,Z68)</f>
        <v>0</v>
      </c>
      <c r="AA70" s="108">
        <f>SUM(AA12,AA18,AA27,AA33,AA68)</f>
        <v>0</v>
      </c>
      <c r="AB70" s="155"/>
      <c r="AC70" s="107" t="s">
        <v>20</v>
      </c>
      <c r="AD70" s="108">
        <f>SUM(AD12,AD18,AD27,AD33,AD68)</f>
        <v>6893790</v>
      </c>
      <c r="AE70" s="108">
        <f>SUM(AE12,AE18,AE27,AE33,AE68)</f>
        <v>7425348</v>
      </c>
      <c r="AF70" s="108">
        <f>SUM(AF12,AF18,AF27,AF33,AF68)</f>
        <v>6682156</v>
      </c>
      <c r="AG70" s="108">
        <f>SUM(AG12,AG18,AG27,AG33,AG68)</f>
        <v>-4971808</v>
      </c>
      <c r="AH70" s="108">
        <f>SUM(AH12,AH18,AH27,AH33,AH68)</f>
        <v>16029486</v>
      </c>
      <c r="AI70" s="155"/>
      <c r="AJ70" s="107" t="s">
        <v>20</v>
      </c>
      <c r="AK70" s="108">
        <f>SUM(AK12,AK18,AK27,AK33,AK68)</f>
        <v>0</v>
      </c>
      <c r="AL70" s="108">
        <f>SUM(AL12,AL18,AL27,AL33,AL68)</f>
        <v>0</v>
      </c>
      <c r="AM70" s="108">
        <f>SUM(AM12,AM18,AM27,AM33,AM68)</f>
        <v>0</v>
      </c>
      <c r="AN70" s="108">
        <f>SUM(AN12,AN18,AN27,AN33,AN68)</f>
        <v>0</v>
      </c>
      <c r="AO70" s="108">
        <f>SUM(AO12,AO18,AO27,AO33,AO68)</f>
        <v>0</v>
      </c>
      <c r="AP70" s="155"/>
      <c r="AQ70" s="107" t="s">
        <v>20</v>
      </c>
      <c r="AR70" s="108">
        <f>SUM(AR12,AR18,AR27,AR33,AR68)</f>
        <v>28632469.640000008</v>
      </c>
      <c r="AS70" s="108">
        <f>SUM(AS12,AS18,AS27,AS33,AS68)</f>
        <v>19155402.739999998</v>
      </c>
      <c r="AT70" s="108">
        <f>SUM(AT12,AT18,AT27,AT33,AT68)</f>
        <v>75173344</v>
      </c>
      <c r="AU70" s="108">
        <f>SUM(AU12,AU18,AU27,AU33,AU68)</f>
        <v>-25353775.539999999</v>
      </c>
      <c r="AV70" s="108">
        <f>SUM(AV12,AV18,AV27,AV33,AV68)</f>
        <v>97607440.840000004</v>
      </c>
      <c r="AW70" s="155"/>
      <c r="AX70" s="107" t="s">
        <v>20</v>
      </c>
      <c r="AY70" s="108">
        <f>SUM(AY12,AY18,AY27,AY33,AY68)</f>
        <v>0</v>
      </c>
      <c r="AZ70" s="108">
        <f>SUM(AZ12,AZ18,AZ27,AZ33,AZ68)</f>
        <v>0</v>
      </c>
      <c r="BA70" s="108">
        <f>SUM(BA12,BA18,BA27,BA33,BA68)</f>
        <v>0</v>
      </c>
      <c r="BB70" s="108">
        <f>SUM(BB12,BB18,BB27,BB33,BB68)</f>
        <v>0</v>
      </c>
      <c r="BC70" s="108">
        <f>SUM(BC12,BC18,BC27,BC33,BC68)</f>
        <v>0</v>
      </c>
      <c r="BD70" s="155"/>
      <c r="BE70" s="107" t="s">
        <v>20</v>
      </c>
      <c r="BF70" s="108">
        <f>SUM(BF12,BF18,BF27,BF33,BF68)</f>
        <v>3446895</v>
      </c>
      <c r="BG70" s="108">
        <f>SUM(BG12,BG18,BG27,BG33,BG68)</f>
        <v>3712674</v>
      </c>
      <c r="BH70" s="108">
        <f>SUM(BH12,BH18,BH27,BH33,BH68)</f>
        <v>3341078</v>
      </c>
      <c r="BI70" s="108">
        <f>SUM(BI12,BI18,BI27,BI33,BI68)</f>
        <v>-2485904</v>
      </c>
      <c r="BJ70" s="108">
        <f>SUM(BJ12,BJ18,BJ27,BJ33,BJ68)</f>
        <v>8014743</v>
      </c>
      <c r="BK70" s="155"/>
      <c r="BL70" s="107" t="s">
        <v>20</v>
      </c>
      <c r="BM70" s="108">
        <f>SUM(BM12,BM18,BM27,BM33,BM68)</f>
        <v>0</v>
      </c>
      <c r="BN70" s="108">
        <f>SUM(BN12,BN18,BN27,BN33,BN68)</f>
        <v>0</v>
      </c>
      <c r="BO70" s="108">
        <f>SUM(BO12,BO18,BO27,BO33,BO68)</f>
        <v>0</v>
      </c>
      <c r="BP70" s="108">
        <f>SUM(BP12,BP18,BP27,BP33,BP68)</f>
        <v>0</v>
      </c>
      <c r="BQ70" s="108">
        <f>SUM(BQ12,BQ18,BQ27,BQ33,BQ68)</f>
        <v>0</v>
      </c>
      <c r="BR70" s="155"/>
      <c r="BS70" s="107" t="s">
        <v>20</v>
      </c>
      <c r="BT70" s="108">
        <v>25185574.640000008</v>
      </c>
      <c r="BU70" s="108">
        <v>15442728.739999998</v>
      </c>
      <c r="BV70" s="108">
        <v>71832266</v>
      </c>
      <c r="BW70" s="108">
        <v>-22867871.539999999</v>
      </c>
      <c r="BX70" s="108">
        <v>89592697.840000004</v>
      </c>
    </row>
    <row r="71" spans="1:76" x14ac:dyDescent="0.2">
      <c r="A71" s="118"/>
      <c r="B71" s="116"/>
      <c r="C71" s="116"/>
      <c r="D71" s="116"/>
      <c r="E71" s="116"/>
      <c r="F71" s="98"/>
      <c r="G71" s="155"/>
      <c r="H71" s="118"/>
      <c r="I71" s="116"/>
      <c r="J71" s="116"/>
      <c r="K71" s="116"/>
      <c r="L71" s="116"/>
      <c r="M71" s="98"/>
      <c r="N71" s="155"/>
      <c r="O71" s="118"/>
      <c r="P71" s="116"/>
      <c r="Q71" s="116"/>
      <c r="R71" s="116"/>
      <c r="S71" s="116"/>
      <c r="T71" s="98"/>
      <c r="U71" s="155"/>
      <c r="V71" s="118"/>
      <c r="W71" s="116"/>
      <c r="X71" s="116"/>
      <c r="Y71" s="116"/>
      <c r="Z71" s="116"/>
      <c r="AA71" s="98"/>
      <c r="AB71" s="155"/>
      <c r="AC71" s="118"/>
      <c r="AD71" s="116"/>
      <c r="AE71" s="116"/>
      <c r="AF71" s="116"/>
      <c r="AG71" s="116"/>
      <c r="AH71" s="98"/>
      <c r="AI71" s="155"/>
      <c r="AJ71" s="118"/>
      <c r="AK71" s="116"/>
      <c r="AL71" s="116"/>
      <c r="AM71" s="116"/>
      <c r="AN71" s="116"/>
      <c r="AO71" s="98"/>
      <c r="AP71" s="155"/>
      <c r="AQ71" s="118"/>
      <c r="AR71" s="116"/>
      <c r="AS71" s="116"/>
      <c r="AT71" s="116"/>
      <c r="AU71" s="116"/>
      <c r="AV71" s="98"/>
      <c r="AW71" s="155"/>
      <c r="AX71" s="118"/>
      <c r="AY71" s="116"/>
      <c r="AZ71" s="116"/>
      <c r="BA71" s="116"/>
      <c r="BB71" s="116"/>
      <c r="BC71" s="98"/>
      <c r="BD71" s="155"/>
      <c r="BE71" s="118"/>
      <c r="BF71" s="116"/>
      <c r="BG71" s="116"/>
      <c r="BH71" s="116"/>
      <c r="BI71" s="116"/>
      <c r="BJ71" s="98"/>
      <c r="BK71" s="155"/>
      <c r="BL71" s="118"/>
      <c r="BM71" s="116"/>
      <c r="BN71" s="116"/>
      <c r="BO71" s="116"/>
      <c r="BP71" s="116"/>
      <c r="BQ71" s="98"/>
      <c r="BR71" s="155"/>
      <c r="BS71" s="118"/>
      <c r="BT71" s="116"/>
      <c r="BU71" s="116"/>
      <c r="BV71" s="116"/>
      <c r="BW71" s="116"/>
      <c r="BX71" s="98"/>
    </row>
    <row r="72" spans="1:76" x14ac:dyDescent="0.2">
      <c r="A72" s="121" t="s">
        <v>19</v>
      </c>
      <c r="B72" s="116">
        <f>P72+I72</f>
        <v>0</v>
      </c>
      <c r="C72" s="116">
        <f>Q72+J72</f>
        <v>0</v>
      </c>
      <c r="D72" s="116">
        <f>R72+K72</f>
        <v>0</v>
      </c>
      <c r="E72" s="116">
        <f>S72+L72</f>
        <v>0</v>
      </c>
      <c r="F72" s="98">
        <f>SUM(B72:E72)</f>
        <v>0</v>
      </c>
      <c r="G72" s="155"/>
      <c r="H72" s="121" t="s">
        <v>19</v>
      </c>
      <c r="I72" s="7">
        <f>-P72</f>
        <v>-3890353.5500000017</v>
      </c>
      <c r="J72" s="7">
        <f>-Q72</f>
        <v>-206984.46000000089</v>
      </c>
      <c r="K72" s="7">
        <f>-R72</f>
        <v>-1204610</v>
      </c>
      <c r="L72" s="7">
        <f>-S72</f>
        <v>5301948.08</v>
      </c>
      <c r="M72" s="98">
        <f>SUM(I72:L72)</f>
        <v>6.99999975040555E-2</v>
      </c>
      <c r="N72" s="155"/>
      <c r="O72" s="121" t="s">
        <v>19</v>
      </c>
      <c r="P72" s="116">
        <f>AR72-AK72+AD72+W72</f>
        <v>3890353.5500000017</v>
      </c>
      <c r="Q72" s="116">
        <f>AS72-AL72+AE72+X72</f>
        <v>206984.46000000089</v>
      </c>
      <c r="R72" s="116">
        <f>AT72-AM72+AF72+Y72</f>
        <v>1204610</v>
      </c>
      <c r="S72" s="116">
        <f>AU72-AN72+AG72+Z72</f>
        <v>-5301948.08</v>
      </c>
      <c r="T72" s="98">
        <f>SUM(P72:S72)</f>
        <v>-6.99999975040555E-2</v>
      </c>
      <c r="U72" s="155"/>
      <c r="V72" s="121" t="s">
        <v>19</v>
      </c>
      <c r="W72" s="116">
        <v>5411486.9000000004</v>
      </c>
      <c r="X72" s="116">
        <v>12395104.76</v>
      </c>
      <c r="Y72" s="116">
        <v>0</v>
      </c>
      <c r="Z72" s="116">
        <v>-1430.77</v>
      </c>
      <c r="AA72" s="98">
        <f>SUM(W72:Z72)</f>
        <v>17805160.890000001</v>
      </c>
      <c r="AB72" s="155"/>
      <c r="AC72" s="121" t="s">
        <v>19</v>
      </c>
      <c r="AD72" s="116">
        <v>0</v>
      </c>
      <c r="AE72" s="116">
        <v>0</v>
      </c>
      <c r="AF72" s="116">
        <v>0</v>
      </c>
      <c r="AG72" s="116">
        <v>0</v>
      </c>
      <c r="AH72" s="98">
        <f>SUM(AD72:AG72)</f>
        <v>0</v>
      </c>
      <c r="AI72" s="155"/>
      <c r="AJ72" s="121" t="s">
        <v>19</v>
      </c>
      <c r="AK72" s="116">
        <v>5322589.3099999996</v>
      </c>
      <c r="AL72" s="116">
        <v>12191483.289999999</v>
      </c>
      <c r="AM72" s="116">
        <v>0</v>
      </c>
      <c r="AN72" s="116">
        <v>-1407.27</v>
      </c>
      <c r="AO72" s="98">
        <f>SUM(AK72:AN72)</f>
        <v>17512665.329999998</v>
      </c>
      <c r="AP72" s="155"/>
      <c r="AQ72" s="121" t="s">
        <v>19</v>
      </c>
      <c r="AR72" s="116">
        <f>BT72-BM72+BF72+AY72</f>
        <v>3801455.9600000009</v>
      </c>
      <c r="AS72" s="116">
        <f>BU72-BN72+BG72+AZ72</f>
        <v>3362.9899999999907</v>
      </c>
      <c r="AT72" s="116">
        <f>BV72-BO72+BH72+BA72</f>
        <v>1204610</v>
      </c>
      <c r="AU72" s="116">
        <f>BW72-BP72+BI72+BB72</f>
        <v>-5301924.58</v>
      </c>
      <c r="AV72" s="98">
        <f>SUM(AR72:AU72)</f>
        <v>-292495.62999999896</v>
      </c>
      <c r="AW72" s="155"/>
      <c r="AX72" s="121" t="s">
        <v>19</v>
      </c>
      <c r="AY72" s="116">
        <v>306913.18</v>
      </c>
      <c r="AZ72" s="116">
        <v>702989.97</v>
      </c>
      <c r="BA72" s="116">
        <v>0</v>
      </c>
      <c r="BB72" s="116">
        <v>-81.150000000000006</v>
      </c>
      <c r="BC72" s="98">
        <f>SUM(AY72:BB72)</f>
        <v>1009821.9999999999</v>
      </c>
      <c r="BD72" s="155"/>
      <c r="BE72" s="121" t="s">
        <v>19</v>
      </c>
      <c r="BF72" s="116">
        <v>0</v>
      </c>
      <c r="BG72" s="116">
        <v>0</v>
      </c>
      <c r="BH72" s="116">
        <v>0</v>
      </c>
      <c r="BI72" s="116">
        <v>0</v>
      </c>
      <c r="BJ72" s="98">
        <f>SUM(BF72:BI72)</f>
        <v>0</v>
      </c>
      <c r="BK72" s="155"/>
      <c r="BL72" s="121" t="s">
        <v>19</v>
      </c>
      <c r="BM72" s="116">
        <v>1324039.7199999993</v>
      </c>
      <c r="BN72" s="116">
        <v>3032735.98</v>
      </c>
      <c r="BO72" s="116">
        <v>0</v>
      </c>
      <c r="BP72" s="116">
        <v>-350.07</v>
      </c>
      <c r="BQ72" s="98">
        <f>SUM(BM72:BP72)</f>
        <v>4356425.629999999</v>
      </c>
      <c r="BR72" s="155"/>
      <c r="BS72" s="121" t="s">
        <v>19</v>
      </c>
      <c r="BT72" s="116">
        <v>4818582.5</v>
      </c>
      <c r="BU72" s="116">
        <v>2333109</v>
      </c>
      <c r="BV72" s="116">
        <v>1204610</v>
      </c>
      <c r="BW72" s="116">
        <v>-5302193.5</v>
      </c>
      <c r="BX72" s="98">
        <v>3054108</v>
      </c>
    </row>
    <row r="73" spans="1:76" x14ac:dyDescent="0.2">
      <c r="A73" s="121"/>
      <c r="B73" s="116"/>
      <c r="C73" s="116"/>
      <c r="D73" s="116"/>
      <c r="E73" s="116"/>
      <c r="F73" s="98"/>
      <c r="G73" s="155"/>
      <c r="H73" s="121"/>
      <c r="I73" s="7"/>
      <c r="J73" s="7"/>
      <c r="K73" s="7"/>
      <c r="L73" s="7"/>
      <c r="M73" s="98"/>
      <c r="N73" s="155"/>
      <c r="O73" s="121"/>
      <c r="P73" s="116"/>
      <c r="Q73" s="116"/>
      <c r="R73" s="116"/>
      <c r="S73" s="116"/>
      <c r="T73" s="98"/>
      <c r="U73" s="155"/>
      <c r="V73" s="121"/>
      <c r="W73" s="116"/>
      <c r="X73" s="116"/>
      <c r="Y73" s="116"/>
      <c r="Z73" s="116"/>
      <c r="AA73" s="98"/>
      <c r="AB73" s="155"/>
      <c r="AC73" s="121"/>
      <c r="AD73" s="116"/>
      <c r="AE73" s="116"/>
      <c r="AF73" s="116"/>
      <c r="AG73" s="116"/>
      <c r="AH73" s="98"/>
      <c r="AI73" s="155"/>
      <c r="AJ73" s="121"/>
      <c r="AK73" s="116"/>
      <c r="AL73" s="116"/>
      <c r="AM73" s="116"/>
      <c r="AN73" s="116"/>
      <c r="AO73" s="98"/>
      <c r="AP73" s="155"/>
      <c r="AQ73" s="121"/>
      <c r="AR73" s="116"/>
      <c r="AS73" s="116"/>
      <c r="AT73" s="116"/>
      <c r="AU73" s="116"/>
      <c r="AV73" s="98"/>
      <c r="AW73" s="155"/>
      <c r="AX73" s="121"/>
      <c r="AY73" s="116"/>
      <c r="AZ73" s="116"/>
      <c r="BA73" s="116"/>
      <c r="BB73" s="116"/>
      <c r="BC73" s="98"/>
      <c r="BD73" s="155"/>
      <c r="BE73" s="121"/>
      <c r="BF73" s="116"/>
      <c r="BG73" s="116"/>
      <c r="BH73" s="116"/>
      <c r="BI73" s="116"/>
      <c r="BJ73" s="98"/>
      <c r="BK73" s="155"/>
      <c r="BL73" s="121"/>
      <c r="BM73" s="116"/>
      <c r="BN73" s="116"/>
      <c r="BO73" s="116"/>
      <c r="BP73" s="116"/>
      <c r="BQ73" s="98"/>
      <c r="BR73" s="155"/>
      <c r="BS73" s="121"/>
      <c r="BT73" s="116"/>
      <c r="BU73" s="116"/>
      <c r="BV73" s="116"/>
      <c r="BW73" s="116"/>
      <c r="BX73" s="98"/>
    </row>
    <row r="74" spans="1:76" x14ac:dyDescent="0.2">
      <c r="A74" s="121" t="s">
        <v>18</v>
      </c>
      <c r="B74" s="116">
        <f>P74+I74</f>
        <v>0</v>
      </c>
      <c r="C74" s="116">
        <f>Q74+J74</f>
        <v>0</v>
      </c>
      <c r="D74" s="116">
        <f>R74+K74</f>
        <v>0</v>
      </c>
      <c r="E74" s="116">
        <f>S74+L74</f>
        <v>0</v>
      </c>
      <c r="F74" s="98">
        <f>SUM(B74:E74)</f>
        <v>0</v>
      </c>
      <c r="G74" s="155"/>
      <c r="H74" s="121" t="s">
        <v>18</v>
      </c>
      <c r="I74" s="7">
        <f>-P74</f>
        <v>-3494227.8500000006</v>
      </c>
      <c r="J74" s="7">
        <f>-Q74</f>
        <v>-213453.86000000127</v>
      </c>
      <c r="K74" s="7">
        <f>-R74</f>
        <v>-1257895</v>
      </c>
      <c r="L74" s="7">
        <f>-S74</f>
        <v>4965576.71</v>
      </c>
      <c r="M74" s="98">
        <f>SUM(I74:L74)</f>
        <v>0</v>
      </c>
      <c r="N74" s="155"/>
      <c r="O74" s="121" t="s">
        <v>18</v>
      </c>
      <c r="P74" s="116">
        <f>AR74-AK74+AD74+W74</f>
        <v>3494227.8500000006</v>
      </c>
      <c r="Q74" s="116">
        <f>AS74-AL74+AE74+X74</f>
        <v>213453.86000000127</v>
      </c>
      <c r="R74" s="116">
        <f>AT74-AM74+AF74+Y74</f>
        <v>1257895</v>
      </c>
      <c r="S74" s="116">
        <f>AU74-AN74+AG74+Z74</f>
        <v>-4965576.71</v>
      </c>
      <c r="T74" s="98">
        <f>SUM(P74:S74)</f>
        <v>0</v>
      </c>
      <c r="U74" s="155"/>
      <c r="V74" s="121" t="s">
        <v>18</v>
      </c>
      <c r="W74" s="116">
        <v>6890097.3700000001</v>
      </c>
      <c r="X74" s="116">
        <v>12482168.99</v>
      </c>
      <c r="Y74" s="116">
        <v>0</v>
      </c>
      <c r="Z74" s="116">
        <v>-2156.71</v>
      </c>
      <c r="AA74" s="98">
        <f>SUM(W74:Z74)</f>
        <v>19370109.649999999</v>
      </c>
      <c r="AB74" s="155"/>
      <c r="AC74" s="121" t="s">
        <v>18</v>
      </c>
      <c r="AD74" s="116">
        <v>0</v>
      </c>
      <c r="AE74" s="116">
        <v>0</v>
      </c>
      <c r="AF74" s="116">
        <v>0</v>
      </c>
      <c r="AG74" s="116">
        <v>0</v>
      </c>
      <c r="AH74" s="98">
        <f>SUM(AD74:AG74)</f>
        <v>0</v>
      </c>
      <c r="AI74" s="155"/>
      <c r="AJ74" s="121" t="s">
        <v>18</v>
      </c>
      <c r="AK74" s="116">
        <v>6805981.8200000003</v>
      </c>
      <c r="AL74" s="116">
        <v>12329784.42</v>
      </c>
      <c r="AM74" s="116">
        <v>0</v>
      </c>
      <c r="AN74" s="116">
        <v>-2130.38</v>
      </c>
      <c r="AO74" s="98">
        <f>SUM(AK74:AN74)</f>
        <v>19133635.860000003</v>
      </c>
      <c r="AP74" s="155"/>
      <c r="AQ74" s="121" t="s">
        <v>18</v>
      </c>
      <c r="AR74" s="116">
        <f>BT74-BM74+BF74+AY74</f>
        <v>3410112.3000000007</v>
      </c>
      <c r="AS74" s="116">
        <f>BU74-BN74+BG74+AZ74</f>
        <v>61069.29000000011</v>
      </c>
      <c r="AT74" s="116">
        <f>BV74-BO74+BH74+BA74</f>
        <v>1257895</v>
      </c>
      <c r="AU74" s="116">
        <f>BW74-BP74+BI74+BB74</f>
        <v>-4965550.38</v>
      </c>
      <c r="AV74" s="98">
        <f>SUM(AR74:AU74)</f>
        <v>-236473.78999999911</v>
      </c>
      <c r="AW74" s="155"/>
      <c r="AX74" s="121" t="s">
        <v>18</v>
      </c>
      <c r="AY74" s="116">
        <v>9419.89</v>
      </c>
      <c r="AZ74" s="116">
        <v>17065.169999999998</v>
      </c>
      <c r="BA74" s="116">
        <v>0</v>
      </c>
      <c r="BB74" s="116">
        <v>-2.95</v>
      </c>
      <c r="BC74" s="98">
        <f>SUM(AY74:BB74)</f>
        <v>26482.109999999997</v>
      </c>
      <c r="BD74" s="155"/>
      <c r="BE74" s="121" t="s">
        <v>18</v>
      </c>
      <c r="BF74" s="116">
        <v>0</v>
      </c>
      <c r="BG74" s="116">
        <v>0</v>
      </c>
      <c r="BH74" s="116">
        <v>0</v>
      </c>
      <c r="BI74" s="116">
        <v>0</v>
      </c>
      <c r="BJ74" s="98">
        <f>SUM(BF74:BI74)</f>
        <v>0</v>
      </c>
      <c r="BK74" s="155"/>
      <c r="BL74" s="121" t="s">
        <v>18</v>
      </c>
      <c r="BM74" s="116">
        <v>1118378.0899999994</v>
      </c>
      <c r="BN74" s="116">
        <v>2026064.88</v>
      </c>
      <c r="BO74" s="116">
        <v>0</v>
      </c>
      <c r="BP74" s="116">
        <v>-350.07</v>
      </c>
      <c r="BQ74" s="98">
        <f>SUM(BM74:BP74)</f>
        <v>3144092.8999999994</v>
      </c>
      <c r="BR74" s="155"/>
      <c r="BS74" s="121" t="s">
        <v>18</v>
      </c>
      <c r="BT74" s="116">
        <v>4519070.5</v>
      </c>
      <c r="BU74" s="116">
        <v>2070069</v>
      </c>
      <c r="BV74" s="116">
        <v>1257895</v>
      </c>
      <c r="BW74" s="116">
        <v>-4965897.5</v>
      </c>
      <c r="BX74" s="98">
        <v>2881137</v>
      </c>
    </row>
    <row r="75" spans="1:76" x14ac:dyDescent="0.2">
      <c r="A75" s="118"/>
      <c r="B75" s="116"/>
      <c r="C75" s="116"/>
      <c r="D75" s="116"/>
      <c r="E75" s="116"/>
      <c r="F75" s="98"/>
      <c r="G75" s="155"/>
      <c r="H75" s="118"/>
      <c r="I75" s="116"/>
      <c r="J75" s="116"/>
      <c r="K75" s="116"/>
      <c r="L75" s="116"/>
      <c r="M75" s="98"/>
      <c r="N75" s="155"/>
      <c r="O75" s="118"/>
      <c r="P75" s="116"/>
      <c r="Q75" s="116"/>
      <c r="R75" s="116"/>
      <c r="S75" s="116"/>
      <c r="T75" s="98"/>
      <c r="U75" s="155"/>
      <c r="V75" s="118"/>
      <c r="W75" s="116"/>
      <c r="X75" s="116"/>
      <c r="Y75" s="116"/>
      <c r="Z75" s="116"/>
      <c r="AA75" s="98"/>
      <c r="AB75" s="155"/>
      <c r="AC75" s="118"/>
      <c r="AD75" s="116"/>
      <c r="AE75" s="116"/>
      <c r="AF75" s="116"/>
      <c r="AG75" s="116"/>
      <c r="AH75" s="98"/>
      <c r="AI75" s="155"/>
      <c r="AJ75" s="118"/>
      <c r="AK75" s="116"/>
      <c r="AL75" s="116"/>
      <c r="AM75" s="116"/>
      <c r="AN75" s="116"/>
      <c r="AO75" s="98"/>
      <c r="AP75" s="155"/>
      <c r="AQ75" s="118"/>
      <c r="AR75" s="116"/>
      <c r="AS75" s="116"/>
      <c r="AT75" s="116"/>
      <c r="AU75" s="116"/>
      <c r="AV75" s="98"/>
      <c r="AW75" s="155"/>
      <c r="AX75" s="118"/>
      <c r="AY75" s="116"/>
      <c r="AZ75" s="116"/>
      <c r="BA75" s="116"/>
      <c r="BB75" s="116"/>
      <c r="BC75" s="98"/>
      <c r="BD75" s="155"/>
      <c r="BE75" s="118"/>
      <c r="BF75" s="116"/>
      <c r="BG75" s="116"/>
      <c r="BH75" s="116"/>
      <c r="BI75" s="116"/>
      <c r="BJ75" s="98"/>
      <c r="BK75" s="155"/>
      <c r="BL75" s="118"/>
      <c r="BM75" s="116"/>
      <c r="BN75" s="116"/>
      <c r="BO75" s="116"/>
      <c r="BP75" s="116"/>
      <c r="BQ75" s="98"/>
      <c r="BR75" s="155"/>
      <c r="BS75" s="118"/>
      <c r="BT75" s="116"/>
      <c r="BU75" s="116"/>
      <c r="BV75" s="116"/>
      <c r="BW75" s="116"/>
      <c r="BX75" s="98"/>
    </row>
    <row r="76" spans="1:76" x14ac:dyDescent="0.2">
      <c r="A76" s="121" t="s">
        <v>17</v>
      </c>
      <c r="B76" s="116">
        <f>P76+I76</f>
        <v>0</v>
      </c>
      <c r="C76" s="116">
        <f>Q76+J76</f>
        <v>0</v>
      </c>
      <c r="D76" s="116">
        <f>R76+K76</f>
        <v>0</v>
      </c>
      <c r="E76" s="116">
        <f>S76+L76</f>
        <v>0</v>
      </c>
      <c r="F76" s="98">
        <f>SUM(B76:E76)</f>
        <v>0</v>
      </c>
      <c r="G76" s="155"/>
      <c r="H76" s="121" t="s">
        <v>17</v>
      </c>
      <c r="I76" s="7">
        <f>-P76</f>
        <v>-3762844.9800000014</v>
      </c>
      <c r="J76" s="7">
        <f>-Q76</f>
        <v>-89495.10000000149</v>
      </c>
      <c r="K76" s="7">
        <f>-R76</f>
        <v>-1079345</v>
      </c>
      <c r="L76" s="7">
        <f>-S76</f>
        <v>4931685.04</v>
      </c>
      <c r="M76" s="98">
        <f>SUM(I76:L76)</f>
        <v>-4.0000002831220627E-2</v>
      </c>
      <c r="N76" s="155"/>
      <c r="O76" s="121" t="s">
        <v>17</v>
      </c>
      <c r="P76" s="116">
        <f>AR76-AK76+AD76+W76</f>
        <v>3762844.9800000014</v>
      </c>
      <c r="Q76" s="116">
        <f>AS76-AL76+AE76+X76</f>
        <v>89495.10000000149</v>
      </c>
      <c r="R76" s="116">
        <f>AT76-AM76+AF76+Y76</f>
        <v>1079345</v>
      </c>
      <c r="S76" s="116">
        <f>AU76-AN76+AG76+Z76</f>
        <v>-4931685.04</v>
      </c>
      <c r="T76" s="98">
        <f>SUM(P76:S76)</f>
        <v>4.0000002831220627E-2</v>
      </c>
      <c r="U76" s="155"/>
      <c r="V76" s="121" t="s">
        <v>17</v>
      </c>
      <c r="W76" s="116">
        <v>5577506.8700000001</v>
      </c>
      <c r="X76" s="116">
        <v>17195241.510000002</v>
      </c>
      <c r="Y76" s="116">
        <v>0</v>
      </c>
      <c r="Z76" s="116">
        <v>-1591.96</v>
      </c>
      <c r="AA76" s="98">
        <f>SUM(W76:Z76)</f>
        <v>22771156.420000002</v>
      </c>
      <c r="AB76" s="155"/>
      <c r="AC76" s="121" t="s">
        <v>17</v>
      </c>
      <c r="AD76" s="116">
        <v>0</v>
      </c>
      <c r="AE76" s="116">
        <v>0</v>
      </c>
      <c r="AF76" s="116">
        <v>0</v>
      </c>
      <c r="AG76" s="116">
        <v>0</v>
      </c>
      <c r="AH76" s="98">
        <f>SUM(AD76:AG76)</f>
        <v>0</v>
      </c>
      <c r="AI76" s="155"/>
      <c r="AJ76" s="121" t="s">
        <v>17</v>
      </c>
      <c r="AK76" s="116">
        <v>5555055.5099999998</v>
      </c>
      <c r="AL76" s="116">
        <v>17126024.809999999</v>
      </c>
      <c r="AM76" s="116">
        <v>0</v>
      </c>
      <c r="AN76" s="116">
        <v>-1585.55</v>
      </c>
      <c r="AO76" s="98">
        <f>SUM(AK76:AN76)</f>
        <v>22679494.77</v>
      </c>
      <c r="AP76" s="155"/>
      <c r="AQ76" s="121" t="s">
        <v>17</v>
      </c>
      <c r="AR76" s="116">
        <f>BT76-BM76+BF76+AY76</f>
        <v>3740393.620000001</v>
      </c>
      <c r="AS76" s="116">
        <f>BU76-BN76+BG76+AZ76</f>
        <v>20278.399999999674</v>
      </c>
      <c r="AT76" s="116">
        <f>BV76-BO76+BH76+BA76</f>
        <v>1079345</v>
      </c>
      <c r="AU76" s="116">
        <f>BW76-BP76+BI76+BB76</f>
        <v>-4931678.63</v>
      </c>
      <c r="AV76" s="98">
        <f>SUM(AR76:AU76)</f>
        <v>-91661.609999999404</v>
      </c>
      <c r="AW76" s="155"/>
      <c r="AX76" s="121" t="s">
        <v>17</v>
      </c>
      <c r="AY76" s="116">
        <v>624331.72</v>
      </c>
      <c r="AZ76" s="116">
        <v>1924790.93</v>
      </c>
      <c r="BA76" s="116">
        <v>0</v>
      </c>
      <c r="BB76" s="116">
        <v>-178.2</v>
      </c>
      <c r="BC76" s="98">
        <f>SUM(AY76:BB76)</f>
        <v>2548944.4499999997</v>
      </c>
      <c r="BD76" s="155"/>
      <c r="BE76" s="121" t="s">
        <v>17</v>
      </c>
      <c r="BF76" s="116">
        <v>0</v>
      </c>
      <c r="BG76" s="116">
        <v>0</v>
      </c>
      <c r="BH76" s="116">
        <v>0</v>
      </c>
      <c r="BI76" s="116">
        <v>0</v>
      </c>
      <c r="BJ76" s="98">
        <f>SUM(BF76:BI76)</f>
        <v>0</v>
      </c>
      <c r="BK76" s="155"/>
      <c r="BL76" s="121" t="s">
        <v>17</v>
      </c>
      <c r="BM76" s="116">
        <v>1226486.5999999992</v>
      </c>
      <c r="BN76" s="116">
        <v>3781211.5300000003</v>
      </c>
      <c r="BO76" s="116">
        <v>0</v>
      </c>
      <c r="BP76" s="116">
        <v>-350.07</v>
      </c>
      <c r="BQ76" s="98">
        <f>SUM(BM76:BP76)</f>
        <v>5007348.0599999987</v>
      </c>
      <c r="BR76" s="155"/>
      <c r="BS76" s="121" t="s">
        <v>17</v>
      </c>
      <c r="BT76" s="116">
        <v>4342548.5</v>
      </c>
      <c r="BU76" s="116">
        <v>1876699</v>
      </c>
      <c r="BV76" s="116">
        <v>1079345</v>
      </c>
      <c r="BW76" s="116">
        <v>-4931850.5</v>
      </c>
      <c r="BX76" s="98">
        <v>2366742</v>
      </c>
    </row>
    <row r="77" spans="1:76" x14ac:dyDescent="0.2">
      <c r="A77" s="118"/>
      <c r="B77" s="116"/>
      <c r="C77" s="116"/>
      <c r="D77" s="116"/>
      <c r="E77" s="116"/>
      <c r="F77" s="98"/>
      <c r="G77" s="155"/>
      <c r="H77" s="118"/>
      <c r="I77" s="116"/>
      <c r="J77" s="116"/>
      <c r="K77" s="116"/>
      <c r="L77" s="116"/>
      <c r="M77" s="98"/>
      <c r="N77" s="155"/>
      <c r="O77" s="118"/>
      <c r="P77" s="116"/>
      <c r="Q77" s="116"/>
      <c r="R77" s="116"/>
      <c r="S77" s="116"/>
      <c r="T77" s="98"/>
      <c r="U77" s="155"/>
      <c r="V77" s="118"/>
      <c r="W77" s="116"/>
      <c r="X77" s="116"/>
      <c r="Y77" s="116"/>
      <c r="Z77" s="116"/>
      <c r="AA77" s="98"/>
      <c r="AB77" s="155"/>
      <c r="AC77" s="118"/>
      <c r="AD77" s="116"/>
      <c r="AE77" s="116"/>
      <c r="AF77" s="116"/>
      <c r="AG77" s="116"/>
      <c r="AH77" s="98"/>
      <c r="AI77" s="155"/>
      <c r="AJ77" s="118"/>
      <c r="AK77" s="116"/>
      <c r="AL77" s="116"/>
      <c r="AM77" s="116"/>
      <c r="AN77" s="116"/>
      <c r="AO77" s="98"/>
      <c r="AP77" s="155"/>
      <c r="AQ77" s="118"/>
      <c r="AR77" s="116"/>
      <c r="AS77" s="116"/>
      <c r="AT77" s="116"/>
      <c r="AU77" s="116"/>
      <c r="AV77" s="98"/>
      <c r="AW77" s="155"/>
      <c r="AX77" s="118"/>
      <c r="AY77" s="116"/>
      <c r="AZ77" s="116"/>
      <c r="BA77" s="116"/>
      <c r="BB77" s="116"/>
      <c r="BC77" s="98"/>
      <c r="BD77" s="155"/>
      <c r="BE77" s="118"/>
      <c r="BF77" s="116"/>
      <c r="BG77" s="116"/>
      <c r="BH77" s="116"/>
      <c r="BI77" s="116"/>
      <c r="BJ77" s="98"/>
      <c r="BK77" s="155"/>
      <c r="BL77" s="118"/>
      <c r="BM77" s="116"/>
      <c r="BN77" s="116"/>
      <c r="BO77" s="116"/>
      <c r="BP77" s="116"/>
      <c r="BQ77" s="98"/>
      <c r="BR77" s="155"/>
      <c r="BS77" s="118"/>
      <c r="BT77" s="116"/>
      <c r="BU77" s="116"/>
      <c r="BV77" s="116"/>
      <c r="BW77" s="116"/>
      <c r="BX77" s="98"/>
    </row>
    <row r="78" spans="1:76" x14ac:dyDescent="0.2">
      <c r="A78" s="115" t="s">
        <v>16</v>
      </c>
      <c r="B78" s="116">
        <f>P78+I78</f>
        <v>0</v>
      </c>
      <c r="C78" s="116">
        <f>Q78+J78</f>
        <v>0</v>
      </c>
      <c r="D78" s="116">
        <f>R78+K78</f>
        <v>0</v>
      </c>
      <c r="E78" s="116">
        <f>S78+L78</f>
        <v>0</v>
      </c>
      <c r="F78" s="98">
        <f>SUM(B78:E78)</f>
        <v>0</v>
      </c>
      <c r="G78" s="155"/>
      <c r="H78" s="115" t="s">
        <v>16</v>
      </c>
      <c r="I78" s="7">
        <v>0</v>
      </c>
      <c r="J78" s="7">
        <v>0</v>
      </c>
      <c r="K78" s="7">
        <v>0</v>
      </c>
      <c r="L78" s="7">
        <v>0</v>
      </c>
      <c r="M78" s="98">
        <f>SUM(I78:L78)</f>
        <v>0</v>
      </c>
      <c r="N78" s="155"/>
      <c r="O78" s="115" t="s">
        <v>16</v>
      </c>
      <c r="P78" s="116">
        <f>AR78-AK78+AD78+W78</f>
        <v>0</v>
      </c>
      <c r="Q78" s="116">
        <f>AS78-AL78+AE78+X78</f>
        <v>0</v>
      </c>
      <c r="R78" s="116">
        <f>AT78-AM78+AF78+Y78</f>
        <v>0</v>
      </c>
      <c r="S78" s="116">
        <f>AU78-AN78+AG78+Z78</f>
        <v>0</v>
      </c>
      <c r="T78" s="98">
        <f>SUM(P78:S78)</f>
        <v>0</v>
      </c>
      <c r="U78" s="155"/>
      <c r="V78" s="115" t="s">
        <v>16</v>
      </c>
      <c r="W78" s="116">
        <v>0</v>
      </c>
      <c r="X78" s="116">
        <v>0</v>
      </c>
      <c r="Y78" s="116">
        <v>0</v>
      </c>
      <c r="Z78" s="116">
        <v>0</v>
      </c>
      <c r="AA78" s="98">
        <f>SUM(W78:Z78)</f>
        <v>0</v>
      </c>
      <c r="AB78" s="155"/>
      <c r="AC78" s="115" t="s">
        <v>16</v>
      </c>
      <c r="AD78" s="116">
        <v>0</v>
      </c>
      <c r="AE78" s="116">
        <v>0</v>
      </c>
      <c r="AF78" s="116">
        <v>0</v>
      </c>
      <c r="AG78" s="116">
        <v>0</v>
      </c>
      <c r="AH78" s="98">
        <f>SUM(AD78:AG78)</f>
        <v>0</v>
      </c>
      <c r="AI78" s="155"/>
      <c r="AJ78" s="115" t="s">
        <v>16</v>
      </c>
      <c r="AK78" s="116">
        <v>0</v>
      </c>
      <c r="AL78" s="116">
        <v>0</v>
      </c>
      <c r="AM78" s="116">
        <v>0</v>
      </c>
      <c r="AN78" s="116">
        <v>0</v>
      </c>
      <c r="AO78" s="98">
        <f>SUM(AK78:AN78)</f>
        <v>0</v>
      </c>
      <c r="AP78" s="155"/>
      <c r="AQ78" s="115" t="s">
        <v>16</v>
      </c>
      <c r="AR78" s="116">
        <f>BT78-BM78+BF78+AY78</f>
        <v>0</v>
      </c>
      <c r="AS78" s="116">
        <f>BU78-BN78+BG78+AZ78</f>
        <v>0</v>
      </c>
      <c r="AT78" s="116">
        <f>BV78-BO78+BH78+BA78</f>
        <v>0</v>
      </c>
      <c r="AU78" s="116">
        <f>BW78-BP78+BI78+BB78</f>
        <v>0</v>
      </c>
      <c r="AV78" s="98">
        <f>SUM(AR78:AU78)</f>
        <v>0</v>
      </c>
      <c r="AW78" s="155"/>
      <c r="AX78" s="115" t="s">
        <v>16</v>
      </c>
      <c r="AY78" s="116">
        <v>0</v>
      </c>
      <c r="AZ78" s="116">
        <v>0</v>
      </c>
      <c r="BA78" s="116">
        <v>0</v>
      </c>
      <c r="BB78" s="116">
        <v>0</v>
      </c>
      <c r="BC78" s="98">
        <f>SUM(AY78:BB78)</f>
        <v>0</v>
      </c>
      <c r="BD78" s="155"/>
      <c r="BE78" s="115" t="s">
        <v>16</v>
      </c>
      <c r="BF78" s="116">
        <v>0</v>
      </c>
      <c r="BG78" s="116">
        <v>0</v>
      </c>
      <c r="BH78" s="116">
        <v>0</v>
      </c>
      <c r="BI78" s="116">
        <v>0</v>
      </c>
      <c r="BJ78" s="98">
        <f>SUM(BF78:BI78)</f>
        <v>0</v>
      </c>
      <c r="BK78" s="155"/>
      <c r="BL78" s="115" t="s">
        <v>16</v>
      </c>
      <c r="BM78" s="116">
        <v>0</v>
      </c>
      <c r="BN78" s="116">
        <v>0</v>
      </c>
      <c r="BO78" s="116">
        <v>0</v>
      </c>
      <c r="BP78" s="116">
        <v>0</v>
      </c>
      <c r="BQ78" s="98">
        <f>SUM(BM78:BP78)</f>
        <v>0</v>
      </c>
      <c r="BR78" s="155"/>
      <c r="BS78" s="115" t="s">
        <v>16</v>
      </c>
      <c r="BT78" s="116">
        <v>0</v>
      </c>
      <c r="BU78" s="116">
        <v>0</v>
      </c>
      <c r="BV78" s="116">
        <v>0</v>
      </c>
      <c r="BW78" s="116">
        <v>0</v>
      </c>
      <c r="BX78" s="98">
        <v>0</v>
      </c>
    </row>
    <row r="79" spans="1:76" x14ac:dyDescent="0.2">
      <c r="A79" s="119"/>
      <c r="B79" s="116"/>
      <c r="C79" s="116"/>
      <c r="D79" s="116"/>
      <c r="E79" s="116"/>
      <c r="F79" s="98"/>
      <c r="G79" s="155"/>
      <c r="H79" s="119"/>
      <c r="I79" s="116"/>
      <c r="J79" s="116"/>
      <c r="K79" s="116"/>
      <c r="L79" s="116"/>
      <c r="M79" s="98"/>
      <c r="N79" s="155"/>
      <c r="O79" s="119"/>
      <c r="P79" s="116"/>
      <c r="Q79" s="116"/>
      <c r="R79" s="116"/>
      <c r="S79" s="116"/>
      <c r="T79" s="98"/>
      <c r="U79" s="155"/>
      <c r="V79" s="119"/>
      <c r="W79" s="116"/>
      <c r="X79" s="116"/>
      <c r="Y79" s="116"/>
      <c r="Z79" s="116"/>
      <c r="AA79" s="98"/>
      <c r="AB79" s="155"/>
      <c r="AC79" s="119"/>
      <c r="AD79" s="116"/>
      <c r="AE79" s="116"/>
      <c r="AF79" s="116"/>
      <c r="AG79" s="116"/>
      <c r="AH79" s="98"/>
      <c r="AI79" s="155"/>
      <c r="AJ79" s="119"/>
      <c r="AK79" s="116"/>
      <c r="AL79" s="116"/>
      <c r="AM79" s="116"/>
      <c r="AN79" s="116"/>
      <c r="AO79" s="98"/>
      <c r="AP79" s="155"/>
      <c r="AQ79" s="119"/>
      <c r="AR79" s="116"/>
      <c r="AS79" s="116"/>
      <c r="AT79" s="116"/>
      <c r="AU79" s="116"/>
      <c r="AV79" s="98"/>
      <c r="AW79" s="155"/>
      <c r="AX79" s="119"/>
      <c r="AY79" s="116"/>
      <c r="AZ79" s="116"/>
      <c r="BA79" s="116"/>
      <c r="BB79" s="116"/>
      <c r="BC79" s="98"/>
      <c r="BD79" s="155"/>
      <c r="BE79" s="119"/>
      <c r="BF79" s="116"/>
      <c r="BG79" s="116"/>
      <c r="BH79" s="116"/>
      <c r="BI79" s="116"/>
      <c r="BJ79" s="98"/>
      <c r="BK79" s="155"/>
      <c r="BL79" s="119"/>
      <c r="BM79" s="116"/>
      <c r="BN79" s="116"/>
      <c r="BO79" s="116"/>
      <c r="BP79" s="116"/>
      <c r="BQ79" s="98"/>
      <c r="BR79" s="155"/>
      <c r="BS79" s="119"/>
      <c r="BT79" s="116"/>
      <c r="BU79" s="116"/>
      <c r="BV79" s="116"/>
      <c r="BW79" s="116"/>
      <c r="BX79" s="98"/>
    </row>
    <row r="80" spans="1:76" x14ac:dyDescent="0.2">
      <c r="A80" s="119" t="s">
        <v>15</v>
      </c>
      <c r="B80" s="116">
        <f>P80+I80</f>
        <v>0</v>
      </c>
      <c r="C80" s="116">
        <f>Q80+J80</f>
        <v>0</v>
      </c>
      <c r="D80" s="116">
        <f>R80+K80</f>
        <v>0</v>
      </c>
      <c r="E80" s="116">
        <f>S80+L80</f>
        <v>0</v>
      </c>
      <c r="F80" s="98">
        <f>SUM(B80:E80)</f>
        <v>0</v>
      </c>
      <c r="G80" s="155"/>
      <c r="H80" s="119" t="s">
        <v>15</v>
      </c>
      <c r="I80" s="7">
        <v>0</v>
      </c>
      <c r="J80" s="7">
        <v>0</v>
      </c>
      <c r="K80" s="7">
        <v>0</v>
      </c>
      <c r="L80" s="7">
        <v>0</v>
      </c>
      <c r="M80" s="98">
        <f>SUM(I80:L80)</f>
        <v>0</v>
      </c>
      <c r="N80" s="155"/>
      <c r="O80" s="119" t="s">
        <v>15</v>
      </c>
      <c r="P80" s="116">
        <f>AR80-AK80+AD80+W80</f>
        <v>0</v>
      </c>
      <c r="Q80" s="116">
        <f>AS80-AL80+AE80+X80</f>
        <v>0</v>
      </c>
      <c r="R80" s="116">
        <f>AT80-AM80+AF80+Y80</f>
        <v>0</v>
      </c>
      <c r="S80" s="116">
        <f>AU80-AN80+AG80+Z80</f>
        <v>0</v>
      </c>
      <c r="T80" s="98">
        <f>SUM(P80:S80)</f>
        <v>0</v>
      </c>
      <c r="U80" s="155"/>
      <c r="V80" s="119" t="s">
        <v>15</v>
      </c>
      <c r="W80" s="116">
        <v>0</v>
      </c>
      <c r="X80" s="116">
        <v>0</v>
      </c>
      <c r="Y80" s="116">
        <v>0</v>
      </c>
      <c r="Z80" s="116">
        <v>0</v>
      </c>
      <c r="AA80" s="98">
        <f>SUM(W80:Z80)</f>
        <v>0</v>
      </c>
      <c r="AB80" s="155"/>
      <c r="AC80" s="119" t="s">
        <v>15</v>
      </c>
      <c r="AD80" s="116">
        <v>0</v>
      </c>
      <c r="AE80" s="116">
        <v>0</v>
      </c>
      <c r="AF80" s="116">
        <v>0</v>
      </c>
      <c r="AG80" s="116">
        <v>0</v>
      </c>
      <c r="AH80" s="98">
        <f>SUM(AD80:AG80)</f>
        <v>0</v>
      </c>
      <c r="AI80" s="155"/>
      <c r="AJ80" s="119" t="s">
        <v>15</v>
      </c>
      <c r="AK80" s="116">
        <v>0</v>
      </c>
      <c r="AL80" s="116">
        <v>0</v>
      </c>
      <c r="AM80" s="116">
        <v>0</v>
      </c>
      <c r="AN80" s="116">
        <v>0</v>
      </c>
      <c r="AO80" s="98">
        <f>SUM(AK80:AN80)</f>
        <v>0</v>
      </c>
      <c r="AP80" s="155"/>
      <c r="AQ80" s="119" t="s">
        <v>15</v>
      </c>
      <c r="AR80" s="116">
        <f>BT80-BM80+BF80+AY80</f>
        <v>0</v>
      </c>
      <c r="AS80" s="116">
        <f>BU80-BN80+BG80+AZ80</f>
        <v>0</v>
      </c>
      <c r="AT80" s="116">
        <f>BV80-BO80+BH80+BA80</f>
        <v>0</v>
      </c>
      <c r="AU80" s="116">
        <f>BW80-BP80+BI80+BB80</f>
        <v>0</v>
      </c>
      <c r="AV80" s="98">
        <f>SUM(AR80:AU80)</f>
        <v>0</v>
      </c>
      <c r="AW80" s="155"/>
      <c r="AX80" s="119" t="s">
        <v>15</v>
      </c>
      <c r="AY80" s="116">
        <v>0</v>
      </c>
      <c r="AZ80" s="116">
        <v>0</v>
      </c>
      <c r="BA80" s="116">
        <v>0</v>
      </c>
      <c r="BB80" s="116">
        <v>0</v>
      </c>
      <c r="BC80" s="98">
        <f>SUM(AY80:BB80)</f>
        <v>0</v>
      </c>
      <c r="BD80" s="155"/>
      <c r="BE80" s="119" t="s">
        <v>15</v>
      </c>
      <c r="BF80" s="116">
        <v>0</v>
      </c>
      <c r="BG80" s="116">
        <v>0</v>
      </c>
      <c r="BH80" s="116">
        <v>0</v>
      </c>
      <c r="BI80" s="116">
        <v>0</v>
      </c>
      <c r="BJ80" s="98">
        <f>SUM(BF80:BI80)</f>
        <v>0</v>
      </c>
      <c r="BK80" s="155"/>
      <c r="BL80" s="119" t="s">
        <v>15</v>
      </c>
      <c r="BM80" s="116">
        <v>0</v>
      </c>
      <c r="BN80" s="116">
        <v>0</v>
      </c>
      <c r="BO80" s="116">
        <v>0</v>
      </c>
      <c r="BP80" s="116">
        <v>0</v>
      </c>
      <c r="BQ80" s="98">
        <f>SUM(BM80:BP80)</f>
        <v>0</v>
      </c>
      <c r="BR80" s="155"/>
      <c r="BS80" s="119" t="s">
        <v>15</v>
      </c>
      <c r="BT80" s="116">
        <v>0</v>
      </c>
      <c r="BU80" s="116">
        <v>0</v>
      </c>
      <c r="BV80" s="116">
        <v>0</v>
      </c>
      <c r="BW80" s="116">
        <v>0</v>
      </c>
      <c r="BX80" s="98">
        <v>0</v>
      </c>
    </row>
    <row r="81" spans="1:76" x14ac:dyDescent="0.2">
      <c r="A81" s="118"/>
      <c r="B81" s="116"/>
      <c r="C81" s="116"/>
      <c r="D81" s="116"/>
      <c r="E81" s="116"/>
      <c r="F81" s="98"/>
      <c r="G81" s="155"/>
      <c r="H81" s="118"/>
      <c r="I81" s="116"/>
      <c r="J81" s="116"/>
      <c r="K81" s="116"/>
      <c r="L81" s="116"/>
      <c r="M81" s="98"/>
      <c r="N81" s="155"/>
      <c r="O81" s="118"/>
      <c r="P81" s="116"/>
      <c r="Q81" s="116"/>
      <c r="R81" s="116"/>
      <c r="S81" s="116"/>
      <c r="T81" s="98"/>
      <c r="U81" s="155"/>
      <c r="V81" s="118"/>
      <c r="W81" s="116"/>
      <c r="X81" s="116"/>
      <c r="Y81" s="116"/>
      <c r="Z81" s="116"/>
      <c r="AA81" s="98"/>
      <c r="AB81" s="155"/>
      <c r="AC81" s="118"/>
      <c r="AD81" s="116"/>
      <c r="AE81" s="116"/>
      <c r="AF81" s="116"/>
      <c r="AG81" s="116"/>
      <c r="AH81" s="98"/>
      <c r="AI81" s="155"/>
      <c r="AJ81" s="118"/>
      <c r="AK81" s="116"/>
      <c r="AL81" s="116"/>
      <c r="AM81" s="116"/>
      <c r="AN81" s="116"/>
      <c r="AO81" s="98"/>
      <c r="AP81" s="155"/>
      <c r="AQ81" s="118"/>
      <c r="AR81" s="116"/>
      <c r="AS81" s="116"/>
      <c r="AT81" s="116"/>
      <c r="AU81" s="116"/>
      <c r="AV81" s="98"/>
      <c r="AW81" s="155"/>
      <c r="AX81" s="118"/>
      <c r="AY81" s="116"/>
      <c r="AZ81" s="116"/>
      <c r="BA81" s="116"/>
      <c r="BB81" s="116"/>
      <c r="BC81" s="98"/>
      <c r="BD81" s="155"/>
      <c r="BE81" s="118"/>
      <c r="BF81" s="116"/>
      <c r="BG81" s="116"/>
      <c r="BH81" s="116"/>
      <c r="BI81" s="116"/>
      <c r="BJ81" s="98"/>
      <c r="BK81" s="155"/>
      <c r="BL81" s="118"/>
      <c r="BM81" s="116"/>
      <c r="BN81" s="116"/>
      <c r="BO81" s="116"/>
      <c r="BP81" s="116"/>
      <c r="BQ81" s="98"/>
      <c r="BR81" s="155"/>
      <c r="BS81" s="118"/>
      <c r="BT81" s="116"/>
      <c r="BU81" s="116"/>
      <c r="BV81" s="116"/>
      <c r="BW81" s="116"/>
      <c r="BX81" s="98"/>
    </row>
    <row r="82" spans="1:76" x14ac:dyDescent="0.2">
      <c r="A82" s="121" t="s">
        <v>14</v>
      </c>
      <c r="B82" s="116">
        <f>P82+I82</f>
        <v>0</v>
      </c>
      <c r="C82" s="116">
        <f>Q82+J82</f>
        <v>0</v>
      </c>
      <c r="D82" s="116">
        <f>R82+K82</f>
        <v>0</v>
      </c>
      <c r="E82" s="116">
        <f>S82+L82</f>
        <v>0</v>
      </c>
      <c r="F82" s="98">
        <f>SUM(B82:E82)</f>
        <v>0</v>
      </c>
      <c r="G82" s="155"/>
      <c r="H82" s="121" t="s">
        <v>14</v>
      </c>
      <c r="I82" s="7">
        <v>0</v>
      </c>
      <c r="J82" s="7">
        <v>0</v>
      </c>
      <c r="K82" s="7">
        <v>0</v>
      </c>
      <c r="L82" s="7">
        <v>0</v>
      </c>
      <c r="M82" s="98">
        <f>SUM(I82:L82)</f>
        <v>0</v>
      </c>
      <c r="N82" s="155"/>
      <c r="O82" s="121" t="s">
        <v>14</v>
      </c>
      <c r="P82" s="116">
        <f>AR82-AK82+AD82+W82</f>
        <v>0</v>
      </c>
      <c r="Q82" s="116">
        <f>AS82-AL82+AE82+X82</f>
        <v>0</v>
      </c>
      <c r="R82" s="116">
        <f>AT82-AM82+AF82+Y82</f>
        <v>0</v>
      </c>
      <c r="S82" s="116">
        <f>AU82-AN82+AG82+Z82</f>
        <v>0</v>
      </c>
      <c r="T82" s="98">
        <f>SUM(P82:S82)</f>
        <v>0</v>
      </c>
      <c r="U82" s="155"/>
      <c r="V82" s="121" t="s">
        <v>14</v>
      </c>
      <c r="W82" s="116">
        <v>0</v>
      </c>
      <c r="X82" s="116">
        <v>0</v>
      </c>
      <c r="Y82" s="116">
        <v>0</v>
      </c>
      <c r="Z82" s="116">
        <v>0</v>
      </c>
      <c r="AA82" s="98">
        <f>SUM(W82:Z82)</f>
        <v>0</v>
      </c>
      <c r="AB82" s="155"/>
      <c r="AC82" s="121" t="s">
        <v>14</v>
      </c>
      <c r="AD82" s="116">
        <v>0</v>
      </c>
      <c r="AE82" s="116">
        <v>0</v>
      </c>
      <c r="AF82" s="116">
        <v>0</v>
      </c>
      <c r="AG82" s="116">
        <v>0</v>
      </c>
      <c r="AH82" s="98">
        <f>SUM(AD82:AG82)</f>
        <v>0</v>
      </c>
      <c r="AI82" s="155"/>
      <c r="AJ82" s="121" t="s">
        <v>14</v>
      </c>
      <c r="AK82" s="116">
        <v>0</v>
      </c>
      <c r="AL82" s="116">
        <v>0</v>
      </c>
      <c r="AM82" s="116">
        <v>0</v>
      </c>
      <c r="AN82" s="116">
        <v>0</v>
      </c>
      <c r="AO82" s="98">
        <f>SUM(AK82:AN82)</f>
        <v>0</v>
      </c>
      <c r="AP82" s="155"/>
      <c r="AQ82" s="121" t="s">
        <v>14</v>
      </c>
      <c r="AR82" s="116">
        <f>BT82-BM82+BF82+AY82</f>
        <v>0</v>
      </c>
      <c r="AS82" s="116">
        <f>BU82-BN82+BG82+AZ82</f>
        <v>0</v>
      </c>
      <c r="AT82" s="116">
        <f>BV82-BO82+BH82+BA82</f>
        <v>0</v>
      </c>
      <c r="AU82" s="116">
        <f>BW82-BP82+BI82+BB82</f>
        <v>0</v>
      </c>
      <c r="AV82" s="98">
        <f>SUM(AR82:AU82)</f>
        <v>0</v>
      </c>
      <c r="AW82" s="155"/>
      <c r="AX82" s="121" t="s">
        <v>14</v>
      </c>
      <c r="AY82" s="116">
        <v>0</v>
      </c>
      <c r="AZ82" s="116">
        <v>0</v>
      </c>
      <c r="BA82" s="116">
        <v>0</v>
      </c>
      <c r="BB82" s="116">
        <v>0</v>
      </c>
      <c r="BC82" s="98">
        <f>SUM(AY82:BB82)</f>
        <v>0</v>
      </c>
      <c r="BD82" s="155"/>
      <c r="BE82" s="121" t="s">
        <v>14</v>
      </c>
      <c r="BF82" s="116">
        <v>0</v>
      </c>
      <c r="BG82" s="116">
        <v>0</v>
      </c>
      <c r="BH82" s="116">
        <v>0</v>
      </c>
      <c r="BI82" s="116">
        <v>0</v>
      </c>
      <c r="BJ82" s="98">
        <f>SUM(BF82:BI82)</f>
        <v>0</v>
      </c>
      <c r="BK82" s="155"/>
      <c r="BL82" s="121" t="s">
        <v>14</v>
      </c>
      <c r="BM82" s="116">
        <v>0</v>
      </c>
      <c r="BN82" s="116">
        <v>0</v>
      </c>
      <c r="BO82" s="116">
        <v>0</v>
      </c>
      <c r="BP82" s="116">
        <v>0</v>
      </c>
      <c r="BQ82" s="98">
        <f>SUM(BM82:BP82)</f>
        <v>0</v>
      </c>
      <c r="BR82" s="155"/>
      <c r="BS82" s="121" t="s">
        <v>14</v>
      </c>
      <c r="BT82" s="116">
        <v>0</v>
      </c>
      <c r="BU82" s="116">
        <v>0</v>
      </c>
      <c r="BV82" s="116">
        <v>0</v>
      </c>
      <c r="BW82" s="116">
        <v>0</v>
      </c>
      <c r="BX82" s="98">
        <v>0</v>
      </c>
    </row>
    <row r="83" spans="1:76" ht="13.5" thickBot="1" x14ac:dyDescent="0.25">
      <c r="A83" s="122"/>
      <c r="B83" s="123"/>
      <c r="C83" s="123"/>
      <c r="D83" s="123"/>
      <c r="E83" s="123"/>
      <c r="F83" s="106"/>
      <c r="G83" s="155"/>
      <c r="H83" s="122"/>
      <c r="I83" s="123"/>
      <c r="J83" s="123"/>
      <c r="K83" s="123"/>
      <c r="L83" s="123"/>
      <c r="M83" s="106"/>
      <c r="N83" s="155"/>
      <c r="O83" s="122"/>
      <c r="P83" s="123"/>
      <c r="Q83" s="123"/>
      <c r="R83" s="123"/>
      <c r="S83" s="123"/>
      <c r="T83" s="106"/>
      <c r="U83" s="155"/>
      <c r="V83" s="122"/>
      <c r="W83" s="123"/>
      <c r="X83" s="123"/>
      <c r="Y83" s="123"/>
      <c r="Z83" s="123"/>
      <c r="AA83" s="106"/>
      <c r="AB83" s="155"/>
      <c r="AC83" s="122"/>
      <c r="AD83" s="123"/>
      <c r="AE83" s="123"/>
      <c r="AF83" s="123"/>
      <c r="AG83" s="123"/>
      <c r="AH83" s="106"/>
      <c r="AI83" s="155"/>
      <c r="AJ83" s="122"/>
      <c r="AK83" s="123"/>
      <c r="AL83" s="123"/>
      <c r="AM83" s="123"/>
      <c r="AN83" s="123"/>
      <c r="AO83" s="106"/>
      <c r="AP83" s="155"/>
      <c r="AQ83" s="122"/>
      <c r="AR83" s="123"/>
      <c r="AS83" s="123"/>
      <c r="AT83" s="123"/>
      <c r="AU83" s="123"/>
      <c r="AV83" s="106"/>
      <c r="AW83" s="155"/>
      <c r="AX83" s="122"/>
      <c r="AY83" s="123"/>
      <c r="AZ83" s="123"/>
      <c r="BA83" s="123"/>
      <c r="BB83" s="123"/>
      <c r="BC83" s="106"/>
      <c r="BD83" s="155"/>
      <c r="BE83" s="122"/>
      <c r="BF83" s="123"/>
      <c r="BG83" s="123"/>
      <c r="BH83" s="123"/>
      <c r="BI83" s="123"/>
      <c r="BJ83" s="106"/>
      <c r="BK83" s="155"/>
      <c r="BL83" s="122"/>
      <c r="BM83" s="123"/>
      <c r="BN83" s="123"/>
      <c r="BO83" s="123"/>
      <c r="BP83" s="123"/>
      <c r="BQ83" s="106"/>
      <c r="BR83" s="155"/>
      <c r="BS83" s="122"/>
      <c r="BT83" s="123"/>
      <c r="BU83" s="123"/>
      <c r="BV83" s="123"/>
      <c r="BW83" s="123"/>
      <c r="BX83" s="106"/>
    </row>
    <row r="84" spans="1:76" ht="24.75" customHeight="1" thickBot="1" x14ac:dyDescent="0.25">
      <c r="A84" s="107" t="s">
        <v>13</v>
      </c>
      <c r="B84" s="108">
        <f>SUM(B72:B83)</f>
        <v>0</v>
      </c>
      <c r="C84" s="108">
        <f>SUM(C72:C83)</f>
        <v>0</v>
      </c>
      <c r="D84" s="108">
        <f>SUM(D72:D83)</f>
        <v>0</v>
      </c>
      <c r="E84" s="108">
        <f>SUM(E72:E83)</f>
        <v>0</v>
      </c>
      <c r="F84" s="108">
        <f>SUM(F72:F83)</f>
        <v>0</v>
      </c>
      <c r="G84" s="155"/>
      <c r="H84" s="107" t="s">
        <v>13</v>
      </c>
      <c r="I84" s="108">
        <f>SUM(I72:I83)</f>
        <v>-11147426.380000003</v>
      </c>
      <c r="J84" s="108">
        <f>SUM(J72:J83)</f>
        <v>-509933.42000000365</v>
      </c>
      <c r="K84" s="108">
        <f>SUM(K72:K83)</f>
        <v>-3541850</v>
      </c>
      <c r="L84" s="108">
        <f>SUM(L72:L83)</f>
        <v>15199209.829999998</v>
      </c>
      <c r="M84" s="108">
        <f>SUM(M72:M83)</f>
        <v>2.9999994672834873E-2</v>
      </c>
      <c r="N84" s="155"/>
      <c r="O84" s="107" t="s">
        <v>13</v>
      </c>
      <c r="P84" s="108">
        <f>SUM(P72:P83)</f>
        <v>11147426.380000003</v>
      </c>
      <c r="Q84" s="108">
        <f>SUM(Q72:Q83)</f>
        <v>509933.42000000365</v>
      </c>
      <c r="R84" s="108">
        <f>SUM(R72:R83)</f>
        <v>3541850</v>
      </c>
      <c r="S84" s="108">
        <f>SUM(S72:S83)</f>
        <v>-15199209.829999998</v>
      </c>
      <c r="T84" s="108">
        <f>SUM(T72:T83)</f>
        <v>-2.9999994672834873E-2</v>
      </c>
      <c r="U84" s="155"/>
      <c r="V84" s="107" t="s">
        <v>13</v>
      </c>
      <c r="W84" s="108">
        <f>SUM(W72:W83)</f>
        <v>17879091.140000001</v>
      </c>
      <c r="X84" s="108">
        <f>SUM(X72:X83)</f>
        <v>42072515.260000005</v>
      </c>
      <c r="Y84" s="108">
        <f>SUM(Y72:Y83)</f>
        <v>0</v>
      </c>
      <c r="Z84" s="108">
        <f>SUM(Z72:Z83)</f>
        <v>-5179.4400000000005</v>
      </c>
      <c r="AA84" s="108">
        <f>SUM(AA72:AA83)</f>
        <v>59946426.960000001</v>
      </c>
      <c r="AB84" s="155"/>
      <c r="AC84" s="107" t="s">
        <v>13</v>
      </c>
      <c r="AD84" s="108">
        <f>SUM(AD72:AD83)</f>
        <v>0</v>
      </c>
      <c r="AE84" s="108">
        <f>SUM(AE72:AE83)</f>
        <v>0</v>
      </c>
      <c r="AF84" s="108">
        <f>SUM(AF72:AF83)</f>
        <v>0</v>
      </c>
      <c r="AG84" s="108">
        <f>SUM(AG72:AG83)</f>
        <v>0</v>
      </c>
      <c r="AH84" s="108">
        <f>SUM(AH72:AH83)</f>
        <v>0</v>
      </c>
      <c r="AI84" s="155"/>
      <c r="AJ84" s="107" t="s">
        <v>13</v>
      </c>
      <c r="AK84" s="108">
        <f>SUM(AK72:AK83)</f>
        <v>17683626.640000001</v>
      </c>
      <c r="AL84" s="108">
        <f>SUM(AL72:AL83)</f>
        <v>41647292.519999996</v>
      </c>
      <c r="AM84" s="108">
        <f>SUM(AM72:AM83)</f>
        <v>0</v>
      </c>
      <c r="AN84" s="108">
        <f>SUM(AN72:AN83)</f>
        <v>-5123.2</v>
      </c>
      <c r="AO84" s="108">
        <f>SUM(AO72:AO83)</f>
        <v>59325795.959999993</v>
      </c>
      <c r="AP84" s="155"/>
      <c r="AQ84" s="107" t="s">
        <v>13</v>
      </c>
      <c r="AR84" s="108">
        <f>SUM(AR72:AR83)</f>
        <v>10951961.880000003</v>
      </c>
      <c r="AS84" s="108">
        <f>SUM(AS72:AS83)</f>
        <v>84710.679999999775</v>
      </c>
      <c r="AT84" s="108">
        <f>SUM(AT72:AT83)</f>
        <v>3541850</v>
      </c>
      <c r="AU84" s="108">
        <f>SUM(AU72:AU83)</f>
        <v>-15199153.59</v>
      </c>
      <c r="AV84" s="108">
        <f>SUM(AV72:AV83)</f>
        <v>-620631.02999999747</v>
      </c>
      <c r="AW84" s="155"/>
      <c r="AX84" s="107" t="s">
        <v>13</v>
      </c>
      <c r="AY84" s="108">
        <f>SUM(AY72:AY83)</f>
        <v>940664.79</v>
      </c>
      <c r="AZ84" s="108">
        <f>SUM(AZ72:AZ83)</f>
        <v>2644846.0699999998</v>
      </c>
      <c r="BA84" s="108">
        <f>SUM(BA72:BA83)</f>
        <v>0</v>
      </c>
      <c r="BB84" s="108">
        <f>SUM(BB72:BB83)</f>
        <v>-262.3</v>
      </c>
      <c r="BC84" s="108">
        <f>SUM(BC72:BC83)</f>
        <v>3585248.5599999996</v>
      </c>
      <c r="BD84" s="155"/>
      <c r="BE84" s="107" t="s">
        <v>13</v>
      </c>
      <c r="BF84" s="108">
        <f>SUM(BF72:BF83)</f>
        <v>0</v>
      </c>
      <c r="BG84" s="108">
        <f>SUM(BG72:BG83)</f>
        <v>0</v>
      </c>
      <c r="BH84" s="108">
        <f>SUM(BH72:BH83)</f>
        <v>0</v>
      </c>
      <c r="BI84" s="108">
        <f>SUM(BI72:BI83)</f>
        <v>0</v>
      </c>
      <c r="BJ84" s="108">
        <f>SUM(BJ72:BJ83)</f>
        <v>0</v>
      </c>
      <c r="BK84" s="155"/>
      <c r="BL84" s="107" t="s">
        <v>13</v>
      </c>
      <c r="BM84" s="108">
        <f>SUM(BM72:BM83)</f>
        <v>3668904.4099999978</v>
      </c>
      <c r="BN84" s="108">
        <f>SUM(BN72:BN83)</f>
        <v>8840012.3900000006</v>
      </c>
      <c r="BO84" s="108">
        <f>SUM(BO72:BO83)</f>
        <v>0</v>
      </c>
      <c r="BP84" s="108">
        <f>SUM(BP72:BP83)</f>
        <v>-1050.21</v>
      </c>
      <c r="BQ84" s="108">
        <f>SUM(BQ72:BQ83)</f>
        <v>12507866.589999996</v>
      </c>
      <c r="BR84" s="155"/>
      <c r="BS84" s="107" t="s">
        <v>13</v>
      </c>
      <c r="BT84" s="108">
        <v>13680201.5</v>
      </c>
      <c r="BU84" s="108">
        <v>6279877</v>
      </c>
      <c r="BV84" s="108">
        <v>3541850</v>
      </c>
      <c r="BW84" s="108">
        <v>-15199941.5</v>
      </c>
      <c r="BX84" s="108">
        <v>8301987</v>
      </c>
    </row>
    <row r="85" spans="1:76" x14ac:dyDescent="0.2">
      <c r="A85" s="93"/>
      <c r="B85" s="98"/>
      <c r="C85" s="98"/>
      <c r="D85" s="98"/>
      <c r="E85" s="98"/>
      <c r="F85" s="98"/>
      <c r="G85" s="155"/>
      <c r="H85" s="93"/>
      <c r="I85" s="98"/>
      <c r="J85" s="98"/>
      <c r="K85" s="98"/>
      <c r="L85" s="98"/>
      <c r="M85" s="98"/>
      <c r="N85" s="155"/>
      <c r="O85" s="93"/>
      <c r="P85" s="98"/>
      <c r="Q85" s="98"/>
      <c r="R85" s="98"/>
      <c r="S85" s="98"/>
      <c r="T85" s="98"/>
      <c r="U85" s="155"/>
      <c r="V85" s="93"/>
      <c r="W85" s="98"/>
      <c r="X85" s="98"/>
      <c r="Y85" s="98"/>
      <c r="Z85" s="98"/>
      <c r="AA85" s="98"/>
      <c r="AB85" s="155"/>
      <c r="AC85" s="93"/>
      <c r="AD85" s="98"/>
      <c r="AE85" s="98"/>
      <c r="AF85" s="98"/>
      <c r="AG85" s="98"/>
      <c r="AH85" s="98"/>
      <c r="AI85" s="155"/>
      <c r="AJ85" s="93"/>
      <c r="AK85" s="98"/>
      <c r="AL85" s="98"/>
      <c r="AM85" s="98"/>
      <c r="AN85" s="98"/>
      <c r="AO85" s="98"/>
      <c r="AP85" s="155"/>
      <c r="AQ85" s="93"/>
      <c r="AR85" s="98"/>
      <c r="AS85" s="98"/>
      <c r="AT85" s="98"/>
      <c r="AU85" s="98"/>
      <c r="AV85" s="98"/>
      <c r="AW85" s="155"/>
      <c r="AX85" s="93"/>
      <c r="AY85" s="98"/>
      <c r="AZ85" s="98"/>
      <c r="BA85" s="98"/>
      <c r="BB85" s="98"/>
      <c r="BC85" s="98"/>
      <c r="BD85" s="155"/>
      <c r="BE85" s="93"/>
      <c r="BF85" s="98"/>
      <c r="BG85" s="98"/>
      <c r="BH85" s="98"/>
      <c r="BI85" s="98"/>
      <c r="BJ85" s="98"/>
      <c r="BK85" s="155"/>
      <c r="BL85" s="93"/>
      <c r="BM85" s="98"/>
      <c r="BN85" s="98"/>
      <c r="BO85" s="98"/>
      <c r="BP85" s="98"/>
      <c r="BQ85" s="98"/>
      <c r="BR85" s="155"/>
      <c r="BS85" s="93"/>
      <c r="BT85" s="98"/>
      <c r="BU85" s="98"/>
      <c r="BV85" s="98"/>
      <c r="BW85" s="98"/>
      <c r="BX85" s="98"/>
    </row>
    <row r="86" spans="1:76" ht="13.5" thickBot="1" x14ac:dyDescent="0.25">
      <c r="A86" s="157"/>
      <c r="B86" s="123"/>
      <c r="C86" s="123"/>
      <c r="D86" s="123"/>
      <c r="E86" s="123"/>
      <c r="F86" s="106"/>
      <c r="G86" s="155"/>
      <c r="H86" s="157"/>
      <c r="I86" s="123"/>
      <c r="J86" s="123"/>
      <c r="K86" s="123"/>
      <c r="L86" s="123"/>
      <c r="M86" s="106"/>
      <c r="N86" s="155"/>
      <c r="O86" s="157"/>
      <c r="P86" s="123"/>
      <c r="Q86" s="123"/>
      <c r="R86" s="123"/>
      <c r="S86" s="123"/>
      <c r="T86" s="106"/>
      <c r="U86" s="155"/>
      <c r="V86" s="157"/>
      <c r="W86" s="123"/>
      <c r="X86" s="123"/>
      <c r="Y86" s="123"/>
      <c r="Z86" s="123"/>
      <c r="AA86" s="106"/>
      <c r="AB86" s="155"/>
      <c r="AC86" s="157"/>
      <c r="AD86" s="123"/>
      <c r="AE86" s="123"/>
      <c r="AF86" s="123"/>
      <c r="AG86" s="123"/>
      <c r="AH86" s="106"/>
      <c r="AI86" s="155"/>
      <c r="AJ86" s="157"/>
      <c r="AK86" s="123"/>
      <c r="AL86" s="123"/>
      <c r="AM86" s="123"/>
      <c r="AN86" s="123"/>
      <c r="AO86" s="106"/>
      <c r="AP86" s="155"/>
      <c r="AQ86" s="157"/>
      <c r="AR86" s="123"/>
      <c r="AS86" s="123"/>
      <c r="AT86" s="123"/>
      <c r="AU86" s="123"/>
      <c r="AV86" s="106"/>
      <c r="AW86" s="155"/>
      <c r="AX86" s="157"/>
      <c r="AY86" s="123"/>
      <c r="AZ86" s="123"/>
      <c r="BA86" s="123"/>
      <c r="BB86" s="123"/>
      <c r="BC86" s="106"/>
      <c r="BD86" s="155"/>
      <c r="BE86" s="157"/>
      <c r="BF86" s="123"/>
      <c r="BG86" s="123"/>
      <c r="BH86" s="123"/>
      <c r="BI86" s="123"/>
      <c r="BJ86" s="106"/>
      <c r="BK86" s="155"/>
      <c r="BL86" s="157"/>
      <c r="BM86" s="123"/>
      <c r="BN86" s="123"/>
      <c r="BO86" s="123"/>
      <c r="BP86" s="123"/>
      <c r="BQ86" s="106"/>
      <c r="BR86" s="155"/>
      <c r="BS86" s="157"/>
      <c r="BT86" s="123"/>
      <c r="BU86" s="123"/>
      <c r="BV86" s="123"/>
      <c r="BW86" s="123"/>
      <c r="BX86" s="106"/>
    </row>
    <row r="87" spans="1:76" ht="24.75" customHeight="1" thickBot="1" x14ac:dyDescent="0.25">
      <c r="A87" s="94" t="s">
        <v>171</v>
      </c>
      <c r="B87" s="108">
        <f>SUM(B70,B84)</f>
        <v>35526259.640000008</v>
      </c>
      <c r="C87" s="108">
        <f>SUM(C70,C84)</f>
        <v>26580750.739999998</v>
      </c>
      <c r="D87" s="108">
        <f>SUM(D70,D84)</f>
        <v>81855500</v>
      </c>
      <c r="E87" s="108">
        <f>SUM(E70,E84)</f>
        <v>-30325583.539999999</v>
      </c>
      <c r="F87" s="108">
        <f>SUM(F70,F84)</f>
        <v>113636926.84</v>
      </c>
      <c r="G87" s="155"/>
      <c r="H87" s="94" t="s">
        <v>171</v>
      </c>
      <c r="I87" s="108">
        <f>SUM(I70,I84)</f>
        <v>-11147426.380000003</v>
      </c>
      <c r="J87" s="108">
        <f>SUM(J70,J84)</f>
        <v>-509933.42000000365</v>
      </c>
      <c r="K87" s="108">
        <f>SUM(K70,K84)</f>
        <v>-3541850</v>
      </c>
      <c r="L87" s="108">
        <f>SUM(L70,L84)</f>
        <v>15199209.829999998</v>
      </c>
      <c r="M87" s="108">
        <f>SUM(M70,M84)</f>
        <v>2.9999994672834873E-2</v>
      </c>
      <c r="N87" s="155"/>
      <c r="O87" s="94" t="s">
        <v>171</v>
      </c>
      <c r="P87" s="108">
        <f>SUM(P70,P84)</f>
        <v>46673686.020000011</v>
      </c>
      <c r="Q87" s="108">
        <f>SUM(Q70,Q84)</f>
        <v>27090684.160000004</v>
      </c>
      <c r="R87" s="108">
        <f>SUM(R70,R84)</f>
        <v>85397350</v>
      </c>
      <c r="S87" s="108">
        <f>SUM(S70,S84)</f>
        <v>-45524793.369999997</v>
      </c>
      <c r="T87" s="108">
        <f>SUM(T70,T84)</f>
        <v>113636926.81</v>
      </c>
      <c r="U87" s="155"/>
      <c r="V87" s="94" t="s">
        <v>171</v>
      </c>
      <c r="W87" s="108">
        <f>SUM(W70,W84)</f>
        <v>17879091.140000001</v>
      </c>
      <c r="X87" s="108">
        <f>SUM(X70,X84)</f>
        <v>42072515.260000005</v>
      </c>
      <c r="Y87" s="108">
        <f>SUM(Y70,Y84)</f>
        <v>0</v>
      </c>
      <c r="Z87" s="108">
        <f>SUM(Z70,Z84)</f>
        <v>-5179.4400000000005</v>
      </c>
      <c r="AA87" s="108">
        <f>SUM(AA70,AA84)</f>
        <v>59946426.960000001</v>
      </c>
      <c r="AB87" s="155"/>
      <c r="AC87" s="94" t="s">
        <v>171</v>
      </c>
      <c r="AD87" s="108">
        <f>SUM(AD70,AD84)</f>
        <v>6893790</v>
      </c>
      <c r="AE87" s="108">
        <f>SUM(AE70,AE84)</f>
        <v>7425348</v>
      </c>
      <c r="AF87" s="108">
        <f>SUM(AF70,AF84)</f>
        <v>6682156</v>
      </c>
      <c r="AG87" s="108">
        <f>SUM(AG70,AG84)</f>
        <v>-4971808</v>
      </c>
      <c r="AH87" s="108">
        <f>SUM(AH70,AH84)</f>
        <v>16029486</v>
      </c>
      <c r="AI87" s="155"/>
      <c r="AJ87" s="94" t="s">
        <v>171</v>
      </c>
      <c r="AK87" s="108">
        <f>SUM(AK70,AK84)</f>
        <v>17683626.640000001</v>
      </c>
      <c r="AL87" s="108">
        <f>SUM(AL70,AL84)</f>
        <v>41647292.519999996</v>
      </c>
      <c r="AM87" s="108">
        <f>SUM(AM70,AM84)</f>
        <v>0</v>
      </c>
      <c r="AN87" s="108">
        <f>SUM(AN70,AN84)</f>
        <v>-5123.2</v>
      </c>
      <c r="AO87" s="108">
        <f>SUM(AO70,AO84)</f>
        <v>59325795.959999993</v>
      </c>
      <c r="AP87" s="155"/>
      <c r="AQ87" s="94" t="s">
        <v>171</v>
      </c>
      <c r="AR87" s="108">
        <f>SUM(AR70,AR84)</f>
        <v>39584431.520000011</v>
      </c>
      <c r="AS87" s="108">
        <f>SUM(AS70,AS84)</f>
        <v>19240113.419999998</v>
      </c>
      <c r="AT87" s="108">
        <f>SUM(AT70,AT84)</f>
        <v>78715194</v>
      </c>
      <c r="AU87" s="108">
        <f>SUM(AU70,AU84)</f>
        <v>-40552929.129999995</v>
      </c>
      <c r="AV87" s="108">
        <f>SUM(AV70,AV84)</f>
        <v>96986809.810000002</v>
      </c>
      <c r="AW87" s="155"/>
      <c r="AX87" s="94" t="s">
        <v>171</v>
      </c>
      <c r="AY87" s="108">
        <f>SUM(AY70,AY84)</f>
        <v>940664.79</v>
      </c>
      <c r="AZ87" s="108">
        <f>SUM(AZ70,AZ84)</f>
        <v>2644846.0699999998</v>
      </c>
      <c r="BA87" s="108">
        <f>SUM(BA70,BA84)</f>
        <v>0</v>
      </c>
      <c r="BB87" s="108">
        <f>SUM(BB70,BB84)</f>
        <v>-262.3</v>
      </c>
      <c r="BC87" s="108">
        <f>SUM(BC70,BC84)</f>
        <v>3585248.5599999996</v>
      </c>
      <c r="BD87" s="155"/>
      <c r="BE87" s="94" t="s">
        <v>171</v>
      </c>
      <c r="BF87" s="108">
        <f>SUM(BF70,BF84)</f>
        <v>3446895</v>
      </c>
      <c r="BG87" s="108">
        <f>SUM(BG70,BG84)</f>
        <v>3712674</v>
      </c>
      <c r="BH87" s="108">
        <f>SUM(BH70,BH84)</f>
        <v>3341078</v>
      </c>
      <c r="BI87" s="108">
        <f>SUM(BI70,BI84)</f>
        <v>-2485904</v>
      </c>
      <c r="BJ87" s="108">
        <f>SUM(BJ70,BJ84)</f>
        <v>8014743</v>
      </c>
      <c r="BK87" s="155"/>
      <c r="BL87" s="94" t="s">
        <v>171</v>
      </c>
      <c r="BM87" s="108">
        <f>SUM(BM70,BM84)</f>
        <v>3668904.4099999978</v>
      </c>
      <c r="BN87" s="108">
        <f>SUM(BN70,BN84)</f>
        <v>8840012.3900000006</v>
      </c>
      <c r="BO87" s="108">
        <f>SUM(BO70,BO84)</f>
        <v>0</v>
      </c>
      <c r="BP87" s="108">
        <f>SUM(BP70,BP84)</f>
        <v>-1050.21</v>
      </c>
      <c r="BQ87" s="108">
        <f>SUM(BQ70,BQ84)</f>
        <v>12507866.589999996</v>
      </c>
      <c r="BR87" s="155"/>
      <c r="BS87" s="94" t="s">
        <v>171</v>
      </c>
      <c r="BT87" s="108">
        <v>38865776.140000008</v>
      </c>
      <c r="BU87" s="108">
        <v>21722605.739999998</v>
      </c>
      <c r="BV87" s="108">
        <v>75374116</v>
      </c>
      <c r="BW87" s="108">
        <v>-38067813.039999999</v>
      </c>
      <c r="BX87" s="108">
        <v>97894684.840000004</v>
      </c>
    </row>
  </sheetData>
  <printOptions horizontalCentered="1"/>
  <pageMargins left="1" right="1" top="1" bottom="1" header="1" footer="1"/>
  <pageSetup scale="57" orientation="portrait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6C864-7044-42EA-9661-B731CC8EA376}">
  <sheetPr>
    <tabColor theme="2" tint="-0.499984740745262"/>
    <pageSetUpPr fitToPage="1"/>
  </sheetPr>
  <dimension ref="A1:AH409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2.710937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28515625" style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5703125" style="1" bestFit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Juniper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2054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10545106.283802433</v>
      </c>
      <c r="Q8" s="184">
        <f>G10</f>
        <v>4040435.1467627487</v>
      </c>
      <c r="R8" s="184">
        <f>G11</f>
        <v>4046170.8599588107</v>
      </c>
      <c r="S8" s="184">
        <f>G12</f>
        <v>4822997.1348652868</v>
      </c>
      <c r="T8" s="184">
        <f>G13</f>
        <v>-2364496.8577844151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21819213.486320522</v>
      </c>
      <c r="Q9" s="184">
        <f>L10</f>
        <v>9089280.5169832185</v>
      </c>
      <c r="R9" s="184">
        <f>L11</f>
        <v>9232360.8373861033</v>
      </c>
      <c r="S9" s="184">
        <f>L12</f>
        <v>8892768.9601329863</v>
      </c>
      <c r="T9" s="184">
        <f>L13</f>
        <v>-5395196.8281817837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27</v>
      </c>
      <c r="B10" s="170">
        <f>'Escalation Factors'!$A$10</f>
        <v>2023</v>
      </c>
      <c r="C10" s="201">
        <v>2054</v>
      </c>
      <c r="D10" s="10" t="s">
        <v>155</v>
      </c>
      <c r="E10" s="184">
        <f>VLOOKUP($A$10,'Cost Estimates in 2023'!$A:$F,2,FALSE)</f>
        <v>3831570</v>
      </c>
      <c r="F10" s="164">
        <f>VLOOKUP(G$7,Multiplier_Labor,3,FALSE)</f>
        <v>1.0545116353773385</v>
      </c>
      <c r="G10" s="185">
        <f>E10*F10</f>
        <v>4040435.1467627487</v>
      </c>
      <c r="H10" s="137"/>
      <c r="J10" s="165">
        <f>C10+1</f>
        <v>2055</v>
      </c>
      <c r="K10" s="164">
        <f>VLOOKUP(J$10,Multiplier_Labor,4,FALSE)</f>
        <v>2.2495796088363584</v>
      </c>
      <c r="L10" s="185">
        <f>G10*K10</f>
        <v>9089280.5169832185</v>
      </c>
      <c r="M10" s="2"/>
      <c r="O10" s="134" t="s">
        <v>235</v>
      </c>
      <c r="P10" s="184">
        <f>SUM(Q10:T10)</f>
        <v>21819213.486320522</v>
      </c>
      <c r="Q10" s="184">
        <f>Q9-Q16</f>
        <v>9089280.5169832185</v>
      </c>
      <c r="R10" s="184">
        <f>R9-R16</f>
        <v>9232360.8373861033</v>
      </c>
      <c r="S10" s="184">
        <f>S9-S16</f>
        <v>8892768.9601329863</v>
      </c>
      <c r="T10" s="184">
        <f>T9-T16</f>
        <v>-5395196.8281817837</v>
      </c>
      <c r="Z10" s="2"/>
      <c r="AA10" s="186" t="str">
        <f>A10</f>
        <v>Juniper Solar</v>
      </c>
      <c r="AB10" s="182">
        <f>P12</f>
        <v>29</v>
      </c>
      <c r="AC10" s="187">
        <f>G7</f>
        <v>2025</v>
      </c>
      <c r="AD10" s="187">
        <f>C10</f>
        <v>2054</v>
      </c>
      <c r="AE10" s="182">
        <f>G15</f>
        <v>10545106.283802433</v>
      </c>
      <c r="AF10" s="182">
        <f>P16</f>
        <v>0</v>
      </c>
      <c r="AG10" s="182">
        <f>L15</f>
        <v>21819213.486320522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3991075</v>
      </c>
      <c r="F11" s="164">
        <f>VLOOKUP(G$7,Multiplier_Materials,3,FALSE)</f>
        <v>1.0138047668757943</v>
      </c>
      <c r="G11" s="185">
        <f>E11*F11</f>
        <v>4046170.8599588107</v>
      </c>
      <c r="H11" s="137"/>
      <c r="K11" s="164">
        <f>VLOOKUP(J$10,Multiplier_Materials,4,FALSE)</f>
        <v>2.2817525895285815</v>
      </c>
      <c r="L11" s="185">
        <f>G11*K11</f>
        <v>9232360.8373861033</v>
      </c>
      <c r="M11" s="2"/>
      <c r="O11" s="134" t="s">
        <v>234</v>
      </c>
      <c r="P11" s="184">
        <f>SUM(Q11:T11)</f>
        <v>10545106.283802424</v>
      </c>
      <c r="Q11" s="184">
        <f>Q10/((1+Q13)^(P12))</f>
        <v>4040435.1467627548</v>
      </c>
      <c r="R11" s="184">
        <f>R10/((1+R13)^(P12))</f>
        <v>4046170.8599588079</v>
      </c>
      <c r="S11" s="184">
        <f>S10/((1+S13)^(P12))</f>
        <v>4822997.1348652728</v>
      </c>
      <c r="T11" s="184">
        <f>T10/((1+T13)^(P12))</f>
        <v>-2364496.8577844137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4630015</v>
      </c>
      <c r="F12" s="164">
        <f>VLOOKUP(G$7,Multiplier_GDP,3,FALSE)</f>
        <v>1.0416806716317952</v>
      </c>
      <c r="G12" s="185">
        <f>E12*F12</f>
        <v>4822997.1348652868</v>
      </c>
      <c r="H12" s="137"/>
      <c r="K12" s="164">
        <f>VLOOKUP(J$10,Multiplier_GDP,4,FALSE)</f>
        <v>1.8438262995943857</v>
      </c>
      <c r="L12" s="185">
        <f>G12*K12</f>
        <v>8892768.9601329863</v>
      </c>
      <c r="M12" s="2"/>
      <c r="O12" s="134" t="s">
        <v>244</v>
      </c>
      <c r="P12" s="184">
        <f>(P7-P6)</f>
        <v>29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-2332300</v>
      </c>
      <c r="F13" s="164">
        <f>F11</f>
        <v>1.0138047668757943</v>
      </c>
      <c r="G13" s="185">
        <f>E13*F13</f>
        <v>-2364496.8577844151</v>
      </c>
      <c r="H13" s="137"/>
      <c r="K13" s="164">
        <f>K11</f>
        <v>2.2817525895285815</v>
      </c>
      <c r="L13" s="185">
        <f>G13*K13</f>
        <v>-5395196.8281817837</v>
      </c>
      <c r="M13" s="2"/>
      <c r="O13" s="180" t="s">
        <v>237</v>
      </c>
      <c r="P13" s="189">
        <f>IF(P8=0,0,((P9/P8)^(1/($P7-$P6))-1))</f>
        <v>2.5390397018677513E-2</v>
      </c>
      <c r="Q13" s="189">
        <f>IF(Q8=0,0,((Q9/Q8)^(1/($P7-$P6))-1))</f>
        <v>2.8351122457249911E-2</v>
      </c>
      <c r="R13" s="189">
        <f>IF(R8=0,0,((R9/R8)^(1/($P7-$P6))-1))</f>
        <v>2.8854799844558521E-2</v>
      </c>
      <c r="S13" s="189">
        <f>IF(S8=0,0,((S9/S8)^(1/($P7-$P6))-1))</f>
        <v>2.1322168811715114E-2</v>
      </c>
      <c r="T13" s="189">
        <f>IF(T8=0,0,((T9/T8)^(1/($P7-$P6))-1))</f>
        <v>2.8854799844558521E-2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517310.93405041331</v>
      </c>
      <c r="Q14" s="185">
        <f>PMT(Q13,$P12,-Q11)</f>
        <v>206222.39924774121</v>
      </c>
      <c r="R14" s="185">
        <f>PMT(R13,$P12,-R11)</f>
        <v>207838.8030825005</v>
      </c>
      <c r="S14" s="185">
        <f>PMT(S13,$P12,-S11)</f>
        <v>224706.34188893976</v>
      </c>
      <c r="T14" s="185">
        <f>PMT(T13,$P12,-T11)</f>
        <v>-121456.61016876806</v>
      </c>
      <c r="U14" s="190"/>
      <c r="Z14" s="2"/>
    </row>
    <row r="15" spans="1:34" x14ac:dyDescent="0.2">
      <c r="E15" s="185">
        <f>SUM(E10:E13)</f>
        <v>10120360</v>
      </c>
      <c r="F15" s="124"/>
      <c r="G15" s="185">
        <f>SUM(G10:G13)</f>
        <v>10545106.283802433</v>
      </c>
      <c r="H15" s="137"/>
      <c r="L15" s="185">
        <f>SUM(L10:L13)</f>
        <v>21819213.486320522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517310.93405041331</v>
      </c>
      <c r="Q17" s="124">
        <f>IF($N17&lt;=TRUNC($P$12),Q14*(1+0),0)</f>
        <v>206222.39924774121</v>
      </c>
      <c r="R17" s="124">
        <f>IF($N17&lt;=TRUNC($P$12),R14*(1+0),0)</f>
        <v>207838.8030825005</v>
      </c>
      <c r="S17" s="124">
        <f>IF($N17&lt;=TRUNC($P$12),S14*(1+0),0)</f>
        <v>224706.34188893976</v>
      </c>
      <c r="T17" s="124">
        <f>IF($N17&lt;=TRUNC($P$12),T14*(1+0),0)</f>
        <v>-121456.61016876806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530441.33798639278</v>
      </c>
      <c r="Q18" s="124">
        <f t="shared" ref="Q18:Q48" si="3">IF($N18&lt;=TRUNC($P$12),Q17*(1+Q$13),0)</f>
        <v>212069.0357422418</v>
      </c>
      <c r="R18" s="124">
        <f t="shared" ref="R18:R48" si="4">IF($N18&lt;=TRUNC($P$12),R17*(1+R$13),0)</f>
        <v>213835.95014537865</v>
      </c>
      <c r="S18" s="124">
        <f t="shared" ref="S18:S48" si="5">IF($N18&lt;=TRUNC($P$12),S17*(1+S$13),0)</f>
        <v>229497.5684437587</v>
      </c>
      <c r="T18" s="124">
        <f t="shared" ref="T18:T48" si="6">IF($N18&lt;=TRUNC($P$12),T17*(1+T$13),0)</f>
        <v>-124961.21634498643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543911.58173939667</v>
      </c>
      <c r="Q19" s="124">
        <f t="shared" si="3"/>
        <v>218081.43094396099</v>
      </c>
      <c r="R19" s="124">
        <f t="shared" si="4"/>
        <v>220006.14368639456</v>
      </c>
      <c r="S19" s="124">
        <f t="shared" si="5"/>
        <v>234390.95433999467</v>
      </c>
      <c r="T19" s="124">
        <f t="shared" si="6"/>
        <v>-128566.94723095359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557730.61830178648</v>
      </c>
      <c r="Q20" s="124">
        <f t="shared" si="3"/>
        <v>224264.28429830552</v>
      </c>
      <c r="R20" s="124">
        <f t="shared" si="4"/>
        <v>226354.37692703865</v>
      </c>
      <c r="S20" s="124">
        <f t="shared" si="5"/>
        <v>239388.67783637103</v>
      </c>
      <c r="T20" s="124">
        <f t="shared" si="6"/>
        <v>-132276.72075992866</v>
      </c>
      <c r="U20" s="196">
        <f>SUM(Q17:T20)/4</f>
        <v>537348.61801949725</v>
      </c>
      <c r="V20" s="124">
        <f>SUM(Q17:Q20)/4</f>
        <v>215159.28755806238</v>
      </c>
      <c r="W20" s="124">
        <f>SUM(R17:R20)/4</f>
        <v>217008.8184603281</v>
      </c>
      <c r="X20" s="124">
        <f>SUM(S17:S20)/4</f>
        <v>231995.88562726605</v>
      </c>
      <c r="Y20" s="124">
        <f>SUM(T17:T20)/4</f>
        <v>-126815.37362615918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571907.64022770291</v>
      </c>
      <c r="Q21" s="124">
        <f t="shared" si="3"/>
        <v>230622.4284852343</v>
      </c>
      <c r="R21" s="124">
        <f t="shared" si="4"/>
        <v>232885.78716720812</v>
      </c>
      <c r="S21" s="124">
        <f t="shared" si="5"/>
        <v>244492.96363681142</v>
      </c>
      <c r="T21" s="124">
        <f t="shared" si="6"/>
        <v>-136093.53906155095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586452.0861286103</v>
      </c>
      <c r="Q22" s="124">
        <f t="shared" si="3"/>
        <v>237160.83319660753</v>
      </c>
      <c r="R22" s="124">
        <f t="shared" si="4"/>
        <v>239605.65994256036</v>
      </c>
      <c r="S22" s="124">
        <f t="shared" si="5"/>
        <v>249706.08388075203</v>
      </c>
      <c r="T22" s="124">
        <f t="shared" si="6"/>
        <v>-140020.4908913096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601373.64734690881</v>
      </c>
      <c r="Q23" s="124">
        <f t="shared" si="3"/>
        <v>243884.60902062798</v>
      </c>
      <c r="R23" s="124">
        <f t="shared" si="4"/>
        <v>246519.4333018263</v>
      </c>
      <c r="S23" s="124">
        <f t="shared" si="5"/>
        <v>255030.35915456971</v>
      </c>
      <c r="T23" s="124">
        <f t="shared" si="6"/>
        <v>-144060.75413011518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616682.2748125348</v>
      </c>
      <c r="Q24" s="124">
        <f t="shared" si="3"/>
        <v>250799.01143641031</v>
      </c>
      <c r="R24" s="124">
        <f t="shared" si="4"/>
        <v>253632.7022075445</v>
      </c>
      <c r="S24" s="124">
        <f t="shared" si="5"/>
        <v>260468.15952457578</v>
      </c>
      <c r="T24" s="124">
        <f t="shared" si="6"/>
        <v>-148217.59835599581</v>
      </c>
      <c r="U24" s="196">
        <f>SUM(Q21:T24)/4</f>
        <v>594103.91212893906</v>
      </c>
      <c r="V24" s="124">
        <f>SUM(Q21:Q24)/4</f>
        <v>240616.72053471999</v>
      </c>
      <c r="W24" s="124">
        <f>SUM(R21:R24)/4</f>
        <v>243160.89565478484</v>
      </c>
      <c r="X24" s="124">
        <f>SUM(S21:S24)/4</f>
        <v>252424.39154917723</v>
      </c>
      <c r="Y24" s="124">
        <f>SUM(T21:T24)/4</f>
        <v>-142098.09560974289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632388.18608761509</v>
      </c>
      <c r="Q25" s="124">
        <f t="shared" si="3"/>
        <v>257909.44492180119</v>
      </c>
      <c r="R25" s="124">
        <f t="shared" si="4"/>
        <v>260951.22306377772</v>
      </c>
      <c r="S25" s="124">
        <f t="shared" si="5"/>
        <v>266021.9055920355</v>
      </c>
      <c r="T25" s="124">
        <f t="shared" si="6"/>
        <v>-152494.38748999924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648501.87260437745</v>
      </c>
      <c r="Q26" s="124">
        <f t="shared" si="3"/>
        <v>265221.4671776605</v>
      </c>
      <c r="R26" s="124">
        <f t="shared" si="4"/>
        <v>268480.91837447579</v>
      </c>
      <c r="S26" s="124">
        <f t="shared" si="5"/>
        <v>271694.069570683</v>
      </c>
      <c r="T26" s="124">
        <f t="shared" si="6"/>
        <v>-156894.58251844172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665034.1071016643</v>
      </c>
      <c r="Q27" s="124">
        <f t="shared" si="3"/>
        <v>272740.79347190581</v>
      </c>
      <c r="R27" s="124">
        <f t="shared" si="4"/>
        <v>276227.88153625454</v>
      </c>
      <c r="S27" s="124">
        <f t="shared" si="5"/>
        <v>277487.17638721096</v>
      </c>
      <c r="T27" s="124">
        <f t="shared" si="6"/>
        <v>-161421.74429370693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681995.95126554882</v>
      </c>
      <c r="Q28" s="124">
        <f t="shared" si="3"/>
        <v>280473.30110671534</v>
      </c>
      <c r="R28" s="124">
        <f t="shared" si="4"/>
        <v>284198.38176946959</v>
      </c>
      <c r="S28" s="124">
        <f t="shared" si="5"/>
        <v>283403.80480522523</v>
      </c>
      <c r="T28" s="124">
        <f t="shared" si="6"/>
        <v>-166079.53641586134</v>
      </c>
      <c r="U28" s="196">
        <f>SUM(Q25:T28)/4</f>
        <v>656980.0292648013</v>
      </c>
      <c r="V28" s="124">
        <f>SUM(Q25:Q28)/4</f>
        <v>269086.25166952069</v>
      </c>
      <c r="W28" s="124">
        <f>SUM(R25:R28)/4</f>
        <v>272464.6011859944</v>
      </c>
      <c r="X28" s="124">
        <f>SUM(S25:S28)/4</f>
        <v>274651.73908878863</v>
      </c>
      <c r="Y28" s="124">
        <f>SUM(T25:T28)/4</f>
        <v>-159222.5626795023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699398.76357970247</v>
      </c>
      <c r="Q29" s="124">
        <f t="shared" si="3"/>
        <v>288425.03401238093</v>
      </c>
      <c r="R29" s="124">
        <f t="shared" si="4"/>
        <v>292398.86919157504</v>
      </c>
      <c r="S29" s="124">
        <f t="shared" si="5"/>
        <v>289446.5885731646</v>
      </c>
      <c r="T29" s="124">
        <f t="shared" si="6"/>
        <v>-170871.7281974181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717254.20739132387</v>
      </c>
      <c r="Q30" s="124">
        <f t="shared" si="3"/>
        <v>296602.20747140242</v>
      </c>
      <c r="R30" s="124">
        <f t="shared" si="4"/>
        <v>300835.9800368732</v>
      </c>
      <c r="S30" s="124">
        <f t="shared" si="5"/>
        <v>295618.21759669669</v>
      </c>
      <c r="T30" s="124">
        <f t="shared" si="6"/>
        <v>-175802.19771364841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735574.25919859612</v>
      </c>
      <c r="Q31" s="124">
        <f t="shared" si="3"/>
        <v>305011.21297651477</v>
      </c>
      <c r="R31" s="124">
        <f t="shared" si="4"/>
        <v>309516.5420268788</v>
      </c>
      <c r="S31" s="124">
        <f t="shared" si="5"/>
        <v>301921.43913611176</v>
      </c>
      <c r="T31" s="124">
        <f t="shared" si="6"/>
        <v>-180874.93494090924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754371.21716581169</v>
      </c>
      <c r="Q32" s="124">
        <f t="shared" si="3"/>
        <v>313658.62322644627</v>
      </c>
      <c r="R32" s="124">
        <f t="shared" si="4"/>
        <v>318447.57989564427</v>
      </c>
      <c r="S32" s="124">
        <f t="shared" si="5"/>
        <v>308359.0590292479</v>
      </c>
      <c r="T32" s="124">
        <f t="shared" si="6"/>
        <v>-186094.04498552671</v>
      </c>
      <c r="U32" s="196">
        <f>SUM(Q29:T32)/4</f>
        <v>726649.61183385865</v>
      </c>
      <c r="V32" s="124">
        <f>SUM(Q29:Q32)/4</f>
        <v>300924.26942168613</v>
      </c>
      <c r="W32" s="124">
        <f>SUM(R29:R32)/4</f>
        <v>305299.74278774281</v>
      </c>
      <c r="X32" s="124">
        <f>SUM(S29:S32)/4</f>
        <v>298836.32608380524</v>
      </c>
      <c r="Y32" s="124">
        <f>SUM(T29:T32)/4</f>
        <v>-178410.72645937561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773657.70987247163</v>
      </c>
      <c r="Q33" s="124">
        <f t="shared" si="3"/>
        <v>322551.19726331165</v>
      </c>
      <c r="R33" s="124">
        <f t="shared" si="4"/>
        <v>327636.32107451715</v>
      </c>
      <c r="S33" s="124">
        <f t="shared" si="5"/>
        <v>314933.94294049114</v>
      </c>
      <c r="T33" s="124">
        <f t="shared" si="6"/>
        <v>-191463.75140584834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793446.70530284126</v>
      </c>
      <c r="Q34" s="124">
        <f t="shared" si="3"/>
        <v>331695.88575565635</v>
      </c>
      <c r="R34" s="124">
        <f t="shared" si="4"/>
        <v>337090.20154092985</v>
      </c>
      <c r="S34" s="124">
        <f t="shared" si="5"/>
        <v>321649.01763640734</v>
      </c>
      <c r="T34" s="124">
        <f t="shared" si="6"/>
        <v>-196988.39963015239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813751.52008262905</v>
      </c>
      <c r="Q35" s="124">
        <f t="shared" si="3"/>
        <v>341099.83643128094</v>
      </c>
      <c r="R35" s="124">
        <f t="shared" si="4"/>
        <v>346816.87183595524</v>
      </c>
      <c r="S35" s="124">
        <f t="shared" si="5"/>
        <v>328507.27228857315</v>
      </c>
      <c r="T35" s="124">
        <f t="shared" si="6"/>
        <v>-202672.46047318034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834585.82896963775</v>
      </c>
      <c r="Q36" s="124">
        <f t="shared" si="3"/>
        <v>350770.39966409211</v>
      </c>
      <c r="R36" s="124">
        <f t="shared" si="4"/>
        <v>356824.20325549762</v>
      </c>
      <c r="S36" s="124">
        <f t="shared" si="5"/>
        <v>335511.75980418618</v>
      </c>
      <c r="T36" s="124">
        <f t="shared" si="6"/>
        <v>-208520.53375413816</v>
      </c>
      <c r="U36" s="196">
        <f>SUM(Q33:T36)/4</f>
        <v>803860.44105689484</v>
      </c>
      <c r="V36" s="124">
        <f>SUM(Q33:Q36)/4</f>
        <v>336529.32977858523</v>
      </c>
      <c r="W36" s="124">
        <f>SUM(R33:R36)/4</f>
        <v>342091.89942672494</v>
      </c>
      <c r="X36" s="124">
        <f>SUM(S33:S36)/4</f>
        <v>325150.49816741445</v>
      </c>
      <c r="Y36" s="124">
        <f>SUM(T33:T36)/4</f>
        <v>-199911.28631582981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855963.67460542847</v>
      </c>
      <c r="Q37" s="124">
        <f t="shared" si="3"/>
        <v>360715.13421934727</v>
      </c>
      <c r="R37" s="124">
        <f t="shared" si="4"/>
        <v>367120.29422012909</v>
      </c>
      <c r="S37" s="124">
        <f t="shared" si="5"/>
        <v>342665.59818504663</v>
      </c>
      <c r="T37" s="124">
        <f t="shared" si="6"/>
        <v>-214537.35201909434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877899.47753523837</v>
      </c>
      <c r="Q38" s="124">
        <f t="shared" si="3"/>
        <v>370941.81316178333</v>
      </c>
      <c r="R38" s="124">
        <f t="shared" si="4"/>
        <v>377713.47682872636</v>
      </c>
      <c r="S38" s="124">
        <f t="shared" si="5"/>
        <v>349971.97191551555</v>
      </c>
      <c r="T38" s="124">
        <f t="shared" si="6"/>
        <v>-220727.78437078689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900408.04650358704</v>
      </c>
      <c r="Q39" s="124">
        <f t="shared" si="3"/>
        <v>381458.42993124737</v>
      </c>
      <c r="R39" s="124">
        <f t="shared" si="4"/>
        <v>388612.32360121154</v>
      </c>
      <c r="S39" s="124">
        <f t="shared" si="5"/>
        <v>357434.13338006701</v>
      </c>
      <c r="T39" s="124">
        <f t="shared" si="6"/>
        <v>-227096.84040893882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923504.5890332273</v>
      </c>
      <c r="Q40" s="124">
        <f t="shared" si="3"/>
        <v>392273.20459057845</v>
      </c>
      <c r="R40" s="124">
        <f t="shared" si="4"/>
        <v>399825.65441585332</v>
      </c>
      <c r="S40" s="124">
        <f t="shared" si="5"/>
        <v>365055.40431106591</v>
      </c>
      <c r="T40" s="124">
        <f t="shared" si="6"/>
        <v>-233649.67428427041</v>
      </c>
      <c r="U40" s="196">
        <f>SUM(Q37:T40)/4</f>
        <v>889443.94691937033</v>
      </c>
      <c r="V40" s="124">
        <f>SUM(Q37:Q40)/4</f>
        <v>376347.14547573915</v>
      </c>
      <c r="W40" s="124">
        <f>SUM(R37:R40)/4</f>
        <v>383317.93726648006</v>
      </c>
      <c r="X40" s="124">
        <f>SUM(S37:S40)/4</f>
        <v>353781.77694792382</v>
      </c>
      <c r="Y40" s="124">
        <f>SUM(T37:T40)/4</f>
        <v>-224002.91277077261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947204.72229529242</v>
      </c>
      <c r="Q41" s="124">
        <f t="shared" si="3"/>
        <v>403394.59025062376</v>
      </c>
      <c r="R41" s="124">
        <f t="shared" si="4"/>
        <v>411362.54364674242</v>
      </c>
      <c r="S41" s="124">
        <f t="shared" si="5"/>
        <v>372839.17726741539</v>
      </c>
      <c r="T41" s="124">
        <f t="shared" si="6"/>
        <v>-240391.58886948932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971524.48427872721</v>
      </c>
      <c r="Q42" s="124">
        <f t="shared" si="3"/>
        <v>414831.27967741137</v>
      </c>
      <c r="R42" s="124">
        <f t="shared" si="4"/>
        <v>423232.32750721765</v>
      </c>
      <c r="S42" s="124">
        <f t="shared" si="5"/>
        <v>380788.9171447322</v>
      </c>
      <c r="T42" s="124">
        <f t="shared" si="6"/>
        <v>-247328.04005063383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996480.34526730888</v>
      </c>
      <c r="Q43" s="124">
        <f t="shared" si="3"/>
        <v>426592.21208664333</v>
      </c>
      <c r="R43" s="124">
        <f t="shared" si="4"/>
        <v>435444.61160518503</v>
      </c>
      <c r="S43" s="124">
        <f t="shared" si="5"/>
        <v>388908.16271772236</v>
      </c>
      <c r="T43" s="124">
        <f t="shared" si="6"/>
        <v>-254464.64114224183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1022089.21963279</v>
      </c>
      <c r="Q44" s="124">
        <f t="shared" si="3"/>
        <v>438686.58013082086</v>
      </c>
      <c r="R44" s="124">
        <f t="shared" si="4"/>
        <v>448009.27871644415</v>
      </c>
      <c r="S44" s="124">
        <f t="shared" si="5"/>
        <v>397200.5282154436</v>
      </c>
      <c r="T44" s="124">
        <f t="shared" si="6"/>
        <v>-261807.16742991863</v>
      </c>
      <c r="U44" s="196">
        <f>SUM(Q41:T44)/4</f>
        <v>984324.69286852982</v>
      </c>
      <c r="V44" s="124">
        <f>SUM(Q41:Q44)/4</f>
        <v>420876.16553637484</v>
      </c>
      <c r="W44" s="124">
        <f>SUM(R41:R44)/4</f>
        <v>429512.19036889728</v>
      </c>
      <c r="X44" s="124">
        <f>SUM(S41:S44)/4</f>
        <v>384934.1963363284</v>
      </c>
      <c r="Y44" s="124">
        <f>SUM(T41:T44)/4</f>
        <v>-250997.85937307091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1048368.4779529502</v>
      </c>
      <c r="Q45" s="124">
        <f t="shared" si="3"/>
        <v>451123.83708446193</v>
      </c>
      <c r="R45" s="124">
        <f t="shared" si="4"/>
        <v>460936.49678231217</v>
      </c>
      <c r="S45" s="124">
        <f t="shared" si="5"/>
        <v>405669.70493015571</v>
      </c>
      <c r="T45" s="124">
        <f t="shared" si="6"/>
        <v>-269361.56084397977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262092.11948823754</v>
      </c>
      <c r="V48" s="124">
        <f>SUM(Q45:Q48)/4</f>
        <v>112780.95927111548</v>
      </c>
      <c r="W48" s="124">
        <f>SUM(R45:R48)/4</f>
        <v>115234.12419557804</v>
      </c>
      <c r="X48" s="124">
        <f>SUM(S45:S48)/4</f>
        <v>101417.42623253893</v>
      </c>
      <c r="Y48" s="124">
        <f>SUM(T45:T48)/4</f>
        <v>-67340.390210994941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21819213.486320511</v>
      </c>
      <c r="Q50" s="196">
        <f>SUM(Q$17:Q$48)</f>
        <v>9089280.5169832148</v>
      </c>
      <c r="R50" s="196">
        <f>SUM(R$17:R$48)</f>
        <v>9232360.8373861238</v>
      </c>
      <c r="S50" s="196">
        <f>SUM(S$17:S$48)</f>
        <v>8892768.9601329695</v>
      </c>
      <c r="T50" s="196">
        <f>SUM(T$17:T$48)</f>
        <v>-5395196.8281817939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2.0489096641540527E-8</v>
      </c>
      <c r="S51" s="188">
        <f>S50-S$10</f>
        <v>-1.6763806343078613E-8</v>
      </c>
      <c r="T51" s="188">
        <f>T50-T$10</f>
        <v>-1.0244548320770264E-8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2.5390397018677513E-2</v>
      </c>
      <c r="Z52" s="2"/>
    </row>
    <row r="53" spans="13:26" x14ac:dyDescent="0.2">
      <c r="M53" s="2"/>
      <c r="O53" s="134" t="s">
        <v>236</v>
      </c>
      <c r="P53" s="197">
        <f>((1+P52)^(1/12))-1</f>
        <v>2.0916356924536306E-3</v>
      </c>
      <c r="Z53" s="2"/>
    </row>
    <row r="54" spans="13:26" x14ac:dyDescent="0.2">
      <c r="M54" s="2"/>
      <c r="O54" s="134" t="s">
        <v>235</v>
      </c>
      <c r="P54" s="196">
        <f>P10</f>
        <v>21819213.486320522</v>
      </c>
      <c r="Z54" s="2"/>
    </row>
    <row r="55" spans="13:26" x14ac:dyDescent="0.2">
      <c r="M55" s="2"/>
      <c r="O55" s="134" t="s">
        <v>234</v>
      </c>
      <c r="P55" s="196">
        <f>P54/(1+P53)^P56</f>
        <v>10545106.283802267</v>
      </c>
      <c r="Z55" s="2"/>
    </row>
    <row r="56" spans="13:26" x14ac:dyDescent="0.2">
      <c r="M56" s="2"/>
      <c r="O56" s="134" t="s">
        <v>233</v>
      </c>
      <c r="P56" s="124">
        <f>$P$12*12</f>
        <v>348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42686.833194237581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42686.833194237581</v>
      </c>
      <c r="Q59" s="124">
        <f t="shared" ref="Q59:Q122" si="7">O59*$P$53</f>
        <v>0</v>
      </c>
      <c r="R59" s="124">
        <f t="shared" ref="R59:R122" si="8">O59+P59+Q59</f>
        <v>42686.833194237581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42686.833194237581</v>
      </c>
      <c r="P60" s="124">
        <f t="shared" ref="P60:P123" si="11">P59</f>
        <v>42686.833194237581</v>
      </c>
      <c r="Q60" s="124">
        <f t="shared" si="7"/>
        <v>89.285303906881751</v>
      </c>
      <c r="R60" s="124">
        <f t="shared" si="8"/>
        <v>85462.951692382048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85462.951692382048</v>
      </c>
      <c r="P61" s="124">
        <f t="shared" si="11"/>
        <v>42686.833194237581</v>
      </c>
      <c r="Q61" s="124">
        <f t="shared" si="7"/>
        <v>178.7573601422267</v>
      </c>
      <c r="R61" s="124">
        <f t="shared" si="8"/>
        <v>128328.54224676186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128328.54224676186</v>
      </c>
      <c r="P62" s="124">
        <f t="shared" si="11"/>
        <v>42686.833194237581</v>
      </c>
      <c r="Q62" s="124">
        <f t="shared" si="7"/>
        <v>268.41655932387073</v>
      </c>
      <c r="R62" s="124">
        <f t="shared" si="8"/>
        <v>171283.79200032333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171283.79200032333</v>
      </c>
      <c r="P63" s="124">
        <f t="shared" si="11"/>
        <v>42686.833194237581</v>
      </c>
      <c r="Q63" s="124">
        <f t="shared" si="7"/>
        <v>358.26329288667989</v>
      </c>
      <c r="R63" s="124">
        <f t="shared" si="8"/>
        <v>214328.88848744758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214328.88848744758</v>
      </c>
      <c r="P64" s="124">
        <f t="shared" si="11"/>
        <v>42686.833194237581</v>
      </c>
      <c r="Q64" s="124">
        <f t="shared" si="7"/>
        <v>448.2979530842594</v>
      </c>
      <c r="R64" s="124">
        <f t="shared" si="8"/>
        <v>257464.01963476941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257464.01963476941</v>
      </c>
      <c r="P65" s="124">
        <f t="shared" si="11"/>
        <v>42686.833194237581</v>
      </c>
      <c r="Q65" s="124">
        <f t="shared" si="7"/>
        <v>538.5209329906661</v>
      </c>
      <c r="R65" s="124">
        <f t="shared" si="8"/>
        <v>300689.37376199762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300689.37376199762</v>
      </c>
      <c r="P66" s="124">
        <f t="shared" si="11"/>
        <v>42686.833194237581</v>
      </c>
      <c r="Q66" s="124">
        <f t="shared" si="7"/>
        <v>628.93262650212444</v>
      </c>
      <c r="R66" s="124">
        <f t="shared" si="8"/>
        <v>344005.13958273735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344005.13958273735</v>
      </c>
      <c r="P67" s="124">
        <f t="shared" si="11"/>
        <v>42686.833194237581</v>
      </c>
      <c r="Q67" s="124">
        <f t="shared" si="7"/>
        <v>719.53342833874672</v>
      </c>
      <c r="R67" s="124">
        <f t="shared" si="8"/>
        <v>387411.50620531366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387411.50620531366</v>
      </c>
      <c r="P68" s="124">
        <f t="shared" si="11"/>
        <v>42686.833194237581</v>
      </c>
      <c r="Q68" s="124">
        <f t="shared" si="7"/>
        <v>810.32373404625525</v>
      </c>
      <c r="R68" s="124">
        <f t="shared" si="8"/>
        <v>430908.66313359753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430908.66313359753</v>
      </c>
      <c r="P69" s="124">
        <f t="shared" si="11"/>
        <v>42686.833194237581</v>
      </c>
      <c r="Q69" s="124">
        <f t="shared" si="7"/>
        <v>901.30393999771047</v>
      </c>
      <c r="R69" s="124">
        <f t="shared" si="8"/>
        <v>474496.80026783282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474496.80026783282</v>
      </c>
      <c r="P70" s="124">
        <f t="shared" si="11"/>
        <v>42686.833194237581</v>
      </c>
      <c r="Q70" s="124">
        <f t="shared" si="7"/>
        <v>992.47444339524054</v>
      </c>
      <c r="R70" s="124">
        <f t="shared" si="8"/>
        <v>518176.10790546559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518176.10790546559</v>
      </c>
      <c r="P71" s="124">
        <f t="shared" si="11"/>
        <v>42686.833194237581</v>
      </c>
      <c r="Q71" s="124">
        <f t="shared" si="7"/>
        <v>1083.8356422717757</v>
      </c>
      <c r="R71" s="124">
        <f t="shared" si="8"/>
        <v>561946.77674197499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561946.77674197499</v>
      </c>
      <c r="P72" s="124">
        <f t="shared" si="11"/>
        <v>42686.833194237581</v>
      </c>
      <c r="Q72" s="124">
        <f t="shared" si="7"/>
        <v>1175.3879354927865</v>
      </c>
      <c r="R72" s="124">
        <f t="shared" si="8"/>
        <v>605808.99787170533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605808.99787170533</v>
      </c>
      <c r="P73" s="124">
        <f t="shared" si="11"/>
        <v>42686.833194237581</v>
      </c>
      <c r="Q73" s="124">
        <f t="shared" si="7"/>
        <v>1267.1317227580244</v>
      </c>
      <c r="R73" s="124">
        <f t="shared" si="8"/>
        <v>649762.96278870094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649762.96278870094</v>
      </c>
      <c r="P74" s="124">
        <f t="shared" si="11"/>
        <v>42686.833194237581</v>
      </c>
      <c r="Q74" s="124">
        <f t="shared" si="7"/>
        <v>1359.0674046032671</v>
      </c>
      <c r="R74" s="124">
        <f t="shared" si="8"/>
        <v>693808.86338754173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693808.86338754173</v>
      </c>
      <c r="P75" s="124">
        <f t="shared" si="11"/>
        <v>42686.833194237581</v>
      </c>
      <c r="Q75" s="124">
        <f t="shared" si="7"/>
        <v>1451.1953824020673</v>
      </c>
      <c r="R75" s="124">
        <f t="shared" si="8"/>
        <v>737946.89196418133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737946.89196418133</v>
      </c>
      <c r="P76" s="124">
        <f t="shared" si="11"/>
        <v>42686.833194237581</v>
      </c>
      <c r="Q76" s="124">
        <f t="shared" si="7"/>
        <v>1543.5160583675049</v>
      </c>
      <c r="R76" s="124">
        <f t="shared" si="8"/>
        <v>782177.24121678644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782177.24121678644</v>
      </c>
      <c r="P77" s="124">
        <f t="shared" si="11"/>
        <v>42686.833194237581</v>
      </c>
      <c r="Q77" s="124">
        <f t="shared" si="7"/>
        <v>1636.0298355539435</v>
      </c>
      <c r="R77" s="124">
        <f t="shared" si="8"/>
        <v>826500.10424657795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826500.10424657795</v>
      </c>
      <c r="P78" s="124">
        <f t="shared" si="11"/>
        <v>42686.833194237581</v>
      </c>
      <c r="Q78" s="124">
        <f t="shared" si="7"/>
        <v>1728.7371178587889</v>
      </c>
      <c r="R78" s="124">
        <f t="shared" si="8"/>
        <v>870915.67455867433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870915.67455867433</v>
      </c>
      <c r="P79" s="124">
        <f t="shared" si="11"/>
        <v>42686.833194237581</v>
      </c>
      <c r="Q79" s="124">
        <f t="shared" si="7"/>
        <v>1821.6383100242535</v>
      </c>
      <c r="R79" s="124">
        <f t="shared" si="8"/>
        <v>915424.14606293617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915424.14606293617</v>
      </c>
      <c r="P80" s="124">
        <f t="shared" si="11"/>
        <v>42686.833194237581</v>
      </c>
      <c r="Q80" s="124">
        <f t="shared" si="7"/>
        <v>1914.7338176391229</v>
      </c>
      <c r="R80" s="124">
        <f t="shared" si="8"/>
        <v>960025.7130748129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960025.7130748129</v>
      </c>
      <c r="P81" s="124">
        <f t="shared" si="11"/>
        <v>42686.833194237581</v>
      </c>
      <c r="Q81" s="124">
        <f t="shared" si="7"/>
        <v>2008.0240471405268</v>
      </c>
      <c r="R81" s="124">
        <f t="shared" si="8"/>
        <v>1004720.5703161909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1004720.5703161909</v>
      </c>
      <c r="P82" s="124">
        <f t="shared" si="11"/>
        <v>42686.833194237581</v>
      </c>
      <c r="Q82" s="124">
        <f t="shared" si="7"/>
        <v>2101.5094058157129</v>
      </c>
      <c r="R82" s="124">
        <f t="shared" si="8"/>
        <v>1049508.9129162442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1049508.9129162442</v>
      </c>
      <c r="P83" s="124">
        <f t="shared" si="11"/>
        <v>42686.833194237581</v>
      </c>
      <c r="Q83" s="124">
        <f t="shared" si="7"/>
        <v>2195.1903018038256</v>
      </c>
      <c r="R83" s="124">
        <f t="shared" si="8"/>
        <v>1094390.9364122858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1094390.9364122858</v>
      </c>
      <c r="P84" s="124">
        <f t="shared" si="11"/>
        <v>42686.833194237581</v>
      </c>
      <c r="Q84" s="124">
        <f t="shared" si="7"/>
        <v>2289.0671440976885</v>
      </c>
      <c r="R84" s="124">
        <f t="shared" si="8"/>
        <v>1139366.8367506212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1139366.8367506212</v>
      </c>
      <c r="P85" s="124">
        <f t="shared" si="11"/>
        <v>42686.833194237581</v>
      </c>
      <c r="Q85" s="124">
        <f t="shared" si="7"/>
        <v>2383.1403425455883</v>
      </c>
      <c r="R85" s="124">
        <f t="shared" si="8"/>
        <v>1184436.8102874046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1184436.8102874046</v>
      </c>
      <c r="P86" s="124">
        <f t="shared" si="11"/>
        <v>42686.833194237581</v>
      </c>
      <c r="Q86" s="124">
        <f t="shared" si="7"/>
        <v>2477.4103078530648</v>
      </c>
      <c r="R86" s="124">
        <f t="shared" si="8"/>
        <v>1229601.0537894953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1229601.0537894953</v>
      </c>
      <c r="P87" s="124">
        <f t="shared" si="11"/>
        <v>42686.833194237581</v>
      </c>
      <c r="Q87" s="124">
        <f t="shared" si="7"/>
        <v>2571.8774515847049</v>
      </c>
      <c r="R87" s="124">
        <f t="shared" si="8"/>
        <v>1274859.7644353176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1274859.7644353176</v>
      </c>
      <c r="P88" s="124">
        <f t="shared" si="11"/>
        <v>42686.833194237581</v>
      </c>
      <c r="Q88" s="124">
        <f t="shared" si="7"/>
        <v>2666.5421861659379</v>
      </c>
      <c r="R88" s="124">
        <f t="shared" si="8"/>
        <v>1320213.1398157212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1320213.1398157212</v>
      </c>
      <c r="P89" s="124">
        <f t="shared" si="11"/>
        <v>42686.833194237581</v>
      </c>
      <c r="Q89" s="124">
        <f t="shared" si="7"/>
        <v>2761.4049248848378</v>
      </c>
      <c r="R89" s="124">
        <f t="shared" si="8"/>
        <v>1365661.3779348438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1365661.3779348438</v>
      </c>
      <c r="P90" s="124">
        <f t="shared" si="11"/>
        <v>42686.833194237581</v>
      </c>
      <c r="Q90" s="124">
        <f t="shared" si="7"/>
        <v>2856.466081893926</v>
      </c>
      <c r="R90" s="124">
        <f t="shared" si="8"/>
        <v>1411204.6772109754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1411204.6772109754</v>
      </c>
      <c r="P91" s="124">
        <f t="shared" si="11"/>
        <v>42686.833194237581</v>
      </c>
      <c r="Q91" s="124">
        <f t="shared" si="7"/>
        <v>2951.7260722119809</v>
      </c>
      <c r="R91" s="124">
        <f t="shared" si="8"/>
        <v>1456843.2364774251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1456843.2364774251</v>
      </c>
      <c r="P92" s="124">
        <f t="shared" si="11"/>
        <v>42686.833194237581</v>
      </c>
      <c r="Q92" s="124">
        <f t="shared" si="7"/>
        <v>3047.1853117258474</v>
      </c>
      <c r="R92" s="124">
        <f t="shared" si="8"/>
        <v>1502577.2549833886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1502577.2549833886</v>
      </c>
      <c r="P93" s="124">
        <f t="shared" si="11"/>
        <v>42686.833194237581</v>
      </c>
      <c r="Q93" s="124">
        <f t="shared" si="7"/>
        <v>3142.8442171922552</v>
      </c>
      <c r="R93" s="124">
        <f t="shared" si="8"/>
        <v>1548406.9323948184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1548406.9323948184</v>
      </c>
      <c r="P94" s="124">
        <f t="shared" si="11"/>
        <v>42686.833194237581</v>
      </c>
      <c r="Q94" s="124">
        <f t="shared" si="7"/>
        <v>3238.7032062396379</v>
      </c>
      <c r="R94" s="124">
        <f t="shared" si="8"/>
        <v>1594332.4687952958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1594332.4687952958</v>
      </c>
      <c r="P95" s="124">
        <f t="shared" si="11"/>
        <v>42686.833194237581</v>
      </c>
      <c r="Q95" s="124">
        <f t="shared" si="7"/>
        <v>3334.7626973699548</v>
      </c>
      <c r="R95" s="124">
        <f t="shared" si="8"/>
        <v>1640354.0646869035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1640354.0646869035</v>
      </c>
      <c r="P96" s="124">
        <f t="shared" si="11"/>
        <v>42686.833194237581</v>
      </c>
      <c r="Q96" s="124">
        <f t="shared" si="7"/>
        <v>3431.0231099605189</v>
      </c>
      <c r="R96" s="124">
        <f t="shared" si="8"/>
        <v>1686471.9209911018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1686471.9209911018</v>
      </c>
      <c r="P97" s="124">
        <f t="shared" si="11"/>
        <v>42686.833194237581</v>
      </c>
      <c r="Q97" s="124">
        <f t="shared" si="7"/>
        <v>3527.4848642658276</v>
      </c>
      <c r="R97" s="124">
        <f t="shared" si="8"/>
        <v>1732686.2390496053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1732686.2390496053</v>
      </c>
      <c r="P98" s="124">
        <f t="shared" si="11"/>
        <v>42686.833194237581</v>
      </c>
      <c r="Q98" s="124">
        <f t="shared" si="7"/>
        <v>3624.148381419398</v>
      </c>
      <c r="R98" s="124">
        <f t="shared" si="8"/>
        <v>1778997.2206252625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1778997.2206252625</v>
      </c>
      <c r="P99" s="124">
        <f t="shared" si="11"/>
        <v>42686.833194237581</v>
      </c>
      <c r="Q99" s="124">
        <f t="shared" si="7"/>
        <v>3721.0140834356052</v>
      </c>
      <c r="R99" s="124">
        <f t="shared" si="8"/>
        <v>1825405.0679029357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1825405.0679029357</v>
      </c>
      <c r="P100" s="124">
        <f t="shared" si="11"/>
        <v>42686.833194237581</v>
      </c>
      <c r="Q100" s="124">
        <f t="shared" si="7"/>
        <v>3818.0823932115236</v>
      </c>
      <c r="R100" s="124">
        <f t="shared" si="8"/>
        <v>1871909.9834903849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1871909.9834903849</v>
      </c>
      <c r="P101" s="124">
        <f t="shared" si="11"/>
        <v>42686.833194237581</v>
      </c>
      <c r="Q101" s="124">
        <f t="shared" si="7"/>
        <v>3915.3537345287755</v>
      </c>
      <c r="R101" s="124">
        <f t="shared" si="8"/>
        <v>1918512.1704191514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1918512.1704191514</v>
      </c>
      <c r="P102" s="124">
        <f t="shared" si="11"/>
        <v>42686.833194237581</v>
      </c>
      <c r="Q102" s="124">
        <f t="shared" si="7"/>
        <v>4012.8285320553796</v>
      </c>
      <c r="R102" s="124">
        <f t="shared" si="8"/>
        <v>1965211.8321454446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1965211.8321454446</v>
      </c>
      <c r="P103" s="124">
        <f t="shared" si="11"/>
        <v>42686.833194237581</v>
      </c>
      <c r="Q103" s="124">
        <f t="shared" si="7"/>
        <v>4110.5072113476053</v>
      </c>
      <c r="R103" s="124">
        <f t="shared" si="8"/>
        <v>2012009.1725510298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2012009.1725510298</v>
      </c>
      <c r="P104" s="124">
        <f t="shared" si="11"/>
        <v>42686.833194237581</v>
      </c>
      <c r="Q104" s="124">
        <f t="shared" si="7"/>
        <v>4208.3901988518292</v>
      </c>
      <c r="R104" s="124">
        <f t="shared" si="8"/>
        <v>2058904.3959441194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2058904.3959441194</v>
      </c>
      <c r="P105" s="124">
        <f t="shared" si="11"/>
        <v>42686.833194237581</v>
      </c>
      <c r="Q105" s="124">
        <f t="shared" si="7"/>
        <v>4306.4779219064021</v>
      </c>
      <c r="R105" s="124">
        <f t="shared" si="8"/>
        <v>2105897.7070602635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2105897.7070602635</v>
      </c>
      <c r="P106" s="124">
        <f t="shared" si="11"/>
        <v>42686.833194237581</v>
      </c>
      <c r="Q106" s="124">
        <f t="shared" si="7"/>
        <v>4404.7708087435067</v>
      </c>
      <c r="R106" s="124">
        <f t="shared" si="8"/>
        <v>2152989.3110632445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2152989.3110632445</v>
      </c>
      <c r="P107" s="124">
        <f t="shared" si="11"/>
        <v>42686.833194237581</v>
      </c>
      <c r="Q107" s="124">
        <f t="shared" si="7"/>
        <v>4503.2692884910348</v>
      </c>
      <c r="R107" s="124">
        <f t="shared" si="8"/>
        <v>2200179.4135459731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2200179.4135459731</v>
      </c>
      <c r="P108" s="124">
        <f t="shared" si="11"/>
        <v>42686.833194237581</v>
      </c>
      <c r="Q108" s="124">
        <f t="shared" si="7"/>
        <v>4601.9737911744542</v>
      </c>
      <c r="R108" s="124">
        <f t="shared" si="8"/>
        <v>2247468.2205313854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2247468.2205313854</v>
      </c>
      <c r="P109" s="124">
        <f t="shared" si="11"/>
        <v>42686.833194237581</v>
      </c>
      <c r="Q109" s="124">
        <f t="shared" si="7"/>
        <v>4700.8847477186928</v>
      </c>
      <c r="R109" s="124">
        <f t="shared" si="8"/>
        <v>2294855.9384733415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2294855.9384733415</v>
      </c>
      <c r="P110" s="124">
        <f t="shared" si="11"/>
        <v>42686.833194237581</v>
      </c>
      <c r="Q110" s="124">
        <f t="shared" si="7"/>
        <v>4800.0025899500142</v>
      </c>
      <c r="R110" s="124">
        <f t="shared" si="8"/>
        <v>2342342.7742575291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2342342.7742575291</v>
      </c>
      <c r="P111" s="124">
        <f t="shared" si="11"/>
        <v>42686.833194237581</v>
      </c>
      <c r="Q111" s="124">
        <f t="shared" si="7"/>
        <v>4899.3277505979049</v>
      </c>
      <c r="R111" s="124">
        <f t="shared" si="8"/>
        <v>2389928.9352023648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2389928.9352023648</v>
      </c>
      <c r="P112" s="124">
        <f t="shared" si="11"/>
        <v>42686.833194237581</v>
      </c>
      <c r="Q112" s="124">
        <f t="shared" si="7"/>
        <v>4998.8606632969659</v>
      </c>
      <c r="R112" s="124">
        <f t="shared" si="8"/>
        <v>2437614.6290598996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2437614.6290598996</v>
      </c>
      <c r="P113" s="124">
        <f t="shared" si="11"/>
        <v>42686.833194237581</v>
      </c>
      <c r="Q113" s="124">
        <f t="shared" si="7"/>
        <v>5098.6017625888026</v>
      </c>
      <c r="R113" s="124">
        <f t="shared" si="8"/>
        <v>2485400.0640167259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2485400.0640167259</v>
      </c>
      <c r="P114" s="124">
        <f t="shared" si="11"/>
        <v>42686.833194237581</v>
      </c>
      <c r="Q114" s="124">
        <f t="shared" si="7"/>
        <v>5198.5514839239222</v>
      </c>
      <c r="R114" s="124">
        <f t="shared" si="8"/>
        <v>2533285.4486948876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2533285.4486948876</v>
      </c>
      <c r="P115" s="124">
        <f t="shared" si="11"/>
        <v>42686.833194237581</v>
      </c>
      <c r="Q115" s="124">
        <f t="shared" si="7"/>
        <v>5298.7102636636373</v>
      </c>
      <c r="R115" s="124">
        <f t="shared" si="8"/>
        <v>2581270.9921527887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2581270.9921527887</v>
      </c>
      <c r="P116" s="124">
        <f t="shared" si="11"/>
        <v>42686.833194237581</v>
      </c>
      <c r="Q116" s="124">
        <f t="shared" si="7"/>
        <v>5399.0785390819683</v>
      </c>
      <c r="R116" s="124">
        <f t="shared" si="8"/>
        <v>2629356.9038861082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2629356.9038861082</v>
      </c>
      <c r="P117" s="124">
        <f t="shared" si="11"/>
        <v>42686.833194237581</v>
      </c>
      <c r="Q117" s="124">
        <f t="shared" si="7"/>
        <v>5499.6567483675544</v>
      </c>
      <c r="R117" s="124">
        <f t="shared" si="8"/>
        <v>2677543.3938287133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2677543.3938287133</v>
      </c>
      <c r="P118" s="124">
        <f t="shared" si="11"/>
        <v>42686.833194237581</v>
      </c>
      <c r="Q118" s="124">
        <f t="shared" si="7"/>
        <v>5600.4453306255646</v>
      </c>
      <c r="R118" s="124">
        <f t="shared" si="8"/>
        <v>2725830.6723535764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2725830.6723535764</v>
      </c>
      <c r="P119" s="124">
        <f t="shared" si="11"/>
        <v>42686.833194237581</v>
      </c>
      <c r="Q119" s="124">
        <f t="shared" si="7"/>
        <v>5701.4447258796181</v>
      </c>
      <c r="R119" s="124">
        <f t="shared" si="8"/>
        <v>2774218.9502736935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2774218.9502736935</v>
      </c>
      <c r="P120" s="124">
        <f t="shared" si="11"/>
        <v>42686.833194237581</v>
      </c>
      <c r="Q120" s="124">
        <f t="shared" si="7"/>
        <v>5802.6553750737012</v>
      </c>
      <c r="R120" s="124">
        <f t="shared" si="8"/>
        <v>2822708.4388430049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2822708.4388430049</v>
      </c>
      <c r="P121" s="124">
        <f t="shared" si="11"/>
        <v>42686.833194237581</v>
      </c>
      <c r="Q121" s="124">
        <f t="shared" si="7"/>
        <v>5904.0777200740949</v>
      </c>
      <c r="R121" s="124">
        <f t="shared" si="8"/>
        <v>2871299.3497573165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2871299.3497573165</v>
      </c>
      <c r="P122" s="124">
        <f t="shared" si="11"/>
        <v>42686.833194237581</v>
      </c>
      <c r="Q122" s="124">
        <f t="shared" si="7"/>
        <v>6005.7122036713035</v>
      </c>
      <c r="R122" s="124">
        <f t="shared" si="8"/>
        <v>2919991.8951552254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2919991.8951552254</v>
      </c>
      <c r="P123" s="124">
        <f t="shared" si="11"/>
        <v>42686.833194237581</v>
      </c>
      <c r="Q123" s="124">
        <f t="shared" ref="Q123:Q186" si="12">O123*$P$53</f>
        <v>6107.5592695819887</v>
      </c>
      <c r="R123" s="124">
        <f t="shared" ref="R123:R186" si="13">O123+P123+Q123</f>
        <v>2968786.287619045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2968786.287619045</v>
      </c>
      <c r="P124" s="124">
        <f t="shared" ref="P124:P187" si="16">P123</f>
        <v>42686.833194237581</v>
      </c>
      <c r="Q124" s="124">
        <f t="shared" si="12"/>
        <v>6209.6193624509042</v>
      </c>
      <c r="R124" s="124">
        <f t="shared" si="13"/>
        <v>3017682.7401757338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3017682.7401757338</v>
      </c>
      <c r="P125" s="124">
        <f t="shared" si="16"/>
        <v>42686.833194237581</v>
      </c>
      <c r="Q125" s="124">
        <f t="shared" si="12"/>
        <v>6311.8929278528403</v>
      </c>
      <c r="R125" s="124">
        <f t="shared" si="13"/>
        <v>3066681.4662978244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3066681.4662978244</v>
      </c>
      <c r="P126" s="124">
        <f t="shared" si="16"/>
        <v>42686.833194237581</v>
      </c>
      <c r="Q126" s="124">
        <f t="shared" si="12"/>
        <v>6414.3804122945648</v>
      </c>
      <c r="R126" s="124">
        <f t="shared" si="13"/>
        <v>3115782.6799043566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3115782.6799043566</v>
      </c>
      <c r="P127" s="124">
        <f t="shared" si="16"/>
        <v>42686.833194237581</v>
      </c>
      <c r="Q127" s="124">
        <f t="shared" si="12"/>
        <v>6517.0822632167774</v>
      </c>
      <c r="R127" s="124">
        <f t="shared" si="13"/>
        <v>3164986.5953618111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3164986.5953618111</v>
      </c>
      <c r="P128" s="124">
        <f t="shared" si="16"/>
        <v>42686.833194237581</v>
      </c>
      <c r="Q128" s="124">
        <f t="shared" si="12"/>
        <v>6619.9989289960604</v>
      </c>
      <c r="R128" s="124">
        <f t="shared" si="13"/>
        <v>3214293.427485045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3214293.427485045</v>
      </c>
      <c r="P129" s="124">
        <f t="shared" si="16"/>
        <v>42686.833194237581</v>
      </c>
      <c r="Q129" s="124">
        <f t="shared" si="12"/>
        <v>6723.1308589468354</v>
      </c>
      <c r="R129" s="124">
        <f t="shared" si="13"/>
        <v>3263703.3915382298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3263703.3915382298</v>
      </c>
      <c r="P130" s="124">
        <f t="shared" si="16"/>
        <v>42686.833194237581</v>
      </c>
      <c r="Q130" s="124">
        <f t="shared" si="12"/>
        <v>6826.4785033233275</v>
      </c>
      <c r="R130" s="124">
        <f t="shared" si="13"/>
        <v>3313216.7032357906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3313216.7032357906</v>
      </c>
      <c r="P131" s="124">
        <f t="shared" si="16"/>
        <v>42686.833194237581</v>
      </c>
      <c r="Q131" s="124">
        <f t="shared" si="12"/>
        <v>6930.0423133215281</v>
      </c>
      <c r="R131" s="124">
        <f t="shared" si="13"/>
        <v>3362833.5787433498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3362833.5787433498</v>
      </c>
      <c r="P132" s="124">
        <f t="shared" si="16"/>
        <v>42686.833194237581</v>
      </c>
      <c r="Q132" s="124">
        <f t="shared" si="12"/>
        <v>7033.8227410811669</v>
      </c>
      <c r="R132" s="124">
        <f t="shared" si="13"/>
        <v>3412554.2346786684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3412554.2346786684</v>
      </c>
      <c r="P133" s="124">
        <f t="shared" si="16"/>
        <v>42686.833194237581</v>
      </c>
      <c r="Q133" s="124">
        <f t="shared" si="12"/>
        <v>7137.8202396876859</v>
      </c>
      <c r="R133" s="124">
        <f t="shared" si="13"/>
        <v>3462378.8881125939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3462378.8881125939</v>
      </c>
      <c r="P134" s="124">
        <f t="shared" si="16"/>
        <v>42686.833194237581</v>
      </c>
      <c r="Q134" s="124">
        <f t="shared" si="12"/>
        <v>7242.0352631742171</v>
      </c>
      <c r="R134" s="124">
        <f t="shared" si="13"/>
        <v>3512307.7565700058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3512307.7565700058</v>
      </c>
      <c r="P135" s="124">
        <f t="shared" si="16"/>
        <v>42686.833194237581</v>
      </c>
      <c r="Q135" s="124">
        <f t="shared" si="12"/>
        <v>7346.4682665235614</v>
      </c>
      <c r="R135" s="124">
        <f t="shared" si="13"/>
        <v>3562341.0580307669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3562341.0580307669</v>
      </c>
      <c r="P136" s="124">
        <f t="shared" si="16"/>
        <v>42686.833194237581</v>
      </c>
      <c r="Q136" s="124">
        <f t="shared" si="12"/>
        <v>7451.1197056701822</v>
      </c>
      <c r="R136" s="124">
        <f t="shared" si="13"/>
        <v>3612479.0109306746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3612479.0109306746</v>
      </c>
      <c r="P137" s="124">
        <f t="shared" si="16"/>
        <v>42686.833194237581</v>
      </c>
      <c r="Q137" s="124">
        <f t="shared" si="12"/>
        <v>7555.990037502188</v>
      </c>
      <c r="R137" s="124">
        <f t="shared" si="13"/>
        <v>3662721.8341624145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3662721.8341624145</v>
      </c>
      <c r="P138" s="124">
        <f t="shared" si="16"/>
        <v>42686.833194237581</v>
      </c>
      <c r="Q138" s="124">
        <f t="shared" si="12"/>
        <v>7661.0797198633336</v>
      </c>
      <c r="R138" s="124">
        <f t="shared" si="13"/>
        <v>3713069.7470765156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3713069.7470765156</v>
      </c>
      <c r="P139" s="124">
        <f t="shared" si="16"/>
        <v>42686.833194237581</v>
      </c>
      <c r="Q139" s="124">
        <f t="shared" si="12"/>
        <v>7766.3892115550143</v>
      </c>
      <c r="R139" s="124">
        <f t="shared" si="13"/>
        <v>3763522.9694823083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3763522.9694823083</v>
      </c>
      <c r="P140" s="124">
        <f t="shared" si="16"/>
        <v>42686.833194237581</v>
      </c>
      <c r="Q140" s="124">
        <f t="shared" si="12"/>
        <v>7871.9189723382715</v>
      </c>
      <c r="R140" s="124">
        <f t="shared" si="13"/>
        <v>3814081.721648884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3814081.721648884</v>
      </c>
      <c r="P141" s="124">
        <f t="shared" si="16"/>
        <v>42686.833194237581</v>
      </c>
      <c r="Q141" s="124">
        <f t="shared" si="12"/>
        <v>7977.6694629357989</v>
      </c>
      <c r="R141" s="124">
        <f t="shared" si="13"/>
        <v>3864746.2243060577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3864746.2243060577</v>
      </c>
      <c r="P142" s="124">
        <f t="shared" si="16"/>
        <v>42686.833194237581</v>
      </c>
      <c r="Q142" s="124">
        <f t="shared" si="12"/>
        <v>8083.6411450339556</v>
      </c>
      <c r="R142" s="124">
        <f t="shared" si="13"/>
        <v>3915516.6986453291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3915516.6986453291</v>
      </c>
      <c r="P143" s="124">
        <f t="shared" si="16"/>
        <v>42686.833194237581</v>
      </c>
      <c r="Q143" s="124">
        <f t="shared" si="12"/>
        <v>8189.8344812847763</v>
      </c>
      <c r="R143" s="124">
        <f t="shared" si="13"/>
        <v>3966393.3663208517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3966393.3663208517</v>
      </c>
      <c r="P144" s="124">
        <f t="shared" si="16"/>
        <v>42686.833194237581</v>
      </c>
      <c r="Q144" s="124">
        <f t="shared" si="12"/>
        <v>8296.249935308002</v>
      </c>
      <c r="R144" s="124">
        <f t="shared" si="13"/>
        <v>4017376.4494503974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4017376.4494503974</v>
      </c>
      <c r="P145" s="124">
        <f t="shared" si="16"/>
        <v>42686.833194237581</v>
      </c>
      <c r="Q145" s="124">
        <f t="shared" si="12"/>
        <v>8402.8879716930896</v>
      </c>
      <c r="R145" s="124">
        <f t="shared" si="13"/>
        <v>4068466.1706163283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4068466.1706163283</v>
      </c>
      <c r="P146" s="124">
        <f t="shared" si="16"/>
        <v>42686.833194237581</v>
      </c>
      <c r="Q146" s="124">
        <f t="shared" si="12"/>
        <v>8509.7490560012538</v>
      </c>
      <c r="R146" s="124">
        <f t="shared" si="13"/>
        <v>4119662.7528665671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4119662.7528665671</v>
      </c>
      <c r="P147" s="124">
        <f t="shared" si="16"/>
        <v>42686.833194237581</v>
      </c>
      <c r="Q147" s="124">
        <f t="shared" si="12"/>
        <v>8616.8336547674917</v>
      </c>
      <c r="R147" s="124">
        <f t="shared" si="13"/>
        <v>4170966.4197155721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4170966.4197155721</v>
      </c>
      <c r="P148" s="124">
        <f t="shared" si="16"/>
        <v>42686.833194237581</v>
      </c>
      <c r="Q148" s="124">
        <f t="shared" si="12"/>
        <v>8724.1422355026207</v>
      </c>
      <c r="R148" s="124">
        <f t="shared" si="13"/>
        <v>4222377.395145312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4222377.395145312</v>
      </c>
      <c r="P149" s="124">
        <f t="shared" si="16"/>
        <v>42686.833194237581</v>
      </c>
      <c r="Q149" s="124">
        <f t="shared" si="12"/>
        <v>8831.6752666953216</v>
      </c>
      <c r="R149" s="124">
        <f t="shared" si="13"/>
        <v>4273895.9036062444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4273895.9036062444</v>
      </c>
      <c r="P150" s="124">
        <f t="shared" si="16"/>
        <v>42686.833194237581</v>
      </c>
      <c r="Q150" s="124">
        <f t="shared" si="12"/>
        <v>8939.4332178141813</v>
      </c>
      <c r="R150" s="124">
        <f t="shared" si="13"/>
        <v>4325522.1700182958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4325522.1700182958</v>
      </c>
      <c r="P151" s="124">
        <f t="shared" si="16"/>
        <v>42686.833194237581</v>
      </c>
      <c r="Q151" s="124">
        <f t="shared" si="12"/>
        <v>9047.4165593097496</v>
      </c>
      <c r="R151" s="124">
        <f t="shared" si="13"/>
        <v>4377256.4197718427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4377256.4197718427</v>
      </c>
      <c r="P152" s="124">
        <f t="shared" si="16"/>
        <v>42686.833194237581</v>
      </c>
      <c r="Q152" s="124">
        <f t="shared" si="12"/>
        <v>9155.625762616577</v>
      </c>
      <c r="R152" s="124">
        <f t="shared" si="13"/>
        <v>4429098.8787286961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4429098.8787286961</v>
      </c>
      <c r="P153" s="124">
        <f t="shared" si="16"/>
        <v>42686.833194237581</v>
      </c>
      <c r="Q153" s="124">
        <f t="shared" si="12"/>
        <v>9264.0613001552956</v>
      </c>
      <c r="R153" s="124">
        <f t="shared" si="13"/>
        <v>4481049.7732230891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4481049.7732230891</v>
      </c>
      <c r="P154" s="124">
        <f t="shared" si="16"/>
        <v>42686.833194237581</v>
      </c>
      <c r="Q154" s="124">
        <f t="shared" si="12"/>
        <v>9372.7236453346595</v>
      </c>
      <c r="R154" s="124">
        <f t="shared" si="13"/>
        <v>4533109.3300626613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4533109.3300626613</v>
      </c>
      <c r="P155" s="124">
        <f t="shared" si="16"/>
        <v>42686.833194237581</v>
      </c>
      <c r="Q155" s="124">
        <f t="shared" si="12"/>
        <v>9481.6132725536281</v>
      </c>
      <c r="R155" s="124">
        <f t="shared" si="13"/>
        <v>4585277.7765294518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4585277.7765294518</v>
      </c>
      <c r="P156" s="124">
        <f t="shared" si="16"/>
        <v>42686.833194237581</v>
      </c>
      <c r="Q156" s="124">
        <f t="shared" si="12"/>
        <v>9590.7306572034231</v>
      </c>
      <c r="R156" s="124">
        <f t="shared" si="13"/>
        <v>4637555.3403808922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4637555.3403808922</v>
      </c>
      <c r="P157" s="124">
        <f t="shared" si="16"/>
        <v>42686.833194237581</v>
      </c>
      <c r="Q157" s="124">
        <f t="shared" si="12"/>
        <v>9700.0762756696204</v>
      </c>
      <c r="R157" s="124">
        <f t="shared" si="13"/>
        <v>4689942.2498507993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4689942.2498507993</v>
      </c>
      <c r="P158" s="124">
        <f t="shared" si="16"/>
        <v>42686.833194237581</v>
      </c>
      <c r="Q158" s="124">
        <f t="shared" si="12"/>
        <v>9809.6506053342146</v>
      </c>
      <c r="R158" s="124">
        <f t="shared" si="13"/>
        <v>4742438.7336503705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4742438.7336503705</v>
      </c>
      <c r="P159" s="124">
        <f t="shared" si="16"/>
        <v>42686.833194237581</v>
      </c>
      <c r="Q159" s="124">
        <f t="shared" si="12"/>
        <v>9919.4541245777109</v>
      </c>
      <c r="R159" s="124">
        <f t="shared" si="13"/>
        <v>4795045.020969185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4795045.020969185</v>
      </c>
      <c r="P160" s="124">
        <f t="shared" si="16"/>
        <v>42686.833194237581</v>
      </c>
      <c r="Q160" s="124">
        <f t="shared" si="12"/>
        <v>10029.487312781215</v>
      </c>
      <c r="R160" s="124">
        <f t="shared" si="13"/>
        <v>4847761.3414762039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4847761.3414762039</v>
      </c>
      <c r="P161" s="124">
        <f t="shared" si="16"/>
        <v>42686.833194237581</v>
      </c>
      <c r="Q161" s="124">
        <f t="shared" si="12"/>
        <v>10139.75065032852</v>
      </c>
      <c r="R161" s="124">
        <f t="shared" si="13"/>
        <v>4900587.9253207697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4900587.9253207697</v>
      </c>
      <c r="P162" s="124">
        <f t="shared" si="16"/>
        <v>42686.833194237581</v>
      </c>
      <c r="Q162" s="124">
        <f t="shared" si="12"/>
        <v>10250.244618608209</v>
      </c>
      <c r="R162" s="124">
        <f t="shared" si="13"/>
        <v>4953525.0031336155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4953525.0031336155</v>
      </c>
      <c r="P163" s="124">
        <f t="shared" si="16"/>
        <v>42686.833194237581</v>
      </c>
      <c r="Q163" s="124">
        <f t="shared" si="12"/>
        <v>10360.969700015752</v>
      </c>
      <c r="R163" s="124">
        <f t="shared" si="13"/>
        <v>5006572.8060278688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5006572.8060278688</v>
      </c>
      <c r="P164" s="124">
        <f t="shared" si="16"/>
        <v>42686.833194237581</v>
      </c>
      <c r="Q164" s="124">
        <f t="shared" si="12"/>
        <v>10471.926377955617</v>
      </c>
      <c r="R164" s="124">
        <f t="shared" si="13"/>
        <v>5059731.5656000618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5059731.5656000618</v>
      </c>
      <c r="P165" s="124">
        <f t="shared" si="16"/>
        <v>42686.833194237581</v>
      </c>
      <c r="Q165" s="124">
        <f t="shared" si="12"/>
        <v>10583.115136843378</v>
      </c>
      <c r="R165" s="124">
        <f t="shared" si="13"/>
        <v>5113001.5139311422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5113001.5139311422</v>
      </c>
      <c r="P166" s="124">
        <f t="shared" si="16"/>
        <v>42686.833194237581</v>
      </c>
      <c r="Q166" s="124">
        <f t="shared" si="12"/>
        <v>10694.536462107826</v>
      </c>
      <c r="R166" s="124">
        <f t="shared" si="13"/>
        <v>5166382.883587487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5166382.883587487</v>
      </c>
      <c r="P167" s="124">
        <f t="shared" si="16"/>
        <v>42686.833194237581</v>
      </c>
      <c r="Q167" s="124">
        <f t="shared" si="12"/>
        <v>10806.190840193098</v>
      </c>
      <c r="R167" s="124">
        <f t="shared" si="13"/>
        <v>5219875.9076219173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5219875.9076219173</v>
      </c>
      <c r="P168" s="124">
        <f t="shared" si="16"/>
        <v>42686.833194237581</v>
      </c>
      <c r="Q168" s="124">
        <f t="shared" si="12"/>
        <v>10918.078758560792</v>
      </c>
      <c r="R168" s="124">
        <f t="shared" si="13"/>
        <v>5273480.8195747156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5273480.8195747156</v>
      </c>
      <c r="P169" s="124">
        <f t="shared" si="16"/>
        <v>42686.833194237581</v>
      </c>
      <c r="Q169" s="124">
        <f t="shared" si="12"/>
        <v>11030.200705692099</v>
      </c>
      <c r="R169" s="124">
        <f t="shared" si="13"/>
        <v>5327197.8534746449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5327197.8534746449</v>
      </c>
      <c r="P170" s="124">
        <f t="shared" si="16"/>
        <v>42686.833194237581</v>
      </c>
      <c r="Q170" s="124">
        <f t="shared" si="12"/>
        <v>11142.557171089933</v>
      </c>
      <c r="R170" s="124">
        <f t="shared" si="13"/>
        <v>5381027.2438399717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5381027.2438399717</v>
      </c>
      <c r="P171" s="124">
        <f t="shared" si="16"/>
        <v>42686.833194237581</v>
      </c>
      <c r="Q171" s="124">
        <f t="shared" si="12"/>
        <v>11255.14864528107</v>
      </c>
      <c r="R171" s="124">
        <f t="shared" si="13"/>
        <v>5434969.2256794898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5434969.2256794898</v>
      </c>
      <c r="P172" s="124">
        <f t="shared" si="16"/>
        <v>42686.833194237581</v>
      </c>
      <c r="Q172" s="124">
        <f t="shared" si="12"/>
        <v>11367.975619818291</v>
      </c>
      <c r="R172" s="124">
        <f t="shared" si="13"/>
        <v>5489024.0344935451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5489024.0344935451</v>
      </c>
      <c r="P173" s="124">
        <f t="shared" si="16"/>
        <v>42686.833194237581</v>
      </c>
      <c r="Q173" s="124">
        <f t="shared" si="12"/>
        <v>11481.038587282526</v>
      </c>
      <c r="R173" s="124">
        <f t="shared" si="13"/>
        <v>5543191.9062750647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5543191.9062750647</v>
      </c>
      <c r="P174" s="124">
        <f t="shared" si="16"/>
        <v>42686.833194237581</v>
      </c>
      <c r="Q174" s="124">
        <f t="shared" si="12"/>
        <v>11594.338041285006</v>
      </c>
      <c r="R174" s="124">
        <f t="shared" si="13"/>
        <v>5597473.0775105869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5597473.0775105869</v>
      </c>
      <c r="P175" s="124">
        <f t="shared" si="16"/>
        <v>42686.833194237581</v>
      </c>
      <c r="Q175" s="124">
        <f t="shared" si="12"/>
        <v>11707.874476469411</v>
      </c>
      <c r="R175" s="124">
        <f t="shared" si="13"/>
        <v>5651867.7851812933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5651867.7851812933</v>
      </c>
      <c r="P176" s="124">
        <f t="shared" si="16"/>
        <v>42686.833194237581</v>
      </c>
      <c r="Q176" s="124">
        <f t="shared" si="12"/>
        <v>11821.648388514042</v>
      </c>
      <c r="R176" s="124">
        <f t="shared" si="13"/>
        <v>5706376.2667640448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5706376.2667640448</v>
      </c>
      <c r="P177" s="124">
        <f t="shared" si="16"/>
        <v>42686.833194237581</v>
      </c>
      <c r="Q177" s="124">
        <f t="shared" si="12"/>
        <v>11935.660274133976</v>
      </c>
      <c r="R177" s="124">
        <f t="shared" si="13"/>
        <v>5760998.760232416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5760998.760232416</v>
      </c>
      <c r="P178" s="124">
        <f t="shared" si="16"/>
        <v>42686.833194237581</v>
      </c>
      <c r="Q178" s="124">
        <f t="shared" si="12"/>
        <v>12049.910631083236</v>
      </c>
      <c r="R178" s="124">
        <f t="shared" si="13"/>
        <v>5815735.5040577361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5815735.5040577361</v>
      </c>
      <c r="P179" s="124">
        <f t="shared" si="16"/>
        <v>42686.833194237581</v>
      </c>
      <c r="Q179" s="124">
        <f t="shared" si="12"/>
        <v>12164.399958156968</v>
      </c>
      <c r="R179" s="124">
        <f t="shared" si="13"/>
        <v>5870586.7372101303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5870586.7372101303</v>
      </c>
      <c r="P180" s="124">
        <f t="shared" si="16"/>
        <v>42686.833194237581</v>
      </c>
      <c r="Q180" s="124">
        <f t="shared" si="12"/>
        <v>12279.128755193611</v>
      </c>
      <c r="R180" s="124">
        <f t="shared" si="13"/>
        <v>5925552.6991595607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5925552.6991595607</v>
      </c>
      <c r="P181" s="124">
        <f t="shared" si="16"/>
        <v>42686.833194237581</v>
      </c>
      <c r="Q181" s="124">
        <f t="shared" si="12"/>
        <v>12394.097523077087</v>
      </c>
      <c r="R181" s="124">
        <f t="shared" si="13"/>
        <v>5980633.6298768753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5980633.6298768753</v>
      </c>
      <c r="P182" s="124">
        <f t="shared" si="16"/>
        <v>42686.833194237581</v>
      </c>
      <c r="Q182" s="124">
        <f t="shared" si="12"/>
        <v>12509.306763738989</v>
      </c>
      <c r="R182" s="124">
        <f t="shared" si="13"/>
        <v>6035829.7698348518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6035829.7698348518</v>
      </c>
      <c r="P183" s="124">
        <f t="shared" si="16"/>
        <v>42686.833194237581</v>
      </c>
      <c r="Q183" s="124">
        <f t="shared" si="12"/>
        <v>12624.756980160759</v>
      </c>
      <c r="R183" s="124">
        <f t="shared" si="13"/>
        <v>6091141.3600092502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6091141.3600092502</v>
      </c>
      <c r="P184" s="124">
        <f t="shared" si="16"/>
        <v>42686.833194237581</v>
      </c>
      <c r="Q184" s="124">
        <f t="shared" si="12"/>
        <v>12740.448676375898</v>
      </c>
      <c r="R184" s="124">
        <f t="shared" si="13"/>
        <v>6146568.6418798631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6146568.6418798631</v>
      </c>
      <c r="P185" s="124">
        <f t="shared" si="16"/>
        <v>42686.833194237581</v>
      </c>
      <c r="Q185" s="124">
        <f t="shared" si="12"/>
        <v>12856.382357472159</v>
      </c>
      <c r="R185" s="124">
        <f t="shared" si="13"/>
        <v>6202111.8574315729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6202111.8574315729</v>
      </c>
      <c r="P186" s="124">
        <f t="shared" si="16"/>
        <v>42686.833194237581</v>
      </c>
      <c r="Q186" s="124">
        <f t="shared" si="12"/>
        <v>12972.55852959376</v>
      </c>
      <c r="R186" s="124">
        <f t="shared" si="13"/>
        <v>6257771.249155404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6257771.249155404</v>
      </c>
      <c r="P187" s="124">
        <f t="shared" si="16"/>
        <v>42686.833194237581</v>
      </c>
      <c r="Q187" s="124">
        <f t="shared" ref="Q187:Q250" si="17">O187*$P$53</f>
        <v>13088.977699943584</v>
      </c>
      <c r="R187" s="124">
        <f t="shared" ref="R187:R250" si="18">O187+P187+Q187</f>
        <v>6313547.0600495851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6313547.0600495851</v>
      </c>
      <c r="P188" s="124">
        <f t="shared" ref="P188:P251" si="21">P187</f>
        <v>42686.833194237581</v>
      </c>
      <c r="Q188" s="124">
        <f t="shared" si="17"/>
        <v>13205.640376785397</v>
      </c>
      <c r="R188" s="124">
        <f t="shared" si="18"/>
        <v>6369439.533620608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6369439.533620608</v>
      </c>
      <c r="P189" s="124">
        <f t="shared" si="21"/>
        <v>42686.833194237581</v>
      </c>
      <c r="Q189" s="124">
        <f t="shared" si="17"/>
        <v>13322.547069446071</v>
      </c>
      <c r="R189" s="124">
        <f t="shared" si="18"/>
        <v>6425448.9138842914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6425448.9138842914</v>
      </c>
      <c r="P190" s="124">
        <f t="shared" si="21"/>
        <v>42686.833194237581</v>
      </c>
      <c r="Q190" s="124">
        <f t="shared" si="17"/>
        <v>13439.698288317799</v>
      </c>
      <c r="R190" s="124">
        <f t="shared" si="18"/>
        <v>6481575.4453668464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6481575.4453668464</v>
      </c>
      <c r="P191" s="124">
        <f t="shared" si="21"/>
        <v>42686.833194237581</v>
      </c>
      <c r="Q191" s="124">
        <f t="shared" si="17"/>
        <v>13557.094544860332</v>
      </c>
      <c r="R191" s="124">
        <f t="shared" si="18"/>
        <v>6537819.3731059441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6537819.3731059441</v>
      </c>
      <c r="P192" s="124">
        <f t="shared" si="21"/>
        <v>42686.833194237581</v>
      </c>
      <c r="Q192" s="124">
        <f t="shared" si="17"/>
        <v>13674.736351603213</v>
      </c>
      <c r="R192" s="124">
        <f t="shared" si="18"/>
        <v>6594180.942651785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6594180.942651785</v>
      </c>
      <c r="P193" s="124">
        <f t="shared" si="21"/>
        <v>42686.833194237581</v>
      </c>
      <c r="Q193" s="124">
        <f t="shared" si="17"/>
        <v>13792.624222148001</v>
      </c>
      <c r="R193" s="124">
        <f t="shared" si="18"/>
        <v>6650660.4000681704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6650660.4000681704</v>
      </c>
      <c r="P194" s="124">
        <f t="shared" si="21"/>
        <v>42686.833194237581</v>
      </c>
      <c r="Q194" s="124">
        <f t="shared" si="17"/>
        <v>13910.758671170528</v>
      </c>
      <c r="R194" s="124">
        <f t="shared" si="18"/>
        <v>6707257.9919335777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6707257.9919335777</v>
      </c>
      <c r="P195" s="124">
        <f t="shared" si="21"/>
        <v>42686.833194237581</v>
      </c>
      <c r="Q195" s="124">
        <f t="shared" si="17"/>
        <v>14029.140214423136</v>
      </c>
      <c r="R195" s="124">
        <f t="shared" si="18"/>
        <v>6763973.9653422376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6763973.9653422376</v>
      </c>
      <c r="P196" s="124">
        <f t="shared" si="21"/>
        <v>42686.833194237581</v>
      </c>
      <c r="Q196" s="124">
        <f t="shared" si="17"/>
        <v>14147.769368736941</v>
      </c>
      <c r="R196" s="124">
        <f t="shared" si="18"/>
        <v>6820808.5679052118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6820808.5679052118</v>
      </c>
      <c r="P197" s="124">
        <f t="shared" si="21"/>
        <v>42686.833194237581</v>
      </c>
      <c r="Q197" s="124">
        <f t="shared" si="17"/>
        <v>14266.646652024074</v>
      </c>
      <c r="R197" s="124">
        <f t="shared" si="18"/>
        <v>6877762.0477514733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6877762.0477514733</v>
      </c>
      <c r="P198" s="124">
        <f t="shared" si="21"/>
        <v>42686.833194237581</v>
      </c>
      <c r="Q198" s="124">
        <f t="shared" si="17"/>
        <v>14385.772583279953</v>
      </c>
      <c r="R198" s="124">
        <f t="shared" si="18"/>
        <v>6934834.6535289902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6934834.6535289902</v>
      </c>
      <c r="P199" s="124">
        <f t="shared" si="21"/>
        <v>42686.833194237581</v>
      </c>
      <c r="Q199" s="124">
        <f t="shared" si="17"/>
        <v>14505.147682585542</v>
      </c>
      <c r="R199" s="124">
        <f t="shared" si="18"/>
        <v>6992026.6344058132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6992026.6344058132</v>
      </c>
      <c r="P200" s="124">
        <f t="shared" si="21"/>
        <v>42686.833194237581</v>
      </c>
      <c r="Q200" s="124">
        <f t="shared" si="17"/>
        <v>14624.772471109631</v>
      </c>
      <c r="R200" s="124">
        <f t="shared" si="18"/>
        <v>7049338.2400711598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7049338.2400711598</v>
      </c>
      <c r="P201" s="124">
        <f t="shared" si="21"/>
        <v>42686.833194237581</v>
      </c>
      <c r="Q201" s="124">
        <f t="shared" si="17"/>
        <v>14744.647471111099</v>
      </c>
      <c r="R201" s="124">
        <f t="shared" si="18"/>
        <v>7106769.7207365083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7106769.7207365083</v>
      </c>
      <c r="P202" s="124">
        <f t="shared" si="21"/>
        <v>42686.833194237581</v>
      </c>
      <c r="Q202" s="124">
        <f t="shared" si="17"/>
        <v>14864.773205941201</v>
      </c>
      <c r="R202" s="124">
        <f t="shared" si="18"/>
        <v>7164321.327136687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7164321.327136687</v>
      </c>
      <c r="P203" s="124">
        <f t="shared" si="21"/>
        <v>42686.833194237581</v>
      </c>
      <c r="Q203" s="124">
        <f t="shared" si="17"/>
        <v>14985.150200045859</v>
      </c>
      <c r="R203" s="124">
        <f t="shared" si="18"/>
        <v>7221993.3105309699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7221993.3105309699</v>
      </c>
      <c r="P204" s="124">
        <f t="shared" si="21"/>
        <v>42686.833194237581</v>
      </c>
      <c r="Q204" s="124">
        <f t="shared" si="17"/>
        <v>15105.778978967934</v>
      </c>
      <c r="R204" s="124">
        <f t="shared" si="18"/>
        <v>7279785.9227041751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7279785.9227041751</v>
      </c>
      <c r="P205" s="124">
        <f t="shared" si="21"/>
        <v>42686.833194237581</v>
      </c>
      <c r="Q205" s="124">
        <f t="shared" si="17"/>
        <v>15226.660069349538</v>
      </c>
      <c r="R205" s="124">
        <f t="shared" si="18"/>
        <v>7337699.4159677615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7337699.4159677615</v>
      </c>
      <c r="P206" s="124">
        <f t="shared" si="21"/>
        <v>42686.833194237581</v>
      </c>
      <c r="Q206" s="124">
        <f t="shared" si="17"/>
        <v>15347.79399893433</v>
      </c>
      <c r="R206" s="124">
        <f t="shared" si="18"/>
        <v>7395734.0431609331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7395734.0431609331</v>
      </c>
      <c r="P207" s="124">
        <f t="shared" si="21"/>
        <v>42686.833194237581</v>
      </c>
      <c r="Q207" s="124">
        <f t="shared" si="17"/>
        <v>15469.181296569806</v>
      </c>
      <c r="R207" s="124">
        <f t="shared" si="18"/>
        <v>7453890.0576517405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7453890.0576517405</v>
      </c>
      <c r="P208" s="124">
        <f t="shared" si="21"/>
        <v>42686.833194237581</v>
      </c>
      <c r="Q208" s="124">
        <f t="shared" si="17"/>
        <v>15590.822492209631</v>
      </c>
      <c r="R208" s="124">
        <f t="shared" si="18"/>
        <v>7512167.713338187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7512167.713338187</v>
      </c>
      <c r="P209" s="124">
        <f t="shared" si="21"/>
        <v>42686.833194237581</v>
      </c>
      <c r="Q209" s="124">
        <f t="shared" si="17"/>
        <v>15712.718116915925</v>
      </c>
      <c r="R209" s="124">
        <f t="shared" si="18"/>
        <v>7570567.26464934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7570567.26464934</v>
      </c>
      <c r="P210" s="124">
        <f t="shared" si="21"/>
        <v>42686.833194237581</v>
      </c>
      <c r="Q210" s="124">
        <f t="shared" si="17"/>
        <v>15834.86870286161</v>
      </c>
      <c r="R210" s="124">
        <f t="shared" si="18"/>
        <v>7629088.9665464386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7629088.9665464386</v>
      </c>
      <c r="P211" s="124">
        <f t="shared" si="21"/>
        <v>42686.833194237581</v>
      </c>
      <c r="Q211" s="124">
        <f t="shared" si="17"/>
        <v>15957.274783332712</v>
      </c>
      <c r="R211" s="124">
        <f t="shared" si="18"/>
        <v>7687733.0745240087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7687733.0745240087</v>
      </c>
      <c r="P212" s="124">
        <f t="shared" si="21"/>
        <v>42686.833194237581</v>
      </c>
      <c r="Q212" s="124">
        <f t="shared" si="17"/>
        <v>16079.936892730702</v>
      </c>
      <c r="R212" s="124">
        <f t="shared" si="18"/>
        <v>7746499.844610977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7746499.844610977</v>
      </c>
      <c r="P213" s="124">
        <f t="shared" si="21"/>
        <v>42686.833194237581</v>
      </c>
      <c r="Q213" s="124">
        <f t="shared" si="17"/>
        <v>16202.855566574823</v>
      </c>
      <c r="R213" s="124">
        <f t="shared" si="18"/>
        <v>7805389.5333717894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7805389.5333717894</v>
      </c>
      <c r="P214" s="124">
        <f t="shared" si="21"/>
        <v>42686.833194237581</v>
      </c>
      <c r="Q214" s="124">
        <f t="shared" si="17"/>
        <v>16326.031341504424</v>
      </c>
      <c r="R214" s="124">
        <f t="shared" si="18"/>
        <v>7864402.3979075309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7864402.3979075309</v>
      </c>
      <c r="P215" s="124">
        <f t="shared" si="21"/>
        <v>42686.833194237581</v>
      </c>
      <c r="Q215" s="124">
        <f t="shared" si="17"/>
        <v>16449.464755281311</v>
      </c>
      <c r="R215" s="124">
        <f t="shared" si="18"/>
        <v>7923538.695857049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7923538.695857049</v>
      </c>
      <c r="P216" s="124">
        <f t="shared" si="21"/>
        <v>42686.833194237581</v>
      </c>
      <c r="Q216" s="124">
        <f t="shared" si="17"/>
        <v>16573.156346792097</v>
      </c>
      <c r="R216" s="124">
        <f t="shared" si="18"/>
        <v>7982798.6853980785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7982798.6853980785</v>
      </c>
      <c r="P217" s="124">
        <f t="shared" si="21"/>
        <v>42686.833194237581</v>
      </c>
      <c r="Q217" s="124">
        <f t="shared" si="17"/>
        <v>16697.106656050542</v>
      </c>
      <c r="R217" s="124">
        <f t="shared" si="18"/>
        <v>8042182.625248366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8042182.625248366</v>
      </c>
      <c r="P218" s="124">
        <f t="shared" si="21"/>
        <v>42686.833194237581</v>
      </c>
      <c r="Q218" s="124">
        <f t="shared" si="17"/>
        <v>16821.316224199923</v>
      </c>
      <c r="R218" s="124">
        <f t="shared" si="18"/>
        <v>8101690.774666803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8101690.774666803</v>
      </c>
      <c r="P219" s="124">
        <f t="shared" si="21"/>
        <v>42686.833194237581</v>
      </c>
      <c r="Q219" s="124">
        <f t="shared" si="17"/>
        <v>16945.785593515389</v>
      </c>
      <c r="R219" s="124">
        <f t="shared" si="18"/>
        <v>8161323.3934545554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8161323.3934545554</v>
      </c>
      <c r="P220" s="124">
        <f t="shared" si="21"/>
        <v>42686.833194237581</v>
      </c>
      <c r="Q220" s="124">
        <f t="shared" si="17"/>
        <v>17070.515307406335</v>
      </c>
      <c r="R220" s="124">
        <f t="shared" si="18"/>
        <v>8221080.7419561986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8221080.7419561986</v>
      </c>
      <c r="P221" s="124">
        <f t="shared" si="21"/>
        <v>42686.833194237581</v>
      </c>
      <c r="Q221" s="124">
        <f t="shared" si="17"/>
        <v>17195.50591041876</v>
      </c>
      <c r="R221" s="124">
        <f t="shared" si="18"/>
        <v>8280963.0810608547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8280963.0810608547</v>
      </c>
      <c r="P222" s="124">
        <f t="shared" si="21"/>
        <v>42686.833194237581</v>
      </c>
      <c r="Q222" s="124">
        <f t="shared" si="17"/>
        <v>17320.757948237671</v>
      </c>
      <c r="R222" s="124">
        <f t="shared" si="18"/>
        <v>8340970.6722033294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8340970.6722033294</v>
      </c>
      <c r="P223" s="124">
        <f t="shared" si="21"/>
        <v>42686.833194237581</v>
      </c>
      <c r="Q223" s="124">
        <f t="shared" si="17"/>
        <v>17446.271967689434</v>
      </c>
      <c r="R223" s="124">
        <f t="shared" si="18"/>
        <v>8401103.7773652561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8401103.7773652561</v>
      </c>
      <c r="P224" s="124">
        <f t="shared" si="21"/>
        <v>42686.833194237581</v>
      </c>
      <c r="Q224" s="124">
        <f t="shared" si="17"/>
        <v>17572.048516744188</v>
      </c>
      <c r="R224" s="124">
        <f t="shared" si="18"/>
        <v>8461362.6590762381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8461362.6590762381</v>
      </c>
      <c r="P225" s="124">
        <f t="shared" si="21"/>
        <v>42686.833194237581</v>
      </c>
      <c r="Q225" s="124">
        <f t="shared" si="17"/>
        <v>17698.08814451822</v>
      </c>
      <c r="R225" s="124">
        <f t="shared" si="18"/>
        <v>8521747.5804149937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8521747.5804149937</v>
      </c>
      <c r="P226" s="124">
        <f t="shared" si="21"/>
        <v>42686.833194237581</v>
      </c>
      <c r="Q226" s="124">
        <f t="shared" si="17"/>
        <v>17824.391401276367</v>
      </c>
      <c r="R226" s="124">
        <f t="shared" si="18"/>
        <v>8582258.8050105069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8582258.8050105069</v>
      </c>
      <c r="P227" s="124">
        <f t="shared" si="21"/>
        <v>42686.833194237581</v>
      </c>
      <c r="Q227" s="124">
        <f t="shared" si="17"/>
        <v>17950.958838434421</v>
      </c>
      <c r="R227" s="124">
        <f t="shared" si="18"/>
        <v>8642896.597043179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8642896.597043179</v>
      </c>
      <c r="P228" s="124">
        <f t="shared" si="21"/>
        <v>42686.833194237581</v>
      </c>
      <c r="Q228" s="124">
        <f t="shared" si="17"/>
        <v>18077.791008561537</v>
      </c>
      <c r="R228" s="124">
        <f t="shared" si="18"/>
        <v>8703661.221245978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8703661.221245978</v>
      </c>
      <c r="P229" s="124">
        <f t="shared" si="21"/>
        <v>42686.833194237581</v>
      </c>
      <c r="Q229" s="124">
        <f t="shared" si="17"/>
        <v>18204.888465382643</v>
      </c>
      <c r="R229" s="124">
        <f t="shared" si="18"/>
        <v>8764552.9429055974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8764552.9429055974</v>
      </c>
      <c r="P230" s="124">
        <f t="shared" si="21"/>
        <v>42686.833194237581</v>
      </c>
      <c r="Q230" s="124">
        <f t="shared" si="17"/>
        <v>18332.251763780856</v>
      </c>
      <c r="R230" s="124">
        <f t="shared" si="18"/>
        <v>8825572.0278636161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8825572.0278636161</v>
      </c>
      <c r="P231" s="124">
        <f t="shared" si="21"/>
        <v>42686.833194237581</v>
      </c>
      <c r="Q231" s="124">
        <f t="shared" si="17"/>
        <v>18459.881459799908</v>
      </c>
      <c r="R231" s="124">
        <f t="shared" si="18"/>
        <v>8886718.7425176539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8886718.7425176539</v>
      </c>
      <c r="P232" s="124">
        <f t="shared" si="21"/>
        <v>42686.833194237581</v>
      </c>
      <c r="Q232" s="124">
        <f t="shared" si="17"/>
        <v>18587.77811064657</v>
      </c>
      <c r="R232" s="124">
        <f t="shared" si="18"/>
        <v>8947993.3538225368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8947993.3538225368</v>
      </c>
      <c r="P233" s="124">
        <f t="shared" si="21"/>
        <v>42686.833194237581</v>
      </c>
      <c r="Q233" s="124">
        <f t="shared" si="17"/>
        <v>18715.942274693087</v>
      </c>
      <c r="R233" s="124">
        <f t="shared" si="18"/>
        <v>9009396.1292914674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9009396.1292914674</v>
      </c>
      <c r="P234" s="124">
        <f t="shared" si="21"/>
        <v>42686.833194237581</v>
      </c>
      <c r="Q234" s="124">
        <f t="shared" si="17"/>
        <v>18844.374511479618</v>
      </c>
      <c r="R234" s="124">
        <f t="shared" si="18"/>
        <v>9070927.3369971849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9070927.3369971849</v>
      </c>
      <c r="P235" s="124">
        <f t="shared" si="21"/>
        <v>42686.833194237581</v>
      </c>
      <c r="Q235" s="124">
        <f t="shared" si="17"/>
        <v>18973.075381716673</v>
      </c>
      <c r="R235" s="124">
        <f t="shared" si="18"/>
        <v>9132587.2455731388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9132587.2455731388</v>
      </c>
      <c r="P236" s="124">
        <f t="shared" si="21"/>
        <v>42686.833194237581</v>
      </c>
      <c r="Q236" s="124">
        <f t="shared" si="17"/>
        <v>19102.045447287568</v>
      </c>
      <c r="R236" s="124">
        <f t="shared" si="18"/>
        <v>9194376.1242146641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9194376.1242146641</v>
      </c>
      <c r="P237" s="124">
        <f t="shared" si="21"/>
        <v>42686.833194237581</v>
      </c>
      <c r="Q237" s="124">
        <f t="shared" si="17"/>
        <v>19231.285271250868</v>
      </c>
      <c r="R237" s="124">
        <f t="shared" si="18"/>
        <v>9256294.2426801529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9256294.2426801529</v>
      </c>
      <c r="P238" s="124">
        <f t="shared" si="21"/>
        <v>42686.833194237581</v>
      </c>
      <c r="Q238" s="124">
        <f t="shared" si="17"/>
        <v>19360.795417842855</v>
      </c>
      <c r="R238" s="124">
        <f t="shared" si="18"/>
        <v>9318341.8712922335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9318341.8712922335</v>
      </c>
      <c r="P239" s="124">
        <f t="shared" si="21"/>
        <v>42686.833194237581</v>
      </c>
      <c r="Q239" s="124">
        <f t="shared" si="17"/>
        <v>19490.576452479989</v>
      </c>
      <c r="R239" s="124">
        <f t="shared" si="18"/>
        <v>9380519.2809389513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9380519.2809389513</v>
      </c>
      <c r="P240" s="124">
        <f t="shared" si="21"/>
        <v>42686.833194237581</v>
      </c>
      <c r="Q240" s="124">
        <f t="shared" si="17"/>
        <v>19620.628941761377</v>
      </c>
      <c r="R240" s="124">
        <f t="shared" si="18"/>
        <v>9442826.7430749498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9442826.7430749498</v>
      </c>
      <c r="P241" s="124">
        <f t="shared" si="21"/>
        <v>42686.833194237581</v>
      </c>
      <c r="Q241" s="124">
        <f t="shared" si="17"/>
        <v>19750.953453471233</v>
      </c>
      <c r="R241" s="124">
        <f t="shared" si="18"/>
        <v>9505264.5297226589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9505264.5297226589</v>
      </c>
      <c r="P242" s="124">
        <f t="shared" si="21"/>
        <v>42686.833194237581</v>
      </c>
      <c r="Q242" s="124">
        <f t="shared" si="17"/>
        <v>19881.550556581387</v>
      </c>
      <c r="R242" s="124">
        <f t="shared" si="18"/>
        <v>9567832.9134734776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9567832.9134734776</v>
      </c>
      <c r="P243" s="124">
        <f t="shared" si="21"/>
        <v>42686.833194237581</v>
      </c>
      <c r="Q243" s="124">
        <f t="shared" si="17"/>
        <v>20012.420821253734</v>
      </c>
      <c r="R243" s="124">
        <f t="shared" si="18"/>
        <v>9630532.167488968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9630532.167488968</v>
      </c>
      <c r="P244" s="124">
        <f t="shared" si="21"/>
        <v>42686.833194237581</v>
      </c>
      <c r="Q244" s="124">
        <f t="shared" si="17"/>
        <v>20143.564818842751</v>
      </c>
      <c r="R244" s="124">
        <f t="shared" si="18"/>
        <v>9693362.5655020475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9693362.5655020475</v>
      </c>
      <c r="P245" s="124">
        <f t="shared" si="21"/>
        <v>42686.833194237581</v>
      </c>
      <c r="Q245" s="124">
        <f t="shared" si="17"/>
        <v>20274.983121897974</v>
      </c>
      <c r="R245" s="124">
        <f t="shared" si="18"/>
        <v>9756324.3818181828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9756324.3818181828</v>
      </c>
      <c r="P246" s="124">
        <f t="shared" si="21"/>
        <v>42686.833194237581</v>
      </c>
      <c r="Q246" s="124">
        <f t="shared" si="17"/>
        <v>20406.676304166514</v>
      </c>
      <c r="R246" s="124">
        <f t="shared" si="18"/>
        <v>9819417.8913165871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9819417.8913165871</v>
      </c>
      <c r="P247" s="124">
        <f t="shared" si="21"/>
        <v>42686.833194237581</v>
      </c>
      <c r="Q247" s="124">
        <f t="shared" si="17"/>
        <v>20538.644940595539</v>
      </c>
      <c r="R247" s="124">
        <f t="shared" si="18"/>
        <v>9882643.3694514204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9882643.3694514204</v>
      </c>
      <c r="P248" s="124">
        <f t="shared" si="21"/>
        <v>42686.833194237581</v>
      </c>
      <c r="Q248" s="124">
        <f t="shared" si="17"/>
        <v>20670.889607334804</v>
      </c>
      <c r="R248" s="124">
        <f t="shared" si="18"/>
        <v>9946001.0922529921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9946001.0922529921</v>
      </c>
      <c r="P249" s="124">
        <f t="shared" si="21"/>
        <v>42686.833194237581</v>
      </c>
      <c r="Q249" s="124">
        <f t="shared" si="17"/>
        <v>20803.410881739153</v>
      </c>
      <c r="R249" s="124">
        <f t="shared" si="18"/>
        <v>10009491.336328968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10009491.336328968</v>
      </c>
      <c r="P250" s="124">
        <f t="shared" si="21"/>
        <v>42686.833194237581</v>
      </c>
      <c r="Q250" s="124">
        <f t="shared" si="17"/>
        <v>20936.209342371058</v>
      </c>
      <c r="R250" s="124">
        <f t="shared" si="18"/>
        <v>10073114.378865577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10073114.378865577</v>
      </c>
      <c r="P251" s="124">
        <f t="shared" si="21"/>
        <v>42686.833194237581</v>
      </c>
      <c r="Q251" s="124">
        <f t="shared" ref="Q251:Q314" si="22">O251*$P$53</f>
        <v>21069.285569003125</v>
      </c>
      <c r="R251" s="124">
        <f t="shared" ref="R251:R314" si="23">O251+P251+Q251</f>
        <v>10136870.497628817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10136870.497628817</v>
      </c>
      <c r="P252" s="124">
        <f t="shared" ref="P252:P315" si="26">P251</f>
        <v>42686.833194237581</v>
      </c>
      <c r="Q252" s="124">
        <f t="shared" si="22"/>
        <v>21202.640142620628</v>
      </c>
      <c r="R252" s="124">
        <f t="shared" si="23"/>
        <v>10200759.970965676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10200759.970965676</v>
      </c>
      <c r="P253" s="124">
        <f t="shared" si="26"/>
        <v>42686.833194237581</v>
      </c>
      <c r="Q253" s="124">
        <f t="shared" si="22"/>
        <v>21336.273645424069</v>
      </c>
      <c r="R253" s="124">
        <f t="shared" si="23"/>
        <v>10264783.077805337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10264783.077805337</v>
      </c>
      <c r="P254" s="124">
        <f t="shared" si="26"/>
        <v>42686.833194237581</v>
      </c>
      <c r="Q254" s="124">
        <f t="shared" si="22"/>
        <v>21470.186660831674</v>
      </c>
      <c r="R254" s="124">
        <f t="shared" si="23"/>
        <v>10328940.097660406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10328940.097660406</v>
      </c>
      <c r="P255" s="124">
        <f t="shared" si="26"/>
        <v>42686.833194237581</v>
      </c>
      <c r="Q255" s="124">
        <f t="shared" si="22"/>
        <v>21604.379773481993</v>
      </c>
      <c r="R255" s="124">
        <f t="shared" si="23"/>
        <v>10393231.310628125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10393231.310628125</v>
      </c>
      <c r="P256" s="124">
        <f t="shared" si="26"/>
        <v>42686.833194237581</v>
      </c>
      <c r="Q256" s="124">
        <f t="shared" si="22"/>
        <v>21738.853569236413</v>
      </c>
      <c r="R256" s="124">
        <f t="shared" si="23"/>
        <v>10457656.997391598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10457656.997391598</v>
      </c>
      <c r="P257" s="124">
        <f t="shared" si="26"/>
        <v>42686.833194237581</v>
      </c>
      <c r="Q257" s="124">
        <f t="shared" si="22"/>
        <v>21873.608635181732</v>
      </c>
      <c r="R257" s="124">
        <f t="shared" si="23"/>
        <v>10522217.439221017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10522217.439221017</v>
      </c>
      <c r="P258" s="124">
        <f t="shared" si="26"/>
        <v>42686.833194237581</v>
      </c>
      <c r="Q258" s="124">
        <f t="shared" si="22"/>
        <v>22008.645559632718</v>
      </c>
      <c r="R258" s="124">
        <f t="shared" si="23"/>
        <v>10586912.917974887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10586912.917974887</v>
      </c>
      <c r="P259" s="124">
        <f t="shared" si="26"/>
        <v>42686.833194237581</v>
      </c>
      <c r="Q259" s="124">
        <f t="shared" si="22"/>
        <v>22143.964932134691</v>
      </c>
      <c r="R259" s="124">
        <f t="shared" si="23"/>
        <v>10651743.716101259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10651743.716101259</v>
      </c>
      <c r="P260" s="124">
        <f t="shared" si="26"/>
        <v>42686.833194237581</v>
      </c>
      <c r="Q260" s="124">
        <f t="shared" si="22"/>
        <v>22279.567343466064</v>
      </c>
      <c r="R260" s="124">
        <f t="shared" si="23"/>
        <v>10716710.116638962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10716710.116638962</v>
      </c>
      <c r="P261" s="124">
        <f t="shared" si="26"/>
        <v>42686.833194237581</v>
      </c>
      <c r="Q261" s="124">
        <f t="shared" si="22"/>
        <v>22415.453385640965</v>
      </c>
      <c r="R261" s="124">
        <f t="shared" si="23"/>
        <v>10781812.403218841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10781812.403218841</v>
      </c>
      <c r="P262" s="124">
        <f t="shared" si="26"/>
        <v>42686.833194237581</v>
      </c>
      <c r="Q262" s="124">
        <f t="shared" si="22"/>
        <v>22551.623651911785</v>
      </c>
      <c r="R262" s="124">
        <f t="shared" si="23"/>
        <v>10847050.860064991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10847050.860064991</v>
      </c>
      <c r="P263" s="124">
        <f t="shared" si="26"/>
        <v>42686.833194237581</v>
      </c>
      <c r="Q263" s="124">
        <f t="shared" si="22"/>
        <v>22688.078736771786</v>
      </c>
      <c r="R263" s="124">
        <f t="shared" si="23"/>
        <v>10912425.771995999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10912425.771995999</v>
      </c>
      <c r="P264" s="124">
        <f t="shared" si="26"/>
        <v>42686.833194237581</v>
      </c>
      <c r="Q264" s="124">
        <f t="shared" si="22"/>
        <v>22824.819235957697</v>
      </c>
      <c r="R264" s="124">
        <f t="shared" si="23"/>
        <v>10977937.424426194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10977937.424426194</v>
      </c>
      <c r="P265" s="124">
        <f t="shared" si="26"/>
        <v>42686.833194237581</v>
      </c>
      <c r="Q265" s="124">
        <f t="shared" si="22"/>
        <v>22961.845746452309</v>
      </c>
      <c r="R265" s="124">
        <f t="shared" si="23"/>
        <v>11043586.103366883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11043586.103366883</v>
      </c>
      <c r="P266" s="124">
        <f t="shared" si="26"/>
        <v>42686.833194237581</v>
      </c>
      <c r="Q266" s="124">
        <f t="shared" si="22"/>
        <v>23099.158866487083</v>
      </c>
      <c r="R266" s="124">
        <f t="shared" si="23"/>
        <v>11109372.095427608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11109372.095427608</v>
      </c>
      <c r="P267" s="124">
        <f t="shared" si="26"/>
        <v>42686.833194237581</v>
      </c>
      <c r="Q267" s="124">
        <f t="shared" si="22"/>
        <v>23236.759195544764</v>
      </c>
      <c r="R267" s="124">
        <f t="shared" si="23"/>
        <v>11175295.687817391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11175295.687817391</v>
      </c>
      <c r="P268" s="124">
        <f t="shared" si="26"/>
        <v>42686.833194237581</v>
      </c>
      <c r="Q268" s="124">
        <f t="shared" si="22"/>
        <v>23374.647334362002</v>
      </c>
      <c r="R268" s="124">
        <f t="shared" si="23"/>
        <v>11241357.16834599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11241357.16834599</v>
      </c>
      <c r="P269" s="124">
        <f t="shared" si="26"/>
        <v>42686.833194237581</v>
      </c>
      <c r="Q269" s="124">
        <f t="shared" si="22"/>
        <v>23512.82388493195</v>
      </c>
      <c r="R269" s="124">
        <f t="shared" si="23"/>
        <v>11307556.825425159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11307556.825425159</v>
      </c>
      <c r="P270" s="124">
        <f t="shared" si="26"/>
        <v>42686.833194237581</v>
      </c>
      <c r="Q270" s="124">
        <f t="shared" si="22"/>
        <v>23651.289450506931</v>
      </c>
      <c r="R270" s="124">
        <f t="shared" si="23"/>
        <v>11373894.948069904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11373894.948069904</v>
      </c>
      <c r="P271" s="124">
        <f t="shared" si="26"/>
        <v>42686.833194237581</v>
      </c>
      <c r="Q271" s="124">
        <f t="shared" si="22"/>
        <v>23790.044635601043</v>
      </c>
      <c r="R271" s="124">
        <f t="shared" si="23"/>
        <v>11440371.825899743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11440371.825899743</v>
      </c>
      <c r="P272" s="124">
        <f t="shared" si="26"/>
        <v>42686.833194237581</v>
      </c>
      <c r="Q272" s="124">
        <f t="shared" si="22"/>
        <v>23929.090045992813</v>
      </c>
      <c r="R272" s="124">
        <f t="shared" si="23"/>
        <v>11506987.749139972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11506987.749139972</v>
      </c>
      <c r="P273" s="124">
        <f t="shared" si="26"/>
        <v>42686.833194237581</v>
      </c>
      <c r="Q273" s="124">
        <f t="shared" si="22"/>
        <v>24068.426288727831</v>
      </c>
      <c r="R273" s="124">
        <f t="shared" si="23"/>
        <v>11573743.008622937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11573743.008622937</v>
      </c>
      <c r="P274" s="124">
        <f t="shared" si="26"/>
        <v>42686.833194237581</v>
      </c>
      <c r="Q274" s="124">
        <f t="shared" si="22"/>
        <v>24208.053972121401</v>
      </c>
      <c r="R274" s="124">
        <f t="shared" si="23"/>
        <v>11640637.895789295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11640637.895789295</v>
      </c>
      <c r="P275" s="124">
        <f t="shared" si="26"/>
        <v>42686.833194237581</v>
      </c>
      <c r="Q275" s="124">
        <f t="shared" si="22"/>
        <v>24347.973705761215</v>
      </c>
      <c r="R275" s="124">
        <f t="shared" si="23"/>
        <v>11707672.702689294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11707672.702689294</v>
      </c>
      <c r="P276" s="124">
        <f t="shared" si="26"/>
        <v>42686.833194237581</v>
      </c>
      <c r="Q276" s="124">
        <f t="shared" si="22"/>
        <v>24488.186100509989</v>
      </c>
      <c r="R276" s="124">
        <f t="shared" si="23"/>
        <v>11774847.721984042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11774847.721984042</v>
      </c>
      <c r="P277" s="124">
        <f t="shared" si="26"/>
        <v>42686.833194237581</v>
      </c>
      <c r="Q277" s="124">
        <f t="shared" si="22"/>
        <v>24628.691768508146</v>
      </c>
      <c r="R277" s="124">
        <f t="shared" si="23"/>
        <v>11842163.246946787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11842163.246946787</v>
      </c>
      <c r="P278" s="124">
        <f t="shared" si="26"/>
        <v>42686.833194237581</v>
      </c>
      <c r="Q278" s="124">
        <f t="shared" si="22"/>
        <v>24769.491323176477</v>
      </c>
      <c r="R278" s="124">
        <f t="shared" si="23"/>
        <v>11909619.571464201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11909619.571464201</v>
      </c>
      <c r="P279" s="124">
        <f t="shared" si="26"/>
        <v>42686.833194237581</v>
      </c>
      <c r="Q279" s="124">
        <f t="shared" si="22"/>
        <v>24910.585379218835</v>
      </c>
      <c r="R279" s="124">
        <f t="shared" si="23"/>
        <v>11977216.990037657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11977216.990037657</v>
      </c>
      <c r="P280" s="124">
        <f t="shared" si="26"/>
        <v>42686.833194237581</v>
      </c>
      <c r="Q280" s="124">
        <f t="shared" si="22"/>
        <v>25051.974552624804</v>
      </c>
      <c r="R280" s="124">
        <f t="shared" si="23"/>
        <v>12044955.797784518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12044955.797784518</v>
      </c>
      <c r="P281" s="124">
        <f t="shared" si="26"/>
        <v>42686.833194237581</v>
      </c>
      <c r="Q281" s="124">
        <f t="shared" si="22"/>
        <v>25193.659460672392</v>
      </c>
      <c r="R281" s="124">
        <f t="shared" si="23"/>
        <v>12112836.290439429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12112836.290439429</v>
      </c>
      <c r="P282" s="124">
        <f t="shared" si="26"/>
        <v>42686.833194237581</v>
      </c>
      <c r="Q282" s="124">
        <f t="shared" si="22"/>
        <v>25335.64072193074</v>
      </c>
      <c r="R282" s="124">
        <f t="shared" si="23"/>
        <v>12180858.764355596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12180858.764355596</v>
      </c>
      <c r="P283" s="124">
        <f t="shared" si="26"/>
        <v>42686.833194237581</v>
      </c>
      <c r="Q283" s="124">
        <f t="shared" si="22"/>
        <v>25477.918956262791</v>
      </c>
      <c r="R283" s="124">
        <f t="shared" si="23"/>
        <v>12249023.516506096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12249023.516506096</v>
      </c>
      <c r="P284" s="124">
        <f t="shared" si="26"/>
        <v>42686.833194237581</v>
      </c>
      <c r="Q284" s="124">
        <f t="shared" si="22"/>
        <v>25620.494784828035</v>
      </c>
      <c r="R284" s="124">
        <f t="shared" si="23"/>
        <v>12317330.844485162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12317330.844485162</v>
      </c>
      <c r="P285" s="124">
        <f t="shared" si="26"/>
        <v>42686.833194237581</v>
      </c>
      <c r="Q285" s="124">
        <f t="shared" si="22"/>
        <v>25763.368830085183</v>
      </c>
      <c r="R285" s="124">
        <f t="shared" si="23"/>
        <v>12385781.046509484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12385781.046509484</v>
      </c>
      <c r="P286" s="124">
        <f t="shared" si="26"/>
        <v>42686.833194237581</v>
      </c>
      <c r="Q286" s="124">
        <f t="shared" si="22"/>
        <v>25906.541715794916</v>
      </c>
      <c r="R286" s="124">
        <f t="shared" si="23"/>
        <v>12454374.421419516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12454374.421419516</v>
      </c>
      <c r="P287" s="124">
        <f t="shared" si="26"/>
        <v>42686.833194237581</v>
      </c>
      <c r="Q287" s="124">
        <f t="shared" si="22"/>
        <v>26050.014067022596</v>
      </c>
      <c r="R287" s="124">
        <f t="shared" si="23"/>
        <v>12523111.268680776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12523111.268680776</v>
      </c>
      <c r="P288" s="124">
        <f t="shared" si="26"/>
        <v>42686.833194237581</v>
      </c>
      <c r="Q288" s="124">
        <f t="shared" si="22"/>
        <v>26193.786510140977</v>
      </c>
      <c r="R288" s="124">
        <f t="shared" si="23"/>
        <v>12591991.888385154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12591991.888385154</v>
      </c>
      <c r="P289" s="124">
        <f t="shared" si="26"/>
        <v>42686.833194237581</v>
      </c>
      <c r="Q289" s="124">
        <f t="shared" si="22"/>
        <v>26337.859672832983</v>
      </c>
      <c r="R289" s="124">
        <f t="shared" si="23"/>
        <v>12661016.581252225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12661016.581252225</v>
      </c>
      <c r="P290" s="124">
        <f t="shared" si="26"/>
        <v>42686.833194237581</v>
      </c>
      <c r="Q290" s="124">
        <f t="shared" si="22"/>
        <v>26482.234184094395</v>
      </c>
      <c r="R290" s="124">
        <f t="shared" si="23"/>
        <v>12730185.648630556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12730185.648630556</v>
      </c>
      <c r="P291" s="124">
        <f t="shared" si="26"/>
        <v>42686.833194237581</v>
      </c>
      <c r="Q291" s="124">
        <f t="shared" si="22"/>
        <v>26626.910674236642</v>
      </c>
      <c r="R291" s="124">
        <f t="shared" si="23"/>
        <v>12799499.39249903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12799499.39249903</v>
      </c>
      <c r="P292" s="124">
        <f t="shared" si="26"/>
        <v>42686.833194237581</v>
      </c>
      <c r="Q292" s="124">
        <f t="shared" si="22"/>
        <v>26771.889774889532</v>
      </c>
      <c r="R292" s="124">
        <f t="shared" si="23"/>
        <v>12868958.115468156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12868958.115468156</v>
      </c>
      <c r="P293" s="124">
        <f t="shared" si="26"/>
        <v>42686.833194237581</v>
      </c>
      <c r="Q293" s="124">
        <f t="shared" si="22"/>
        <v>26917.172119004004</v>
      </c>
      <c r="R293" s="124">
        <f t="shared" si="23"/>
        <v>12938562.120781397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12938562.120781397</v>
      </c>
      <c r="P294" s="124">
        <f t="shared" si="26"/>
        <v>42686.833194237581</v>
      </c>
      <c r="Q294" s="124">
        <f t="shared" si="22"/>
        <v>27062.758340854914</v>
      </c>
      <c r="R294" s="124">
        <f t="shared" si="23"/>
        <v>13008311.712316489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13008311.712316489</v>
      </c>
      <c r="P295" s="124">
        <f t="shared" si="26"/>
        <v>42686.833194237581</v>
      </c>
      <c r="Q295" s="124">
        <f t="shared" si="22"/>
        <v>27208.649076043774</v>
      </c>
      <c r="R295" s="124">
        <f t="shared" si="23"/>
        <v>13078207.194586771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13078207.194586771</v>
      </c>
      <c r="P296" s="124">
        <f t="shared" si="26"/>
        <v>42686.833194237581</v>
      </c>
      <c r="Q296" s="124">
        <f t="shared" si="22"/>
        <v>27354.844961501552</v>
      </c>
      <c r="R296" s="124">
        <f t="shared" si="23"/>
        <v>13148248.872742509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13148248.872742509</v>
      </c>
      <c r="P297" s="124">
        <f t="shared" si="26"/>
        <v>42686.833194237581</v>
      </c>
      <c r="Q297" s="124">
        <f t="shared" si="22"/>
        <v>27501.346635491445</v>
      </c>
      <c r="R297" s="124">
        <f t="shared" si="23"/>
        <v>13218437.052572237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13218437.052572237</v>
      </c>
      <c r="P298" s="124">
        <f t="shared" si="26"/>
        <v>42686.833194237581</v>
      </c>
      <c r="Q298" s="124">
        <f t="shared" si="22"/>
        <v>27648.154737611658</v>
      </c>
      <c r="R298" s="124">
        <f t="shared" si="23"/>
        <v>13288772.040504087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13288772.040504087</v>
      </c>
      <c r="P299" s="124">
        <f t="shared" si="26"/>
        <v>42686.833194237581</v>
      </c>
      <c r="Q299" s="124">
        <f t="shared" si="22"/>
        <v>27795.269908798211</v>
      </c>
      <c r="R299" s="124">
        <f t="shared" si="23"/>
        <v>13359254.143607123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13359254.143607123</v>
      </c>
      <c r="P300" s="124">
        <f t="shared" si="26"/>
        <v>42686.833194237581</v>
      </c>
      <c r="Q300" s="124">
        <f t="shared" si="22"/>
        <v>27942.692791327718</v>
      </c>
      <c r="R300" s="124">
        <f t="shared" si="23"/>
        <v>13429883.669592688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13429883.669592688</v>
      </c>
      <c r="P301" s="124">
        <f t="shared" si="26"/>
        <v>42686.833194237581</v>
      </c>
      <c r="Q301" s="124">
        <f t="shared" si="22"/>
        <v>28090.424028820205</v>
      </c>
      <c r="R301" s="124">
        <f t="shared" si="23"/>
        <v>13500660.926815744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13500660.926815744</v>
      </c>
      <c r="P302" s="124">
        <f t="shared" si="26"/>
        <v>42686.833194237581</v>
      </c>
      <c r="Q302" s="124">
        <f t="shared" si="22"/>
        <v>28238.464266241925</v>
      </c>
      <c r="R302" s="124">
        <f t="shared" si="23"/>
        <v>13571586.224276224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13571586.224276224</v>
      </c>
      <c r="P303" s="124">
        <f t="shared" si="26"/>
        <v>42686.833194237581</v>
      </c>
      <c r="Q303" s="124">
        <f t="shared" si="22"/>
        <v>28386.814149908154</v>
      </c>
      <c r="R303" s="124">
        <f t="shared" si="23"/>
        <v>13642659.87162037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13642659.87162037</v>
      </c>
      <c r="P304" s="124">
        <f t="shared" si="26"/>
        <v>42686.833194237581</v>
      </c>
      <c r="Q304" s="124">
        <f t="shared" si="22"/>
        <v>28535.47432748603</v>
      </c>
      <c r="R304" s="124">
        <f t="shared" si="23"/>
        <v>13713882.179142093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13713882.179142093</v>
      </c>
      <c r="P305" s="124">
        <f t="shared" si="26"/>
        <v>42686.833194237581</v>
      </c>
      <c r="Q305" s="124">
        <f t="shared" si="22"/>
        <v>28684.445447997376</v>
      </c>
      <c r="R305" s="124">
        <f t="shared" si="23"/>
        <v>13785253.457784329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13785253.457784329</v>
      </c>
      <c r="P306" s="124">
        <f t="shared" si="26"/>
        <v>42686.833194237581</v>
      </c>
      <c r="Q306" s="124">
        <f t="shared" si="22"/>
        <v>28833.728161821531</v>
      </c>
      <c r="R306" s="124">
        <f t="shared" si="23"/>
        <v>13856774.019140387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13856774.019140387</v>
      </c>
      <c r="P307" s="124">
        <f t="shared" si="26"/>
        <v>42686.833194237581</v>
      </c>
      <c r="Q307" s="124">
        <f t="shared" si="22"/>
        <v>28983.32312069818</v>
      </c>
      <c r="R307" s="124">
        <f t="shared" si="23"/>
        <v>13928444.175455322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13928444.175455322</v>
      </c>
      <c r="P308" s="124">
        <f t="shared" si="26"/>
        <v>42686.833194237581</v>
      </c>
      <c r="Q308" s="124">
        <f t="shared" si="22"/>
        <v>29133.230977730233</v>
      </c>
      <c r="R308" s="124">
        <f t="shared" si="23"/>
        <v>14000264.239627291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14000264.239627291</v>
      </c>
      <c r="P309" s="124">
        <f t="shared" si="26"/>
        <v>42686.833194237581</v>
      </c>
      <c r="Q309" s="124">
        <f t="shared" si="22"/>
        <v>29283.452387386631</v>
      </c>
      <c r="R309" s="124">
        <f t="shared" si="23"/>
        <v>14072234.525208915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14072234.525208915</v>
      </c>
      <c r="P310" s="124">
        <f t="shared" si="26"/>
        <v>42686.833194237581</v>
      </c>
      <c r="Q310" s="124">
        <f t="shared" si="22"/>
        <v>29433.988005505234</v>
      </c>
      <c r="R310" s="124">
        <f t="shared" si="23"/>
        <v>14144355.346408658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14144355.346408658</v>
      </c>
      <c r="P311" s="124">
        <f t="shared" si="26"/>
        <v>42686.833194237581</v>
      </c>
      <c r="Q311" s="124">
        <f t="shared" si="22"/>
        <v>29584.838489295686</v>
      </c>
      <c r="R311" s="124">
        <f t="shared" si="23"/>
        <v>14216627.018092191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14216627.018092191</v>
      </c>
      <c r="P312" s="124">
        <f t="shared" si="26"/>
        <v>42686.833194237581</v>
      </c>
      <c r="Q312" s="124">
        <f t="shared" si="22"/>
        <v>29736.004497342252</v>
      </c>
      <c r="R312" s="124">
        <f t="shared" si="23"/>
        <v>14289049.85578377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14289049.85578377</v>
      </c>
      <c r="P313" s="124">
        <f t="shared" si="26"/>
        <v>42686.833194237581</v>
      </c>
      <c r="Q313" s="124">
        <f t="shared" si="22"/>
        <v>29887.486689606736</v>
      </c>
      <c r="R313" s="124">
        <f t="shared" si="23"/>
        <v>14361624.175667614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14361624.175667614</v>
      </c>
      <c r="P314" s="124">
        <f t="shared" si="26"/>
        <v>42686.833194237581</v>
      </c>
      <c r="Q314" s="124">
        <f t="shared" si="22"/>
        <v>30039.285727431332</v>
      </c>
      <c r="R314" s="124">
        <f t="shared" si="23"/>
        <v>14434350.294589283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14434350.294589283</v>
      </c>
      <c r="P315" s="124">
        <f t="shared" si="26"/>
        <v>42686.833194237581</v>
      </c>
      <c r="Q315" s="124">
        <f t="shared" ref="Q315:Q378" si="27">O315*$P$53</f>
        <v>30191.40227354152</v>
      </c>
      <c r="R315" s="124">
        <f t="shared" ref="R315:R378" si="28">O315+P315+Q315</f>
        <v>14507228.530057061</v>
      </c>
      <c r="Z315" s="2"/>
    </row>
    <row r="316" spans="13:26" x14ac:dyDescent="0.2">
      <c r="M316" s="2"/>
      <c r="N316" s="1">
        <f t="shared" ref="N316:N379" si="29">N315+1</f>
        <v>258</v>
      </c>
      <c r="O316" s="124">
        <f t="shared" ref="O316:O379" si="30">R315</f>
        <v>14507228.530057061</v>
      </c>
      <c r="P316" s="124">
        <f t="shared" ref="P316:P379" si="31">P315</f>
        <v>42686.833194237581</v>
      </c>
      <c r="Q316" s="124">
        <f t="shared" si="27"/>
        <v>30343.836992048968</v>
      </c>
      <c r="R316" s="124">
        <f t="shared" si="28"/>
        <v>14580259.200243348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14580259.200243348</v>
      </c>
      <c r="P317" s="124">
        <f t="shared" si="31"/>
        <v>42686.833194237581</v>
      </c>
      <c r="Q317" s="124">
        <f t="shared" si="27"/>
        <v>30496.590548454413</v>
      </c>
      <c r="R317" s="124">
        <f t="shared" si="28"/>
        <v>14653442.623986039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14653442.623986039</v>
      </c>
      <c r="P318" s="124">
        <f t="shared" si="31"/>
        <v>42686.833194237581</v>
      </c>
      <c r="Q318" s="124">
        <f t="shared" si="27"/>
        <v>30649.663609650586</v>
      </c>
      <c r="R318" s="124">
        <f t="shared" si="28"/>
        <v>14726779.120789926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14726779.120789926</v>
      </c>
      <c r="P319" s="124">
        <f t="shared" si="31"/>
        <v>42686.833194237581</v>
      </c>
      <c r="Q319" s="124">
        <f t="shared" si="27"/>
        <v>30803.056843925107</v>
      </c>
      <c r="R319" s="124">
        <f t="shared" si="28"/>
        <v>14800269.010828089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14800269.010828089</v>
      </c>
      <c r="P320" s="124">
        <f t="shared" si="31"/>
        <v>42686.833194237581</v>
      </c>
      <c r="Q320" s="124">
        <f t="shared" si="27"/>
        <v>30956.770920963419</v>
      </c>
      <c r="R320" s="124">
        <f t="shared" si="28"/>
        <v>14873912.61494329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14873912.61494329</v>
      </c>
      <c r="P321" s="124">
        <f t="shared" si="31"/>
        <v>42686.833194237581</v>
      </c>
      <c r="Q321" s="124">
        <f t="shared" si="27"/>
        <v>31110.806511851701</v>
      </c>
      <c r="R321" s="124">
        <f t="shared" si="28"/>
        <v>14947710.254649378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14947710.254649378</v>
      </c>
      <c r="P322" s="124">
        <f t="shared" si="31"/>
        <v>42686.833194237581</v>
      </c>
      <c r="Q322" s="124">
        <f t="shared" si="27"/>
        <v>31265.164289079788</v>
      </c>
      <c r="R322" s="124">
        <f t="shared" si="28"/>
        <v>15021662.252132695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15021662.252132695</v>
      </c>
      <c r="P323" s="124">
        <f t="shared" si="31"/>
        <v>42686.833194237581</v>
      </c>
      <c r="Q323" s="124">
        <f t="shared" si="27"/>
        <v>31419.844926544134</v>
      </c>
      <c r="R323" s="124">
        <f t="shared" si="28"/>
        <v>15095768.930253476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15095768.930253476</v>
      </c>
      <c r="P324" s="124">
        <f t="shared" si="31"/>
        <v>42686.833194237581</v>
      </c>
      <c r="Q324" s="124">
        <f t="shared" si="27"/>
        <v>31574.849099550731</v>
      </c>
      <c r="R324" s="124">
        <f t="shared" si="28"/>
        <v>15170030.612547264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15170030.612547264</v>
      </c>
      <c r="P325" s="124">
        <f t="shared" si="31"/>
        <v>42686.833194237581</v>
      </c>
      <c r="Q325" s="124">
        <f t="shared" si="27"/>
        <v>31730.177484818068</v>
      </c>
      <c r="R325" s="124">
        <f t="shared" si="28"/>
        <v>15244447.623226319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15244447.623226319</v>
      </c>
      <c r="P326" s="124">
        <f t="shared" si="31"/>
        <v>42686.833194237581</v>
      </c>
      <c r="Q326" s="124">
        <f t="shared" si="27"/>
        <v>31885.830760480083</v>
      </c>
      <c r="R326" s="124">
        <f t="shared" si="28"/>
        <v>15319020.287181037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15319020.287181037</v>
      </c>
      <c r="P327" s="124">
        <f t="shared" si="31"/>
        <v>42686.833194237581</v>
      </c>
      <c r="Q327" s="124">
        <f t="shared" si="27"/>
        <v>32041.809606089122</v>
      </c>
      <c r="R327" s="124">
        <f t="shared" si="28"/>
        <v>15393748.929981362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15393748.929981362</v>
      </c>
      <c r="P328" s="124">
        <f t="shared" si="31"/>
        <v>42686.833194237581</v>
      </c>
      <c r="Q328" s="124">
        <f t="shared" si="27"/>
        <v>32198.114702618899</v>
      </c>
      <c r="R328" s="124">
        <f t="shared" si="28"/>
        <v>15468633.877878219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15468633.877878219</v>
      </c>
      <c r="P329" s="124">
        <f t="shared" si="31"/>
        <v>42686.833194237581</v>
      </c>
      <c r="Q329" s="124">
        <f t="shared" si="27"/>
        <v>32354.746732467498</v>
      </c>
      <c r="R329" s="124">
        <f t="shared" si="28"/>
        <v>15543675.457804924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15543675.457804924</v>
      </c>
      <c r="P330" s="124">
        <f t="shared" si="31"/>
        <v>42686.833194237581</v>
      </c>
      <c r="Q330" s="124">
        <f t="shared" si="27"/>
        <v>32511.706379460305</v>
      </c>
      <c r="R330" s="124">
        <f t="shared" si="28"/>
        <v>15618873.997378621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15618873.997378621</v>
      </c>
      <c r="P331" s="124">
        <f t="shared" si="31"/>
        <v>42686.833194237581</v>
      </c>
      <c r="Q331" s="124">
        <f t="shared" si="27"/>
        <v>32668.994328853038</v>
      </c>
      <c r="R331" s="124">
        <f t="shared" si="28"/>
        <v>15694229.824901711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15694229.824901711</v>
      </c>
      <c r="P332" s="124">
        <f t="shared" si="31"/>
        <v>42686.833194237581</v>
      </c>
      <c r="Q332" s="124">
        <f t="shared" si="27"/>
        <v>32826.611267334709</v>
      </c>
      <c r="R332" s="124">
        <f t="shared" si="28"/>
        <v>15769743.269363282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15769743.269363282</v>
      </c>
      <c r="P333" s="124">
        <f t="shared" si="31"/>
        <v>42686.833194237581</v>
      </c>
      <c r="Q333" s="124">
        <f t="shared" si="27"/>
        <v>32984.557883030648</v>
      </c>
      <c r="R333" s="124">
        <f t="shared" si="28"/>
        <v>15845414.660440549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15845414.660440549</v>
      </c>
      <c r="P334" s="124">
        <f t="shared" si="31"/>
        <v>42686.833194237581</v>
      </c>
      <c r="Q334" s="124">
        <f t="shared" si="27"/>
        <v>33142.83486550548</v>
      </c>
      <c r="R334" s="124">
        <f t="shared" si="28"/>
        <v>15921244.328500291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15921244.328500291</v>
      </c>
      <c r="P335" s="124">
        <f t="shared" si="31"/>
        <v>42686.833194237581</v>
      </c>
      <c r="Q335" s="124">
        <f t="shared" si="27"/>
        <v>33301.442905766147</v>
      </c>
      <c r="R335" s="124">
        <f t="shared" si="28"/>
        <v>15997232.604600295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15997232.604600295</v>
      </c>
      <c r="P336" s="124">
        <f t="shared" si="31"/>
        <v>42686.833194237581</v>
      </c>
      <c r="Q336" s="124">
        <f t="shared" si="27"/>
        <v>33460.382696264933</v>
      </c>
      <c r="R336" s="124">
        <f t="shared" si="28"/>
        <v>16073379.820490798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16073379.820490798</v>
      </c>
      <c r="P337" s="124">
        <f t="shared" si="31"/>
        <v>42686.833194237581</v>
      </c>
      <c r="Q337" s="124">
        <f t="shared" si="27"/>
        <v>33619.654930902485</v>
      </c>
      <c r="R337" s="124">
        <f t="shared" si="28"/>
        <v>16149686.308615938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16149686.308615938</v>
      </c>
      <c r="P338" s="124">
        <f t="shared" si="31"/>
        <v>42686.833194237581</v>
      </c>
      <c r="Q338" s="124">
        <f t="shared" si="27"/>
        <v>33779.260305030817</v>
      </c>
      <c r="R338" s="124">
        <f t="shared" si="28"/>
        <v>16226152.402115205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16226152.402115205</v>
      </c>
      <c r="P339" s="124">
        <f t="shared" si="31"/>
        <v>42686.833194237581</v>
      </c>
      <c r="Q339" s="124">
        <f t="shared" si="27"/>
        <v>33939.199515456377</v>
      </c>
      <c r="R339" s="124">
        <f t="shared" si="28"/>
        <v>16302778.434824899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16302778.434824899</v>
      </c>
      <c r="P340" s="124">
        <f t="shared" si="31"/>
        <v>42686.833194237581</v>
      </c>
      <c r="Q340" s="124">
        <f t="shared" si="27"/>
        <v>34099.47326044309</v>
      </c>
      <c r="R340" s="124">
        <f t="shared" si="28"/>
        <v>16379564.74127958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16379564.74127958</v>
      </c>
      <c r="P341" s="124">
        <f t="shared" si="31"/>
        <v>42686.833194237581</v>
      </c>
      <c r="Q341" s="124">
        <f t="shared" si="27"/>
        <v>34260.082239715382</v>
      </c>
      <c r="R341" s="124">
        <f t="shared" si="28"/>
        <v>16456511.656713532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16456511.656713532</v>
      </c>
      <c r="P342" s="124">
        <f t="shared" si="31"/>
        <v>42686.833194237581</v>
      </c>
      <c r="Q342" s="124">
        <f t="shared" si="27"/>
        <v>34421.027154461255</v>
      </c>
      <c r="R342" s="124">
        <f t="shared" si="28"/>
        <v>16533619.51706223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16533619.51706223</v>
      </c>
      <c r="P343" s="124">
        <f t="shared" si="31"/>
        <v>42686.833194237581</v>
      </c>
      <c r="Q343" s="124">
        <f t="shared" si="27"/>
        <v>34582.308707335316</v>
      </c>
      <c r="R343" s="124">
        <f t="shared" si="28"/>
        <v>16610888.658963803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16610888.658963803</v>
      </c>
      <c r="P344" s="124">
        <f t="shared" si="31"/>
        <v>42686.833194237581</v>
      </c>
      <c r="Q344" s="124">
        <f t="shared" si="27"/>
        <v>34743.92760246191</v>
      </c>
      <c r="R344" s="124">
        <f t="shared" si="28"/>
        <v>16688319.419760503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16688319.419760503</v>
      </c>
      <c r="P345" s="124">
        <f t="shared" si="31"/>
        <v>42686.833194237581</v>
      </c>
      <c r="Q345" s="124">
        <f t="shared" si="27"/>
        <v>34905.88454543813</v>
      </c>
      <c r="R345" s="124">
        <f t="shared" si="28"/>
        <v>16765912.137500178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16765912.137500178</v>
      </c>
      <c r="P346" s="124">
        <f t="shared" si="31"/>
        <v>42686.833194237581</v>
      </c>
      <c r="Q346" s="124">
        <f t="shared" si="27"/>
        <v>35068.180243336916</v>
      </c>
      <c r="R346" s="124">
        <f t="shared" si="28"/>
        <v>16843667.150937751</v>
      </c>
      <c r="Z346" s="2"/>
    </row>
    <row r="347" spans="13:26" x14ac:dyDescent="0.2">
      <c r="M347" s="2"/>
      <c r="N347" s="1">
        <f t="shared" si="29"/>
        <v>289</v>
      </c>
      <c r="O347" s="124">
        <f t="shared" si="30"/>
        <v>16843667.150937751</v>
      </c>
      <c r="P347" s="124">
        <f t="shared" si="31"/>
        <v>42686.833194237581</v>
      </c>
      <c r="Q347" s="124">
        <f t="shared" si="27"/>
        <v>35230.815404710156</v>
      </c>
      <c r="R347" s="124">
        <f t="shared" si="28"/>
        <v>16921584.799536698</v>
      </c>
      <c r="Z347" s="2"/>
    </row>
    <row r="348" spans="13:26" x14ac:dyDescent="0.2">
      <c r="M348" s="2"/>
      <c r="N348" s="1">
        <f t="shared" si="29"/>
        <v>290</v>
      </c>
      <c r="O348" s="124">
        <f t="shared" si="30"/>
        <v>16921584.799536698</v>
      </c>
      <c r="P348" s="124">
        <f t="shared" si="31"/>
        <v>42686.833194237581</v>
      </c>
      <c r="Q348" s="124">
        <f t="shared" si="27"/>
        <v>35393.790739591772</v>
      </c>
      <c r="R348" s="124">
        <f t="shared" si="28"/>
        <v>16999665.423470527</v>
      </c>
      <c r="Z348" s="2"/>
    </row>
    <row r="349" spans="13:26" x14ac:dyDescent="0.2">
      <c r="M349" s="2"/>
      <c r="N349" s="1">
        <f t="shared" si="29"/>
        <v>291</v>
      </c>
      <c r="O349" s="124">
        <f t="shared" si="30"/>
        <v>16999665.423470527</v>
      </c>
      <c r="P349" s="124">
        <f t="shared" si="31"/>
        <v>42686.833194237581</v>
      </c>
      <c r="Q349" s="124">
        <f t="shared" si="27"/>
        <v>35557.106959500816</v>
      </c>
      <c r="R349" s="124">
        <f t="shared" si="28"/>
        <v>17077909.363624264</v>
      </c>
      <c r="Z349" s="2"/>
    </row>
    <row r="350" spans="13:26" x14ac:dyDescent="0.2">
      <c r="M350" s="2"/>
      <c r="N350" s="1">
        <f t="shared" si="29"/>
        <v>292</v>
      </c>
      <c r="O350" s="124">
        <f t="shared" si="30"/>
        <v>17077909.363624264</v>
      </c>
      <c r="P350" s="124">
        <f t="shared" si="31"/>
        <v>42686.833194237581</v>
      </c>
      <c r="Q350" s="124">
        <f t="shared" si="27"/>
        <v>35720.76477744458</v>
      </c>
      <c r="R350" s="124">
        <f t="shared" si="28"/>
        <v>17156316.961595945</v>
      </c>
      <c r="Z350" s="2"/>
    </row>
    <row r="351" spans="13:26" x14ac:dyDescent="0.2">
      <c r="M351" s="2"/>
      <c r="N351" s="1">
        <f t="shared" si="29"/>
        <v>293</v>
      </c>
      <c r="O351" s="124">
        <f t="shared" si="30"/>
        <v>17156316.961595945</v>
      </c>
      <c r="P351" s="124">
        <f t="shared" si="31"/>
        <v>42686.833194237581</v>
      </c>
      <c r="Q351" s="124">
        <f t="shared" si="27"/>
        <v>35884.764907921701</v>
      </c>
      <c r="R351" s="124">
        <f t="shared" si="28"/>
        <v>17234888.559698105</v>
      </c>
      <c r="Z351" s="2"/>
    </row>
    <row r="352" spans="13:26" x14ac:dyDescent="0.2">
      <c r="M352" s="2"/>
      <c r="N352" s="1">
        <f t="shared" si="29"/>
        <v>294</v>
      </c>
      <c r="O352" s="124">
        <f t="shared" si="30"/>
        <v>17234888.559698105</v>
      </c>
      <c r="P352" s="124">
        <f t="shared" si="31"/>
        <v>42686.833194237581</v>
      </c>
      <c r="Q352" s="124">
        <f t="shared" si="27"/>
        <v>36049.108066925299</v>
      </c>
      <c r="R352" s="124">
        <f t="shared" si="28"/>
        <v>17313624.500959266</v>
      </c>
      <c r="Z352" s="2"/>
    </row>
    <row r="353" spans="13:26" x14ac:dyDescent="0.2">
      <c r="M353" s="2"/>
      <c r="N353" s="1">
        <f t="shared" si="29"/>
        <v>295</v>
      </c>
      <c r="O353" s="124">
        <f t="shared" si="30"/>
        <v>17313624.500959266</v>
      </c>
      <c r="P353" s="124">
        <f t="shared" si="31"/>
        <v>42686.833194237581</v>
      </c>
      <c r="Q353" s="124">
        <f t="shared" si="27"/>
        <v>36213.794971946081</v>
      </c>
      <c r="R353" s="124">
        <f t="shared" si="28"/>
        <v>17392525.12912545</v>
      </c>
      <c r="Z353" s="2"/>
    </row>
    <row r="354" spans="13:26" x14ac:dyDescent="0.2">
      <c r="M354" s="2"/>
      <c r="N354" s="1">
        <f t="shared" si="29"/>
        <v>296</v>
      </c>
      <c r="O354" s="124">
        <f t="shared" si="30"/>
        <v>17392525.12912545</v>
      </c>
      <c r="P354" s="124">
        <f t="shared" si="31"/>
        <v>42686.833194237581</v>
      </c>
      <c r="Q354" s="124">
        <f t="shared" si="27"/>
        <v>36378.82634197548</v>
      </c>
      <c r="R354" s="124">
        <f t="shared" si="28"/>
        <v>17471590.788661662</v>
      </c>
      <c r="Z354" s="2"/>
    </row>
    <row r="355" spans="13:26" x14ac:dyDescent="0.2">
      <c r="M355" s="2"/>
      <c r="N355" s="1">
        <f t="shared" si="29"/>
        <v>297</v>
      </c>
      <c r="O355" s="124">
        <f t="shared" si="30"/>
        <v>17471590.788661662</v>
      </c>
      <c r="P355" s="124">
        <f t="shared" si="31"/>
        <v>42686.833194237581</v>
      </c>
      <c r="Q355" s="124">
        <f t="shared" si="27"/>
        <v>36544.202897508811</v>
      </c>
      <c r="R355" s="124">
        <f t="shared" si="28"/>
        <v>17550821.824753407</v>
      </c>
      <c r="Z355" s="2"/>
    </row>
    <row r="356" spans="13:26" x14ac:dyDescent="0.2">
      <c r="M356" s="2"/>
      <c r="N356" s="1">
        <f t="shared" si="29"/>
        <v>298</v>
      </c>
      <c r="O356" s="124">
        <f t="shared" si="30"/>
        <v>17550821.824753407</v>
      </c>
      <c r="P356" s="124">
        <f t="shared" si="31"/>
        <v>42686.833194237581</v>
      </c>
      <c r="Q356" s="124">
        <f t="shared" si="27"/>
        <v>36709.925360548383</v>
      </c>
      <c r="R356" s="124">
        <f t="shared" si="28"/>
        <v>17630218.583308194</v>
      </c>
      <c r="Z356" s="2"/>
    </row>
    <row r="357" spans="13:26" x14ac:dyDescent="0.2">
      <c r="M357" s="2"/>
      <c r="N357" s="1">
        <f t="shared" si="29"/>
        <v>299</v>
      </c>
      <c r="O357" s="124">
        <f t="shared" si="30"/>
        <v>17630218.583308194</v>
      </c>
      <c r="P357" s="124">
        <f t="shared" si="31"/>
        <v>42686.833194237581</v>
      </c>
      <c r="Q357" s="124">
        <f t="shared" si="27"/>
        <v>36875.994454606698</v>
      </c>
      <c r="R357" s="124">
        <f t="shared" si="28"/>
        <v>17709781.410957038</v>
      </c>
      <c r="Z357" s="2"/>
    </row>
    <row r="358" spans="13:26" x14ac:dyDescent="0.2">
      <c r="M358" s="2"/>
      <c r="N358" s="1">
        <f t="shared" si="29"/>
        <v>300</v>
      </c>
      <c r="O358" s="124">
        <f t="shared" si="30"/>
        <v>17709781.410957038</v>
      </c>
      <c r="P358" s="124">
        <f t="shared" si="31"/>
        <v>42686.833194237581</v>
      </c>
      <c r="Q358" s="124">
        <f t="shared" si="27"/>
        <v>37042.410904709563</v>
      </c>
      <c r="R358" s="124">
        <f t="shared" si="28"/>
        <v>17789510.655055985</v>
      </c>
      <c r="Z358" s="2"/>
    </row>
    <row r="359" spans="13:26" x14ac:dyDescent="0.2">
      <c r="M359" s="2"/>
      <c r="N359" s="1">
        <f t="shared" si="29"/>
        <v>301</v>
      </c>
      <c r="O359" s="124">
        <f t="shared" si="30"/>
        <v>17789510.655055985</v>
      </c>
      <c r="P359" s="124">
        <f t="shared" si="31"/>
        <v>42686.833194237581</v>
      </c>
      <c r="Q359" s="124">
        <f t="shared" si="27"/>
        <v>37209.175437399266</v>
      </c>
      <c r="R359" s="124">
        <f t="shared" si="28"/>
        <v>17869406.66368762</v>
      </c>
      <c r="Z359" s="2"/>
    </row>
    <row r="360" spans="13:26" x14ac:dyDescent="0.2">
      <c r="M360" s="2"/>
      <c r="N360" s="1">
        <f t="shared" si="29"/>
        <v>302</v>
      </c>
      <c r="O360" s="124">
        <f t="shared" si="30"/>
        <v>17869406.66368762</v>
      </c>
      <c r="P360" s="124">
        <f t="shared" si="31"/>
        <v>42686.833194237581</v>
      </c>
      <c r="Q360" s="124">
        <f t="shared" si="27"/>
        <v>37376.288780737777</v>
      </c>
      <c r="R360" s="124">
        <f t="shared" si="28"/>
        <v>17949469.785662595</v>
      </c>
      <c r="Z360" s="2"/>
    </row>
    <row r="361" spans="13:26" x14ac:dyDescent="0.2">
      <c r="M361" s="2"/>
      <c r="N361" s="1">
        <f t="shared" si="29"/>
        <v>303</v>
      </c>
      <c r="O361" s="124">
        <f t="shared" si="30"/>
        <v>17949469.785662595</v>
      </c>
      <c r="P361" s="124">
        <f t="shared" si="31"/>
        <v>42686.833194237581</v>
      </c>
      <c r="Q361" s="124">
        <f t="shared" si="27"/>
        <v>37543.751664309901</v>
      </c>
      <c r="R361" s="124">
        <f t="shared" si="28"/>
        <v>18029700.370521143</v>
      </c>
      <c r="Z361" s="2"/>
    </row>
    <row r="362" spans="13:26" x14ac:dyDescent="0.2">
      <c r="M362" s="2"/>
      <c r="N362" s="1">
        <f t="shared" si="29"/>
        <v>304</v>
      </c>
      <c r="O362" s="124">
        <f t="shared" si="30"/>
        <v>18029700.370521143</v>
      </c>
      <c r="P362" s="124">
        <f t="shared" si="31"/>
        <v>42686.833194237581</v>
      </c>
      <c r="Q362" s="124">
        <f t="shared" si="27"/>
        <v>37711.564819226471</v>
      </c>
      <c r="R362" s="124">
        <f t="shared" si="28"/>
        <v>18110098.768534608</v>
      </c>
      <c r="Z362" s="2"/>
    </row>
    <row r="363" spans="13:26" x14ac:dyDescent="0.2">
      <c r="M363" s="2"/>
      <c r="N363" s="1">
        <f t="shared" si="29"/>
        <v>305</v>
      </c>
      <c r="O363" s="124">
        <f t="shared" si="30"/>
        <v>18110098.768534608</v>
      </c>
      <c r="P363" s="124">
        <f t="shared" si="31"/>
        <v>42686.833194237581</v>
      </c>
      <c r="Q363" s="124">
        <f t="shared" si="27"/>
        <v>37879.728978127525</v>
      </c>
      <c r="R363" s="124">
        <f t="shared" si="28"/>
        <v>18190665.330706973</v>
      </c>
      <c r="Z363" s="2"/>
    </row>
    <row r="364" spans="13:26" x14ac:dyDescent="0.2">
      <c r="M364" s="2"/>
      <c r="N364" s="1">
        <f t="shared" si="29"/>
        <v>306</v>
      </c>
      <c r="O364" s="124">
        <f t="shared" si="30"/>
        <v>18190665.330706973</v>
      </c>
      <c r="P364" s="124">
        <f t="shared" si="31"/>
        <v>42686.833194237581</v>
      </c>
      <c r="Q364" s="124">
        <f t="shared" si="27"/>
        <v>38048.244875185526</v>
      </c>
      <c r="R364" s="124">
        <f t="shared" si="28"/>
        <v>18271400.408776395</v>
      </c>
      <c r="Z364" s="2"/>
    </row>
    <row r="365" spans="13:26" x14ac:dyDescent="0.2">
      <c r="M365" s="2"/>
      <c r="N365" s="1">
        <f t="shared" si="29"/>
        <v>307</v>
      </c>
      <c r="O365" s="124">
        <f t="shared" si="30"/>
        <v>18271400.408776395</v>
      </c>
      <c r="P365" s="124">
        <f t="shared" si="31"/>
        <v>42686.833194237581</v>
      </c>
      <c r="Q365" s="124">
        <f t="shared" si="27"/>
        <v>38217.113246108565</v>
      </c>
      <c r="R365" s="124">
        <f t="shared" si="28"/>
        <v>18352304.355216742</v>
      </c>
      <c r="Z365" s="2"/>
    </row>
    <row r="366" spans="13:26" x14ac:dyDescent="0.2">
      <c r="M366" s="2"/>
      <c r="N366" s="1">
        <f t="shared" si="29"/>
        <v>308</v>
      </c>
      <c r="O366" s="124">
        <f t="shared" si="30"/>
        <v>18352304.355216742</v>
      </c>
      <c r="P366" s="124">
        <f t="shared" si="31"/>
        <v>42686.833194237581</v>
      </c>
      <c r="Q366" s="124">
        <f t="shared" si="27"/>
        <v>38386.334828143546</v>
      </c>
      <c r="R366" s="124">
        <f t="shared" si="28"/>
        <v>18433377.523239121</v>
      </c>
      <c r="Z366" s="2"/>
    </row>
    <row r="367" spans="13:26" x14ac:dyDescent="0.2">
      <c r="M367" s="2"/>
      <c r="N367" s="1">
        <f t="shared" si="29"/>
        <v>309</v>
      </c>
      <c r="O367" s="124">
        <f t="shared" si="30"/>
        <v>18433377.523239121</v>
      </c>
      <c r="P367" s="124">
        <f t="shared" si="31"/>
        <v>42686.833194237581</v>
      </c>
      <c r="Q367" s="124">
        <f t="shared" si="27"/>
        <v>38555.910360079448</v>
      </c>
      <c r="R367" s="124">
        <f t="shared" si="28"/>
        <v>18514620.266793437</v>
      </c>
      <c r="Z367" s="2"/>
    </row>
    <row r="368" spans="13:26" x14ac:dyDescent="0.2">
      <c r="M368" s="2"/>
      <c r="N368" s="1">
        <f t="shared" si="29"/>
        <v>310</v>
      </c>
      <c r="O368" s="124">
        <f t="shared" si="30"/>
        <v>18514620.266793437</v>
      </c>
      <c r="P368" s="124">
        <f t="shared" si="31"/>
        <v>42686.833194237581</v>
      </c>
      <c r="Q368" s="124">
        <f t="shared" si="27"/>
        <v>38725.840582250516</v>
      </c>
      <c r="R368" s="124">
        <f t="shared" si="28"/>
        <v>18596032.940569926</v>
      </c>
      <c r="Z368" s="2"/>
    </row>
    <row r="369" spans="13:26" x14ac:dyDescent="0.2">
      <c r="M369" s="2"/>
      <c r="N369" s="1">
        <f t="shared" si="29"/>
        <v>311</v>
      </c>
      <c r="O369" s="124">
        <f t="shared" si="30"/>
        <v>18596032.940569926</v>
      </c>
      <c r="P369" s="124">
        <f t="shared" si="31"/>
        <v>42686.833194237581</v>
      </c>
      <c r="Q369" s="124">
        <f t="shared" si="27"/>
        <v>38896.126236539501</v>
      </c>
      <c r="R369" s="124">
        <f t="shared" si="28"/>
        <v>18677615.900000703</v>
      </c>
      <c r="Z369" s="2"/>
    </row>
    <row r="370" spans="13:26" x14ac:dyDescent="0.2">
      <c r="M370" s="2"/>
      <c r="N370" s="1">
        <f t="shared" si="29"/>
        <v>312</v>
      </c>
      <c r="O370" s="124">
        <f t="shared" si="30"/>
        <v>18677615.900000703</v>
      </c>
      <c r="P370" s="124">
        <f t="shared" si="31"/>
        <v>42686.833194237581</v>
      </c>
      <c r="Q370" s="124">
        <f t="shared" si="27"/>
        <v>39066.768066380908</v>
      </c>
      <c r="R370" s="124">
        <f t="shared" si="28"/>
        <v>18759369.50126132</v>
      </c>
      <c r="Z370" s="2"/>
    </row>
    <row r="371" spans="13:26" x14ac:dyDescent="0.2">
      <c r="M371" s="2"/>
      <c r="N371" s="1">
        <f t="shared" si="29"/>
        <v>313</v>
      </c>
      <c r="O371" s="124">
        <f t="shared" si="30"/>
        <v>18759369.50126132</v>
      </c>
      <c r="P371" s="124">
        <f t="shared" si="31"/>
        <v>42686.833194237581</v>
      </c>
      <c r="Q371" s="124">
        <f t="shared" si="27"/>
        <v>39237.766816764241</v>
      </c>
      <c r="R371" s="124">
        <f t="shared" si="28"/>
        <v>18841294.101272322</v>
      </c>
      <c r="Z371" s="2"/>
    </row>
    <row r="372" spans="13:26" x14ac:dyDescent="0.2">
      <c r="M372" s="2"/>
      <c r="N372" s="1">
        <f t="shared" si="29"/>
        <v>314</v>
      </c>
      <c r="O372" s="124">
        <f t="shared" si="30"/>
        <v>18841294.101272322</v>
      </c>
      <c r="P372" s="124">
        <f t="shared" si="31"/>
        <v>42686.833194237581</v>
      </c>
      <c r="Q372" s="124">
        <f t="shared" si="27"/>
        <v>39409.123234237239</v>
      </c>
      <c r="R372" s="124">
        <f t="shared" si="28"/>
        <v>18923390.057700798</v>
      </c>
      <c r="Z372" s="2"/>
    </row>
    <row r="373" spans="13:26" x14ac:dyDescent="0.2">
      <c r="M373" s="2"/>
      <c r="N373" s="1">
        <f t="shared" si="29"/>
        <v>315</v>
      </c>
      <c r="O373" s="124">
        <f t="shared" si="30"/>
        <v>18923390.057700798</v>
      </c>
      <c r="P373" s="124">
        <f t="shared" si="31"/>
        <v>42686.833194237581</v>
      </c>
      <c r="Q373" s="124">
        <f t="shared" si="27"/>
        <v>39580.838066909157</v>
      </c>
      <c r="R373" s="124">
        <f t="shared" si="28"/>
        <v>19005657.728961945</v>
      </c>
      <c r="Z373" s="2"/>
    </row>
    <row r="374" spans="13:26" x14ac:dyDescent="0.2">
      <c r="M374" s="2"/>
      <c r="N374" s="1">
        <f t="shared" si="29"/>
        <v>316</v>
      </c>
      <c r="O374" s="124">
        <f t="shared" si="30"/>
        <v>19005657.728961945</v>
      </c>
      <c r="P374" s="124">
        <f t="shared" si="31"/>
        <v>42686.833194237581</v>
      </c>
      <c r="Q374" s="124">
        <f t="shared" si="27"/>
        <v>39752.912064454016</v>
      </c>
      <c r="R374" s="124">
        <f t="shared" si="28"/>
        <v>19088097.474220637</v>
      </c>
      <c r="Z374" s="2"/>
    </row>
    <row r="375" spans="13:26" x14ac:dyDescent="0.2">
      <c r="M375" s="2"/>
      <c r="N375" s="1">
        <f t="shared" si="29"/>
        <v>317</v>
      </c>
      <c r="O375" s="124">
        <f t="shared" si="30"/>
        <v>19088097.474220637</v>
      </c>
      <c r="P375" s="124">
        <f t="shared" si="31"/>
        <v>42686.833194237581</v>
      </c>
      <c r="Q375" s="124">
        <f t="shared" si="27"/>
        <v>39925.345978113881</v>
      </c>
      <c r="R375" s="124">
        <f t="shared" si="28"/>
        <v>19170709.653392989</v>
      </c>
      <c r="Z375" s="2"/>
    </row>
    <row r="376" spans="13:26" x14ac:dyDescent="0.2">
      <c r="M376" s="2"/>
      <c r="N376" s="1">
        <f t="shared" si="29"/>
        <v>318</v>
      </c>
      <c r="O376" s="124">
        <f t="shared" si="30"/>
        <v>19170709.653392989</v>
      </c>
      <c r="P376" s="124">
        <f t="shared" si="31"/>
        <v>42686.833194237581</v>
      </c>
      <c r="Q376" s="124">
        <f t="shared" si="27"/>
        <v>40098.140560702144</v>
      </c>
      <c r="R376" s="124">
        <f t="shared" si="28"/>
        <v>19253494.627147928</v>
      </c>
      <c r="Z376" s="2"/>
    </row>
    <row r="377" spans="13:26" x14ac:dyDescent="0.2">
      <c r="M377" s="2"/>
      <c r="N377" s="1">
        <f t="shared" si="29"/>
        <v>319</v>
      </c>
      <c r="O377" s="124">
        <f t="shared" si="30"/>
        <v>19253494.627147928</v>
      </c>
      <c r="P377" s="124">
        <f t="shared" si="31"/>
        <v>42686.833194237581</v>
      </c>
      <c r="Q377" s="124">
        <f t="shared" si="27"/>
        <v>40271.296566606812</v>
      </c>
      <c r="R377" s="124">
        <f t="shared" si="28"/>
        <v>19336452.756908771</v>
      </c>
      <c r="Z377" s="2"/>
    </row>
    <row r="378" spans="13:26" x14ac:dyDescent="0.2">
      <c r="M378" s="2"/>
      <c r="N378" s="1">
        <f t="shared" si="29"/>
        <v>320</v>
      </c>
      <c r="O378" s="124">
        <f t="shared" si="30"/>
        <v>19336452.756908771</v>
      </c>
      <c r="P378" s="124">
        <f t="shared" si="31"/>
        <v>42686.833194237581</v>
      </c>
      <c r="Q378" s="124">
        <f t="shared" si="27"/>
        <v>40444.81475179379</v>
      </c>
      <c r="R378" s="124">
        <f t="shared" si="28"/>
        <v>19419584.404854801</v>
      </c>
      <c r="Z378" s="2"/>
    </row>
    <row r="379" spans="13:26" x14ac:dyDescent="0.2">
      <c r="M379" s="2"/>
      <c r="N379" s="1">
        <f t="shared" si="29"/>
        <v>321</v>
      </c>
      <c r="O379" s="124">
        <f t="shared" si="30"/>
        <v>19419584.404854801</v>
      </c>
      <c r="P379" s="124">
        <f t="shared" si="31"/>
        <v>42686.833194237581</v>
      </c>
      <c r="Q379" s="124">
        <f t="shared" ref="Q379:Q406" si="32">O379*$P$53</f>
        <v>40618.695873810197</v>
      </c>
      <c r="R379" s="124">
        <f t="shared" ref="R379:R406" si="33">O379+P379+Q379</f>
        <v>19502889.93392285</v>
      </c>
      <c r="Z379" s="2"/>
    </row>
    <row r="380" spans="13:26" x14ac:dyDescent="0.2">
      <c r="M380" s="2"/>
      <c r="N380" s="1">
        <f t="shared" ref="N380:N406" si="34">N379+1</f>
        <v>322</v>
      </c>
      <c r="O380" s="124">
        <f t="shared" ref="O380:O406" si="35">R379</f>
        <v>19502889.93392285</v>
      </c>
      <c r="P380" s="124">
        <f t="shared" ref="P380:P406" si="36">P379</f>
        <v>42686.833194237581</v>
      </c>
      <c r="Q380" s="124">
        <f t="shared" si="32"/>
        <v>40792.940691787662</v>
      </c>
      <c r="R380" s="124">
        <f t="shared" si="33"/>
        <v>19586369.707808875</v>
      </c>
      <c r="Z380" s="2"/>
    </row>
    <row r="381" spans="13:26" x14ac:dyDescent="0.2">
      <c r="M381" s="2"/>
      <c r="N381" s="1">
        <f t="shared" si="34"/>
        <v>323</v>
      </c>
      <c r="O381" s="124">
        <f t="shared" si="35"/>
        <v>19586369.707808875</v>
      </c>
      <c r="P381" s="124">
        <f t="shared" si="36"/>
        <v>42686.833194237581</v>
      </c>
      <c r="Q381" s="124">
        <f t="shared" si="32"/>
        <v>40967.549966445629</v>
      </c>
      <c r="R381" s="124">
        <f t="shared" si="33"/>
        <v>19670024.090969559</v>
      </c>
      <c r="Z381" s="2"/>
    </row>
    <row r="382" spans="13:26" x14ac:dyDescent="0.2">
      <c r="M382" s="2"/>
      <c r="N382" s="1">
        <f t="shared" si="34"/>
        <v>324</v>
      </c>
      <c r="O382" s="124">
        <f t="shared" si="35"/>
        <v>19670024.090969559</v>
      </c>
      <c r="P382" s="124">
        <f t="shared" si="36"/>
        <v>42686.833194237581</v>
      </c>
      <c r="Q382" s="124">
        <f t="shared" si="32"/>
        <v>41142.524460094712</v>
      </c>
      <c r="R382" s="124">
        <f t="shared" si="33"/>
        <v>19753853.448623892</v>
      </c>
      <c r="Z382" s="2"/>
    </row>
    <row r="383" spans="13:26" x14ac:dyDescent="0.2">
      <c r="M383" s="2"/>
      <c r="N383" s="1">
        <f t="shared" si="34"/>
        <v>325</v>
      </c>
      <c r="O383" s="124">
        <f t="shared" si="35"/>
        <v>19753853.448623892</v>
      </c>
      <c r="P383" s="124">
        <f t="shared" si="36"/>
        <v>42686.833194237581</v>
      </c>
      <c r="Q383" s="124">
        <f t="shared" si="32"/>
        <v>41317.86493663997</v>
      </c>
      <c r="R383" s="124">
        <f t="shared" si="33"/>
        <v>19837858.146754768</v>
      </c>
      <c r="Z383" s="2"/>
    </row>
    <row r="384" spans="13:26" x14ac:dyDescent="0.2">
      <c r="M384" s="2"/>
      <c r="N384" s="1">
        <f t="shared" si="34"/>
        <v>326</v>
      </c>
      <c r="O384" s="124">
        <f t="shared" si="35"/>
        <v>19837858.146754768</v>
      </c>
      <c r="P384" s="124">
        <f t="shared" si="36"/>
        <v>42686.833194237581</v>
      </c>
      <c r="Q384" s="124">
        <f t="shared" si="32"/>
        <v>41493.572161584307</v>
      </c>
      <c r="R384" s="124">
        <f t="shared" si="33"/>
        <v>19922038.55211059</v>
      </c>
      <c r="Z384" s="2"/>
    </row>
    <row r="385" spans="13:26" x14ac:dyDescent="0.2">
      <c r="M385" s="2"/>
      <c r="N385" s="1">
        <f t="shared" si="34"/>
        <v>327</v>
      </c>
      <c r="O385" s="124">
        <f t="shared" si="35"/>
        <v>19922038.55211059</v>
      </c>
      <c r="P385" s="124">
        <f t="shared" si="36"/>
        <v>42686.833194237581</v>
      </c>
      <c r="Q385" s="124">
        <f t="shared" si="32"/>
        <v>41669.64690203176</v>
      </c>
      <c r="R385" s="124">
        <f t="shared" si="33"/>
        <v>20006395.032206859</v>
      </c>
      <c r="Z385" s="2"/>
    </row>
    <row r="386" spans="13:26" x14ac:dyDescent="0.2">
      <c r="M386" s="2"/>
      <c r="N386" s="1">
        <f t="shared" si="34"/>
        <v>328</v>
      </c>
      <c r="O386" s="124">
        <f t="shared" si="35"/>
        <v>20006395.032206859</v>
      </c>
      <c r="P386" s="124">
        <f t="shared" si="36"/>
        <v>42686.833194237581</v>
      </c>
      <c r="Q386" s="124">
        <f t="shared" si="32"/>
        <v>41846.089926690867</v>
      </c>
      <c r="R386" s="124">
        <f t="shared" si="33"/>
        <v>20090927.955327787</v>
      </c>
      <c r="Z386" s="2"/>
    </row>
    <row r="387" spans="13:26" x14ac:dyDescent="0.2">
      <c r="M387" s="2"/>
      <c r="N387" s="1">
        <f t="shared" si="34"/>
        <v>329</v>
      </c>
      <c r="O387" s="124">
        <f t="shared" si="35"/>
        <v>20090927.955327787</v>
      </c>
      <c r="P387" s="124">
        <f t="shared" si="36"/>
        <v>42686.833194237581</v>
      </c>
      <c r="Q387" s="124">
        <f t="shared" si="32"/>
        <v>42022.902005878037</v>
      </c>
      <c r="R387" s="124">
        <f t="shared" si="33"/>
        <v>20175637.690527901</v>
      </c>
      <c r="Z387" s="2"/>
    </row>
    <row r="388" spans="13:26" x14ac:dyDescent="0.2">
      <c r="M388" s="2"/>
      <c r="N388" s="1">
        <f t="shared" si="34"/>
        <v>330</v>
      </c>
      <c r="O388" s="124">
        <f t="shared" si="35"/>
        <v>20175637.690527901</v>
      </c>
      <c r="P388" s="124">
        <f t="shared" si="36"/>
        <v>42686.833194237581</v>
      </c>
      <c r="Q388" s="124">
        <f t="shared" si="32"/>
        <v>42200.083911520895</v>
      </c>
      <c r="R388" s="124">
        <f t="shared" si="33"/>
        <v>20260524.607633658</v>
      </c>
      <c r="Z388" s="2"/>
    </row>
    <row r="389" spans="13:26" x14ac:dyDescent="0.2">
      <c r="M389" s="2"/>
      <c r="N389" s="1">
        <f t="shared" si="34"/>
        <v>331</v>
      </c>
      <c r="O389" s="124">
        <f t="shared" si="35"/>
        <v>20260524.607633658</v>
      </c>
      <c r="P389" s="124">
        <f t="shared" si="36"/>
        <v>42686.833194237581</v>
      </c>
      <c r="Q389" s="124">
        <f t="shared" si="32"/>
        <v>42377.636417161644</v>
      </c>
      <c r="R389" s="124">
        <f t="shared" si="33"/>
        <v>20345589.077245057</v>
      </c>
      <c r="Z389" s="2"/>
    </row>
    <row r="390" spans="13:26" x14ac:dyDescent="0.2">
      <c r="M390" s="2"/>
      <c r="N390" s="1">
        <f t="shared" si="34"/>
        <v>332</v>
      </c>
      <c r="O390" s="124">
        <f t="shared" si="35"/>
        <v>20345589.077245057</v>
      </c>
      <c r="P390" s="124">
        <f t="shared" si="36"/>
        <v>42686.833194237581</v>
      </c>
      <c r="Q390" s="124">
        <f t="shared" si="32"/>
        <v>42555.560297960488</v>
      </c>
      <c r="R390" s="124">
        <f t="shared" si="33"/>
        <v>20430831.470737256</v>
      </c>
      <c r="Z390" s="2"/>
    </row>
    <row r="391" spans="13:26" x14ac:dyDescent="0.2">
      <c r="M391" s="2"/>
      <c r="N391" s="1">
        <f t="shared" si="34"/>
        <v>333</v>
      </c>
      <c r="O391" s="124">
        <f t="shared" si="35"/>
        <v>20430831.470737256</v>
      </c>
      <c r="P391" s="124">
        <f t="shared" si="36"/>
        <v>42686.833194237581</v>
      </c>
      <c r="Q391" s="124">
        <f t="shared" si="32"/>
        <v>42733.856330698945</v>
      </c>
      <c r="R391" s="124">
        <f t="shared" si="33"/>
        <v>20516252.160262194</v>
      </c>
      <c r="Z391" s="2"/>
    </row>
    <row r="392" spans="13:26" x14ac:dyDescent="0.2">
      <c r="M392" s="2"/>
      <c r="N392" s="1">
        <f t="shared" si="34"/>
        <v>334</v>
      </c>
      <c r="O392" s="124">
        <f t="shared" si="35"/>
        <v>20516252.160262194</v>
      </c>
      <c r="P392" s="124">
        <f t="shared" si="36"/>
        <v>42686.833194237581</v>
      </c>
      <c r="Q392" s="124">
        <f t="shared" si="32"/>
        <v>42912.525293783307</v>
      </c>
      <c r="R392" s="124">
        <f t="shared" si="33"/>
        <v>20601851.518750213</v>
      </c>
      <c r="Z392" s="2"/>
    </row>
    <row r="393" spans="13:26" x14ac:dyDescent="0.2">
      <c r="M393" s="2"/>
      <c r="N393" s="1">
        <f t="shared" si="34"/>
        <v>335</v>
      </c>
      <c r="O393" s="124">
        <f t="shared" si="35"/>
        <v>20601851.518750213</v>
      </c>
      <c r="P393" s="124">
        <f t="shared" si="36"/>
        <v>42686.833194237581</v>
      </c>
      <c r="Q393" s="124">
        <f t="shared" si="32"/>
        <v>43091.567967247982</v>
      </c>
      <c r="R393" s="124">
        <f t="shared" si="33"/>
        <v>20687629.919911698</v>
      </c>
      <c r="Z393" s="2"/>
    </row>
    <row r="394" spans="13:26" x14ac:dyDescent="0.2">
      <c r="M394" s="2"/>
      <c r="N394" s="1">
        <f t="shared" si="34"/>
        <v>336</v>
      </c>
      <c r="O394" s="124">
        <f t="shared" si="35"/>
        <v>20687629.919911698</v>
      </c>
      <c r="P394" s="124">
        <f t="shared" si="36"/>
        <v>42686.833194237581</v>
      </c>
      <c r="Q394" s="124">
        <f t="shared" si="32"/>
        <v>43270.985132758949</v>
      </c>
      <c r="R394" s="124">
        <f t="shared" si="33"/>
        <v>20773587.738238692</v>
      </c>
      <c r="Z394" s="2"/>
    </row>
    <row r="395" spans="13:26" x14ac:dyDescent="0.2">
      <c r="M395" s="2"/>
      <c r="N395" s="1">
        <f t="shared" si="34"/>
        <v>337</v>
      </c>
      <c r="O395" s="124">
        <f t="shared" si="35"/>
        <v>20773587.738238692</v>
      </c>
      <c r="P395" s="124">
        <f t="shared" si="36"/>
        <v>42686.833194237581</v>
      </c>
      <c r="Q395" s="124">
        <f t="shared" si="32"/>
        <v>43450.777573617139</v>
      </c>
      <c r="R395" s="124">
        <f t="shared" si="33"/>
        <v>20859725.349006545</v>
      </c>
      <c r="Z395" s="2"/>
    </row>
    <row r="396" spans="13:26" x14ac:dyDescent="0.2">
      <c r="M396" s="2"/>
      <c r="N396" s="1">
        <f t="shared" si="34"/>
        <v>338</v>
      </c>
      <c r="O396" s="124">
        <f t="shared" si="35"/>
        <v>20859725.349006545</v>
      </c>
      <c r="P396" s="124">
        <f t="shared" si="36"/>
        <v>42686.833194237581</v>
      </c>
      <c r="Q396" s="124">
        <f t="shared" si="32"/>
        <v>43630.946074761858</v>
      </c>
      <c r="R396" s="124">
        <f t="shared" si="33"/>
        <v>20946043.128275543</v>
      </c>
      <c r="Z396" s="2"/>
    </row>
    <row r="397" spans="13:26" x14ac:dyDescent="0.2">
      <c r="M397" s="2"/>
      <c r="N397" s="1">
        <f t="shared" si="34"/>
        <v>339</v>
      </c>
      <c r="O397" s="124">
        <f t="shared" si="35"/>
        <v>20946043.128275543</v>
      </c>
      <c r="P397" s="124">
        <f t="shared" si="36"/>
        <v>42686.833194237581</v>
      </c>
      <c r="Q397" s="124">
        <f t="shared" si="32"/>
        <v>43811.491422774227</v>
      </c>
      <c r="R397" s="124">
        <f t="shared" si="33"/>
        <v>21032541.452892553</v>
      </c>
      <c r="Z397" s="2"/>
    </row>
    <row r="398" spans="13:26" x14ac:dyDescent="0.2">
      <c r="M398" s="2"/>
      <c r="N398" s="1">
        <f t="shared" si="34"/>
        <v>340</v>
      </c>
      <c r="O398" s="124">
        <f t="shared" si="35"/>
        <v>21032541.452892553</v>
      </c>
      <c r="P398" s="124">
        <f t="shared" si="36"/>
        <v>42686.833194237581</v>
      </c>
      <c r="Q398" s="124">
        <f t="shared" si="32"/>
        <v>43992.414405880605</v>
      </c>
      <c r="R398" s="124">
        <f t="shared" si="33"/>
        <v>21119220.700492673</v>
      </c>
      <c r="Z398" s="2"/>
    </row>
    <row r="399" spans="13:26" x14ac:dyDescent="0.2">
      <c r="M399" s="2"/>
      <c r="N399" s="1">
        <f t="shared" si="34"/>
        <v>341</v>
      </c>
      <c r="O399" s="124">
        <f t="shared" si="35"/>
        <v>21119220.700492673</v>
      </c>
      <c r="P399" s="124">
        <f t="shared" si="36"/>
        <v>42686.833194237581</v>
      </c>
      <c r="Q399" s="124">
        <f t="shared" si="32"/>
        <v>44173.715813956042</v>
      </c>
      <c r="R399" s="124">
        <f t="shared" si="33"/>
        <v>21206081.249500867</v>
      </c>
      <c r="Z399" s="2"/>
    </row>
    <row r="400" spans="13:26" x14ac:dyDescent="0.2">
      <c r="M400" s="2"/>
      <c r="N400" s="1">
        <f t="shared" si="34"/>
        <v>342</v>
      </c>
      <c r="O400" s="124">
        <f t="shared" si="35"/>
        <v>21206081.249500867</v>
      </c>
      <c r="P400" s="124">
        <f t="shared" si="36"/>
        <v>42686.833194237581</v>
      </c>
      <c r="Q400" s="124">
        <f t="shared" si="32"/>
        <v>44355.3964385277</v>
      </c>
      <c r="R400" s="124">
        <f t="shared" si="33"/>
        <v>21293123.479133632</v>
      </c>
      <c r="Z400" s="2"/>
    </row>
    <row r="401" spans="13:26" x14ac:dyDescent="0.2">
      <c r="M401" s="2"/>
      <c r="N401" s="1">
        <f t="shared" si="34"/>
        <v>343</v>
      </c>
      <c r="O401" s="124">
        <f t="shared" si="35"/>
        <v>21293123.479133632</v>
      </c>
      <c r="P401" s="124">
        <f t="shared" si="36"/>
        <v>42686.833194237581</v>
      </c>
      <c r="Q401" s="124">
        <f t="shared" si="32"/>
        <v>44537.457072778336</v>
      </c>
      <c r="R401" s="124">
        <f t="shared" si="33"/>
        <v>21380347.769400649</v>
      </c>
      <c r="Z401" s="2"/>
    </row>
    <row r="402" spans="13:26" x14ac:dyDescent="0.2">
      <c r="M402" s="2"/>
      <c r="N402" s="1">
        <f t="shared" si="34"/>
        <v>344</v>
      </c>
      <c r="O402" s="124">
        <f t="shared" si="35"/>
        <v>21380347.769400649</v>
      </c>
      <c r="P402" s="124">
        <f t="shared" si="36"/>
        <v>42686.833194237581</v>
      </c>
      <c r="Q402" s="124">
        <f t="shared" si="32"/>
        <v>44719.898511549763</v>
      </c>
      <c r="R402" s="124">
        <f t="shared" si="33"/>
        <v>21467754.501106437</v>
      </c>
      <c r="Z402" s="2"/>
    </row>
    <row r="403" spans="13:26" x14ac:dyDescent="0.2">
      <c r="M403" s="2"/>
      <c r="N403" s="1">
        <f t="shared" si="34"/>
        <v>345</v>
      </c>
      <c r="O403" s="124">
        <f t="shared" si="35"/>
        <v>21467754.501106437</v>
      </c>
      <c r="P403" s="124">
        <f t="shared" si="36"/>
        <v>42686.833194237581</v>
      </c>
      <c r="Q403" s="124">
        <f t="shared" si="32"/>
        <v>44902.721551346309</v>
      </c>
      <c r="R403" s="124">
        <f t="shared" si="33"/>
        <v>21555344.055852022</v>
      </c>
      <c r="Z403" s="2"/>
    </row>
    <row r="404" spans="13:26" x14ac:dyDescent="0.2">
      <c r="M404" s="2"/>
      <c r="N404" s="1">
        <f t="shared" si="34"/>
        <v>346</v>
      </c>
      <c r="O404" s="124">
        <f t="shared" si="35"/>
        <v>21555344.055852022</v>
      </c>
      <c r="P404" s="124">
        <f t="shared" si="36"/>
        <v>42686.833194237581</v>
      </c>
      <c r="Q404" s="124">
        <f t="shared" si="32"/>
        <v>45085.926990338296</v>
      </c>
      <c r="R404" s="124">
        <f t="shared" si="33"/>
        <v>21643116.816036597</v>
      </c>
      <c r="Z404" s="2"/>
    </row>
    <row r="405" spans="13:26" x14ac:dyDescent="0.2">
      <c r="M405" s="2"/>
      <c r="N405" s="1">
        <f t="shared" si="34"/>
        <v>347</v>
      </c>
      <c r="O405" s="124">
        <f t="shared" si="35"/>
        <v>21643116.816036597</v>
      </c>
      <c r="P405" s="124">
        <f t="shared" si="36"/>
        <v>42686.833194237581</v>
      </c>
      <c r="Q405" s="124">
        <f t="shared" si="32"/>
        <v>45269.515628365523</v>
      </c>
      <c r="R405" s="124">
        <f t="shared" si="33"/>
        <v>21731073.164859198</v>
      </c>
      <c r="Z405" s="2"/>
    </row>
    <row r="406" spans="13:26" x14ac:dyDescent="0.2">
      <c r="M406" s="2"/>
      <c r="N406" s="1">
        <f t="shared" si="34"/>
        <v>348</v>
      </c>
      <c r="O406" s="124">
        <f t="shared" si="35"/>
        <v>21731073.164859198</v>
      </c>
      <c r="P406" s="124">
        <f t="shared" si="36"/>
        <v>42686.833194237581</v>
      </c>
      <c r="Q406" s="124">
        <f t="shared" si="32"/>
        <v>45453.488266940774</v>
      </c>
      <c r="R406" s="124">
        <f t="shared" si="33"/>
        <v>21819213.486320376</v>
      </c>
      <c r="Z406" s="2"/>
    </row>
    <row r="407" spans="13:26" x14ac:dyDescent="0.2">
      <c r="M407" s="2"/>
      <c r="N407" s="163" t="s">
        <v>216</v>
      </c>
      <c r="O407" s="163" t="s">
        <v>216</v>
      </c>
      <c r="P407" s="163" t="s">
        <v>216</v>
      </c>
      <c r="Q407" s="163" t="s">
        <v>216</v>
      </c>
      <c r="R407" s="163" t="s">
        <v>216</v>
      </c>
      <c r="Z407" s="2"/>
    </row>
    <row r="408" spans="13:26" x14ac:dyDescent="0.2">
      <c r="M408" s="2"/>
      <c r="N408" s="134"/>
      <c r="O408" s="134" t="s">
        <v>231</v>
      </c>
      <c r="P408" s="196">
        <f>SUM(P59:P406)</f>
        <v>14855017.951594589</v>
      </c>
      <c r="Q408" s="196">
        <f>SUM(Q59:Q406)</f>
        <v>6964195.5347257778</v>
      </c>
      <c r="R408" s="196">
        <f>P408+Q408</f>
        <v>21819213.486320369</v>
      </c>
      <c r="S408" s="124">
        <f>R408-P54</f>
        <v>-1.5273690223693848E-7</v>
      </c>
      <c r="Z408" s="2"/>
    </row>
    <row r="409" spans="13:26" x14ac:dyDescent="0.2"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6343A-2B19-40DF-9CD6-E9CAFF23E4D6}">
  <sheetPr>
    <tabColor theme="2" tint="-0.499984740745262"/>
    <pageSetUpPr fitToPage="1"/>
  </sheetPr>
  <dimension ref="A1:AH409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2.710937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28515625" style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5703125" style="1" bestFit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Lake Mabel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2054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10267707.510507748</v>
      </c>
      <c r="Q8" s="184">
        <f>G10</f>
        <v>4535818.3502721377</v>
      </c>
      <c r="R8" s="184">
        <f>G11</f>
        <v>4486871.7921197191</v>
      </c>
      <c r="S8" s="184">
        <f>G12</f>
        <v>4409710.3283953713</v>
      </c>
      <c r="T8" s="184">
        <f>G13</f>
        <v>-3164692.9602794796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21351309.320617698</v>
      </c>
      <c r="Q9" s="184">
        <f>L10</f>
        <v>10203684.470157972</v>
      </c>
      <c r="R9" s="184">
        <f>L11</f>
        <v>10237931.330551917</v>
      </c>
      <c r="S9" s="184">
        <f>L12</f>
        <v>8130739.877088381</v>
      </c>
      <c r="T9" s="184">
        <f>L13</f>
        <v>-7221046.3571805749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26</v>
      </c>
      <c r="B10" s="170">
        <f>'Escalation Factors'!$A$10</f>
        <v>2023</v>
      </c>
      <c r="C10" s="201">
        <v>2054</v>
      </c>
      <c r="D10" s="10" t="s">
        <v>155</v>
      </c>
      <c r="E10" s="184">
        <f>VLOOKUP($A$10,'Cost Estimates in 2023'!$A:$F,2,FALSE)</f>
        <v>4301345</v>
      </c>
      <c r="F10" s="164">
        <f>VLOOKUP(G$7,Multiplier_Labor,3,FALSE)</f>
        <v>1.0545116353773385</v>
      </c>
      <c r="G10" s="185">
        <f>E10*F10</f>
        <v>4535818.3502721377</v>
      </c>
      <c r="H10" s="137"/>
      <c r="J10" s="165">
        <f>C10+1</f>
        <v>2055</v>
      </c>
      <c r="K10" s="164">
        <f>VLOOKUP(J$10,Multiplier_Labor,4,FALSE)</f>
        <v>2.2495796088363584</v>
      </c>
      <c r="L10" s="185">
        <f>G10*K10</f>
        <v>10203684.470157972</v>
      </c>
      <c r="M10" s="2"/>
      <c r="O10" s="134" t="s">
        <v>235</v>
      </c>
      <c r="P10" s="184">
        <f>SUM(Q10:T10)</f>
        <v>21351309.320617698</v>
      </c>
      <c r="Q10" s="184">
        <f>Q9-Q16</f>
        <v>10203684.470157972</v>
      </c>
      <c r="R10" s="184">
        <f>R9-R16</f>
        <v>10237931.330551917</v>
      </c>
      <c r="S10" s="184">
        <f>S9-S16</f>
        <v>8130739.877088381</v>
      </c>
      <c r="T10" s="184">
        <f>T9-T16</f>
        <v>-7221046.3571805749</v>
      </c>
      <c r="Z10" s="2"/>
      <c r="AA10" s="186" t="str">
        <f>A10</f>
        <v>Lake Mabel Solar</v>
      </c>
      <c r="AB10" s="182">
        <f>P12</f>
        <v>29</v>
      </c>
      <c r="AC10" s="187">
        <f>G7</f>
        <v>2025</v>
      </c>
      <c r="AD10" s="187">
        <f>C10</f>
        <v>2054</v>
      </c>
      <c r="AE10" s="182">
        <f>G15</f>
        <v>10267707.510507748</v>
      </c>
      <c r="AF10" s="182">
        <f>P16</f>
        <v>0</v>
      </c>
      <c r="AG10" s="182">
        <f>L15</f>
        <v>21351309.320617698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4425775</v>
      </c>
      <c r="F11" s="164">
        <f>VLOOKUP(G$7,Multiplier_Materials,3,FALSE)</f>
        <v>1.0138047668757943</v>
      </c>
      <c r="G11" s="185">
        <f>E11*F11</f>
        <v>4486871.7921197191</v>
      </c>
      <c r="H11" s="137"/>
      <c r="K11" s="164">
        <f>VLOOKUP(J$10,Multiplier_Materials,4,FALSE)</f>
        <v>2.2817525895285815</v>
      </c>
      <c r="L11" s="185">
        <f>G11*K11</f>
        <v>10237931.330551917</v>
      </c>
      <c r="M11" s="2"/>
      <c r="O11" s="134" t="s">
        <v>234</v>
      </c>
      <c r="P11" s="184">
        <f>SUM(Q11:T11)</f>
        <v>10267707.510507742</v>
      </c>
      <c r="Q11" s="184">
        <f>Q10/((1+Q13)^(P12))</f>
        <v>4535818.3502721442</v>
      </c>
      <c r="R11" s="184">
        <f>R10/((1+R13)^(P12))</f>
        <v>4486871.7921197163</v>
      </c>
      <c r="S11" s="184">
        <f>S10/((1+S13)^(P12))</f>
        <v>4409710.3283953583</v>
      </c>
      <c r="T11" s="184">
        <f>T10/((1+T13)^(P12))</f>
        <v>-3164692.9602794778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4233265</v>
      </c>
      <c r="F12" s="164">
        <f>VLOOKUP(G$7,Multiplier_GDP,3,FALSE)</f>
        <v>1.0416806716317952</v>
      </c>
      <c r="G12" s="185">
        <f>E12*F12</f>
        <v>4409710.3283953713</v>
      </c>
      <c r="H12" s="137"/>
      <c r="K12" s="164">
        <f>VLOOKUP(J$10,Multiplier_GDP,4,FALSE)</f>
        <v>1.8438262995943857</v>
      </c>
      <c r="L12" s="185">
        <f>G12*K12</f>
        <v>8130739.877088381</v>
      </c>
      <c r="M12" s="2"/>
      <c r="O12" s="134" t="s">
        <v>244</v>
      </c>
      <c r="P12" s="184">
        <f>(P7-P6)</f>
        <v>29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-3121600</v>
      </c>
      <c r="F13" s="164">
        <f>F11</f>
        <v>1.0138047668757943</v>
      </c>
      <c r="G13" s="185">
        <f>E13*F13</f>
        <v>-3164692.9602794796</v>
      </c>
      <c r="H13" s="137"/>
      <c r="K13" s="164">
        <f>K11</f>
        <v>2.2817525895285815</v>
      </c>
      <c r="L13" s="185">
        <f>G13*K13</f>
        <v>-7221046.3571805749</v>
      </c>
      <c r="M13" s="2"/>
      <c r="O13" s="180" t="s">
        <v>237</v>
      </c>
      <c r="P13" s="189">
        <f>IF(P8=0,0,((P9/P8)^(1/($P7-$P6))-1))</f>
        <v>2.5566505118549632E-2</v>
      </c>
      <c r="Q13" s="189">
        <f>IF(Q8=0,0,((Q9/Q8)^(1/($P7-$P6))-1))</f>
        <v>2.8351122457249911E-2</v>
      </c>
      <c r="R13" s="189">
        <f>IF(R8=0,0,((R9/R8)^(1/($P7-$P6))-1))</f>
        <v>2.8854799844558521E-2</v>
      </c>
      <c r="S13" s="189">
        <f>IF(S8=0,0,((S9/S8)^(1/($P7-$P6))-1))</f>
        <v>2.1322168811715114E-2</v>
      </c>
      <c r="T13" s="189">
        <f>IF(T8=0,0,((T9/T8)^(1/($P7-$P6))-1))</f>
        <v>2.8854799844558521E-2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504873.72611951496</v>
      </c>
      <c r="Q14" s="185">
        <f>PMT(Q13,$P12,-Q11)</f>
        <v>231506.58500099834</v>
      </c>
      <c r="R14" s="185">
        <f>PMT(R13,$P12,-R11)</f>
        <v>230476.19468750997</v>
      </c>
      <c r="S14" s="185">
        <f>PMT(S13,$P12,-S11)</f>
        <v>205451.06061135491</v>
      </c>
      <c r="T14" s="185">
        <f>PMT(T13,$P12,-T11)</f>
        <v>-162560.11418034829</v>
      </c>
      <c r="U14" s="190"/>
      <c r="Z14" s="2"/>
    </row>
    <row r="15" spans="1:34" x14ac:dyDescent="0.2">
      <c r="E15" s="185">
        <f>SUM(E10:E13)</f>
        <v>9838785</v>
      </c>
      <c r="F15" s="124"/>
      <c r="G15" s="185">
        <f>SUM(G10:G13)</f>
        <v>10267707.510507748</v>
      </c>
      <c r="H15" s="137"/>
      <c r="L15" s="185">
        <f>SUM(L10:L13)</f>
        <v>21351309.320617698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504873.72611951496</v>
      </c>
      <c r="Q17" s="124">
        <f>IF($N17&lt;=TRUNC($P$12),Q14*(1+0),0)</f>
        <v>231506.58500099834</v>
      </c>
      <c r="R17" s="124">
        <f>IF($N17&lt;=TRUNC($P$12),R14*(1+0),0)</f>
        <v>230476.19468750997</v>
      </c>
      <c r="S17" s="124">
        <f>IF($N17&lt;=TRUNC($P$12),S14*(1+0),0)</f>
        <v>205451.06061135491</v>
      </c>
      <c r="T17" s="124">
        <f>IF($N17&lt;=TRUNC($P$12),T14*(1+0),0)</f>
        <v>-162560.11418034829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517777.56476670026</v>
      </c>
      <c r="Q18" s="124">
        <f t="shared" ref="Q18:Q48" si="3">IF($N18&lt;=TRUNC($P$12),Q17*(1+Q$13),0)</f>
        <v>238070.05654202137</v>
      </c>
      <c r="R18" s="124">
        <f t="shared" ref="R18:R48" si="4">IF($N18&lt;=TRUNC($P$12),R17*(1+R$13),0)</f>
        <v>237126.53915415358</v>
      </c>
      <c r="S18" s="124">
        <f t="shared" ref="S18:S48" si="5">IF($N18&lt;=TRUNC($P$12),S17*(1+S$13),0)</f>
        <v>209831.72280825613</v>
      </c>
      <c r="T18" s="124">
        <f t="shared" ref="T18:T48" si="6">IF($N18&lt;=TRUNC($P$12),T17*(1+T$13),0)</f>
        <v>-167250.75373773082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531017.43731107039</v>
      </c>
      <c r="Q19" s="124">
        <f t="shared" si="3"/>
        <v>244819.60986844864</v>
      </c>
      <c r="R19" s="124">
        <f t="shared" si="4"/>
        <v>243968.77797927955</v>
      </c>
      <c r="S19" s="124">
        <f t="shared" si="5"/>
        <v>214305.79022402677</v>
      </c>
      <c r="T19" s="124">
        <f t="shared" si="6"/>
        <v>-172076.7407606846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544602.24263123167</v>
      </c>
      <c r="Q20" s="124">
        <f t="shared" si="3"/>
        <v>251760.52060776518</v>
      </c>
      <c r="R20" s="124">
        <f t="shared" si="4"/>
        <v>251008.44823619319</v>
      </c>
      <c r="S20" s="124">
        <f t="shared" si="5"/>
        <v>218875.25446051147</v>
      </c>
      <c r="T20" s="124">
        <f t="shared" si="6"/>
        <v>-177041.98067323814</v>
      </c>
      <c r="U20" s="196">
        <f>SUM(Q17:T20)/4</f>
        <v>524567.74270712945</v>
      </c>
      <c r="V20" s="124">
        <f>SUM(Q17:Q20)/4</f>
        <v>241539.19300480836</v>
      </c>
      <c r="W20" s="124">
        <f>SUM(R17:R20)/4</f>
        <v>240644.99001428406</v>
      </c>
      <c r="X20" s="124">
        <f>SUM(S17:S20)/4</f>
        <v>212115.95702603733</v>
      </c>
      <c r="Y20" s="124">
        <f>SUM(T17:T20)/4</f>
        <v>-169732.39733800048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558541.11872193567</v>
      </c>
      <c r="Q21" s="124">
        <f t="shared" si="3"/>
        <v>258898.21395741691</v>
      </c>
      <c r="R21" s="124">
        <f t="shared" si="4"/>
        <v>258251.24676934176</v>
      </c>
      <c r="S21" s="124">
        <f t="shared" si="5"/>
        <v>223542.14958482559</v>
      </c>
      <c r="T21" s="124">
        <f t="shared" si="6"/>
        <v>-182150.49158964862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572843.44919851678</v>
      </c>
      <c r="Q22" s="124">
        <f t="shared" si="3"/>
        <v>266238.26892528695</v>
      </c>
      <c r="R22" s="124">
        <f t="shared" si="4"/>
        <v>265703.03480447881</v>
      </c>
      <c r="S22" s="124">
        <f t="shared" si="5"/>
        <v>228308.55303480692</v>
      </c>
      <c r="T22" s="124">
        <f t="shared" si="6"/>
        <v>-187406.40756605586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587518.8699800591</v>
      </c>
      <c r="Q23" s="124">
        <f t="shared" si="3"/>
        <v>273786.42269039399</v>
      </c>
      <c r="R23" s="124">
        <f t="shared" si="4"/>
        <v>273369.84269185382</v>
      </c>
      <c r="S23" s="124">
        <f t="shared" si="5"/>
        <v>233176.58654377348</v>
      </c>
      <c r="T23" s="124">
        <f t="shared" si="6"/>
        <v>-192813.98194596215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602577.27615624166</v>
      </c>
      <c r="Q24" s="124">
        <f t="shared" si="3"/>
        <v>281548.57508722175</v>
      </c>
      <c r="R24" s="124">
        <f t="shared" si="4"/>
        <v>281257.87478626572</v>
      </c>
      <c r="S24" s="124">
        <f t="shared" si="5"/>
        <v>238148.41708499932</v>
      </c>
      <c r="T24" s="124">
        <f t="shared" si="6"/>
        <v>-198377.59080224522</v>
      </c>
      <c r="U24" s="196">
        <f>SUM(Q21:T24)/4</f>
        <v>580370.17851418827</v>
      </c>
      <c r="V24" s="124">
        <f>SUM(Q21:Q24)/4</f>
        <v>270117.87016507989</v>
      </c>
      <c r="W24" s="124">
        <f>SUM(R21:R24)/4</f>
        <v>269645.49976298504</v>
      </c>
      <c r="X24" s="124">
        <f>SUM(S21:S24)/4</f>
        <v>230793.92656210135</v>
      </c>
      <c r="Y24" s="124">
        <f>SUM(T21:T24)/4</f>
        <v>-190187.11797597795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618028.82904295169</v>
      </c>
      <c r="Q25" s="124">
        <f t="shared" si="3"/>
        <v>289530.79321718379</v>
      </c>
      <c r="R25" s="124">
        <f t="shared" si="4"/>
        <v>289373.51446792932</v>
      </c>
      <c r="S25" s="124">
        <f t="shared" si="5"/>
        <v>243226.25783632841</v>
      </c>
      <c r="T25" s="124">
        <f t="shared" si="6"/>
        <v>-204101.73647848974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633883.96343189967</v>
      </c>
      <c r="Q26" s="124">
        <f t="shared" si="3"/>
        <v>297739.31619082886</v>
      </c>
      <c r="R26" s="124">
        <f t="shared" si="4"/>
        <v>297723.32930821786</v>
      </c>
      <c r="S26" s="124">
        <f t="shared" si="5"/>
        <v>248412.36916535636</v>
      </c>
      <c r="T26" s="124">
        <f t="shared" si="6"/>
        <v>-209991.05123250338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650153.39503960754</v>
      </c>
      <c r="Q27" s="124">
        <f t="shared" si="3"/>
        <v>306180.56000449287</v>
      </c>
      <c r="R27" s="124">
        <f t="shared" si="4"/>
        <v>306314.07638446207</v>
      </c>
      <c r="S27" s="124">
        <f t="shared" si="5"/>
        <v>253709.05963561818</v>
      </c>
      <c r="T27" s="124">
        <f t="shared" si="6"/>
        <v>-216050.3009849657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666848.128161303</v>
      </c>
      <c r="Q28" s="124">
        <f t="shared" si="3"/>
        <v>314861.12255520961</v>
      </c>
      <c r="R28" s="124">
        <f t="shared" si="4"/>
        <v>315152.70774810651</v>
      </c>
      <c r="S28" s="124">
        <f t="shared" si="5"/>
        <v>259118.68703423033</v>
      </c>
      <c r="T28" s="124">
        <f t="shared" si="6"/>
        <v>-222284.38917624351</v>
      </c>
      <c r="U28" s="196">
        <f>SUM(Q25:T28)/4</f>
        <v>642228.5789189405</v>
      </c>
      <c r="V28" s="124">
        <f>SUM(Q25:Q28)/4</f>
        <v>302077.94799192878</v>
      </c>
      <c r="W28" s="124">
        <f>SUM(R25:R28)/4</f>
        <v>302140.90697717894</v>
      </c>
      <c r="X28" s="124">
        <f>SUM(S25:S28)/4</f>
        <v>251116.5934178833</v>
      </c>
      <c r="Y28" s="124">
        <f>SUM(T25:T28)/4</f>
        <v>-213106.86946805054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683979.46353539848</v>
      </c>
      <c r="Q29" s="124">
        <f t="shared" si="3"/>
        <v>323787.78879779956</v>
      </c>
      <c r="R29" s="124">
        <f t="shared" si="4"/>
        <v>324246.37605064875</v>
      </c>
      <c r="S29" s="124">
        <f t="shared" si="5"/>
        <v>264643.65942144417</v>
      </c>
      <c r="T29" s="124">
        <f t="shared" si="6"/>
        <v>-228698.36073449397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701559.00642439362</v>
      </c>
      <c r="Q30" s="124">
        <f t="shared" si="3"/>
        <v>332967.53604816814</v>
      </c>
      <c r="R30" s="124">
        <f t="shared" si="4"/>
        <v>333602.44033191365</v>
      </c>
      <c r="S30" s="124">
        <f t="shared" si="5"/>
        <v>270286.43620257825</v>
      </c>
      <c r="T30" s="124">
        <f t="shared" si="6"/>
        <v>-235297.40615826644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719598.67491820548</v>
      </c>
      <c r="Q31" s="124">
        <f t="shared" si="3"/>
        <v>342407.53943695856</v>
      </c>
      <c r="R31" s="124">
        <f t="shared" si="4"/>
        <v>343228.47197534732</v>
      </c>
      <c r="S31" s="124">
        <f t="shared" si="5"/>
        <v>276049.52922280651</v>
      </c>
      <c r="T31" s="124">
        <f t="shared" si="6"/>
        <v>-242086.86571690702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738110.70846609573</v>
      </c>
      <c r="Q32" s="124">
        <f t="shared" si="3"/>
        <v>352115.17751782137</v>
      </c>
      <c r="R32" s="124">
        <f t="shared" si="4"/>
        <v>353132.26083514962</v>
      </c>
      <c r="S32" s="124">
        <f t="shared" si="5"/>
        <v>281935.50388528965</v>
      </c>
      <c r="T32" s="124">
        <f t="shared" si="6"/>
        <v>-249072.23377216488</v>
      </c>
      <c r="U32" s="196">
        <f>SUM(Q29:T32)/4</f>
        <v>710811.96333602339</v>
      </c>
      <c r="V32" s="124">
        <f>SUM(Q29:Q32)/4</f>
        <v>337819.51045018691</v>
      </c>
      <c r="W32" s="124">
        <f>SUM(R29:R32)/4</f>
        <v>338552.38729826483</v>
      </c>
      <c r="X32" s="124">
        <f>SUM(S29:S32)/4</f>
        <v>273228.78218302963</v>
      </c>
      <c r="Y32" s="124">
        <f>SUM(T29:T32)/4</f>
        <v>-238788.7165954581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757107.67664353969</v>
      </c>
      <c r="Q33" s="124">
        <f t="shared" si="3"/>
        <v>362098.03803468542</v>
      </c>
      <c r="R33" s="124">
        <f t="shared" si="4"/>
        <v>363321.82154020428</v>
      </c>
      <c r="S33" s="124">
        <f t="shared" si="5"/>
        <v>287946.98029314779</v>
      </c>
      <c r="T33" s="124">
        <f t="shared" si="6"/>
        <v>-256259.16322449778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776602.48816055106</v>
      </c>
      <c r="Q34" s="124">
        <f t="shared" si="3"/>
        <v>372363.92385253671</v>
      </c>
      <c r="R34" s="124">
        <f t="shared" si="4"/>
        <v>373805.39997990726</v>
      </c>
      <c r="S34" s="124">
        <f t="shared" si="5"/>
        <v>294086.63441578188</v>
      </c>
      <c r="T34" s="124">
        <f t="shared" si="6"/>
        <v>-263653.47008767474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796608.40011817112</v>
      </c>
      <c r="Q35" s="124">
        <f t="shared" si="3"/>
        <v>382920.85905634204</v>
      </c>
      <c r="R35" s="124">
        <f t="shared" si="4"/>
        <v>384591.47997714265</v>
      </c>
      <c r="S35" s="124">
        <f t="shared" si="5"/>
        <v>300357.19928006432</v>
      </c>
      <c r="T35" s="124">
        <f t="shared" si="6"/>
        <v>-271261.13819537789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817139.02752000443</v>
      </c>
      <c r="Q36" s="124">
        <f t="shared" si="3"/>
        <v>393777.09522288374</v>
      </c>
      <c r="R36" s="124">
        <f t="shared" si="4"/>
        <v>395688.79015380563</v>
      </c>
      <c r="S36" s="124">
        <f t="shared" si="5"/>
        <v>306761.46618692781</v>
      </c>
      <c r="T36" s="124">
        <f t="shared" si="6"/>
        <v>-279088.32404361264</v>
      </c>
      <c r="U36" s="196">
        <f>SUM(Q33:T36)/4</f>
        <v>786864.39811056666</v>
      </c>
      <c r="V36" s="124">
        <f>SUM(Q33:Q36)/4</f>
        <v>377789.97904161201</v>
      </c>
      <c r="W36" s="124">
        <f>SUM(R33:R36)/4</f>
        <v>379351.87291276496</v>
      </c>
      <c r="X36" s="124">
        <f>SUM(S33:S36)/4</f>
        <v>297288.07004398044</v>
      </c>
      <c r="Y36" s="124">
        <f>SUM(T33:T36)/4</f>
        <v>-267565.52388779074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838208.35304588755</v>
      </c>
      <c r="Q37" s="124">
        <f t="shared" si="3"/>
        <v>404941.11787040788</v>
      </c>
      <c r="R37" s="124">
        <f t="shared" si="4"/>
        <v>407106.31099442922</v>
      </c>
      <c r="S37" s="124">
        <f t="shared" si="5"/>
        <v>313302.28595389472</v>
      </c>
      <c r="T37" s="124">
        <f t="shared" si="6"/>
        <v>-287141.36177284439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859830.73709496378</v>
      </c>
      <c r="Q38" s="124">
        <f t="shared" si="3"/>
        <v>416421.65309112746</v>
      </c>
      <c r="R38" s="124">
        <f t="shared" si="4"/>
        <v>418853.28211363009</v>
      </c>
      <c r="S38" s="124">
        <f t="shared" si="5"/>
        <v>319982.5701840999</v>
      </c>
      <c r="T38" s="124">
        <f t="shared" si="6"/>
        <v>-295426.76829389378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882020.92810565268</v>
      </c>
      <c r="Q39" s="124">
        <f t="shared" si="3"/>
        <v>428227.67437176447</v>
      </c>
      <c r="R39" s="124">
        <f t="shared" si="4"/>
        <v>430939.20973325527</v>
      </c>
      <c r="S39" s="124">
        <f t="shared" si="5"/>
        <v>326805.29256237176</v>
      </c>
      <c r="T39" s="124">
        <f t="shared" si="6"/>
        <v>-303951.24856173887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904794.07316019933</v>
      </c>
      <c r="Q40" s="124">
        <f t="shared" si="3"/>
        <v>440368.40960746171</v>
      </c>
      <c r="R40" s="124">
        <f t="shared" si="4"/>
        <v>443373.87437528057</v>
      </c>
      <c r="S40" s="124">
        <f t="shared" si="5"/>
        <v>333773.49017894862</v>
      </c>
      <c r="T40" s="124">
        <f t="shared" si="6"/>
        <v>-312721.70100149151</v>
      </c>
      <c r="U40" s="196">
        <f>SUM(Q37:T40)/4</f>
        <v>871213.52285167575</v>
      </c>
      <c r="V40" s="124">
        <f>SUM(Q37:Q40)/4</f>
        <v>422489.71373519039</v>
      </c>
      <c r="W40" s="124">
        <f>SUM(R37:R40)/4</f>
        <v>425068.16930414876</v>
      </c>
      <c r="X40" s="124">
        <f>SUM(S37:S40)/4</f>
        <v>323465.90971982875</v>
      </c>
      <c r="Y40" s="124">
        <f>SUM(T37:T40)/4</f>
        <v>-299810.26990749215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928165.728881713</v>
      </c>
      <c r="Q41" s="124">
        <f t="shared" si="3"/>
        <v>452853.34831454727</v>
      </c>
      <c r="R41" s="124">
        <f t="shared" si="4"/>
        <v>456167.3387766857</v>
      </c>
      <c r="S41" s="124">
        <f t="shared" si="5"/>
        <v>340890.26488141948</v>
      </c>
      <c r="T41" s="124">
        <f t="shared" si="6"/>
        <v>-321745.22309093946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952151.87263182062</v>
      </c>
      <c r="Q42" s="124">
        <f t="shared" si="3"/>
        <v>465692.24904778867</v>
      </c>
      <c r="R42" s="124">
        <f t="shared" si="4"/>
        <v>469329.9560327119</v>
      </c>
      <c r="S42" s="124">
        <f t="shared" si="5"/>
        <v>348158.78465549141</v>
      </c>
      <c r="T42" s="124">
        <f t="shared" si="6"/>
        <v>-331029.11710417137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976768.91401729023</v>
      </c>
      <c r="Q43" s="124">
        <f t="shared" si="3"/>
        <v>478895.14702793467</v>
      </c>
      <c r="R43" s="124">
        <f t="shared" si="4"/>
        <v>482872.37797509122</v>
      </c>
      <c r="S43" s="124">
        <f t="shared" si="5"/>
        <v>355582.28503519739</v>
      </c>
      <c r="T43" s="124">
        <f t="shared" si="6"/>
        <v>-340580.89602093317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1002033.7067142106</v>
      </c>
      <c r="Q44" s="124">
        <f t="shared" si="3"/>
        <v>492472.36198550637</v>
      </c>
      <c r="R44" s="124">
        <f t="shared" si="4"/>
        <v>496805.56379202846</v>
      </c>
      <c r="S44" s="124">
        <f t="shared" si="5"/>
        <v>363164.07054317329</v>
      </c>
      <c r="T44" s="124">
        <f t="shared" si="6"/>
        <v>-350408.28960649762</v>
      </c>
      <c r="U44" s="196">
        <f>SUM(Q41:T44)/4</f>
        <v>964780.05556125892</v>
      </c>
      <c r="V44" s="124">
        <f>SUM(Q41:Q44)/4</f>
        <v>472478.27659394429</v>
      </c>
      <c r="W44" s="124">
        <f>SUM(R41:R44)/4</f>
        <v>476293.80914412928</v>
      </c>
      <c r="X44" s="124">
        <f>SUM(S41:S44)/4</f>
        <v>351948.85127882037</v>
      </c>
      <c r="Y44" s="124">
        <f>SUM(T41:T44)/4</f>
        <v>-335940.88145563542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1027963.5606185563</v>
      </c>
      <c r="Q45" s="124">
        <f t="shared" si="3"/>
        <v>506434.50622696854</v>
      </c>
      <c r="R45" s="124">
        <f t="shared" si="4"/>
        <v>511140.7888969105</v>
      </c>
      <c r="S45" s="124">
        <f t="shared" si="5"/>
        <v>370907.51616164442</v>
      </c>
      <c r="T45" s="124">
        <f t="shared" si="6"/>
        <v>-360519.25066696719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256990.89015463908</v>
      </c>
      <c r="V48" s="124">
        <f>SUM(Q45:Q48)/4</f>
        <v>126608.62655674214</v>
      </c>
      <c r="W48" s="124">
        <f>SUM(R45:R48)/4</f>
        <v>127785.19722422762</v>
      </c>
      <c r="X48" s="124">
        <f>SUM(S45:S48)/4</f>
        <v>92726.879040411106</v>
      </c>
      <c r="Y48" s="124">
        <f>SUM(T45:T48)/4</f>
        <v>-90129.812666741796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21351309.320617683</v>
      </c>
      <c r="Q50" s="196">
        <f>SUM(Q$17:Q$48)</f>
        <v>10203684.470157968</v>
      </c>
      <c r="R50" s="196">
        <f>SUM(R$17:R$48)</f>
        <v>10237931.330551933</v>
      </c>
      <c r="S50" s="196">
        <f>SUM(S$17:S$48)</f>
        <v>8130739.8770883698</v>
      </c>
      <c r="T50" s="196">
        <f>SUM(T$17:T$48)</f>
        <v>-7221046.3571805898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1.6763806343078613E-8</v>
      </c>
      <c r="S51" s="188">
        <f>S50-S$10</f>
        <v>-1.1175870895385742E-8</v>
      </c>
      <c r="T51" s="188">
        <f>T50-T$10</f>
        <v>-1.4901161193847656E-8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2.5566505118549632E-2</v>
      </c>
      <c r="Z52" s="2"/>
    </row>
    <row r="53" spans="13:26" x14ac:dyDescent="0.2">
      <c r="M53" s="2"/>
      <c r="O53" s="134" t="s">
        <v>236</v>
      </c>
      <c r="P53" s="197">
        <f>((1+P52)^(1/12))-1</f>
        <v>2.1059767801752116E-3</v>
      </c>
      <c r="Z53" s="2"/>
    </row>
    <row r="54" spans="13:26" x14ac:dyDescent="0.2">
      <c r="M54" s="2"/>
      <c r="O54" s="134" t="s">
        <v>235</v>
      </c>
      <c r="P54" s="196">
        <f>P10</f>
        <v>21351309.320617698</v>
      </c>
      <c r="Z54" s="2"/>
    </row>
    <row r="55" spans="13:26" x14ac:dyDescent="0.2">
      <c r="M55" s="2"/>
      <c r="O55" s="134" t="s">
        <v>234</v>
      </c>
      <c r="P55" s="196">
        <f>P54/(1+P53)^P56</f>
        <v>10267707.510507684</v>
      </c>
      <c r="Z55" s="2"/>
    </row>
    <row r="56" spans="13:26" x14ac:dyDescent="0.2">
      <c r="M56" s="2"/>
      <c r="O56" s="134" t="s">
        <v>233</v>
      </c>
      <c r="P56" s="124">
        <f>$P$12*12</f>
        <v>348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41655.338173764925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41655.338173764925</v>
      </c>
      <c r="Q59" s="124">
        <f t="shared" ref="Q59:Q122" si="7">O59*$P$53</f>
        <v>0</v>
      </c>
      <c r="R59" s="124">
        <f t="shared" ref="R59:R122" si="8">O59+P59+Q59</f>
        <v>41655.338173764925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41655.338173764925</v>
      </c>
      <c r="P60" s="124">
        <f t="shared" ref="P60:P123" si="11">P59</f>
        <v>41655.338173764925</v>
      </c>
      <c r="Q60" s="124">
        <f t="shared" si="7"/>
        <v>87.725174964295036</v>
      </c>
      <c r="R60" s="124">
        <f t="shared" si="8"/>
        <v>83398.401522494139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83398.401522494139</v>
      </c>
      <c r="P61" s="124">
        <f t="shared" si="11"/>
        <v>41655.338173764925</v>
      </c>
      <c r="Q61" s="124">
        <f t="shared" si="7"/>
        <v>175.63509711010167</v>
      </c>
      <c r="R61" s="124">
        <f t="shared" si="8"/>
        <v>125229.37479336916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125229.37479336916</v>
      </c>
      <c r="P62" s="124">
        <f t="shared" si="11"/>
        <v>41655.338173764925</v>
      </c>
      <c r="Q62" s="124">
        <f t="shared" si="7"/>
        <v>263.73015551069437</v>
      </c>
      <c r="R62" s="124">
        <f t="shared" si="8"/>
        <v>167148.44312264476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167148.44312264476</v>
      </c>
      <c r="P63" s="124">
        <f t="shared" si="11"/>
        <v>41655.338173764925</v>
      </c>
      <c r="Q63" s="124">
        <f t="shared" si="7"/>
        <v>352.01074005872692</v>
      </c>
      <c r="R63" s="124">
        <f t="shared" si="8"/>
        <v>209155.79203646843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209155.79203646843</v>
      </c>
      <c r="P64" s="124">
        <f t="shared" si="11"/>
        <v>41655.338173764925</v>
      </c>
      <c r="Q64" s="124">
        <f t="shared" si="7"/>
        <v>440.47724146795792</v>
      </c>
      <c r="R64" s="124">
        <f t="shared" si="8"/>
        <v>251251.6074517013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251251.6074517013</v>
      </c>
      <c r="P65" s="124">
        <f t="shared" si="11"/>
        <v>41655.338173764925</v>
      </c>
      <c r="Q65" s="124">
        <f t="shared" si="7"/>
        <v>529.13005127498013</v>
      </c>
      <c r="R65" s="124">
        <f t="shared" si="8"/>
        <v>293436.07567674119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293436.07567674119</v>
      </c>
      <c r="P66" s="124">
        <f t="shared" si="11"/>
        <v>41655.338173764925</v>
      </c>
      <c r="Q66" s="124">
        <f t="shared" si="7"/>
        <v>617.96956184095313</v>
      </c>
      <c r="R66" s="124">
        <f t="shared" si="8"/>
        <v>335709.38341234706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335709.38341234706</v>
      </c>
      <c r="P67" s="124">
        <f t="shared" si="11"/>
        <v>41655.338173764925</v>
      </c>
      <c r="Q67" s="124">
        <f t="shared" si="7"/>
        <v>706.9961663533403</v>
      </c>
      <c r="R67" s="124">
        <f t="shared" si="8"/>
        <v>378071.71775246534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378071.71775246534</v>
      </c>
      <c r="P68" s="124">
        <f t="shared" si="11"/>
        <v>41655.338173764925</v>
      </c>
      <c r="Q68" s="124">
        <f t="shared" si="7"/>
        <v>796.21025882764832</v>
      </c>
      <c r="R68" s="124">
        <f t="shared" si="8"/>
        <v>420523.26618505793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420523.26618505793</v>
      </c>
      <c r="P69" s="124">
        <f t="shared" si="11"/>
        <v>41655.338173764925</v>
      </c>
      <c r="Q69" s="124">
        <f t="shared" si="7"/>
        <v>885.61223410917171</v>
      </c>
      <c r="R69" s="124">
        <f t="shared" si="8"/>
        <v>463064.21659293206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463064.21659293206</v>
      </c>
      <c r="P70" s="124">
        <f t="shared" si="11"/>
        <v>41655.338173764925</v>
      </c>
      <c r="Q70" s="124">
        <f t="shared" si="7"/>
        <v>975.20248787473986</v>
      </c>
      <c r="R70" s="124">
        <f t="shared" si="8"/>
        <v>505694.75725457171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505694.75725457171</v>
      </c>
      <c r="P71" s="124">
        <f t="shared" si="11"/>
        <v>41655.338173764925</v>
      </c>
      <c r="Q71" s="124">
        <f t="shared" si="7"/>
        <v>1064.9814166344681</v>
      </c>
      <c r="R71" s="124">
        <f t="shared" si="8"/>
        <v>548415.07684497116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548415.07684497116</v>
      </c>
      <c r="P72" s="124">
        <f t="shared" si="11"/>
        <v>41655.338173764925</v>
      </c>
      <c r="Q72" s="124">
        <f t="shared" si="7"/>
        <v>1154.9494177335137</v>
      </c>
      <c r="R72" s="124">
        <f t="shared" si="8"/>
        <v>591225.36443646951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591225.36443646951</v>
      </c>
      <c r="P73" s="124">
        <f t="shared" si="11"/>
        <v>41655.338173764925</v>
      </c>
      <c r="Q73" s="124">
        <f t="shared" si="7"/>
        <v>1245.1068893538322</v>
      </c>
      <c r="R73" s="124">
        <f t="shared" si="8"/>
        <v>634125.80949958821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634125.80949958821</v>
      </c>
      <c r="P74" s="124">
        <f t="shared" si="11"/>
        <v>41655.338173764925</v>
      </c>
      <c r="Q74" s="124">
        <f t="shared" si="7"/>
        <v>1335.4542305159423</v>
      </c>
      <c r="R74" s="124">
        <f t="shared" si="8"/>
        <v>677116.60190386907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677116.60190386907</v>
      </c>
      <c r="P75" s="124">
        <f t="shared" si="11"/>
        <v>41655.338173764925</v>
      </c>
      <c r="Q75" s="124">
        <f t="shared" si="7"/>
        <v>1425.9918410806908</v>
      </c>
      <c r="R75" s="124">
        <f t="shared" si="8"/>
        <v>720197.93191871466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720197.93191871466</v>
      </c>
      <c r="P76" s="124">
        <f t="shared" si="11"/>
        <v>41655.338173764925</v>
      </c>
      <c r="Q76" s="124">
        <f t="shared" si="7"/>
        <v>1516.720121751021</v>
      </c>
      <c r="R76" s="124">
        <f t="shared" si="8"/>
        <v>763369.99021423061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763369.99021423061</v>
      </c>
      <c r="P77" s="124">
        <f t="shared" si="11"/>
        <v>41655.338173764925</v>
      </c>
      <c r="Q77" s="124">
        <f t="shared" si="7"/>
        <v>1607.6394740737483</v>
      </c>
      <c r="R77" s="124">
        <f t="shared" si="8"/>
        <v>806632.96786206926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806632.96786206926</v>
      </c>
      <c r="P78" s="124">
        <f t="shared" si="11"/>
        <v>41655.338173764925</v>
      </c>
      <c r="Q78" s="124">
        <f t="shared" si="7"/>
        <v>1698.7503004413356</v>
      </c>
      <c r="R78" s="124">
        <f t="shared" si="8"/>
        <v>849987.05633627542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849987.05633627542</v>
      </c>
      <c r="P79" s="124">
        <f t="shared" si="11"/>
        <v>41655.338173764925</v>
      </c>
      <c r="Q79" s="124">
        <f t="shared" si="7"/>
        <v>1790.0530040936756</v>
      </c>
      <c r="R79" s="124">
        <f t="shared" si="8"/>
        <v>893432.44751413399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893432.44751413399</v>
      </c>
      <c r="P80" s="124">
        <f t="shared" si="11"/>
        <v>41655.338173764925</v>
      </c>
      <c r="Q80" s="124">
        <f t="shared" si="7"/>
        <v>1881.5479891198747</v>
      </c>
      <c r="R80" s="124">
        <f t="shared" si="8"/>
        <v>936969.33367701876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936969.33367701876</v>
      </c>
      <c r="P81" s="124">
        <f t="shared" si="11"/>
        <v>41655.338173764925</v>
      </c>
      <c r="Q81" s="124">
        <f t="shared" si="7"/>
        <v>1973.2356604600413</v>
      </c>
      <c r="R81" s="124">
        <f t="shared" si="8"/>
        <v>980597.90751124371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980597.90751124371</v>
      </c>
      <c r="P82" s="124">
        <f t="shared" si="11"/>
        <v>41655.338173764925</v>
      </c>
      <c r="Q82" s="124">
        <f t="shared" si="7"/>
        <v>2065.116423907079</v>
      </c>
      <c r="R82" s="124">
        <f t="shared" si="8"/>
        <v>1024318.3621089157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1024318.3621089157</v>
      </c>
      <c r="P83" s="124">
        <f t="shared" si="11"/>
        <v>41655.338173764925</v>
      </c>
      <c r="Q83" s="124">
        <f t="shared" si="7"/>
        <v>2157.1906861084808</v>
      </c>
      <c r="R83" s="124">
        <f t="shared" si="8"/>
        <v>1068130.8909687891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1068130.8909687891</v>
      </c>
      <c r="P84" s="124">
        <f t="shared" si="11"/>
        <v>41655.338173764925</v>
      </c>
      <c r="Q84" s="124">
        <f t="shared" si="7"/>
        <v>2249.4588545681304</v>
      </c>
      <c r="R84" s="124">
        <f t="shared" si="8"/>
        <v>1112035.6879971223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1112035.6879971223</v>
      </c>
      <c r="P85" s="124">
        <f t="shared" si="11"/>
        <v>41655.338173764925</v>
      </c>
      <c r="Q85" s="124">
        <f t="shared" si="7"/>
        <v>2341.9213376481057</v>
      </c>
      <c r="R85" s="124">
        <f t="shared" si="8"/>
        <v>1156032.9475085353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1156032.9475085353</v>
      </c>
      <c r="P86" s="124">
        <f t="shared" si="11"/>
        <v>41655.338173764925</v>
      </c>
      <c r="Q86" s="124">
        <f t="shared" si="7"/>
        <v>2434.5785445704846</v>
      </c>
      <c r="R86" s="124">
        <f t="shared" si="8"/>
        <v>1200122.8642268709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1200122.8642268709</v>
      </c>
      <c r="P87" s="124">
        <f t="shared" si="11"/>
        <v>41655.338173764925</v>
      </c>
      <c r="Q87" s="124">
        <f t="shared" si="7"/>
        <v>2527.4308854191581</v>
      </c>
      <c r="R87" s="124">
        <f t="shared" si="8"/>
        <v>1244305.6332860552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1244305.6332860552</v>
      </c>
      <c r="P88" s="124">
        <f t="shared" si="11"/>
        <v>41655.338173764925</v>
      </c>
      <c r="Q88" s="124">
        <f t="shared" si="7"/>
        <v>2620.4787711416443</v>
      </c>
      <c r="R88" s="124">
        <f t="shared" si="8"/>
        <v>1288581.4502309619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1288581.4502309619</v>
      </c>
      <c r="P89" s="124">
        <f t="shared" si="11"/>
        <v>41655.338173764925</v>
      </c>
      <c r="Q89" s="124">
        <f t="shared" si="7"/>
        <v>2713.7226135509059</v>
      </c>
      <c r="R89" s="124">
        <f t="shared" si="8"/>
        <v>1332950.5110182778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1332950.5110182778</v>
      </c>
      <c r="P90" s="124">
        <f t="shared" si="11"/>
        <v>41655.338173764925</v>
      </c>
      <c r="Q90" s="124">
        <f t="shared" si="7"/>
        <v>2807.1628253271756</v>
      </c>
      <c r="R90" s="124">
        <f t="shared" si="8"/>
        <v>1377413.01201737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1377413.01201737</v>
      </c>
      <c r="P91" s="124">
        <f t="shared" si="11"/>
        <v>41655.338173764925</v>
      </c>
      <c r="Q91" s="124">
        <f t="shared" si="7"/>
        <v>2900.7998200197808</v>
      </c>
      <c r="R91" s="124">
        <f t="shared" si="8"/>
        <v>1421969.1500111548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1421969.1500111548</v>
      </c>
      <c r="P92" s="124">
        <f t="shared" si="11"/>
        <v>41655.338173764925</v>
      </c>
      <c r="Q92" s="124">
        <f t="shared" si="7"/>
        <v>2994.6340120489745</v>
      </c>
      <c r="R92" s="124">
        <f t="shared" si="8"/>
        <v>1466619.1221969689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1466619.1221969689</v>
      </c>
      <c r="P93" s="124">
        <f t="shared" si="11"/>
        <v>41655.338173764925</v>
      </c>
      <c r="Q93" s="124">
        <f t="shared" si="7"/>
        <v>3088.6658167077676</v>
      </c>
      <c r="R93" s="124">
        <f t="shared" si="8"/>
        <v>1511363.1261874416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1511363.1261874416</v>
      </c>
      <c r="P94" s="124">
        <f t="shared" si="11"/>
        <v>41655.338173764925</v>
      </c>
      <c r="Q94" s="124">
        <f t="shared" si="7"/>
        <v>3182.8956501637704</v>
      </c>
      <c r="R94" s="124">
        <f t="shared" si="8"/>
        <v>1556201.3600113704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1556201.3600113704</v>
      </c>
      <c r="P95" s="124">
        <f t="shared" si="11"/>
        <v>41655.338173764925</v>
      </c>
      <c r="Q95" s="124">
        <f t="shared" si="7"/>
        <v>3277.3239294610312</v>
      </c>
      <c r="R95" s="124">
        <f t="shared" si="8"/>
        <v>1601134.0221145963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1601134.0221145963</v>
      </c>
      <c r="P96" s="124">
        <f t="shared" si="11"/>
        <v>41655.338173764925</v>
      </c>
      <c r="Q96" s="124">
        <f t="shared" si="7"/>
        <v>3371.9510725218838</v>
      </c>
      <c r="R96" s="124">
        <f t="shared" si="8"/>
        <v>1646161.3113608833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1646161.3113608833</v>
      </c>
      <c r="P97" s="124">
        <f t="shared" si="11"/>
        <v>41655.338173764925</v>
      </c>
      <c r="Q97" s="124">
        <f t="shared" si="7"/>
        <v>3466.7774981487969</v>
      </c>
      <c r="R97" s="124">
        <f t="shared" si="8"/>
        <v>1691283.4270327971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1691283.4270327971</v>
      </c>
      <c r="P98" s="124">
        <f t="shared" si="11"/>
        <v>41655.338173764925</v>
      </c>
      <c r="Q98" s="124">
        <f t="shared" si="7"/>
        <v>3561.8036260262274</v>
      </c>
      <c r="R98" s="124">
        <f t="shared" si="8"/>
        <v>1736500.5688325884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1736500.5688325884</v>
      </c>
      <c r="P99" s="124">
        <f t="shared" si="11"/>
        <v>41655.338173764925</v>
      </c>
      <c r="Q99" s="124">
        <f t="shared" si="7"/>
        <v>3657.0298767224781</v>
      </c>
      <c r="R99" s="124">
        <f t="shared" si="8"/>
        <v>1781812.9368830759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1781812.9368830759</v>
      </c>
      <c r="P100" s="124">
        <f t="shared" si="11"/>
        <v>41655.338173764925</v>
      </c>
      <c r="Q100" s="124">
        <f t="shared" si="7"/>
        <v>3752.4566716915579</v>
      </c>
      <c r="R100" s="124">
        <f t="shared" si="8"/>
        <v>1827220.7317285324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1827220.7317285324</v>
      </c>
      <c r="P101" s="124">
        <f t="shared" si="11"/>
        <v>41655.338173764925</v>
      </c>
      <c r="Q101" s="124">
        <f t="shared" si="7"/>
        <v>3848.0844332750485</v>
      </c>
      <c r="R101" s="124">
        <f t="shared" si="8"/>
        <v>1872724.1543355724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1872724.1543355724</v>
      </c>
      <c r="P102" s="124">
        <f t="shared" si="11"/>
        <v>41655.338173764925</v>
      </c>
      <c r="Q102" s="124">
        <f t="shared" si="7"/>
        <v>3943.9135847039747</v>
      </c>
      <c r="R102" s="124">
        <f t="shared" si="8"/>
        <v>1918323.4060940414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1918323.4060940414</v>
      </c>
      <c r="P103" s="124">
        <f t="shared" si="11"/>
        <v>41655.338173764925</v>
      </c>
      <c r="Q103" s="124">
        <f t="shared" si="7"/>
        <v>4039.9445501006744</v>
      </c>
      <c r="R103" s="124">
        <f t="shared" si="8"/>
        <v>1964018.6888179071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1964018.6888179071</v>
      </c>
      <c r="P104" s="124">
        <f t="shared" si="11"/>
        <v>41655.338173764925</v>
      </c>
      <c r="Q104" s="124">
        <f t="shared" si="7"/>
        <v>4136.1777544806773</v>
      </c>
      <c r="R104" s="124">
        <f t="shared" si="8"/>
        <v>2009810.2047461527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2009810.2047461527</v>
      </c>
      <c r="P105" s="124">
        <f t="shared" si="11"/>
        <v>41655.338173764925</v>
      </c>
      <c r="Q105" s="124">
        <f t="shared" si="7"/>
        <v>4232.6136237545852</v>
      </c>
      <c r="R105" s="124">
        <f t="shared" si="8"/>
        <v>2055698.1565436723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2055698.1565436723</v>
      </c>
      <c r="P106" s="124">
        <f t="shared" si="11"/>
        <v>41655.338173764925</v>
      </c>
      <c r="Q106" s="124">
        <f t="shared" si="7"/>
        <v>4329.2525847299612</v>
      </c>
      <c r="R106" s="124">
        <f t="shared" si="8"/>
        <v>2101682.7473021671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2101682.7473021671</v>
      </c>
      <c r="P107" s="124">
        <f t="shared" si="11"/>
        <v>41655.338173764925</v>
      </c>
      <c r="Q107" s="124">
        <f t="shared" si="7"/>
        <v>4426.0950651132107</v>
      </c>
      <c r="R107" s="124">
        <f t="shared" si="8"/>
        <v>2147764.180541045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2147764.180541045</v>
      </c>
      <c r="P108" s="124">
        <f t="shared" si="11"/>
        <v>41655.338173764925</v>
      </c>
      <c r="Q108" s="124">
        <f t="shared" si="7"/>
        <v>4523.1414935114817</v>
      </c>
      <c r="R108" s="124">
        <f t="shared" si="8"/>
        <v>2193942.6602083212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2193942.6602083212</v>
      </c>
      <c r="P109" s="124">
        <f t="shared" si="11"/>
        <v>41655.338173764925</v>
      </c>
      <c r="Q109" s="124">
        <f t="shared" si="7"/>
        <v>4620.3922994345585</v>
      </c>
      <c r="R109" s="124">
        <f t="shared" si="8"/>
        <v>2240218.3906815206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2240218.3906815206</v>
      </c>
      <c r="P110" s="124">
        <f t="shared" si="11"/>
        <v>41655.338173764925</v>
      </c>
      <c r="Q110" s="124">
        <f t="shared" si="7"/>
        <v>4717.8479132967632</v>
      </c>
      <c r="R110" s="124">
        <f t="shared" si="8"/>
        <v>2286591.5767685822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2286591.5767685822</v>
      </c>
      <c r="P111" s="124">
        <f t="shared" si="11"/>
        <v>41655.338173764925</v>
      </c>
      <c r="Q111" s="124">
        <f t="shared" si="7"/>
        <v>4815.5087664188586</v>
      </c>
      <c r="R111" s="124">
        <f t="shared" si="8"/>
        <v>2333062.4237087658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2333062.4237087658</v>
      </c>
      <c r="P112" s="124">
        <f t="shared" si="11"/>
        <v>41655.338173764925</v>
      </c>
      <c r="Q112" s="124">
        <f t="shared" si="7"/>
        <v>4913.3752910299618</v>
      </c>
      <c r="R112" s="124">
        <f t="shared" si="8"/>
        <v>2379631.1371735604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2379631.1371735604</v>
      </c>
      <c r="P113" s="124">
        <f t="shared" si="11"/>
        <v>41655.338173764925</v>
      </c>
      <c r="Q113" s="124">
        <f t="shared" si="7"/>
        <v>5011.447920269452</v>
      </c>
      <c r="R113" s="124">
        <f t="shared" si="8"/>
        <v>2426297.9232675945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2426297.9232675945</v>
      </c>
      <c r="P114" s="124">
        <f t="shared" si="11"/>
        <v>41655.338173764925</v>
      </c>
      <c r="Q114" s="124">
        <f t="shared" si="7"/>
        <v>5109.7270881888917</v>
      </c>
      <c r="R114" s="124">
        <f t="shared" si="8"/>
        <v>2473062.988529548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2473062.988529548</v>
      </c>
      <c r="P115" s="124">
        <f t="shared" si="11"/>
        <v>41655.338173764925</v>
      </c>
      <c r="Q115" s="124">
        <f t="shared" si="7"/>
        <v>5208.2132297539438</v>
      </c>
      <c r="R115" s="124">
        <f t="shared" si="8"/>
        <v>2519926.5399330668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2519926.5399330668</v>
      </c>
      <c r="P116" s="124">
        <f t="shared" si="11"/>
        <v>41655.338173764925</v>
      </c>
      <c r="Q116" s="124">
        <f t="shared" si="7"/>
        <v>5306.9067808463014</v>
      </c>
      <c r="R116" s="124">
        <f t="shared" si="8"/>
        <v>2566888.784887678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2566888.784887678</v>
      </c>
      <c r="P117" s="124">
        <f t="shared" si="11"/>
        <v>41655.338173764925</v>
      </c>
      <c r="Q117" s="124">
        <f t="shared" si="7"/>
        <v>5405.8081782656136</v>
      </c>
      <c r="R117" s="124">
        <f t="shared" si="8"/>
        <v>2613949.9312397083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2613949.9312397083</v>
      </c>
      <c r="P118" s="124">
        <f t="shared" si="11"/>
        <v>41655.338173764925</v>
      </c>
      <c r="Q118" s="124">
        <f t="shared" si="7"/>
        <v>5504.9178597314167</v>
      </c>
      <c r="R118" s="124">
        <f t="shared" si="8"/>
        <v>2661110.1872732043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2661110.1872732043</v>
      </c>
      <c r="P119" s="124">
        <f t="shared" si="11"/>
        <v>41655.338173764925</v>
      </c>
      <c r="Q119" s="124">
        <f t="shared" si="7"/>
        <v>5604.2362638850773</v>
      </c>
      <c r="R119" s="124">
        <f t="shared" si="8"/>
        <v>2708369.7617108542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2708369.7617108542</v>
      </c>
      <c r="P120" s="124">
        <f t="shared" si="11"/>
        <v>41655.338173764925</v>
      </c>
      <c r="Q120" s="124">
        <f t="shared" si="7"/>
        <v>5703.7638302917303</v>
      </c>
      <c r="R120" s="124">
        <f t="shared" si="8"/>
        <v>2755728.8637149106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2755728.8637149106</v>
      </c>
      <c r="P121" s="124">
        <f t="shared" si="11"/>
        <v>41655.338173764925</v>
      </c>
      <c r="Q121" s="124">
        <f t="shared" si="7"/>
        <v>5803.5009994422217</v>
      </c>
      <c r="R121" s="124">
        <f t="shared" si="8"/>
        <v>2803187.7028881176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2803187.7028881176</v>
      </c>
      <c r="P122" s="124">
        <f t="shared" si="11"/>
        <v>41655.338173764925</v>
      </c>
      <c r="Q122" s="124">
        <f t="shared" si="7"/>
        <v>5903.4482127550655</v>
      </c>
      <c r="R122" s="124">
        <f t="shared" si="8"/>
        <v>2850746.4892746373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2850746.4892746373</v>
      </c>
      <c r="P123" s="124">
        <f t="shared" si="11"/>
        <v>41655.338173764925</v>
      </c>
      <c r="Q123" s="124">
        <f t="shared" ref="Q123:Q186" si="12">O123*$P$53</f>
        <v>6003.6059125783895</v>
      </c>
      <c r="R123" s="124">
        <f t="shared" ref="R123:R186" si="13">O123+P123+Q123</f>
        <v>2898405.4333609804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2898405.4333609804</v>
      </c>
      <c r="P124" s="124">
        <f t="shared" ref="P124:P187" si="16">P123</f>
        <v>41655.338173764925</v>
      </c>
      <c r="Q124" s="124">
        <f t="shared" si="12"/>
        <v>6103.974542191896</v>
      </c>
      <c r="R124" s="124">
        <f t="shared" si="13"/>
        <v>2946164.7460769368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2946164.7460769368</v>
      </c>
      <c r="P125" s="124">
        <f t="shared" si="16"/>
        <v>41655.338173764925</v>
      </c>
      <c r="Q125" s="124">
        <f t="shared" si="12"/>
        <v>6204.5545458088272</v>
      </c>
      <c r="R125" s="124">
        <f t="shared" si="13"/>
        <v>2994024.6387965106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2994024.6387965106</v>
      </c>
      <c r="P126" s="124">
        <f t="shared" si="16"/>
        <v>41655.338173764925</v>
      </c>
      <c r="Q126" s="124">
        <f t="shared" si="12"/>
        <v>6305.3463685779261</v>
      </c>
      <c r="R126" s="124">
        <f t="shared" si="13"/>
        <v>3041985.3233388532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3041985.3233388532</v>
      </c>
      <c r="P127" s="124">
        <f t="shared" si="16"/>
        <v>41655.338173764925</v>
      </c>
      <c r="Q127" s="124">
        <f t="shared" si="12"/>
        <v>6406.3504565854082</v>
      </c>
      <c r="R127" s="124">
        <f t="shared" si="13"/>
        <v>3090047.0119692031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3090047.0119692031</v>
      </c>
      <c r="P128" s="124">
        <f t="shared" si="16"/>
        <v>41655.338173764925</v>
      </c>
      <c r="Q128" s="124">
        <f t="shared" si="12"/>
        <v>6507.5672568569362</v>
      </c>
      <c r="R128" s="124">
        <f t="shared" si="13"/>
        <v>3138209.9173998246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3138209.9173998246</v>
      </c>
      <c r="P129" s="124">
        <f t="shared" si="16"/>
        <v>41655.338173764925</v>
      </c>
      <c r="Q129" s="124">
        <f t="shared" si="12"/>
        <v>6608.9972173595997</v>
      </c>
      <c r="R129" s="124">
        <f t="shared" si="13"/>
        <v>3186474.2527909488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3186474.2527909488</v>
      </c>
      <c r="P130" s="124">
        <f t="shared" si="16"/>
        <v>41655.338173764925</v>
      </c>
      <c r="Q130" s="124">
        <f t="shared" si="12"/>
        <v>6710.6407870038956</v>
      </c>
      <c r="R130" s="124">
        <f t="shared" si="13"/>
        <v>3234840.2317517176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3234840.2317517176</v>
      </c>
      <c r="P131" s="124">
        <f t="shared" si="16"/>
        <v>41655.338173764925</v>
      </c>
      <c r="Q131" s="124">
        <f t="shared" si="12"/>
        <v>6812.4984156457176</v>
      </c>
      <c r="R131" s="124">
        <f t="shared" si="13"/>
        <v>3283308.0683411281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3283308.0683411281</v>
      </c>
      <c r="P132" s="124">
        <f t="shared" si="16"/>
        <v>41655.338173764925</v>
      </c>
      <c r="Q132" s="124">
        <f t="shared" si="12"/>
        <v>6914.5705540883428</v>
      </c>
      <c r="R132" s="124">
        <f t="shared" si="13"/>
        <v>3331877.9770689812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3331877.9770689812</v>
      </c>
      <c r="P133" s="124">
        <f t="shared" si="16"/>
        <v>41655.338173764925</v>
      </c>
      <c r="Q133" s="124">
        <f t="shared" si="12"/>
        <v>7016.8576540844306</v>
      </c>
      <c r="R133" s="124">
        <f t="shared" si="13"/>
        <v>3380550.1728968304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3380550.1728968304</v>
      </c>
      <c r="P134" s="124">
        <f t="shared" si="16"/>
        <v>41655.338173764925</v>
      </c>
      <c r="Q134" s="124">
        <f t="shared" si="12"/>
        <v>7119.360168338022</v>
      </c>
      <c r="R134" s="124">
        <f t="shared" si="13"/>
        <v>3429324.8712389329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3429324.8712389329</v>
      </c>
      <c r="P135" s="124">
        <f t="shared" si="16"/>
        <v>41655.338173764925</v>
      </c>
      <c r="Q135" s="124">
        <f t="shared" si="12"/>
        <v>7222.0785505065405</v>
      </c>
      <c r="R135" s="124">
        <f t="shared" si="13"/>
        <v>3478202.2879632041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3478202.2879632041</v>
      </c>
      <c r="P136" s="124">
        <f t="shared" si="16"/>
        <v>41655.338173764925</v>
      </c>
      <c r="Q136" s="124">
        <f t="shared" si="12"/>
        <v>7325.0132552028026</v>
      </c>
      <c r="R136" s="124">
        <f t="shared" si="13"/>
        <v>3527182.6393921715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3527182.6393921715</v>
      </c>
      <c r="P137" s="124">
        <f t="shared" si="16"/>
        <v>41655.338173764925</v>
      </c>
      <c r="Q137" s="124">
        <f t="shared" si="12"/>
        <v>7428.16473799703</v>
      </c>
      <c r="R137" s="124">
        <f t="shared" si="13"/>
        <v>3576266.1423039334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3576266.1423039334</v>
      </c>
      <c r="P138" s="124">
        <f t="shared" si="16"/>
        <v>41655.338173764925</v>
      </c>
      <c r="Q138" s="124">
        <f t="shared" si="12"/>
        <v>7531.533455418863</v>
      </c>
      <c r="R138" s="124">
        <f t="shared" si="13"/>
        <v>3625453.013933117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3625453.013933117</v>
      </c>
      <c r="P139" s="124">
        <f t="shared" si="16"/>
        <v>41655.338173764925</v>
      </c>
      <c r="Q139" s="124">
        <f t="shared" si="12"/>
        <v>7635.1198649593825</v>
      </c>
      <c r="R139" s="124">
        <f t="shared" si="13"/>
        <v>3674743.4719718411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3674743.4719718411</v>
      </c>
      <c r="P140" s="124">
        <f t="shared" si="16"/>
        <v>41655.338173764925</v>
      </c>
      <c r="Q140" s="124">
        <f t="shared" si="12"/>
        <v>7738.9244250731363</v>
      </c>
      <c r="R140" s="124">
        <f t="shared" si="13"/>
        <v>3724137.7345706788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3724137.7345706788</v>
      </c>
      <c r="P141" s="124">
        <f t="shared" si="16"/>
        <v>41655.338173764925</v>
      </c>
      <c r="Q141" s="124">
        <f t="shared" si="12"/>
        <v>7842.9475951801651</v>
      </c>
      <c r="R141" s="124">
        <f t="shared" si="13"/>
        <v>3773636.0203396236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3773636.0203396236</v>
      </c>
      <c r="P142" s="124">
        <f t="shared" si="16"/>
        <v>41655.338173764925</v>
      </c>
      <c r="Q142" s="124">
        <f t="shared" si="12"/>
        <v>7947.1898356680394</v>
      </c>
      <c r="R142" s="124">
        <f t="shared" si="13"/>
        <v>3823238.5483490564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3823238.5483490564</v>
      </c>
      <c r="P143" s="124">
        <f t="shared" si="16"/>
        <v>41655.338173764925</v>
      </c>
      <c r="Q143" s="124">
        <f t="shared" si="12"/>
        <v>8051.6516078938957</v>
      </c>
      <c r="R143" s="124">
        <f t="shared" si="13"/>
        <v>3872945.538130715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3872945.538130715</v>
      </c>
      <c r="P144" s="124">
        <f t="shared" si="16"/>
        <v>41655.338173764925</v>
      </c>
      <c r="Q144" s="124">
        <f t="shared" si="12"/>
        <v>8156.3333741864753</v>
      </c>
      <c r="R144" s="124">
        <f t="shared" si="13"/>
        <v>3922757.2096786662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3922757.2096786662</v>
      </c>
      <c r="P145" s="124">
        <f t="shared" si="16"/>
        <v>41655.338173764925</v>
      </c>
      <c r="Q145" s="124">
        <f t="shared" si="12"/>
        <v>8261.2355978481755</v>
      </c>
      <c r="R145" s="124">
        <f t="shared" si="13"/>
        <v>3972673.7834502789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3972673.7834502789</v>
      </c>
      <c r="P146" s="124">
        <f t="shared" si="16"/>
        <v>41655.338173764925</v>
      </c>
      <c r="Q146" s="124">
        <f t="shared" si="12"/>
        <v>8366.3587431570941</v>
      </c>
      <c r="R146" s="124">
        <f t="shared" si="13"/>
        <v>4022695.4803672009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4022695.4803672009</v>
      </c>
      <c r="P147" s="124">
        <f t="shared" si="16"/>
        <v>41655.338173764925</v>
      </c>
      <c r="Q147" s="124">
        <f t="shared" si="12"/>
        <v>8471.7032753690946</v>
      </c>
      <c r="R147" s="124">
        <f t="shared" si="13"/>
        <v>4072822.5218163347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4072822.5218163347</v>
      </c>
      <c r="P148" s="124">
        <f t="shared" si="16"/>
        <v>41655.338173764925</v>
      </c>
      <c r="Q148" s="124">
        <f t="shared" si="12"/>
        <v>8577.2696607198504</v>
      </c>
      <c r="R148" s="124">
        <f t="shared" si="13"/>
        <v>4123055.1296508191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4123055.1296508191</v>
      </c>
      <c r="P149" s="124">
        <f t="shared" si="16"/>
        <v>41655.338173764925</v>
      </c>
      <c r="Q149" s="124">
        <f t="shared" si="12"/>
        <v>8683.0583664269216</v>
      </c>
      <c r="R149" s="124">
        <f t="shared" si="13"/>
        <v>4173393.5261910106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4173393.5261910106</v>
      </c>
      <c r="P150" s="124">
        <f t="shared" si="16"/>
        <v>41655.338173764925</v>
      </c>
      <c r="Q150" s="124">
        <f t="shared" si="12"/>
        <v>8789.0698606918177</v>
      </c>
      <c r="R150" s="124">
        <f t="shared" si="13"/>
        <v>4223837.934225468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4223837.934225468</v>
      </c>
      <c r="P151" s="124">
        <f t="shared" si="16"/>
        <v>41655.338173764925</v>
      </c>
      <c r="Q151" s="124">
        <f t="shared" si="12"/>
        <v>8895.304612702068</v>
      </c>
      <c r="R151" s="124">
        <f t="shared" si="13"/>
        <v>4274388.5770119345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4274388.5770119345</v>
      </c>
      <c r="P152" s="124">
        <f t="shared" si="16"/>
        <v>41655.338173764925</v>
      </c>
      <c r="Q152" s="124">
        <f t="shared" si="12"/>
        <v>9001.7630926332986</v>
      </c>
      <c r="R152" s="124">
        <f t="shared" si="13"/>
        <v>4325045.6782783326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4325045.6782783326</v>
      </c>
      <c r="P153" s="124">
        <f t="shared" si="16"/>
        <v>41655.338173764925</v>
      </c>
      <c r="Q153" s="124">
        <f t="shared" si="12"/>
        <v>9108.445771651317</v>
      </c>
      <c r="R153" s="124">
        <f t="shared" si="13"/>
        <v>4375809.4622237487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4375809.4622237487</v>
      </c>
      <c r="P154" s="124">
        <f t="shared" si="16"/>
        <v>41655.338173764925</v>
      </c>
      <c r="Q154" s="124">
        <f t="shared" si="12"/>
        <v>9215.3531219141951</v>
      </c>
      <c r="R154" s="124">
        <f t="shared" si="13"/>
        <v>4426680.1535194274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4426680.1535194274</v>
      </c>
      <c r="P155" s="124">
        <f t="shared" si="16"/>
        <v>41655.338173764925</v>
      </c>
      <c r="Q155" s="124">
        <f t="shared" si="12"/>
        <v>9322.4856165743549</v>
      </c>
      <c r="R155" s="124">
        <f t="shared" si="13"/>
        <v>4477657.9773097662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4477657.9773097662</v>
      </c>
      <c r="P156" s="124">
        <f t="shared" si="16"/>
        <v>41655.338173764925</v>
      </c>
      <c r="Q156" s="124">
        <f t="shared" si="12"/>
        <v>9429.8437297806722</v>
      </c>
      <c r="R156" s="124">
        <f t="shared" si="13"/>
        <v>4528743.159213312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4528743.159213312</v>
      </c>
      <c r="P157" s="124">
        <f t="shared" si="16"/>
        <v>41655.338173764925</v>
      </c>
      <c r="Q157" s="124">
        <f t="shared" si="12"/>
        <v>9537.4279366805658</v>
      </c>
      <c r="R157" s="124">
        <f t="shared" si="13"/>
        <v>4579935.9253237573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4579935.9253237573</v>
      </c>
      <c r="P158" s="124">
        <f t="shared" si="16"/>
        <v>41655.338173764925</v>
      </c>
      <c r="Q158" s="124">
        <f t="shared" si="12"/>
        <v>9645.2387134221044</v>
      </c>
      <c r="R158" s="124">
        <f t="shared" si="13"/>
        <v>4631236.502210944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4631236.502210944</v>
      </c>
      <c r="P159" s="124">
        <f t="shared" si="16"/>
        <v>41655.338173764925</v>
      </c>
      <c r="Q159" s="124">
        <f t="shared" si="12"/>
        <v>9753.2765371561127</v>
      </c>
      <c r="R159" s="124">
        <f t="shared" si="13"/>
        <v>4682645.1169218644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4682645.1169218644</v>
      </c>
      <c r="P160" s="124">
        <f t="shared" si="16"/>
        <v>41655.338173764925</v>
      </c>
      <c r="Q160" s="124">
        <f t="shared" si="12"/>
        <v>9861.5418860382852</v>
      </c>
      <c r="R160" s="124">
        <f t="shared" si="13"/>
        <v>4734161.9969816674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4734161.9969816674</v>
      </c>
      <c r="P161" s="124">
        <f t="shared" si="16"/>
        <v>41655.338173764925</v>
      </c>
      <c r="Q161" s="124">
        <f t="shared" si="12"/>
        <v>9970.0352392313016</v>
      </c>
      <c r="R161" s="124">
        <f t="shared" si="13"/>
        <v>4785787.370394663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4785787.370394663</v>
      </c>
      <c r="P162" s="124">
        <f t="shared" si="16"/>
        <v>41655.338173764925</v>
      </c>
      <c r="Q162" s="124">
        <f t="shared" si="12"/>
        <v>10078.757076906944</v>
      </c>
      <c r="R162" s="124">
        <f t="shared" si="13"/>
        <v>4837521.4656453347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4837521.4656453347</v>
      </c>
      <c r="P163" s="124">
        <f t="shared" si="16"/>
        <v>41655.338173764925</v>
      </c>
      <c r="Q163" s="124">
        <f t="shared" si="12"/>
        <v>10187.707880248232</v>
      </c>
      <c r="R163" s="124">
        <f t="shared" si="13"/>
        <v>4889364.5116993478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4889364.5116993478</v>
      </c>
      <c r="P164" s="124">
        <f t="shared" si="16"/>
        <v>41655.338173764925</v>
      </c>
      <c r="Q164" s="124">
        <f t="shared" si="12"/>
        <v>10296.888131451538</v>
      </c>
      <c r="R164" s="124">
        <f t="shared" si="13"/>
        <v>4941316.7380045643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4941316.7380045643</v>
      </c>
      <c r="P165" s="124">
        <f t="shared" si="16"/>
        <v>41655.338173764925</v>
      </c>
      <c r="Q165" s="124">
        <f t="shared" si="12"/>
        <v>10406.298313728732</v>
      </c>
      <c r="R165" s="124">
        <f t="shared" si="13"/>
        <v>4993378.3744920576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4993378.3744920576</v>
      </c>
      <c r="P166" s="124">
        <f t="shared" si="16"/>
        <v>41655.338173764925</v>
      </c>
      <c r="Q166" s="124">
        <f t="shared" si="12"/>
        <v>10515.938911309315</v>
      </c>
      <c r="R166" s="124">
        <f t="shared" si="13"/>
        <v>5045549.6515771318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5045549.6515771318</v>
      </c>
      <c r="P167" s="124">
        <f t="shared" si="16"/>
        <v>41655.338173764925</v>
      </c>
      <c r="Q167" s="124">
        <f t="shared" si="12"/>
        <v>10625.810409442569</v>
      </c>
      <c r="R167" s="124">
        <f t="shared" si="13"/>
        <v>5097830.8001603391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5097830.8001603391</v>
      </c>
      <c r="P168" s="124">
        <f t="shared" si="16"/>
        <v>41655.338173764925</v>
      </c>
      <c r="Q168" s="124">
        <f t="shared" si="12"/>
        <v>10735.913294399694</v>
      </c>
      <c r="R168" s="124">
        <f t="shared" si="13"/>
        <v>5150222.0516285039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5150222.0516285039</v>
      </c>
      <c r="P169" s="124">
        <f t="shared" si="16"/>
        <v>41655.338173764925</v>
      </c>
      <c r="Q169" s="124">
        <f t="shared" si="12"/>
        <v>10846.248053475969</v>
      </c>
      <c r="R169" s="124">
        <f t="shared" si="13"/>
        <v>5202723.6378557449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5202723.6378557449</v>
      </c>
      <c r="P170" s="124">
        <f t="shared" si="16"/>
        <v>41655.338173764925</v>
      </c>
      <c r="Q170" s="124">
        <f t="shared" si="12"/>
        <v>10956.815174992906</v>
      </c>
      <c r="R170" s="124">
        <f t="shared" si="13"/>
        <v>5255335.7912045028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5255335.7912045028</v>
      </c>
      <c r="P171" s="124">
        <f t="shared" si="16"/>
        <v>41655.338173764925</v>
      </c>
      <c r="Q171" s="124">
        <f t="shared" si="12"/>
        <v>11067.615148300407</v>
      </c>
      <c r="R171" s="124">
        <f t="shared" si="13"/>
        <v>5308058.7445265679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5308058.7445265679</v>
      </c>
      <c r="P172" s="124">
        <f t="shared" si="16"/>
        <v>41655.338173764925</v>
      </c>
      <c r="Q172" s="124">
        <f t="shared" si="12"/>
        <v>11178.648463778938</v>
      </c>
      <c r="R172" s="124">
        <f t="shared" si="13"/>
        <v>5360892.7311641118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5360892.7311641118</v>
      </c>
      <c r="P173" s="124">
        <f t="shared" si="16"/>
        <v>41655.338173764925</v>
      </c>
      <c r="Q173" s="124">
        <f t="shared" si="12"/>
        <v>11289.915612841693</v>
      </c>
      <c r="R173" s="124">
        <f t="shared" si="13"/>
        <v>5413837.9849507185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5413837.9849507185</v>
      </c>
      <c r="P174" s="124">
        <f t="shared" si="16"/>
        <v>41655.338173764925</v>
      </c>
      <c r="Q174" s="124">
        <f t="shared" si="12"/>
        <v>11401.41708793677</v>
      </c>
      <c r="R174" s="124">
        <f t="shared" si="13"/>
        <v>5466894.74021242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5466894.74021242</v>
      </c>
      <c r="P175" s="124">
        <f t="shared" si="16"/>
        <v>41655.338173764925</v>
      </c>
      <c r="Q175" s="124">
        <f t="shared" si="12"/>
        <v>11513.153382549352</v>
      </c>
      <c r="R175" s="124">
        <f t="shared" si="13"/>
        <v>5520063.2317687338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5520063.2317687338</v>
      </c>
      <c r="P176" s="124">
        <f t="shared" si="16"/>
        <v>41655.338173764925</v>
      </c>
      <c r="Q176" s="124">
        <f t="shared" si="12"/>
        <v>11625.124991203891</v>
      </c>
      <c r="R176" s="124">
        <f t="shared" si="13"/>
        <v>5573343.6949337022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5573343.6949337022</v>
      </c>
      <c r="P177" s="124">
        <f t="shared" si="16"/>
        <v>41655.338173764925</v>
      </c>
      <c r="Q177" s="124">
        <f t="shared" si="12"/>
        <v>11737.332409466295</v>
      </c>
      <c r="R177" s="124">
        <f t="shared" si="13"/>
        <v>5626736.3655169336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5626736.3655169336</v>
      </c>
      <c r="P178" s="124">
        <f t="shared" si="16"/>
        <v>41655.338173764925</v>
      </c>
      <c r="Q178" s="124">
        <f t="shared" si="12"/>
        <v>11849.776133946125</v>
      </c>
      <c r="R178" s="124">
        <f t="shared" si="13"/>
        <v>5680241.4798246445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5680241.4798246445</v>
      </c>
      <c r="P179" s="124">
        <f t="shared" si="16"/>
        <v>41655.338173764925</v>
      </c>
      <c r="Q179" s="124">
        <f t="shared" si="12"/>
        <v>11962.456662298784</v>
      </c>
      <c r="R179" s="124">
        <f t="shared" si="13"/>
        <v>5733859.2746607084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5733859.2746607084</v>
      </c>
      <c r="P180" s="124">
        <f t="shared" si="16"/>
        <v>41655.338173764925</v>
      </c>
      <c r="Q180" s="124">
        <f t="shared" si="12"/>
        <v>12075.374493227733</v>
      </c>
      <c r="R180" s="124">
        <f t="shared" si="13"/>
        <v>5787589.9873277005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5787589.9873277005</v>
      </c>
      <c r="P181" s="124">
        <f t="shared" si="16"/>
        <v>41655.338173764925</v>
      </c>
      <c r="Q181" s="124">
        <f t="shared" si="12"/>
        <v>12188.530126486685</v>
      </c>
      <c r="R181" s="124">
        <f t="shared" si="13"/>
        <v>5841433.8556279521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5841433.8556279521</v>
      </c>
      <c r="P182" s="124">
        <f t="shared" si="16"/>
        <v>41655.338173764925</v>
      </c>
      <c r="Q182" s="124">
        <f t="shared" si="12"/>
        <v>12301.924062881826</v>
      </c>
      <c r="R182" s="124">
        <f t="shared" si="13"/>
        <v>5895391.1178645985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5895391.1178645985</v>
      </c>
      <c r="P183" s="124">
        <f t="shared" si="16"/>
        <v>41655.338173764925</v>
      </c>
      <c r="Q183" s="124">
        <f t="shared" si="12"/>
        <v>12415.556804274029</v>
      </c>
      <c r="R183" s="124">
        <f t="shared" si="13"/>
        <v>5949462.0128426375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5949462.0128426375</v>
      </c>
      <c r="P184" s="124">
        <f t="shared" si="16"/>
        <v>41655.338173764925</v>
      </c>
      <c r="Q184" s="124">
        <f t="shared" si="12"/>
        <v>12529.428853581072</v>
      </c>
      <c r="R184" s="124">
        <f t="shared" si="13"/>
        <v>6003646.779869983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6003646.779869983</v>
      </c>
      <c r="P185" s="124">
        <f t="shared" si="16"/>
        <v>41655.338173764925</v>
      </c>
      <c r="Q185" s="124">
        <f t="shared" si="12"/>
        <v>12643.540714779865</v>
      </c>
      <c r="R185" s="124">
        <f t="shared" si="13"/>
        <v>6057945.6587585276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6057945.6587585276</v>
      </c>
      <c r="P186" s="124">
        <f t="shared" si="16"/>
        <v>41655.338173764925</v>
      </c>
      <c r="Q186" s="124">
        <f t="shared" si="12"/>
        <v>12757.892892908685</v>
      </c>
      <c r="R186" s="124">
        <f t="shared" si="13"/>
        <v>6112358.8898252007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6112358.8898252007</v>
      </c>
      <c r="P187" s="124">
        <f t="shared" si="16"/>
        <v>41655.338173764925</v>
      </c>
      <c r="Q187" s="124">
        <f t="shared" ref="Q187:Q250" si="17">O187*$P$53</f>
        <v>12872.485894069407</v>
      </c>
      <c r="R187" s="124">
        <f t="shared" ref="R187:R250" si="18">O187+P187+Q187</f>
        <v>6166886.7138930345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6166886.7138930345</v>
      </c>
      <c r="P188" s="124">
        <f t="shared" ref="P188:P251" si="21">P187</f>
        <v>41655.338173764925</v>
      </c>
      <c r="Q188" s="124">
        <f t="shared" si="17"/>
        <v>12987.320225429745</v>
      </c>
      <c r="R188" s="124">
        <f t="shared" si="18"/>
        <v>6221529.372292229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6221529.372292229</v>
      </c>
      <c r="P189" s="124">
        <f t="shared" si="21"/>
        <v>41655.338173764925</v>
      </c>
      <c r="Q189" s="124">
        <f t="shared" si="17"/>
        <v>13102.396395225494</v>
      </c>
      <c r="R189" s="124">
        <f t="shared" si="18"/>
        <v>6276287.1068612188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6276287.1068612188</v>
      </c>
      <c r="P190" s="124">
        <f t="shared" si="21"/>
        <v>41655.338173764925</v>
      </c>
      <c r="Q190" s="124">
        <f t="shared" si="17"/>
        <v>13217.714912762784</v>
      </c>
      <c r="R190" s="124">
        <f t="shared" si="18"/>
        <v>6331160.1599477464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6331160.1599477464</v>
      </c>
      <c r="P191" s="124">
        <f t="shared" si="21"/>
        <v>41655.338173764925</v>
      </c>
      <c r="Q191" s="124">
        <f t="shared" si="17"/>
        <v>13333.276288420333</v>
      </c>
      <c r="R191" s="124">
        <f t="shared" si="18"/>
        <v>6386148.7744099312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6386148.7744099312</v>
      </c>
      <c r="P192" s="124">
        <f t="shared" si="21"/>
        <v>41655.338173764925</v>
      </c>
      <c r="Q192" s="124">
        <f t="shared" si="17"/>
        <v>13449.081033651701</v>
      </c>
      <c r="R192" s="124">
        <f t="shared" si="18"/>
        <v>6441253.1936173476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6441253.1936173476</v>
      </c>
      <c r="P193" s="124">
        <f t="shared" si="21"/>
        <v>41655.338173764925</v>
      </c>
      <c r="Q193" s="124">
        <f t="shared" si="17"/>
        <v>13565.129660987561</v>
      </c>
      <c r="R193" s="124">
        <f t="shared" si="18"/>
        <v>6496473.6614520997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6496473.6614520997</v>
      </c>
      <c r="P194" s="124">
        <f t="shared" si="21"/>
        <v>41655.338173764925</v>
      </c>
      <c r="Q194" s="124">
        <f t="shared" si="17"/>
        <v>13681.422684037962</v>
      </c>
      <c r="R194" s="124">
        <f t="shared" si="18"/>
        <v>6551810.4223099025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6551810.4223099025</v>
      </c>
      <c r="P195" s="124">
        <f t="shared" si="21"/>
        <v>41655.338173764925</v>
      </c>
      <c r="Q195" s="124">
        <f t="shared" si="17"/>
        <v>13797.960617494602</v>
      </c>
      <c r="R195" s="124">
        <f t="shared" si="18"/>
        <v>6607263.721101162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6607263.721101162</v>
      </c>
      <c r="P196" s="124">
        <f t="shared" si="21"/>
        <v>41655.338173764925</v>
      </c>
      <c r="Q196" s="124">
        <f t="shared" si="17"/>
        <v>13914.743977133112</v>
      </c>
      <c r="R196" s="124">
        <f t="shared" si="18"/>
        <v>6662833.80325206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6662833.80325206</v>
      </c>
      <c r="P197" s="124">
        <f t="shared" si="21"/>
        <v>41655.338173764925</v>
      </c>
      <c r="Q197" s="124">
        <f t="shared" si="17"/>
        <v>14031.773279815332</v>
      </c>
      <c r="R197" s="124">
        <f t="shared" si="18"/>
        <v>6718520.9147056397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6718520.9147056397</v>
      </c>
      <c r="P198" s="124">
        <f t="shared" si="21"/>
        <v>41655.338173764925</v>
      </c>
      <c r="Q198" s="124">
        <f t="shared" si="17"/>
        <v>14149.049043491601</v>
      </c>
      <c r="R198" s="124">
        <f t="shared" si="18"/>
        <v>6774325.3019228959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6774325.3019228959</v>
      </c>
      <c r="P199" s="124">
        <f t="shared" si="21"/>
        <v>41655.338173764925</v>
      </c>
      <c r="Q199" s="124">
        <f t="shared" si="17"/>
        <v>14266.571787203049</v>
      </c>
      <c r="R199" s="124">
        <f t="shared" si="18"/>
        <v>6830247.2118838634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6830247.2118838634</v>
      </c>
      <c r="P200" s="124">
        <f t="shared" si="21"/>
        <v>41655.338173764925</v>
      </c>
      <c r="Q200" s="124">
        <f t="shared" si="17"/>
        <v>14384.342031083896</v>
      </c>
      <c r="R200" s="124">
        <f t="shared" si="18"/>
        <v>6886286.8920887122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6886286.8920887122</v>
      </c>
      <c r="P201" s="124">
        <f t="shared" si="21"/>
        <v>41655.338173764925</v>
      </c>
      <c r="Q201" s="124">
        <f t="shared" si="17"/>
        <v>14502.360296363751</v>
      </c>
      <c r="R201" s="124">
        <f t="shared" si="18"/>
        <v>6942444.5905588409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6942444.5905588409</v>
      </c>
      <c r="P202" s="124">
        <f t="shared" si="21"/>
        <v>41655.338173764925</v>
      </c>
      <c r="Q202" s="124">
        <f t="shared" si="17"/>
        <v>14620.627105369924</v>
      </c>
      <c r="R202" s="124">
        <f t="shared" si="18"/>
        <v>6998720.5558379758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6998720.5558379758</v>
      </c>
      <c r="P203" s="124">
        <f t="shared" si="21"/>
        <v>41655.338173764925</v>
      </c>
      <c r="Q203" s="124">
        <f t="shared" si="17"/>
        <v>14739.142981529727</v>
      </c>
      <c r="R203" s="124">
        <f t="shared" si="18"/>
        <v>7055115.0369932707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7055115.0369932707</v>
      </c>
      <c r="P204" s="124">
        <f t="shared" si="21"/>
        <v>41655.338173764925</v>
      </c>
      <c r="Q204" s="124">
        <f t="shared" si="17"/>
        <v>14857.908449372808</v>
      </c>
      <c r="R204" s="124">
        <f t="shared" si="18"/>
        <v>7111628.2836164087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7111628.2836164087</v>
      </c>
      <c r="P205" s="124">
        <f t="shared" si="21"/>
        <v>41655.338173764925</v>
      </c>
      <c r="Q205" s="124">
        <f t="shared" si="17"/>
        <v>14976.924034533451</v>
      </c>
      <c r="R205" s="124">
        <f t="shared" si="18"/>
        <v>7168260.5458247066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7168260.5458247066</v>
      </c>
      <c r="P206" s="124">
        <f t="shared" si="21"/>
        <v>41655.338173764925</v>
      </c>
      <c r="Q206" s="124">
        <f t="shared" si="17"/>
        <v>15096.19026375292</v>
      </c>
      <c r="R206" s="124">
        <f t="shared" si="18"/>
        <v>7225012.0742622241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7225012.0742622241</v>
      </c>
      <c r="P207" s="124">
        <f t="shared" si="21"/>
        <v>41655.338173764925</v>
      </c>
      <c r="Q207" s="124">
        <f t="shared" si="17"/>
        <v>15215.707664881786</v>
      </c>
      <c r="R207" s="124">
        <f t="shared" si="18"/>
        <v>7281883.1201008707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7281883.1201008707</v>
      </c>
      <c r="P208" s="124">
        <f t="shared" si="21"/>
        <v>41655.338173764925</v>
      </c>
      <c r="Q208" s="124">
        <f t="shared" si="17"/>
        <v>15335.476766882255</v>
      </c>
      <c r="R208" s="124">
        <f t="shared" si="18"/>
        <v>7338873.935041518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7338873.935041518</v>
      </c>
      <c r="P209" s="124">
        <f t="shared" si="21"/>
        <v>41655.338173764925</v>
      </c>
      <c r="Q209" s="124">
        <f t="shared" si="17"/>
        <v>15455.498099830522</v>
      </c>
      <c r="R209" s="124">
        <f t="shared" si="18"/>
        <v>7395984.7713151136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7395984.7713151136</v>
      </c>
      <c r="P210" s="124">
        <f t="shared" si="21"/>
        <v>41655.338173764925</v>
      </c>
      <c r="Q210" s="124">
        <f t="shared" si="17"/>
        <v>15575.772194919102</v>
      </c>
      <c r="R210" s="124">
        <f t="shared" si="18"/>
        <v>7453215.8816837976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7453215.8816837976</v>
      </c>
      <c r="P211" s="124">
        <f t="shared" si="21"/>
        <v>41655.338173764925</v>
      </c>
      <c r="Q211" s="124">
        <f t="shared" si="17"/>
        <v>15696.299584459195</v>
      </c>
      <c r="R211" s="124">
        <f t="shared" si="18"/>
        <v>7510567.5194420218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7510567.5194420218</v>
      </c>
      <c r="P212" s="124">
        <f t="shared" si="21"/>
        <v>41655.338173764925</v>
      </c>
      <c r="Q212" s="124">
        <f t="shared" si="17"/>
        <v>15817.080801883036</v>
      </c>
      <c r="R212" s="124">
        <f t="shared" si="18"/>
        <v>7568039.9384176694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7568039.9384176694</v>
      </c>
      <c r="P213" s="124">
        <f t="shared" si="21"/>
        <v>41655.338173764925</v>
      </c>
      <c r="Q213" s="124">
        <f t="shared" si="17"/>
        <v>15938.116381746249</v>
      </c>
      <c r="R213" s="124">
        <f t="shared" si="18"/>
        <v>7625633.3929731799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7625633.3929731799</v>
      </c>
      <c r="P214" s="124">
        <f t="shared" si="21"/>
        <v>41655.338173764925</v>
      </c>
      <c r="Q214" s="124">
        <f t="shared" si="17"/>
        <v>16059.406859730232</v>
      </c>
      <c r="R214" s="124">
        <f t="shared" si="18"/>
        <v>7683348.1380066751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7683348.1380066751</v>
      </c>
      <c r="P215" s="124">
        <f t="shared" si="21"/>
        <v>41655.338173764925</v>
      </c>
      <c r="Q215" s="124">
        <f t="shared" si="17"/>
        <v>16180.952772644505</v>
      </c>
      <c r="R215" s="124">
        <f t="shared" si="18"/>
        <v>7741184.4289530842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7741184.4289530842</v>
      </c>
      <c r="P216" s="124">
        <f t="shared" si="21"/>
        <v>41655.338173764925</v>
      </c>
      <c r="Q216" s="124">
        <f t="shared" si="17"/>
        <v>16302.754658429101</v>
      </c>
      <c r="R216" s="124">
        <f t="shared" si="18"/>
        <v>7799142.5217852779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7799142.5217852779</v>
      </c>
      <c r="P217" s="124">
        <f t="shared" si="21"/>
        <v>41655.338173764925</v>
      </c>
      <c r="Q217" s="124">
        <f t="shared" si="17"/>
        <v>16424.813056156941</v>
      </c>
      <c r="R217" s="124">
        <f t="shared" si="18"/>
        <v>7857222.6730151996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7857222.6730151996</v>
      </c>
      <c r="P218" s="124">
        <f t="shared" si="21"/>
        <v>41655.338173764925</v>
      </c>
      <c r="Q218" s="124">
        <f t="shared" si="17"/>
        <v>16547.128506036221</v>
      </c>
      <c r="R218" s="124">
        <f t="shared" si="18"/>
        <v>7915425.1396950008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7915425.1396950008</v>
      </c>
      <c r="P219" s="124">
        <f t="shared" si="21"/>
        <v>41655.338173764925</v>
      </c>
      <c r="Q219" s="124">
        <f t="shared" si="17"/>
        <v>16669.701549412803</v>
      </c>
      <c r="R219" s="124">
        <f t="shared" si="18"/>
        <v>7973750.1794181783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7973750.1794181783</v>
      </c>
      <c r="P220" s="124">
        <f t="shared" si="21"/>
        <v>41655.338173764925</v>
      </c>
      <c r="Q220" s="124">
        <f t="shared" si="17"/>
        <v>16792.53272877261</v>
      </c>
      <c r="R220" s="124">
        <f t="shared" si="18"/>
        <v>8032198.0503207156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8032198.0503207156</v>
      </c>
      <c r="P221" s="124">
        <f t="shared" si="21"/>
        <v>41655.338173764925</v>
      </c>
      <c r="Q221" s="124">
        <f t="shared" si="17"/>
        <v>16915.622587744034</v>
      </c>
      <c r="R221" s="124">
        <f t="shared" si="18"/>
        <v>8090769.0110822245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8090769.0110822245</v>
      </c>
      <c r="P222" s="124">
        <f t="shared" si="21"/>
        <v>41655.338173764925</v>
      </c>
      <c r="Q222" s="124">
        <f t="shared" si="17"/>
        <v>17038.971671100324</v>
      </c>
      <c r="R222" s="124">
        <f t="shared" si="18"/>
        <v>8149463.32092709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8149463.32092709</v>
      </c>
      <c r="P223" s="124">
        <f t="shared" si="21"/>
        <v>41655.338173764925</v>
      </c>
      <c r="Q223" s="124">
        <f t="shared" si="17"/>
        <v>17162.580524762019</v>
      </c>
      <c r="R223" s="124">
        <f t="shared" si="18"/>
        <v>8208281.2396256169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8208281.2396256169</v>
      </c>
      <c r="P224" s="124">
        <f t="shared" si="21"/>
        <v>41655.338173764925</v>
      </c>
      <c r="Q224" s="124">
        <f t="shared" si="17"/>
        <v>17286.449695799351</v>
      </c>
      <c r="R224" s="124">
        <f t="shared" si="18"/>
        <v>8267223.0274951812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8267223.0274951812</v>
      </c>
      <c r="P225" s="124">
        <f t="shared" si="21"/>
        <v>41655.338173764925</v>
      </c>
      <c r="Q225" s="124">
        <f t="shared" si="17"/>
        <v>17410.579732434668</v>
      </c>
      <c r="R225" s="124">
        <f t="shared" si="18"/>
        <v>8326288.9454013808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8326288.9454013808</v>
      </c>
      <c r="P226" s="124">
        <f t="shared" si="21"/>
        <v>41655.338173764925</v>
      </c>
      <c r="Q226" s="124">
        <f t="shared" si="17"/>
        <v>17534.971184044858</v>
      </c>
      <c r="R226" s="124">
        <f t="shared" si="18"/>
        <v>8385479.2547591906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8385479.2547591906</v>
      </c>
      <c r="P227" s="124">
        <f t="shared" si="21"/>
        <v>41655.338173764925</v>
      </c>
      <c r="Q227" s="124">
        <f t="shared" si="17"/>
        <v>17659.624601163792</v>
      </c>
      <c r="R227" s="124">
        <f t="shared" si="18"/>
        <v>8444794.2175341193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8444794.2175341193</v>
      </c>
      <c r="P228" s="124">
        <f t="shared" si="21"/>
        <v>41655.338173764925</v>
      </c>
      <c r="Q228" s="124">
        <f t="shared" si="17"/>
        <v>17784.54053548475</v>
      </c>
      <c r="R228" s="124">
        <f t="shared" si="18"/>
        <v>8504234.0962433703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8504234.0962433703</v>
      </c>
      <c r="P229" s="124">
        <f t="shared" si="21"/>
        <v>41655.338173764925</v>
      </c>
      <c r="Q229" s="124">
        <f t="shared" si="17"/>
        <v>17909.719539862865</v>
      </c>
      <c r="R229" s="124">
        <f t="shared" si="18"/>
        <v>8563799.1539569981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8563799.1539569981</v>
      </c>
      <c r="P230" s="124">
        <f t="shared" si="21"/>
        <v>41655.338173764925</v>
      </c>
      <c r="Q230" s="124">
        <f t="shared" si="17"/>
        <v>18035.162168317562</v>
      </c>
      <c r="R230" s="124">
        <f t="shared" si="18"/>
        <v>8623489.6542990822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8623489.6542990822</v>
      </c>
      <c r="P231" s="124">
        <f t="shared" si="21"/>
        <v>41655.338173764925</v>
      </c>
      <c r="Q231" s="124">
        <f t="shared" si="17"/>
        <v>18160.868976035032</v>
      </c>
      <c r="R231" s="124">
        <f t="shared" si="18"/>
        <v>8683305.8614488821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8683305.8614488821</v>
      </c>
      <c r="P232" s="124">
        <f t="shared" si="21"/>
        <v>41655.338173764925</v>
      </c>
      <c r="Q232" s="124">
        <f t="shared" si="17"/>
        <v>18286.84051937066</v>
      </c>
      <c r="R232" s="124">
        <f t="shared" si="18"/>
        <v>8743248.0401420183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8743248.0401420183</v>
      </c>
      <c r="P233" s="124">
        <f t="shared" si="21"/>
        <v>41655.338173764925</v>
      </c>
      <c r="Q233" s="124">
        <f t="shared" si="17"/>
        <v>18413.077355851517</v>
      </c>
      <c r="R233" s="124">
        <f t="shared" si="18"/>
        <v>8803316.4556716364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8803316.4556716364</v>
      </c>
      <c r="P234" s="124">
        <f t="shared" si="21"/>
        <v>41655.338173764925</v>
      </c>
      <c r="Q234" s="124">
        <f t="shared" si="17"/>
        <v>18539.580044178809</v>
      </c>
      <c r="R234" s="124">
        <f t="shared" si="18"/>
        <v>8863511.3738895804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8863511.3738895804</v>
      </c>
      <c r="P235" s="124">
        <f t="shared" si="21"/>
        <v>41655.338173764925</v>
      </c>
      <c r="Q235" s="124">
        <f t="shared" si="17"/>
        <v>18666.349144230346</v>
      </c>
      <c r="R235" s="124">
        <f t="shared" si="18"/>
        <v>8923833.0612075757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8923833.0612075757</v>
      </c>
      <c r="P236" s="124">
        <f t="shared" si="21"/>
        <v>41655.338173764925</v>
      </c>
      <c r="Q236" s="124">
        <f t="shared" si="17"/>
        <v>18793.385217063031</v>
      </c>
      <c r="R236" s="124">
        <f t="shared" si="18"/>
        <v>8984281.7845984045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8984281.7845984045</v>
      </c>
      <c r="P237" s="124">
        <f t="shared" si="21"/>
        <v>41655.338173764925</v>
      </c>
      <c r="Q237" s="124">
        <f t="shared" si="17"/>
        <v>18920.688824915353</v>
      </c>
      <c r="R237" s="124">
        <f t="shared" si="18"/>
        <v>9044857.8115970865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9044857.8115970865</v>
      </c>
      <c r="P238" s="124">
        <f t="shared" si="21"/>
        <v>41655.338173764925</v>
      </c>
      <c r="Q238" s="124">
        <f t="shared" si="17"/>
        <v>19048.260531209842</v>
      </c>
      <c r="R238" s="124">
        <f t="shared" si="18"/>
        <v>9105561.4103020616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9105561.4103020616</v>
      </c>
      <c r="P239" s="124">
        <f t="shared" si="21"/>
        <v>41655.338173764925</v>
      </c>
      <c r="Q239" s="124">
        <f t="shared" si="17"/>
        <v>19176.100900555593</v>
      </c>
      <c r="R239" s="124">
        <f t="shared" si="18"/>
        <v>9166392.8493763823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9166392.8493763823</v>
      </c>
      <c r="P240" s="124">
        <f t="shared" si="21"/>
        <v>41655.338173764925</v>
      </c>
      <c r="Q240" s="124">
        <f t="shared" si="17"/>
        <v>19304.210498750756</v>
      </c>
      <c r="R240" s="124">
        <f t="shared" si="18"/>
        <v>9227352.3980488982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9227352.3980488982</v>
      </c>
      <c r="P241" s="124">
        <f t="shared" si="21"/>
        <v>41655.338173764925</v>
      </c>
      <c r="Q241" s="124">
        <f t="shared" si="17"/>
        <v>19432.589892785036</v>
      </c>
      <c r="R241" s="124">
        <f t="shared" si="18"/>
        <v>9288440.326115448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9288440.326115448</v>
      </c>
      <c r="P242" s="124">
        <f t="shared" si="21"/>
        <v>41655.338173764925</v>
      </c>
      <c r="Q242" s="124">
        <f t="shared" si="17"/>
        <v>19561.239650842203</v>
      </c>
      <c r="R242" s="124">
        <f t="shared" si="18"/>
        <v>9349656.9039400555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9349656.9039400555</v>
      </c>
      <c r="P243" s="124">
        <f t="shared" si="21"/>
        <v>41655.338173764925</v>
      </c>
      <c r="Q243" s="124">
        <f t="shared" si="17"/>
        <v>19690.160342302617</v>
      </c>
      <c r="R243" s="124">
        <f t="shared" si="18"/>
        <v>9411002.4024561234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9411002.4024561234</v>
      </c>
      <c r="P244" s="124">
        <f t="shared" si="21"/>
        <v>41655.338173764925</v>
      </c>
      <c r="Q244" s="124">
        <f t="shared" si="17"/>
        <v>19819.352537745726</v>
      </c>
      <c r="R244" s="124">
        <f t="shared" si="18"/>
        <v>9472477.0931676347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9472477.0931676347</v>
      </c>
      <c r="P245" s="124">
        <f t="shared" si="21"/>
        <v>41655.338173764925</v>
      </c>
      <c r="Q245" s="124">
        <f t="shared" si="17"/>
        <v>19948.816808952623</v>
      </c>
      <c r="R245" s="124">
        <f t="shared" si="18"/>
        <v>9534081.2481503524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9534081.2481503524</v>
      </c>
      <c r="P246" s="124">
        <f t="shared" si="21"/>
        <v>41655.338173764925</v>
      </c>
      <c r="Q246" s="124">
        <f t="shared" si="17"/>
        <v>20078.553728908541</v>
      </c>
      <c r="R246" s="124">
        <f t="shared" si="18"/>
        <v>9595815.1400530264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9595815.1400530264</v>
      </c>
      <c r="P247" s="124">
        <f t="shared" si="21"/>
        <v>41655.338173764925</v>
      </c>
      <c r="Q247" s="124">
        <f t="shared" si="17"/>
        <v>20208.563871805422</v>
      </c>
      <c r="R247" s="124">
        <f t="shared" si="18"/>
        <v>9657679.0420985967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9657679.0420985967</v>
      </c>
      <c r="P248" s="124">
        <f t="shared" si="21"/>
        <v>41655.338173764925</v>
      </c>
      <c r="Q248" s="124">
        <f t="shared" si="17"/>
        <v>20338.847813044424</v>
      </c>
      <c r="R248" s="124">
        <f t="shared" si="18"/>
        <v>9719673.2280854061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9719673.2280854061</v>
      </c>
      <c r="P249" s="124">
        <f t="shared" si="21"/>
        <v>41655.338173764925</v>
      </c>
      <c r="Q249" s="124">
        <f t="shared" si="17"/>
        <v>20469.406129238509</v>
      </c>
      <c r="R249" s="124">
        <f t="shared" si="18"/>
        <v>9781797.9723884109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9781797.9723884109</v>
      </c>
      <c r="P250" s="124">
        <f t="shared" si="21"/>
        <v>41655.338173764925</v>
      </c>
      <c r="Q250" s="124">
        <f t="shared" si="17"/>
        <v>20600.239398214959</v>
      </c>
      <c r="R250" s="124">
        <f t="shared" si="18"/>
        <v>9844053.5499603916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9844053.5499603916</v>
      </c>
      <c r="P251" s="124">
        <f t="shared" si="21"/>
        <v>41655.338173764925</v>
      </c>
      <c r="Q251" s="124">
        <f t="shared" ref="Q251:Q314" si="22">O251*$P$53</f>
        <v>20731.348199017946</v>
      </c>
      <c r="R251" s="124">
        <f t="shared" ref="R251:R314" si="23">O251+P251+Q251</f>
        <v>9906440.2363331746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9906440.2363331746</v>
      </c>
      <c r="P252" s="124">
        <f t="shared" ref="P252:P315" si="26">P251</f>
        <v>41655.338173764925</v>
      </c>
      <c r="Q252" s="124">
        <f t="shared" si="22"/>
        <v>20862.7331119111</v>
      </c>
      <c r="R252" s="124">
        <f t="shared" si="23"/>
        <v>9968958.3076188508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9968958.3076188508</v>
      </c>
      <c r="P253" s="124">
        <f t="shared" si="26"/>
        <v>41655.338173764925</v>
      </c>
      <c r="Q253" s="124">
        <f t="shared" si="22"/>
        <v>20994.394718380074</v>
      </c>
      <c r="R253" s="124">
        <f t="shared" si="23"/>
        <v>10031608.040510997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10031608.040510997</v>
      </c>
      <c r="P254" s="124">
        <f t="shared" si="26"/>
        <v>41655.338173764925</v>
      </c>
      <c r="Q254" s="124">
        <f t="shared" si="22"/>
        <v>21126.333601135113</v>
      </c>
      <c r="R254" s="124">
        <f t="shared" si="23"/>
        <v>10094389.712285899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10094389.712285899</v>
      </c>
      <c r="P255" s="124">
        <f t="shared" si="26"/>
        <v>41655.338173764925</v>
      </c>
      <c r="Q255" s="124">
        <f t="shared" si="22"/>
        <v>21258.550344113639</v>
      </c>
      <c r="R255" s="124">
        <f t="shared" si="23"/>
        <v>10157303.600803778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10157303.600803778</v>
      </c>
      <c r="P256" s="124">
        <f t="shared" si="26"/>
        <v>41655.338173764925</v>
      </c>
      <c r="Q256" s="124">
        <f t="shared" si="22"/>
        <v>21391.045532482822</v>
      </c>
      <c r="R256" s="124">
        <f t="shared" si="23"/>
        <v>10220349.984510027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10220349.984510027</v>
      </c>
      <c r="P257" s="124">
        <f t="shared" si="26"/>
        <v>41655.338173764925</v>
      </c>
      <c r="Q257" s="124">
        <f t="shared" si="22"/>
        <v>21523.819752642201</v>
      </c>
      <c r="R257" s="124">
        <f t="shared" si="23"/>
        <v>10283529.142436435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10283529.142436435</v>
      </c>
      <c r="P258" s="124">
        <f t="shared" si="26"/>
        <v>41655.338173764925</v>
      </c>
      <c r="Q258" s="124">
        <f t="shared" si="22"/>
        <v>21656.873592226239</v>
      </c>
      <c r="R258" s="124">
        <f t="shared" si="23"/>
        <v>10346841.354202427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10346841.354202427</v>
      </c>
      <c r="P259" s="124">
        <f t="shared" si="26"/>
        <v>41655.338173764925</v>
      </c>
      <c r="Q259" s="124">
        <f t="shared" si="22"/>
        <v>21790.207640106953</v>
      </c>
      <c r="R259" s="124">
        <f t="shared" si="23"/>
        <v>10410286.9000163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10410286.9000163</v>
      </c>
      <c r="P260" s="124">
        <f t="shared" si="26"/>
        <v>41655.338173764925</v>
      </c>
      <c r="Q260" s="124">
        <f t="shared" si="22"/>
        <v>21923.822486396515</v>
      </c>
      <c r="R260" s="124">
        <f t="shared" si="23"/>
        <v>10473866.060676463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10473866.060676463</v>
      </c>
      <c r="P261" s="124">
        <f t="shared" si="26"/>
        <v>41655.338173764925</v>
      </c>
      <c r="Q261" s="124">
        <f t="shared" si="22"/>
        <v>22057.718722449845</v>
      </c>
      <c r="R261" s="124">
        <f t="shared" si="23"/>
        <v>10537579.117572678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10537579.117572678</v>
      </c>
      <c r="P262" s="124">
        <f t="shared" si="26"/>
        <v>41655.338173764925</v>
      </c>
      <c r="Q262" s="124">
        <f t="shared" si="22"/>
        <v>22191.896940867256</v>
      </c>
      <c r="R262" s="124">
        <f t="shared" si="23"/>
        <v>10601426.35268731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10601426.35268731</v>
      </c>
      <c r="P263" s="124">
        <f t="shared" si="26"/>
        <v>41655.338173764925</v>
      </c>
      <c r="Q263" s="124">
        <f t="shared" si="22"/>
        <v>22326.357735497058</v>
      </c>
      <c r="R263" s="124">
        <f t="shared" si="23"/>
        <v>10665408.048596574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10665408.048596574</v>
      </c>
      <c r="P264" s="124">
        <f t="shared" si="26"/>
        <v>41655.338173764925</v>
      </c>
      <c r="Q264" s="124">
        <f t="shared" si="22"/>
        <v>22461.101701438201</v>
      </c>
      <c r="R264" s="124">
        <f t="shared" si="23"/>
        <v>10729524.488471778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10729524.488471778</v>
      </c>
      <c r="P265" s="124">
        <f t="shared" si="26"/>
        <v>41655.338173764925</v>
      </c>
      <c r="Q265" s="124">
        <f t="shared" si="22"/>
        <v>22596.12943504288</v>
      </c>
      <c r="R265" s="124">
        <f t="shared" si="23"/>
        <v>10793775.956080588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10793775.956080588</v>
      </c>
      <c r="P266" s="124">
        <f t="shared" si="26"/>
        <v>41655.338173764925</v>
      </c>
      <c r="Q266" s="124">
        <f t="shared" si="22"/>
        <v>22731.441533919213</v>
      </c>
      <c r="R266" s="124">
        <f t="shared" si="23"/>
        <v>10858162.735788273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10858162.735788273</v>
      </c>
      <c r="P267" s="124">
        <f t="shared" si="26"/>
        <v>41655.338173764925</v>
      </c>
      <c r="Q267" s="124">
        <f t="shared" si="22"/>
        <v>22867.038596933853</v>
      </c>
      <c r="R267" s="124">
        <f t="shared" si="23"/>
        <v>10922685.112558972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10922685.112558972</v>
      </c>
      <c r="P268" s="124">
        <f t="shared" si="26"/>
        <v>41655.338173764925</v>
      </c>
      <c r="Q268" s="124">
        <f t="shared" si="22"/>
        <v>23002.921224214664</v>
      </c>
      <c r="R268" s="124">
        <f t="shared" si="23"/>
        <v>10987343.371956952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10987343.371956952</v>
      </c>
      <c r="P269" s="124">
        <f t="shared" si="26"/>
        <v>41655.338173764925</v>
      </c>
      <c r="Q269" s="124">
        <f t="shared" si="22"/>
        <v>23139.090017153354</v>
      </c>
      <c r="R269" s="124">
        <f t="shared" si="23"/>
        <v>11052137.800147871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11052137.800147871</v>
      </c>
      <c r="P270" s="124">
        <f t="shared" si="26"/>
        <v>41655.338173764925</v>
      </c>
      <c r="Q270" s="124">
        <f t="shared" si="22"/>
        <v>23275.545578408161</v>
      </c>
      <c r="R270" s="124">
        <f t="shared" si="23"/>
        <v>11117068.683900045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11117068.683900045</v>
      </c>
      <c r="P271" s="124">
        <f t="shared" si="26"/>
        <v>41655.338173764925</v>
      </c>
      <c r="Q271" s="124">
        <f t="shared" si="22"/>
        <v>23412.288511906496</v>
      </c>
      <c r="R271" s="124">
        <f t="shared" si="23"/>
        <v>11182136.310585717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11182136.310585717</v>
      </c>
      <c r="P272" s="124">
        <f t="shared" si="26"/>
        <v>41655.338173764925</v>
      </c>
      <c r="Q272" s="124">
        <f t="shared" si="22"/>
        <v>23549.319422847628</v>
      </c>
      <c r="R272" s="124">
        <f t="shared" si="23"/>
        <v>11247340.968182331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11247340.968182331</v>
      </c>
      <c r="P273" s="124">
        <f t="shared" si="26"/>
        <v>41655.338173764925</v>
      </c>
      <c r="Q273" s="124">
        <f t="shared" si="22"/>
        <v>23686.638917705372</v>
      </c>
      <c r="R273" s="124">
        <f t="shared" si="23"/>
        <v>11312682.945273802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11312682.945273802</v>
      </c>
      <c r="P274" s="124">
        <f t="shared" si="26"/>
        <v>41655.338173764925</v>
      </c>
      <c r="Q274" s="124">
        <f t="shared" si="22"/>
        <v>23824.24760423075</v>
      </c>
      <c r="R274" s="124">
        <f t="shared" si="23"/>
        <v>11378162.531051798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11378162.531051798</v>
      </c>
      <c r="P275" s="124">
        <f t="shared" si="26"/>
        <v>41655.338173764925</v>
      </c>
      <c r="Q275" s="124">
        <f t="shared" si="22"/>
        <v>23962.146091454702</v>
      </c>
      <c r="R275" s="124">
        <f t="shared" si="23"/>
        <v>11443780.015317019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11443780.015317019</v>
      </c>
      <c r="P276" s="124">
        <f t="shared" si="26"/>
        <v>41655.338173764925</v>
      </c>
      <c r="Q276" s="124">
        <f t="shared" si="22"/>
        <v>24100.334989690771</v>
      </c>
      <c r="R276" s="124">
        <f t="shared" si="23"/>
        <v>11509535.688480476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11509535.688480476</v>
      </c>
      <c r="P277" s="124">
        <f t="shared" si="26"/>
        <v>41655.338173764925</v>
      </c>
      <c r="Q277" s="124">
        <f t="shared" si="22"/>
        <v>24238.8149105378</v>
      </c>
      <c r="R277" s="124">
        <f t="shared" si="23"/>
        <v>11575429.84156478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11575429.84156478</v>
      </c>
      <c r="P278" s="124">
        <f t="shared" si="26"/>
        <v>41655.338173764925</v>
      </c>
      <c r="Q278" s="124">
        <f t="shared" si="22"/>
        <v>24377.586466882654</v>
      </c>
      <c r="R278" s="124">
        <f t="shared" si="23"/>
        <v>11641462.766205428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11641462.766205428</v>
      </c>
      <c r="P279" s="124">
        <f t="shared" si="26"/>
        <v>41655.338173764925</v>
      </c>
      <c r="Q279" s="124">
        <f t="shared" si="22"/>
        <v>24516.65027290292</v>
      </c>
      <c r="R279" s="124">
        <f t="shared" si="23"/>
        <v>11707634.754652096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11707634.754652096</v>
      </c>
      <c r="P280" s="124">
        <f t="shared" si="26"/>
        <v>41655.338173764925</v>
      </c>
      <c r="Q280" s="124">
        <f t="shared" si="22"/>
        <v>24656.006944069624</v>
      </c>
      <c r="R280" s="124">
        <f t="shared" si="23"/>
        <v>11773946.099769931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11773946.099769931</v>
      </c>
      <c r="P281" s="124">
        <f t="shared" si="26"/>
        <v>41655.338173764925</v>
      </c>
      <c r="Q281" s="124">
        <f t="shared" si="22"/>
        <v>24795.657097149971</v>
      </c>
      <c r="R281" s="124">
        <f t="shared" si="23"/>
        <v>11840397.095040847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11840397.095040847</v>
      </c>
      <c r="P282" s="124">
        <f t="shared" si="26"/>
        <v>41655.338173764925</v>
      </c>
      <c r="Q282" s="124">
        <f t="shared" si="22"/>
        <v>24935.60135021005</v>
      </c>
      <c r="R282" s="124">
        <f t="shared" si="23"/>
        <v>11906988.034564823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11906988.034564823</v>
      </c>
      <c r="P283" s="124">
        <f t="shared" si="26"/>
        <v>41655.338173764925</v>
      </c>
      <c r="Q283" s="124">
        <f t="shared" si="22"/>
        <v>25075.840322617598</v>
      </c>
      <c r="R283" s="124">
        <f t="shared" si="23"/>
        <v>11973719.213061206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11973719.213061206</v>
      </c>
      <c r="P284" s="124">
        <f t="shared" si="26"/>
        <v>41655.338173764925</v>
      </c>
      <c r="Q284" s="124">
        <f t="shared" si="22"/>
        <v>25216.374635044707</v>
      </c>
      <c r="R284" s="124">
        <f t="shared" si="23"/>
        <v>12040590.925870016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12040590.925870016</v>
      </c>
      <c r="P285" s="124">
        <f t="shared" si="26"/>
        <v>41655.338173764925</v>
      </c>
      <c r="Q285" s="124">
        <f t="shared" si="22"/>
        <v>25357.204909470605</v>
      </c>
      <c r="R285" s="124">
        <f t="shared" si="23"/>
        <v>12107603.468953252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12107603.468953252</v>
      </c>
      <c r="P286" s="124">
        <f t="shared" si="26"/>
        <v>41655.338173764925</v>
      </c>
      <c r="Q286" s="124">
        <f t="shared" si="22"/>
        <v>25498.331769184391</v>
      </c>
      <c r="R286" s="124">
        <f t="shared" si="23"/>
        <v>12174757.138896203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12174757.138896203</v>
      </c>
      <c r="P287" s="124">
        <f t="shared" si="26"/>
        <v>41655.338173764925</v>
      </c>
      <c r="Q287" s="124">
        <f t="shared" si="22"/>
        <v>25639.755838787798</v>
      </c>
      <c r="R287" s="124">
        <f t="shared" si="23"/>
        <v>12242052.232908756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12242052.232908756</v>
      </c>
      <c r="P288" s="124">
        <f t="shared" si="26"/>
        <v>41655.338173764925</v>
      </c>
      <c r="Q288" s="124">
        <f t="shared" si="22"/>
        <v>25781.477744197942</v>
      </c>
      <c r="R288" s="124">
        <f t="shared" si="23"/>
        <v>12309489.048826719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12309489.048826719</v>
      </c>
      <c r="P289" s="124">
        <f t="shared" si="26"/>
        <v>41655.338173764925</v>
      </c>
      <c r="Q289" s="124">
        <f t="shared" si="22"/>
        <v>25923.498112650122</v>
      </c>
      <c r="R289" s="124">
        <f t="shared" si="23"/>
        <v>12377067.885113135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12377067.885113135</v>
      </c>
      <c r="P290" s="124">
        <f t="shared" si="26"/>
        <v>41655.338173764925</v>
      </c>
      <c r="Q290" s="124">
        <f t="shared" si="22"/>
        <v>26065.817572700576</v>
      </c>
      <c r="R290" s="124">
        <f t="shared" si="23"/>
        <v>12444789.040859601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12444789.040859601</v>
      </c>
      <c r="P291" s="124">
        <f t="shared" si="26"/>
        <v>41655.338173764925</v>
      </c>
      <c r="Q291" s="124">
        <f t="shared" si="22"/>
        <v>26208.43675422926</v>
      </c>
      <c r="R291" s="124">
        <f t="shared" si="23"/>
        <v>12512652.815787595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12512652.815787595</v>
      </c>
      <c r="P292" s="124">
        <f t="shared" si="26"/>
        <v>41655.338173764925</v>
      </c>
      <c r="Q292" s="124">
        <f t="shared" si="22"/>
        <v>26351.356288442654</v>
      </c>
      <c r="R292" s="124">
        <f t="shared" si="23"/>
        <v>12580659.510249803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12580659.510249803</v>
      </c>
      <c r="P293" s="124">
        <f t="shared" si="26"/>
        <v>41655.338173764925</v>
      </c>
      <c r="Q293" s="124">
        <f t="shared" si="22"/>
        <v>26494.576807876536</v>
      </c>
      <c r="R293" s="124">
        <f t="shared" si="23"/>
        <v>12648809.425231446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12648809.425231446</v>
      </c>
      <c r="P294" s="124">
        <f t="shared" si="26"/>
        <v>41655.338173764925</v>
      </c>
      <c r="Q294" s="124">
        <f t="shared" si="22"/>
        <v>26638.09894639879</v>
      </c>
      <c r="R294" s="124">
        <f t="shared" si="23"/>
        <v>12717102.862351609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12717102.862351609</v>
      </c>
      <c r="P295" s="124">
        <f t="shared" si="26"/>
        <v>41655.338173764925</v>
      </c>
      <c r="Q295" s="124">
        <f t="shared" si="22"/>
        <v>26781.923339212211</v>
      </c>
      <c r="R295" s="124">
        <f t="shared" si="23"/>
        <v>12785540.123864587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12785540.123864587</v>
      </c>
      <c r="P296" s="124">
        <f t="shared" si="26"/>
        <v>41655.338173764925</v>
      </c>
      <c r="Q296" s="124">
        <f t="shared" si="22"/>
        <v>26926.050622857321</v>
      </c>
      <c r="R296" s="124">
        <f t="shared" si="23"/>
        <v>12854121.512661211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12854121.512661211</v>
      </c>
      <c r="P297" s="124">
        <f t="shared" si="26"/>
        <v>41655.338173764925</v>
      </c>
      <c r="Q297" s="124">
        <f t="shared" si="22"/>
        <v>27070.481435215177</v>
      </c>
      <c r="R297" s="124">
        <f t="shared" si="23"/>
        <v>12922847.332270192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12922847.332270192</v>
      </c>
      <c r="P298" s="124">
        <f t="shared" si="26"/>
        <v>41655.338173764925</v>
      </c>
      <c r="Q298" s="124">
        <f t="shared" si="22"/>
        <v>27215.216415510204</v>
      </c>
      <c r="R298" s="124">
        <f t="shared" si="23"/>
        <v>12991717.886859467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12991717.886859467</v>
      </c>
      <c r="P299" s="124">
        <f t="shared" si="26"/>
        <v>41655.338173764925</v>
      </c>
      <c r="Q299" s="124">
        <f t="shared" si="22"/>
        <v>27360.256204313006</v>
      </c>
      <c r="R299" s="124">
        <f t="shared" si="23"/>
        <v>13060733.481237546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13060733.481237546</v>
      </c>
      <c r="P300" s="124">
        <f t="shared" si="26"/>
        <v>41655.338173764925</v>
      </c>
      <c r="Q300" s="124">
        <f t="shared" si="22"/>
        <v>27505.60144354323</v>
      </c>
      <c r="R300" s="124">
        <f t="shared" si="23"/>
        <v>13129894.420854855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13129894.420854855</v>
      </c>
      <c r="P301" s="124">
        <f t="shared" si="26"/>
        <v>41655.338173764925</v>
      </c>
      <c r="Q301" s="124">
        <f t="shared" si="22"/>
        <v>27651.252776472382</v>
      </c>
      <c r="R301" s="124">
        <f t="shared" si="23"/>
        <v>13199201.011805093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13199201.011805093</v>
      </c>
      <c r="P302" s="124">
        <f t="shared" si="26"/>
        <v>41655.338173764925</v>
      </c>
      <c r="Q302" s="124">
        <f t="shared" si="22"/>
        <v>27797.210847726685</v>
      </c>
      <c r="R302" s="124">
        <f t="shared" si="23"/>
        <v>13268653.560826585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13268653.560826585</v>
      </c>
      <c r="P303" s="124">
        <f t="shared" si="26"/>
        <v>41655.338173764925</v>
      </c>
      <c r="Q303" s="124">
        <f t="shared" si="22"/>
        <v>27943.476303289928</v>
      </c>
      <c r="R303" s="124">
        <f t="shared" si="23"/>
        <v>13338252.375303641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13338252.375303641</v>
      </c>
      <c r="P304" s="124">
        <f t="shared" si="26"/>
        <v>41655.338173764925</v>
      </c>
      <c r="Q304" s="124">
        <f t="shared" si="22"/>
        <v>28090.049790506331</v>
      </c>
      <c r="R304" s="124">
        <f t="shared" si="23"/>
        <v>13407997.763267914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13407997.763267914</v>
      </c>
      <c r="P305" s="124">
        <f t="shared" si="26"/>
        <v>41655.338173764925</v>
      </c>
      <c r="Q305" s="124">
        <f t="shared" si="22"/>
        <v>28236.931958083402</v>
      </c>
      <c r="R305" s="124">
        <f t="shared" si="23"/>
        <v>13477890.033399763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13477890.033399763</v>
      </c>
      <c r="P306" s="124">
        <f t="shared" si="26"/>
        <v>41655.338173764925</v>
      </c>
      <c r="Q306" s="124">
        <f t="shared" si="22"/>
        <v>28384.123456094807</v>
      </c>
      <c r="R306" s="124">
        <f t="shared" si="23"/>
        <v>13547929.495029623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13547929.495029623</v>
      </c>
      <c r="P307" s="124">
        <f t="shared" si="26"/>
        <v>41655.338173764925</v>
      </c>
      <c r="Q307" s="124">
        <f t="shared" si="22"/>
        <v>28531.624935983265</v>
      </c>
      <c r="R307" s="124">
        <f t="shared" si="23"/>
        <v>13618116.458139371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13618116.458139371</v>
      </c>
      <c r="P308" s="124">
        <f t="shared" si="26"/>
        <v>41655.338173764925</v>
      </c>
      <c r="Q308" s="124">
        <f t="shared" si="22"/>
        <v>28679.437050563411</v>
      </c>
      <c r="R308" s="124">
        <f t="shared" si="23"/>
        <v>13688451.233363701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13688451.233363701</v>
      </c>
      <c r="P309" s="124">
        <f t="shared" si="26"/>
        <v>41655.338173764925</v>
      </c>
      <c r="Q309" s="124">
        <f t="shared" si="22"/>
        <v>28827.56045402469</v>
      </c>
      <c r="R309" s="124">
        <f t="shared" si="23"/>
        <v>13758934.131991491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13758934.131991491</v>
      </c>
      <c r="P310" s="124">
        <f t="shared" si="26"/>
        <v>41655.338173764925</v>
      </c>
      <c r="Q310" s="124">
        <f t="shared" si="22"/>
        <v>28975.995801934259</v>
      </c>
      <c r="R310" s="124">
        <f t="shared" si="23"/>
        <v>13829565.465967191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13829565.465967191</v>
      </c>
      <c r="P311" s="124">
        <f t="shared" si="26"/>
        <v>41655.338173764925</v>
      </c>
      <c r="Q311" s="124">
        <f t="shared" si="22"/>
        <v>29124.743751239886</v>
      </c>
      <c r="R311" s="124">
        <f t="shared" si="23"/>
        <v>13900345.547892196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13900345.547892196</v>
      </c>
      <c r="P312" s="124">
        <f t="shared" si="26"/>
        <v>41655.338173764925</v>
      </c>
      <c r="Q312" s="124">
        <f t="shared" si="22"/>
        <v>29273.804960272846</v>
      </c>
      <c r="R312" s="124">
        <f t="shared" si="23"/>
        <v>13971274.691026235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13971274.691026235</v>
      </c>
      <c r="P313" s="124">
        <f t="shared" si="26"/>
        <v>41655.338173764925</v>
      </c>
      <c r="Q313" s="124">
        <f t="shared" si="22"/>
        <v>29423.180088750854</v>
      </c>
      <c r="R313" s="124">
        <f t="shared" si="23"/>
        <v>14042353.209288752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14042353.209288752</v>
      </c>
      <c r="P314" s="124">
        <f t="shared" si="26"/>
        <v>41655.338173764925</v>
      </c>
      <c r="Q314" s="124">
        <f t="shared" si="22"/>
        <v>29572.869797780975</v>
      </c>
      <c r="R314" s="124">
        <f t="shared" si="23"/>
        <v>14113581.417260299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14113581.417260299</v>
      </c>
      <c r="P315" s="124">
        <f t="shared" si="26"/>
        <v>41655.338173764925</v>
      </c>
      <c r="Q315" s="124">
        <f t="shared" ref="Q315:Q378" si="27">O315*$P$53</f>
        <v>29722.874749862542</v>
      </c>
      <c r="R315" s="124">
        <f t="shared" ref="R315:R378" si="28">O315+P315+Q315</f>
        <v>14184959.630183926</v>
      </c>
      <c r="Z315" s="2"/>
    </row>
    <row r="316" spans="13:26" x14ac:dyDescent="0.2">
      <c r="M316" s="2"/>
      <c r="N316" s="1">
        <f t="shared" ref="N316:N379" si="29">N315+1</f>
        <v>258</v>
      </c>
      <c r="O316" s="124">
        <f t="shared" ref="O316:O379" si="30">R315</f>
        <v>14184959.630183926</v>
      </c>
      <c r="P316" s="124">
        <f t="shared" ref="P316:P379" si="31">P315</f>
        <v>41655.338173764925</v>
      </c>
      <c r="Q316" s="124">
        <f t="shared" si="27"/>
        <v>29873.195608890106</v>
      </c>
      <c r="R316" s="124">
        <f t="shared" si="28"/>
        <v>14256488.163966581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14256488.163966581</v>
      </c>
      <c r="P317" s="124">
        <f t="shared" si="31"/>
        <v>41655.338173764925</v>
      </c>
      <c r="Q317" s="124">
        <f t="shared" si="27"/>
        <v>30023.833040156354</v>
      </c>
      <c r="R317" s="124">
        <f t="shared" si="28"/>
        <v>14328167.335180502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14328167.335180502</v>
      </c>
      <c r="P318" s="124">
        <f t="shared" si="31"/>
        <v>41655.338173764925</v>
      </c>
      <c r="Q318" s="124">
        <f t="shared" si="27"/>
        <v>30174.787710355078</v>
      </c>
      <c r="R318" s="124">
        <f t="shared" si="28"/>
        <v>14399997.461064624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14399997.461064624</v>
      </c>
      <c r="P319" s="124">
        <f t="shared" si="31"/>
        <v>41655.338173764925</v>
      </c>
      <c r="Q319" s="124">
        <f t="shared" si="27"/>
        <v>30326.0602875841</v>
      </c>
      <c r="R319" s="124">
        <f t="shared" si="28"/>
        <v>14471978.859525973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14471978.859525973</v>
      </c>
      <c r="P320" s="124">
        <f t="shared" si="31"/>
        <v>41655.338173764925</v>
      </c>
      <c r="Q320" s="124">
        <f t="shared" si="27"/>
        <v>30477.65144134824</v>
      </c>
      <c r="R320" s="124">
        <f t="shared" si="28"/>
        <v>14544111.849141087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14544111.849141087</v>
      </c>
      <c r="P321" s="124">
        <f t="shared" si="31"/>
        <v>41655.338173764925</v>
      </c>
      <c r="Q321" s="124">
        <f t="shared" si="27"/>
        <v>30629.561842562289</v>
      </c>
      <c r="R321" s="124">
        <f t="shared" si="28"/>
        <v>14616396.749157416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14616396.749157416</v>
      </c>
      <c r="P322" s="124">
        <f t="shared" si="31"/>
        <v>41655.338173764925</v>
      </c>
      <c r="Q322" s="124">
        <f t="shared" si="27"/>
        <v>30781.792163553964</v>
      </c>
      <c r="R322" s="124">
        <f t="shared" si="28"/>
        <v>14688833.879494736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14688833.879494736</v>
      </c>
      <c r="P323" s="124">
        <f t="shared" si="31"/>
        <v>41655.338173764925</v>
      </c>
      <c r="Q323" s="124">
        <f t="shared" si="27"/>
        <v>30934.343078066886</v>
      </c>
      <c r="R323" s="124">
        <f t="shared" si="28"/>
        <v>14761423.560746569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14761423.560746569</v>
      </c>
      <c r="P324" s="124">
        <f t="shared" si="31"/>
        <v>41655.338173764925</v>
      </c>
      <c r="Q324" s="124">
        <f t="shared" si="27"/>
        <v>31087.215261263565</v>
      </c>
      <c r="R324" s="124">
        <f t="shared" si="28"/>
        <v>14834166.114181599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14834166.114181599</v>
      </c>
      <c r="P325" s="124">
        <f t="shared" si="31"/>
        <v>41655.338173764925</v>
      </c>
      <c r="Q325" s="124">
        <f t="shared" si="27"/>
        <v>31240.409389728393</v>
      </c>
      <c r="R325" s="124">
        <f t="shared" si="28"/>
        <v>14907061.861745093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14907061.861745093</v>
      </c>
      <c r="P326" s="124">
        <f t="shared" si="31"/>
        <v>41655.338173764925</v>
      </c>
      <c r="Q326" s="124">
        <f t="shared" si="27"/>
        <v>31393.926141470627</v>
      </c>
      <c r="R326" s="124">
        <f t="shared" si="28"/>
        <v>14980111.126060329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14980111.126060329</v>
      </c>
      <c r="P327" s="124">
        <f t="shared" si="31"/>
        <v>41655.338173764925</v>
      </c>
      <c r="Q327" s="124">
        <f t="shared" si="27"/>
        <v>31547.766195927397</v>
      </c>
      <c r="R327" s="124">
        <f t="shared" si="28"/>
        <v>15053314.230430022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15053314.230430022</v>
      </c>
      <c r="P328" s="124">
        <f t="shared" si="31"/>
        <v>41655.338173764925</v>
      </c>
      <c r="Q328" s="124">
        <f t="shared" si="27"/>
        <v>31701.930233966712</v>
      </c>
      <c r="R328" s="124">
        <f t="shared" si="28"/>
        <v>15126671.498837754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15126671.498837754</v>
      </c>
      <c r="P329" s="124">
        <f t="shared" si="31"/>
        <v>41655.338173764925</v>
      </c>
      <c r="Q329" s="124">
        <f t="shared" si="27"/>
        <v>31856.418937890478</v>
      </c>
      <c r="R329" s="124">
        <f t="shared" si="28"/>
        <v>15200183.25594941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15200183.25594941</v>
      </c>
      <c r="P330" s="124">
        <f t="shared" si="31"/>
        <v>41655.338173764925</v>
      </c>
      <c r="Q330" s="124">
        <f t="shared" si="27"/>
        <v>32011.232991437504</v>
      </c>
      <c r="R330" s="124">
        <f t="shared" si="28"/>
        <v>15273849.827114614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15273849.827114614</v>
      </c>
      <c r="P331" s="124">
        <f t="shared" si="31"/>
        <v>41655.338173764925</v>
      </c>
      <c r="Q331" s="124">
        <f t="shared" si="27"/>
        <v>32166.373079786546</v>
      </c>
      <c r="R331" s="124">
        <f t="shared" si="28"/>
        <v>15347671.538368165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15347671.538368165</v>
      </c>
      <c r="P332" s="124">
        <f t="shared" si="31"/>
        <v>41655.338173764925</v>
      </c>
      <c r="Q332" s="124">
        <f t="shared" si="27"/>
        <v>32321.839889559327</v>
      </c>
      <c r="R332" s="124">
        <f t="shared" si="28"/>
        <v>15421648.716431491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15421648.716431491</v>
      </c>
      <c r="P333" s="124">
        <f t="shared" si="31"/>
        <v>41655.338173764925</v>
      </c>
      <c r="Q333" s="124">
        <f t="shared" si="27"/>
        <v>32477.634108823575</v>
      </c>
      <c r="R333" s="124">
        <f t="shared" si="28"/>
        <v>15495781.68871408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15495781.68871408</v>
      </c>
      <c r="P334" s="124">
        <f t="shared" si="31"/>
        <v>41655.338173764925</v>
      </c>
      <c r="Q334" s="124">
        <f t="shared" si="27"/>
        <v>32633.756427096079</v>
      </c>
      <c r="R334" s="124">
        <f t="shared" si="28"/>
        <v>15570070.783314941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15570070.783314941</v>
      </c>
      <c r="P335" s="124">
        <f t="shared" si="31"/>
        <v>41655.338173764925</v>
      </c>
      <c r="Q335" s="124">
        <f t="shared" si="27"/>
        <v>32790.207535345733</v>
      </c>
      <c r="R335" s="124">
        <f t="shared" si="28"/>
        <v>15644516.329024052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15644516.329024052</v>
      </c>
      <c r="P336" s="124">
        <f t="shared" si="31"/>
        <v>41655.338173764925</v>
      </c>
      <c r="Q336" s="124">
        <f t="shared" si="27"/>
        <v>32946.988125996599</v>
      </c>
      <c r="R336" s="124">
        <f t="shared" si="28"/>
        <v>15719118.655323815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15719118.655323815</v>
      </c>
      <c r="P337" s="124">
        <f t="shared" si="31"/>
        <v>41655.338173764925</v>
      </c>
      <c r="Q337" s="124">
        <f t="shared" si="27"/>
        <v>33104.098892930946</v>
      </c>
      <c r="R337" s="124">
        <f t="shared" si="28"/>
        <v>15793878.092390511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15793878.092390511</v>
      </c>
      <c r="P338" s="124">
        <f t="shared" si="31"/>
        <v>41655.338173764925</v>
      </c>
      <c r="Q338" s="124">
        <f t="shared" si="27"/>
        <v>33261.540531492385</v>
      </c>
      <c r="R338" s="124">
        <f t="shared" si="28"/>
        <v>15868794.971095769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15868794.971095769</v>
      </c>
      <c r="P339" s="124">
        <f t="shared" si="31"/>
        <v>41655.338173764925</v>
      </c>
      <c r="Q339" s="124">
        <f t="shared" si="27"/>
        <v>33419.313738488854</v>
      </c>
      <c r="R339" s="124">
        <f t="shared" si="28"/>
        <v>15943869.623008024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15943869.623008024</v>
      </c>
      <c r="P340" s="124">
        <f t="shared" si="31"/>
        <v>41655.338173764925</v>
      </c>
      <c r="Q340" s="124">
        <f t="shared" si="27"/>
        <v>33577.419212195804</v>
      </c>
      <c r="R340" s="124">
        <f t="shared" si="28"/>
        <v>16019102.380393986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16019102.380393986</v>
      </c>
      <c r="P341" s="124">
        <f t="shared" si="31"/>
        <v>41655.338173764925</v>
      </c>
      <c r="Q341" s="124">
        <f t="shared" si="27"/>
        <v>33735.857652359191</v>
      </c>
      <c r="R341" s="124">
        <f t="shared" si="28"/>
        <v>16094493.57622011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16094493.57622011</v>
      </c>
      <c r="P342" s="124">
        <f t="shared" si="31"/>
        <v>41655.338173764925</v>
      </c>
      <c r="Q342" s="124">
        <f t="shared" si="27"/>
        <v>33894.629760198652</v>
      </c>
      <c r="R342" s="124">
        <f t="shared" si="28"/>
        <v>16170043.544154074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16170043.544154074</v>
      </c>
      <c r="P343" s="124">
        <f t="shared" si="31"/>
        <v>41655.338173764925</v>
      </c>
      <c r="Q343" s="124">
        <f t="shared" si="27"/>
        <v>34053.736238410565</v>
      </c>
      <c r="R343" s="124">
        <f t="shared" si="28"/>
        <v>16245752.61856625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16245752.61856625</v>
      </c>
      <c r="P344" s="124">
        <f t="shared" si="31"/>
        <v>41655.338173764925</v>
      </c>
      <c r="Q344" s="124">
        <f t="shared" si="27"/>
        <v>34213.177791171162</v>
      </c>
      <c r="R344" s="124">
        <f t="shared" si="28"/>
        <v>16321621.134531187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16321621.134531187</v>
      </c>
      <c r="P345" s="124">
        <f t="shared" si="31"/>
        <v>41655.338173764925</v>
      </c>
      <c r="Q345" s="124">
        <f t="shared" si="27"/>
        <v>34372.955124139677</v>
      </c>
      <c r="R345" s="124">
        <f t="shared" si="28"/>
        <v>16397649.427829092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16397649.427829092</v>
      </c>
      <c r="P346" s="124">
        <f t="shared" si="31"/>
        <v>41655.338173764925</v>
      </c>
      <c r="Q346" s="124">
        <f t="shared" si="27"/>
        <v>34533.068944461411</v>
      </c>
      <c r="R346" s="124">
        <f t="shared" si="28"/>
        <v>16473837.83494732</v>
      </c>
      <c r="Z346" s="2"/>
    </row>
    <row r="347" spans="13:26" x14ac:dyDescent="0.2">
      <c r="M347" s="2"/>
      <c r="N347" s="1">
        <f t="shared" si="29"/>
        <v>289</v>
      </c>
      <c r="O347" s="124">
        <f t="shared" si="30"/>
        <v>16473837.83494732</v>
      </c>
      <c r="P347" s="124">
        <f t="shared" si="31"/>
        <v>41655.338173764925</v>
      </c>
      <c r="Q347" s="124">
        <f t="shared" si="27"/>
        <v>34693.519960770936</v>
      </c>
      <c r="R347" s="124">
        <f t="shared" si="28"/>
        <v>16550186.693081856</v>
      </c>
      <c r="Z347" s="2"/>
    </row>
    <row r="348" spans="13:26" x14ac:dyDescent="0.2">
      <c r="M348" s="2"/>
      <c r="N348" s="1">
        <f t="shared" si="29"/>
        <v>290</v>
      </c>
      <c r="O348" s="124">
        <f t="shared" si="30"/>
        <v>16550186.693081856</v>
      </c>
      <c r="P348" s="124">
        <f t="shared" si="31"/>
        <v>41655.338173764925</v>
      </c>
      <c r="Q348" s="124">
        <f t="shared" si="27"/>
        <v>34854.308883195161</v>
      </c>
      <c r="R348" s="124">
        <f t="shared" si="28"/>
        <v>16626696.340138817</v>
      </c>
      <c r="Z348" s="2"/>
    </row>
    <row r="349" spans="13:26" x14ac:dyDescent="0.2">
      <c r="M349" s="2"/>
      <c r="N349" s="1">
        <f t="shared" si="29"/>
        <v>291</v>
      </c>
      <c r="O349" s="124">
        <f t="shared" si="30"/>
        <v>16626696.340138817</v>
      </c>
      <c r="P349" s="124">
        <f t="shared" si="31"/>
        <v>41655.338173764925</v>
      </c>
      <c r="Q349" s="124">
        <f t="shared" si="27"/>
        <v>35015.436423356521</v>
      </c>
      <c r="R349" s="124">
        <f t="shared" si="28"/>
        <v>16703367.114735939</v>
      </c>
      <c r="Z349" s="2"/>
    </row>
    <row r="350" spans="13:26" x14ac:dyDescent="0.2">
      <c r="M350" s="2"/>
      <c r="N350" s="1">
        <f t="shared" si="29"/>
        <v>292</v>
      </c>
      <c r="O350" s="124">
        <f t="shared" si="30"/>
        <v>16703367.114735939</v>
      </c>
      <c r="P350" s="124">
        <f t="shared" si="31"/>
        <v>41655.338173764925</v>
      </c>
      <c r="Q350" s="124">
        <f t="shared" si="27"/>
        <v>35176.903294376105</v>
      </c>
      <c r="R350" s="124">
        <f t="shared" si="28"/>
        <v>16780199.356204081</v>
      </c>
      <c r="Z350" s="2"/>
    </row>
    <row r="351" spans="13:26" x14ac:dyDescent="0.2">
      <c r="M351" s="2"/>
      <c r="N351" s="1">
        <f t="shared" si="29"/>
        <v>293</v>
      </c>
      <c r="O351" s="124">
        <f t="shared" si="30"/>
        <v>16780199.356204081</v>
      </c>
      <c r="P351" s="124">
        <f t="shared" si="31"/>
        <v>41655.338173764925</v>
      </c>
      <c r="Q351" s="124">
        <f t="shared" si="27"/>
        <v>35338.71021087683</v>
      </c>
      <c r="R351" s="124">
        <f t="shared" si="28"/>
        <v>16857193.404588725</v>
      </c>
      <c r="Z351" s="2"/>
    </row>
    <row r="352" spans="13:26" x14ac:dyDescent="0.2">
      <c r="M352" s="2"/>
      <c r="N352" s="1">
        <f t="shared" si="29"/>
        <v>294</v>
      </c>
      <c r="O352" s="124">
        <f t="shared" si="30"/>
        <v>16857193.404588725</v>
      </c>
      <c r="P352" s="124">
        <f t="shared" si="31"/>
        <v>41655.338173764925</v>
      </c>
      <c r="Q352" s="124">
        <f t="shared" si="27"/>
        <v>35500.857888986575</v>
      </c>
      <c r="R352" s="124">
        <f t="shared" si="28"/>
        <v>16934349.600651477</v>
      </c>
      <c r="Z352" s="2"/>
    </row>
    <row r="353" spans="13:26" x14ac:dyDescent="0.2">
      <c r="M353" s="2"/>
      <c r="N353" s="1">
        <f t="shared" si="29"/>
        <v>295</v>
      </c>
      <c r="O353" s="124">
        <f t="shared" si="30"/>
        <v>16934349.600651477</v>
      </c>
      <c r="P353" s="124">
        <f t="shared" si="31"/>
        <v>41655.338173764925</v>
      </c>
      <c r="Q353" s="124">
        <f t="shared" si="27"/>
        <v>35663.347046341376</v>
      </c>
      <c r="R353" s="124">
        <f t="shared" si="28"/>
        <v>17011668.285871584</v>
      </c>
      <c r="Z353" s="2"/>
    </row>
    <row r="354" spans="13:26" x14ac:dyDescent="0.2">
      <c r="M354" s="2"/>
      <c r="N354" s="1">
        <f t="shared" si="29"/>
        <v>296</v>
      </c>
      <c r="O354" s="124">
        <f t="shared" si="30"/>
        <v>17011668.285871584</v>
      </c>
      <c r="P354" s="124">
        <f t="shared" si="31"/>
        <v>41655.338173764925</v>
      </c>
      <c r="Q354" s="124">
        <f t="shared" si="27"/>
        <v>35826.178402088597</v>
      </c>
      <c r="R354" s="124">
        <f t="shared" si="28"/>
        <v>17089149.802447438</v>
      </c>
      <c r="Z354" s="2"/>
    </row>
    <row r="355" spans="13:26" x14ac:dyDescent="0.2">
      <c r="M355" s="2"/>
      <c r="N355" s="1">
        <f t="shared" si="29"/>
        <v>297</v>
      </c>
      <c r="O355" s="124">
        <f t="shared" si="30"/>
        <v>17089149.802447438</v>
      </c>
      <c r="P355" s="124">
        <f t="shared" si="31"/>
        <v>41655.338173764925</v>
      </c>
      <c r="Q355" s="124">
        <f t="shared" si="27"/>
        <v>35989.352676890107</v>
      </c>
      <c r="R355" s="124">
        <f t="shared" si="28"/>
        <v>17166794.493298095</v>
      </c>
      <c r="Z355" s="2"/>
    </row>
    <row r="356" spans="13:26" x14ac:dyDescent="0.2">
      <c r="M356" s="2"/>
      <c r="N356" s="1">
        <f t="shared" si="29"/>
        <v>298</v>
      </c>
      <c r="O356" s="124">
        <f t="shared" si="30"/>
        <v>17166794.493298095</v>
      </c>
      <c r="P356" s="124">
        <f t="shared" si="31"/>
        <v>41655.338173764925</v>
      </c>
      <c r="Q356" s="124">
        <f t="shared" si="27"/>
        <v>36152.870592925472</v>
      </c>
      <c r="R356" s="124">
        <f t="shared" si="28"/>
        <v>17244602.702064786</v>
      </c>
      <c r="Z356" s="2"/>
    </row>
    <row r="357" spans="13:26" x14ac:dyDescent="0.2">
      <c r="M357" s="2"/>
      <c r="N357" s="1">
        <f t="shared" si="29"/>
        <v>299</v>
      </c>
      <c r="O357" s="124">
        <f t="shared" si="30"/>
        <v>17244602.702064786</v>
      </c>
      <c r="P357" s="124">
        <f t="shared" si="31"/>
        <v>41655.338173764925</v>
      </c>
      <c r="Q357" s="124">
        <f t="shared" si="27"/>
        <v>36316.732873895155</v>
      </c>
      <c r="R357" s="124">
        <f t="shared" si="28"/>
        <v>17322574.773112446</v>
      </c>
      <c r="Z357" s="2"/>
    </row>
    <row r="358" spans="13:26" x14ac:dyDescent="0.2">
      <c r="M358" s="2"/>
      <c r="N358" s="1">
        <f t="shared" si="29"/>
        <v>300</v>
      </c>
      <c r="O358" s="124">
        <f t="shared" si="30"/>
        <v>17322574.773112446</v>
      </c>
      <c r="P358" s="124">
        <f t="shared" si="31"/>
        <v>41655.338173764925</v>
      </c>
      <c r="Q358" s="124">
        <f t="shared" si="27"/>
        <v>36480.940245023696</v>
      </c>
      <c r="R358" s="124">
        <f t="shared" si="28"/>
        <v>17400711.051531237</v>
      </c>
      <c r="Z358" s="2"/>
    </row>
    <row r="359" spans="13:26" x14ac:dyDescent="0.2">
      <c r="M359" s="2"/>
      <c r="N359" s="1">
        <f t="shared" si="29"/>
        <v>301</v>
      </c>
      <c r="O359" s="124">
        <f t="shared" si="30"/>
        <v>17400711.051531237</v>
      </c>
      <c r="P359" s="124">
        <f t="shared" si="31"/>
        <v>41655.338173764925</v>
      </c>
      <c r="Q359" s="124">
        <f t="shared" si="27"/>
        <v>36645.493433062977</v>
      </c>
      <c r="R359" s="124">
        <f t="shared" si="28"/>
        <v>17479011.883138064</v>
      </c>
      <c r="Z359" s="2"/>
    </row>
    <row r="360" spans="13:26" x14ac:dyDescent="0.2">
      <c r="M360" s="2"/>
      <c r="N360" s="1">
        <f t="shared" si="29"/>
        <v>302</v>
      </c>
      <c r="O360" s="124">
        <f t="shared" si="30"/>
        <v>17479011.883138064</v>
      </c>
      <c r="P360" s="124">
        <f t="shared" si="31"/>
        <v>41655.338173764925</v>
      </c>
      <c r="Q360" s="124">
        <f t="shared" si="27"/>
        <v>36810.393166295362</v>
      </c>
      <c r="R360" s="124">
        <f t="shared" si="28"/>
        <v>17557477.614478126</v>
      </c>
      <c r="Z360" s="2"/>
    </row>
    <row r="361" spans="13:26" x14ac:dyDescent="0.2">
      <c r="M361" s="2"/>
      <c r="N361" s="1">
        <f t="shared" si="29"/>
        <v>303</v>
      </c>
      <c r="O361" s="124">
        <f t="shared" si="30"/>
        <v>17557477.614478126</v>
      </c>
      <c r="P361" s="124">
        <f t="shared" si="31"/>
        <v>41655.338173764925</v>
      </c>
      <c r="Q361" s="124">
        <f t="shared" si="27"/>
        <v>36975.640174537002</v>
      </c>
      <c r="R361" s="124">
        <f t="shared" si="28"/>
        <v>17636108.59282643</v>
      </c>
      <c r="Z361" s="2"/>
    </row>
    <row r="362" spans="13:26" x14ac:dyDescent="0.2">
      <c r="M362" s="2"/>
      <c r="N362" s="1">
        <f t="shared" si="29"/>
        <v>304</v>
      </c>
      <c r="O362" s="124">
        <f t="shared" si="30"/>
        <v>17636108.59282643</v>
      </c>
      <c r="P362" s="124">
        <f t="shared" si="31"/>
        <v>41655.338173764925</v>
      </c>
      <c r="Q362" s="124">
        <f t="shared" si="27"/>
        <v>37141.235189140985</v>
      </c>
      <c r="R362" s="124">
        <f t="shared" si="28"/>
        <v>17714905.166189335</v>
      </c>
      <c r="Z362" s="2"/>
    </row>
    <row r="363" spans="13:26" x14ac:dyDescent="0.2">
      <c r="M363" s="2"/>
      <c r="N363" s="1">
        <f t="shared" si="29"/>
        <v>305</v>
      </c>
      <c r="O363" s="124">
        <f t="shared" si="30"/>
        <v>17714905.166189335</v>
      </c>
      <c r="P363" s="124">
        <f t="shared" si="31"/>
        <v>41655.338173764925</v>
      </c>
      <c r="Q363" s="124">
        <f t="shared" si="27"/>
        <v>37307.178943000639</v>
      </c>
      <c r="R363" s="124">
        <f t="shared" si="28"/>
        <v>17793867.683306102</v>
      </c>
      <c r="Z363" s="2"/>
    </row>
    <row r="364" spans="13:26" x14ac:dyDescent="0.2">
      <c r="M364" s="2"/>
      <c r="N364" s="1">
        <f t="shared" si="29"/>
        <v>306</v>
      </c>
      <c r="O364" s="124">
        <f t="shared" si="30"/>
        <v>17793867.683306102</v>
      </c>
      <c r="P364" s="124">
        <f t="shared" si="31"/>
        <v>41655.338173764925</v>
      </c>
      <c r="Q364" s="124">
        <f t="shared" si="27"/>
        <v>37473.472170552734</v>
      </c>
      <c r="R364" s="124">
        <f t="shared" si="28"/>
        <v>17872996.493650422</v>
      </c>
      <c r="Z364" s="2"/>
    </row>
    <row r="365" spans="13:26" x14ac:dyDescent="0.2">
      <c r="M365" s="2"/>
      <c r="N365" s="1">
        <f t="shared" si="29"/>
        <v>307</v>
      </c>
      <c r="O365" s="124">
        <f t="shared" si="30"/>
        <v>17872996.493650422</v>
      </c>
      <c r="P365" s="124">
        <f t="shared" si="31"/>
        <v>41655.338173764925</v>
      </c>
      <c r="Q365" s="124">
        <f t="shared" si="27"/>
        <v>37640.115607780761</v>
      </c>
      <c r="R365" s="124">
        <f t="shared" si="28"/>
        <v>17952291.947431967</v>
      </c>
      <c r="Z365" s="2"/>
    </row>
    <row r="366" spans="13:26" x14ac:dyDescent="0.2">
      <c r="M366" s="2"/>
      <c r="N366" s="1">
        <f t="shared" si="29"/>
        <v>308</v>
      </c>
      <c r="O366" s="124">
        <f t="shared" si="30"/>
        <v>17952291.947431967</v>
      </c>
      <c r="P366" s="124">
        <f t="shared" si="31"/>
        <v>41655.338173764925</v>
      </c>
      <c r="Q366" s="124">
        <f t="shared" si="27"/>
        <v>37807.109992218153</v>
      </c>
      <c r="R366" s="124">
        <f t="shared" si="28"/>
        <v>18031754.39559795</v>
      </c>
      <c r="Z366" s="2"/>
    </row>
    <row r="367" spans="13:26" x14ac:dyDescent="0.2">
      <c r="M367" s="2"/>
      <c r="N367" s="1">
        <f t="shared" si="29"/>
        <v>309</v>
      </c>
      <c r="O367" s="124">
        <f t="shared" si="30"/>
        <v>18031754.39559795</v>
      </c>
      <c r="P367" s="124">
        <f t="shared" si="31"/>
        <v>41655.338173764925</v>
      </c>
      <c r="Q367" s="124">
        <f t="shared" si="27"/>
        <v>37974.456062951591</v>
      </c>
      <c r="R367" s="124">
        <f t="shared" si="28"/>
        <v>18111384.189834666</v>
      </c>
      <c r="Z367" s="2"/>
    </row>
    <row r="368" spans="13:26" x14ac:dyDescent="0.2">
      <c r="M368" s="2"/>
      <c r="N368" s="1">
        <f t="shared" si="29"/>
        <v>310</v>
      </c>
      <c r="O368" s="124">
        <f t="shared" si="30"/>
        <v>18111384.189834666</v>
      </c>
      <c r="P368" s="124">
        <f t="shared" si="31"/>
        <v>41655.338173764925</v>
      </c>
      <c r="Q368" s="124">
        <f t="shared" si="27"/>
        <v>38142.154560624243</v>
      </c>
      <c r="R368" s="124">
        <f t="shared" si="28"/>
        <v>18191181.682569057</v>
      </c>
      <c r="Z368" s="2"/>
    </row>
    <row r="369" spans="13:26" x14ac:dyDescent="0.2">
      <c r="M369" s="2"/>
      <c r="N369" s="1">
        <f t="shared" si="29"/>
        <v>311</v>
      </c>
      <c r="O369" s="124">
        <f t="shared" si="30"/>
        <v>18191181.682569057</v>
      </c>
      <c r="P369" s="124">
        <f t="shared" si="31"/>
        <v>41655.338173764925</v>
      </c>
      <c r="Q369" s="124">
        <f t="shared" si="27"/>
        <v>38310.20622743907</v>
      </c>
      <c r="R369" s="124">
        <f t="shared" si="28"/>
        <v>18271147.226970263</v>
      </c>
      <c r="Z369" s="2"/>
    </row>
    <row r="370" spans="13:26" x14ac:dyDescent="0.2">
      <c r="M370" s="2"/>
      <c r="N370" s="1">
        <f t="shared" si="29"/>
        <v>312</v>
      </c>
      <c r="O370" s="124">
        <f t="shared" si="30"/>
        <v>18271147.226970263</v>
      </c>
      <c r="P370" s="124">
        <f t="shared" si="31"/>
        <v>41655.338173764925</v>
      </c>
      <c r="Q370" s="124">
        <f t="shared" si="27"/>
        <v>38478.61180716208</v>
      </c>
      <c r="R370" s="124">
        <f t="shared" si="28"/>
        <v>18351281.176951192</v>
      </c>
      <c r="Z370" s="2"/>
    </row>
    <row r="371" spans="13:26" x14ac:dyDescent="0.2">
      <c r="M371" s="2"/>
      <c r="N371" s="1">
        <f t="shared" si="29"/>
        <v>313</v>
      </c>
      <c r="O371" s="124">
        <f t="shared" si="30"/>
        <v>18351281.176951192</v>
      </c>
      <c r="P371" s="124">
        <f t="shared" si="31"/>
        <v>41655.338173764925</v>
      </c>
      <c r="Q371" s="124">
        <f t="shared" si="27"/>
        <v>38647.372045125638</v>
      </c>
      <c r="R371" s="124">
        <f t="shared" si="28"/>
        <v>18431583.887170084</v>
      </c>
      <c r="Z371" s="2"/>
    </row>
    <row r="372" spans="13:26" x14ac:dyDescent="0.2">
      <c r="M372" s="2"/>
      <c r="N372" s="1">
        <f t="shared" si="29"/>
        <v>314</v>
      </c>
      <c r="O372" s="124">
        <f t="shared" si="30"/>
        <v>18431583.887170084</v>
      </c>
      <c r="P372" s="124">
        <f t="shared" si="31"/>
        <v>41655.338173764925</v>
      </c>
      <c r="Q372" s="124">
        <f t="shared" si="27"/>
        <v>38816.487688231762</v>
      </c>
      <c r="R372" s="124">
        <f t="shared" si="28"/>
        <v>18512055.713032082</v>
      </c>
      <c r="Z372" s="2"/>
    </row>
    <row r="373" spans="13:26" x14ac:dyDescent="0.2">
      <c r="M373" s="2"/>
      <c r="N373" s="1">
        <f t="shared" si="29"/>
        <v>315</v>
      </c>
      <c r="O373" s="124">
        <f t="shared" si="30"/>
        <v>18512055.713032082</v>
      </c>
      <c r="P373" s="124">
        <f t="shared" si="31"/>
        <v>41655.338173764925</v>
      </c>
      <c r="Q373" s="124">
        <f t="shared" si="27"/>
        <v>38985.959484955434</v>
      </c>
      <c r="R373" s="124">
        <f t="shared" si="28"/>
        <v>18592697.010690805</v>
      </c>
      <c r="Z373" s="2"/>
    </row>
    <row r="374" spans="13:26" x14ac:dyDescent="0.2">
      <c r="M374" s="2"/>
      <c r="N374" s="1">
        <f t="shared" si="29"/>
        <v>316</v>
      </c>
      <c r="O374" s="124">
        <f t="shared" si="30"/>
        <v>18592697.010690805</v>
      </c>
      <c r="P374" s="124">
        <f t="shared" si="31"/>
        <v>41655.338173764925</v>
      </c>
      <c r="Q374" s="124">
        <f t="shared" si="27"/>
        <v>39155.788185347905</v>
      </c>
      <c r="R374" s="124">
        <f t="shared" si="28"/>
        <v>18673508.137049917</v>
      </c>
      <c r="Z374" s="2"/>
    </row>
    <row r="375" spans="13:26" x14ac:dyDescent="0.2">
      <c r="M375" s="2"/>
      <c r="N375" s="1">
        <f t="shared" si="29"/>
        <v>317</v>
      </c>
      <c r="O375" s="124">
        <f t="shared" si="30"/>
        <v>18673508.137049917</v>
      </c>
      <c r="P375" s="124">
        <f t="shared" si="31"/>
        <v>41655.338173764925</v>
      </c>
      <c r="Q375" s="124">
        <f t="shared" si="27"/>
        <v>39325.974541039999</v>
      </c>
      <c r="R375" s="124">
        <f t="shared" si="28"/>
        <v>18754489.449764721</v>
      </c>
      <c r="Z375" s="2"/>
    </row>
    <row r="376" spans="13:26" x14ac:dyDescent="0.2">
      <c r="M376" s="2"/>
      <c r="N376" s="1">
        <f t="shared" si="29"/>
        <v>318</v>
      </c>
      <c r="O376" s="124">
        <f t="shared" si="30"/>
        <v>18754489.449764721</v>
      </c>
      <c r="P376" s="124">
        <f t="shared" si="31"/>
        <v>41655.338173764925</v>
      </c>
      <c r="Q376" s="124">
        <f t="shared" si="27"/>
        <v>39496.519305245485</v>
      </c>
      <c r="R376" s="124">
        <f t="shared" si="28"/>
        <v>18835641.307243731</v>
      </c>
      <c r="Z376" s="2"/>
    </row>
    <row r="377" spans="13:26" x14ac:dyDescent="0.2">
      <c r="M377" s="2"/>
      <c r="N377" s="1">
        <f t="shared" si="29"/>
        <v>319</v>
      </c>
      <c r="O377" s="124">
        <f t="shared" si="30"/>
        <v>18835641.307243731</v>
      </c>
      <c r="P377" s="124">
        <f t="shared" si="31"/>
        <v>41655.338173764925</v>
      </c>
      <c r="Q377" s="124">
        <f t="shared" si="27"/>
        <v>39667.423232764369</v>
      </c>
      <c r="R377" s="124">
        <f t="shared" si="28"/>
        <v>18916964.068650261</v>
      </c>
      <c r="Z377" s="2"/>
    </row>
    <row r="378" spans="13:26" x14ac:dyDescent="0.2">
      <c r="M378" s="2"/>
      <c r="N378" s="1">
        <f t="shared" si="29"/>
        <v>320</v>
      </c>
      <c r="O378" s="124">
        <f t="shared" si="30"/>
        <v>18916964.068650261</v>
      </c>
      <c r="P378" s="124">
        <f t="shared" si="31"/>
        <v>41655.338173764925</v>
      </c>
      <c r="Q378" s="124">
        <f t="shared" si="27"/>
        <v>39838.687079986244</v>
      </c>
      <c r="R378" s="124">
        <f t="shared" si="28"/>
        <v>18998458.093904011</v>
      </c>
      <c r="Z378" s="2"/>
    </row>
    <row r="379" spans="13:26" x14ac:dyDescent="0.2">
      <c r="M379" s="2"/>
      <c r="N379" s="1">
        <f t="shared" si="29"/>
        <v>321</v>
      </c>
      <c r="O379" s="124">
        <f t="shared" si="30"/>
        <v>18998458.093904011</v>
      </c>
      <c r="P379" s="124">
        <f t="shared" si="31"/>
        <v>41655.338173764925</v>
      </c>
      <c r="Q379" s="124">
        <f t="shared" ref="Q379:Q406" si="32">O379*$P$53</f>
        <v>40010.311604893657</v>
      </c>
      <c r="R379" s="124">
        <f t="shared" ref="R379:R406" si="33">O379+P379+Q379</f>
        <v>19080123.743682671</v>
      </c>
      <c r="Z379" s="2"/>
    </row>
    <row r="380" spans="13:26" x14ac:dyDescent="0.2">
      <c r="M380" s="2"/>
      <c r="N380" s="1">
        <f t="shared" ref="N380:N406" si="34">N379+1</f>
        <v>322</v>
      </c>
      <c r="O380" s="124">
        <f t="shared" ref="O380:O406" si="35">R379</f>
        <v>19080123.743682671</v>
      </c>
      <c r="P380" s="124">
        <f t="shared" ref="P380:P406" si="36">P379</f>
        <v>41655.338173764925</v>
      </c>
      <c r="Q380" s="124">
        <f t="shared" si="32"/>
        <v>40182.297567065434</v>
      </c>
      <c r="R380" s="124">
        <f t="shared" si="33"/>
        <v>19161961.379423503</v>
      </c>
      <c r="Z380" s="2"/>
    </row>
    <row r="381" spans="13:26" x14ac:dyDescent="0.2">
      <c r="M381" s="2"/>
      <c r="N381" s="1">
        <f t="shared" si="34"/>
        <v>323</v>
      </c>
      <c r="O381" s="124">
        <f t="shared" si="35"/>
        <v>19161961.379423503</v>
      </c>
      <c r="P381" s="124">
        <f t="shared" si="36"/>
        <v>41655.338173764925</v>
      </c>
      <c r="Q381" s="124">
        <f t="shared" si="32"/>
        <v>40354.645727680065</v>
      </c>
      <c r="R381" s="124">
        <f t="shared" si="33"/>
        <v>19243971.363324948</v>
      </c>
      <c r="Z381" s="2"/>
    </row>
    <row r="382" spans="13:26" x14ac:dyDescent="0.2">
      <c r="M382" s="2"/>
      <c r="N382" s="1">
        <f t="shared" si="34"/>
        <v>324</v>
      </c>
      <c r="O382" s="124">
        <f t="shared" si="35"/>
        <v>19243971.363324948</v>
      </c>
      <c r="P382" s="124">
        <f t="shared" si="36"/>
        <v>41655.338173764925</v>
      </c>
      <c r="Q382" s="124">
        <f t="shared" si="32"/>
        <v>40527.356849519048</v>
      </c>
      <c r="R382" s="124">
        <f t="shared" si="33"/>
        <v>19326154.058348231</v>
      </c>
      <c r="Z382" s="2"/>
    </row>
    <row r="383" spans="13:26" x14ac:dyDescent="0.2">
      <c r="M383" s="2"/>
      <c r="N383" s="1">
        <f t="shared" si="34"/>
        <v>325</v>
      </c>
      <c r="O383" s="124">
        <f t="shared" si="35"/>
        <v>19326154.058348231</v>
      </c>
      <c r="P383" s="124">
        <f t="shared" si="36"/>
        <v>41655.338173764925</v>
      </c>
      <c r="Q383" s="124">
        <f t="shared" si="32"/>
        <v>40700.431696970307</v>
      </c>
      <c r="R383" s="124">
        <f t="shared" si="33"/>
        <v>19408509.828218967</v>
      </c>
      <c r="Z383" s="2"/>
    </row>
    <row r="384" spans="13:26" x14ac:dyDescent="0.2">
      <c r="M384" s="2"/>
      <c r="N384" s="1">
        <f t="shared" si="34"/>
        <v>326</v>
      </c>
      <c r="O384" s="124">
        <f t="shared" si="35"/>
        <v>19408509.828218967</v>
      </c>
      <c r="P384" s="124">
        <f t="shared" si="36"/>
        <v>41655.338173764925</v>
      </c>
      <c r="Q384" s="124">
        <f t="shared" si="32"/>
        <v>40873.871036031531</v>
      </c>
      <c r="R384" s="124">
        <f t="shared" si="33"/>
        <v>19491039.037428763</v>
      </c>
      <c r="Z384" s="2"/>
    </row>
    <row r="385" spans="13:26" x14ac:dyDescent="0.2">
      <c r="M385" s="2"/>
      <c r="N385" s="1">
        <f t="shared" si="34"/>
        <v>327</v>
      </c>
      <c r="O385" s="124">
        <f t="shared" si="35"/>
        <v>19491039.037428763</v>
      </c>
      <c r="P385" s="124">
        <f t="shared" si="36"/>
        <v>41655.338173764925</v>
      </c>
      <c r="Q385" s="124">
        <f t="shared" si="32"/>
        <v>41047.675634313578</v>
      </c>
      <c r="R385" s="124">
        <f t="shared" si="33"/>
        <v>19573742.051236842</v>
      </c>
      <c r="Z385" s="2"/>
    </row>
    <row r="386" spans="13:26" x14ac:dyDescent="0.2">
      <c r="M386" s="2"/>
      <c r="N386" s="1">
        <f t="shared" si="34"/>
        <v>328</v>
      </c>
      <c r="O386" s="124">
        <f t="shared" si="35"/>
        <v>19573742.051236842</v>
      </c>
      <c r="P386" s="124">
        <f t="shared" si="36"/>
        <v>41655.338173764925</v>
      </c>
      <c r="Q386" s="124">
        <f t="shared" si="32"/>
        <v>41221.846261043909</v>
      </c>
      <c r="R386" s="124">
        <f t="shared" si="33"/>
        <v>19656619.235671651</v>
      </c>
      <c r="Z386" s="2"/>
    </row>
    <row r="387" spans="13:26" x14ac:dyDescent="0.2">
      <c r="M387" s="2"/>
      <c r="N387" s="1">
        <f t="shared" si="34"/>
        <v>329</v>
      </c>
      <c r="O387" s="124">
        <f t="shared" si="35"/>
        <v>19656619.235671651</v>
      </c>
      <c r="P387" s="124">
        <f t="shared" si="36"/>
        <v>41655.338173764925</v>
      </c>
      <c r="Q387" s="124">
        <f t="shared" si="32"/>
        <v>41396.383687069909</v>
      </c>
      <c r="R387" s="124">
        <f t="shared" si="33"/>
        <v>19739670.957532488</v>
      </c>
      <c r="Z387" s="2"/>
    </row>
    <row r="388" spans="13:26" x14ac:dyDescent="0.2">
      <c r="M388" s="2"/>
      <c r="N388" s="1">
        <f t="shared" si="34"/>
        <v>330</v>
      </c>
      <c r="O388" s="124">
        <f t="shared" si="35"/>
        <v>19739670.957532488</v>
      </c>
      <c r="P388" s="124">
        <f t="shared" si="36"/>
        <v>41655.338173764925</v>
      </c>
      <c r="Q388" s="124">
        <f t="shared" si="32"/>
        <v>41571.288684862404</v>
      </c>
      <c r="R388" s="124">
        <f t="shared" si="33"/>
        <v>19822897.584391117</v>
      </c>
      <c r="Z388" s="2"/>
    </row>
    <row r="389" spans="13:26" x14ac:dyDescent="0.2">
      <c r="M389" s="2"/>
      <c r="N389" s="1">
        <f t="shared" si="34"/>
        <v>331</v>
      </c>
      <c r="O389" s="124">
        <f t="shared" si="35"/>
        <v>19822897.584391117</v>
      </c>
      <c r="P389" s="124">
        <f t="shared" si="36"/>
        <v>41655.338173764925</v>
      </c>
      <c r="Q389" s="124">
        <f t="shared" si="32"/>
        <v>41746.562028518987</v>
      </c>
      <c r="R389" s="124">
        <f t="shared" si="33"/>
        <v>19906299.484593403</v>
      </c>
      <c r="Z389" s="2"/>
    </row>
    <row r="390" spans="13:26" x14ac:dyDescent="0.2">
      <c r="M390" s="2"/>
      <c r="N390" s="1">
        <f t="shared" si="34"/>
        <v>332</v>
      </c>
      <c r="O390" s="124">
        <f t="shared" si="35"/>
        <v>19906299.484593403</v>
      </c>
      <c r="P390" s="124">
        <f t="shared" si="36"/>
        <v>41655.338173764925</v>
      </c>
      <c r="Q390" s="124">
        <f t="shared" si="32"/>
        <v>41922.204493767487</v>
      </c>
      <c r="R390" s="124">
        <f t="shared" si="33"/>
        <v>19989877.027260937</v>
      </c>
      <c r="Z390" s="2"/>
    </row>
    <row r="391" spans="13:26" x14ac:dyDescent="0.2">
      <c r="M391" s="2"/>
      <c r="N391" s="1">
        <f t="shared" si="34"/>
        <v>333</v>
      </c>
      <c r="O391" s="124">
        <f t="shared" si="35"/>
        <v>19989877.027260937</v>
      </c>
      <c r="P391" s="124">
        <f t="shared" si="36"/>
        <v>41655.338173764925</v>
      </c>
      <c r="Q391" s="124">
        <f t="shared" si="32"/>
        <v>42098.216857969419</v>
      </c>
      <c r="R391" s="124">
        <f t="shared" si="33"/>
        <v>20073630.582292672</v>
      </c>
      <c r="Z391" s="2"/>
    </row>
    <row r="392" spans="13:26" x14ac:dyDescent="0.2">
      <c r="M392" s="2"/>
      <c r="N392" s="1">
        <f t="shared" si="34"/>
        <v>334</v>
      </c>
      <c r="O392" s="124">
        <f t="shared" si="35"/>
        <v>20073630.582292672</v>
      </c>
      <c r="P392" s="124">
        <f t="shared" si="36"/>
        <v>41655.338173764925</v>
      </c>
      <c r="Q392" s="124">
        <f t="shared" si="32"/>
        <v>42274.599900123379</v>
      </c>
      <c r="R392" s="124">
        <f t="shared" si="33"/>
        <v>20157560.520366561</v>
      </c>
      <c r="Z392" s="2"/>
    </row>
    <row r="393" spans="13:26" x14ac:dyDescent="0.2">
      <c r="M393" s="2"/>
      <c r="N393" s="1">
        <f t="shared" si="34"/>
        <v>335</v>
      </c>
      <c r="O393" s="124">
        <f t="shared" si="35"/>
        <v>20157560.520366561</v>
      </c>
      <c r="P393" s="124">
        <f t="shared" si="36"/>
        <v>41655.338173764925</v>
      </c>
      <c r="Q393" s="124">
        <f t="shared" si="32"/>
        <v>42451.354400868535</v>
      </c>
      <c r="R393" s="124">
        <f t="shared" si="33"/>
        <v>20241667.212941196</v>
      </c>
      <c r="Z393" s="2"/>
    </row>
    <row r="394" spans="13:26" x14ac:dyDescent="0.2">
      <c r="M394" s="2"/>
      <c r="N394" s="1">
        <f t="shared" si="34"/>
        <v>336</v>
      </c>
      <c r="O394" s="124">
        <f t="shared" si="35"/>
        <v>20241667.212941196</v>
      </c>
      <c r="P394" s="124">
        <f t="shared" si="36"/>
        <v>41655.338173764925</v>
      </c>
      <c r="Q394" s="124">
        <f t="shared" si="32"/>
        <v>42628.481142488046</v>
      </c>
      <c r="R394" s="124">
        <f t="shared" si="33"/>
        <v>20325951.032257449</v>
      </c>
      <c r="Z394" s="2"/>
    </row>
    <row r="395" spans="13:26" x14ac:dyDescent="0.2">
      <c r="M395" s="2"/>
      <c r="N395" s="1">
        <f t="shared" si="34"/>
        <v>337</v>
      </c>
      <c r="O395" s="124">
        <f t="shared" si="35"/>
        <v>20325951.032257449</v>
      </c>
      <c r="P395" s="124">
        <f t="shared" si="36"/>
        <v>41655.338173764925</v>
      </c>
      <c r="Q395" s="124">
        <f t="shared" si="32"/>
        <v>42805.980908912563</v>
      </c>
      <c r="R395" s="124">
        <f t="shared" si="33"/>
        <v>20410412.351340126</v>
      </c>
      <c r="Z395" s="2"/>
    </row>
    <row r="396" spans="13:26" x14ac:dyDescent="0.2">
      <c r="M396" s="2"/>
      <c r="N396" s="1">
        <f t="shared" si="34"/>
        <v>338</v>
      </c>
      <c r="O396" s="124">
        <f t="shared" si="35"/>
        <v>20410412.351340126</v>
      </c>
      <c r="P396" s="124">
        <f t="shared" si="36"/>
        <v>41655.338173764925</v>
      </c>
      <c r="Q396" s="124">
        <f t="shared" si="32"/>
        <v>42983.854485723648</v>
      </c>
      <c r="R396" s="124">
        <f t="shared" si="33"/>
        <v>20495051.543999616</v>
      </c>
      <c r="Z396" s="2"/>
    </row>
    <row r="397" spans="13:26" x14ac:dyDescent="0.2">
      <c r="M397" s="2"/>
      <c r="N397" s="1">
        <f t="shared" si="34"/>
        <v>339</v>
      </c>
      <c r="O397" s="124">
        <f t="shared" si="35"/>
        <v>20495051.543999616</v>
      </c>
      <c r="P397" s="124">
        <f t="shared" si="36"/>
        <v>41655.338173764925</v>
      </c>
      <c r="Q397" s="124">
        <f t="shared" si="32"/>
        <v>43162.10266015731</v>
      </c>
      <c r="R397" s="124">
        <f t="shared" si="33"/>
        <v>20579868.984833539</v>
      </c>
      <c r="Z397" s="2"/>
    </row>
    <row r="398" spans="13:26" x14ac:dyDescent="0.2">
      <c r="M398" s="2"/>
      <c r="N398" s="1">
        <f t="shared" si="34"/>
        <v>340</v>
      </c>
      <c r="O398" s="124">
        <f t="shared" si="35"/>
        <v>20579868.984833539</v>
      </c>
      <c r="P398" s="124">
        <f t="shared" si="36"/>
        <v>41655.338173764925</v>
      </c>
      <c r="Q398" s="124">
        <f t="shared" si="32"/>
        <v>43340.726221107434</v>
      </c>
      <c r="R398" s="124">
        <f t="shared" si="33"/>
        <v>20664865.049228411</v>
      </c>
      <c r="Z398" s="2"/>
    </row>
    <row r="399" spans="13:26" x14ac:dyDescent="0.2">
      <c r="M399" s="2"/>
      <c r="N399" s="1">
        <f t="shared" si="34"/>
        <v>341</v>
      </c>
      <c r="O399" s="124">
        <f t="shared" si="35"/>
        <v>20664865.049228411</v>
      </c>
      <c r="P399" s="124">
        <f t="shared" si="36"/>
        <v>41655.338173764925</v>
      </c>
      <c r="Q399" s="124">
        <f t="shared" si="32"/>
        <v>43519.725959129319</v>
      </c>
      <c r="R399" s="124">
        <f t="shared" si="33"/>
        <v>20750040.113361306</v>
      </c>
      <c r="Z399" s="2"/>
    </row>
    <row r="400" spans="13:26" x14ac:dyDescent="0.2">
      <c r="M400" s="2"/>
      <c r="N400" s="1">
        <f t="shared" si="34"/>
        <v>342</v>
      </c>
      <c r="O400" s="124">
        <f t="shared" si="35"/>
        <v>20750040.113361306</v>
      </c>
      <c r="P400" s="124">
        <f t="shared" si="36"/>
        <v>41655.338173764925</v>
      </c>
      <c r="Q400" s="124">
        <f t="shared" si="32"/>
        <v>43699.102666443127</v>
      </c>
      <c r="R400" s="124">
        <f t="shared" si="33"/>
        <v>20835394.554201514</v>
      </c>
      <c r="Z400" s="2"/>
    </row>
    <row r="401" spans="13:26" x14ac:dyDescent="0.2">
      <c r="M401" s="2"/>
      <c r="N401" s="1">
        <f t="shared" si="34"/>
        <v>343</v>
      </c>
      <c r="O401" s="124">
        <f t="shared" si="35"/>
        <v>20835394.554201514</v>
      </c>
      <c r="P401" s="124">
        <f t="shared" si="36"/>
        <v>41655.338173764925</v>
      </c>
      <c r="Q401" s="124">
        <f t="shared" si="32"/>
        <v>43878.85713693744</v>
      </c>
      <c r="R401" s="124">
        <f t="shared" si="33"/>
        <v>20920928.749512218</v>
      </c>
      <c r="Z401" s="2"/>
    </row>
    <row r="402" spans="13:26" x14ac:dyDescent="0.2">
      <c r="M402" s="2"/>
      <c r="N402" s="1">
        <f t="shared" si="34"/>
        <v>344</v>
      </c>
      <c r="O402" s="124">
        <f t="shared" si="35"/>
        <v>20920928.749512218</v>
      </c>
      <c r="P402" s="124">
        <f t="shared" si="36"/>
        <v>41655.338173764925</v>
      </c>
      <c r="Q402" s="124">
        <f t="shared" si="32"/>
        <v>44058.990166172756</v>
      </c>
      <c r="R402" s="124">
        <f t="shared" si="33"/>
        <v>21006643.077852156</v>
      </c>
      <c r="Z402" s="2"/>
    </row>
    <row r="403" spans="13:26" x14ac:dyDescent="0.2">
      <c r="M403" s="2"/>
      <c r="N403" s="1">
        <f t="shared" si="34"/>
        <v>345</v>
      </c>
      <c r="O403" s="124">
        <f t="shared" si="35"/>
        <v>21006643.077852156</v>
      </c>
      <c r="P403" s="124">
        <f t="shared" si="36"/>
        <v>41655.338173764925</v>
      </c>
      <c r="Q403" s="124">
        <f t="shared" si="32"/>
        <v>44239.502551384983</v>
      </c>
      <c r="R403" s="124">
        <f t="shared" si="33"/>
        <v>21092537.918577306</v>
      </c>
      <c r="Z403" s="2"/>
    </row>
    <row r="404" spans="13:26" x14ac:dyDescent="0.2">
      <c r="M404" s="2"/>
      <c r="N404" s="1">
        <f t="shared" si="34"/>
        <v>346</v>
      </c>
      <c r="O404" s="124">
        <f t="shared" si="35"/>
        <v>21092537.918577306</v>
      </c>
      <c r="P404" s="124">
        <f t="shared" si="36"/>
        <v>41655.338173764925</v>
      </c>
      <c r="Q404" s="124">
        <f t="shared" si="32"/>
        <v>44420.395091488994</v>
      </c>
      <c r="R404" s="124">
        <f t="shared" si="33"/>
        <v>21178613.651842561</v>
      </c>
      <c r="Z404" s="2"/>
    </row>
    <row r="405" spans="13:26" x14ac:dyDescent="0.2">
      <c r="M405" s="2"/>
      <c r="N405" s="1">
        <f t="shared" si="34"/>
        <v>347</v>
      </c>
      <c r="O405" s="124">
        <f t="shared" si="35"/>
        <v>21178613.651842561</v>
      </c>
      <c r="P405" s="124">
        <f t="shared" si="36"/>
        <v>41655.338173764925</v>
      </c>
      <c r="Q405" s="124">
        <f t="shared" si="32"/>
        <v>44601.668587082175</v>
      </c>
      <c r="R405" s="124">
        <f t="shared" si="33"/>
        <v>21264870.658603407</v>
      </c>
      <c r="Z405" s="2"/>
    </row>
    <row r="406" spans="13:26" x14ac:dyDescent="0.2">
      <c r="M406" s="2"/>
      <c r="N406" s="1">
        <f t="shared" si="34"/>
        <v>348</v>
      </c>
      <c r="O406" s="124">
        <f t="shared" si="35"/>
        <v>21264870.658603407</v>
      </c>
      <c r="P406" s="124">
        <f t="shared" si="36"/>
        <v>41655.338173764925</v>
      </c>
      <c r="Q406" s="124">
        <f t="shared" si="32"/>
        <v>44783.323840447934</v>
      </c>
      <c r="R406" s="124">
        <f t="shared" si="33"/>
        <v>21351309.32061762</v>
      </c>
      <c r="Z406" s="2"/>
    </row>
    <row r="407" spans="13:26" x14ac:dyDescent="0.2">
      <c r="M407" s="2"/>
      <c r="N407" s="163" t="s">
        <v>216</v>
      </c>
      <c r="O407" s="163" t="s">
        <v>216</v>
      </c>
      <c r="P407" s="163" t="s">
        <v>216</v>
      </c>
      <c r="Q407" s="163" t="s">
        <v>216</v>
      </c>
      <c r="R407" s="163" t="s">
        <v>216</v>
      </c>
      <c r="Z407" s="2"/>
    </row>
    <row r="408" spans="13:26" x14ac:dyDescent="0.2">
      <c r="M408" s="2"/>
      <c r="N408" s="134"/>
      <c r="O408" s="134" t="s">
        <v>231</v>
      </c>
      <c r="P408" s="196">
        <f>SUM(P59:P406)</f>
        <v>14496057.684470281</v>
      </c>
      <c r="Q408" s="196">
        <f>SUM(Q59:Q406)</f>
        <v>6855251.6361473193</v>
      </c>
      <c r="R408" s="196">
        <f>P408+Q408</f>
        <v>21351309.320617601</v>
      </c>
      <c r="S408" s="124">
        <f>R408-P54</f>
        <v>-9.6857547760009766E-8</v>
      </c>
      <c r="Z408" s="2"/>
    </row>
    <row r="409" spans="13:26" x14ac:dyDescent="0.2"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9C6AC-2D03-4F87-8AAC-30C0A8C469F4}">
  <sheetPr>
    <tabColor theme="2" tint="-0.499984740745262"/>
    <pageSetUpPr fitToPage="1"/>
  </sheetPr>
  <dimension ref="A1:AH385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2.710937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28515625" style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5703125" style="1" bestFit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Laurel Oaks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7647538.4879417159</v>
      </c>
      <c r="Q8" s="184">
        <f>G10</f>
        <v>3524314.9719436644</v>
      </c>
      <c r="R8" s="184">
        <f>G11</f>
        <v>3529221.6712811748</v>
      </c>
      <c r="S8" s="184">
        <f>G12</f>
        <v>2842215.295740637</v>
      </c>
      <c r="T8" s="184">
        <f>G13</f>
        <v>-2248213.4510237616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15203878.191261202</v>
      </c>
      <c r="Q9" s="184">
        <f>L10</f>
        <v>7437450.2378878742</v>
      </c>
      <c r="R9" s="184">
        <f>L11</f>
        <v>7569148.3571293894</v>
      </c>
      <c r="S9" s="184">
        <f>L12</f>
        <v>5019039.9542764183</v>
      </c>
      <c r="T9" s="184">
        <f>L13</f>
        <v>-4821760.358032479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25</v>
      </c>
      <c r="B10" s="170">
        <f>'Escalation Factors'!$A$10</f>
        <v>2023</v>
      </c>
      <c r="C10" s="201">
        <v>2052</v>
      </c>
      <c r="D10" s="10" t="s">
        <v>155</v>
      </c>
      <c r="E10" s="184">
        <f>VLOOKUP($A$10,'Cost Estimates in 2023'!$A:$F,2,FALSE)</f>
        <v>3342130</v>
      </c>
      <c r="F10" s="164">
        <f>VLOOKUP(G$7,Multiplier_Labor,3,FALSE)</f>
        <v>1.0545116353773385</v>
      </c>
      <c r="G10" s="185">
        <f>E10*F10</f>
        <v>3524314.9719436644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7437450.2378878742</v>
      </c>
      <c r="M10" s="2"/>
      <c r="O10" s="134" t="s">
        <v>235</v>
      </c>
      <c r="P10" s="184">
        <f>SUM(Q10:T10)</f>
        <v>15203878.191261202</v>
      </c>
      <c r="Q10" s="184">
        <f>Q9-Q16</f>
        <v>7437450.2378878742</v>
      </c>
      <c r="R10" s="184">
        <f>R9-R16</f>
        <v>7569148.3571293894</v>
      </c>
      <c r="S10" s="184">
        <f>S9-S16</f>
        <v>5019039.9542764183</v>
      </c>
      <c r="T10" s="184">
        <f>T9-T16</f>
        <v>-4821760.358032479</v>
      </c>
      <c r="Z10" s="2"/>
      <c r="AA10" s="186" t="str">
        <f>A10</f>
        <v>Laurel Oaks Solar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7647538.4879417159</v>
      </c>
      <c r="AF10" s="182">
        <f>P16</f>
        <v>0</v>
      </c>
      <c r="AG10" s="182">
        <f>L15</f>
        <v>15203878.191261202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3481165</v>
      </c>
      <c r="F11" s="164">
        <f>VLOOKUP(G$7,Multiplier_Materials,3,FALSE)</f>
        <v>1.0138047668757943</v>
      </c>
      <c r="G11" s="185">
        <f>E11*F11</f>
        <v>3529221.6712811748</v>
      </c>
      <c r="H11" s="137"/>
      <c r="K11" s="164">
        <f>VLOOKUP(J$10,Multiplier_Materials,4,FALSE)</f>
        <v>2.1447075480474549</v>
      </c>
      <c r="L11" s="185">
        <f>G11*K11</f>
        <v>7569148.3571293894</v>
      </c>
      <c r="M11" s="2"/>
      <c r="O11" s="134" t="s">
        <v>234</v>
      </c>
      <c r="P11" s="184">
        <f>SUM(Q11:T11)</f>
        <v>7647538.4879417196</v>
      </c>
      <c r="Q11" s="184">
        <f>Q10/((1+Q13)^(P12))</f>
        <v>3524314.9719436751</v>
      </c>
      <c r="R11" s="184">
        <f>R10/((1+R13)^(P12))</f>
        <v>3529221.6712811748</v>
      </c>
      <c r="S11" s="184">
        <f>S10/((1+S13)^(P12))</f>
        <v>2842215.2957406314</v>
      </c>
      <c r="T11" s="184">
        <f>T10/((1+T13)^(P12))</f>
        <v>-2248213.4510237616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2728490</v>
      </c>
      <c r="F12" s="164">
        <f>VLOOKUP(G$7,Multiplier_GDP,3,FALSE)</f>
        <v>1.0416806716317952</v>
      </c>
      <c r="G12" s="185">
        <f>E12*F12</f>
        <v>2842215.295740637</v>
      </c>
      <c r="H12" s="137"/>
      <c r="K12" s="164">
        <f>VLOOKUP(J$10,Multiplier_GDP,4,FALSE)</f>
        <v>1.7658901356973153</v>
      </c>
      <c r="L12" s="185">
        <f>G12*K12</f>
        <v>5019039.9542764183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-2217600</v>
      </c>
      <c r="F13" s="164">
        <f>F11</f>
        <v>1.0138047668757943</v>
      </c>
      <c r="G13" s="185">
        <f>E13*F13</f>
        <v>-2248213.4510237616</v>
      </c>
      <c r="H13" s="137"/>
      <c r="K13" s="164">
        <f>K11</f>
        <v>2.1447075480474549</v>
      </c>
      <c r="L13" s="185">
        <f>G13*K13</f>
        <v>-4821760.358032479</v>
      </c>
      <c r="M13" s="2"/>
      <c r="O13" s="180" t="s">
        <v>237</v>
      </c>
      <c r="P13" s="189">
        <f>IF(P8=0,0,((P9/P8)^(1/($P7-$P6))-1))</f>
        <v>2.5777250987638833E-2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396145.7148006811</v>
      </c>
      <c r="Q14" s="185">
        <f>PMT(Q13,$P12,-Q11)</f>
        <v>187870.7674917499</v>
      </c>
      <c r="R14" s="185">
        <f>PMT(R13,$P12,-R11)</f>
        <v>189524.76385940818</v>
      </c>
      <c r="S14" s="185">
        <f>PMT(S13,$P12,-S11)</f>
        <v>139482.78771695183</v>
      </c>
      <c r="T14" s="185">
        <f>PMT(T13,$P12,-T11)</f>
        <v>-120732.60426742873</v>
      </c>
      <c r="U14" s="190"/>
      <c r="Z14" s="2"/>
    </row>
    <row r="15" spans="1:34" x14ac:dyDescent="0.2">
      <c r="E15" s="185">
        <f>SUM(E10:E13)</f>
        <v>7334185</v>
      </c>
      <c r="F15" s="124"/>
      <c r="G15" s="185">
        <f>SUM(G10:G13)</f>
        <v>7647538.4879417159</v>
      </c>
      <c r="H15" s="137"/>
      <c r="L15" s="185">
        <f>SUM(L10:L13)</f>
        <v>15203878.191261202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396145.7148006811</v>
      </c>
      <c r="Q17" s="124">
        <f>IF($N17&lt;=TRUNC($P$12),Q14*(1+0),0)</f>
        <v>187870.7674917499</v>
      </c>
      <c r="R17" s="124">
        <f>IF($N17&lt;=TRUNC($P$12),R14*(1+0),0)</f>
        <v>189524.76385940818</v>
      </c>
      <c r="S17" s="124">
        <f>IF($N17&lt;=TRUNC($P$12),S14*(1+0),0)</f>
        <v>139482.78771695183</v>
      </c>
      <c r="T17" s="124">
        <f>IF($N17&lt;=TRUNC($P$12),T14*(1+0),0)</f>
        <v>-120732.60426742873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406355.50697376829</v>
      </c>
      <c r="Q18" s="124">
        <f t="shared" ref="Q18:Q48" si="3">IF($N18&lt;=TRUNC($P$12),Q17*(1+Q$13),0)</f>
        <v>193139.96516959483</v>
      </c>
      <c r="R18" s="124">
        <f t="shared" ref="R18:R48" si="4">IF($N18&lt;=TRUNC($P$12),R17*(1+R$13),0)</f>
        <v>194957.01021593966</v>
      </c>
      <c r="S18" s="124">
        <f t="shared" ref="S18:S48" si="5">IF($N18&lt;=TRUNC($P$12),S17*(1+S$13),0)</f>
        <v>142451.62954678154</v>
      </c>
      <c r="T18" s="124">
        <f t="shared" ref="T18:T48" si="6">IF($N18&lt;=TRUNC($P$12),T17*(1+T$13),0)</f>
        <v>-124193.09795854772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416832.7899836842</v>
      </c>
      <c r="Q19" s="124">
        <f t="shared" si="3"/>
        <v>198556.9476494017</v>
      </c>
      <c r="R19" s="124">
        <f t="shared" si="4"/>
        <v>200544.95812765125</v>
      </c>
      <c r="S19" s="124">
        <f t="shared" si="5"/>
        <v>145483.66212548292</v>
      </c>
      <c r="T19" s="124">
        <f t="shared" si="6"/>
        <v>-127752.77791885169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427584.67359995632</v>
      </c>
      <c r="Q20" s="124">
        <f t="shared" si="3"/>
        <v>204125.85984070445</v>
      </c>
      <c r="R20" s="124">
        <f t="shared" si="4"/>
        <v>206293.07038446338</v>
      </c>
      <c r="S20" s="124">
        <f t="shared" si="5"/>
        <v>148580.23044580803</v>
      </c>
      <c r="T20" s="124">
        <f t="shared" si="6"/>
        <v>-131414.4870710196</v>
      </c>
      <c r="U20" s="196">
        <f>SUM(Q17:T20)/4</f>
        <v>411729.67133952241</v>
      </c>
      <c r="V20" s="124">
        <f>SUM(Q17:Q20)/4</f>
        <v>195923.38503786272</v>
      </c>
      <c r="W20" s="124">
        <f>SUM(R17:R20)/4</f>
        <v>197829.95064686562</v>
      </c>
      <c r="X20" s="124">
        <f>SUM(S17:S20)/4</f>
        <v>143999.57745875607</v>
      </c>
      <c r="Y20" s="124">
        <f>SUM(T17:T20)/4</f>
        <v>-126023.24180396194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438618.45890116517</v>
      </c>
      <c r="Q21" s="124">
        <f t="shared" si="3"/>
        <v>209850.96290501155</v>
      </c>
      <c r="R21" s="124">
        <f t="shared" si="4"/>
        <v>212205.93769084342</v>
      </c>
      <c r="S21" s="124">
        <f t="shared" si="5"/>
        <v>151742.7081282041</v>
      </c>
      <c r="T21" s="124">
        <f t="shared" si="6"/>
        <v>-135181.14982289387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449941.64347556653</v>
      </c>
      <c r="Q22" s="124">
        <f t="shared" si="3"/>
        <v>215736.63751631672</v>
      </c>
      <c r="R22" s="124">
        <f t="shared" si="4"/>
        <v>218288.2823321514</v>
      </c>
      <c r="S22" s="124">
        <f t="shared" si="5"/>
        <v>154972.49803014411</v>
      </c>
      <c r="T22" s="124">
        <f t="shared" si="6"/>
        <v>-139055.7744030458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461561.92676427169</v>
      </c>
      <c r="Q23" s="124">
        <f t="shared" si="3"/>
        <v>221787.38721305691</v>
      </c>
      <c r="R23" s="124">
        <f t="shared" si="4"/>
        <v>224544.96194607238</v>
      </c>
      <c r="S23" s="124">
        <f t="shared" si="5"/>
        <v>158271.03286842635</v>
      </c>
      <c r="T23" s="124">
        <f t="shared" si="6"/>
        <v>-143041.45526328401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473487.21555092459</v>
      </c>
      <c r="Q24" s="124">
        <f t="shared" si="3"/>
        <v>228007.84184408223</v>
      </c>
      <c r="R24" s="124">
        <f t="shared" si="4"/>
        <v>230980.97340214733</v>
      </c>
      <c r="S24" s="124">
        <f t="shared" si="5"/>
        <v>161639.77585471977</v>
      </c>
      <c r="T24" s="124">
        <f t="shared" si="6"/>
        <v>-147141.37555002474</v>
      </c>
      <c r="U24" s="196">
        <f>SUM(Q21:T24)/4</f>
        <v>455902.31117298192</v>
      </c>
      <c r="V24" s="124">
        <f>SUM(Q21:Q24)/4</f>
        <v>218845.70736961687</v>
      </c>
      <c r="W24" s="124">
        <f>SUM(R21:R24)/4</f>
        <v>221505.03884280362</v>
      </c>
      <c r="X24" s="124">
        <f>SUM(S21:S24)/4</f>
        <v>156656.50372037358</v>
      </c>
      <c r="Y24" s="124">
        <f>SUM(T21:T24)/4</f>
        <v>-141104.9387598121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485725.62960191467</v>
      </c>
      <c r="Q25" s="124">
        <f t="shared" si="3"/>
        <v>234402.76111127494</v>
      </c>
      <c r="R25" s="124">
        <f t="shared" si="4"/>
        <v>237601.45679250098</v>
      </c>
      <c r="S25" s="124">
        <f t="shared" si="5"/>
        <v>165080.22134463643</v>
      </c>
      <c r="T25" s="124">
        <f t="shared" si="6"/>
        <v>-151358.80964649768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498285.50746128324</v>
      </c>
      <c r="Q26" s="124">
        <f t="shared" si="3"/>
        <v>240977.03821152798</v>
      </c>
      <c r="R26" s="124">
        <f t="shared" si="4"/>
        <v>244411.69953695362</v>
      </c>
      <c r="S26" s="124">
        <f t="shared" si="5"/>
        <v>168593.89550061931</v>
      </c>
      <c r="T26" s="124">
        <f t="shared" si="6"/>
        <v>-155697.12578781767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511175.41240459413</v>
      </c>
      <c r="Q27" s="124">
        <f t="shared" si="3"/>
        <v>247735.70358086968</v>
      </c>
      <c r="R27" s="124">
        <f t="shared" si="4"/>
        <v>251417.14060579563</v>
      </c>
      <c r="S27" s="124">
        <f t="shared" si="5"/>
        <v>172182.35696893957</v>
      </c>
      <c r="T27" s="124">
        <f t="shared" si="6"/>
        <v>-160159.78875101075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524404.13855615701</v>
      </c>
      <c r="Q28" s="124">
        <f t="shared" si="3"/>
        <v>254683.92874359983</v>
      </c>
      <c r="R28" s="124">
        <f t="shared" si="4"/>
        <v>258623.37486359707</v>
      </c>
      <c r="S28" s="124">
        <f t="shared" si="5"/>
        <v>175847.1975711032</v>
      </c>
      <c r="T28" s="124">
        <f t="shared" si="6"/>
        <v>-164750.36262214312</v>
      </c>
      <c r="U28" s="196">
        <f>SUM(Q25:T28)/4</f>
        <v>504897.67200598726</v>
      </c>
      <c r="V28" s="124">
        <f>SUM(Q25:Q28)/4</f>
        <v>244449.85791181811</v>
      </c>
      <c r="W28" s="124">
        <f>SUM(R25:R28)/4</f>
        <v>248013.41794971185</v>
      </c>
      <c r="X28" s="124">
        <f>SUM(S25:S28)/4</f>
        <v>170425.91784632462</v>
      </c>
      <c r="Y28" s="124">
        <f>SUM(T25:T28)/4</f>
        <v>-157991.52170186731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537980.71717411524</v>
      </c>
      <c r="Q29" s="124">
        <f t="shared" si="3"/>
        <v>261827.03026938208</v>
      </c>
      <c r="R29" s="124">
        <f t="shared" si="4"/>
        <v>266036.15753752156</v>
      </c>
      <c r="S29" s="124">
        <f t="shared" si="5"/>
        <v>179590.0430099743</v>
      </c>
      <c r="T29" s="124">
        <f t="shared" si="6"/>
        <v>-169472.51364276264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551914.423108035</v>
      </c>
      <c r="Q30" s="124">
        <f t="shared" si="3"/>
        <v>269170.47384132072</v>
      </c>
      <c r="R30" s="124">
        <f t="shared" si="4"/>
        <v>273661.408813713</v>
      </c>
      <c r="S30" s="124">
        <f t="shared" si="5"/>
        <v>183412.55359092771</v>
      </c>
      <c r="T30" s="124">
        <f t="shared" si="6"/>
        <v>-174330.01313792652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566214.78143375844</v>
      </c>
      <c r="Q31" s="124">
        <f t="shared" si="3"/>
        <v>276719.87843813427</v>
      </c>
      <c r="R31" s="124">
        <f t="shared" si="4"/>
        <v>281505.21856542618</v>
      </c>
      <c r="S31" s="124">
        <f t="shared" si="5"/>
        <v>187316.42495835127</v>
      </c>
      <c r="T31" s="124">
        <f t="shared" si="6"/>
        <v>-179326.7405281534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580891.57427042234</v>
      </c>
      <c r="Q32" s="124">
        <f t="shared" si="3"/>
        <v>284481.02063362661</v>
      </c>
      <c r="R32" s="124">
        <f t="shared" si="4"/>
        <v>289573.85121667705</v>
      </c>
      <c r="S32" s="124">
        <f t="shared" si="5"/>
        <v>191303.38884782422</v>
      </c>
      <c r="T32" s="124">
        <f t="shared" si="6"/>
        <v>-184466.6864277054</v>
      </c>
      <c r="U32" s="196">
        <f>SUM(Q29:T32)/4</f>
        <v>559250.3739965827</v>
      </c>
      <c r="V32" s="124">
        <f>SUM(Q29:Q32)/4</f>
        <v>273049.60079561593</v>
      </c>
      <c r="W32" s="124">
        <f>SUM(R29:R32)/4</f>
        <v>277694.15903333446</v>
      </c>
      <c r="X32" s="124">
        <f>SUM(S29:S32)/4</f>
        <v>185405.60260176938</v>
      </c>
      <c r="Y32" s="124">
        <f>SUM(T29:T32)/4</f>
        <v>-176898.98843413696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595954.84778467286</v>
      </c>
      <c r="Q33" s="124">
        <f t="shared" si="3"/>
        <v>292459.83901674463</v>
      </c>
      <c r="R33" s="124">
        <f t="shared" si="4"/>
        <v>297873.75074529741</v>
      </c>
      <c r="S33" s="124">
        <f t="shared" si="5"/>
        <v>195375.21385430545</v>
      </c>
      <c r="T33" s="124">
        <f t="shared" si="6"/>
        <v>-189753.9558316746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611414.91938724741</v>
      </c>
      <c r="Q34" s="124">
        <f t="shared" si="3"/>
        <v>300662.43873560516</v>
      </c>
      <c r="R34" s="124">
        <f t="shared" si="4"/>
        <v>306411.54582938919</v>
      </c>
      <c r="S34" s="124">
        <f t="shared" si="5"/>
        <v>199533.70621667232</v>
      </c>
      <c r="T34" s="124">
        <f t="shared" si="6"/>
        <v>-195192.77139441922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627282.38512724731</v>
      </c>
      <c r="Q35" s="124">
        <f t="shared" si="3"/>
        <v>309095.09616896778</v>
      </c>
      <c r="R35" s="124">
        <f t="shared" si="4"/>
        <v>315194.05514128908</v>
      </c>
      <c r="S35" s="124">
        <f t="shared" si="5"/>
        <v>203780.71061895823</v>
      </c>
      <c r="T35" s="124">
        <f t="shared" si="6"/>
        <v>-200787.47680196789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643568.12728955806</v>
      </c>
      <c r="Q36" s="124">
        <f t="shared" si="3"/>
        <v>317764.26372872829</v>
      </c>
      <c r="R36" s="124">
        <f t="shared" si="4"/>
        <v>324228.29279327102</v>
      </c>
      <c r="S36" s="124">
        <f t="shared" si="5"/>
        <v>208118.11100864413</v>
      </c>
      <c r="T36" s="124">
        <f t="shared" si="6"/>
        <v>-206542.54024108528</v>
      </c>
      <c r="U36" s="196">
        <f>SUM(Q33:T36)/4</f>
        <v>619555.06989718135</v>
      </c>
      <c r="V36" s="124">
        <f>SUM(Q33:Q36)/4</f>
        <v>304995.40941251151</v>
      </c>
      <c r="W36" s="124">
        <f>SUM(R33:R36)/4</f>
        <v>310926.91112731164</v>
      </c>
      <c r="X36" s="124">
        <f>SUM(S33:S36)/4</f>
        <v>201701.93542464502</v>
      </c>
      <c r="Y36" s="124">
        <f>SUM(T33:T36)/4</f>
        <v>-198069.18606728676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660283.32220104046</v>
      </c>
      <c r="Q37" s="124">
        <f t="shared" si="3"/>
        <v>326676.57479710696</v>
      </c>
      <c r="R37" s="124">
        <f t="shared" si="4"/>
        <v>333521.47393933602</v>
      </c>
      <c r="S37" s="124">
        <f t="shared" si="5"/>
        <v>212547.83143236715</v>
      </c>
      <c r="T37" s="124">
        <f t="shared" si="6"/>
        <v>-212462.5579677698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677439.44825125718</v>
      </c>
      <c r="Q38" s="124">
        <f t="shared" si="3"/>
        <v>335838.8488023103</v>
      </c>
      <c r="R38" s="124">
        <f t="shared" si="4"/>
        <v>343081.02053756296</v>
      </c>
      <c r="S38" s="124">
        <f t="shared" si="5"/>
        <v>217071.83688941691</v>
      </c>
      <c r="T38" s="124">
        <f t="shared" si="6"/>
        <v>-218552.25797803304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695048.29413367691</v>
      </c>
      <c r="Q39" s="124">
        <f t="shared" si="3"/>
        <v>345258.09643654886</v>
      </c>
      <c r="R39" s="124">
        <f t="shared" si="4"/>
        <v>352914.5672776227</v>
      </c>
      <c r="S39" s="124">
        <f t="shared" si="5"/>
        <v>221692.13420339831</v>
      </c>
      <c r="T39" s="124">
        <f t="shared" si="6"/>
        <v>-224816.50378389301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713121.96731344517</v>
      </c>
      <c r="Q40" s="124">
        <f t="shared" si="3"/>
        <v>354941.52502040513</v>
      </c>
      <c r="R40" s="124">
        <f t="shared" si="4"/>
        <v>363029.96767818934</v>
      </c>
      <c r="S40" s="124">
        <f t="shared" si="5"/>
        <v>226410.77291244725</v>
      </c>
      <c r="T40" s="124">
        <f t="shared" si="6"/>
        <v>-231260.29829759648</v>
      </c>
      <c r="U40" s="196">
        <f>SUM(Q37:T40)/4</f>
        <v>686473.25797485479</v>
      </c>
      <c r="V40" s="124">
        <f>SUM(Q37:Q40)/4</f>
        <v>340678.76126409281</v>
      </c>
      <c r="W40" s="124">
        <f>SUM(R37:R40)/4</f>
        <v>348136.75735817774</v>
      </c>
      <c r="X40" s="124">
        <f>SUM(S37:S40)/4</f>
        <v>219430.6438594074</v>
      </c>
      <c r="Y40" s="124">
        <f>SUM(T37:T40)/4</f>
        <v>-221772.90450682308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731672.90272799449</v>
      </c>
      <c r="Q41" s="124">
        <f t="shared" si="3"/>
        <v>364896.5440176549</v>
      </c>
      <c r="R41" s="124">
        <f t="shared" si="4"/>
        <v>373435.30035911797</v>
      </c>
      <c r="S41" s="124">
        <f t="shared" si="5"/>
        <v>231229.84617839442</v>
      </c>
      <c r="T41" s="124">
        <f t="shared" si="6"/>
        <v>-237888.78782717275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750713.87172693189</v>
      </c>
      <c r="Q42" s="124">
        <f t="shared" si="3"/>
        <v>375130.7707047626</v>
      </c>
      <c r="R42" s="124">
        <f t="shared" si="4"/>
        <v>384138.8754933991</v>
      </c>
      <c r="S42" s="124">
        <f t="shared" si="5"/>
        <v>236151.49171528008</v>
      </c>
      <c r="T42" s="124">
        <f t="shared" si="6"/>
        <v>-244707.26618650986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770257.99125782645</v>
      </c>
      <c r="Q43" s="124">
        <f t="shared" si="3"/>
        <v>385652.03599938873</v>
      </c>
      <c r="R43" s="124">
        <f t="shared" si="4"/>
        <v>395149.24144404125</v>
      </c>
      <c r="S43" s="124">
        <f t="shared" si="5"/>
        <v>241177.89273763215</v>
      </c>
      <c r="T43" s="124">
        <f t="shared" si="6"/>
        <v>-251721.17892323562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563161.19142818823</v>
      </c>
      <c r="V44" s="124">
        <f>SUM(Q41:Q44)/4</f>
        <v>281419.83768045157</v>
      </c>
      <c r="W44" s="124">
        <f>SUM(R41:R44)/4</f>
        <v>288180.8543241396</v>
      </c>
      <c r="X44" s="124">
        <f>SUM(S41:S44)/4</f>
        <v>177139.80765782666</v>
      </c>
      <c r="Y44" s="124">
        <f>SUM(T41:T44)/4</f>
        <v>-183579.30823422957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15203878.191261197</v>
      </c>
      <c r="Q50" s="196">
        <f>SUM(Q$17:Q$48)</f>
        <v>7437450.237887878</v>
      </c>
      <c r="R50" s="196">
        <f>SUM(R$17:R$48)</f>
        <v>7569148.3571293773</v>
      </c>
      <c r="S50" s="196">
        <f>SUM(S$17:S$48)</f>
        <v>5019039.9542764109</v>
      </c>
      <c r="T50" s="196">
        <f>SUM(T$17:T$48)</f>
        <v>-4821760.3580324706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-1.2107193470001221E-8</v>
      </c>
      <c r="S51" s="188">
        <f>S50-S$10</f>
        <v>-7.4505805969238281E-9</v>
      </c>
      <c r="T51" s="188">
        <f>T50-T$10</f>
        <v>8.3819031715393066E-9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2.5777250987638833E-2</v>
      </c>
      <c r="Z52" s="2"/>
    </row>
    <row r="53" spans="13:26" x14ac:dyDescent="0.2">
      <c r="M53" s="2"/>
      <c r="O53" s="134" t="s">
        <v>236</v>
      </c>
      <c r="P53" s="197">
        <f>((1+P52)^(1/12))-1</f>
        <v>2.123135573704138E-3</v>
      </c>
      <c r="Z53" s="2"/>
    </row>
    <row r="54" spans="13:26" x14ac:dyDescent="0.2">
      <c r="M54" s="2"/>
      <c r="O54" s="134" t="s">
        <v>235</v>
      </c>
      <c r="P54" s="196">
        <f>P10</f>
        <v>15203878.191261202</v>
      </c>
      <c r="Z54" s="2"/>
    </row>
    <row r="55" spans="13:26" x14ac:dyDescent="0.2">
      <c r="M55" s="2"/>
      <c r="O55" s="134" t="s">
        <v>234</v>
      </c>
      <c r="P55" s="196">
        <f>P54/(1+P53)^P56</f>
        <v>7647538.4879415082</v>
      </c>
      <c r="Z55" s="2"/>
    </row>
    <row r="56" spans="13:26" x14ac:dyDescent="0.2">
      <c r="M56" s="2"/>
      <c r="O56" s="134" t="s">
        <v>233</v>
      </c>
      <c r="P56" s="124">
        <f>$P$12*12</f>
        <v>324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32669.486336689515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32669.486336689515</v>
      </c>
      <c r="Q59" s="124">
        <f t="shared" ref="Q59:Q122" si="7">O59*$P$53</f>
        <v>0</v>
      </c>
      <c r="R59" s="124">
        <f t="shared" ref="R59:R122" si="8">O59+P59+Q59</f>
        <v>32669.486336689515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32669.486336689515</v>
      </c>
      <c r="P60" s="124">
        <f t="shared" ref="P60:P123" si="11">P59</f>
        <v>32669.486336689515</v>
      </c>
      <c r="Q60" s="124">
        <f t="shared" si="7"/>
        <v>69.361748616066791</v>
      </c>
      <c r="R60" s="124">
        <f t="shared" si="8"/>
        <v>65408.334421995096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65408.334421995096</v>
      </c>
      <c r="P61" s="124">
        <f t="shared" si="11"/>
        <v>32669.486336689515</v>
      </c>
      <c r="Q61" s="124">
        <f t="shared" si="7"/>
        <v>138.87076162807466</v>
      </c>
      <c r="R61" s="124">
        <f t="shared" si="8"/>
        <v>98216.691520312685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98216.691520312685</v>
      </c>
      <c r="P62" s="124">
        <f t="shared" si="11"/>
        <v>32669.486336689515</v>
      </c>
      <c r="Q62" s="124">
        <f t="shared" si="7"/>
        <v>208.5273516983014</v>
      </c>
      <c r="R62" s="124">
        <f t="shared" si="8"/>
        <v>131094.7052087005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131094.7052087005</v>
      </c>
      <c r="P63" s="124">
        <f t="shared" si="11"/>
        <v>32669.486336689515</v>
      </c>
      <c r="Q63" s="124">
        <f t="shared" si="7"/>
        <v>278.33183215284919</v>
      </c>
      <c r="R63" s="124">
        <f t="shared" si="8"/>
        <v>164042.52337754285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164042.52337754285</v>
      </c>
      <c r="P64" s="124">
        <f t="shared" si="11"/>
        <v>32669.486336689515</v>
      </c>
      <c r="Q64" s="124">
        <f t="shared" si="7"/>
        <v>348.28451698305389</v>
      </c>
      <c r="R64" s="124">
        <f t="shared" si="8"/>
        <v>197060.2942312154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197060.2942312154</v>
      </c>
      <c r="P65" s="124">
        <f t="shared" si="11"/>
        <v>32669.486336689515</v>
      </c>
      <c r="Q65" s="124">
        <f t="shared" si="7"/>
        <v>418.38572084689775</v>
      </c>
      <c r="R65" s="124">
        <f t="shared" si="8"/>
        <v>230148.16628875182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230148.16628875182</v>
      </c>
      <c r="P66" s="124">
        <f t="shared" si="11"/>
        <v>32669.486336689515</v>
      </c>
      <c r="Q66" s="124">
        <f t="shared" si="7"/>
        <v>488.63575907042446</v>
      </c>
      <c r="R66" s="124">
        <f t="shared" si="8"/>
        <v>263306.28838451172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263306.28838451172</v>
      </c>
      <c r="P67" s="124">
        <f t="shared" si="11"/>
        <v>32669.486336689515</v>
      </c>
      <c r="Q67" s="124">
        <f t="shared" si="7"/>
        <v>559.03494764915752</v>
      </c>
      <c r="R67" s="124">
        <f t="shared" si="8"/>
        <v>296534.80966885039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296534.80966885039</v>
      </c>
      <c r="P68" s="124">
        <f t="shared" si="11"/>
        <v>32669.486336689515</v>
      </c>
      <c r="Q68" s="124">
        <f t="shared" si="7"/>
        <v>629.58360324952207</v>
      </c>
      <c r="R68" s="124">
        <f t="shared" si="8"/>
        <v>329833.8796087894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329833.8796087894</v>
      </c>
      <c r="P69" s="124">
        <f t="shared" si="11"/>
        <v>32669.486336689515</v>
      </c>
      <c r="Q69" s="124">
        <f t="shared" si="7"/>
        <v>700.28204321026863</v>
      </c>
      <c r="R69" s="124">
        <f t="shared" si="8"/>
        <v>363203.64798868919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363203.64798868919</v>
      </c>
      <c r="P70" s="124">
        <f t="shared" si="11"/>
        <v>32669.486336689515</v>
      </c>
      <c r="Q70" s="124">
        <f t="shared" si="7"/>
        <v>771.13058554390136</v>
      </c>
      <c r="R70" s="124">
        <f t="shared" si="8"/>
        <v>396644.26491092262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396644.26491092262</v>
      </c>
      <c r="P71" s="124">
        <f t="shared" si="11"/>
        <v>32669.486336689515</v>
      </c>
      <c r="Q71" s="124">
        <f t="shared" si="7"/>
        <v>842.12954893810775</v>
      </c>
      <c r="R71" s="124">
        <f t="shared" si="8"/>
        <v>430155.88079655025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430155.88079655025</v>
      </c>
      <c r="P72" s="124">
        <f t="shared" si="11"/>
        <v>32669.486336689515</v>
      </c>
      <c r="Q72" s="124">
        <f t="shared" si="7"/>
        <v>913.27925275719247</v>
      </c>
      <c r="R72" s="124">
        <f t="shared" si="8"/>
        <v>463738.64638599695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463738.64638599695</v>
      </c>
      <c r="P73" s="124">
        <f t="shared" si="11"/>
        <v>32669.486336689515</v>
      </c>
      <c r="Q73" s="124">
        <f t="shared" si="7"/>
        <v>984.58001704351398</v>
      </c>
      <c r="R73" s="124">
        <f t="shared" si="8"/>
        <v>497392.71273972996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497392.71273972996</v>
      </c>
      <c r="P74" s="124">
        <f t="shared" si="11"/>
        <v>32669.486336689515</v>
      </c>
      <c r="Q74" s="124">
        <f t="shared" si="7"/>
        <v>1056.032162518924</v>
      </c>
      <c r="R74" s="124">
        <f t="shared" si="8"/>
        <v>531118.2312389384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531118.2312389384</v>
      </c>
      <c r="P75" s="124">
        <f t="shared" si="11"/>
        <v>32669.486336689515</v>
      </c>
      <c r="Q75" s="124">
        <f t="shared" si="7"/>
        <v>1127.6360105862104</v>
      </c>
      <c r="R75" s="124">
        <f t="shared" si="8"/>
        <v>564915.35358621413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564915.35358621413</v>
      </c>
      <c r="P76" s="124">
        <f t="shared" si="11"/>
        <v>32669.486336689515</v>
      </c>
      <c r="Q76" s="124">
        <f t="shared" si="7"/>
        <v>1199.3918833305427</v>
      </c>
      <c r="R76" s="124">
        <f t="shared" si="8"/>
        <v>598784.23180623422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598784.23180623422</v>
      </c>
      <c r="P77" s="124">
        <f t="shared" si="11"/>
        <v>32669.486336689515</v>
      </c>
      <c r="Q77" s="124">
        <f t="shared" si="7"/>
        <v>1271.3001035209206</v>
      </c>
      <c r="R77" s="124">
        <f t="shared" si="8"/>
        <v>632725.01824644476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632725.01824644476</v>
      </c>
      <c r="P78" s="124">
        <f t="shared" si="11"/>
        <v>32669.486336689515</v>
      </c>
      <c r="Q78" s="124">
        <f t="shared" si="7"/>
        <v>1343.3609946116267</v>
      </c>
      <c r="R78" s="124">
        <f t="shared" si="8"/>
        <v>666737.86557774595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666737.86557774595</v>
      </c>
      <c r="P79" s="124">
        <f t="shared" si="11"/>
        <v>32669.486336689515</v>
      </c>
      <c r="Q79" s="124">
        <f t="shared" si="7"/>
        <v>1415.5748807436801</v>
      </c>
      <c r="R79" s="124">
        <f t="shared" si="8"/>
        <v>700822.92679517914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700822.92679517914</v>
      </c>
      <c r="P80" s="124">
        <f t="shared" si="11"/>
        <v>32669.486336689515</v>
      </c>
      <c r="Q80" s="124">
        <f t="shared" si="7"/>
        <v>1487.9420867462957</v>
      </c>
      <c r="R80" s="124">
        <f t="shared" si="8"/>
        <v>734980.35521861503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734980.35521861503</v>
      </c>
      <c r="P81" s="124">
        <f t="shared" si="11"/>
        <v>32669.486336689515</v>
      </c>
      <c r="Q81" s="124">
        <f t="shared" si="7"/>
        <v>1560.4629381383454</v>
      </c>
      <c r="R81" s="124">
        <f t="shared" si="8"/>
        <v>769210.30449344299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769210.30449344299</v>
      </c>
      <c r="P82" s="124">
        <f t="shared" si="11"/>
        <v>32669.486336689515</v>
      </c>
      <c r="Q82" s="124">
        <f t="shared" si="7"/>
        <v>1633.1377611298208</v>
      </c>
      <c r="R82" s="124">
        <f t="shared" si="8"/>
        <v>803512.92859126232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803512.92859126232</v>
      </c>
      <c r="P83" s="124">
        <f t="shared" si="11"/>
        <v>32669.486336689515</v>
      </c>
      <c r="Q83" s="124">
        <f t="shared" si="7"/>
        <v>1705.9668826233017</v>
      </c>
      <c r="R83" s="124">
        <f t="shared" si="8"/>
        <v>837888.38181057514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837888.38181057514</v>
      </c>
      <c r="P84" s="124">
        <f t="shared" si="11"/>
        <v>32669.486336689515</v>
      </c>
      <c r="Q84" s="124">
        <f t="shared" si="7"/>
        <v>1778.9506302154273</v>
      </c>
      <c r="R84" s="124">
        <f t="shared" si="8"/>
        <v>872336.81877748016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872336.81877748016</v>
      </c>
      <c r="P85" s="124">
        <f t="shared" si="11"/>
        <v>32669.486336689515</v>
      </c>
      <c r="Q85" s="124">
        <f t="shared" si="7"/>
        <v>1852.0893321983681</v>
      </c>
      <c r="R85" s="124">
        <f t="shared" si="8"/>
        <v>906858.3944463681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906858.3944463681</v>
      </c>
      <c r="P86" s="124">
        <f t="shared" si="11"/>
        <v>32669.486336689515</v>
      </c>
      <c r="Q86" s="124">
        <f t="shared" si="7"/>
        <v>1925.3833175613031</v>
      </c>
      <c r="R86" s="124">
        <f t="shared" si="8"/>
        <v>941453.26410061901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941453.26410061901</v>
      </c>
      <c r="P87" s="124">
        <f t="shared" si="11"/>
        <v>32669.486336689515</v>
      </c>
      <c r="Q87" s="124">
        <f t="shared" si="7"/>
        <v>1998.832915991901</v>
      </c>
      <c r="R87" s="124">
        <f t="shared" si="8"/>
        <v>976121.58335330046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976121.58335330046</v>
      </c>
      <c r="P88" s="124">
        <f t="shared" si="11"/>
        <v>32669.486336689515</v>
      </c>
      <c r="Q88" s="124">
        <f t="shared" si="7"/>
        <v>2072.4384578778013</v>
      </c>
      <c r="R88" s="124">
        <f t="shared" si="8"/>
        <v>1010863.5081478679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1010863.5081478679</v>
      </c>
      <c r="P89" s="124">
        <f t="shared" si="11"/>
        <v>32669.486336689515</v>
      </c>
      <c r="Q89" s="124">
        <f t="shared" si="7"/>
        <v>2146.2002743081011</v>
      </c>
      <c r="R89" s="124">
        <f t="shared" si="8"/>
        <v>1045679.1947588655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1045679.1947588655</v>
      </c>
      <c r="P90" s="124">
        <f t="shared" si="11"/>
        <v>32669.486336689515</v>
      </c>
      <c r="Q90" s="124">
        <f t="shared" si="7"/>
        <v>2220.1186970748449</v>
      </c>
      <c r="R90" s="124">
        <f t="shared" si="8"/>
        <v>1080568.7997926299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1080568.7997926299</v>
      </c>
      <c r="P91" s="124">
        <f t="shared" si="11"/>
        <v>32669.486336689515</v>
      </c>
      <c r="Q91" s="124">
        <f t="shared" si="7"/>
        <v>2294.1940586745172</v>
      </c>
      <c r="R91" s="124">
        <f t="shared" si="8"/>
        <v>1115532.480187994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1115532.480187994</v>
      </c>
      <c r="P92" s="124">
        <f t="shared" si="11"/>
        <v>32669.486336689515</v>
      </c>
      <c r="Q92" s="124">
        <f t="shared" si="7"/>
        <v>2368.4266923095365</v>
      </c>
      <c r="R92" s="124">
        <f t="shared" si="8"/>
        <v>1150570.393216993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1150570.393216993</v>
      </c>
      <c r="P93" s="124">
        <f t="shared" si="11"/>
        <v>32669.486336689515</v>
      </c>
      <c r="Q93" s="124">
        <f t="shared" si="7"/>
        <v>2442.8169318897558</v>
      </c>
      <c r="R93" s="124">
        <f t="shared" si="8"/>
        <v>1185682.6964855723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1185682.6964855723</v>
      </c>
      <c r="P94" s="124">
        <f t="shared" si="11"/>
        <v>32669.486336689515</v>
      </c>
      <c r="Q94" s="124">
        <f t="shared" si="7"/>
        <v>2517.3651120339646</v>
      </c>
      <c r="R94" s="124">
        <f t="shared" si="8"/>
        <v>1220869.5479342956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1220869.5479342956</v>
      </c>
      <c r="P95" s="124">
        <f t="shared" si="11"/>
        <v>32669.486336689515</v>
      </c>
      <c r="Q95" s="124">
        <f t="shared" si="7"/>
        <v>2592.0715680713924</v>
      </c>
      <c r="R95" s="124">
        <f t="shared" si="8"/>
        <v>1256131.1058390564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1256131.1058390564</v>
      </c>
      <c r="P96" s="124">
        <f t="shared" si="11"/>
        <v>32669.486336689515</v>
      </c>
      <c r="Q96" s="124">
        <f t="shared" si="7"/>
        <v>2666.9366360432182</v>
      </c>
      <c r="R96" s="124">
        <f t="shared" si="8"/>
        <v>1291467.5288117891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1291467.5288117891</v>
      </c>
      <c r="P97" s="124">
        <f t="shared" si="11"/>
        <v>32669.486336689515</v>
      </c>
      <c r="Q97" s="124">
        <f t="shared" si="7"/>
        <v>2741.9606527040833</v>
      </c>
      <c r="R97" s="124">
        <f t="shared" si="8"/>
        <v>1326878.9758011827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1326878.9758011827</v>
      </c>
      <c r="P98" s="124">
        <f t="shared" si="11"/>
        <v>32669.486336689515</v>
      </c>
      <c r="Q98" s="124">
        <f t="shared" si="7"/>
        <v>2817.1439555236029</v>
      </c>
      <c r="R98" s="124">
        <f t="shared" si="8"/>
        <v>1362365.6060933957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1362365.6060933957</v>
      </c>
      <c r="P99" s="124">
        <f t="shared" si="11"/>
        <v>32669.486336689515</v>
      </c>
      <c r="Q99" s="124">
        <f t="shared" si="7"/>
        <v>2892.4868826878874</v>
      </c>
      <c r="R99" s="124">
        <f t="shared" si="8"/>
        <v>1397927.579312773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1397927.579312773</v>
      </c>
      <c r="P100" s="124">
        <f t="shared" si="11"/>
        <v>32669.486336689515</v>
      </c>
      <c r="Q100" s="124">
        <f t="shared" si="7"/>
        <v>2967.989773101061</v>
      </c>
      <c r="R100" s="124">
        <f t="shared" si="8"/>
        <v>1433565.0554225636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1433565.0554225636</v>
      </c>
      <c r="P101" s="124">
        <f t="shared" si="11"/>
        <v>32669.486336689515</v>
      </c>
      <c r="Q101" s="124">
        <f t="shared" si="7"/>
        <v>3043.6529663867886</v>
      </c>
      <c r="R101" s="124">
        <f t="shared" si="8"/>
        <v>1469278.1947256399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1469278.1947256399</v>
      </c>
      <c r="P102" s="124">
        <f t="shared" si="11"/>
        <v>32669.486336689515</v>
      </c>
      <c r="Q102" s="124">
        <f t="shared" si="7"/>
        <v>3119.4768028898015</v>
      </c>
      <c r="R102" s="124">
        <f t="shared" si="8"/>
        <v>1505067.1578652191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1505067.1578652191</v>
      </c>
      <c r="P103" s="124">
        <f t="shared" si="11"/>
        <v>32669.486336689515</v>
      </c>
      <c r="Q103" s="124">
        <f t="shared" si="7"/>
        <v>3195.4616236774282</v>
      </c>
      <c r="R103" s="124">
        <f t="shared" si="8"/>
        <v>1540932.105825586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1540932.105825586</v>
      </c>
      <c r="P104" s="124">
        <f t="shared" si="11"/>
        <v>32669.486336689515</v>
      </c>
      <c r="Q104" s="124">
        <f t="shared" si="7"/>
        <v>3271.6077705411308</v>
      </c>
      <c r="R104" s="124">
        <f t="shared" si="8"/>
        <v>1576873.1999328167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1576873.1999328167</v>
      </c>
      <c r="P105" s="124">
        <f t="shared" si="11"/>
        <v>32669.486336689515</v>
      </c>
      <c r="Q105" s="124">
        <f t="shared" si="7"/>
        <v>3347.9155859980406</v>
      </c>
      <c r="R105" s="124">
        <f t="shared" si="8"/>
        <v>1612890.6018555041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1612890.6018555041</v>
      </c>
      <c r="P106" s="124">
        <f t="shared" si="11"/>
        <v>32669.486336689515</v>
      </c>
      <c r="Q106" s="124">
        <f t="shared" si="7"/>
        <v>3424.385413292498</v>
      </c>
      <c r="R106" s="124">
        <f t="shared" si="8"/>
        <v>1648984.4736054861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1648984.4736054861</v>
      </c>
      <c r="P107" s="124">
        <f t="shared" si="11"/>
        <v>32669.486336689515</v>
      </c>
      <c r="Q107" s="124">
        <f t="shared" si="7"/>
        <v>3501.0175963975998</v>
      </c>
      <c r="R107" s="124">
        <f t="shared" si="8"/>
        <v>1685154.9775385731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1685154.9775385731</v>
      </c>
      <c r="P108" s="124">
        <f t="shared" si="11"/>
        <v>32669.486336689515</v>
      </c>
      <c r="Q108" s="124">
        <f t="shared" si="7"/>
        <v>3577.812480016742</v>
      </c>
      <c r="R108" s="124">
        <f t="shared" si="8"/>
        <v>1721402.2763552794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1721402.2763552794</v>
      </c>
      <c r="P109" s="124">
        <f t="shared" si="11"/>
        <v>32669.486336689515</v>
      </c>
      <c r="Q109" s="124">
        <f t="shared" si="7"/>
        <v>3654.770409585175</v>
      </c>
      <c r="R109" s="124">
        <f t="shared" si="8"/>
        <v>1757726.533101554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1757726.533101554</v>
      </c>
      <c r="P110" s="124">
        <f t="shared" si="11"/>
        <v>32669.486336689515</v>
      </c>
      <c r="Q110" s="124">
        <f t="shared" si="7"/>
        <v>3731.8917312715535</v>
      </c>
      <c r="R110" s="124">
        <f t="shared" si="8"/>
        <v>1794127.911169515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1794127.911169515</v>
      </c>
      <c r="P111" s="124">
        <f t="shared" si="11"/>
        <v>32669.486336689515</v>
      </c>
      <c r="Q111" s="124">
        <f t="shared" si="7"/>
        <v>3809.1767919794947</v>
      </c>
      <c r="R111" s="124">
        <f t="shared" si="8"/>
        <v>1830606.5742981839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1830606.5742981839</v>
      </c>
      <c r="P112" s="124">
        <f t="shared" si="11"/>
        <v>32669.486336689515</v>
      </c>
      <c r="Q112" s="124">
        <f t="shared" si="7"/>
        <v>3886.6259393491414</v>
      </c>
      <c r="R112" s="124">
        <f t="shared" si="8"/>
        <v>1867162.6865742225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1867162.6865742225</v>
      </c>
      <c r="P113" s="124">
        <f t="shared" si="11"/>
        <v>32669.486336689515</v>
      </c>
      <c r="Q113" s="124">
        <f t="shared" si="7"/>
        <v>3964.2395217587214</v>
      </c>
      <c r="R113" s="124">
        <f t="shared" si="8"/>
        <v>1903796.4124326706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1903796.4124326706</v>
      </c>
      <c r="P114" s="124">
        <f t="shared" si="11"/>
        <v>32669.486336689515</v>
      </c>
      <c r="Q114" s="124">
        <f t="shared" si="7"/>
        <v>4042.0178883261178</v>
      </c>
      <c r="R114" s="124">
        <f t="shared" si="8"/>
        <v>1940507.9166576862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1940507.9166576862</v>
      </c>
      <c r="P115" s="124">
        <f t="shared" si="11"/>
        <v>32669.486336689515</v>
      </c>
      <c r="Q115" s="124">
        <f t="shared" si="7"/>
        <v>4119.9613889104385</v>
      </c>
      <c r="R115" s="124">
        <f t="shared" si="8"/>
        <v>1977297.3643832861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1977297.3643832861</v>
      </c>
      <c r="P116" s="124">
        <f t="shared" si="11"/>
        <v>32669.486336689515</v>
      </c>
      <c r="Q116" s="124">
        <f t="shared" si="7"/>
        <v>4198.0703741135885</v>
      </c>
      <c r="R116" s="124">
        <f t="shared" si="8"/>
        <v>2014164.921094089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2014164.921094089</v>
      </c>
      <c r="P117" s="124">
        <f t="shared" si="11"/>
        <v>32669.486336689515</v>
      </c>
      <c r="Q117" s="124">
        <f t="shared" si="7"/>
        <v>4276.3451952818486</v>
      </c>
      <c r="R117" s="124">
        <f t="shared" si="8"/>
        <v>2051110.7526260603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2051110.7526260603</v>
      </c>
      <c r="P118" s="124">
        <f t="shared" si="11"/>
        <v>32669.486336689515</v>
      </c>
      <c r="Q118" s="124">
        <f t="shared" si="7"/>
        <v>4354.7862045074571</v>
      </c>
      <c r="R118" s="124">
        <f t="shared" si="8"/>
        <v>2088135.0251672571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2088135.0251672571</v>
      </c>
      <c r="P119" s="124">
        <f t="shared" si="11"/>
        <v>32669.486336689515</v>
      </c>
      <c r="Q119" s="124">
        <f t="shared" si="7"/>
        <v>4433.3937546301886</v>
      </c>
      <c r="R119" s="124">
        <f t="shared" si="8"/>
        <v>2125237.9052585769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2125237.9052585769</v>
      </c>
      <c r="P120" s="124">
        <f t="shared" si="11"/>
        <v>32669.486336689515</v>
      </c>
      <c r="Q120" s="124">
        <f t="shared" si="7"/>
        <v>4512.1681992389485</v>
      </c>
      <c r="R120" s="124">
        <f t="shared" si="8"/>
        <v>2162419.5597945051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2162419.5597945051</v>
      </c>
      <c r="P121" s="124">
        <f t="shared" si="11"/>
        <v>32669.486336689515</v>
      </c>
      <c r="Q121" s="124">
        <f t="shared" si="7"/>
        <v>4591.1098926733557</v>
      </c>
      <c r="R121" s="124">
        <f t="shared" si="8"/>
        <v>2199680.1560238679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2199680.1560238679</v>
      </c>
      <c r="P122" s="124">
        <f t="shared" si="11"/>
        <v>32669.486336689515</v>
      </c>
      <c r="Q122" s="124">
        <f t="shared" si="7"/>
        <v>4670.2191900253429</v>
      </c>
      <c r="R122" s="124">
        <f t="shared" si="8"/>
        <v>2237019.8615505826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2237019.8615505826</v>
      </c>
      <c r="P123" s="124">
        <f t="shared" si="11"/>
        <v>32669.486336689515</v>
      </c>
      <c r="Q123" s="124">
        <f t="shared" ref="Q123:Q186" si="12">O123*$P$53</f>
        <v>4749.4964471407475</v>
      </c>
      <c r="R123" s="124">
        <f t="shared" ref="R123:R186" si="13">O123+P123+Q123</f>
        <v>2274438.8443344128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2274438.8443344128</v>
      </c>
      <c r="P124" s="124">
        <f t="shared" ref="P124:P187" si="16">P123</f>
        <v>32669.486336689515</v>
      </c>
      <c r="Q124" s="124">
        <f t="shared" si="12"/>
        <v>4828.9420206209197</v>
      </c>
      <c r="R124" s="124">
        <f t="shared" si="13"/>
        <v>2311937.2726917234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2311937.2726917234</v>
      </c>
      <c r="P125" s="124">
        <f t="shared" si="16"/>
        <v>32669.486336689515</v>
      </c>
      <c r="Q125" s="124">
        <f t="shared" si="12"/>
        <v>4908.5562678243223</v>
      </c>
      <c r="R125" s="124">
        <f t="shared" si="13"/>
        <v>2349515.3152962374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2349515.3152962374</v>
      </c>
      <c r="P126" s="124">
        <f t="shared" si="16"/>
        <v>32669.486336689515</v>
      </c>
      <c r="Q126" s="124">
        <f t="shared" si="12"/>
        <v>4988.3395468681356</v>
      </c>
      <c r="R126" s="124">
        <f t="shared" si="13"/>
        <v>2387173.1411797949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2387173.1411797949</v>
      </c>
      <c r="P127" s="124">
        <f t="shared" si="16"/>
        <v>32669.486336689515</v>
      </c>
      <c r="Q127" s="124">
        <f t="shared" si="12"/>
        <v>5068.2922166298731</v>
      </c>
      <c r="R127" s="124">
        <f t="shared" si="13"/>
        <v>2424910.9197331141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2424910.9197331141</v>
      </c>
      <c r="P128" s="124">
        <f t="shared" si="16"/>
        <v>32669.486336689515</v>
      </c>
      <c r="Q128" s="124">
        <f t="shared" si="12"/>
        <v>5148.4146367489939</v>
      </c>
      <c r="R128" s="124">
        <f t="shared" si="13"/>
        <v>2462728.8207065524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2462728.8207065524</v>
      </c>
      <c r="P129" s="124">
        <f t="shared" si="16"/>
        <v>32669.486336689515</v>
      </c>
      <c r="Q129" s="124">
        <f t="shared" si="12"/>
        <v>5228.7071676285213</v>
      </c>
      <c r="R129" s="124">
        <f t="shared" si="13"/>
        <v>2500627.0142108705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2500627.0142108705</v>
      </c>
      <c r="P130" s="124">
        <f t="shared" si="16"/>
        <v>32669.486336689515</v>
      </c>
      <c r="Q130" s="124">
        <f t="shared" si="12"/>
        <v>5309.1701704366624</v>
      </c>
      <c r="R130" s="124">
        <f t="shared" si="13"/>
        <v>2538605.6707179965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2538605.6707179965</v>
      </c>
      <c r="P131" s="124">
        <f t="shared" si="16"/>
        <v>32669.486336689515</v>
      </c>
      <c r="Q131" s="124">
        <f t="shared" si="12"/>
        <v>5389.8040071084315</v>
      </c>
      <c r="R131" s="124">
        <f t="shared" si="13"/>
        <v>2576664.9610617943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2576664.9610617943</v>
      </c>
      <c r="P132" s="124">
        <f t="shared" si="16"/>
        <v>32669.486336689515</v>
      </c>
      <c r="Q132" s="124">
        <f t="shared" si="12"/>
        <v>5470.6090403472826</v>
      </c>
      <c r="R132" s="124">
        <f t="shared" si="13"/>
        <v>2614805.0564388311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2614805.0564388311</v>
      </c>
      <c r="P133" s="124">
        <f t="shared" si="16"/>
        <v>32669.486336689515</v>
      </c>
      <c r="Q133" s="124">
        <f t="shared" si="12"/>
        <v>5551.5856336267389</v>
      </c>
      <c r="R133" s="124">
        <f t="shared" si="13"/>
        <v>2653026.1284091473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2653026.1284091473</v>
      </c>
      <c r="P134" s="124">
        <f t="shared" si="16"/>
        <v>32669.486336689515</v>
      </c>
      <c r="Q134" s="124">
        <f t="shared" si="12"/>
        <v>5632.7341511920231</v>
      </c>
      <c r="R134" s="124">
        <f t="shared" si="13"/>
        <v>2691328.3488970287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2691328.3488970287</v>
      </c>
      <c r="P135" s="124">
        <f t="shared" si="16"/>
        <v>32669.486336689515</v>
      </c>
      <c r="Q135" s="124">
        <f t="shared" si="12"/>
        <v>5714.0549580617035</v>
      </c>
      <c r="R135" s="124">
        <f t="shared" si="13"/>
        <v>2729711.8901917799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2729711.8901917799</v>
      </c>
      <c r="P136" s="124">
        <f t="shared" si="16"/>
        <v>32669.486336689515</v>
      </c>
      <c r="Q136" s="124">
        <f t="shared" si="12"/>
        <v>5795.5484200293313</v>
      </c>
      <c r="R136" s="124">
        <f t="shared" si="13"/>
        <v>2768176.9249484986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2768176.9249484986</v>
      </c>
      <c r="P137" s="124">
        <f t="shared" si="16"/>
        <v>32669.486336689515</v>
      </c>
      <c r="Q137" s="124">
        <f t="shared" si="12"/>
        <v>5877.2149036650871</v>
      </c>
      <c r="R137" s="124">
        <f t="shared" si="13"/>
        <v>2806723.6261888533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2806723.6261888533</v>
      </c>
      <c r="P138" s="124">
        <f t="shared" si="16"/>
        <v>32669.486336689515</v>
      </c>
      <c r="Q138" s="124">
        <f t="shared" si="12"/>
        <v>5959.0547763174291</v>
      </c>
      <c r="R138" s="124">
        <f t="shared" si="13"/>
        <v>2845352.1673018602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2845352.1673018602</v>
      </c>
      <c r="P139" s="124">
        <f t="shared" si="16"/>
        <v>32669.486336689515</v>
      </c>
      <c r="Q139" s="124">
        <f t="shared" si="12"/>
        <v>6041.0684061147476</v>
      </c>
      <c r="R139" s="124">
        <f t="shared" si="13"/>
        <v>2884062.7220446644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2884062.7220446644</v>
      </c>
      <c r="P140" s="124">
        <f t="shared" si="16"/>
        <v>32669.486336689515</v>
      </c>
      <c r="Q140" s="124">
        <f t="shared" si="12"/>
        <v>6123.2561619670169</v>
      </c>
      <c r="R140" s="124">
        <f t="shared" si="13"/>
        <v>2922855.4645433207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2922855.4645433207</v>
      </c>
      <c r="P141" s="124">
        <f t="shared" si="16"/>
        <v>32669.486336689515</v>
      </c>
      <c r="Q141" s="124">
        <f t="shared" si="12"/>
        <v>6205.6184135674575</v>
      </c>
      <c r="R141" s="124">
        <f t="shared" si="13"/>
        <v>2961730.5692935777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2961730.5692935777</v>
      </c>
      <c r="P142" s="124">
        <f t="shared" si="16"/>
        <v>32669.486336689515</v>
      </c>
      <c r="Q142" s="124">
        <f t="shared" si="12"/>
        <v>6288.1555313942035</v>
      </c>
      <c r="R142" s="124">
        <f t="shared" si="13"/>
        <v>3000688.2111616614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3000688.2111616614</v>
      </c>
      <c r="P143" s="124">
        <f t="shared" si="16"/>
        <v>32669.486336689515</v>
      </c>
      <c r="Q143" s="124">
        <f t="shared" si="12"/>
        <v>6370.8678867119579</v>
      </c>
      <c r="R143" s="124">
        <f t="shared" si="13"/>
        <v>3039728.5653850627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3039728.5653850627</v>
      </c>
      <c r="P144" s="124">
        <f t="shared" si="16"/>
        <v>32669.486336689515</v>
      </c>
      <c r="Q144" s="124">
        <f t="shared" si="12"/>
        <v>6453.755851573671</v>
      </c>
      <c r="R144" s="124">
        <f t="shared" si="13"/>
        <v>3078851.8075733259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3078851.8075733259</v>
      </c>
      <c r="P145" s="124">
        <f t="shared" si="16"/>
        <v>32669.486336689515</v>
      </c>
      <c r="Q145" s="124">
        <f t="shared" si="12"/>
        <v>6536.8197988222155</v>
      </c>
      <c r="R145" s="124">
        <f t="shared" si="13"/>
        <v>3118058.1137088374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3118058.1137088374</v>
      </c>
      <c r="P146" s="124">
        <f t="shared" si="16"/>
        <v>32669.486336689515</v>
      </c>
      <c r="Q146" s="124">
        <f t="shared" si="12"/>
        <v>6620.0601020920549</v>
      </c>
      <c r="R146" s="124">
        <f t="shared" si="13"/>
        <v>3157347.660147619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3157347.660147619</v>
      </c>
      <c r="P147" s="124">
        <f t="shared" si="16"/>
        <v>32669.486336689515</v>
      </c>
      <c r="Q147" s="124">
        <f t="shared" si="12"/>
        <v>6703.4771358109329</v>
      </c>
      <c r="R147" s="124">
        <f t="shared" si="13"/>
        <v>3196720.6236201194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3196720.6236201194</v>
      </c>
      <c r="P148" s="124">
        <f t="shared" si="16"/>
        <v>32669.486336689515</v>
      </c>
      <c r="Q148" s="124">
        <f t="shared" si="12"/>
        <v>6787.0712752015515</v>
      </c>
      <c r="R148" s="124">
        <f t="shared" si="13"/>
        <v>3236177.1812320105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3236177.1812320105</v>
      </c>
      <c r="P149" s="124">
        <f t="shared" si="16"/>
        <v>32669.486336689515</v>
      </c>
      <c r="Q149" s="124">
        <f t="shared" si="12"/>
        <v>6870.842896283265</v>
      </c>
      <c r="R149" s="124">
        <f t="shared" si="13"/>
        <v>3275717.5104649831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3275717.5104649831</v>
      </c>
      <c r="P150" s="124">
        <f t="shared" si="16"/>
        <v>32669.486336689515</v>
      </c>
      <c r="Q150" s="124">
        <f t="shared" si="12"/>
        <v>6954.7923758737625</v>
      </c>
      <c r="R150" s="124">
        <f t="shared" si="13"/>
        <v>3315341.7891775463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3315341.7891775463</v>
      </c>
      <c r="P151" s="124">
        <f t="shared" si="16"/>
        <v>32669.486336689515</v>
      </c>
      <c r="Q151" s="124">
        <f t="shared" si="12"/>
        <v>7038.9200915907732</v>
      </c>
      <c r="R151" s="124">
        <f t="shared" si="13"/>
        <v>3355050.1956058266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3355050.1956058266</v>
      </c>
      <c r="P152" s="124">
        <f t="shared" si="16"/>
        <v>32669.486336689515</v>
      </c>
      <c r="Q152" s="124">
        <f t="shared" si="12"/>
        <v>7123.2264218537566</v>
      </c>
      <c r="R152" s="124">
        <f t="shared" si="13"/>
        <v>3394842.9083643695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3394842.9083643695</v>
      </c>
      <c r="P153" s="124">
        <f t="shared" si="16"/>
        <v>32669.486336689515</v>
      </c>
      <c r="Q153" s="124">
        <f t="shared" si="12"/>
        <v>7207.7117458856101</v>
      </c>
      <c r="R153" s="124">
        <f t="shared" si="13"/>
        <v>3434720.1064469446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3434720.1064469446</v>
      </c>
      <c r="P154" s="124">
        <f t="shared" si="16"/>
        <v>32669.486336689515</v>
      </c>
      <c r="Q154" s="124">
        <f t="shared" si="12"/>
        <v>7292.3764437143718</v>
      </c>
      <c r="R154" s="124">
        <f t="shared" si="13"/>
        <v>3474681.9692273485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3474681.9692273485</v>
      </c>
      <c r="P155" s="124">
        <f t="shared" si="16"/>
        <v>32669.486336689515</v>
      </c>
      <c r="Q155" s="124">
        <f t="shared" si="12"/>
        <v>7377.2208961749302</v>
      </c>
      <c r="R155" s="124">
        <f t="shared" si="13"/>
        <v>3514728.676460213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3514728.676460213</v>
      </c>
      <c r="P156" s="124">
        <f t="shared" si="16"/>
        <v>32669.486336689515</v>
      </c>
      <c r="Q156" s="124">
        <f t="shared" si="12"/>
        <v>7462.2454849107398</v>
      </c>
      <c r="R156" s="124">
        <f t="shared" si="13"/>
        <v>3554860.4082818134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3554860.4082818134</v>
      </c>
      <c r="P157" s="124">
        <f t="shared" si="16"/>
        <v>32669.486336689515</v>
      </c>
      <c r="Q157" s="124">
        <f t="shared" si="12"/>
        <v>7547.4505923755341</v>
      </c>
      <c r="R157" s="124">
        <f t="shared" si="13"/>
        <v>3595077.3452108782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3595077.3452108782</v>
      </c>
      <c r="P158" s="124">
        <f t="shared" si="16"/>
        <v>32669.486336689515</v>
      </c>
      <c r="Q158" s="124">
        <f t="shared" si="12"/>
        <v>7632.8366018350471</v>
      </c>
      <c r="R158" s="124">
        <f t="shared" si="13"/>
        <v>3635379.6681494028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3635379.6681494028</v>
      </c>
      <c r="P159" s="124">
        <f t="shared" si="16"/>
        <v>32669.486336689515</v>
      </c>
      <c r="Q159" s="124">
        <f t="shared" si="12"/>
        <v>7718.4038973687411</v>
      </c>
      <c r="R159" s="124">
        <f t="shared" si="13"/>
        <v>3675767.5583834611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3675767.5583834611</v>
      </c>
      <c r="P160" s="124">
        <f t="shared" si="16"/>
        <v>32669.486336689515</v>
      </c>
      <c r="Q160" s="124">
        <f t="shared" si="12"/>
        <v>7804.1528638715281</v>
      </c>
      <c r="R160" s="124">
        <f t="shared" si="13"/>
        <v>3716241.1975840218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3716241.1975840218</v>
      </c>
      <c r="P161" s="124">
        <f t="shared" si="16"/>
        <v>32669.486336689515</v>
      </c>
      <c r="Q161" s="124">
        <f t="shared" si="12"/>
        <v>7890.0838870555053</v>
      </c>
      <c r="R161" s="124">
        <f t="shared" si="13"/>
        <v>3756800.7678077668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3756800.7678077668</v>
      </c>
      <c r="P162" s="124">
        <f t="shared" si="16"/>
        <v>32669.486336689515</v>
      </c>
      <c r="Q162" s="124">
        <f t="shared" si="12"/>
        <v>7976.1973534516892</v>
      </c>
      <c r="R162" s="124">
        <f t="shared" si="13"/>
        <v>3797446.4514979078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3797446.4514979078</v>
      </c>
      <c r="P163" s="124">
        <f t="shared" si="16"/>
        <v>32669.486336689515</v>
      </c>
      <c r="Q163" s="124">
        <f t="shared" si="12"/>
        <v>8062.4936504117532</v>
      </c>
      <c r="R163" s="124">
        <f t="shared" si="13"/>
        <v>3838178.4314850089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3838178.4314850089</v>
      </c>
      <c r="P164" s="124">
        <f t="shared" si="16"/>
        <v>32669.486336689515</v>
      </c>
      <c r="Q164" s="124">
        <f t="shared" si="12"/>
        <v>8148.973166109773</v>
      </c>
      <c r="R164" s="124">
        <f t="shared" si="13"/>
        <v>3878996.8909878084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3878996.8909878084</v>
      </c>
      <c r="P165" s="124">
        <f t="shared" si="16"/>
        <v>32669.486336689515</v>
      </c>
      <c r="Q165" s="124">
        <f t="shared" si="12"/>
        <v>8235.6362895439688</v>
      </c>
      <c r="R165" s="124">
        <f t="shared" si="13"/>
        <v>3919902.0136140417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3919902.0136140417</v>
      </c>
      <c r="P166" s="124">
        <f t="shared" si="16"/>
        <v>32669.486336689515</v>
      </c>
      <c r="Q166" s="124">
        <f t="shared" si="12"/>
        <v>8322.4834105384543</v>
      </c>
      <c r="R166" s="124">
        <f t="shared" si="13"/>
        <v>3960893.9833612698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3960893.9833612698</v>
      </c>
      <c r="P167" s="124">
        <f t="shared" si="16"/>
        <v>32669.486336689515</v>
      </c>
      <c r="Q167" s="124">
        <f t="shared" si="12"/>
        <v>8409.5149197449973</v>
      </c>
      <c r="R167" s="124">
        <f t="shared" si="13"/>
        <v>4001972.9846177041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4001972.9846177041</v>
      </c>
      <c r="P168" s="124">
        <f t="shared" si="16"/>
        <v>32669.486336689515</v>
      </c>
      <c r="Q168" s="124">
        <f t="shared" si="12"/>
        <v>8496.731208644771</v>
      </c>
      <c r="R168" s="124">
        <f t="shared" si="13"/>
        <v>4043139.2021630383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4043139.2021630383</v>
      </c>
      <c r="P169" s="124">
        <f t="shared" si="16"/>
        <v>32669.486336689515</v>
      </c>
      <c r="Q169" s="124">
        <f t="shared" si="12"/>
        <v>8584.1326695501139</v>
      </c>
      <c r="R169" s="124">
        <f t="shared" si="13"/>
        <v>4084392.8211692777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4084392.8211692777</v>
      </c>
      <c r="P170" s="124">
        <f t="shared" si="16"/>
        <v>32669.486336689515</v>
      </c>
      <c r="Q170" s="124">
        <f t="shared" si="12"/>
        <v>8671.7196956062962</v>
      </c>
      <c r="R170" s="124">
        <f t="shared" si="13"/>
        <v>4125734.0272015734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4125734.0272015734</v>
      </c>
      <c r="P171" s="124">
        <f t="shared" si="16"/>
        <v>32669.486336689515</v>
      </c>
      <c r="Q171" s="124">
        <f t="shared" si="12"/>
        <v>8759.4926807932952</v>
      </c>
      <c r="R171" s="124">
        <f t="shared" si="13"/>
        <v>4167163.006219056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4167163.006219056</v>
      </c>
      <c r="P172" s="124">
        <f t="shared" si="16"/>
        <v>32669.486336689515</v>
      </c>
      <c r="Q172" s="124">
        <f t="shared" si="12"/>
        <v>8847.4520199275557</v>
      </c>
      <c r="R172" s="124">
        <f t="shared" si="13"/>
        <v>4208679.944575673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4208679.944575673</v>
      </c>
      <c r="P173" s="124">
        <f t="shared" si="16"/>
        <v>32669.486336689515</v>
      </c>
      <c r="Q173" s="124">
        <f t="shared" si="12"/>
        <v>8935.5981086637712</v>
      </c>
      <c r="R173" s="124">
        <f t="shared" si="13"/>
        <v>4250285.0290210266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4250285.0290210266</v>
      </c>
      <c r="P174" s="124">
        <f t="shared" si="16"/>
        <v>32669.486336689515</v>
      </c>
      <c r="Q174" s="124">
        <f t="shared" si="12"/>
        <v>9023.9313434966662</v>
      </c>
      <c r="R174" s="124">
        <f t="shared" si="13"/>
        <v>4291978.4467012128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4291978.4467012128</v>
      </c>
      <c r="P175" s="124">
        <f t="shared" si="16"/>
        <v>32669.486336689515</v>
      </c>
      <c r="Q175" s="124">
        <f t="shared" si="12"/>
        <v>9112.4521217627735</v>
      </c>
      <c r="R175" s="124">
        <f t="shared" si="13"/>
        <v>4333760.3851596648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4333760.3851596648</v>
      </c>
      <c r="P176" s="124">
        <f t="shared" si="16"/>
        <v>32669.486336689515</v>
      </c>
      <c r="Q176" s="124">
        <f t="shared" si="12"/>
        <v>9201.1608416422314</v>
      </c>
      <c r="R176" s="124">
        <f t="shared" si="13"/>
        <v>4375631.0323379962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4375631.0323379962</v>
      </c>
      <c r="P177" s="124">
        <f t="shared" si="16"/>
        <v>32669.486336689515</v>
      </c>
      <c r="Q177" s="124">
        <f t="shared" si="12"/>
        <v>9290.0579021605608</v>
      </c>
      <c r="R177" s="124">
        <f t="shared" si="13"/>
        <v>4417590.5765768457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4417590.5765768457</v>
      </c>
      <c r="P178" s="124">
        <f t="shared" si="16"/>
        <v>32669.486336689515</v>
      </c>
      <c r="Q178" s="124">
        <f t="shared" si="12"/>
        <v>9379.1437031904752</v>
      </c>
      <c r="R178" s="124">
        <f t="shared" si="13"/>
        <v>4459639.2066167258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4459639.2066167258</v>
      </c>
      <c r="P179" s="124">
        <f t="shared" si="16"/>
        <v>32669.486336689515</v>
      </c>
      <c r="Q179" s="124">
        <f t="shared" si="12"/>
        <v>9468.4186454536684</v>
      </c>
      <c r="R179" s="124">
        <f t="shared" si="13"/>
        <v>4501777.1115988689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4501777.1115988689</v>
      </c>
      <c r="P180" s="124">
        <f t="shared" si="16"/>
        <v>32669.486336689515</v>
      </c>
      <c r="Q180" s="124">
        <f t="shared" si="12"/>
        <v>9557.8831305226213</v>
      </c>
      <c r="R180" s="124">
        <f t="shared" si="13"/>
        <v>4544004.4810660807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4544004.4810660807</v>
      </c>
      <c r="P181" s="124">
        <f t="shared" si="16"/>
        <v>32669.486336689515</v>
      </c>
      <c r="Q181" s="124">
        <f t="shared" si="12"/>
        <v>9647.5375608224076</v>
      </c>
      <c r="R181" s="124">
        <f t="shared" si="13"/>
        <v>4586321.5049635926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4586321.5049635926</v>
      </c>
      <c r="P182" s="124">
        <f t="shared" si="16"/>
        <v>32669.486336689515</v>
      </c>
      <c r="Q182" s="124">
        <f t="shared" si="12"/>
        <v>9737.3823396325024</v>
      </c>
      <c r="R182" s="124">
        <f t="shared" si="13"/>
        <v>4628728.3736399142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4628728.3736399142</v>
      </c>
      <c r="P183" s="124">
        <f t="shared" si="16"/>
        <v>32669.486336689515</v>
      </c>
      <c r="Q183" s="124">
        <f t="shared" si="12"/>
        <v>9827.4178710886008</v>
      </c>
      <c r="R183" s="124">
        <f t="shared" si="13"/>
        <v>4671225.2778476924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4671225.2778476924</v>
      </c>
      <c r="P184" s="124">
        <f t="shared" si="16"/>
        <v>32669.486336689515</v>
      </c>
      <c r="Q184" s="124">
        <f t="shared" si="12"/>
        <v>9917.6445601844316</v>
      </c>
      <c r="R184" s="124">
        <f t="shared" si="13"/>
        <v>4713812.4087445661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4713812.4087445661</v>
      </c>
      <c r="P185" s="124">
        <f t="shared" si="16"/>
        <v>32669.486336689515</v>
      </c>
      <c r="Q185" s="124">
        <f t="shared" si="12"/>
        <v>10008.062812773578</v>
      </c>
      <c r="R185" s="124">
        <f t="shared" si="13"/>
        <v>4756489.9578940291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4756489.9578940291</v>
      </c>
      <c r="P186" s="124">
        <f t="shared" si="16"/>
        <v>32669.486336689515</v>
      </c>
      <c r="Q186" s="124">
        <f t="shared" si="12"/>
        <v>10098.67303557131</v>
      </c>
      <c r="R186" s="124">
        <f t="shared" si="13"/>
        <v>4799258.1172662899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4799258.1172662899</v>
      </c>
      <c r="P187" s="124">
        <f t="shared" si="16"/>
        <v>32669.486336689515</v>
      </c>
      <c r="Q187" s="124">
        <f t="shared" ref="Q187:Q250" si="17">O187*$P$53</f>
        <v>10189.475636156405</v>
      </c>
      <c r="R187" s="124">
        <f t="shared" ref="R187:R250" si="18">O187+P187+Q187</f>
        <v>4842117.0792391356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4842117.0792391356</v>
      </c>
      <c r="P188" s="124">
        <f t="shared" ref="P188:P251" si="21">P187</f>
        <v>32669.486336689515</v>
      </c>
      <c r="Q188" s="124">
        <f t="shared" si="17"/>
        <v>10280.471022972986</v>
      </c>
      <c r="R188" s="124">
        <f t="shared" si="18"/>
        <v>4885067.0365987979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4885067.0365987979</v>
      </c>
      <c r="P189" s="124">
        <f t="shared" si="21"/>
        <v>32669.486336689515</v>
      </c>
      <c r="Q189" s="124">
        <f t="shared" si="17"/>
        <v>10371.659605332361</v>
      </c>
      <c r="R189" s="124">
        <f t="shared" si="18"/>
        <v>4928108.18254082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4928108.18254082</v>
      </c>
      <c r="P190" s="124">
        <f t="shared" si="21"/>
        <v>32669.486336689515</v>
      </c>
      <c r="Q190" s="124">
        <f t="shared" si="17"/>
        <v>10463.041793414861</v>
      </c>
      <c r="R190" s="124">
        <f t="shared" si="18"/>
        <v>4971240.7106709247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4971240.7106709247</v>
      </c>
      <c r="P191" s="124">
        <f t="shared" si="21"/>
        <v>32669.486336689515</v>
      </c>
      <c r="Q191" s="124">
        <f t="shared" si="17"/>
        <v>10554.61799827168</v>
      </c>
      <c r="R191" s="124">
        <f t="shared" si="18"/>
        <v>5014464.8150058854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5014464.8150058854</v>
      </c>
      <c r="P192" s="124">
        <f t="shared" si="21"/>
        <v>32669.486336689515</v>
      </c>
      <c r="Q192" s="124">
        <f t="shared" si="17"/>
        <v>10646.388631826734</v>
      </c>
      <c r="R192" s="124">
        <f t="shared" si="18"/>
        <v>5057780.6899744021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5057780.6899744021</v>
      </c>
      <c r="P193" s="124">
        <f t="shared" si="21"/>
        <v>32669.486336689515</v>
      </c>
      <c r="Q193" s="124">
        <f t="shared" si="17"/>
        <v>10738.354106878513</v>
      </c>
      <c r="R193" s="124">
        <f t="shared" si="18"/>
        <v>5101188.5304179704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5101188.5304179704</v>
      </c>
      <c r="P194" s="124">
        <f t="shared" si="21"/>
        <v>32669.486336689515</v>
      </c>
      <c r="Q194" s="124">
        <f t="shared" si="17"/>
        <v>10830.514837101926</v>
      </c>
      <c r="R194" s="124">
        <f t="shared" si="18"/>
        <v>5144688.5315917619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5144688.5315917619</v>
      </c>
      <c r="P195" s="124">
        <f t="shared" si="21"/>
        <v>32669.486336689515</v>
      </c>
      <c r="Q195" s="124">
        <f t="shared" si="17"/>
        <v>10922.871237050174</v>
      </c>
      <c r="R195" s="124">
        <f t="shared" si="18"/>
        <v>5188280.8891655011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5188280.8891655011</v>
      </c>
      <c r="P196" s="124">
        <f t="shared" si="21"/>
        <v>32669.486336689515</v>
      </c>
      <c r="Q196" s="124">
        <f t="shared" si="17"/>
        <v>11015.423722156611</v>
      </c>
      <c r="R196" s="124">
        <f t="shared" si="18"/>
        <v>5231965.7992243469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5231965.7992243469</v>
      </c>
      <c r="P197" s="124">
        <f t="shared" si="21"/>
        <v>32669.486336689515</v>
      </c>
      <c r="Q197" s="124">
        <f t="shared" si="17"/>
        <v>11108.172708736613</v>
      </c>
      <c r="R197" s="124">
        <f t="shared" si="18"/>
        <v>5275743.4582697731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5275743.4582697731</v>
      </c>
      <c r="P198" s="124">
        <f t="shared" si="21"/>
        <v>32669.486336689515</v>
      </c>
      <c r="Q198" s="124">
        <f t="shared" si="17"/>
        <v>11201.118613989447</v>
      </c>
      <c r="R198" s="124">
        <f t="shared" si="18"/>
        <v>5319614.0632204516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5319614.0632204516</v>
      </c>
      <c r="P199" s="124">
        <f t="shared" si="21"/>
        <v>32669.486336689515</v>
      </c>
      <c r="Q199" s="124">
        <f t="shared" si="17"/>
        <v>11294.261856000154</v>
      </c>
      <c r="R199" s="124">
        <f t="shared" si="18"/>
        <v>5363577.811413141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5363577.811413141</v>
      </c>
      <c r="P200" s="124">
        <f t="shared" si="21"/>
        <v>32669.486336689515</v>
      </c>
      <c r="Q200" s="124">
        <f t="shared" si="17"/>
        <v>11387.602853741424</v>
      </c>
      <c r="R200" s="124">
        <f t="shared" si="18"/>
        <v>5407634.9006035719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5407634.9006035719</v>
      </c>
      <c r="P201" s="124">
        <f t="shared" si="21"/>
        <v>32669.486336689515</v>
      </c>
      <c r="Q201" s="124">
        <f t="shared" si="17"/>
        <v>11481.142027075484</v>
      </c>
      <c r="R201" s="124">
        <f t="shared" si="18"/>
        <v>5451785.5289673368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5451785.5289673368</v>
      </c>
      <c r="P202" s="124">
        <f t="shared" si="21"/>
        <v>32669.486336689515</v>
      </c>
      <c r="Q202" s="124">
        <f t="shared" si="17"/>
        <v>11574.879796755984</v>
      </c>
      <c r="R202" s="124">
        <f t="shared" si="18"/>
        <v>5496029.8951007826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5496029.8951007826</v>
      </c>
      <c r="P203" s="124">
        <f t="shared" si="21"/>
        <v>32669.486336689515</v>
      </c>
      <c r="Q203" s="124">
        <f t="shared" si="17"/>
        <v>11668.816584429893</v>
      </c>
      <c r="R203" s="124">
        <f t="shared" si="18"/>
        <v>5540368.1980219018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5540368.1980219018</v>
      </c>
      <c r="P204" s="124">
        <f t="shared" si="21"/>
        <v>32669.486336689515</v>
      </c>
      <c r="Q204" s="124">
        <f t="shared" si="17"/>
        <v>11762.952812639391</v>
      </c>
      <c r="R204" s="124">
        <f t="shared" si="18"/>
        <v>5584800.6371712303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5584800.6371712303</v>
      </c>
      <c r="P205" s="124">
        <f t="shared" si="21"/>
        <v>32669.486336689515</v>
      </c>
      <c r="Q205" s="124">
        <f t="shared" si="17"/>
        <v>11857.288904823776</v>
      </c>
      <c r="R205" s="124">
        <f t="shared" si="18"/>
        <v>5629327.4124127431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5629327.4124127431</v>
      </c>
      <c r="P206" s="124">
        <f t="shared" si="21"/>
        <v>32669.486336689515</v>
      </c>
      <c r="Q206" s="124">
        <f t="shared" si="17"/>
        <v>11951.82528532136</v>
      </c>
      <c r="R206" s="124">
        <f t="shared" si="18"/>
        <v>5673948.7240347536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5673948.7240347536</v>
      </c>
      <c r="P207" s="124">
        <f t="shared" si="21"/>
        <v>32669.486336689515</v>
      </c>
      <c r="Q207" s="124">
        <f t="shared" si="17"/>
        <v>12046.562379371388</v>
      </c>
      <c r="R207" s="124">
        <f t="shared" si="18"/>
        <v>5718664.7727508144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5718664.7727508144</v>
      </c>
      <c r="P208" s="124">
        <f t="shared" si="21"/>
        <v>32669.486336689515</v>
      </c>
      <c r="Q208" s="124">
        <f t="shared" si="17"/>
        <v>12141.500613115944</v>
      </c>
      <c r="R208" s="124">
        <f t="shared" si="18"/>
        <v>5763475.7597006196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5763475.7597006196</v>
      </c>
      <c r="P209" s="124">
        <f t="shared" si="21"/>
        <v>32669.486336689515</v>
      </c>
      <c r="Q209" s="124">
        <f t="shared" si="17"/>
        <v>12236.640413601868</v>
      </c>
      <c r="R209" s="124">
        <f t="shared" si="18"/>
        <v>5808381.8864509109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5808381.8864509109</v>
      </c>
      <c r="P210" s="124">
        <f t="shared" si="21"/>
        <v>32669.486336689515</v>
      </c>
      <c r="Q210" s="124">
        <f t="shared" si="17"/>
        <v>12331.982208782678</v>
      </c>
      <c r="R210" s="124">
        <f t="shared" si="18"/>
        <v>5853383.3549963832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5853383.3549963832</v>
      </c>
      <c r="P211" s="124">
        <f t="shared" si="21"/>
        <v>32669.486336689515</v>
      </c>
      <c r="Q211" s="124">
        <f t="shared" si="17"/>
        <v>12427.526427520497</v>
      </c>
      <c r="R211" s="124">
        <f t="shared" si="18"/>
        <v>5898480.3677605931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5898480.3677605931</v>
      </c>
      <c r="P212" s="124">
        <f t="shared" si="21"/>
        <v>32669.486336689515</v>
      </c>
      <c r="Q212" s="124">
        <f t="shared" si="17"/>
        <v>12523.273499587982</v>
      </c>
      <c r="R212" s="124">
        <f t="shared" si="18"/>
        <v>5943673.1275968701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5943673.1275968701</v>
      </c>
      <c r="P213" s="124">
        <f t="shared" si="21"/>
        <v>32669.486336689515</v>
      </c>
      <c r="Q213" s="124">
        <f t="shared" si="17"/>
        <v>12619.223855670249</v>
      </c>
      <c r="R213" s="124">
        <f t="shared" si="18"/>
        <v>5988961.83778923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5988961.83778923</v>
      </c>
      <c r="P214" s="124">
        <f t="shared" si="21"/>
        <v>32669.486336689515</v>
      </c>
      <c r="Q214" s="124">
        <f t="shared" si="17"/>
        <v>12715.377927366826</v>
      </c>
      <c r="R214" s="124">
        <f t="shared" si="18"/>
        <v>6034346.7020532861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6034346.7020532861</v>
      </c>
      <c r="P215" s="124">
        <f t="shared" si="21"/>
        <v>32669.486336689515</v>
      </c>
      <c r="Q215" s="124">
        <f t="shared" si="17"/>
        <v>12811.736147193576</v>
      </c>
      <c r="R215" s="124">
        <f t="shared" si="18"/>
        <v>6079827.9245371688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6079827.9245371688</v>
      </c>
      <c r="P216" s="124">
        <f t="shared" si="21"/>
        <v>32669.486336689515</v>
      </c>
      <c r="Q216" s="124">
        <f t="shared" si="17"/>
        <v>12908.298948584661</v>
      </c>
      <c r="R216" s="124">
        <f t="shared" si="18"/>
        <v>6125405.7098224433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6125405.7098224433</v>
      </c>
      <c r="P217" s="124">
        <f t="shared" si="21"/>
        <v>32669.486336689515</v>
      </c>
      <c r="Q217" s="124">
        <f t="shared" si="17"/>
        <v>13005.066765894475</v>
      </c>
      <c r="R217" s="124">
        <f t="shared" si="18"/>
        <v>6171080.2629250269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6171080.2629250269</v>
      </c>
      <c r="P218" s="124">
        <f t="shared" si="21"/>
        <v>32669.486336689515</v>
      </c>
      <c r="Q218" s="124">
        <f t="shared" si="17"/>
        <v>13102.04003439961</v>
      </c>
      <c r="R218" s="124">
        <f t="shared" si="18"/>
        <v>6216851.7892961157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6216851.7892961157</v>
      </c>
      <c r="P219" s="124">
        <f t="shared" si="21"/>
        <v>32669.486336689515</v>
      </c>
      <c r="Q219" s="124">
        <f t="shared" si="17"/>
        <v>13199.219190300806</v>
      </c>
      <c r="R219" s="124">
        <f t="shared" si="18"/>
        <v>6262720.4948231056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6262720.4948231056</v>
      </c>
      <c r="P220" s="124">
        <f t="shared" si="21"/>
        <v>32669.486336689515</v>
      </c>
      <c r="Q220" s="124">
        <f t="shared" si="17"/>
        <v>13296.604670724917</v>
      </c>
      <c r="R220" s="124">
        <f t="shared" si="18"/>
        <v>6308686.5858305199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6308686.5858305199</v>
      </c>
      <c r="P221" s="124">
        <f t="shared" si="21"/>
        <v>32669.486336689515</v>
      </c>
      <c r="Q221" s="124">
        <f t="shared" si="17"/>
        <v>13394.196913726881</v>
      </c>
      <c r="R221" s="124">
        <f t="shared" si="18"/>
        <v>6354750.269080936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6354750.269080936</v>
      </c>
      <c r="P222" s="124">
        <f t="shared" si="21"/>
        <v>32669.486336689515</v>
      </c>
      <c r="Q222" s="124">
        <f t="shared" si="17"/>
        <v>13491.996358291679</v>
      </c>
      <c r="R222" s="124">
        <f t="shared" si="18"/>
        <v>6400911.7517759167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6400911.7517759167</v>
      </c>
      <c r="P223" s="124">
        <f t="shared" si="21"/>
        <v>32669.486336689515</v>
      </c>
      <c r="Q223" s="124">
        <f t="shared" si="17"/>
        <v>13590.00344433632</v>
      </c>
      <c r="R223" s="124">
        <f t="shared" si="18"/>
        <v>6447171.2415569425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6447171.2415569425</v>
      </c>
      <c r="P224" s="124">
        <f t="shared" si="21"/>
        <v>32669.486336689515</v>
      </c>
      <c r="Q224" s="124">
        <f t="shared" si="17"/>
        <v>13688.218612711818</v>
      </c>
      <c r="R224" s="124">
        <f t="shared" si="18"/>
        <v>6493528.9465063438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6493528.9465063438</v>
      </c>
      <c r="P225" s="124">
        <f t="shared" si="21"/>
        <v>32669.486336689515</v>
      </c>
      <c r="Q225" s="124">
        <f t="shared" si="17"/>
        <v>13786.642305205172</v>
      </c>
      <c r="R225" s="124">
        <f t="shared" si="18"/>
        <v>6539985.0751482388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6539985.0751482388</v>
      </c>
      <c r="P226" s="124">
        <f t="shared" si="21"/>
        <v>32669.486336689515</v>
      </c>
      <c r="Q226" s="124">
        <f t="shared" si="17"/>
        <v>13885.274964541355</v>
      </c>
      <c r="R226" s="124">
        <f t="shared" si="18"/>
        <v>6586539.8364494694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6586539.8364494694</v>
      </c>
      <c r="P227" s="124">
        <f t="shared" si="21"/>
        <v>32669.486336689515</v>
      </c>
      <c r="Q227" s="124">
        <f t="shared" si="17"/>
        <v>13984.117034385303</v>
      </c>
      <c r="R227" s="124">
        <f t="shared" si="18"/>
        <v>6633193.4398205439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6633193.4398205439</v>
      </c>
      <c r="P228" s="124">
        <f t="shared" si="21"/>
        <v>32669.486336689515</v>
      </c>
      <c r="Q228" s="124">
        <f t="shared" si="17"/>
        <v>14083.168959343915</v>
      </c>
      <c r="R228" s="124">
        <f t="shared" si="18"/>
        <v>6679946.0951165771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6679946.0951165771</v>
      </c>
      <c r="P229" s="124">
        <f t="shared" si="21"/>
        <v>32669.486336689515</v>
      </c>
      <c r="Q229" s="124">
        <f t="shared" si="17"/>
        <v>14182.431184968051</v>
      </c>
      <c r="R229" s="124">
        <f t="shared" si="18"/>
        <v>6726798.0126382345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6726798.0126382345</v>
      </c>
      <c r="P230" s="124">
        <f t="shared" si="21"/>
        <v>32669.486336689515</v>
      </c>
      <c r="Q230" s="124">
        <f t="shared" si="17"/>
        <v>14281.904157754534</v>
      </c>
      <c r="R230" s="124">
        <f t="shared" si="18"/>
        <v>6773749.4031326789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6773749.4031326789</v>
      </c>
      <c r="P231" s="124">
        <f t="shared" si="21"/>
        <v>32669.486336689515</v>
      </c>
      <c r="Q231" s="124">
        <f t="shared" si="17"/>
        <v>14381.588325148163</v>
      </c>
      <c r="R231" s="124">
        <f t="shared" si="18"/>
        <v>6820800.4777945168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6820800.4777945168</v>
      </c>
      <c r="P232" s="124">
        <f t="shared" si="21"/>
        <v>32669.486336689515</v>
      </c>
      <c r="Q232" s="124">
        <f t="shared" si="17"/>
        <v>14481.48413554372</v>
      </c>
      <c r="R232" s="124">
        <f t="shared" si="18"/>
        <v>6867951.4482667502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6867951.4482667502</v>
      </c>
      <c r="P233" s="124">
        <f t="shared" si="21"/>
        <v>32669.486336689515</v>
      </c>
      <c r="Q233" s="124">
        <f t="shared" si="17"/>
        <v>14581.592038287992</v>
      </c>
      <c r="R233" s="124">
        <f t="shared" si="18"/>
        <v>6915202.5266417274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6915202.5266417274</v>
      </c>
      <c r="P234" s="124">
        <f t="shared" si="21"/>
        <v>32669.486336689515</v>
      </c>
      <c r="Q234" s="124">
        <f t="shared" si="17"/>
        <v>14681.912483681788</v>
      </c>
      <c r="R234" s="124">
        <f t="shared" si="18"/>
        <v>6962553.9254620988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6962553.9254620988</v>
      </c>
      <c r="P235" s="124">
        <f t="shared" si="21"/>
        <v>32669.486336689515</v>
      </c>
      <c r="Q235" s="124">
        <f t="shared" si="17"/>
        <v>14782.445922981971</v>
      </c>
      <c r="R235" s="124">
        <f t="shared" si="18"/>
        <v>7010005.8577217702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7010005.8577217702</v>
      </c>
      <c r="P236" s="124">
        <f t="shared" si="21"/>
        <v>32669.486336689515</v>
      </c>
      <c r="Q236" s="124">
        <f t="shared" si="17"/>
        <v>14883.192808403479</v>
      </c>
      <c r="R236" s="124">
        <f t="shared" si="18"/>
        <v>7057558.5368668633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7057558.5368668633</v>
      </c>
      <c r="P237" s="124">
        <f t="shared" si="21"/>
        <v>32669.486336689515</v>
      </c>
      <c r="Q237" s="124">
        <f t="shared" si="17"/>
        <v>14984.153593121364</v>
      </c>
      <c r="R237" s="124">
        <f t="shared" si="18"/>
        <v>7105212.1767966738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7105212.1767966738</v>
      </c>
      <c r="P238" s="124">
        <f t="shared" si="21"/>
        <v>32669.486336689515</v>
      </c>
      <c r="Q238" s="124">
        <f t="shared" si="17"/>
        <v>15085.328731272833</v>
      </c>
      <c r="R238" s="124">
        <f t="shared" si="18"/>
        <v>7152966.9918646356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7152966.9918646356</v>
      </c>
      <c r="P239" s="124">
        <f t="shared" si="21"/>
        <v>32669.486336689515</v>
      </c>
      <c r="Q239" s="124">
        <f t="shared" si="17"/>
        <v>15186.718677959285</v>
      </c>
      <c r="R239" s="124">
        <f t="shared" si="18"/>
        <v>7200823.1968792845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7200823.1968792845</v>
      </c>
      <c r="P240" s="124">
        <f t="shared" si="21"/>
        <v>32669.486336689515</v>
      </c>
      <c r="Q240" s="124">
        <f t="shared" si="17"/>
        <v>15288.323889248364</v>
      </c>
      <c r="R240" s="124">
        <f t="shared" si="18"/>
        <v>7248781.007105222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7248781.007105222</v>
      </c>
      <c r="P241" s="124">
        <f t="shared" si="21"/>
        <v>32669.486336689515</v>
      </c>
      <c r="Q241" s="124">
        <f t="shared" si="17"/>
        <v>15390.144822176004</v>
      </c>
      <c r="R241" s="124">
        <f t="shared" si="18"/>
        <v>7296840.638264087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7296840.638264087</v>
      </c>
      <c r="P242" s="124">
        <f t="shared" si="21"/>
        <v>32669.486336689515</v>
      </c>
      <c r="Q242" s="124">
        <f t="shared" si="17"/>
        <v>15492.181934748491</v>
      </c>
      <c r="R242" s="124">
        <f t="shared" si="18"/>
        <v>7345002.3065355252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7345002.3065355252</v>
      </c>
      <c r="P243" s="124">
        <f t="shared" si="21"/>
        <v>32669.486336689515</v>
      </c>
      <c r="Q243" s="124">
        <f t="shared" si="17"/>
        <v>15594.43568594452</v>
      </c>
      <c r="R243" s="124">
        <f t="shared" si="18"/>
        <v>7393266.2285581594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7393266.2285581594</v>
      </c>
      <c r="P244" s="124">
        <f t="shared" si="21"/>
        <v>32669.486336689515</v>
      </c>
      <c r="Q244" s="124">
        <f t="shared" si="17"/>
        <v>15696.906535717257</v>
      </c>
      <c r="R244" s="124">
        <f t="shared" si="18"/>
        <v>7441632.6214305665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7441632.6214305665</v>
      </c>
      <c r="P245" s="124">
        <f t="shared" si="21"/>
        <v>32669.486336689515</v>
      </c>
      <c r="Q245" s="124">
        <f t="shared" si="17"/>
        <v>15799.594944996414</v>
      </c>
      <c r="R245" s="124">
        <f t="shared" si="18"/>
        <v>7490101.7027122527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7490101.7027122527</v>
      </c>
      <c r="P246" s="124">
        <f t="shared" si="21"/>
        <v>32669.486336689515</v>
      </c>
      <c r="Q246" s="124">
        <f t="shared" si="17"/>
        <v>15902.501375690319</v>
      </c>
      <c r="R246" s="124">
        <f t="shared" si="18"/>
        <v>7538673.6904246323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7538673.6904246323</v>
      </c>
      <c r="P247" s="124">
        <f t="shared" si="21"/>
        <v>32669.486336689515</v>
      </c>
      <c r="Q247" s="124">
        <f t="shared" si="17"/>
        <v>16005.626290687993</v>
      </c>
      <c r="R247" s="124">
        <f t="shared" si="18"/>
        <v>7587348.80305201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7587348.80305201</v>
      </c>
      <c r="P248" s="124">
        <f t="shared" si="21"/>
        <v>32669.486336689515</v>
      </c>
      <c r="Q248" s="124">
        <f t="shared" si="17"/>
        <v>16108.970153861233</v>
      </c>
      <c r="R248" s="124">
        <f t="shared" si="18"/>
        <v>7636127.2595425611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7636127.2595425611</v>
      </c>
      <c r="P249" s="124">
        <f t="shared" si="21"/>
        <v>32669.486336689515</v>
      </c>
      <c r="Q249" s="124">
        <f t="shared" si="17"/>
        <v>16212.533430066702</v>
      </c>
      <c r="R249" s="124">
        <f t="shared" si="18"/>
        <v>7685009.2793093175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7685009.2793093175</v>
      </c>
      <c r="P250" s="124">
        <f t="shared" si="21"/>
        <v>32669.486336689515</v>
      </c>
      <c r="Q250" s="124">
        <f t="shared" si="17"/>
        <v>16316.316585148012</v>
      </c>
      <c r="R250" s="124">
        <f t="shared" si="18"/>
        <v>7733995.0822311547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7733995.0822311547</v>
      </c>
      <c r="P251" s="124">
        <f t="shared" si="21"/>
        <v>32669.486336689515</v>
      </c>
      <c r="Q251" s="124">
        <f t="shared" ref="Q251:Q314" si="22">O251*$P$53</f>
        <v>16420.320085937823</v>
      </c>
      <c r="R251" s="124">
        <f t="shared" ref="R251:R314" si="23">O251+P251+Q251</f>
        <v>7783084.8886537822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7783084.8886537822</v>
      </c>
      <c r="P252" s="124">
        <f t="shared" ref="P252:P315" si="26">P251</f>
        <v>32669.486336689515</v>
      </c>
      <c r="Q252" s="124">
        <f t="shared" si="22"/>
        <v>16524.544400259954</v>
      </c>
      <c r="R252" s="124">
        <f t="shared" si="23"/>
        <v>7832278.9193907315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7832278.9193907315</v>
      </c>
      <c r="P253" s="124">
        <f t="shared" si="26"/>
        <v>32669.486336689515</v>
      </c>
      <c r="Q253" s="124">
        <f t="shared" si="22"/>
        <v>16628.989996931465</v>
      </c>
      <c r="R253" s="124">
        <f t="shared" si="23"/>
        <v>7881577.3957243524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7881577.3957243524</v>
      </c>
      <c r="P254" s="124">
        <f t="shared" si="26"/>
        <v>32669.486336689515</v>
      </c>
      <c r="Q254" s="124">
        <f t="shared" si="22"/>
        <v>16733.65734576479</v>
      </c>
      <c r="R254" s="124">
        <f t="shared" si="23"/>
        <v>7930980.5394068062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7930980.5394068062</v>
      </c>
      <c r="P255" s="124">
        <f t="shared" si="26"/>
        <v>32669.486336689515</v>
      </c>
      <c r="Q255" s="124">
        <f t="shared" si="22"/>
        <v>16838.546917569824</v>
      </c>
      <c r="R255" s="124">
        <f t="shared" si="23"/>
        <v>7980488.5726610655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7980488.5726610655</v>
      </c>
      <c r="P256" s="124">
        <f t="shared" si="26"/>
        <v>32669.486336689515</v>
      </c>
      <c r="Q256" s="124">
        <f t="shared" si="22"/>
        <v>16943.659184156069</v>
      </c>
      <c r="R256" s="124">
        <f t="shared" si="23"/>
        <v>8030101.7181819109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8030101.7181819109</v>
      </c>
      <c r="P257" s="124">
        <f t="shared" si="26"/>
        <v>32669.486336689515</v>
      </c>
      <c r="Q257" s="124">
        <f t="shared" si="22"/>
        <v>17048.994618334735</v>
      </c>
      <c r="R257" s="124">
        <f t="shared" si="23"/>
        <v>8079820.1991369352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8079820.1991369352</v>
      </c>
      <c r="P258" s="124">
        <f t="shared" si="26"/>
        <v>32669.486336689515</v>
      </c>
      <c r="Q258" s="124">
        <f t="shared" si="22"/>
        <v>17154.55369392088</v>
      </c>
      <c r="R258" s="124">
        <f t="shared" si="23"/>
        <v>8129644.2391675459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8129644.2391675459</v>
      </c>
      <c r="P259" s="124">
        <f t="shared" si="26"/>
        <v>32669.486336689515</v>
      </c>
      <c r="Q259" s="124">
        <f t="shared" si="22"/>
        <v>17260.336885735527</v>
      </c>
      <c r="R259" s="124">
        <f t="shared" si="23"/>
        <v>8179574.0623899708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8179574.0623899708</v>
      </c>
      <c r="P260" s="124">
        <f t="shared" si="26"/>
        <v>32669.486336689515</v>
      </c>
      <c r="Q260" s="124">
        <f t="shared" si="22"/>
        <v>17366.344669607817</v>
      </c>
      <c r="R260" s="124">
        <f t="shared" si="23"/>
        <v>8229609.8933962677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8229609.8933962677</v>
      </c>
      <c r="P261" s="124">
        <f t="shared" si="26"/>
        <v>32669.486336689515</v>
      </c>
      <c r="Q261" s="124">
        <f t="shared" si="22"/>
        <v>17472.577522377134</v>
      </c>
      <c r="R261" s="124">
        <f t="shared" si="23"/>
        <v>8279751.9572553346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8279751.9572553346</v>
      </c>
      <c r="P262" s="124">
        <f t="shared" si="26"/>
        <v>32669.486336689515</v>
      </c>
      <c r="Q262" s="124">
        <f t="shared" si="22"/>
        <v>17579.035921895265</v>
      </c>
      <c r="R262" s="124">
        <f t="shared" si="23"/>
        <v>8330000.479513919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8330000.479513919</v>
      </c>
      <c r="P263" s="124">
        <f t="shared" si="26"/>
        <v>32669.486336689515</v>
      </c>
      <c r="Q263" s="124">
        <f t="shared" si="22"/>
        <v>17685.720347028528</v>
      </c>
      <c r="R263" s="124">
        <f t="shared" si="23"/>
        <v>8380355.6861976366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8380355.6861976366</v>
      </c>
      <c r="P264" s="124">
        <f t="shared" si="26"/>
        <v>32669.486336689515</v>
      </c>
      <c r="Q264" s="124">
        <f t="shared" si="22"/>
        <v>17792.631277659955</v>
      </c>
      <c r="R264" s="124">
        <f t="shared" si="23"/>
        <v>8430817.803811986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8430817.803811986</v>
      </c>
      <c r="P265" s="124">
        <f t="shared" si="26"/>
        <v>32669.486336689515</v>
      </c>
      <c r="Q265" s="124">
        <f t="shared" si="22"/>
        <v>17899.76919469142</v>
      </c>
      <c r="R265" s="124">
        <f t="shared" si="23"/>
        <v>8481387.059343366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8481387.059343366</v>
      </c>
      <c r="P266" s="124">
        <f t="shared" si="26"/>
        <v>32669.486336689515</v>
      </c>
      <c r="Q266" s="124">
        <f t="shared" si="22"/>
        <v>18007.134580045829</v>
      </c>
      <c r="R266" s="124">
        <f t="shared" si="23"/>
        <v>8532063.6802601013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8532063.6802601013</v>
      </c>
      <c r="P267" s="124">
        <f t="shared" si="26"/>
        <v>32669.486336689515</v>
      </c>
      <c r="Q267" s="124">
        <f t="shared" si="22"/>
        <v>18114.727916669268</v>
      </c>
      <c r="R267" s="124">
        <f t="shared" si="23"/>
        <v>8582847.8945134599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8582847.8945134599</v>
      </c>
      <c r="P268" s="124">
        <f t="shared" si="26"/>
        <v>32669.486336689515</v>
      </c>
      <c r="Q268" s="124">
        <f t="shared" si="22"/>
        <v>18222.549688533189</v>
      </c>
      <c r="R268" s="124">
        <f t="shared" si="23"/>
        <v>8633739.9305386823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8633739.9305386823</v>
      </c>
      <c r="P269" s="124">
        <f t="shared" si="26"/>
        <v>32669.486336689515</v>
      </c>
      <c r="Q269" s="124">
        <f t="shared" si="22"/>
        <v>18330.60038063657</v>
      </c>
      <c r="R269" s="124">
        <f t="shared" si="23"/>
        <v>8684740.0172560085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8684740.0172560085</v>
      </c>
      <c r="P270" s="124">
        <f t="shared" si="26"/>
        <v>32669.486336689515</v>
      </c>
      <c r="Q270" s="124">
        <f t="shared" si="22"/>
        <v>18438.880479008119</v>
      </c>
      <c r="R270" s="124">
        <f t="shared" si="23"/>
        <v>8735848.3840717059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8735848.3840717059</v>
      </c>
      <c r="P271" s="124">
        <f t="shared" si="26"/>
        <v>32669.486336689515</v>
      </c>
      <c r="Q271" s="124">
        <f t="shared" si="22"/>
        <v>18547.390470708448</v>
      </c>
      <c r="R271" s="124">
        <f t="shared" si="23"/>
        <v>8787065.2608791031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8787065.2608791031</v>
      </c>
      <c r="P272" s="124">
        <f t="shared" si="26"/>
        <v>32669.486336689515</v>
      </c>
      <c r="Q272" s="124">
        <f t="shared" si="22"/>
        <v>18656.130843832256</v>
      </c>
      <c r="R272" s="124">
        <f t="shared" si="23"/>
        <v>8838390.8780596256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8838390.8780596256</v>
      </c>
      <c r="P273" s="124">
        <f t="shared" si="26"/>
        <v>32669.486336689515</v>
      </c>
      <c r="Q273" s="124">
        <f t="shared" si="22"/>
        <v>18765.102087510542</v>
      </c>
      <c r="R273" s="124">
        <f t="shared" si="23"/>
        <v>8889825.4664838258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8889825.4664838258</v>
      </c>
      <c r="P274" s="124">
        <f t="shared" si="26"/>
        <v>32669.486336689515</v>
      </c>
      <c r="Q274" s="124">
        <f t="shared" si="22"/>
        <v>18874.304691912792</v>
      </c>
      <c r="R274" s="124">
        <f t="shared" si="23"/>
        <v>8941369.2575124279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8941369.2575124279</v>
      </c>
      <c r="P275" s="124">
        <f t="shared" si="26"/>
        <v>32669.486336689515</v>
      </c>
      <c r="Q275" s="124">
        <f t="shared" si="22"/>
        <v>18983.739148249191</v>
      </c>
      <c r="R275" s="124">
        <f t="shared" si="23"/>
        <v>8993022.4829973672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8993022.4829973672</v>
      </c>
      <c r="P276" s="124">
        <f t="shared" si="26"/>
        <v>32669.486336689515</v>
      </c>
      <c r="Q276" s="124">
        <f t="shared" si="22"/>
        <v>19093.405948772826</v>
      </c>
      <c r="R276" s="124">
        <f t="shared" si="23"/>
        <v>9044785.3752828296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9044785.3752828296</v>
      </c>
      <c r="P277" s="124">
        <f t="shared" si="26"/>
        <v>32669.486336689515</v>
      </c>
      <c r="Q277" s="124">
        <f t="shared" si="22"/>
        <v>19203.305586781906</v>
      </c>
      <c r="R277" s="124">
        <f t="shared" si="23"/>
        <v>9096658.1672063004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9096658.1672063004</v>
      </c>
      <c r="P278" s="124">
        <f t="shared" si="26"/>
        <v>32669.486336689515</v>
      </c>
      <c r="Q278" s="124">
        <f t="shared" si="22"/>
        <v>19313.438556621983</v>
      </c>
      <c r="R278" s="124">
        <f t="shared" si="23"/>
        <v>9148641.0920996126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9148641.0920996126</v>
      </c>
      <c r="P279" s="124">
        <f t="shared" si="26"/>
        <v>32669.486336689515</v>
      </c>
      <c r="Q279" s="124">
        <f t="shared" si="22"/>
        <v>19423.805353688163</v>
      </c>
      <c r="R279" s="124">
        <f t="shared" si="23"/>
        <v>9200734.3837899901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9200734.3837899901</v>
      </c>
      <c r="P280" s="124">
        <f t="shared" si="26"/>
        <v>32669.486336689515</v>
      </c>
      <c r="Q280" s="124">
        <f t="shared" si="22"/>
        <v>19534.406474427349</v>
      </c>
      <c r="R280" s="124">
        <f t="shared" si="23"/>
        <v>9252938.2766011078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9252938.2766011078</v>
      </c>
      <c r="P281" s="124">
        <f t="shared" si="26"/>
        <v>32669.486336689515</v>
      </c>
      <c r="Q281" s="124">
        <f t="shared" si="22"/>
        <v>19645.242416340472</v>
      </c>
      <c r="R281" s="124">
        <f t="shared" si="23"/>
        <v>9305253.0053541381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9305253.0053541381</v>
      </c>
      <c r="P282" s="124">
        <f t="shared" si="26"/>
        <v>32669.486336689515</v>
      </c>
      <c r="Q282" s="124">
        <f t="shared" si="22"/>
        <v>19756.313677984712</v>
      </c>
      <c r="R282" s="124">
        <f t="shared" si="23"/>
        <v>9357678.8053688128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9357678.8053688128</v>
      </c>
      <c r="P283" s="124">
        <f t="shared" si="26"/>
        <v>32669.486336689515</v>
      </c>
      <c r="Q283" s="124">
        <f t="shared" si="22"/>
        <v>19867.620758975765</v>
      </c>
      <c r="R283" s="124">
        <f t="shared" si="23"/>
        <v>9410215.9124644771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9410215.9124644771</v>
      </c>
      <c r="P284" s="124">
        <f t="shared" si="26"/>
        <v>32669.486336689515</v>
      </c>
      <c r="Q284" s="124">
        <f t="shared" si="22"/>
        <v>19979.164159990076</v>
      </c>
      <c r="R284" s="124">
        <f t="shared" si="23"/>
        <v>9462864.5629611574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9462864.5629611574</v>
      </c>
      <c r="P285" s="124">
        <f t="shared" si="26"/>
        <v>32669.486336689515</v>
      </c>
      <c r="Q285" s="124">
        <f t="shared" si="22"/>
        <v>20090.944382767095</v>
      </c>
      <c r="R285" s="124">
        <f t="shared" si="23"/>
        <v>9515624.9936806131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9515624.9936806131</v>
      </c>
      <c r="P286" s="124">
        <f t="shared" si="26"/>
        <v>32669.486336689515</v>
      </c>
      <c r="Q286" s="124">
        <f t="shared" si="22"/>
        <v>20202.961930111524</v>
      </c>
      <c r="R286" s="124">
        <f t="shared" si="23"/>
        <v>9568497.4419474136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9568497.4419474136</v>
      </c>
      <c r="P287" s="124">
        <f t="shared" si="26"/>
        <v>32669.486336689515</v>
      </c>
      <c r="Q287" s="124">
        <f t="shared" si="22"/>
        <v>20315.2173058956</v>
      </c>
      <c r="R287" s="124">
        <f t="shared" si="23"/>
        <v>9621482.145589998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9621482.145589998</v>
      </c>
      <c r="P288" s="124">
        <f t="shared" si="26"/>
        <v>32669.486336689515</v>
      </c>
      <c r="Q288" s="124">
        <f t="shared" si="22"/>
        <v>20427.711015061341</v>
      </c>
      <c r="R288" s="124">
        <f t="shared" si="23"/>
        <v>9674579.342941748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9674579.342941748</v>
      </c>
      <c r="P289" s="124">
        <f t="shared" si="26"/>
        <v>32669.486336689515</v>
      </c>
      <c r="Q289" s="124">
        <f t="shared" si="22"/>
        <v>20540.44356362283</v>
      </c>
      <c r="R289" s="124">
        <f t="shared" si="23"/>
        <v>9727789.2728420608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9727789.2728420608</v>
      </c>
      <c r="P290" s="124">
        <f t="shared" si="26"/>
        <v>32669.486336689515</v>
      </c>
      <c r="Q290" s="124">
        <f t="shared" si="22"/>
        <v>20653.415458668489</v>
      </c>
      <c r="R290" s="124">
        <f t="shared" si="23"/>
        <v>9781112.1746374182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9781112.1746374182</v>
      </c>
      <c r="P291" s="124">
        <f t="shared" si="26"/>
        <v>32669.486336689515</v>
      </c>
      <c r="Q291" s="124">
        <f t="shared" si="22"/>
        <v>20766.627208363345</v>
      </c>
      <c r="R291" s="124">
        <f t="shared" si="23"/>
        <v>9834548.2881824709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9834548.2881824709</v>
      </c>
      <c r="P292" s="124">
        <f t="shared" si="26"/>
        <v>32669.486336689515</v>
      </c>
      <c r="Q292" s="124">
        <f t="shared" si="22"/>
        <v>20880.07932195134</v>
      </c>
      <c r="R292" s="124">
        <f t="shared" si="23"/>
        <v>9888097.8538411111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9888097.8538411111</v>
      </c>
      <c r="P293" s="124">
        <f t="shared" si="26"/>
        <v>32669.486336689515</v>
      </c>
      <c r="Q293" s="124">
        <f t="shared" si="22"/>
        <v>20993.772309757602</v>
      </c>
      <c r="R293" s="124">
        <f t="shared" si="23"/>
        <v>9941761.1124875583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9941761.1124875583</v>
      </c>
      <c r="P294" s="124">
        <f t="shared" si="26"/>
        <v>32669.486336689515</v>
      </c>
      <c r="Q294" s="124">
        <f t="shared" si="22"/>
        <v>21107.706683190761</v>
      </c>
      <c r="R294" s="124">
        <f t="shared" si="23"/>
        <v>9995538.3055074383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9995538.3055074383</v>
      </c>
      <c r="P295" s="124">
        <f t="shared" si="26"/>
        <v>32669.486336689515</v>
      </c>
      <c r="Q295" s="124">
        <f t="shared" si="22"/>
        <v>21221.882954745222</v>
      </c>
      <c r="R295" s="124">
        <f t="shared" si="23"/>
        <v>10049429.674798872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10049429.674798872</v>
      </c>
      <c r="P296" s="124">
        <f t="shared" si="26"/>
        <v>32669.486336689515</v>
      </c>
      <c r="Q296" s="124">
        <f t="shared" si="22"/>
        <v>21336.301638003493</v>
      </c>
      <c r="R296" s="124">
        <f t="shared" si="23"/>
        <v>10103435.462773565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10103435.462773565</v>
      </c>
      <c r="P297" s="124">
        <f t="shared" si="26"/>
        <v>32669.486336689515</v>
      </c>
      <c r="Q297" s="124">
        <f t="shared" si="22"/>
        <v>21450.963247638487</v>
      </c>
      <c r="R297" s="124">
        <f t="shared" si="23"/>
        <v>10157555.912357893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10157555.912357893</v>
      </c>
      <c r="P298" s="124">
        <f t="shared" si="26"/>
        <v>32669.486336689515</v>
      </c>
      <c r="Q298" s="124">
        <f t="shared" si="22"/>
        <v>21565.868299415833</v>
      </c>
      <c r="R298" s="124">
        <f t="shared" si="23"/>
        <v>10211791.266993998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10211791.266993998</v>
      </c>
      <c r="P299" s="124">
        <f t="shared" si="26"/>
        <v>32669.486336689515</v>
      </c>
      <c r="Q299" s="124">
        <f t="shared" si="22"/>
        <v>21681.017310196206</v>
      </c>
      <c r="R299" s="124">
        <f t="shared" si="23"/>
        <v>10266141.770640884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10266141.770640884</v>
      </c>
      <c r="P300" s="124">
        <f t="shared" si="26"/>
        <v>32669.486336689515</v>
      </c>
      <c r="Q300" s="124">
        <f t="shared" si="22"/>
        <v>21796.410797937646</v>
      </c>
      <c r="R300" s="124">
        <f t="shared" si="23"/>
        <v>10320607.66777551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10320607.66777551</v>
      </c>
      <c r="P301" s="124">
        <f t="shared" si="26"/>
        <v>32669.486336689515</v>
      </c>
      <c r="Q301" s="124">
        <f t="shared" si="22"/>
        <v>21912.049281697884</v>
      </c>
      <c r="R301" s="124">
        <f t="shared" si="23"/>
        <v>10375189.203393897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10375189.203393897</v>
      </c>
      <c r="P302" s="124">
        <f t="shared" si="26"/>
        <v>32669.486336689515</v>
      </c>
      <c r="Q302" s="124">
        <f t="shared" si="22"/>
        <v>22027.93328163668</v>
      </c>
      <c r="R302" s="124">
        <f t="shared" si="23"/>
        <v>10429886.623012222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10429886.623012222</v>
      </c>
      <c r="P303" s="124">
        <f t="shared" si="26"/>
        <v>32669.486336689515</v>
      </c>
      <c r="Q303" s="124">
        <f t="shared" si="22"/>
        <v>22144.063319018169</v>
      </c>
      <c r="R303" s="124">
        <f t="shared" si="23"/>
        <v>10484700.17266793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10484700.17266793</v>
      </c>
      <c r="P304" s="124">
        <f t="shared" si="26"/>
        <v>32669.486336689515</v>
      </c>
      <c r="Q304" s="124">
        <f t="shared" si="22"/>
        <v>22260.439916213199</v>
      </c>
      <c r="R304" s="124">
        <f t="shared" si="23"/>
        <v>10539630.098920833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10539630.098920833</v>
      </c>
      <c r="P305" s="124">
        <f t="shared" si="26"/>
        <v>32669.486336689515</v>
      </c>
      <c r="Q305" s="124">
        <f t="shared" si="22"/>
        <v>22377.063596701682</v>
      </c>
      <c r="R305" s="124">
        <f t="shared" si="23"/>
        <v>10594676.648854224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10594676.648854224</v>
      </c>
      <c r="P306" s="124">
        <f t="shared" si="26"/>
        <v>32669.486336689515</v>
      </c>
      <c r="Q306" s="124">
        <f t="shared" si="22"/>
        <v>22493.934885074948</v>
      </c>
      <c r="R306" s="124">
        <f t="shared" si="23"/>
        <v>10649840.070075989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10649840.070075989</v>
      </c>
      <c r="P307" s="124">
        <f t="shared" si="26"/>
        <v>32669.486336689515</v>
      </c>
      <c r="Q307" s="124">
        <f t="shared" si="22"/>
        <v>22611.054307038103</v>
      </c>
      <c r="R307" s="124">
        <f t="shared" si="23"/>
        <v>10705120.610719716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10705120.610719716</v>
      </c>
      <c r="P308" s="124">
        <f t="shared" si="26"/>
        <v>32669.486336689515</v>
      </c>
      <c r="Q308" s="124">
        <f t="shared" si="22"/>
        <v>22728.422389412397</v>
      </c>
      <c r="R308" s="124">
        <f t="shared" si="23"/>
        <v>10760518.519445818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10760518.519445818</v>
      </c>
      <c r="P309" s="124">
        <f t="shared" si="26"/>
        <v>32669.486336689515</v>
      </c>
      <c r="Q309" s="124">
        <f t="shared" si="22"/>
        <v>22846.039660137598</v>
      </c>
      <c r="R309" s="124">
        <f t="shared" si="23"/>
        <v>10816034.045442645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10816034.045442645</v>
      </c>
      <c r="P310" s="124">
        <f t="shared" si="26"/>
        <v>32669.486336689515</v>
      </c>
      <c r="Q310" s="124">
        <f t="shared" si="22"/>
        <v>22963.906648274358</v>
      </c>
      <c r="R310" s="124">
        <f t="shared" si="23"/>
        <v>10871667.438427608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10871667.438427608</v>
      </c>
      <c r="P311" s="124">
        <f t="shared" si="26"/>
        <v>32669.486336689515</v>
      </c>
      <c r="Q311" s="124">
        <f t="shared" si="22"/>
        <v>23082.023884006598</v>
      </c>
      <c r="R311" s="124">
        <f t="shared" si="23"/>
        <v>10927418.948648304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10927418.948648304</v>
      </c>
      <c r="P312" s="124">
        <f t="shared" si="26"/>
        <v>32669.486336689515</v>
      </c>
      <c r="Q312" s="124">
        <f t="shared" si="22"/>
        <v>23200.391898643884</v>
      </c>
      <c r="R312" s="124">
        <f t="shared" si="23"/>
        <v>10983288.826883636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10983288.826883636</v>
      </c>
      <c r="P313" s="124">
        <f t="shared" si="26"/>
        <v>32669.486336689515</v>
      </c>
      <c r="Q313" s="124">
        <f t="shared" si="22"/>
        <v>23319.011224623839</v>
      </c>
      <c r="R313" s="124">
        <f t="shared" si="23"/>
        <v>11039277.32444495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11039277.32444495</v>
      </c>
      <c r="P314" s="124">
        <f t="shared" si="26"/>
        <v>32669.486336689515</v>
      </c>
      <c r="Q314" s="124">
        <f t="shared" si="22"/>
        <v>23437.882395514509</v>
      </c>
      <c r="R314" s="124">
        <f t="shared" si="23"/>
        <v>11095384.693177154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11095384.693177154</v>
      </c>
      <c r="P315" s="124">
        <f t="shared" si="26"/>
        <v>32669.486336689515</v>
      </c>
      <c r="Q315" s="124">
        <f t="shared" ref="Q315:Q382" si="27">O315*$P$53</f>
        <v>23557.005946016787</v>
      </c>
      <c r="R315" s="124">
        <f t="shared" ref="R315:R378" si="28">O315+P315+Q315</f>
        <v>11151611.18545986</v>
      </c>
      <c r="Z315" s="2"/>
    </row>
    <row r="316" spans="13:26" x14ac:dyDescent="0.2">
      <c r="M316" s="2"/>
      <c r="N316" s="1">
        <f t="shared" ref="N316:N382" si="29">N315+1</f>
        <v>258</v>
      </c>
      <c r="O316" s="124">
        <f t="shared" ref="O316:O382" si="30">R315</f>
        <v>11151611.18545986</v>
      </c>
      <c r="P316" s="124">
        <f t="shared" ref="P316:P382" si="31">P315</f>
        <v>32669.486336689515</v>
      </c>
      <c r="Q316" s="124">
        <f t="shared" si="27"/>
        <v>23676.382411966802</v>
      </c>
      <c r="R316" s="124">
        <f t="shared" si="28"/>
        <v>11207957.054208515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11207957.054208515</v>
      </c>
      <c r="P317" s="124">
        <f t="shared" si="31"/>
        <v>32669.486336689515</v>
      </c>
      <c r="Q317" s="124">
        <f t="shared" si="27"/>
        <v>23796.012330338337</v>
      </c>
      <c r="R317" s="124">
        <f t="shared" si="28"/>
        <v>11264422.552875543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11264422.552875543</v>
      </c>
      <c r="P318" s="124">
        <f t="shared" si="31"/>
        <v>32669.486336689515</v>
      </c>
      <c r="Q318" s="124">
        <f t="shared" si="27"/>
        <v>23915.896239245245</v>
      </c>
      <c r="R318" s="124">
        <f t="shared" si="28"/>
        <v>11321007.935451478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11321007.935451478</v>
      </c>
      <c r="P319" s="124">
        <f t="shared" si="31"/>
        <v>32669.486336689515</v>
      </c>
      <c r="Q319" s="124">
        <f t="shared" si="27"/>
        <v>24036.034677943873</v>
      </c>
      <c r="R319" s="124">
        <f t="shared" si="28"/>
        <v>11377713.45646611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11377713.45646611</v>
      </c>
      <c r="P320" s="124">
        <f t="shared" si="31"/>
        <v>32669.486336689515</v>
      </c>
      <c r="Q320" s="124">
        <f t="shared" si="27"/>
        <v>24156.428186835466</v>
      </c>
      <c r="R320" s="124">
        <f t="shared" si="28"/>
        <v>11434539.370989636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11434539.370989636</v>
      </c>
      <c r="P321" s="124">
        <f t="shared" si="31"/>
        <v>32669.486336689515</v>
      </c>
      <c r="Q321" s="124">
        <f t="shared" si="27"/>
        <v>24277.077307468633</v>
      </c>
      <c r="R321" s="124">
        <f t="shared" si="28"/>
        <v>11491485.934633793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11491485.934633793</v>
      </c>
      <c r="P322" s="124">
        <f t="shared" si="31"/>
        <v>32669.486336689515</v>
      </c>
      <c r="Q322" s="124">
        <f t="shared" si="27"/>
        <v>24397.98258254175</v>
      </c>
      <c r="R322" s="124">
        <f t="shared" si="28"/>
        <v>11548553.403553024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11548553.403553024</v>
      </c>
      <c r="P323" s="124">
        <f t="shared" si="31"/>
        <v>32669.486336689515</v>
      </c>
      <c r="Q323" s="124">
        <f t="shared" si="27"/>
        <v>24519.144555905426</v>
      </c>
      <c r="R323" s="124">
        <f t="shared" si="28"/>
        <v>11605742.034445619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11605742.034445619</v>
      </c>
      <c r="P324" s="124">
        <f t="shared" si="31"/>
        <v>32669.486336689515</v>
      </c>
      <c r="Q324" s="124">
        <f t="shared" si="27"/>
        <v>24640.563772564929</v>
      </c>
      <c r="R324" s="124">
        <f t="shared" si="28"/>
        <v>11663052.084554873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11663052.084554873</v>
      </c>
      <c r="P325" s="124">
        <f t="shared" si="31"/>
        <v>32669.486336689515</v>
      </c>
      <c r="Q325" s="124">
        <f t="shared" si="27"/>
        <v>24762.240778682652</v>
      </c>
      <c r="R325" s="124">
        <f t="shared" si="28"/>
        <v>11720483.811670246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11720483.811670246</v>
      </c>
      <c r="P326" s="124">
        <f t="shared" si="31"/>
        <v>32669.486336689515</v>
      </c>
      <c r="Q326" s="124">
        <f t="shared" si="27"/>
        <v>24884.176121580567</v>
      </c>
      <c r="R326" s="124">
        <f t="shared" si="28"/>
        <v>11778037.474128516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11778037.474128516</v>
      </c>
      <c r="P327" s="124">
        <f t="shared" si="31"/>
        <v>32669.486336689515</v>
      </c>
      <c r="Q327" s="124">
        <f t="shared" si="27"/>
        <v>25006.370349742683</v>
      </c>
      <c r="R327" s="124">
        <f t="shared" si="28"/>
        <v>11835713.330814948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11835713.330814948</v>
      </c>
      <c r="P328" s="124">
        <f t="shared" si="31"/>
        <v>32669.486336689515</v>
      </c>
      <c r="Q328" s="124">
        <f t="shared" si="27"/>
        <v>25128.824012817509</v>
      </c>
      <c r="R328" s="124">
        <f t="shared" si="28"/>
        <v>11893511.641164456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11893511.641164456</v>
      </c>
      <c r="P329" s="124">
        <f t="shared" si="31"/>
        <v>32669.486336689515</v>
      </c>
      <c r="Q329" s="124">
        <f t="shared" si="27"/>
        <v>25251.537661620539</v>
      </c>
      <c r="R329" s="124">
        <f t="shared" si="28"/>
        <v>11951432.665162766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11951432.665162766</v>
      </c>
      <c r="P330" s="124">
        <f t="shared" si="31"/>
        <v>32669.486336689515</v>
      </c>
      <c r="Q330" s="124">
        <f t="shared" si="27"/>
        <v>25374.511848136724</v>
      </c>
      <c r="R330" s="124">
        <f t="shared" si="28"/>
        <v>12009476.663347593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12009476.663347593</v>
      </c>
      <c r="P331" s="124">
        <f t="shared" si="31"/>
        <v>32669.486336689515</v>
      </c>
      <c r="Q331" s="124">
        <f t="shared" si="27"/>
        <v>25497.747125522947</v>
      </c>
      <c r="R331" s="124">
        <f t="shared" si="28"/>
        <v>12067643.896809805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12067643.896809805</v>
      </c>
      <c r="P332" s="124">
        <f t="shared" si="31"/>
        <v>32669.486336689515</v>
      </c>
      <c r="Q332" s="124">
        <f t="shared" si="27"/>
        <v>25621.244048110526</v>
      </c>
      <c r="R332" s="124">
        <f t="shared" si="28"/>
        <v>12125934.627194606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12125934.627194606</v>
      </c>
      <c r="P333" s="124">
        <f t="shared" si="31"/>
        <v>32669.486336689515</v>
      </c>
      <c r="Q333" s="124">
        <f t="shared" si="27"/>
        <v>25745.00317140769</v>
      </c>
      <c r="R333" s="124">
        <f t="shared" si="28"/>
        <v>12184349.116702704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12184349.116702704</v>
      </c>
      <c r="P334" s="124">
        <f t="shared" si="31"/>
        <v>32669.486336689515</v>
      </c>
      <c r="Q334" s="124">
        <f t="shared" si="27"/>
        <v>25869.025052102101</v>
      </c>
      <c r="R334" s="124">
        <f t="shared" si="28"/>
        <v>12242887.628091495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12242887.628091495</v>
      </c>
      <c r="P335" s="124">
        <f t="shared" si="31"/>
        <v>32669.486336689515</v>
      </c>
      <c r="Q335" s="124">
        <f t="shared" si="27"/>
        <v>25993.310248063332</v>
      </c>
      <c r="R335" s="124">
        <f t="shared" si="28"/>
        <v>12301550.424676249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12301550.424676249</v>
      </c>
      <c r="P336" s="124">
        <f t="shared" si="31"/>
        <v>32669.486336689515</v>
      </c>
      <c r="Q336" s="124">
        <f t="shared" si="27"/>
        <v>26117.859318345389</v>
      </c>
      <c r="R336" s="124">
        <f t="shared" si="28"/>
        <v>12360337.770331284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12360337.770331284</v>
      </c>
      <c r="P337" s="124">
        <f t="shared" si="31"/>
        <v>32669.486336689515</v>
      </c>
      <c r="Q337" s="124">
        <f t="shared" si="27"/>
        <v>26242.672823189238</v>
      </c>
      <c r="R337" s="124">
        <f t="shared" si="28"/>
        <v>12419249.929491162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12419249.929491162</v>
      </c>
      <c r="P338" s="124">
        <f t="shared" si="31"/>
        <v>32669.486336689515</v>
      </c>
      <c r="Q338" s="124">
        <f t="shared" si="27"/>
        <v>26367.751324025296</v>
      </c>
      <c r="R338" s="124">
        <f t="shared" si="28"/>
        <v>12478287.167151878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12478287.167151878</v>
      </c>
      <c r="P339" s="124">
        <f t="shared" si="31"/>
        <v>32669.486336689515</v>
      </c>
      <c r="Q339" s="124">
        <f t="shared" si="27"/>
        <v>26493.095383475986</v>
      </c>
      <c r="R339" s="124">
        <f t="shared" si="28"/>
        <v>12537449.748872044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12537449.748872044</v>
      </c>
      <c r="P340" s="124">
        <f t="shared" si="31"/>
        <v>32669.486336689515</v>
      </c>
      <c r="Q340" s="124">
        <f t="shared" si="27"/>
        <v>26618.705565358247</v>
      </c>
      <c r="R340" s="124">
        <f t="shared" si="28"/>
        <v>12596737.940774091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12596737.940774091</v>
      </c>
      <c r="P341" s="124">
        <f t="shared" si="31"/>
        <v>32669.486336689515</v>
      </c>
      <c r="Q341" s="124">
        <f t="shared" si="27"/>
        <v>26744.582434686079</v>
      </c>
      <c r="R341" s="124">
        <f t="shared" si="28"/>
        <v>12656152.009545466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12656152.009545466</v>
      </c>
      <c r="P342" s="124">
        <f t="shared" si="31"/>
        <v>32669.486336689515</v>
      </c>
      <c r="Q342" s="124">
        <f t="shared" si="27"/>
        <v>26870.72655767309</v>
      </c>
      <c r="R342" s="124">
        <f t="shared" si="28"/>
        <v>12715692.222439829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12715692.222439829</v>
      </c>
      <c r="P343" s="124">
        <f t="shared" si="31"/>
        <v>32669.486336689515</v>
      </c>
      <c r="Q343" s="124">
        <f t="shared" si="27"/>
        <v>26997.138501735033</v>
      </c>
      <c r="R343" s="124">
        <f t="shared" si="28"/>
        <v>12775358.847278254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12775358.847278254</v>
      </c>
      <c r="P344" s="124">
        <f t="shared" si="31"/>
        <v>32669.486336689515</v>
      </c>
      <c r="Q344" s="124">
        <f t="shared" si="27"/>
        <v>27123.818835492351</v>
      </c>
      <c r="R344" s="124">
        <f t="shared" si="28"/>
        <v>12835152.152450437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12835152.152450437</v>
      </c>
      <c r="P345" s="124">
        <f t="shared" si="31"/>
        <v>32669.486336689515</v>
      </c>
      <c r="Q345" s="124">
        <f t="shared" si="27"/>
        <v>27250.768128772761</v>
      </c>
      <c r="R345" s="124">
        <f t="shared" si="28"/>
        <v>12895072.406915899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12895072.406915899</v>
      </c>
      <c r="P346" s="124">
        <f t="shared" si="31"/>
        <v>32669.486336689515</v>
      </c>
      <c r="Q346" s="124">
        <f t="shared" si="27"/>
        <v>27377.986952613788</v>
      </c>
      <c r="R346" s="124">
        <f t="shared" si="28"/>
        <v>12955119.880205203</v>
      </c>
      <c r="Z346" s="2"/>
    </row>
    <row r="347" spans="13:26" x14ac:dyDescent="0.2">
      <c r="M347" s="2"/>
      <c r="N347" s="1">
        <f t="shared" si="29"/>
        <v>289</v>
      </c>
      <c r="O347" s="124">
        <f t="shared" si="30"/>
        <v>12955119.880205203</v>
      </c>
      <c r="P347" s="124">
        <f t="shared" si="31"/>
        <v>32669.486336689515</v>
      </c>
      <c r="Q347" s="124">
        <f t="shared" si="27"/>
        <v>27505.475879265356</v>
      </c>
      <c r="R347" s="124">
        <f t="shared" si="28"/>
        <v>13015294.842421157</v>
      </c>
      <c r="Z347" s="2"/>
    </row>
    <row r="348" spans="13:26" x14ac:dyDescent="0.2">
      <c r="M348" s="2"/>
      <c r="N348" s="1">
        <f t="shared" si="29"/>
        <v>290</v>
      </c>
      <c r="O348" s="124">
        <f t="shared" si="30"/>
        <v>13015294.842421157</v>
      </c>
      <c r="P348" s="124">
        <f t="shared" si="31"/>
        <v>32669.486336689515</v>
      </c>
      <c r="Q348" s="124">
        <f t="shared" si="27"/>
        <v>27633.235482192351</v>
      </c>
      <c r="R348" s="124">
        <f t="shared" si="28"/>
        <v>13075597.564240038</v>
      </c>
      <c r="Z348" s="2"/>
    </row>
    <row r="349" spans="13:26" x14ac:dyDescent="0.2">
      <c r="M349" s="2"/>
      <c r="N349" s="1">
        <f t="shared" si="29"/>
        <v>291</v>
      </c>
      <c r="O349" s="124">
        <f t="shared" si="30"/>
        <v>13075597.564240038</v>
      </c>
      <c r="P349" s="124">
        <f t="shared" si="31"/>
        <v>32669.486336689515</v>
      </c>
      <c r="Q349" s="124">
        <f t="shared" si="27"/>
        <v>27761.266336077202</v>
      </c>
      <c r="R349" s="124">
        <f t="shared" si="28"/>
        <v>13136028.316912806</v>
      </c>
      <c r="Z349" s="2"/>
    </row>
    <row r="350" spans="13:26" x14ac:dyDescent="0.2">
      <c r="M350" s="2"/>
      <c r="N350" s="1">
        <f t="shared" si="29"/>
        <v>292</v>
      </c>
      <c r="O350" s="124">
        <f t="shared" si="30"/>
        <v>13136028.316912806</v>
      </c>
      <c r="P350" s="124">
        <f t="shared" si="31"/>
        <v>32669.486336689515</v>
      </c>
      <c r="Q350" s="124">
        <f t="shared" si="27"/>
        <v>27889.569016822472</v>
      </c>
      <c r="R350" s="124">
        <f t="shared" si="28"/>
        <v>13196587.372266317</v>
      </c>
      <c r="Z350" s="2"/>
    </row>
    <row r="351" spans="13:26" x14ac:dyDescent="0.2">
      <c r="M351" s="2"/>
      <c r="N351" s="1">
        <f t="shared" si="29"/>
        <v>293</v>
      </c>
      <c r="O351" s="124">
        <f t="shared" si="30"/>
        <v>13196587.372266317</v>
      </c>
      <c r="P351" s="124">
        <f t="shared" si="31"/>
        <v>32669.486336689515</v>
      </c>
      <c r="Q351" s="124">
        <f t="shared" si="27"/>
        <v>28018.144101553429</v>
      </c>
      <c r="R351" s="124">
        <f t="shared" si="28"/>
        <v>13257275.002704559</v>
      </c>
      <c r="Z351" s="2"/>
    </row>
    <row r="352" spans="13:26" x14ac:dyDescent="0.2">
      <c r="M352" s="2"/>
      <c r="N352" s="1">
        <f t="shared" si="29"/>
        <v>294</v>
      </c>
      <c r="O352" s="124">
        <f t="shared" si="30"/>
        <v>13257275.002704559</v>
      </c>
      <c r="P352" s="124">
        <f t="shared" si="31"/>
        <v>32669.486336689515</v>
      </c>
      <c r="Q352" s="124">
        <f t="shared" si="27"/>
        <v>28146.992168620673</v>
      </c>
      <c r="R352" s="124">
        <f t="shared" si="28"/>
        <v>13318091.481209869</v>
      </c>
      <c r="Z352" s="2"/>
    </row>
    <row r="353" spans="13:26" x14ac:dyDescent="0.2">
      <c r="M353" s="2"/>
      <c r="N353" s="1">
        <f t="shared" si="29"/>
        <v>295</v>
      </c>
      <c r="O353" s="124">
        <f t="shared" si="30"/>
        <v>13318091.481209869</v>
      </c>
      <c r="P353" s="124">
        <f t="shared" si="31"/>
        <v>32669.486336689515</v>
      </c>
      <c r="Q353" s="124">
        <f t="shared" si="27"/>
        <v>28276.113797602706</v>
      </c>
      <c r="R353" s="124">
        <f t="shared" si="28"/>
        <v>13379037.081344161</v>
      </c>
      <c r="Z353" s="2"/>
    </row>
    <row r="354" spans="13:26" x14ac:dyDescent="0.2">
      <c r="M354" s="2"/>
      <c r="N354" s="1">
        <f t="shared" si="29"/>
        <v>296</v>
      </c>
      <c r="O354" s="124">
        <f t="shared" si="30"/>
        <v>13379037.081344161</v>
      </c>
      <c r="P354" s="124">
        <f t="shared" si="31"/>
        <v>32669.486336689515</v>
      </c>
      <c r="Q354" s="124">
        <f t="shared" si="27"/>
        <v>28405.509569308571</v>
      </c>
      <c r="R354" s="124">
        <f t="shared" si="28"/>
        <v>13440112.077250158</v>
      </c>
      <c r="Z354" s="2"/>
    </row>
    <row r="355" spans="13:26" x14ac:dyDescent="0.2">
      <c r="M355" s="2"/>
      <c r="N355" s="1">
        <f t="shared" si="29"/>
        <v>297</v>
      </c>
      <c r="O355" s="124">
        <f t="shared" si="30"/>
        <v>13440112.077250158</v>
      </c>
      <c r="P355" s="124">
        <f t="shared" si="31"/>
        <v>32669.486336689515</v>
      </c>
      <c r="Q355" s="124">
        <f t="shared" si="27"/>
        <v>28535.180065780427</v>
      </c>
      <c r="R355" s="124">
        <f t="shared" si="28"/>
        <v>13501316.743652629</v>
      </c>
      <c r="Z355" s="2"/>
    </row>
    <row r="356" spans="13:26" x14ac:dyDescent="0.2">
      <c r="M356" s="2"/>
      <c r="N356" s="1">
        <f t="shared" si="29"/>
        <v>298</v>
      </c>
      <c r="O356" s="124">
        <f t="shared" si="30"/>
        <v>13501316.743652629</v>
      </c>
      <c r="P356" s="124">
        <f t="shared" si="31"/>
        <v>32669.486336689515</v>
      </c>
      <c r="Q356" s="124">
        <f t="shared" si="27"/>
        <v>28665.125870296208</v>
      </c>
      <c r="R356" s="124">
        <f t="shared" si="28"/>
        <v>13562651.355859615</v>
      </c>
      <c r="Z356" s="2"/>
    </row>
    <row r="357" spans="13:26" x14ac:dyDescent="0.2">
      <c r="M357" s="2"/>
      <c r="N357" s="1">
        <f t="shared" si="29"/>
        <v>299</v>
      </c>
      <c r="O357" s="124">
        <f t="shared" si="30"/>
        <v>13562651.355859615</v>
      </c>
      <c r="P357" s="124">
        <f t="shared" si="31"/>
        <v>32669.486336689515</v>
      </c>
      <c r="Q357" s="124">
        <f t="shared" si="27"/>
        <v>28795.34756737221</v>
      </c>
      <c r="R357" s="124">
        <f t="shared" si="28"/>
        <v>13624116.189763676</v>
      </c>
      <c r="Z357" s="2"/>
    </row>
    <row r="358" spans="13:26" x14ac:dyDescent="0.2">
      <c r="M358" s="2"/>
      <c r="N358" s="1">
        <f t="shared" si="29"/>
        <v>300</v>
      </c>
      <c r="O358" s="124">
        <f t="shared" si="30"/>
        <v>13624116.189763676</v>
      </c>
      <c r="P358" s="124">
        <f t="shared" si="31"/>
        <v>32669.486336689515</v>
      </c>
      <c r="Q358" s="124">
        <f t="shared" si="27"/>
        <v>28925.845742765738</v>
      </c>
      <c r="R358" s="124">
        <f t="shared" si="28"/>
        <v>13685711.521843132</v>
      </c>
      <c r="Z358" s="2"/>
    </row>
    <row r="359" spans="13:26" x14ac:dyDescent="0.2">
      <c r="M359" s="2"/>
      <c r="N359" s="1">
        <f t="shared" si="29"/>
        <v>301</v>
      </c>
      <c r="O359" s="124">
        <f t="shared" si="30"/>
        <v>13685711.521843132</v>
      </c>
      <c r="P359" s="124">
        <f t="shared" si="31"/>
        <v>32669.486336689515</v>
      </c>
      <c r="Q359" s="124">
        <f t="shared" si="27"/>
        <v>29056.620983477747</v>
      </c>
      <c r="R359" s="124">
        <f t="shared" si="28"/>
        <v>13747437.629163299</v>
      </c>
      <c r="Z359" s="2"/>
    </row>
    <row r="360" spans="13:26" x14ac:dyDescent="0.2">
      <c r="M360" s="2"/>
      <c r="N360" s="1">
        <f t="shared" si="29"/>
        <v>302</v>
      </c>
      <c r="O360" s="124">
        <f t="shared" si="30"/>
        <v>13747437.629163299</v>
      </c>
      <c r="P360" s="124">
        <f t="shared" si="31"/>
        <v>32669.486336689515</v>
      </c>
      <c r="Q360" s="124">
        <f t="shared" si="27"/>
        <v>29187.673877755475</v>
      </c>
      <c r="R360" s="124">
        <f t="shared" si="28"/>
        <v>13809294.789377743</v>
      </c>
      <c r="Z360" s="2"/>
    </row>
    <row r="361" spans="13:26" x14ac:dyDescent="0.2">
      <c r="M361" s="2"/>
      <c r="N361" s="1">
        <f t="shared" si="29"/>
        <v>303</v>
      </c>
      <c r="O361" s="124">
        <f t="shared" si="30"/>
        <v>13809294.789377743</v>
      </c>
      <c r="P361" s="124">
        <f t="shared" si="31"/>
        <v>32669.486336689515</v>
      </c>
      <c r="Q361" s="124">
        <f t="shared" si="27"/>
        <v>29319.005015095077</v>
      </c>
      <c r="R361" s="124">
        <f t="shared" si="28"/>
        <v>13871283.280729529</v>
      </c>
      <c r="Z361" s="2"/>
    </row>
    <row r="362" spans="13:26" x14ac:dyDescent="0.2">
      <c r="M362" s="2"/>
      <c r="N362" s="1">
        <f t="shared" si="29"/>
        <v>304</v>
      </c>
      <c r="O362" s="124">
        <f t="shared" si="30"/>
        <v>13871283.280729529</v>
      </c>
      <c r="P362" s="124">
        <f t="shared" si="31"/>
        <v>32669.486336689515</v>
      </c>
      <c r="Q362" s="124">
        <f t="shared" si="27"/>
        <v>29450.614986244305</v>
      </c>
      <c r="R362" s="124">
        <f t="shared" si="28"/>
        <v>13933403.382052463</v>
      </c>
      <c r="Z362" s="2"/>
    </row>
    <row r="363" spans="13:26" x14ac:dyDescent="0.2">
      <c r="M363" s="2"/>
      <c r="N363" s="1">
        <f t="shared" si="29"/>
        <v>305</v>
      </c>
      <c r="O363" s="124">
        <f t="shared" si="30"/>
        <v>13933403.382052463</v>
      </c>
      <c r="P363" s="124">
        <f t="shared" si="31"/>
        <v>32669.486336689515</v>
      </c>
      <c r="Q363" s="124">
        <f t="shared" si="27"/>
        <v>29582.504383205131</v>
      </c>
      <c r="R363" s="124">
        <f t="shared" si="28"/>
        <v>13995655.372772356</v>
      </c>
      <c r="Z363" s="2"/>
    </row>
    <row r="364" spans="13:26" x14ac:dyDescent="0.2">
      <c r="M364" s="2"/>
      <c r="N364" s="1">
        <f t="shared" si="29"/>
        <v>306</v>
      </c>
      <c r="O364" s="124">
        <f t="shared" si="30"/>
        <v>13995655.372772356</v>
      </c>
      <c r="P364" s="124">
        <f t="shared" si="31"/>
        <v>32669.486336689515</v>
      </c>
      <c r="Q364" s="124">
        <f t="shared" si="27"/>
        <v>29714.67379923644</v>
      </c>
      <c r="R364" s="124">
        <f t="shared" si="28"/>
        <v>14058039.532908283</v>
      </c>
      <c r="Z364" s="2"/>
    </row>
    <row r="365" spans="13:26" x14ac:dyDescent="0.2">
      <c r="M365" s="2"/>
      <c r="N365" s="1">
        <f t="shared" si="29"/>
        <v>307</v>
      </c>
      <c r="O365" s="124">
        <f t="shared" si="30"/>
        <v>14058039.532908283</v>
      </c>
      <c r="P365" s="124">
        <f t="shared" si="31"/>
        <v>32669.486336689515</v>
      </c>
      <c r="Q365" s="124">
        <f t="shared" si="27"/>
        <v>29847.123828856678</v>
      </c>
      <c r="R365" s="124">
        <f t="shared" si="28"/>
        <v>14120556.143073829</v>
      </c>
      <c r="Z365" s="2"/>
    </row>
    <row r="366" spans="13:26" x14ac:dyDescent="0.2">
      <c r="M366" s="2"/>
      <c r="N366" s="1">
        <f t="shared" si="29"/>
        <v>308</v>
      </c>
      <c r="O366" s="124">
        <f t="shared" si="30"/>
        <v>14120556.143073829</v>
      </c>
      <c r="P366" s="124">
        <f t="shared" si="31"/>
        <v>32669.486336689515</v>
      </c>
      <c r="Q366" s="124">
        <f t="shared" si="27"/>
        <v>29979.855067846544</v>
      </c>
      <c r="R366" s="124">
        <f t="shared" si="28"/>
        <v>14183205.484478366</v>
      </c>
      <c r="Z366" s="2"/>
    </row>
    <row r="367" spans="13:26" x14ac:dyDescent="0.2">
      <c r="M367" s="2"/>
      <c r="N367" s="1">
        <f t="shared" si="29"/>
        <v>309</v>
      </c>
      <c r="O367" s="124">
        <f t="shared" si="30"/>
        <v>14183205.484478366</v>
      </c>
      <c r="P367" s="124">
        <f t="shared" si="31"/>
        <v>32669.486336689515</v>
      </c>
      <c r="Q367" s="124">
        <f t="shared" si="27"/>
        <v>30112.86811325165</v>
      </c>
      <c r="R367" s="124">
        <f t="shared" si="28"/>
        <v>14245987.838928306</v>
      </c>
      <c r="Z367" s="2"/>
    </row>
    <row r="368" spans="13:26" x14ac:dyDescent="0.2">
      <c r="M368" s="2"/>
      <c r="N368" s="1">
        <f t="shared" si="29"/>
        <v>310</v>
      </c>
      <c r="O368" s="124">
        <f t="shared" si="30"/>
        <v>14245987.838928306</v>
      </c>
      <c r="P368" s="124">
        <f t="shared" si="31"/>
        <v>32669.486336689515</v>
      </c>
      <c r="Q368" s="124">
        <f t="shared" si="27"/>
        <v>30246.163563385224</v>
      </c>
      <c r="R368" s="124">
        <f t="shared" si="28"/>
        <v>14308903.488828382</v>
      </c>
      <c r="Z368" s="2"/>
    </row>
    <row r="369" spans="13:26" x14ac:dyDescent="0.2">
      <c r="M369" s="2"/>
      <c r="N369" s="1">
        <f t="shared" si="29"/>
        <v>311</v>
      </c>
      <c r="O369" s="124">
        <f t="shared" si="30"/>
        <v>14308903.488828382</v>
      </c>
      <c r="P369" s="124">
        <f t="shared" si="31"/>
        <v>32669.486336689515</v>
      </c>
      <c r="Q369" s="124">
        <f t="shared" si="27"/>
        <v>30379.742017830788</v>
      </c>
      <c r="R369" s="124">
        <f t="shared" si="28"/>
        <v>14371952.717182903</v>
      </c>
      <c r="Z369" s="2"/>
    </row>
    <row r="370" spans="13:26" x14ac:dyDescent="0.2">
      <c r="M370" s="2"/>
      <c r="N370" s="1">
        <f t="shared" si="29"/>
        <v>312</v>
      </c>
      <c r="O370" s="124">
        <f t="shared" si="30"/>
        <v>14371952.717182903</v>
      </c>
      <c r="P370" s="124">
        <f t="shared" si="31"/>
        <v>32669.486336689515</v>
      </c>
      <c r="Q370" s="124">
        <f t="shared" si="27"/>
        <v>30513.604077444867</v>
      </c>
      <c r="R370" s="124">
        <f t="shared" si="28"/>
        <v>14435135.807597037</v>
      </c>
      <c r="Z370" s="2"/>
    </row>
    <row r="371" spans="13:26" x14ac:dyDescent="0.2">
      <c r="M371" s="2"/>
      <c r="N371" s="1">
        <f t="shared" si="29"/>
        <v>313</v>
      </c>
      <c r="O371" s="124">
        <f t="shared" si="30"/>
        <v>14435135.807597037</v>
      </c>
      <c r="P371" s="124">
        <f t="shared" si="31"/>
        <v>32669.486336689515</v>
      </c>
      <c r="Q371" s="124">
        <f t="shared" si="27"/>
        <v>30647.75034435968</v>
      </c>
      <c r="R371" s="124">
        <f t="shared" si="28"/>
        <v>14498453.044278087</v>
      </c>
      <c r="Z371" s="2"/>
    </row>
    <row r="372" spans="13:26" x14ac:dyDescent="0.2">
      <c r="M372" s="2"/>
      <c r="N372" s="1">
        <f t="shared" si="29"/>
        <v>314</v>
      </c>
      <c r="O372" s="124">
        <f t="shared" si="30"/>
        <v>14498453.044278087</v>
      </c>
      <c r="P372" s="124">
        <f t="shared" si="31"/>
        <v>32669.486336689515</v>
      </c>
      <c r="Q372" s="124">
        <f t="shared" si="27"/>
        <v>30782.181421985861</v>
      </c>
      <c r="R372" s="124">
        <f t="shared" si="28"/>
        <v>14561904.712036762</v>
      </c>
      <c r="Z372" s="2"/>
    </row>
    <row r="373" spans="13:26" x14ac:dyDescent="0.2">
      <c r="M373" s="2"/>
      <c r="N373" s="1">
        <f t="shared" si="29"/>
        <v>315</v>
      </c>
      <c r="O373" s="124">
        <f t="shared" si="30"/>
        <v>14561904.712036762</v>
      </c>
      <c r="P373" s="124">
        <f t="shared" si="31"/>
        <v>32669.486336689515</v>
      </c>
      <c r="Q373" s="124">
        <f t="shared" si="27"/>
        <v>30916.897915015161</v>
      </c>
      <c r="R373" s="124">
        <f t="shared" si="28"/>
        <v>14625491.096288467</v>
      </c>
      <c r="Z373" s="2"/>
    </row>
    <row r="374" spans="13:26" x14ac:dyDescent="0.2">
      <c r="M374" s="2"/>
      <c r="N374" s="1">
        <f t="shared" si="29"/>
        <v>316</v>
      </c>
      <c r="O374" s="124">
        <f t="shared" si="30"/>
        <v>14625491.096288467</v>
      </c>
      <c r="P374" s="124">
        <f t="shared" si="31"/>
        <v>32669.486336689515</v>
      </c>
      <c r="Q374" s="124">
        <f t="shared" si="27"/>
        <v>31051.900429423175</v>
      </c>
      <c r="R374" s="124">
        <f t="shared" si="28"/>
        <v>14689212.48305458</v>
      </c>
      <c r="Z374" s="2"/>
    </row>
    <row r="375" spans="13:26" x14ac:dyDescent="0.2">
      <c r="M375" s="2"/>
      <c r="N375" s="1">
        <f t="shared" si="29"/>
        <v>317</v>
      </c>
      <c r="O375" s="124">
        <f t="shared" si="30"/>
        <v>14689212.48305458</v>
      </c>
      <c r="P375" s="124">
        <f t="shared" si="31"/>
        <v>32669.486336689515</v>
      </c>
      <c r="Q375" s="124">
        <f t="shared" si="27"/>
        <v>31187.189572472071</v>
      </c>
      <c r="R375" s="124">
        <f t="shared" si="28"/>
        <v>14753069.158963742</v>
      </c>
      <c r="Z375" s="2"/>
    </row>
    <row r="376" spans="13:26" x14ac:dyDescent="0.2">
      <c r="M376" s="2"/>
      <c r="N376" s="1">
        <f t="shared" si="29"/>
        <v>318</v>
      </c>
      <c r="O376" s="124">
        <f t="shared" si="30"/>
        <v>14753069.158963742</v>
      </c>
      <c r="P376" s="124">
        <f t="shared" si="31"/>
        <v>32669.486336689515</v>
      </c>
      <c r="Q376" s="124">
        <f t="shared" si="27"/>
        <v>31322.765952713307</v>
      </c>
      <c r="R376" s="124">
        <f t="shared" si="28"/>
        <v>14817061.411253145</v>
      </c>
      <c r="Z376" s="2"/>
    </row>
    <row r="377" spans="13:26" x14ac:dyDescent="0.2">
      <c r="M377" s="2"/>
      <c r="N377" s="1">
        <f t="shared" si="29"/>
        <v>319</v>
      </c>
      <c r="O377" s="124">
        <f t="shared" si="30"/>
        <v>14817061.411253145</v>
      </c>
      <c r="P377" s="124">
        <f t="shared" si="31"/>
        <v>32669.486336689515</v>
      </c>
      <c r="Q377" s="124">
        <f t="shared" si="27"/>
        <v>31458.630179990389</v>
      </c>
      <c r="R377" s="124">
        <f t="shared" si="28"/>
        <v>14881189.527769824</v>
      </c>
      <c r="Z377" s="2"/>
    </row>
    <row r="378" spans="13:26" x14ac:dyDescent="0.2">
      <c r="M378" s="2"/>
      <c r="N378" s="1">
        <f t="shared" si="29"/>
        <v>320</v>
      </c>
      <c r="O378" s="124">
        <f t="shared" si="30"/>
        <v>14881189.527769824</v>
      </c>
      <c r="P378" s="124">
        <f t="shared" si="31"/>
        <v>32669.486336689515</v>
      </c>
      <c r="Q378" s="124">
        <f t="shared" si="27"/>
        <v>31594.782865441597</v>
      </c>
      <c r="R378" s="124">
        <f t="shared" si="28"/>
        <v>14945453.796971956</v>
      </c>
      <c r="Z378" s="2"/>
    </row>
    <row r="379" spans="13:26" x14ac:dyDescent="0.2">
      <c r="M379" s="2"/>
      <c r="N379" s="1">
        <f t="shared" si="29"/>
        <v>321</v>
      </c>
      <c r="O379" s="124">
        <f t="shared" si="30"/>
        <v>14945453.796971956</v>
      </c>
      <c r="P379" s="124">
        <f t="shared" si="31"/>
        <v>32669.486336689515</v>
      </c>
      <c r="Q379" s="124">
        <f t="shared" si="27"/>
        <v>31731.224621502741</v>
      </c>
      <c r="R379" s="124">
        <f t="shared" ref="R379:R382" si="32">O379+P379+Q379</f>
        <v>15009854.507930148</v>
      </c>
      <c r="Z379" s="2"/>
    </row>
    <row r="380" spans="13:26" x14ac:dyDescent="0.2">
      <c r="M380" s="2"/>
      <c r="N380" s="1">
        <f t="shared" si="29"/>
        <v>322</v>
      </c>
      <c r="O380" s="124">
        <f t="shared" si="30"/>
        <v>15009854.507930148</v>
      </c>
      <c r="P380" s="124">
        <f t="shared" si="31"/>
        <v>32669.486336689515</v>
      </c>
      <c r="Q380" s="124">
        <f t="shared" si="27"/>
        <v>31867.956061909917</v>
      </c>
      <c r="R380" s="124">
        <f t="shared" si="32"/>
        <v>15074391.950328749</v>
      </c>
      <c r="Z380" s="2"/>
    </row>
    <row r="381" spans="13:26" x14ac:dyDescent="0.2">
      <c r="M381" s="2"/>
      <c r="N381" s="1">
        <f t="shared" si="29"/>
        <v>323</v>
      </c>
      <c r="O381" s="124">
        <f t="shared" si="30"/>
        <v>15074391.950328749</v>
      </c>
      <c r="P381" s="124">
        <f t="shared" si="31"/>
        <v>32669.486336689515</v>
      </c>
      <c r="Q381" s="124">
        <f t="shared" si="27"/>
        <v>32004.977801702265</v>
      </c>
      <c r="R381" s="124">
        <f t="shared" si="32"/>
        <v>15139066.414467141</v>
      </c>
      <c r="Z381" s="2"/>
    </row>
    <row r="382" spans="13:26" x14ac:dyDescent="0.2">
      <c r="M382" s="2"/>
      <c r="N382" s="1">
        <f t="shared" si="29"/>
        <v>324</v>
      </c>
      <c r="O382" s="124">
        <f t="shared" si="30"/>
        <v>15139066.414467141</v>
      </c>
      <c r="P382" s="124">
        <f t="shared" si="31"/>
        <v>32669.486336689515</v>
      </c>
      <c r="Q382" s="124">
        <f t="shared" si="27"/>
        <v>32142.290457224739</v>
      </c>
      <c r="R382" s="124">
        <f t="shared" si="32"/>
        <v>15203878.191261055</v>
      </c>
      <c r="Z382" s="2"/>
    </row>
    <row r="383" spans="13:26" x14ac:dyDescent="0.2">
      <c r="M383" s="2"/>
      <c r="N383" s="163" t="s">
        <v>216</v>
      </c>
      <c r="O383" s="163" t="s">
        <v>216</v>
      </c>
      <c r="P383" s="163" t="s">
        <v>216</v>
      </c>
      <c r="Q383" s="163" t="s">
        <v>216</v>
      </c>
      <c r="R383" s="163" t="s">
        <v>216</v>
      </c>
      <c r="Z383" s="2"/>
    </row>
    <row r="384" spans="13:26" x14ac:dyDescent="0.2">
      <c r="M384" s="2"/>
      <c r="N384" s="134"/>
      <c r="O384" s="134" t="s">
        <v>231</v>
      </c>
      <c r="P384" s="196">
        <f>SUM(P59:P382)</f>
        <v>10584913.573087383</v>
      </c>
      <c r="Q384" s="196">
        <f>SUM(Q59:Q382)</f>
        <v>4618964.6181736682</v>
      </c>
      <c r="R384" s="196">
        <f>P384+Q384</f>
        <v>15203878.191261051</v>
      </c>
      <c r="S384" s="124">
        <f>R384-P54</f>
        <v>-1.5087425708770752E-7</v>
      </c>
      <c r="Z384" s="2"/>
    </row>
    <row r="385" spans="13:26" x14ac:dyDescent="0.2"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2F203-223E-4E3B-B179-1785751A55AE}">
  <sheetPr>
    <tabColor theme="2" tint="-0.499984740745262"/>
    <pageSetUpPr fitToPage="1"/>
  </sheetPr>
  <dimension ref="A1:AH385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2.710937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28515625" style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5703125" style="1" bestFit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Magnolia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11822278.500403229</v>
      </c>
      <c r="Q8" s="184">
        <f>G10</f>
        <v>4316685.5598825505</v>
      </c>
      <c r="R8" s="184">
        <f>G11</f>
        <v>4322716.5242671901</v>
      </c>
      <c r="S8" s="184">
        <f>G12</f>
        <v>5850703.6602871409</v>
      </c>
      <c r="T8" s="184">
        <f>G13</f>
        <v>-2667827.2440336528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22990563.164989445</v>
      </c>
      <c r="Q9" s="184">
        <f>L10</f>
        <v>9109609.7539005168</v>
      </c>
      <c r="R9" s="184">
        <f>L11</f>
        <v>9270962.7576653026</v>
      </c>
      <c r="S9" s="184">
        <f>L12</f>
        <v>10331699.880589239</v>
      </c>
      <c r="T9" s="184">
        <f>L13</f>
        <v>-5721709.2271656143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24</v>
      </c>
      <c r="B10" s="170">
        <f>'Escalation Factors'!$A$10</f>
        <v>2023</v>
      </c>
      <c r="C10" s="201">
        <v>2052</v>
      </c>
      <c r="D10" s="10" t="s">
        <v>155</v>
      </c>
      <c r="E10" s="184">
        <f>VLOOKUP($A$10,'Cost Estimates in 2023'!$A:$F,2,FALSE)</f>
        <v>4093540</v>
      </c>
      <c r="F10" s="164">
        <f>VLOOKUP(G$7,Multiplier_Labor,3,FALSE)</f>
        <v>1.0545116353773385</v>
      </c>
      <c r="G10" s="185">
        <f>E10*F10</f>
        <v>4316685.5598825505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9109609.7539005168</v>
      </c>
      <c r="M10" s="2"/>
      <c r="O10" s="134" t="s">
        <v>235</v>
      </c>
      <c r="P10" s="184">
        <f>SUM(Q10:T10)</f>
        <v>22990563.164989445</v>
      </c>
      <c r="Q10" s="184">
        <f>Q9-Q16</f>
        <v>9109609.7539005168</v>
      </c>
      <c r="R10" s="184">
        <f>R9-R16</f>
        <v>9270962.7576653026</v>
      </c>
      <c r="S10" s="184">
        <f>S9-S16</f>
        <v>10331699.880589239</v>
      </c>
      <c r="T10" s="184">
        <f>T9-T16</f>
        <v>-5721709.2271656143</v>
      </c>
      <c r="Z10" s="2"/>
      <c r="AA10" s="186" t="str">
        <f>A10</f>
        <v>Magnolia Solar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11822278.500403229</v>
      </c>
      <c r="AF10" s="182">
        <f>P16</f>
        <v>0</v>
      </c>
      <c r="AG10" s="182">
        <f>L15</f>
        <v>22990563.164989445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4263855</v>
      </c>
      <c r="F11" s="164">
        <f>VLOOKUP(G$7,Multiplier_Materials,3,FALSE)</f>
        <v>1.0138047668757943</v>
      </c>
      <c r="G11" s="185">
        <f>E11*F11</f>
        <v>4322716.5242671901</v>
      </c>
      <c r="H11" s="137"/>
      <c r="K11" s="164">
        <f>VLOOKUP(J$10,Multiplier_Materials,4,FALSE)</f>
        <v>2.1447075480474549</v>
      </c>
      <c r="L11" s="185">
        <f>G11*K11</f>
        <v>9270962.7576653026</v>
      </c>
      <c r="M11" s="2"/>
      <c r="O11" s="134" t="s">
        <v>234</v>
      </c>
      <c r="P11" s="184">
        <f>SUM(Q11:T11)</f>
        <v>11822278.500403233</v>
      </c>
      <c r="Q11" s="184">
        <f>Q10/((1+Q13)^(P12))</f>
        <v>4316685.5598825645</v>
      </c>
      <c r="R11" s="184">
        <f>R10/((1+R13)^(P12))</f>
        <v>4322716.5242671901</v>
      </c>
      <c r="S11" s="184">
        <f>S10/((1+S13)^(P12))</f>
        <v>5850703.6602871297</v>
      </c>
      <c r="T11" s="184">
        <f>T10/((1+T13)^(P12))</f>
        <v>-2667827.2440336528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5616600</v>
      </c>
      <c r="F12" s="164">
        <f>VLOOKUP(G$7,Multiplier_GDP,3,FALSE)</f>
        <v>1.0416806716317952</v>
      </c>
      <c r="G12" s="185">
        <f>E12*F12</f>
        <v>5850703.6602871409</v>
      </c>
      <c r="H12" s="137"/>
      <c r="K12" s="164">
        <f>VLOOKUP(J$10,Multiplier_GDP,4,FALSE)</f>
        <v>1.7658901356973153</v>
      </c>
      <c r="L12" s="185">
        <f>G12*K12</f>
        <v>10331699.880589239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-2631500</v>
      </c>
      <c r="F13" s="164">
        <f>F11</f>
        <v>1.0138047668757943</v>
      </c>
      <c r="G13" s="185">
        <f>E13*F13</f>
        <v>-2667827.2440336528</v>
      </c>
      <c r="H13" s="137"/>
      <c r="K13" s="164">
        <f>K11</f>
        <v>2.1447075480474549</v>
      </c>
      <c r="L13" s="185">
        <f>G13*K13</f>
        <v>-5721709.2271656143</v>
      </c>
      <c r="M13" s="2"/>
      <c r="O13" s="180" t="s">
        <v>237</v>
      </c>
      <c r="P13" s="189">
        <f>IF(P8=0,0,((P9/P8)^(1/($P7-$P6))-1))</f>
        <v>2.4939167473928103E-2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606105.34153991821</v>
      </c>
      <c r="Q14" s="185">
        <f>PMT(Q13,$P12,-Q11)</f>
        <v>230109.6909929231</v>
      </c>
      <c r="R14" s="185">
        <f>PMT(R13,$P12,-R11)</f>
        <v>232136.68757607203</v>
      </c>
      <c r="S14" s="185">
        <f>PMT(S13,$P12,-S11)</f>
        <v>287125.48900345305</v>
      </c>
      <c r="T14" s="185">
        <f>PMT(T13,$P12,-T11)</f>
        <v>-143266.52603253006</v>
      </c>
      <c r="U14" s="190"/>
      <c r="Z14" s="2"/>
    </row>
    <row r="15" spans="1:34" x14ac:dyDescent="0.2">
      <c r="E15" s="185">
        <f>SUM(E10:E13)</f>
        <v>11342495</v>
      </c>
      <c r="F15" s="124"/>
      <c r="G15" s="185">
        <f>SUM(G10:G13)</f>
        <v>11822278.500403229</v>
      </c>
      <c r="H15" s="137"/>
      <c r="L15" s="185">
        <f>SUM(L10:L13)</f>
        <v>22990563.164989445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606105.34153991821</v>
      </c>
      <c r="Q17" s="124">
        <f>IF($N17&lt;=TRUNC($P$12),Q14*(1+0),0)</f>
        <v>230109.6909929231</v>
      </c>
      <c r="R17" s="124">
        <f>IF($N17&lt;=TRUNC($P$12),R14*(1+0),0)</f>
        <v>232136.68757607203</v>
      </c>
      <c r="S17" s="124">
        <f>IF($N17&lt;=TRUNC($P$12),S14*(1+0),0)</f>
        <v>287125.48900345305</v>
      </c>
      <c r="T17" s="124">
        <f>IF($N17&lt;=TRUNC($P$12),T14*(1+0),0)</f>
        <v>-143266.52603253006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621217.81338688033</v>
      </c>
      <c r="Q18" s="124">
        <f t="shared" ref="Q18:Q48" si="3">IF($N18&lt;=TRUNC($P$12),Q17*(1+Q$13),0)</f>
        <v>236563.56066949625</v>
      </c>
      <c r="R18" s="124">
        <f t="shared" ref="R18:R48" si="4">IF($N18&lt;=TRUNC($P$12),R17*(1+R$13),0)</f>
        <v>238790.29658010617</v>
      </c>
      <c r="S18" s="124">
        <f t="shared" ref="S18:S48" si="5">IF($N18&lt;=TRUNC($P$12),S17*(1+S$13),0)</f>
        <v>293236.85353893659</v>
      </c>
      <c r="T18" s="124">
        <f t="shared" ref="T18:T48" si="6">IF($N18&lt;=TRUNC($P$12),T17*(1+T$13),0)</f>
        <v>-147372.89740165867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636714.38478062197</v>
      </c>
      <c r="Q19" s="124">
        <f t="shared" si="3"/>
        <v>243198.44155695086</v>
      </c>
      <c r="R19" s="124">
        <f t="shared" si="4"/>
        <v>245634.61439988518</v>
      </c>
      <c r="S19" s="124">
        <f t="shared" si="5"/>
        <v>299478.29630820977</v>
      </c>
      <c r="T19" s="124">
        <f t="shared" si="6"/>
        <v>-151596.96748442377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652604.99384784512</v>
      </c>
      <c r="Q20" s="124">
        <f t="shared" si="3"/>
        <v>250019.41046348214</v>
      </c>
      <c r="R20" s="124">
        <f t="shared" si="4"/>
        <v>252675.1072196078</v>
      </c>
      <c r="S20" s="124">
        <f t="shared" si="5"/>
        <v>305852.5859804966</v>
      </c>
      <c r="T20" s="124">
        <f t="shared" si="6"/>
        <v>-155942.10981574137</v>
      </c>
      <c r="U20" s="196">
        <f>SUM(Q17:T20)/4</f>
        <v>629160.63338881626</v>
      </c>
      <c r="V20" s="124">
        <f>SUM(Q17:Q20)/4</f>
        <v>239972.77592071309</v>
      </c>
      <c r="W20" s="124">
        <f>SUM(R17:R20)/4</f>
        <v>242309.17644391779</v>
      </c>
      <c r="X20" s="124">
        <f>SUM(S17:S20)/4</f>
        <v>296423.30620777397</v>
      </c>
      <c r="Y20" s="124">
        <f>SUM(T17:T20)/4</f>
        <v>-149544.62518358848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668899.84001474641</v>
      </c>
      <c r="Q21" s="124">
        <f t="shared" si="3"/>
        <v>257031.68658615352</v>
      </c>
      <c r="R21" s="124">
        <f t="shared" si="4"/>
        <v>259917.39789777016</v>
      </c>
      <c r="S21" s="124">
        <f t="shared" si="5"/>
        <v>312362.55015516677</v>
      </c>
      <c r="T21" s="124">
        <f t="shared" si="6"/>
        <v>-160411.79462434398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685609.39097408287</v>
      </c>
      <c r="Q22" s="124">
        <f t="shared" si="3"/>
        <v>264240.63550446677</v>
      </c>
      <c r="R22" s="124">
        <f t="shared" si="4"/>
        <v>267367.27045783674</v>
      </c>
      <c r="S22" s="124">
        <f t="shared" si="5"/>
        <v>319011.07661604299</v>
      </c>
      <c r="T22" s="124">
        <f t="shared" si="6"/>
        <v>-165009.59160426361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702744.3898402187</v>
      </c>
      <c r="Q23" s="124">
        <f t="shared" si="3"/>
        <v>271651.77328593959</v>
      </c>
      <c r="R23" s="124">
        <f t="shared" si="4"/>
        <v>275030.67470762524</v>
      </c>
      <c r="S23" s="124">
        <f t="shared" si="5"/>
        <v>325801.11461240583</v>
      </c>
      <c r="T23" s="124">
        <f t="shared" si="6"/>
        <v>-169739.1727657521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720315.86249727476</v>
      </c>
      <c r="Q24" s="124">
        <f t="shared" si="3"/>
        <v>279270.77070683206</v>
      </c>
      <c r="R24" s="124">
        <f t="shared" si="4"/>
        <v>282913.73099109426</v>
      </c>
      <c r="S24" s="124">
        <f t="shared" si="5"/>
        <v>332735.67616726423</v>
      </c>
      <c r="T24" s="124">
        <f t="shared" si="6"/>
        <v>-174604.31536791581</v>
      </c>
      <c r="U24" s="196">
        <f>SUM(Q21:T24)/4</f>
        <v>694392.37083158072</v>
      </c>
      <c r="V24" s="124">
        <f>SUM(Q21:Q24)/4</f>
        <v>268048.71652084799</v>
      </c>
      <c r="W24" s="124">
        <f>SUM(R21:R24)/4</f>
        <v>271307.2685135816</v>
      </c>
      <c r="X24" s="124">
        <f>SUM(S21:S24)/4</f>
        <v>322477.60438772</v>
      </c>
      <c r="Y24" s="124">
        <f>SUM(T21:T24)/4</f>
        <v>-167441.21859056887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738335.12514564535</v>
      </c>
      <c r="Q25" s="124">
        <f t="shared" si="3"/>
        <v>287103.4575912513</v>
      </c>
      <c r="R25" s="124">
        <f t="shared" si="4"/>
        <v>291022.73507632903</v>
      </c>
      <c r="S25" s="124">
        <f t="shared" si="5"/>
        <v>339817.83741347212</v>
      </c>
      <c r="T25" s="124">
        <f t="shared" si="6"/>
        <v>-179608.90493540704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756813.79205228656</v>
      </c>
      <c r="Q26" s="124">
        <f t="shared" si="3"/>
        <v>295155.82727195485</v>
      </c>
      <c r="R26" s="124">
        <f t="shared" si="4"/>
        <v>299364.16318362876</v>
      </c>
      <c r="S26" s="124">
        <f t="shared" si="5"/>
        <v>347050.7399582839</v>
      </c>
      <c r="T26" s="124">
        <f t="shared" si="6"/>
        <v>-184756.93836158109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775763.78351033363</v>
      </c>
      <c r="Q27" s="124">
        <f t="shared" si="3"/>
        <v>303434.04117626586</v>
      </c>
      <c r="R27" s="124">
        <f t="shared" si="4"/>
        <v>307944.67715771141</v>
      </c>
      <c r="S27" s="124">
        <f t="shared" si="5"/>
        <v>354437.59227695374</v>
      </c>
      <c r="T27" s="124">
        <f t="shared" si="6"/>
        <v>-190052.52710059742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795197.33401375846</v>
      </c>
      <c r="Q28" s="124">
        <f t="shared" si="3"/>
        <v>311944.43354060908</v>
      </c>
      <c r="R28" s="124">
        <f t="shared" si="4"/>
        <v>316771.12978816644</v>
      </c>
      <c r="S28" s="124">
        <f t="shared" si="5"/>
        <v>361981.67113599746</v>
      </c>
      <c r="T28" s="124">
        <f t="shared" si="6"/>
        <v>-195499.90045101446</v>
      </c>
      <c r="U28" s="196">
        <f>SUM(Q25:T28)/4</f>
        <v>766527.50868050591</v>
      </c>
      <c r="V28" s="124">
        <f>SUM(Q25:Q28)/4</f>
        <v>299409.43989502022</v>
      </c>
      <c r="W28" s="124">
        <f>SUM(R25:R28)/4</f>
        <v>303775.67630145891</v>
      </c>
      <c r="X28" s="124">
        <f>SUM(S25:S28)/4</f>
        <v>350821.96019617683</v>
      </c>
      <c r="Y28" s="124">
        <f>SUM(T25:T28)/4</f>
        <v>-187479.56771214999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815127.00065292779</v>
      </c>
      <c r="Q29" s="124">
        <f t="shared" si="3"/>
        <v>320693.51625727501</v>
      </c>
      <c r="R29" s="124">
        <f t="shared" si="4"/>
        <v>325850.57028240507</v>
      </c>
      <c r="S29" s="124">
        <f t="shared" si="5"/>
        <v>369686.32304674789</v>
      </c>
      <c r="T29" s="124">
        <f t="shared" si="6"/>
        <v>-201103.40893350015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835565.67173709197</v>
      </c>
      <c r="Q30" s="124">
        <f t="shared" si="3"/>
        <v>329687.98385712109</v>
      </c>
      <c r="R30" s="124">
        <f t="shared" si="4"/>
        <v>335190.24989547866</v>
      </c>
      <c r="S30" s="124">
        <f t="shared" si="5"/>
        <v>377554.96574984846</v>
      </c>
      <c r="T30" s="124">
        <f t="shared" si="6"/>
        <v>-206867.52776535609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856526.57564999757</v>
      </c>
      <c r="Q31" s="124">
        <f t="shared" si="3"/>
        <v>338934.71863202221</v>
      </c>
      <c r="R31" s="124">
        <f t="shared" si="4"/>
        <v>344797.62772126141</v>
      </c>
      <c r="S31" s="124">
        <f t="shared" si="5"/>
        <v>385591.08973134414</v>
      </c>
      <c r="T31" s="124">
        <f t="shared" si="6"/>
        <v>-212796.8604346301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878023.28994498309</v>
      </c>
      <c r="Q32" s="124">
        <f t="shared" si="3"/>
        <v>348440.79590099014</v>
      </c>
      <c r="R32" s="124">
        <f t="shared" si="4"/>
        <v>354680.37664962286</v>
      </c>
      <c r="S32" s="124">
        <f t="shared" si="5"/>
        <v>393798.25977104146</v>
      </c>
      <c r="T32" s="124">
        <f t="shared" si="6"/>
        <v>-218896.14237667155</v>
      </c>
      <c r="U32" s="196">
        <f>SUM(Q29:T32)/4</f>
        <v>846310.63449625007</v>
      </c>
      <c r="V32" s="124">
        <f>SUM(Q29:Q32)/4</f>
        <v>334439.2536618521</v>
      </c>
      <c r="W32" s="124">
        <f>SUM(R29:R32)/4</f>
        <v>340129.70613719197</v>
      </c>
      <c r="X32" s="124">
        <f>SUM(S29:S32)/4</f>
        <v>381657.65957474546</v>
      </c>
      <c r="Y32" s="124">
        <f>SUM(T29:T32)/4</f>
        <v>-209915.98487753948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900069.75068609824</v>
      </c>
      <c r="Q33" s="124">
        <f t="shared" si="3"/>
        <v>358213.48942399165</v>
      </c>
      <c r="R33" s="124">
        <f t="shared" si="4"/>
        <v>364846.38949434739</v>
      </c>
      <c r="S33" s="124">
        <f t="shared" si="5"/>
        <v>402180.11652382504</v>
      </c>
      <c r="T33" s="124">
        <f t="shared" si="6"/>
        <v>-225170.24475606592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922680.26204196538</v>
      </c>
      <c r="Q34" s="124">
        <f t="shared" si="3"/>
        <v>368260.27696760732</v>
      </c>
      <c r="R34" s="124">
        <f t="shared" si="4"/>
        <v>375303.78529669519</v>
      </c>
      <c r="S34" s="124">
        <f t="shared" si="5"/>
        <v>410740.37813463167</v>
      </c>
      <c r="T34" s="124">
        <f t="shared" si="6"/>
        <v>-231624.17835696891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945869.50613928074</v>
      </c>
      <c r="Q35" s="124">
        <f t="shared" si="3"/>
        <v>378588.84602679033</v>
      </c>
      <c r="R35" s="124">
        <f t="shared" si="4"/>
        <v>386060.91580963868</v>
      </c>
      <c r="S35" s="124">
        <f t="shared" si="5"/>
        <v>419482.8418877988</v>
      </c>
      <c r="T35" s="124">
        <f t="shared" si="6"/>
        <v>-238263.09758494707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969652.5531830535</v>
      </c>
      <c r="Q36" s="124">
        <f t="shared" si="3"/>
        <v>389207.09970710258</v>
      </c>
      <c r="R36" s="124">
        <f t="shared" si="4"/>
        <v>397126.37216795306</v>
      </c>
      <c r="S36" s="124">
        <f t="shared" si="5"/>
        <v>428411.38589151873</v>
      </c>
      <c r="T36" s="124">
        <f t="shared" si="6"/>
        <v>-245092.30458352095</v>
      </c>
      <c r="U36" s="196">
        <f>SUM(Q33:T36)/4</f>
        <v>934568.0180125992</v>
      </c>
      <c r="V36" s="124">
        <f>SUM(Q33:Q36)/4</f>
        <v>373567.42803137301</v>
      </c>
      <c r="W36" s="124">
        <f>SUM(R33:R36)/4</f>
        <v>380834.36569215858</v>
      </c>
      <c r="X36" s="124">
        <f>SUM(S33:S36)/4</f>
        <v>415203.68060944357</v>
      </c>
      <c r="Y36" s="124">
        <f>SUM(T33:T36)/4</f>
        <v>-235037.4563203757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994044.87185086496</v>
      </c>
      <c r="Q37" s="124">
        <f t="shared" si="3"/>
        <v>400123.16277192975</v>
      </c>
      <c r="R37" s="124">
        <f t="shared" si="4"/>
        <v>408508.99174948822</v>
      </c>
      <c r="S37" s="124">
        <f t="shared" si="5"/>
        <v>437529.97079814569</v>
      </c>
      <c r="T37" s="124">
        <f t="shared" si="6"/>
        <v>-252117.25346869876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1019062.3399686409</v>
      </c>
      <c r="Q38" s="124">
        <f t="shared" si="3"/>
        <v>411345.38785930217</v>
      </c>
      <c r="R38" s="124">
        <f t="shared" si="4"/>
        <v>420217.86523310159</v>
      </c>
      <c r="S38" s="124">
        <f t="shared" si="5"/>
        <v>446842.64156111924</v>
      </c>
      <c r="T38" s="124">
        <f t="shared" si="6"/>
        <v>-259343.55468488191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1044721.2554756277</v>
      </c>
      <c r="Q39" s="124">
        <f t="shared" si="3"/>
        <v>422882.3618730781</v>
      </c>
      <c r="R39" s="124">
        <f t="shared" si="4"/>
        <v>432262.34385888849</v>
      </c>
      <c r="S39" s="124">
        <f t="shared" si="5"/>
        <v>456353.52922928293</v>
      </c>
      <c r="T39" s="124">
        <f t="shared" si="6"/>
        <v>-266776.97948562168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1071038.3476864786</v>
      </c>
      <c r="Q40" s="124">
        <f t="shared" si="3"/>
        <v>434742.91255338048</v>
      </c>
      <c r="R40" s="124">
        <f t="shared" si="4"/>
        <v>444652.04689650895</v>
      </c>
      <c r="S40" s="124">
        <f t="shared" si="5"/>
        <v>466066.85277939466</v>
      </c>
      <c r="T40" s="124">
        <f t="shared" si="6"/>
        <v>-274423.46454280539</v>
      </c>
      <c r="U40" s="196">
        <f>SUM(Q37:T40)/4</f>
        <v>1032216.7037454031</v>
      </c>
      <c r="V40" s="124">
        <f>SUM(Q37:Q40)/4</f>
        <v>417273.45626442262</v>
      </c>
      <c r="W40" s="124">
        <f>SUM(R37:R40)/4</f>
        <v>426410.3119344968</v>
      </c>
      <c r="X40" s="124">
        <f>SUM(S37:S40)/4</f>
        <v>451698.24859198561</v>
      </c>
      <c r="Y40" s="124">
        <f>SUM(T37:T40)/4</f>
        <v>-263165.31304550194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1098030.7888585767</v>
      </c>
      <c r="Q41" s="124">
        <f t="shared" si="3"/>
        <v>446936.11523131392</v>
      </c>
      <c r="R41" s="124">
        <f t="shared" si="4"/>
        <v>457396.86932757474</v>
      </c>
      <c r="S41" s="124">
        <f t="shared" si="5"/>
        <v>475986.92098764126</v>
      </c>
      <c r="T41" s="124">
        <f t="shared" si="6"/>
        <v>-282289.1166879533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1125716.2060729391</v>
      </c>
      <c r="Q42" s="124">
        <f t="shared" si="3"/>
        <v>459471.29977313092</v>
      </c>
      <c r="R42" s="124">
        <f t="shared" si="4"/>
        <v>470506.98974823282</v>
      </c>
      <c r="S42" s="124">
        <f t="shared" si="5"/>
        <v>486118.1343409876</v>
      </c>
      <c r="T42" s="124">
        <f t="shared" si="6"/>
        <v>-290380.21778941236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1154112.6934372818</v>
      </c>
      <c r="Q43" s="124">
        <f t="shared" si="3"/>
        <v>472358.05771916045</v>
      </c>
      <c r="R43" s="124">
        <f t="shared" si="4"/>
        <v>483992.87849825621</v>
      </c>
      <c r="S43" s="124">
        <f t="shared" si="5"/>
        <v>496464.98698920792</v>
      </c>
      <c r="T43" s="124">
        <f t="shared" si="6"/>
        <v>-298703.22976934287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844464.92209219933</v>
      </c>
      <c r="V44" s="124">
        <f>SUM(Q41:Q44)/4</f>
        <v>344691.36818090128</v>
      </c>
      <c r="W44" s="124">
        <f>SUM(R41:R44)/4</f>
        <v>352974.18439351593</v>
      </c>
      <c r="X44" s="124">
        <f>SUM(S41:S44)/4</f>
        <v>364642.51057945919</v>
      </c>
      <c r="Y44" s="124">
        <f>SUM(T41:T44)/4</f>
        <v>-217843.14106167713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22990563.164989416</v>
      </c>
      <c r="Q50" s="196">
        <f>SUM(Q$17:Q$48)</f>
        <v>9109609.7539005205</v>
      </c>
      <c r="R50" s="196">
        <f>SUM(R$17:R$48)</f>
        <v>9270962.7576652858</v>
      </c>
      <c r="S50" s="196">
        <f>SUM(S$17:S$48)</f>
        <v>10331699.880589217</v>
      </c>
      <c r="T50" s="196">
        <f>SUM(T$17:T$48)</f>
        <v>-5721709.2271656059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-2.9802322387695313E-8</v>
      </c>
      <c r="Q51" s="188">
        <f>Q50-Q$10</f>
        <v>0</v>
      </c>
      <c r="R51" s="188">
        <f>R50-R$10</f>
        <v>-1.6763806343078613E-8</v>
      </c>
      <c r="S51" s="188">
        <f>S50-S$10</f>
        <v>-2.2351741790771484E-8</v>
      </c>
      <c r="T51" s="188">
        <f>T50-T$10</f>
        <v>8.3819031715393066E-9</v>
      </c>
      <c r="U51" s="188">
        <f>SUM(Q50:T50)-P$10</f>
        <v>-2.9802322387695313E-8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2.4939167473928103E-2</v>
      </c>
      <c r="Z52" s="2"/>
    </row>
    <row r="53" spans="13:26" x14ac:dyDescent="0.2">
      <c r="M53" s="2"/>
      <c r="O53" s="134" t="s">
        <v>236</v>
      </c>
      <c r="P53" s="197">
        <f>((1+P52)^(1/12))-1</f>
        <v>2.0548802138000699E-3</v>
      </c>
      <c r="Z53" s="2"/>
    </row>
    <row r="54" spans="13:26" x14ac:dyDescent="0.2">
      <c r="M54" s="2"/>
      <c r="O54" s="134" t="s">
        <v>235</v>
      </c>
      <c r="P54" s="196">
        <f>P10</f>
        <v>22990563.164989445</v>
      </c>
      <c r="Z54" s="2"/>
    </row>
    <row r="55" spans="13:26" x14ac:dyDescent="0.2">
      <c r="M55" s="2"/>
      <c r="O55" s="134" t="s">
        <v>234</v>
      </c>
      <c r="P55" s="196">
        <f>P54/(1+P53)^P56</f>
        <v>11822278.500403661</v>
      </c>
      <c r="Z55" s="2"/>
    </row>
    <row r="56" spans="13:26" x14ac:dyDescent="0.2">
      <c r="M56" s="2"/>
      <c r="O56" s="134" t="s">
        <v>233</v>
      </c>
      <c r="P56" s="124">
        <f>$P$12*12</f>
        <v>324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50009.306375438755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50009.306375438755</v>
      </c>
      <c r="Q59" s="124">
        <f t="shared" ref="Q59:Q122" si="7">O59*$P$53</f>
        <v>0</v>
      </c>
      <c r="R59" s="124">
        <f t="shared" ref="R59:R122" si="8">O59+P59+Q59</f>
        <v>50009.306375438755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50009.306375438755</v>
      </c>
      <c r="P60" s="124">
        <f t="shared" ref="P60:P123" si="11">P59</f>
        <v>50009.306375438755</v>
      </c>
      <c r="Q60" s="124">
        <f t="shared" si="7"/>
        <v>102.76313417675479</v>
      </c>
      <c r="R60" s="124">
        <f t="shared" si="8"/>
        <v>100121.37588505427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100121.37588505427</v>
      </c>
      <c r="P61" s="124">
        <f t="shared" si="11"/>
        <v>50009.306375438755</v>
      </c>
      <c r="Q61" s="124">
        <f t="shared" si="7"/>
        <v>205.73743428463746</v>
      </c>
      <c r="R61" s="124">
        <f t="shared" si="8"/>
        <v>150336.41969477767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150336.41969477767</v>
      </c>
      <c r="P62" s="124">
        <f t="shared" si="11"/>
        <v>50009.306375438755</v>
      </c>
      <c r="Q62" s="124">
        <f t="shared" si="7"/>
        <v>308.92333424434179</v>
      </c>
      <c r="R62" s="124">
        <f t="shared" si="8"/>
        <v>200654.64940446077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200654.64940446077</v>
      </c>
      <c r="P63" s="124">
        <f t="shared" si="11"/>
        <v>50009.306375438755</v>
      </c>
      <c r="Q63" s="124">
        <f t="shared" si="7"/>
        <v>412.32126886821641</v>
      </c>
      <c r="R63" s="124">
        <f t="shared" si="8"/>
        <v>251076.27704876775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251076.27704876775</v>
      </c>
      <c r="P64" s="124">
        <f t="shared" si="11"/>
        <v>50009.306375438755</v>
      </c>
      <c r="Q64" s="124">
        <f t="shared" si="7"/>
        <v>515.93167386209745</v>
      </c>
      <c r="R64" s="124">
        <f t="shared" si="8"/>
        <v>301601.51509806857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301601.51509806857</v>
      </c>
      <c r="P65" s="124">
        <f t="shared" si="11"/>
        <v>50009.306375438755</v>
      </c>
      <c r="Q65" s="124">
        <f t="shared" si="7"/>
        <v>619.7549858271442</v>
      </c>
      <c r="R65" s="124">
        <f t="shared" si="8"/>
        <v>352230.57645933446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352230.57645933446</v>
      </c>
      <c r="P66" s="124">
        <f t="shared" si="11"/>
        <v>50009.306375438755</v>
      </c>
      <c r="Q66" s="124">
        <f t="shared" si="7"/>
        <v>723.79164226167904</v>
      </c>
      <c r="R66" s="124">
        <f t="shared" si="8"/>
        <v>402963.67447703489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402963.67447703489</v>
      </c>
      <c r="P67" s="124">
        <f t="shared" si="11"/>
        <v>50009.306375438755</v>
      </c>
      <c r="Q67" s="124">
        <f t="shared" si="7"/>
        <v>828.04208156303127</v>
      </c>
      <c r="R67" s="124">
        <f t="shared" si="8"/>
        <v>453801.02293403668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453801.02293403668</v>
      </c>
      <c r="P68" s="124">
        <f t="shared" si="11"/>
        <v>50009.306375438755</v>
      </c>
      <c r="Q68" s="124">
        <f t="shared" si="7"/>
        <v>932.50674302938376</v>
      </c>
      <c r="R68" s="124">
        <f t="shared" si="8"/>
        <v>504742.83605250483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504742.83605250483</v>
      </c>
      <c r="P69" s="124">
        <f t="shared" si="11"/>
        <v>50009.306375438755</v>
      </c>
      <c r="Q69" s="124">
        <f t="shared" si="7"/>
        <v>1037.1860668616248</v>
      </c>
      <c r="R69" s="124">
        <f t="shared" si="8"/>
        <v>555789.32849480526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555789.32849480526</v>
      </c>
      <c r="P70" s="124">
        <f t="shared" si="11"/>
        <v>50009.306375438755</v>
      </c>
      <c r="Q70" s="124">
        <f t="shared" si="7"/>
        <v>1142.0804941652027</v>
      </c>
      <c r="R70" s="124">
        <f t="shared" si="8"/>
        <v>606940.71536440914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606940.71536440914</v>
      </c>
      <c r="P71" s="124">
        <f t="shared" si="11"/>
        <v>50009.306375438755</v>
      </c>
      <c r="Q71" s="124">
        <f t="shared" si="7"/>
        <v>1247.1904669519845</v>
      </c>
      <c r="R71" s="124">
        <f t="shared" si="8"/>
        <v>658197.21220679989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658197.21220679989</v>
      </c>
      <c r="P72" s="124">
        <f t="shared" si="11"/>
        <v>50009.306375438755</v>
      </c>
      <c r="Q72" s="124">
        <f t="shared" si="7"/>
        <v>1352.5164281421189</v>
      </c>
      <c r="R72" s="124">
        <f t="shared" si="8"/>
        <v>709559.03501038067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709559.03501038067</v>
      </c>
      <c r="P73" s="124">
        <f t="shared" si="11"/>
        <v>50009.306375438755</v>
      </c>
      <c r="Q73" s="124">
        <f t="shared" si="7"/>
        <v>1458.0588215659022</v>
      </c>
      <c r="R73" s="124">
        <f t="shared" si="8"/>
        <v>761026.40020738542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761026.40020738542</v>
      </c>
      <c r="P74" s="124">
        <f t="shared" si="11"/>
        <v>50009.306375438755</v>
      </c>
      <c r="Q74" s="124">
        <f t="shared" si="7"/>
        <v>1563.8180919656497</v>
      </c>
      <c r="R74" s="124">
        <f t="shared" si="8"/>
        <v>812599.52467478986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812599.52467478986</v>
      </c>
      <c r="P75" s="124">
        <f t="shared" si="11"/>
        <v>50009.306375438755</v>
      </c>
      <c r="Q75" s="124">
        <f t="shared" si="7"/>
        <v>1669.7946849975674</v>
      </c>
      <c r="R75" s="124">
        <f t="shared" si="8"/>
        <v>864278.62573522609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864278.62573522609</v>
      </c>
      <c r="P76" s="124">
        <f t="shared" si="11"/>
        <v>50009.306375438755</v>
      </c>
      <c r="Q76" s="124">
        <f t="shared" si="7"/>
        <v>1775.9890472336319</v>
      </c>
      <c r="R76" s="124">
        <f t="shared" si="8"/>
        <v>916063.9211578985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916063.9211578985</v>
      </c>
      <c r="P77" s="124">
        <f t="shared" si="11"/>
        <v>50009.306375438755</v>
      </c>
      <c r="Q77" s="124">
        <f t="shared" si="7"/>
        <v>1882.4016261634729</v>
      </c>
      <c r="R77" s="124">
        <f t="shared" si="8"/>
        <v>967955.62915950071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967955.62915950071</v>
      </c>
      <c r="P78" s="124">
        <f t="shared" si="11"/>
        <v>50009.306375438755</v>
      </c>
      <c r="Q78" s="124">
        <f t="shared" si="7"/>
        <v>1989.032870196256</v>
      </c>
      <c r="R78" s="124">
        <f t="shared" si="8"/>
        <v>1019953.9684051357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1019953.9684051357</v>
      </c>
      <c r="P79" s="124">
        <f t="shared" si="11"/>
        <v>50009.306375438755</v>
      </c>
      <c r="Q79" s="124">
        <f t="shared" si="7"/>
        <v>2095.8832286625748</v>
      </c>
      <c r="R79" s="124">
        <f t="shared" si="8"/>
        <v>1072059.1580092371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1072059.1580092371</v>
      </c>
      <c r="P80" s="124">
        <f t="shared" si="11"/>
        <v>50009.306375438755</v>
      </c>
      <c r="Q80" s="124">
        <f t="shared" si="7"/>
        <v>2202.953151816344</v>
      </c>
      <c r="R80" s="124">
        <f t="shared" si="8"/>
        <v>1124271.4175364922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1124271.4175364922</v>
      </c>
      <c r="P81" s="124">
        <f t="shared" si="11"/>
        <v>50009.306375438755</v>
      </c>
      <c r="Q81" s="124">
        <f t="shared" si="7"/>
        <v>2310.2430908366946</v>
      </c>
      <c r="R81" s="124">
        <f t="shared" si="8"/>
        <v>1176590.9670027678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1176590.9670027678</v>
      </c>
      <c r="P82" s="124">
        <f t="shared" si="11"/>
        <v>50009.306375438755</v>
      </c>
      <c r="Q82" s="124">
        <f t="shared" si="7"/>
        <v>2417.7534978298786</v>
      </c>
      <c r="R82" s="124">
        <f t="shared" si="8"/>
        <v>1229018.0268760365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1229018.0268760365</v>
      </c>
      <c r="P83" s="124">
        <f t="shared" si="11"/>
        <v>50009.306375438755</v>
      </c>
      <c r="Q83" s="124">
        <f t="shared" si="7"/>
        <v>2525.4848258311699</v>
      </c>
      <c r="R83" s="124">
        <f t="shared" si="8"/>
        <v>1281552.8180773065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1281552.8180773065</v>
      </c>
      <c r="P84" s="124">
        <f t="shared" si="11"/>
        <v>50009.306375438755</v>
      </c>
      <c r="Q84" s="124">
        <f t="shared" si="7"/>
        <v>2633.4375288067777</v>
      </c>
      <c r="R84" s="124">
        <f t="shared" si="8"/>
        <v>1334195.561981552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1334195.561981552</v>
      </c>
      <c r="P85" s="124">
        <f t="shared" si="11"/>
        <v>50009.306375438755</v>
      </c>
      <c r="Q85" s="124">
        <f t="shared" si="7"/>
        <v>2741.612061655756</v>
      </c>
      <c r="R85" s="124">
        <f t="shared" si="8"/>
        <v>1386946.4804186467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1386946.4804186467</v>
      </c>
      <c r="P86" s="124">
        <f t="shared" si="11"/>
        <v>50009.306375438755</v>
      </c>
      <c r="Q86" s="124">
        <f t="shared" si="7"/>
        <v>2850.008880211923</v>
      </c>
      <c r="R86" s="124">
        <f t="shared" si="8"/>
        <v>1439805.7956742975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1439805.7956742975</v>
      </c>
      <c r="P87" s="124">
        <f t="shared" si="11"/>
        <v>50009.306375438755</v>
      </c>
      <c r="Q87" s="124">
        <f t="shared" si="7"/>
        <v>2958.6284412457803</v>
      </c>
      <c r="R87" s="124">
        <f t="shared" si="8"/>
        <v>1492773.7304909821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1492773.7304909821</v>
      </c>
      <c r="P88" s="124">
        <f t="shared" si="11"/>
        <v>50009.306375438755</v>
      </c>
      <c r="Q88" s="124">
        <f t="shared" si="7"/>
        <v>3067.4712024664373</v>
      </c>
      <c r="R88" s="124">
        <f t="shared" si="8"/>
        <v>1545850.5080688873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1545850.5080688873</v>
      </c>
      <c r="P89" s="124">
        <f t="shared" si="11"/>
        <v>50009.306375438755</v>
      </c>
      <c r="Q89" s="124">
        <f t="shared" si="7"/>
        <v>3176.5376225235418</v>
      </c>
      <c r="R89" s="124">
        <f t="shared" si="8"/>
        <v>1599036.3520668496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1599036.3520668496</v>
      </c>
      <c r="P90" s="124">
        <f t="shared" si="11"/>
        <v>50009.306375438755</v>
      </c>
      <c r="Q90" s="124">
        <f t="shared" si="7"/>
        <v>3285.8281610092117</v>
      </c>
      <c r="R90" s="124">
        <f t="shared" si="8"/>
        <v>1652331.4866032975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1652331.4866032975</v>
      </c>
      <c r="P91" s="124">
        <f t="shared" si="11"/>
        <v>50009.306375438755</v>
      </c>
      <c r="Q91" s="124">
        <f t="shared" si="7"/>
        <v>3395.3432784599713</v>
      </c>
      <c r="R91" s="124">
        <f t="shared" si="8"/>
        <v>1705736.1362571963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1705736.1362571963</v>
      </c>
      <c r="P92" s="124">
        <f t="shared" si="11"/>
        <v>50009.306375438755</v>
      </c>
      <c r="Q92" s="124">
        <f t="shared" si="7"/>
        <v>3505.0834363586928</v>
      </c>
      <c r="R92" s="124">
        <f t="shared" si="8"/>
        <v>1759250.5260689938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1759250.5260689938</v>
      </c>
      <c r="P93" s="124">
        <f t="shared" si="11"/>
        <v>50009.306375438755</v>
      </c>
      <c r="Q93" s="124">
        <f t="shared" si="7"/>
        <v>3615.0490971365393</v>
      </c>
      <c r="R93" s="124">
        <f t="shared" si="8"/>
        <v>1812874.8815415693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1812874.8815415693</v>
      </c>
      <c r="P94" s="124">
        <f t="shared" si="11"/>
        <v>50009.306375438755</v>
      </c>
      <c r="Q94" s="124">
        <f t="shared" si="7"/>
        <v>3725.2407241749161</v>
      </c>
      <c r="R94" s="124">
        <f t="shared" si="8"/>
        <v>1866609.4286411831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1866609.4286411831</v>
      </c>
      <c r="P95" s="124">
        <f t="shared" si="11"/>
        <v>50009.306375438755</v>
      </c>
      <c r="Q95" s="124">
        <f t="shared" si="7"/>
        <v>3835.6587818074204</v>
      </c>
      <c r="R95" s="124">
        <f t="shared" si="8"/>
        <v>1920454.3937984293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1920454.3937984293</v>
      </c>
      <c r="P96" s="124">
        <f t="shared" si="11"/>
        <v>50009.306375438755</v>
      </c>
      <c r="Q96" s="124">
        <f t="shared" si="7"/>
        <v>3946.3037353218001</v>
      </c>
      <c r="R96" s="124">
        <f t="shared" si="8"/>
        <v>1974410.00390919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1974410.00390919</v>
      </c>
      <c r="P97" s="124">
        <f t="shared" si="11"/>
        <v>50009.306375438755</v>
      </c>
      <c r="Q97" s="124">
        <f t="shared" si="7"/>
        <v>4057.176050961913</v>
      </c>
      <c r="R97" s="124">
        <f t="shared" si="8"/>
        <v>2028476.4863355907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2028476.4863355907</v>
      </c>
      <c r="P98" s="124">
        <f t="shared" si="11"/>
        <v>50009.306375438755</v>
      </c>
      <c r="Q98" s="124">
        <f t="shared" si="7"/>
        <v>4168.2761959296931</v>
      </c>
      <c r="R98" s="124">
        <f t="shared" si="8"/>
        <v>2082654.0689069591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2082654.0689069591</v>
      </c>
      <c r="P99" s="124">
        <f t="shared" si="11"/>
        <v>50009.306375438755</v>
      </c>
      <c r="Q99" s="124">
        <f t="shared" si="7"/>
        <v>4279.604638387118</v>
      </c>
      <c r="R99" s="124">
        <f t="shared" si="8"/>
        <v>2136942.9799207849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2136942.9799207849</v>
      </c>
      <c r="P100" s="124">
        <f t="shared" si="11"/>
        <v>50009.306375438755</v>
      </c>
      <c r="Q100" s="124">
        <f t="shared" si="7"/>
        <v>4391.161847458181</v>
      </c>
      <c r="R100" s="124">
        <f t="shared" si="8"/>
        <v>2191343.448143682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2191343.448143682</v>
      </c>
      <c r="P101" s="124">
        <f t="shared" si="11"/>
        <v>50009.306375438755</v>
      </c>
      <c r="Q101" s="124">
        <f t="shared" si="7"/>
        <v>4502.948293230872</v>
      </c>
      <c r="R101" s="124">
        <f t="shared" si="8"/>
        <v>2245855.7028123518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2245855.7028123518</v>
      </c>
      <c r="P102" s="124">
        <f t="shared" si="11"/>
        <v>50009.306375438755</v>
      </c>
      <c r="Q102" s="124">
        <f t="shared" si="7"/>
        <v>4614.9644467591515</v>
      </c>
      <c r="R102" s="124">
        <f t="shared" si="8"/>
        <v>2300479.9736345499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2300479.9736345499</v>
      </c>
      <c r="P103" s="124">
        <f t="shared" si="11"/>
        <v>50009.306375438755</v>
      </c>
      <c r="Q103" s="124">
        <f t="shared" si="7"/>
        <v>4727.2107800649428</v>
      </c>
      <c r="R103" s="124">
        <f t="shared" si="8"/>
        <v>2355216.4907900537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2355216.4907900537</v>
      </c>
      <c r="P104" s="124">
        <f t="shared" si="11"/>
        <v>50009.306375438755</v>
      </c>
      <c r="Q104" s="124">
        <f t="shared" si="7"/>
        <v>4839.6877661401159</v>
      </c>
      <c r="R104" s="124">
        <f t="shared" si="8"/>
        <v>2410065.4849316329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2410065.4849316329</v>
      </c>
      <c r="P105" s="124">
        <f t="shared" si="11"/>
        <v>50009.306375438755</v>
      </c>
      <c r="Q105" s="124">
        <f t="shared" si="7"/>
        <v>4952.3958789484832</v>
      </c>
      <c r="R105" s="124">
        <f t="shared" si="8"/>
        <v>2465027.18718602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2465027.18718602</v>
      </c>
      <c r="P106" s="124">
        <f t="shared" si="11"/>
        <v>50009.306375438755</v>
      </c>
      <c r="Q106" s="124">
        <f t="shared" si="7"/>
        <v>5065.3355934277934</v>
      </c>
      <c r="R106" s="124">
        <f t="shared" si="8"/>
        <v>2520101.8291548868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2520101.8291548868</v>
      </c>
      <c r="P107" s="124">
        <f t="shared" si="11"/>
        <v>50009.306375438755</v>
      </c>
      <c r="Q107" s="124">
        <f t="shared" si="7"/>
        <v>5178.5073854917409</v>
      </c>
      <c r="R107" s="124">
        <f t="shared" si="8"/>
        <v>2575289.6429158174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2575289.6429158174</v>
      </c>
      <c r="P108" s="124">
        <f t="shared" si="11"/>
        <v>50009.306375438755</v>
      </c>
      <c r="Q108" s="124">
        <f t="shared" si="7"/>
        <v>5291.911732031961</v>
      </c>
      <c r="R108" s="124">
        <f t="shared" si="8"/>
        <v>2630590.8610232882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2630590.8610232882</v>
      </c>
      <c r="P109" s="124">
        <f t="shared" si="11"/>
        <v>50009.306375438755</v>
      </c>
      <c r="Q109" s="124">
        <f t="shared" si="7"/>
        <v>5405.5491109200448</v>
      </c>
      <c r="R109" s="124">
        <f t="shared" si="8"/>
        <v>2686005.7165096472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2686005.7165096472</v>
      </c>
      <c r="P110" s="124">
        <f t="shared" si="11"/>
        <v>50009.306375438755</v>
      </c>
      <c r="Q110" s="124">
        <f t="shared" si="7"/>
        <v>5519.4200010095537</v>
      </c>
      <c r="R110" s="124">
        <f t="shared" si="8"/>
        <v>2741534.4428860955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2741534.4428860955</v>
      </c>
      <c r="P111" s="124">
        <f t="shared" si="11"/>
        <v>50009.306375438755</v>
      </c>
      <c r="Q111" s="124">
        <f t="shared" si="7"/>
        <v>5633.5248821380355</v>
      </c>
      <c r="R111" s="124">
        <f t="shared" si="8"/>
        <v>2797177.2741436725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2797177.2741436725</v>
      </c>
      <c r="P112" s="124">
        <f t="shared" si="11"/>
        <v>50009.306375438755</v>
      </c>
      <c r="Q112" s="124">
        <f t="shared" si="7"/>
        <v>5747.8642351290464</v>
      </c>
      <c r="R112" s="124">
        <f t="shared" si="8"/>
        <v>2852934.4447542406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2852934.4447542406</v>
      </c>
      <c r="P113" s="124">
        <f t="shared" si="11"/>
        <v>50009.306375438755</v>
      </c>
      <c r="Q113" s="124">
        <f t="shared" si="7"/>
        <v>5862.4385417941776</v>
      </c>
      <c r="R113" s="124">
        <f t="shared" si="8"/>
        <v>2908806.1896714736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2908806.1896714736</v>
      </c>
      <c r="P114" s="124">
        <f t="shared" si="11"/>
        <v>50009.306375438755</v>
      </c>
      <c r="Q114" s="124">
        <f t="shared" si="7"/>
        <v>5977.2482849350845</v>
      </c>
      <c r="R114" s="124">
        <f t="shared" si="8"/>
        <v>2964792.7443318474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2964792.7443318474</v>
      </c>
      <c r="P115" s="124">
        <f t="shared" si="11"/>
        <v>50009.306375438755</v>
      </c>
      <c r="Q115" s="124">
        <f t="shared" si="7"/>
        <v>6092.2939483455229</v>
      </c>
      <c r="R115" s="124">
        <f t="shared" si="8"/>
        <v>3020894.3446556316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3020894.3446556316</v>
      </c>
      <c r="P116" s="124">
        <f t="shared" si="11"/>
        <v>50009.306375438755</v>
      </c>
      <c r="Q116" s="124">
        <f t="shared" si="7"/>
        <v>6207.5760168133866</v>
      </c>
      <c r="R116" s="124">
        <f t="shared" si="8"/>
        <v>3077111.2270478839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3077111.2270478839</v>
      </c>
      <c r="P117" s="124">
        <f t="shared" si="11"/>
        <v>50009.306375438755</v>
      </c>
      <c r="Q117" s="124">
        <f t="shared" si="7"/>
        <v>6323.0949761227512</v>
      </c>
      <c r="R117" s="124">
        <f t="shared" si="8"/>
        <v>3133443.6283994457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3133443.6283994457</v>
      </c>
      <c r="P118" s="124">
        <f t="shared" si="11"/>
        <v>50009.306375438755</v>
      </c>
      <c r="Q118" s="124">
        <f t="shared" si="7"/>
        <v>6438.8513130559195</v>
      </c>
      <c r="R118" s="124">
        <f t="shared" si="8"/>
        <v>3189891.7860879404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3189891.7860879404</v>
      </c>
      <c r="P119" s="124">
        <f t="shared" si="11"/>
        <v>50009.306375438755</v>
      </c>
      <c r="Q119" s="124">
        <f t="shared" si="7"/>
        <v>6554.8455153954737</v>
      </c>
      <c r="R119" s="124">
        <f t="shared" si="8"/>
        <v>3246455.9379787748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3246455.9379787748</v>
      </c>
      <c r="P120" s="124">
        <f t="shared" si="11"/>
        <v>50009.306375438755</v>
      </c>
      <c r="Q120" s="124">
        <f t="shared" si="7"/>
        <v>6671.0780719263312</v>
      </c>
      <c r="R120" s="124">
        <f t="shared" si="8"/>
        <v>3303136.3224261398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3303136.3224261398</v>
      </c>
      <c r="P121" s="124">
        <f t="shared" si="11"/>
        <v>50009.306375438755</v>
      </c>
      <c r="Q121" s="124">
        <f t="shared" si="7"/>
        <v>6787.5494724378032</v>
      </c>
      <c r="R121" s="124">
        <f t="shared" si="8"/>
        <v>3359933.1782740164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3359933.1782740164</v>
      </c>
      <c r="P122" s="124">
        <f t="shared" si="11"/>
        <v>50009.306375438755</v>
      </c>
      <c r="Q122" s="124">
        <f t="shared" si="7"/>
        <v>6904.2602077256588</v>
      </c>
      <c r="R122" s="124">
        <f t="shared" si="8"/>
        <v>3416846.7448571809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3416846.7448571809</v>
      </c>
      <c r="P123" s="124">
        <f t="shared" si="11"/>
        <v>50009.306375438755</v>
      </c>
      <c r="Q123" s="124">
        <f t="shared" ref="Q123:Q186" si="12">O123*$P$53</f>
        <v>7021.2107695941968</v>
      </c>
      <c r="R123" s="124">
        <f t="shared" ref="R123:R186" si="13">O123+P123+Q123</f>
        <v>3473877.2620022139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3473877.2620022139</v>
      </c>
      <c r="P124" s="124">
        <f t="shared" ref="P124:P187" si="16">P123</f>
        <v>50009.306375438755</v>
      </c>
      <c r="Q124" s="124">
        <f t="shared" si="12"/>
        <v>7138.4016508583109</v>
      </c>
      <c r="R124" s="124">
        <f t="shared" si="13"/>
        <v>3531024.9700285108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3531024.9700285108</v>
      </c>
      <c r="P125" s="124">
        <f t="shared" si="16"/>
        <v>50009.306375438755</v>
      </c>
      <c r="Q125" s="124">
        <f t="shared" si="12"/>
        <v>7255.8333453455716</v>
      </c>
      <c r="R125" s="124">
        <f t="shared" si="13"/>
        <v>3588290.1097492953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3588290.1097492953</v>
      </c>
      <c r="P126" s="124">
        <f t="shared" si="16"/>
        <v>50009.306375438755</v>
      </c>
      <c r="Q126" s="124">
        <f t="shared" si="12"/>
        <v>7373.5063478983084</v>
      </c>
      <c r="R126" s="124">
        <f t="shared" si="13"/>
        <v>3645672.9224726325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3645672.9224726325</v>
      </c>
      <c r="P127" s="124">
        <f t="shared" si="16"/>
        <v>50009.306375438755</v>
      </c>
      <c r="Q127" s="124">
        <f t="shared" si="12"/>
        <v>7491.4211543756892</v>
      </c>
      <c r="R127" s="124">
        <f t="shared" si="13"/>
        <v>3703173.650002447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3703173.650002447</v>
      </c>
      <c r="P128" s="124">
        <f t="shared" si="16"/>
        <v>50009.306375438755</v>
      </c>
      <c r="Q128" s="124">
        <f t="shared" si="12"/>
        <v>7609.5782616558135</v>
      </c>
      <c r="R128" s="124">
        <f t="shared" si="13"/>
        <v>3760792.5346395415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3760792.5346395415</v>
      </c>
      <c r="P129" s="124">
        <f t="shared" si="16"/>
        <v>50009.306375438755</v>
      </c>
      <c r="Q129" s="124">
        <f t="shared" si="12"/>
        <v>7727.9781676378079</v>
      </c>
      <c r="R129" s="124">
        <f t="shared" si="13"/>
        <v>3818529.8191826181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3818529.8191826181</v>
      </c>
      <c r="P130" s="124">
        <f t="shared" si="16"/>
        <v>50009.306375438755</v>
      </c>
      <c r="Q130" s="124">
        <f t="shared" si="12"/>
        <v>7846.6213712439203</v>
      </c>
      <c r="R130" s="124">
        <f t="shared" si="13"/>
        <v>3876385.7469293009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3876385.7469293009</v>
      </c>
      <c r="P131" s="124">
        <f t="shared" si="16"/>
        <v>50009.306375438755</v>
      </c>
      <c r="Q131" s="124">
        <f t="shared" si="12"/>
        <v>7965.5083724216256</v>
      </c>
      <c r="R131" s="124">
        <f t="shared" si="13"/>
        <v>3934360.5616771616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3934360.5616771616</v>
      </c>
      <c r="P132" s="124">
        <f t="shared" si="16"/>
        <v>50009.306375438755</v>
      </c>
      <c r="Q132" s="124">
        <f t="shared" si="12"/>
        <v>8084.6396721457286</v>
      </c>
      <c r="R132" s="124">
        <f t="shared" si="13"/>
        <v>3992454.5077247461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3992454.5077247461</v>
      </c>
      <c r="P133" s="124">
        <f t="shared" si="16"/>
        <v>50009.306375438755</v>
      </c>
      <c r="Q133" s="124">
        <f t="shared" si="12"/>
        <v>8204.0157724204801</v>
      </c>
      <c r="R133" s="124">
        <f t="shared" si="13"/>
        <v>4050667.8298726054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4050667.8298726054</v>
      </c>
      <c r="P134" s="124">
        <f t="shared" si="16"/>
        <v>50009.306375438755</v>
      </c>
      <c r="Q134" s="124">
        <f t="shared" si="12"/>
        <v>8323.6371762816852</v>
      </c>
      <c r="R134" s="124">
        <f t="shared" si="13"/>
        <v>4109000.773424326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4109000.773424326</v>
      </c>
      <c r="P135" s="124">
        <f t="shared" si="16"/>
        <v>50009.306375438755</v>
      </c>
      <c r="Q135" s="124">
        <f t="shared" si="12"/>
        <v>8443.5043877988319</v>
      </c>
      <c r="R135" s="124">
        <f t="shared" si="13"/>
        <v>4167453.5841875635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4167453.5841875635</v>
      </c>
      <c r="P136" s="124">
        <f t="shared" si="16"/>
        <v>50009.306375438755</v>
      </c>
      <c r="Q136" s="124">
        <f t="shared" si="12"/>
        <v>8563.6179120772085</v>
      </c>
      <c r="R136" s="124">
        <f t="shared" si="13"/>
        <v>4226026.5084750792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4226026.5084750792</v>
      </c>
      <c r="P137" s="124">
        <f t="shared" si="16"/>
        <v>50009.306375438755</v>
      </c>
      <c r="Q137" s="124">
        <f t="shared" si="12"/>
        <v>8683.9782552600336</v>
      </c>
      <c r="R137" s="124">
        <f t="shared" si="13"/>
        <v>4284719.7931057774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4284719.7931057774</v>
      </c>
      <c r="P138" s="124">
        <f t="shared" si="16"/>
        <v>50009.306375438755</v>
      </c>
      <c r="Q138" s="124">
        <f t="shared" si="12"/>
        <v>8804.585924530591</v>
      </c>
      <c r="R138" s="124">
        <f t="shared" si="13"/>
        <v>4343533.6854057461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4343533.6854057461</v>
      </c>
      <c r="P139" s="124">
        <f t="shared" si="16"/>
        <v>50009.306375438755</v>
      </c>
      <c r="Q139" s="124">
        <f t="shared" si="12"/>
        <v>8925.4414281143654</v>
      </c>
      <c r="R139" s="124">
        <f t="shared" si="13"/>
        <v>4402468.4332092991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4402468.4332092991</v>
      </c>
      <c r="P140" s="124">
        <f t="shared" si="16"/>
        <v>50009.306375438755</v>
      </c>
      <c r="Q140" s="124">
        <f t="shared" si="12"/>
        <v>9046.5452752811834</v>
      </c>
      <c r="R140" s="124">
        <f t="shared" si="13"/>
        <v>4461524.2848600186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4461524.2848600186</v>
      </c>
      <c r="P141" s="124">
        <f t="shared" si="16"/>
        <v>50009.306375438755</v>
      </c>
      <c r="Q141" s="124">
        <f t="shared" si="12"/>
        <v>9167.8979763473599</v>
      </c>
      <c r="R141" s="124">
        <f t="shared" si="13"/>
        <v>4520701.4892118042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4520701.4892118042</v>
      </c>
      <c r="P142" s="124">
        <f t="shared" si="16"/>
        <v>50009.306375438755</v>
      </c>
      <c r="Q142" s="124">
        <f t="shared" si="12"/>
        <v>9289.5000426778461</v>
      </c>
      <c r="R142" s="124">
        <f t="shared" si="13"/>
        <v>4580000.2956299204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4580000.2956299204</v>
      </c>
      <c r="P143" s="124">
        <f t="shared" si="16"/>
        <v>50009.306375438755</v>
      </c>
      <c r="Q143" s="124">
        <f t="shared" si="12"/>
        <v>9411.3519866883944</v>
      </c>
      <c r="R143" s="124">
        <f t="shared" si="13"/>
        <v>4639420.9539920473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4639420.9539920473</v>
      </c>
      <c r="P144" s="124">
        <f t="shared" si="16"/>
        <v>50009.306375438755</v>
      </c>
      <c r="Q144" s="124">
        <f t="shared" si="12"/>
        <v>9533.4543218477029</v>
      </c>
      <c r="R144" s="124">
        <f t="shared" si="13"/>
        <v>4698963.714689333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4698963.714689333</v>
      </c>
      <c r="P145" s="124">
        <f t="shared" si="16"/>
        <v>50009.306375438755</v>
      </c>
      <c r="Q145" s="124">
        <f t="shared" si="12"/>
        <v>9655.8075626795871</v>
      </c>
      <c r="R145" s="124">
        <f t="shared" si="13"/>
        <v>4758628.8286274513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4758628.8286274513</v>
      </c>
      <c r="P146" s="124">
        <f t="shared" si="16"/>
        <v>50009.306375438755</v>
      </c>
      <c r="Q146" s="124">
        <f t="shared" si="12"/>
        <v>9778.412224765154</v>
      </c>
      <c r="R146" s="124">
        <f t="shared" si="13"/>
        <v>4818416.5472276546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4818416.5472276546</v>
      </c>
      <c r="P147" s="124">
        <f t="shared" si="16"/>
        <v>50009.306375438755</v>
      </c>
      <c r="Q147" s="124">
        <f t="shared" si="12"/>
        <v>9901.2688247449569</v>
      </c>
      <c r="R147" s="124">
        <f t="shared" si="13"/>
        <v>4878327.1224278379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4878327.1224278379</v>
      </c>
      <c r="P148" s="124">
        <f t="shared" si="16"/>
        <v>50009.306375438755</v>
      </c>
      <c r="Q148" s="124">
        <f t="shared" si="12"/>
        <v>10024.377880321195</v>
      </c>
      <c r="R148" s="124">
        <f t="shared" si="13"/>
        <v>4938360.8066835972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4938360.8066835972</v>
      </c>
      <c r="P149" s="124">
        <f t="shared" si="16"/>
        <v>50009.306375438755</v>
      </c>
      <c r="Q149" s="124">
        <f t="shared" si="12"/>
        <v>10147.739910259876</v>
      </c>
      <c r="R149" s="124">
        <f t="shared" si="13"/>
        <v>4998517.8529692953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4998517.8529692953</v>
      </c>
      <c r="P150" s="124">
        <f t="shared" si="16"/>
        <v>50009.306375438755</v>
      </c>
      <c r="Q150" s="124">
        <f t="shared" si="12"/>
        <v>10271.355434393012</v>
      </c>
      <c r="R150" s="124">
        <f t="shared" si="13"/>
        <v>5058798.5147791263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5058798.5147791263</v>
      </c>
      <c r="P151" s="124">
        <f t="shared" si="16"/>
        <v>50009.306375438755</v>
      </c>
      <c r="Q151" s="124">
        <f t="shared" si="12"/>
        <v>10395.224973620807</v>
      </c>
      <c r="R151" s="124">
        <f t="shared" si="13"/>
        <v>5119203.0461281855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5119203.0461281855</v>
      </c>
      <c r="P152" s="124">
        <f t="shared" si="16"/>
        <v>50009.306375438755</v>
      </c>
      <c r="Q152" s="124">
        <f t="shared" si="12"/>
        <v>10519.349049913855</v>
      </c>
      <c r="R152" s="124">
        <f t="shared" si="13"/>
        <v>5179731.7015535375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5179731.7015535375</v>
      </c>
      <c r="P153" s="124">
        <f t="shared" si="16"/>
        <v>50009.306375438755</v>
      </c>
      <c r="Q153" s="124">
        <f t="shared" si="12"/>
        <v>10643.728186315333</v>
      </c>
      <c r="R153" s="124">
        <f t="shared" si="13"/>
        <v>5240384.7361152908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5240384.7361152908</v>
      </c>
      <c r="P154" s="124">
        <f t="shared" si="16"/>
        <v>50009.306375438755</v>
      </c>
      <c r="Q154" s="124">
        <f t="shared" si="12"/>
        <v>10768.362906943212</v>
      </c>
      <c r="R154" s="124">
        <f t="shared" si="13"/>
        <v>5301162.4053976722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5301162.4053976722</v>
      </c>
      <c r="P155" s="124">
        <f t="shared" si="16"/>
        <v>50009.306375438755</v>
      </c>
      <c r="Q155" s="124">
        <f t="shared" si="12"/>
        <v>10893.253736992461</v>
      </c>
      <c r="R155" s="124">
        <f t="shared" si="13"/>
        <v>5362064.9655101029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5362064.9655101029</v>
      </c>
      <c r="P156" s="124">
        <f t="shared" si="16"/>
        <v>50009.306375438755</v>
      </c>
      <c r="Q156" s="124">
        <f t="shared" si="12"/>
        <v>11018.401202737265</v>
      </c>
      <c r="R156" s="124">
        <f t="shared" si="13"/>
        <v>5423092.6730882786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5423092.6730882786</v>
      </c>
      <c r="P157" s="124">
        <f t="shared" si="16"/>
        <v>50009.306375438755</v>
      </c>
      <c r="Q157" s="124">
        <f t="shared" si="12"/>
        <v>11143.805831533235</v>
      </c>
      <c r="R157" s="124">
        <f t="shared" si="13"/>
        <v>5484245.7852952499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5484245.7852952499</v>
      </c>
      <c r="P158" s="124">
        <f t="shared" si="16"/>
        <v>50009.306375438755</v>
      </c>
      <c r="Q158" s="124">
        <f t="shared" si="12"/>
        <v>11269.468151819636</v>
      </c>
      <c r="R158" s="124">
        <f t="shared" si="13"/>
        <v>5545524.5598225081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5545524.5598225081</v>
      </c>
      <c r="P159" s="124">
        <f t="shared" si="16"/>
        <v>50009.306375438755</v>
      </c>
      <c r="Q159" s="124">
        <f t="shared" si="12"/>
        <v>11395.388693121615</v>
      </c>
      <c r="R159" s="124">
        <f t="shared" si="13"/>
        <v>5606929.2548910677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5606929.2548910677</v>
      </c>
      <c r="P160" s="124">
        <f t="shared" si="16"/>
        <v>50009.306375438755</v>
      </c>
      <c r="Q160" s="124">
        <f t="shared" si="12"/>
        <v>11521.567986052423</v>
      </c>
      <c r="R160" s="124">
        <f t="shared" si="13"/>
        <v>5668460.1292525586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5668460.1292525586</v>
      </c>
      <c r="P161" s="124">
        <f t="shared" si="16"/>
        <v>50009.306375438755</v>
      </c>
      <c r="Q161" s="124">
        <f t="shared" si="12"/>
        <v>11648.00656231567</v>
      </c>
      <c r="R161" s="124">
        <f t="shared" si="13"/>
        <v>5730117.4421903128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5730117.4421903128</v>
      </c>
      <c r="P162" s="124">
        <f t="shared" si="16"/>
        <v>50009.306375438755</v>
      </c>
      <c r="Q162" s="124">
        <f t="shared" si="12"/>
        <v>11774.70495470754</v>
      </c>
      <c r="R162" s="124">
        <f t="shared" si="13"/>
        <v>5791901.4535204591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5791901.4535204591</v>
      </c>
      <c r="P163" s="124">
        <f t="shared" si="16"/>
        <v>50009.306375438755</v>
      </c>
      <c r="Q163" s="124">
        <f t="shared" si="12"/>
        <v>11901.663697119056</v>
      </c>
      <c r="R163" s="124">
        <f t="shared" si="13"/>
        <v>5853812.4235930163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5853812.4235930163</v>
      </c>
      <c r="P164" s="124">
        <f t="shared" si="16"/>
        <v>50009.306375438755</v>
      </c>
      <c r="Q164" s="124">
        <f t="shared" si="12"/>
        <v>12028.883324538323</v>
      </c>
      <c r="R164" s="124">
        <f t="shared" si="13"/>
        <v>5915850.613292993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5915850.613292993</v>
      </c>
      <c r="P165" s="124">
        <f t="shared" si="16"/>
        <v>50009.306375438755</v>
      </c>
      <c r="Q165" s="124">
        <f t="shared" si="12"/>
        <v>12156.36437305278</v>
      </c>
      <c r="R165" s="124">
        <f t="shared" si="13"/>
        <v>5978016.2840414839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5978016.2840414839</v>
      </c>
      <c r="P166" s="124">
        <f t="shared" si="16"/>
        <v>50009.306375438755</v>
      </c>
      <c r="Q166" s="124">
        <f t="shared" si="12"/>
        <v>12284.107379851464</v>
      </c>
      <c r="R166" s="124">
        <f t="shared" si="13"/>
        <v>6040309.6977967741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6040309.6977967741</v>
      </c>
      <c r="P167" s="124">
        <f t="shared" si="16"/>
        <v>50009.306375438755</v>
      </c>
      <c r="Q167" s="124">
        <f t="shared" si="12"/>
        <v>12412.112883227272</v>
      </c>
      <c r="R167" s="124">
        <f t="shared" si="13"/>
        <v>6102731.1170554394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6102731.1170554394</v>
      </c>
      <c r="P168" s="124">
        <f t="shared" si="16"/>
        <v>50009.306375438755</v>
      </c>
      <c r="Q168" s="124">
        <f t="shared" si="12"/>
        <v>12540.381422579221</v>
      </c>
      <c r="R168" s="124">
        <f t="shared" si="13"/>
        <v>6165280.804853457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6165280.804853457</v>
      </c>
      <c r="P169" s="124">
        <f t="shared" si="16"/>
        <v>50009.306375438755</v>
      </c>
      <c r="Q169" s="124">
        <f t="shared" si="12"/>
        <v>12668.913538414739</v>
      </c>
      <c r="R169" s="124">
        <f t="shared" si="13"/>
        <v>6227959.0247673104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6227959.0247673104</v>
      </c>
      <c r="P170" s="124">
        <f t="shared" si="16"/>
        <v>50009.306375438755</v>
      </c>
      <c r="Q170" s="124">
        <f t="shared" si="12"/>
        <v>12797.709772351925</v>
      </c>
      <c r="R170" s="124">
        <f t="shared" si="13"/>
        <v>6290766.0409151008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6290766.0409151008</v>
      </c>
      <c r="P171" s="124">
        <f t="shared" si="16"/>
        <v>50009.306375438755</v>
      </c>
      <c r="Q171" s="124">
        <f t="shared" si="12"/>
        <v>12926.770667121842</v>
      </c>
      <c r="R171" s="124">
        <f t="shared" si="13"/>
        <v>6353702.1179576609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6353702.1179576609</v>
      </c>
      <c r="P172" s="124">
        <f t="shared" si="16"/>
        <v>50009.306375438755</v>
      </c>
      <c r="Q172" s="124">
        <f t="shared" si="12"/>
        <v>13056.096766570796</v>
      </c>
      <c r="R172" s="124">
        <f t="shared" si="13"/>
        <v>6416767.5210996699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6416767.5210996699</v>
      </c>
      <c r="P173" s="124">
        <f t="shared" si="16"/>
        <v>50009.306375438755</v>
      </c>
      <c r="Q173" s="124">
        <f t="shared" si="12"/>
        <v>13185.688615662633</v>
      </c>
      <c r="R173" s="124">
        <f t="shared" si="13"/>
        <v>6479962.5160907712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6479962.5160907712</v>
      </c>
      <c r="P174" s="124">
        <f t="shared" si="16"/>
        <v>50009.306375438755</v>
      </c>
      <c r="Q174" s="124">
        <f t="shared" si="12"/>
        <v>13315.546760481044</v>
      </c>
      <c r="R174" s="124">
        <f t="shared" si="13"/>
        <v>6543287.3692266904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6543287.3692266904</v>
      </c>
      <c r="P175" s="124">
        <f t="shared" si="16"/>
        <v>50009.306375438755</v>
      </c>
      <c r="Q175" s="124">
        <f t="shared" si="12"/>
        <v>13445.671748231838</v>
      </c>
      <c r="R175" s="124">
        <f t="shared" si="13"/>
        <v>6606742.3473503608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6606742.3473503608</v>
      </c>
      <c r="P176" s="124">
        <f t="shared" si="16"/>
        <v>50009.306375438755</v>
      </c>
      <c r="Q176" s="124">
        <f t="shared" si="12"/>
        <v>13576.064127245285</v>
      </c>
      <c r="R176" s="124">
        <f t="shared" si="13"/>
        <v>6670327.7178530442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6670327.7178530442</v>
      </c>
      <c r="P177" s="124">
        <f t="shared" si="16"/>
        <v>50009.306375438755</v>
      </c>
      <c r="Q177" s="124">
        <f t="shared" si="12"/>
        <v>13706.724446978396</v>
      </c>
      <c r="R177" s="124">
        <f t="shared" si="13"/>
        <v>6734043.7486754609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6734043.7486754609</v>
      </c>
      <c r="P178" s="124">
        <f t="shared" si="16"/>
        <v>50009.306375438755</v>
      </c>
      <c r="Q178" s="124">
        <f t="shared" si="12"/>
        <v>13837.653258017255</v>
      </c>
      <c r="R178" s="124">
        <f t="shared" si="13"/>
        <v>6797890.7083089165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6797890.7083089165</v>
      </c>
      <c r="P179" s="124">
        <f t="shared" si="16"/>
        <v>50009.306375438755</v>
      </c>
      <c r="Q179" s="124">
        <f t="shared" si="12"/>
        <v>13968.851112079336</v>
      </c>
      <c r="R179" s="124">
        <f t="shared" si="13"/>
        <v>6861868.8657964338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6861868.8657964338</v>
      </c>
      <c r="P180" s="124">
        <f t="shared" si="16"/>
        <v>50009.306375438755</v>
      </c>
      <c r="Q180" s="124">
        <f t="shared" si="12"/>
        <v>14100.318562015818</v>
      </c>
      <c r="R180" s="124">
        <f t="shared" si="13"/>
        <v>6925978.490733888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6925978.490733888</v>
      </c>
      <c r="P181" s="124">
        <f t="shared" si="16"/>
        <v>50009.306375438755</v>
      </c>
      <c r="Q181" s="124">
        <f t="shared" si="12"/>
        <v>14232.056161813938</v>
      </c>
      <c r="R181" s="124">
        <f t="shared" si="13"/>
        <v>6990219.8532711407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6990219.8532711407</v>
      </c>
      <c r="P182" s="124">
        <f t="shared" si="16"/>
        <v>50009.306375438755</v>
      </c>
      <c r="Q182" s="124">
        <f t="shared" si="12"/>
        <v>14364.064466599295</v>
      </c>
      <c r="R182" s="124">
        <f t="shared" si="13"/>
        <v>7054593.2241131784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7054593.2241131784</v>
      </c>
      <c r="P183" s="124">
        <f t="shared" si="16"/>
        <v>50009.306375438755</v>
      </c>
      <c r="Q183" s="124">
        <f t="shared" si="12"/>
        <v>14496.344032638213</v>
      </c>
      <c r="R183" s="124">
        <f t="shared" si="13"/>
        <v>7119098.8745212546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7119098.8745212546</v>
      </c>
      <c r="P184" s="124">
        <f t="shared" si="16"/>
        <v>50009.306375438755</v>
      </c>
      <c r="Q184" s="124">
        <f t="shared" si="12"/>
        <v>14628.895417340073</v>
      </c>
      <c r="R184" s="124">
        <f t="shared" si="13"/>
        <v>7183737.076314033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7183737.076314033</v>
      </c>
      <c r="P185" s="124">
        <f t="shared" si="16"/>
        <v>50009.306375438755</v>
      </c>
      <c r="Q185" s="124">
        <f t="shared" si="12"/>
        <v>14761.71917925967</v>
      </c>
      <c r="R185" s="124">
        <f t="shared" si="13"/>
        <v>7248508.101868731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7248508.101868731</v>
      </c>
      <c r="P186" s="124">
        <f t="shared" si="16"/>
        <v>50009.306375438755</v>
      </c>
      <c r="Q186" s="124">
        <f t="shared" si="12"/>
        <v>14894.815878099556</v>
      </c>
      <c r="R186" s="124">
        <f t="shared" si="13"/>
        <v>7313412.2241222691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7313412.2241222691</v>
      </c>
      <c r="P187" s="124">
        <f t="shared" si="16"/>
        <v>50009.306375438755</v>
      </c>
      <c r="Q187" s="124">
        <f t="shared" ref="Q187:Q250" si="17">O187*$P$53</f>
        <v>15028.186074712414</v>
      </c>
      <c r="R187" s="124">
        <f t="shared" ref="R187:R250" si="18">O187+P187+Q187</f>
        <v>7378449.7165724197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7378449.7165724197</v>
      </c>
      <c r="P188" s="124">
        <f t="shared" ref="P188:P251" si="21">P187</f>
        <v>50009.306375438755</v>
      </c>
      <c r="Q188" s="124">
        <f t="shared" si="17"/>
        <v>15161.8303311034</v>
      </c>
      <c r="R188" s="124">
        <f t="shared" si="18"/>
        <v>7443620.853278961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7443620.853278961</v>
      </c>
      <c r="P189" s="124">
        <f t="shared" si="21"/>
        <v>50009.306375438755</v>
      </c>
      <c r="Q189" s="124">
        <f t="shared" si="17"/>
        <v>15295.74921043253</v>
      </c>
      <c r="R189" s="124">
        <f t="shared" si="18"/>
        <v>7508925.9088648316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7508925.9088648316</v>
      </c>
      <c r="P190" s="124">
        <f t="shared" si="21"/>
        <v>50009.306375438755</v>
      </c>
      <c r="Q190" s="124">
        <f t="shared" si="17"/>
        <v>15429.94327701705</v>
      </c>
      <c r="R190" s="124">
        <f t="shared" si="18"/>
        <v>7574365.1585172871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7574365.1585172871</v>
      </c>
      <c r="P191" s="124">
        <f t="shared" si="21"/>
        <v>50009.306375438755</v>
      </c>
      <c r="Q191" s="124">
        <f t="shared" si="17"/>
        <v>15564.413096333803</v>
      </c>
      <c r="R191" s="124">
        <f t="shared" si="18"/>
        <v>7639938.8779890593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7639938.8779890593</v>
      </c>
      <c r="P192" s="124">
        <f t="shared" si="21"/>
        <v>50009.306375438755</v>
      </c>
      <c r="Q192" s="124">
        <f t="shared" si="17"/>
        <v>15699.159235021625</v>
      </c>
      <c r="R192" s="124">
        <f t="shared" si="18"/>
        <v>7705647.3435995197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7705647.3435995197</v>
      </c>
      <c r="P193" s="124">
        <f t="shared" si="21"/>
        <v>50009.306375438755</v>
      </c>
      <c r="Q193" s="124">
        <f t="shared" si="17"/>
        <v>15834.182260883721</v>
      </c>
      <c r="R193" s="124">
        <f t="shared" si="18"/>
        <v>7771490.832235842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7771490.832235842</v>
      </c>
      <c r="P194" s="124">
        <f t="shared" si="21"/>
        <v>50009.306375438755</v>
      </c>
      <c r="Q194" s="124">
        <f t="shared" si="17"/>
        <v>15969.48274289007</v>
      </c>
      <c r="R194" s="124">
        <f t="shared" si="18"/>
        <v>7837469.6213541701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7837469.6213541701</v>
      </c>
      <c r="P195" s="124">
        <f t="shared" si="21"/>
        <v>50009.306375438755</v>
      </c>
      <c r="Q195" s="124">
        <f t="shared" si="17"/>
        <v>16105.06125117981</v>
      </c>
      <c r="R195" s="124">
        <f t="shared" si="18"/>
        <v>7903583.9889807887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7903583.9889807887</v>
      </c>
      <c r="P196" s="124">
        <f t="shared" si="21"/>
        <v>50009.306375438755</v>
      </c>
      <c r="Q196" s="124">
        <f t="shared" si="17"/>
        <v>16240.918357063652</v>
      </c>
      <c r="R196" s="124">
        <f t="shared" si="18"/>
        <v>7969834.2137132911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7969834.2137132911</v>
      </c>
      <c r="P197" s="124">
        <f t="shared" si="21"/>
        <v>50009.306375438755</v>
      </c>
      <c r="Q197" s="124">
        <f t="shared" si="17"/>
        <v>16377.05463302628</v>
      </c>
      <c r="R197" s="124">
        <f t="shared" si="18"/>
        <v>8036220.5747217555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8036220.5747217555</v>
      </c>
      <c r="P198" s="124">
        <f t="shared" si="21"/>
        <v>50009.306375438755</v>
      </c>
      <c r="Q198" s="124">
        <f t="shared" si="17"/>
        <v>16513.47065272876</v>
      </c>
      <c r="R198" s="124">
        <f t="shared" si="18"/>
        <v>8102743.3517499221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8102743.3517499221</v>
      </c>
      <c r="P199" s="124">
        <f t="shared" si="21"/>
        <v>50009.306375438755</v>
      </c>
      <c r="Q199" s="124">
        <f t="shared" si="17"/>
        <v>16650.166991010974</v>
      </c>
      <c r="R199" s="124">
        <f t="shared" si="18"/>
        <v>8169402.8251163717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8169402.8251163717</v>
      </c>
      <c r="P200" s="124">
        <f t="shared" si="21"/>
        <v>50009.306375438755</v>
      </c>
      <c r="Q200" s="124">
        <f t="shared" si="17"/>
        <v>16787.144223894025</v>
      </c>
      <c r="R200" s="124">
        <f t="shared" si="18"/>
        <v>8236199.2757157041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8236199.2757157041</v>
      </c>
      <c r="P201" s="124">
        <f t="shared" si="21"/>
        <v>50009.306375438755</v>
      </c>
      <c r="Q201" s="124">
        <f t="shared" si="17"/>
        <v>16924.402928582665</v>
      </c>
      <c r="R201" s="124">
        <f t="shared" si="18"/>
        <v>8303132.9850197248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8303132.9850197248</v>
      </c>
      <c r="P202" s="124">
        <f t="shared" si="21"/>
        <v>50009.306375438755</v>
      </c>
      <c r="Q202" s="124">
        <f t="shared" si="17"/>
        <v>17061.943683467744</v>
      </c>
      <c r="R202" s="124">
        <f t="shared" si="18"/>
        <v>8370204.235078631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8370204.235078631</v>
      </c>
      <c r="P203" s="124">
        <f t="shared" si="21"/>
        <v>50009.306375438755</v>
      </c>
      <c r="Q203" s="124">
        <f t="shared" si="17"/>
        <v>17199.767068128629</v>
      </c>
      <c r="R203" s="124">
        <f t="shared" si="18"/>
        <v>8437413.3085221983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8437413.3085221983</v>
      </c>
      <c r="P204" s="124">
        <f t="shared" si="21"/>
        <v>50009.306375438755</v>
      </c>
      <c r="Q204" s="124">
        <f t="shared" si="17"/>
        <v>17337.873663335649</v>
      </c>
      <c r="R204" s="124">
        <f t="shared" si="18"/>
        <v>8504760.4885609727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8504760.4885609727</v>
      </c>
      <c r="P205" s="124">
        <f t="shared" si="21"/>
        <v>50009.306375438755</v>
      </c>
      <c r="Q205" s="124">
        <f t="shared" si="17"/>
        <v>17476.26405105256</v>
      </c>
      <c r="R205" s="124">
        <f t="shared" si="18"/>
        <v>8572246.0589874629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8572246.0589874629</v>
      </c>
      <c r="P206" s="124">
        <f t="shared" si="21"/>
        <v>50009.306375438755</v>
      </c>
      <c r="Q206" s="124">
        <f t="shared" si="17"/>
        <v>17614.938814438963</v>
      </c>
      <c r="R206" s="124">
        <f t="shared" si="18"/>
        <v>8639870.3041773401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8639870.3041773401</v>
      </c>
      <c r="P207" s="124">
        <f t="shared" si="21"/>
        <v>50009.306375438755</v>
      </c>
      <c r="Q207" s="124">
        <f t="shared" si="17"/>
        <v>17753.898537852809</v>
      </c>
      <c r="R207" s="124">
        <f t="shared" si="18"/>
        <v>8707633.5090906322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8707633.5090906322</v>
      </c>
      <c r="P208" s="124">
        <f t="shared" si="21"/>
        <v>50009.306375438755</v>
      </c>
      <c r="Q208" s="124">
        <f t="shared" si="17"/>
        <v>17893.143806852811</v>
      </c>
      <c r="R208" s="124">
        <f t="shared" si="18"/>
        <v>8775535.9592729229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8775535.9592729229</v>
      </c>
      <c r="P209" s="124">
        <f t="shared" si="21"/>
        <v>50009.306375438755</v>
      </c>
      <c r="Q209" s="124">
        <f t="shared" si="17"/>
        <v>18032.675208200944</v>
      </c>
      <c r="R209" s="124">
        <f t="shared" si="18"/>
        <v>8843577.9408565629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8843577.9408565629</v>
      </c>
      <c r="P210" s="124">
        <f t="shared" si="21"/>
        <v>50009.306375438755</v>
      </c>
      <c r="Q210" s="124">
        <f t="shared" si="17"/>
        <v>18172.493329864916</v>
      </c>
      <c r="R210" s="124">
        <f t="shared" si="18"/>
        <v>8911759.7405618653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8911759.7405618653</v>
      </c>
      <c r="P211" s="124">
        <f t="shared" si="21"/>
        <v>50009.306375438755</v>
      </c>
      <c r="Q211" s="124">
        <f t="shared" si="17"/>
        <v>18312.598761020621</v>
      </c>
      <c r="R211" s="124">
        <f t="shared" si="18"/>
        <v>8980081.6456983238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8980081.6456983238</v>
      </c>
      <c r="P212" s="124">
        <f t="shared" si="21"/>
        <v>50009.306375438755</v>
      </c>
      <c r="Q212" s="124">
        <f t="shared" si="17"/>
        <v>18452.992092054654</v>
      </c>
      <c r="R212" s="124">
        <f t="shared" si="18"/>
        <v>9048543.9441658165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9048543.9441658165</v>
      </c>
      <c r="P213" s="124">
        <f t="shared" si="21"/>
        <v>50009.306375438755</v>
      </c>
      <c r="Q213" s="124">
        <f t="shared" si="17"/>
        <v>18593.673914566782</v>
      </c>
      <c r="R213" s="124">
        <f t="shared" si="18"/>
        <v>9117146.9244558215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9117146.9244558215</v>
      </c>
      <c r="P214" s="124">
        <f t="shared" si="21"/>
        <v>50009.306375438755</v>
      </c>
      <c r="Q214" s="124">
        <f t="shared" si="17"/>
        <v>18734.644821372429</v>
      </c>
      <c r="R214" s="124">
        <f t="shared" si="18"/>
        <v>9185890.8756526317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9185890.8756526317</v>
      </c>
      <c r="P215" s="124">
        <f t="shared" si="21"/>
        <v>50009.306375438755</v>
      </c>
      <c r="Q215" s="124">
        <f t="shared" si="17"/>
        <v>18875.90540650519</v>
      </c>
      <c r="R215" s="124">
        <f t="shared" si="18"/>
        <v>9254776.087434575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9254776.087434575</v>
      </c>
      <c r="P216" s="124">
        <f t="shared" si="21"/>
        <v>50009.306375438755</v>
      </c>
      <c r="Q216" s="124">
        <f t="shared" si="17"/>
        <v>19017.456265219334</v>
      </c>
      <c r="R216" s="124">
        <f t="shared" si="18"/>
        <v>9323802.8500752319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9323802.8500752319</v>
      </c>
      <c r="P217" s="124">
        <f t="shared" si="21"/>
        <v>50009.306375438755</v>
      </c>
      <c r="Q217" s="124">
        <f t="shared" si="17"/>
        <v>19159.297993992295</v>
      </c>
      <c r="R217" s="124">
        <f t="shared" si="18"/>
        <v>9392971.4544446617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9392971.4544446617</v>
      </c>
      <c r="P218" s="124">
        <f t="shared" si="21"/>
        <v>50009.306375438755</v>
      </c>
      <c r="Q218" s="124">
        <f t="shared" si="17"/>
        <v>19301.431190527201</v>
      </c>
      <c r="R218" s="124">
        <f t="shared" si="18"/>
        <v>9462282.1920106281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9462282.1920106281</v>
      </c>
      <c r="P219" s="124">
        <f t="shared" si="21"/>
        <v>50009.306375438755</v>
      </c>
      <c r="Q219" s="124">
        <f t="shared" si="17"/>
        <v>19443.856453755394</v>
      </c>
      <c r="R219" s="124">
        <f t="shared" si="18"/>
        <v>9531735.3548398223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9531735.3548398223</v>
      </c>
      <c r="P220" s="124">
        <f t="shared" si="21"/>
        <v>50009.306375438755</v>
      </c>
      <c r="Q220" s="124">
        <f t="shared" si="17"/>
        <v>19586.574383838939</v>
      </c>
      <c r="R220" s="124">
        <f t="shared" si="18"/>
        <v>9601331.2355990987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9601331.2355990987</v>
      </c>
      <c r="P221" s="124">
        <f t="shared" si="21"/>
        <v>50009.306375438755</v>
      </c>
      <c r="Q221" s="124">
        <f t="shared" si="17"/>
        <v>19729.585582173164</v>
      </c>
      <c r="R221" s="124">
        <f t="shared" si="18"/>
        <v>9671070.1275567096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9671070.1275567096</v>
      </c>
      <c r="P222" s="124">
        <f t="shared" si="21"/>
        <v>50009.306375438755</v>
      </c>
      <c r="Q222" s="124">
        <f t="shared" si="17"/>
        <v>19872.8906513892</v>
      </c>
      <c r="R222" s="124">
        <f t="shared" si="18"/>
        <v>9740952.3245835379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9740952.3245835379</v>
      </c>
      <c r="P223" s="124">
        <f t="shared" si="21"/>
        <v>50009.306375438755</v>
      </c>
      <c r="Q223" s="124">
        <f t="shared" si="17"/>
        <v>20016.49019535651</v>
      </c>
      <c r="R223" s="124">
        <f t="shared" si="18"/>
        <v>9810978.1211543325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9810978.1211543325</v>
      </c>
      <c r="P224" s="124">
        <f t="shared" si="21"/>
        <v>50009.306375438755</v>
      </c>
      <c r="Q224" s="124">
        <f t="shared" si="17"/>
        <v>20160.384819185423</v>
      </c>
      <c r="R224" s="124">
        <f t="shared" si="18"/>
        <v>9881147.8123489562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9881147.8123489562</v>
      </c>
      <c r="P225" s="124">
        <f t="shared" si="21"/>
        <v>50009.306375438755</v>
      </c>
      <c r="Q225" s="124">
        <f t="shared" si="17"/>
        <v>20304.575129229717</v>
      </c>
      <c r="R225" s="124">
        <f t="shared" si="18"/>
        <v>9951461.6938536242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9951461.6938536242</v>
      </c>
      <c r="P226" s="124">
        <f t="shared" si="21"/>
        <v>50009.306375438755</v>
      </c>
      <c r="Q226" s="124">
        <f t="shared" si="17"/>
        <v>20449.06173308914</v>
      </c>
      <c r="R226" s="124">
        <f t="shared" si="18"/>
        <v>10021920.061962152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10021920.061962152</v>
      </c>
      <c r="P227" s="124">
        <f t="shared" si="21"/>
        <v>50009.306375438755</v>
      </c>
      <c r="Q227" s="124">
        <f t="shared" si="17"/>
        <v>20593.845239611997</v>
      </c>
      <c r="R227" s="124">
        <f t="shared" si="18"/>
        <v>10092523.213577202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10092523.213577202</v>
      </c>
      <c r="P228" s="124">
        <f t="shared" si="21"/>
        <v>50009.306375438755</v>
      </c>
      <c r="Q228" s="124">
        <f t="shared" si="17"/>
        <v>20738.926258897689</v>
      </c>
      <c r="R228" s="124">
        <f t="shared" si="18"/>
        <v>10163271.446211537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10163271.446211537</v>
      </c>
      <c r="P229" s="124">
        <f t="shared" si="21"/>
        <v>50009.306375438755</v>
      </c>
      <c r="Q229" s="124">
        <f t="shared" si="17"/>
        <v>20884.305402299309</v>
      </c>
      <c r="R229" s="124">
        <f t="shared" si="18"/>
        <v>10234165.057989275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10234165.057989275</v>
      </c>
      <c r="P230" s="124">
        <f t="shared" si="21"/>
        <v>50009.306375438755</v>
      </c>
      <c r="Q230" s="124">
        <f t="shared" si="17"/>
        <v>21029.983282426205</v>
      </c>
      <c r="R230" s="124">
        <f t="shared" si="18"/>
        <v>10305204.34764714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10305204.34764714</v>
      </c>
      <c r="P231" s="124">
        <f t="shared" si="21"/>
        <v>50009.306375438755</v>
      </c>
      <c r="Q231" s="124">
        <f t="shared" si="17"/>
        <v>21175.960513146565</v>
      </c>
      <c r="R231" s="124">
        <f t="shared" si="18"/>
        <v>10376389.614535725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10376389.614535725</v>
      </c>
      <c r="P232" s="124">
        <f t="shared" si="21"/>
        <v>50009.306375438755</v>
      </c>
      <c r="Q232" s="124">
        <f t="shared" si="17"/>
        <v>21322.237709589994</v>
      </c>
      <c r="R232" s="124">
        <f t="shared" si="18"/>
        <v>10447721.158620752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10447721.158620752</v>
      </c>
      <c r="P233" s="124">
        <f t="shared" si="21"/>
        <v>50009.306375438755</v>
      </c>
      <c r="Q233" s="124">
        <f t="shared" si="17"/>
        <v>21468.815488150125</v>
      </c>
      <c r="R233" s="124">
        <f t="shared" si="18"/>
        <v>10519199.280484341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10519199.280484341</v>
      </c>
      <c r="P234" s="124">
        <f t="shared" si="21"/>
        <v>50009.306375438755</v>
      </c>
      <c r="Q234" s="124">
        <f t="shared" si="17"/>
        <v>21615.694466487203</v>
      </c>
      <c r="R234" s="124">
        <f t="shared" si="18"/>
        <v>10590824.281326266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10590824.281326266</v>
      </c>
      <c r="P235" s="124">
        <f t="shared" si="21"/>
        <v>50009.306375438755</v>
      </c>
      <c r="Q235" s="124">
        <f t="shared" si="17"/>
        <v>21762.875263530688</v>
      </c>
      <c r="R235" s="124">
        <f t="shared" si="18"/>
        <v>10662596.462965235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10662596.462965235</v>
      </c>
      <c r="P236" s="124">
        <f t="shared" si="21"/>
        <v>50009.306375438755</v>
      </c>
      <c r="Q236" s="124">
        <f t="shared" si="17"/>
        <v>21910.35849948187</v>
      </c>
      <c r="R236" s="124">
        <f t="shared" si="18"/>
        <v>10734516.127840156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10734516.127840156</v>
      </c>
      <c r="P237" s="124">
        <f t="shared" si="21"/>
        <v>50009.306375438755</v>
      </c>
      <c r="Q237" s="124">
        <f t="shared" si="17"/>
        <v>22058.144795816479</v>
      </c>
      <c r="R237" s="124">
        <f t="shared" si="18"/>
        <v>10806583.57901141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10806583.57901141</v>
      </c>
      <c r="P238" s="124">
        <f t="shared" si="21"/>
        <v>50009.306375438755</v>
      </c>
      <c r="Q238" s="124">
        <f t="shared" si="17"/>
        <v>22206.234775287292</v>
      </c>
      <c r="R238" s="124">
        <f t="shared" si="18"/>
        <v>10878799.120162137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10878799.120162137</v>
      </c>
      <c r="P239" s="124">
        <f t="shared" si="21"/>
        <v>50009.306375438755</v>
      </c>
      <c r="Q239" s="124">
        <f t="shared" si="17"/>
        <v>22354.629061926786</v>
      </c>
      <c r="R239" s="124">
        <f t="shared" si="18"/>
        <v>10951163.055599501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10951163.055599501</v>
      </c>
      <c r="P240" s="124">
        <f t="shared" si="21"/>
        <v>50009.306375438755</v>
      </c>
      <c r="Q240" s="124">
        <f t="shared" si="17"/>
        <v>22503.328281049729</v>
      </c>
      <c r="R240" s="124">
        <f t="shared" si="18"/>
        <v>11023675.69025599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11023675.69025599</v>
      </c>
      <c r="P241" s="124">
        <f t="shared" si="21"/>
        <v>50009.306375438755</v>
      </c>
      <c r="Q241" s="124">
        <f t="shared" si="17"/>
        <v>22652.333059255863</v>
      </c>
      <c r="R241" s="124">
        <f t="shared" si="18"/>
        <v>11096337.329690684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11096337.329690684</v>
      </c>
      <c r="P242" s="124">
        <f t="shared" si="21"/>
        <v>50009.306375438755</v>
      </c>
      <c r="Q242" s="124">
        <f t="shared" si="17"/>
        <v>22801.644024432488</v>
      </c>
      <c r="R242" s="124">
        <f t="shared" si="18"/>
        <v>11169148.280090554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11169148.280090554</v>
      </c>
      <c r="P243" s="124">
        <f t="shared" si="21"/>
        <v>50009.306375438755</v>
      </c>
      <c r="Q243" s="124">
        <f t="shared" si="17"/>
        <v>22951.26180575716</v>
      </c>
      <c r="R243" s="124">
        <f t="shared" si="18"/>
        <v>11242108.84827175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11242108.84827175</v>
      </c>
      <c r="P244" s="124">
        <f t="shared" si="21"/>
        <v>50009.306375438755</v>
      </c>
      <c r="Q244" s="124">
        <f t="shared" si="17"/>
        <v>23101.187033700313</v>
      </c>
      <c r="R244" s="124">
        <f t="shared" si="18"/>
        <v>11315219.341680888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11315219.341680888</v>
      </c>
      <c r="P245" s="124">
        <f t="shared" si="21"/>
        <v>50009.306375438755</v>
      </c>
      <c r="Q245" s="124">
        <f t="shared" si="17"/>
        <v>23251.420340027911</v>
      </c>
      <c r="R245" s="124">
        <f t="shared" si="18"/>
        <v>11388480.068396354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11388480.068396354</v>
      </c>
      <c r="P246" s="124">
        <f t="shared" si="21"/>
        <v>50009.306375438755</v>
      </c>
      <c r="Q246" s="124">
        <f t="shared" si="17"/>
        <v>23401.962357804136</v>
      </c>
      <c r="R246" s="124">
        <f t="shared" si="18"/>
        <v>11461891.337129597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11461891.337129597</v>
      </c>
      <c r="P247" s="124">
        <f t="shared" si="21"/>
        <v>50009.306375438755</v>
      </c>
      <c r="Q247" s="124">
        <f t="shared" si="17"/>
        <v>23552.813721394035</v>
      </c>
      <c r="R247" s="124">
        <f t="shared" si="18"/>
        <v>11535453.457226429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11535453.457226429</v>
      </c>
      <c r="P248" s="124">
        <f t="shared" si="21"/>
        <v>50009.306375438755</v>
      </c>
      <c r="Q248" s="124">
        <f t="shared" si="17"/>
        <v>23703.975066466199</v>
      </c>
      <c r="R248" s="124">
        <f t="shared" si="18"/>
        <v>11609166.738668334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11609166.738668334</v>
      </c>
      <c r="P249" s="124">
        <f t="shared" si="21"/>
        <v>50009.306375438755</v>
      </c>
      <c r="Q249" s="124">
        <f t="shared" si="17"/>
        <v>23855.447029995445</v>
      </c>
      <c r="R249" s="124">
        <f t="shared" si="18"/>
        <v>11683031.492073767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11683031.492073767</v>
      </c>
      <c r="P250" s="124">
        <f t="shared" si="21"/>
        <v>50009.306375438755</v>
      </c>
      <c r="Q250" s="124">
        <f t="shared" si="17"/>
        <v>24007.230250265493</v>
      </c>
      <c r="R250" s="124">
        <f t="shared" si="18"/>
        <v>11757048.028699471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11757048.028699471</v>
      </c>
      <c r="P251" s="124">
        <f t="shared" si="21"/>
        <v>50009.306375438755</v>
      </c>
      <c r="Q251" s="124">
        <f t="shared" ref="Q251:Q314" si="22">O251*$P$53</f>
        <v>24159.325366871657</v>
      </c>
      <c r="R251" s="124">
        <f t="shared" ref="R251:R314" si="23">O251+P251+Q251</f>
        <v>11831216.66044178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11831216.66044178</v>
      </c>
      <c r="P252" s="124">
        <f t="shared" ref="P252:P315" si="26">P251</f>
        <v>50009.306375438755</v>
      </c>
      <c r="Q252" s="124">
        <f t="shared" si="22"/>
        <v>24311.733020723554</v>
      </c>
      <c r="R252" s="124">
        <f t="shared" si="23"/>
        <v>11905537.699837942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11905537.699837942</v>
      </c>
      <c r="P253" s="124">
        <f t="shared" si="26"/>
        <v>50009.306375438755</v>
      </c>
      <c r="Q253" s="124">
        <f t="shared" si="22"/>
        <v>24464.453854047781</v>
      </c>
      <c r="R253" s="124">
        <f t="shared" si="23"/>
        <v>11980011.460067429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11980011.460067429</v>
      </c>
      <c r="P254" s="124">
        <f t="shared" si="26"/>
        <v>50009.306375438755</v>
      </c>
      <c r="Q254" s="124">
        <f t="shared" si="22"/>
        <v>24617.488510390645</v>
      </c>
      <c r="R254" s="124">
        <f t="shared" si="23"/>
        <v>12054638.254953258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12054638.254953258</v>
      </c>
      <c r="P255" s="124">
        <f t="shared" si="26"/>
        <v>50009.306375438755</v>
      </c>
      <c r="Q255" s="124">
        <f t="shared" si="22"/>
        <v>24770.837634620853</v>
      </c>
      <c r="R255" s="124">
        <f t="shared" si="23"/>
        <v>12129418.398963317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12129418.398963317</v>
      </c>
      <c r="P256" s="124">
        <f t="shared" si="26"/>
        <v>50009.306375438755</v>
      </c>
      <c r="Q256" s="124">
        <f t="shared" si="22"/>
        <v>24924.501872932244</v>
      </c>
      <c r="R256" s="124">
        <f t="shared" si="23"/>
        <v>12204352.207211688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12204352.207211688</v>
      </c>
      <c r="P257" s="124">
        <f t="shared" si="26"/>
        <v>50009.306375438755</v>
      </c>
      <c r="Q257" s="124">
        <f t="shared" si="22"/>
        <v>25078.481872846511</v>
      </c>
      <c r="R257" s="124">
        <f t="shared" si="23"/>
        <v>12279439.995459974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12279439.995459974</v>
      </c>
      <c r="P258" s="124">
        <f t="shared" si="26"/>
        <v>50009.306375438755</v>
      </c>
      <c r="Q258" s="124">
        <f t="shared" si="22"/>
        <v>25232.778283215921</v>
      </c>
      <c r="R258" s="124">
        <f t="shared" si="23"/>
        <v>12354682.080118628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12354682.080118628</v>
      </c>
      <c r="P259" s="124">
        <f t="shared" si="26"/>
        <v>50009.306375438755</v>
      </c>
      <c r="Q259" s="124">
        <f t="shared" si="22"/>
        <v>25387.391754226061</v>
      </c>
      <c r="R259" s="124">
        <f t="shared" si="23"/>
        <v>12430078.778248293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12430078.778248293</v>
      </c>
      <c r="P260" s="124">
        <f t="shared" si="26"/>
        <v>50009.306375438755</v>
      </c>
      <c r="Q260" s="124">
        <f t="shared" si="22"/>
        <v>25542.322937398563</v>
      </c>
      <c r="R260" s="124">
        <f t="shared" si="23"/>
        <v>12505630.407561131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12505630.407561131</v>
      </c>
      <c r="P261" s="124">
        <f t="shared" si="26"/>
        <v>50009.306375438755</v>
      </c>
      <c r="Q261" s="124">
        <f t="shared" si="22"/>
        <v>25697.572485593872</v>
      </c>
      <c r="R261" s="124">
        <f t="shared" si="23"/>
        <v>12581337.286422163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12581337.286422163</v>
      </c>
      <c r="P262" s="124">
        <f t="shared" si="26"/>
        <v>50009.306375438755</v>
      </c>
      <c r="Q262" s="124">
        <f t="shared" si="22"/>
        <v>25853.141053013966</v>
      </c>
      <c r="R262" s="124">
        <f t="shared" si="23"/>
        <v>12657199.733850615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12657199.733850615</v>
      </c>
      <c r="P263" s="124">
        <f t="shared" si="26"/>
        <v>50009.306375438755</v>
      </c>
      <c r="Q263" s="124">
        <f t="shared" si="22"/>
        <v>26009.029295205139</v>
      </c>
      <c r="R263" s="124">
        <f t="shared" si="23"/>
        <v>12733218.06952126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12733218.06952126</v>
      </c>
      <c r="P264" s="124">
        <f t="shared" si="26"/>
        <v>50009.306375438755</v>
      </c>
      <c r="Q264" s="124">
        <f t="shared" si="22"/>
        <v>26165.237869060758</v>
      </c>
      <c r="R264" s="124">
        <f t="shared" si="23"/>
        <v>12809392.613765759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12809392.613765759</v>
      </c>
      <c r="P265" s="124">
        <f t="shared" si="26"/>
        <v>50009.306375438755</v>
      </c>
      <c r="Q265" s="124">
        <f t="shared" si="22"/>
        <v>26321.767432824021</v>
      </c>
      <c r="R265" s="124">
        <f t="shared" si="23"/>
        <v>12885723.687574022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12885723.687574022</v>
      </c>
      <c r="P266" s="124">
        <f t="shared" si="26"/>
        <v>50009.306375438755</v>
      </c>
      <c r="Q266" s="124">
        <f t="shared" si="22"/>
        <v>26478.61864609073</v>
      </c>
      <c r="R266" s="124">
        <f t="shared" si="23"/>
        <v>12962211.612595551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12962211.612595551</v>
      </c>
      <c r="P267" s="124">
        <f t="shared" si="26"/>
        <v>50009.306375438755</v>
      </c>
      <c r="Q267" s="124">
        <f t="shared" si="22"/>
        <v>26635.792169812095</v>
      </c>
      <c r="R267" s="124">
        <f t="shared" si="23"/>
        <v>13038856.7111408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13038856.7111408</v>
      </c>
      <c r="P268" s="124">
        <f t="shared" si="26"/>
        <v>50009.306375438755</v>
      </c>
      <c r="Q268" s="124">
        <f t="shared" si="22"/>
        <v>26793.288666297485</v>
      </c>
      <c r="R268" s="124">
        <f t="shared" si="23"/>
        <v>13115659.306182535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13115659.306182535</v>
      </c>
      <c r="P269" s="124">
        <f t="shared" si="26"/>
        <v>50009.306375438755</v>
      </c>
      <c r="Q269" s="124">
        <f t="shared" si="22"/>
        <v>26951.108799217243</v>
      </c>
      <c r="R269" s="124">
        <f t="shared" si="23"/>
        <v>13192619.721357191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13192619.721357191</v>
      </c>
      <c r="P270" s="124">
        <f t="shared" si="26"/>
        <v>50009.306375438755</v>
      </c>
      <c r="Q270" s="124">
        <f t="shared" si="22"/>
        <v>27109.253233605483</v>
      </c>
      <c r="R270" s="124">
        <f t="shared" si="23"/>
        <v>13269738.280966235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13269738.280966235</v>
      </c>
      <c r="P271" s="124">
        <f t="shared" si="26"/>
        <v>50009.306375438755</v>
      </c>
      <c r="Q271" s="124">
        <f t="shared" si="22"/>
        <v>27267.722635862869</v>
      </c>
      <c r="R271" s="124">
        <f t="shared" si="23"/>
        <v>13347015.309977537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13347015.309977537</v>
      </c>
      <c r="P272" s="124">
        <f t="shared" si="26"/>
        <v>50009.306375438755</v>
      </c>
      <c r="Q272" s="124">
        <f t="shared" si="22"/>
        <v>27426.517673759448</v>
      </c>
      <c r="R272" s="124">
        <f t="shared" si="23"/>
        <v>13424451.134026734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13424451.134026734</v>
      </c>
      <c r="P273" s="124">
        <f t="shared" si="26"/>
        <v>50009.306375438755</v>
      </c>
      <c r="Q273" s="124">
        <f t="shared" si="22"/>
        <v>27585.639016437446</v>
      </c>
      <c r="R273" s="124">
        <f t="shared" si="23"/>
        <v>13502046.079418611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13502046.079418611</v>
      </c>
      <c r="P274" s="124">
        <f t="shared" si="26"/>
        <v>50009.306375438755</v>
      </c>
      <c r="Q274" s="124">
        <f t="shared" si="22"/>
        <v>27745.087334414111</v>
      </c>
      <c r="R274" s="124">
        <f t="shared" si="23"/>
        <v>13579800.473128464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13579800.473128464</v>
      </c>
      <c r="P275" s="124">
        <f t="shared" si="26"/>
        <v>50009.306375438755</v>
      </c>
      <c r="Q275" s="124">
        <f t="shared" si="22"/>
        <v>27904.863299584507</v>
      </c>
      <c r="R275" s="124">
        <f t="shared" si="23"/>
        <v>13657714.642803486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13657714.642803486</v>
      </c>
      <c r="P276" s="124">
        <f t="shared" si="26"/>
        <v>50009.306375438755</v>
      </c>
      <c r="Q276" s="124">
        <f t="shared" si="22"/>
        <v>28064.967585224374</v>
      </c>
      <c r="R276" s="124">
        <f t="shared" si="23"/>
        <v>13735788.916764149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13735788.916764149</v>
      </c>
      <c r="P277" s="124">
        <f t="shared" si="26"/>
        <v>50009.306375438755</v>
      </c>
      <c r="Q277" s="124">
        <f t="shared" si="22"/>
        <v>28225.400865992946</v>
      </c>
      <c r="R277" s="124">
        <f t="shared" si="23"/>
        <v>13814023.62400558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13814023.62400558</v>
      </c>
      <c r="P278" s="124">
        <f t="shared" si="26"/>
        <v>50009.306375438755</v>
      </c>
      <c r="Q278" s="124">
        <f t="shared" si="22"/>
        <v>28386.163817935805</v>
      </c>
      <c r="R278" s="124">
        <f t="shared" si="23"/>
        <v>13892419.094198955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13892419.094198955</v>
      </c>
      <c r="P279" s="124">
        <f t="shared" si="26"/>
        <v>50009.306375438755</v>
      </c>
      <c r="Q279" s="124">
        <f t="shared" si="22"/>
        <v>28547.257118487723</v>
      </c>
      <c r="R279" s="124">
        <f t="shared" si="23"/>
        <v>13970975.657692881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13970975.657692881</v>
      </c>
      <c r="P280" s="124">
        <f t="shared" si="26"/>
        <v>50009.306375438755</v>
      </c>
      <c r="Q280" s="124">
        <f t="shared" si="22"/>
        <v>28708.681446475519</v>
      </c>
      <c r="R280" s="124">
        <f t="shared" si="23"/>
        <v>14049693.645514796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14049693.645514796</v>
      </c>
      <c r="P281" s="124">
        <f t="shared" si="26"/>
        <v>50009.306375438755</v>
      </c>
      <c r="Q281" s="124">
        <f t="shared" si="22"/>
        <v>28870.437482120928</v>
      </c>
      <c r="R281" s="124">
        <f t="shared" si="23"/>
        <v>14128573.389372354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14128573.389372354</v>
      </c>
      <c r="P282" s="124">
        <f t="shared" si="26"/>
        <v>50009.306375438755</v>
      </c>
      <c r="Q282" s="124">
        <f t="shared" si="22"/>
        <v>29032.52590704344</v>
      </c>
      <c r="R282" s="124">
        <f t="shared" si="23"/>
        <v>14207615.221654836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14207615.221654836</v>
      </c>
      <c r="P283" s="124">
        <f t="shared" si="26"/>
        <v>50009.306375438755</v>
      </c>
      <c r="Q283" s="124">
        <f t="shared" si="22"/>
        <v>29194.947404263217</v>
      </c>
      <c r="R283" s="124">
        <f t="shared" si="23"/>
        <v>14286819.475434538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14286819.475434538</v>
      </c>
      <c r="P284" s="124">
        <f t="shared" si="26"/>
        <v>50009.306375438755</v>
      </c>
      <c r="Q284" s="124">
        <f t="shared" si="22"/>
        <v>29357.702658203925</v>
      </c>
      <c r="R284" s="124">
        <f t="shared" si="23"/>
        <v>14366186.484468181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14366186.484468181</v>
      </c>
      <c r="P285" s="124">
        <f t="shared" si="26"/>
        <v>50009.306375438755</v>
      </c>
      <c r="Q285" s="124">
        <f t="shared" si="22"/>
        <v>29520.792354695648</v>
      </c>
      <c r="R285" s="124">
        <f t="shared" si="23"/>
        <v>14445716.583198315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14445716.583198315</v>
      </c>
      <c r="P286" s="124">
        <f t="shared" si="26"/>
        <v>50009.306375438755</v>
      </c>
      <c r="Q286" s="124">
        <f t="shared" si="22"/>
        <v>29684.217180977768</v>
      </c>
      <c r="R286" s="124">
        <f t="shared" si="23"/>
        <v>14525410.106754731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14525410.106754731</v>
      </c>
      <c r="P287" s="124">
        <f t="shared" si="26"/>
        <v>50009.306375438755</v>
      </c>
      <c r="Q287" s="124">
        <f t="shared" si="22"/>
        <v>29847.977825701859</v>
      </c>
      <c r="R287" s="124">
        <f t="shared" si="23"/>
        <v>14605267.390955871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14605267.390955871</v>
      </c>
      <c r="P288" s="124">
        <f t="shared" si="26"/>
        <v>50009.306375438755</v>
      </c>
      <c r="Q288" s="124">
        <f t="shared" si="22"/>
        <v>30012.07497893459</v>
      </c>
      <c r="R288" s="124">
        <f t="shared" si="23"/>
        <v>14685288.772310244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14685288.772310244</v>
      </c>
      <c r="P289" s="124">
        <f t="shared" si="26"/>
        <v>50009.306375438755</v>
      </c>
      <c r="Q289" s="124">
        <f t="shared" si="22"/>
        <v>30176.50933216064</v>
      </c>
      <c r="R289" s="124">
        <f t="shared" si="23"/>
        <v>14765474.588017844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14765474.588017844</v>
      </c>
      <c r="P290" s="124">
        <f t="shared" si="26"/>
        <v>50009.306375438755</v>
      </c>
      <c r="Q290" s="124">
        <f t="shared" si="22"/>
        <v>30341.281578285605</v>
      </c>
      <c r="R290" s="124">
        <f t="shared" si="23"/>
        <v>14845825.175971568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14845825.175971568</v>
      </c>
      <c r="P291" s="124">
        <f t="shared" si="26"/>
        <v>50009.306375438755</v>
      </c>
      <c r="Q291" s="124">
        <f t="shared" si="22"/>
        <v>30506.392411638917</v>
      </c>
      <c r="R291" s="124">
        <f t="shared" si="23"/>
        <v>14926340.874758644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14926340.874758644</v>
      </c>
      <c r="P292" s="124">
        <f t="shared" si="26"/>
        <v>50009.306375438755</v>
      </c>
      <c r="Q292" s="124">
        <f t="shared" si="22"/>
        <v>30671.842527976765</v>
      </c>
      <c r="R292" s="124">
        <f t="shared" si="23"/>
        <v>15007022.023662059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15007022.023662059</v>
      </c>
      <c r="P293" s="124">
        <f t="shared" si="26"/>
        <v>50009.306375438755</v>
      </c>
      <c r="Q293" s="124">
        <f t="shared" si="22"/>
        <v>30837.63262448505</v>
      </c>
      <c r="R293" s="124">
        <f t="shared" si="23"/>
        <v>15087868.962661982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15087868.962661982</v>
      </c>
      <c r="P294" s="124">
        <f t="shared" si="26"/>
        <v>50009.306375438755</v>
      </c>
      <c r="Q294" s="124">
        <f t="shared" si="22"/>
        <v>31003.763399782292</v>
      </c>
      <c r="R294" s="124">
        <f t="shared" si="23"/>
        <v>15168882.032437202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15168882.032437202</v>
      </c>
      <c r="P295" s="124">
        <f t="shared" si="26"/>
        <v>50009.306375438755</v>
      </c>
      <c r="Q295" s="124">
        <f t="shared" si="22"/>
        <v>31170.235553922597</v>
      </c>
      <c r="R295" s="124">
        <f t="shared" si="23"/>
        <v>15250061.574366562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15250061.574366562</v>
      </c>
      <c r="P296" s="124">
        <f t="shared" si="26"/>
        <v>50009.306375438755</v>
      </c>
      <c r="Q296" s="124">
        <f t="shared" si="22"/>
        <v>31337.049788398592</v>
      </c>
      <c r="R296" s="124">
        <f t="shared" si="23"/>
        <v>15331407.930530399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15331407.930530399</v>
      </c>
      <c r="P297" s="124">
        <f t="shared" si="26"/>
        <v>50009.306375438755</v>
      </c>
      <c r="Q297" s="124">
        <f t="shared" si="22"/>
        <v>31504.206806144393</v>
      </c>
      <c r="R297" s="124">
        <f t="shared" si="23"/>
        <v>15412921.443711981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15412921.443711981</v>
      </c>
      <c r="P298" s="124">
        <f t="shared" si="26"/>
        <v>50009.306375438755</v>
      </c>
      <c r="Q298" s="124">
        <f t="shared" si="22"/>
        <v>31671.707311538557</v>
      </c>
      <c r="R298" s="124">
        <f t="shared" si="23"/>
        <v>15494602.457398959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15494602.457398959</v>
      </c>
      <c r="P299" s="124">
        <f t="shared" si="26"/>
        <v>50009.306375438755</v>
      </c>
      <c r="Q299" s="124">
        <f t="shared" si="22"/>
        <v>31839.55201040706</v>
      </c>
      <c r="R299" s="124">
        <f t="shared" si="23"/>
        <v>15576451.315784805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15576451.315784805</v>
      </c>
      <c r="P300" s="124">
        <f t="shared" si="26"/>
        <v>50009.306375438755</v>
      </c>
      <c r="Q300" s="124">
        <f t="shared" si="22"/>
        <v>32007.74161002626</v>
      </c>
      <c r="R300" s="124">
        <f t="shared" si="23"/>
        <v>15658468.363770269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15658468.363770269</v>
      </c>
      <c r="P301" s="124">
        <f t="shared" si="26"/>
        <v>50009.306375438755</v>
      </c>
      <c r="Q301" s="124">
        <f t="shared" si="22"/>
        <v>32176.27681912588</v>
      </c>
      <c r="R301" s="124">
        <f t="shared" si="23"/>
        <v>15740653.946964834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15740653.946964834</v>
      </c>
      <c r="P302" s="124">
        <f t="shared" si="26"/>
        <v>50009.306375438755</v>
      </c>
      <c r="Q302" s="124">
        <f t="shared" si="22"/>
        <v>32345.158347892011</v>
      </c>
      <c r="R302" s="124">
        <f t="shared" si="23"/>
        <v>15823008.411688164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15823008.411688164</v>
      </c>
      <c r="P303" s="124">
        <f t="shared" si="26"/>
        <v>50009.306375438755</v>
      </c>
      <c r="Q303" s="124">
        <f t="shared" si="22"/>
        <v>32514.386907970078</v>
      </c>
      <c r="R303" s="124">
        <f t="shared" si="23"/>
        <v>15905532.104971573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15905532.104971573</v>
      </c>
      <c r="P304" s="124">
        <f t="shared" si="26"/>
        <v>50009.306375438755</v>
      </c>
      <c r="Q304" s="124">
        <f t="shared" si="22"/>
        <v>32683.963212467861</v>
      </c>
      <c r="R304" s="124">
        <f t="shared" si="23"/>
        <v>15988225.374559479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15988225.374559479</v>
      </c>
      <c r="P305" s="124">
        <f t="shared" si="26"/>
        <v>50009.306375438755</v>
      </c>
      <c r="Q305" s="124">
        <f t="shared" si="22"/>
        <v>32853.887975958482</v>
      </c>
      <c r="R305" s="124">
        <f t="shared" si="23"/>
        <v>16071088.568910876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16071088.568910876</v>
      </c>
      <c r="P306" s="124">
        <f t="shared" si="26"/>
        <v>50009.306375438755</v>
      </c>
      <c r="Q306" s="124">
        <f t="shared" si="22"/>
        <v>33024.16191448344</v>
      </c>
      <c r="R306" s="124">
        <f t="shared" si="23"/>
        <v>16154122.037200797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16154122.037200797</v>
      </c>
      <c r="P307" s="124">
        <f t="shared" si="26"/>
        <v>50009.306375438755</v>
      </c>
      <c r="Q307" s="124">
        <f t="shared" si="22"/>
        <v>33194.785745555593</v>
      </c>
      <c r="R307" s="124">
        <f t="shared" si="23"/>
        <v>16237326.129321791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16237326.129321791</v>
      </c>
      <c r="P308" s="124">
        <f t="shared" si="26"/>
        <v>50009.306375438755</v>
      </c>
      <c r="Q308" s="124">
        <f t="shared" si="22"/>
        <v>33365.760188162225</v>
      </c>
      <c r="R308" s="124">
        <f t="shared" si="23"/>
        <v>16320701.195885392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16320701.195885392</v>
      </c>
      <c r="P309" s="124">
        <f t="shared" si="26"/>
        <v>50009.306375438755</v>
      </c>
      <c r="Q309" s="124">
        <f t="shared" si="22"/>
        <v>33537.085962768033</v>
      </c>
      <c r="R309" s="124">
        <f t="shared" si="23"/>
        <v>16404247.588223599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16404247.588223599</v>
      </c>
      <c r="P310" s="124">
        <f t="shared" si="26"/>
        <v>50009.306375438755</v>
      </c>
      <c r="Q310" s="124">
        <f t="shared" si="22"/>
        <v>33708.76379131819</v>
      </c>
      <c r="R310" s="124">
        <f t="shared" si="23"/>
        <v>16487965.658390356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16487965.658390356</v>
      </c>
      <c r="P311" s="124">
        <f t="shared" si="26"/>
        <v>50009.306375438755</v>
      </c>
      <c r="Q311" s="124">
        <f t="shared" si="22"/>
        <v>33880.794397241385</v>
      </c>
      <c r="R311" s="124">
        <f t="shared" si="23"/>
        <v>16571855.759163035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16571855.759163035</v>
      </c>
      <c r="P312" s="124">
        <f t="shared" si="26"/>
        <v>50009.306375438755</v>
      </c>
      <c r="Q312" s="124">
        <f t="shared" si="22"/>
        <v>34053.178505452859</v>
      </c>
      <c r="R312" s="124">
        <f t="shared" si="23"/>
        <v>16655918.244043926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16655918.244043926</v>
      </c>
      <c r="P313" s="124">
        <f t="shared" si="26"/>
        <v>50009.306375438755</v>
      </c>
      <c r="Q313" s="124">
        <f t="shared" si="22"/>
        <v>34225.916842357467</v>
      </c>
      <c r="R313" s="124">
        <f t="shared" si="23"/>
        <v>16740153.467261722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16740153.467261722</v>
      </c>
      <c r="P314" s="124">
        <f t="shared" si="26"/>
        <v>50009.306375438755</v>
      </c>
      <c r="Q314" s="124">
        <f t="shared" si="22"/>
        <v>34399.010135852746</v>
      </c>
      <c r="R314" s="124">
        <f t="shared" si="23"/>
        <v>16824561.783773012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16824561.783773012</v>
      </c>
      <c r="P315" s="124">
        <f t="shared" si="26"/>
        <v>50009.306375438755</v>
      </c>
      <c r="Q315" s="124">
        <f t="shared" ref="Q315:Q382" si="27">O315*$P$53</f>
        <v>34572.459115331971</v>
      </c>
      <c r="R315" s="124">
        <f t="shared" ref="R315:R378" si="28">O315+P315+Q315</f>
        <v>16909143.549263783</v>
      </c>
      <c r="Z315" s="2"/>
    </row>
    <row r="316" spans="13:26" x14ac:dyDescent="0.2">
      <c r="M316" s="2"/>
      <c r="N316" s="1">
        <f t="shared" ref="N316:N382" si="29">N315+1</f>
        <v>258</v>
      </c>
      <c r="O316" s="124">
        <f t="shared" ref="O316:O382" si="30">R315</f>
        <v>16909143.549263783</v>
      </c>
      <c r="P316" s="124">
        <f t="shared" ref="P316:P382" si="31">P315</f>
        <v>50009.306375438755</v>
      </c>
      <c r="Q316" s="124">
        <f t="shared" si="27"/>
        <v>34746.264511687237</v>
      </c>
      <c r="R316" s="124">
        <f t="shared" si="28"/>
        <v>16993899.120150909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16993899.120150909</v>
      </c>
      <c r="P317" s="124">
        <f t="shared" si="31"/>
        <v>50009.306375438755</v>
      </c>
      <c r="Q317" s="124">
        <f t="shared" si="27"/>
        <v>34920.427057312518</v>
      </c>
      <c r="R317" s="124">
        <f t="shared" si="28"/>
        <v>17078828.85358366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17078828.85358366</v>
      </c>
      <c r="P318" s="124">
        <f t="shared" si="31"/>
        <v>50009.306375438755</v>
      </c>
      <c r="Q318" s="124">
        <f t="shared" si="27"/>
        <v>35094.947486106794</v>
      </c>
      <c r="R318" s="124">
        <f t="shared" si="28"/>
        <v>17163933.107445206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17163933.107445206</v>
      </c>
      <c r="P319" s="124">
        <f t="shared" si="31"/>
        <v>50009.306375438755</v>
      </c>
      <c r="Q319" s="124">
        <f t="shared" si="27"/>
        <v>35269.826533477106</v>
      </c>
      <c r="R319" s="124">
        <f t="shared" si="28"/>
        <v>17249212.240354124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17249212.240354124</v>
      </c>
      <c r="P320" s="124">
        <f t="shared" si="31"/>
        <v>50009.306375438755</v>
      </c>
      <c r="Q320" s="124">
        <f t="shared" si="27"/>
        <v>35445.064936341667</v>
      </c>
      <c r="R320" s="124">
        <f t="shared" si="28"/>
        <v>17334666.611665905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17334666.611665905</v>
      </c>
      <c r="P321" s="124">
        <f t="shared" si="31"/>
        <v>50009.306375438755</v>
      </c>
      <c r="Q321" s="124">
        <f t="shared" si="27"/>
        <v>35620.66343313297</v>
      </c>
      <c r="R321" s="124">
        <f t="shared" si="28"/>
        <v>17420296.581474479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17420296.581474479</v>
      </c>
      <c r="P322" s="124">
        <f t="shared" si="31"/>
        <v>50009.306375438755</v>
      </c>
      <c r="Q322" s="124">
        <f t="shared" si="27"/>
        <v>35796.622763800908</v>
      </c>
      <c r="R322" s="124">
        <f t="shared" si="28"/>
        <v>17506102.510613721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17506102.510613721</v>
      </c>
      <c r="P323" s="124">
        <f t="shared" si="31"/>
        <v>50009.306375438755</v>
      </c>
      <c r="Q323" s="124">
        <f t="shared" si="27"/>
        <v>35972.943669815861</v>
      </c>
      <c r="R323" s="124">
        <f t="shared" si="28"/>
        <v>17592084.760658976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17592084.760658976</v>
      </c>
      <c r="P324" s="124">
        <f t="shared" si="31"/>
        <v>50009.306375438755</v>
      </c>
      <c r="Q324" s="124">
        <f t="shared" si="27"/>
        <v>36149.626894171866</v>
      </c>
      <c r="R324" s="124">
        <f t="shared" si="28"/>
        <v>17678243.693928588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17678243.693928588</v>
      </c>
      <c r="P325" s="124">
        <f t="shared" si="31"/>
        <v>50009.306375438755</v>
      </c>
      <c r="Q325" s="124">
        <f t="shared" si="27"/>
        <v>36326.673181389713</v>
      </c>
      <c r="R325" s="124">
        <f t="shared" si="28"/>
        <v>17764579.673485417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17764579.673485417</v>
      </c>
      <c r="P326" s="124">
        <f t="shared" si="31"/>
        <v>50009.306375438755</v>
      </c>
      <c r="Q326" s="124">
        <f t="shared" si="27"/>
        <v>36504.083277520091</v>
      </c>
      <c r="R326" s="124">
        <f t="shared" si="28"/>
        <v>17851093.063138377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17851093.063138377</v>
      </c>
      <c r="P327" s="124">
        <f t="shared" si="31"/>
        <v>50009.306375438755</v>
      </c>
      <c r="Q327" s="124">
        <f t="shared" si="27"/>
        <v>36681.857930146733</v>
      </c>
      <c r="R327" s="124">
        <f t="shared" si="28"/>
        <v>17937784.227443963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17937784.227443963</v>
      </c>
      <c r="P328" s="124">
        <f t="shared" si="31"/>
        <v>50009.306375438755</v>
      </c>
      <c r="Q328" s="124">
        <f t="shared" si="27"/>
        <v>36859.997888389575</v>
      </c>
      <c r="R328" s="124">
        <f t="shared" si="28"/>
        <v>18024653.531707793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18024653.531707793</v>
      </c>
      <c r="P329" s="124">
        <f t="shared" si="31"/>
        <v>50009.306375438755</v>
      </c>
      <c r="Q329" s="124">
        <f t="shared" si="27"/>
        <v>37038.503902907898</v>
      </c>
      <c r="R329" s="124">
        <f t="shared" si="28"/>
        <v>18111701.341986142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18111701.341986142</v>
      </c>
      <c r="P330" s="124">
        <f t="shared" si="31"/>
        <v>50009.306375438755</v>
      </c>
      <c r="Q330" s="124">
        <f t="shared" si="27"/>
        <v>37217.376725903494</v>
      </c>
      <c r="R330" s="124">
        <f t="shared" si="28"/>
        <v>18198928.025087487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18198928.025087487</v>
      </c>
      <c r="P331" s="124">
        <f t="shared" si="31"/>
        <v>50009.306375438755</v>
      </c>
      <c r="Q331" s="124">
        <f t="shared" si="27"/>
        <v>37396.617111123858</v>
      </c>
      <c r="R331" s="124">
        <f t="shared" si="28"/>
        <v>18286333.948574051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18286333.948574051</v>
      </c>
      <c r="P332" s="124">
        <f t="shared" si="31"/>
        <v>50009.306375438755</v>
      </c>
      <c r="Q332" s="124">
        <f t="shared" si="27"/>
        <v>37576.22581386532</v>
      </c>
      <c r="R332" s="124">
        <f t="shared" si="28"/>
        <v>18373919.480763357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18373919.480763357</v>
      </c>
      <c r="P333" s="124">
        <f t="shared" si="31"/>
        <v>50009.306375438755</v>
      </c>
      <c r="Q333" s="124">
        <f t="shared" si="27"/>
        <v>37756.203590976278</v>
      </c>
      <c r="R333" s="124">
        <f t="shared" si="28"/>
        <v>18461684.990729775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18461684.990729775</v>
      </c>
      <c r="P334" s="124">
        <f t="shared" si="31"/>
        <v>50009.306375438755</v>
      </c>
      <c r="Q334" s="124">
        <f t="shared" si="27"/>
        <v>37936.55120086034</v>
      </c>
      <c r="R334" s="124">
        <f t="shared" si="28"/>
        <v>18549630.848306075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18549630.848306075</v>
      </c>
      <c r="P335" s="124">
        <f t="shared" si="31"/>
        <v>50009.306375438755</v>
      </c>
      <c r="Q335" s="124">
        <f t="shared" si="27"/>
        <v>38117.269403479557</v>
      </c>
      <c r="R335" s="124">
        <f t="shared" si="28"/>
        <v>18637757.424084995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18637757.424084995</v>
      </c>
      <c r="P336" s="124">
        <f t="shared" si="31"/>
        <v>50009.306375438755</v>
      </c>
      <c r="Q336" s="124">
        <f t="shared" si="27"/>
        <v>38298.358960357611</v>
      </c>
      <c r="R336" s="124">
        <f t="shared" si="28"/>
        <v>18726065.089420792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18726065.089420792</v>
      </c>
      <c r="P337" s="124">
        <f t="shared" si="31"/>
        <v>50009.306375438755</v>
      </c>
      <c r="Q337" s="124">
        <f t="shared" si="27"/>
        <v>38479.820634583019</v>
      </c>
      <c r="R337" s="124">
        <f t="shared" si="28"/>
        <v>18814554.216430817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18814554.216430817</v>
      </c>
      <c r="P338" s="124">
        <f t="shared" si="31"/>
        <v>50009.306375438755</v>
      </c>
      <c r="Q338" s="124">
        <f t="shared" si="27"/>
        <v>38661.655190812366</v>
      </c>
      <c r="R338" s="124">
        <f t="shared" si="28"/>
        <v>18903225.177997068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18903225.177997068</v>
      </c>
      <c r="P339" s="124">
        <f t="shared" si="31"/>
        <v>50009.306375438755</v>
      </c>
      <c r="Q339" s="124">
        <f t="shared" si="27"/>
        <v>38843.863395273482</v>
      </c>
      <c r="R339" s="124">
        <f t="shared" si="28"/>
        <v>18992078.347767781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18992078.347767781</v>
      </c>
      <c r="P340" s="124">
        <f t="shared" si="31"/>
        <v>50009.306375438755</v>
      </c>
      <c r="Q340" s="124">
        <f t="shared" si="27"/>
        <v>39026.446015768735</v>
      </c>
      <c r="R340" s="124">
        <f t="shared" si="28"/>
        <v>19081114.100158989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19081114.100158989</v>
      </c>
      <c r="P341" s="124">
        <f t="shared" si="31"/>
        <v>50009.306375438755</v>
      </c>
      <c r="Q341" s="124">
        <f t="shared" si="27"/>
        <v>39209.403821678236</v>
      </c>
      <c r="R341" s="124">
        <f t="shared" si="28"/>
        <v>19170332.810356107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19170332.810356107</v>
      </c>
      <c r="P342" s="124">
        <f t="shared" si="31"/>
        <v>50009.306375438755</v>
      </c>
      <c r="Q342" s="124">
        <f t="shared" si="27"/>
        <v>39392.737583963055</v>
      </c>
      <c r="R342" s="124">
        <f t="shared" si="28"/>
        <v>19259734.854315508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19259734.854315508</v>
      </c>
      <c r="P343" s="124">
        <f t="shared" si="31"/>
        <v>50009.306375438755</v>
      </c>
      <c r="Q343" s="124">
        <f t="shared" si="27"/>
        <v>39576.448075168511</v>
      </c>
      <c r="R343" s="124">
        <f t="shared" si="28"/>
        <v>19349320.608766116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19349320.608766116</v>
      </c>
      <c r="P344" s="124">
        <f t="shared" si="31"/>
        <v>50009.306375438755</v>
      </c>
      <c r="Q344" s="124">
        <f t="shared" si="27"/>
        <v>39760.536069427413</v>
      </c>
      <c r="R344" s="124">
        <f t="shared" si="28"/>
        <v>19439090.451210983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19439090.451210983</v>
      </c>
      <c r="P345" s="124">
        <f t="shared" si="31"/>
        <v>50009.306375438755</v>
      </c>
      <c r="Q345" s="124">
        <f t="shared" si="27"/>
        <v>39945.002342463325</v>
      </c>
      <c r="R345" s="124">
        <f t="shared" si="28"/>
        <v>19529044.759928886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19529044.759928886</v>
      </c>
      <c r="P346" s="124">
        <f t="shared" si="31"/>
        <v>50009.306375438755</v>
      </c>
      <c r="Q346" s="124">
        <f t="shared" si="27"/>
        <v>40129.847671593801</v>
      </c>
      <c r="R346" s="124">
        <f t="shared" si="28"/>
        <v>19619183.913975921</v>
      </c>
      <c r="Z346" s="2"/>
    </row>
    <row r="347" spans="13:26" x14ac:dyDescent="0.2">
      <c r="M347" s="2"/>
      <c r="N347" s="1">
        <f t="shared" si="29"/>
        <v>289</v>
      </c>
      <c r="O347" s="124">
        <f t="shared" si="30"/>
        <v>19619183.913975921</v>
      </c>
      <c r="P347" s="124">
        <f t="shared" si="31"/>
        <v>50009.306375438755</v>
      </c>
      <c r="Q347" s="124">
        <f t="shared" si="27"/>
        <v>40315.072835733728</v>
      </c>
      <c r="R347" s="124">
        <f t="shared" si="28"/>
        <v>19709508.293187093</v>
      </c>
      <c r="Z347" s="2"/>
    </row>
    <row r="348" spans="13:26" x14ac:dyDescent="0.2">
      <c r="M348" s="2"/>
      <c r="N348" s="1">
        <f t="shared" si="29"/>
        <v>290</v>
      </c>
      <c r="O348" s="124">
        <f t="shared" si="30"/>
        <v>19709508.293187093</v>
      </c>
      <c r="P348" s="124">
        <f t="shared" si="31"/>
        <v>50009.306375438755</v>
      </c>
      <c r="Q348" s="124">
        <f t="shared" si="27"/>
        <v>40500.678615398545</v>
      </c>
      <c r="R348" s="124">
        <f t="shared" si="28"/>
        <v>19800018.278177932</v>
      </c>
      <c r="Z348" s="2"/>
    </row>
    <row r="349" spans="13:26" x14ac:dyDescent="0.2">
      <c r="M349" s="2"/>
      <c r="N349" s="1">
        <f t="shared" si="29"/>
        <v>291</v>
      </c>
      <c r="O349" s="124">
        <f t="shared" si="30"/>
        <v>19800018.278177932</v>
      </c>
      <c r="P349" s="124">
        <f t="shared" si="31"/>
        <v>50009.306375438755</v>
      </c>
      <c r="Q349" s="124">
        <f t="shared" si="27"/>
        <v>40686.665792707558</v>
      </c>
      <c r="R349" s="124">
        <f t="shared" si="28"/>
        <v>19890714.250346079</v>
      </c>
      <c r="Z349" s="2"/>
    </row>
    <row r="350" spans="13:26" x14ac:dyDescent="0.2">
      <c r="M350" s="2"/>
      <c r="N350" s="1">
        <f t="shared" si="29"/>
        <v>292</v>
      </c>
      <c r="O350" s="124">
        <f t="shared" si="30"/>
        <v>19890714.250346079</v>
      </c>
      <c r="P350" s="124">
        <f t="shared" si="31"/>
        <v>50009.306375438755</v>
      </c>
      <c r="Q350" s="124">
        <f t="shared" si="27"/>
        <v>40873.035151387252</v>
      </c>
      <c r="R350" s="124">
        <f t="shared" si="28"/>
        <v>19981596.591872908</v>
      </c>
      <c r="Z350" s="2"/>
    </row>
    <row r="351" spans="13:26" x14ac:dyDescent="0.2">
      <c r="M351" s="2"/>
      <c r="N351" s="1">
        <f t="shared" si="29"/>
        <v>293</v>
      </c>
      <c r="O351" s="124">
        <f t="shared" si="30"/>
        <v>19981596.591872908</v>
      </c>
      <c r="P351" s="124">
        <f t="shared" si="31"/>
        <v>50009.306375438755</v>
      </c>
      <c r="Q351" s="124">
        <f t="shared" si="27"/>
        <v>41059.787476774552</v>
      </c>
      <c r="R351" s="124">
        <f t="shared" si="28"/>
        <v>20072665.685725123</v>
      </c>
      <c r="Z351" s="2"/>
    </row>
    <row r="352" spans="13:26" x14ac:dyDescent="0.2">
      <c r="M352" s="2"/>
      <c r="N352" s="1">
        <f t="shared" si="29"/>
        <v>294</v>
      </c>
      <c r="O352" s="124">
        <f t="shared" si="30"/>
        <v>20072665.685725123</v>
      </c>
      <c r="P352" s="124">
        <f t="shared" si="31"/>
        <v>50009.306375438755</v>
      </c>
      <c r="Q352" s="124">
        <f t="shared" si="27"/>
        <v>41246.923555820169</v>
      </c>
      <c r="R352" s="124">
        <f t="shared" si="28"/>
        <v>20163921.915656384</v>
      </c>
      <c r="Z352" s="2"/>
    </row>
    <row r="353" spans="13:26" x14ac:dyDescent="0.2">
      <c r="M353" s="2"/>
      <c r="N353" s="1">
        <f t="shared" si="29"/>
        <v>295</v>
      </c>
      <c r="O353" s="124">
        <f t="shared" si="30"/>
        <v>20163921.915656384</v>
      </c>
      <c r="P353" s="124">
        <f t="shared" si="31"/>
        <v>50009.306375438755</v>
      </c>
      <c r="Q353" s="124">
        <f t="shared" si="27"/>
        <v>41434.444177091907</v>
      </c>
      <c r="R353" s="124">
        <f t="shared" si="28"/>
        <v>20255365.666208915</v>
      </c>
      <c r="Z353" s="2"/>
    </row>
    <row r="354" spans="13:26" x14ac:dyDescent="0.2">
      <c r="M354" s="2"/>
      <c r="N354" s="1">
        <f t="shared" si="29"/>
        <v>296</v>
      </c>
      <c r="O354" s="124">
        <f t="shared" si="30"/>
        <v>20255365.666208915</v>
      </c>
      <c r="P354" s="124">
        <f t="shared" si="31"/>
        <v>50009.306375438755</v>
      </c>
      <c r="Q354" s="124">
        <f t="shared" si="27"/>
        <v>41622.350130777973</v>
      </c>
      <c r="R354" s="124">
        <f t="shared" si="28"/>
        <v>20346997.322715133</v>
      </c>
      <c r="Z354" s="2"/>
    </row>
    <row r="355" spans="13:26" x14ac:dyDescent="0.2">
      <c r="M355" s="2"/>
      <c r="N355" s="1">
        <f t="shared" si="29"/>
        <v>297</v>
      </c>
      <c r="O355" s="124">
        <f t="shared" si="30"/>
        <v>20346997.322715133</v>
      </c>
      <c r="P355" s="124">
        <f t="shared" si="31"/>
        <v>50009.306375438755</v>
      </c>
      <c r="Q355" s="124">
        <f t="shared" si="27"/>
        <v>41810.642208690326</v>
      </c>
      <c r="R355" s="124">
        <f t="shared" si="28"/>
        <v>20438817.271299265</v>
      </c>
      <c r="Z355" s="2"/>
    </row>
    <row r="356" spans="13:26" x14ac:dyDescent="0.2">
      <c r="M356" s="2"/>
      <c r="N356" s="1">
        <f t="shared" si="29"/>
        <v>298</v>
      </c>
      <c r="O356" s="124">
        <f t="shared" si="30"/>
        <v>20438817.271299265</v>
      </c>
      <c r="P356" s="124">
        <f t="shared" si="31"/>
        <v>50009.306375438755</v>
      </c>
      <c r="Q356" s="124">
        <f t="shared" si="27"/>
        <v>41999.321204267995</v>
      </c>
      <c r="R356" s="124">
        <f t="shared" si="28"/>
        <v>20530825.898878973</v>
      </c>
      <c r="Z356" s="2"/>
    </row>
    <row r="357" spans="13:26" x14ac:dyDescent="0.2">
      <c r="M357" s="2"/>
      <c r="N357" s="1">
        <f t="shared" si="29"/>
        <v>299</v>
      </c>
      <c r="O357" s="124">
        <f t="shared" si="30"/>
        <v>20530825.898878973</v>
      </c>
      <c r="P357" s="124">
        <f t="shared" si="31"/>
        <v>50009.306375438755</v>
      </c>
      <c r="Q357" s="124">
        <f t="shared" si="27"/>
        <v>42188.387912580438</v>
      </c>
      <c r="R357" s="124">
        <f t="shared" si="28"/>
        <v>20623023.593166992</v>
      </c>
      <c r="Z357" s="2"/>
    </row>
    <row r="358" spans="13:26" x14ac:dyDescent="0.2">
      <c r="M358" s="2"/>
      <c r="N358" s="1">
        <f t="shared" si="29"/>
        <v>300</v>
      </c>
      <c r="O358" s="124">
        <f t="shared" si="30"/>
        <v>20623023.593166992</v>
      </c>
      <c r="P358" s="124">
        <f t="shared" si="31"/>
        <v>50009.306375438755</v>
      </c>
      <c r="Q358" s="124">
        <f t="shared" si="27"/>
        <v>42377.843130330875</v>
      </c>
      <c r="R358" s="124">
        <f t="shared" si="28"/>
        <v>20715410.742672764</v>
      </c>
      <c r="Z358" s="2"/>
    </row>
    <row r="359" spans="13:26" x14ac:dyDescent="0.2">
      <c r="M359" s="2"/>
      <c r="N359" s="1">
        <f t="shared" si="29"/>
        <v>301</v>
      </c>
      <c r="O359" s="124">
        <f t="shared" si="30"/>
        <v>20715410.742672764</v>
      </c>
      <c r="P359" s="124">
        <f t="shared" si="31"/>
        <v>50009.306375438755</v>
      </c>
      <c r="Q359" s="124">
        <f t="shared" si="27"/>
        <v>42567.68765585967</v>
      </c>
      <c r="R359" s="124">
        <f t="shared" si="28"/>
        <v>20807987.736704063</v>
      </c>
      <c r="Z359" s="2"/>
    </row>
    <row r="360" spans="13:26" x14ac:dyDescent="0.2">
      <c r="M360" s="2"/>
      <c r="N360" s="1">
        <f t="shared" si="29"/>
        <v>302</v>
      </c>
      <c r="O360" s="124">
        <f t="shared" si="30"/>
        <v>20807987.736704063</v>
      </c>
      <c r="P360" s="124">
        <f t="shared" si="31"/>
        <v>50009.306375438755</v>
      </c>
      <c r="Q360" s="124">
        <f t="shared" si="27"/>
        <v>42757.922289147675</v>
      </c>
      <c r="R360" s="124">
        <f t="shared" si="28"/>
        <v>20900754.965368651</v>
      </c>
      <c r="Z360" s="2"/>
    </row>
    <row r="361" spans="13:26" x14ac:dyDescent="0.2">
      <c r="M361" s="2"/>
      <c r="N361" s="1">
        <f t="shared" si="29"/>
        <v>303</v>
      </c>
      <c r="O361" s="124">
        <f t="shared" si="30"/>
        <v>20900754.965368651</v>
      </c>
      <c r="P361" s="124">
        <f t="shared" si="31"/>
        <v>50009.306375438755</v>
      </c>
      <c r="Q361" s="124">
        <f t="shared" si="27"/>
        <v>42948.547831819604</v>
      </c>
      <c r="R361" s="124">
        <f t="shared" si="28"/>
        <v>20993712.81957591</v>
      </c>
      <c r="Z361" s="2"/>
    </row>
    <row r="362" spans="13:26" x14ac:dyDescent="0.2">
      <c r="M362" s="2"/>
      <c r="N362" s="1">
        <f t="shared" si="29"/>
        <v>304</v>
      </c>
      <c r="O362" s="124">
        <f t="shared" si="30"/>
        <v>20993712.81957591</v>
      </c>
      <c r="P362" s="124">
        <f t="shared" si="31"/>
        <v>50009.306375438755</v>
      </c>
      <c r="Q362" s="124">
        <f t="shared" si="27"/>
        <v>43139.565087147414</v>
      </c>
      <c r="R362" s="124">
        <f t="shared" si="28"/>
        <v>21086861.691038497</v>
      </c>
      <c r="Z362" s="2"/>
    </row>
    <row r="363" spans="13:26" x14ac:dyDescent="0.2">
      <c r="M363" s="2"/>
      <c r="N363" s="1">
        <f t="shared" si="29"/>
        <v>305</v>
      </c>
      <c r="O363" s="124">
        <f t="shared" si="30"/>
        <v>21086861.691038497</v>
      </c>
      <c r="P363" s="124">
        <f t="shared" si="31"/>
        <v>50009.306375438755</v>
      </c>
      <c r="Q363" s="124">
        <f t="shared" si="27"/>
        <v>43330.974860053691</v>
      </c>
      <c r="R363" s="124">
        <f t="shared" si="28"/>
        <v>21180201.972273991</v>
      </c>
      <c r="Z363" s="2"/>
    </row>
    <row r="364" spans="13:26" x14ac:dyDescent="0.2">
      <c r="M364" s="2"/>
      <c r="N364" s="1">
        <f t="shared" si="29"/>
        <v>306</v>
      </c>
      <c r="O364" s="124">
        <f t="shared" si="30"/>
        <v>21180201.972273991</v>
      </c>
      <c r="P364" s="124">
        <f t="shared" si="31"/>
        <v>50009.306375438755</v>
      </c>
      <c r="Q364" s="124">
        <f t="shared" si="27"/>
        <v>43522.777957115039</v>
      </c>
      <c r="R364" s="124">
        <f t="shared" si="28"/>
        <v>21273734.056606546</v>
      </c>
      <c r="Z364" s="2"/>
    </row>
    <row r="365" spans="13:26" x14ac:dyDescent="0.2">
      <c r="M365" s="2"/>
      <c r="N365" s="1">
        <f t="shared" si="29"/>
        <v>307</v>
      </c>
      <c r="O365" s="124">
        <f t="shared" si="30"/>
        <v>21273734.056606546</v>
      </c>
      <c r="P365" s="124">
        <f t="shared" si="31"/>
        <v>50009.306375438755</v>
      </c>
      <c r="Q365" s="124">
        <f t="shared" si="27"/>
        <v>43714.975186565491</v>
      </c>
      <c r="R365" s="124">
        <f t="shared" si="28"/>
        <v>21367458.33816855</v>
      </c>
      <c r="Z365" s="2"/>
    </row>
    <row r="366" spans="13:26" x14ac:dyDescent="0.2">
      <c r="M366" s="2"/>
      <c r="N366" s="1">
        <f t="shared" si="29"/>
        <v>308</v>
      </c>
      <c r="O366" s="124">
        <f t="shared" si="30"/>
        <v>21367458.33816855</v>
      </c>
      <c r="P366" s="124">
        <f t="shared" si="31"/>
        <v>50009.306375438755</v>
      </c>
      <c r="Q366" s="124">
        <f t="shared" si="27"/>
        <v>43907.567358299879</v>
      </c>
      <c r="R366" s="124">
        <f t="shared" si="28"/>
        <v>21461375.211902291</v>
      </c>
      <c r="Z366" s="2"/>
    </row>
    <row r="367" spans="13:26" x14ac:dyDescent="0.2">
      <c r="M367" s="2"/>
      <c r="N367" s="1">
        <f t="shared" si="29"/>
        <v>309</v>
      </c>
      <c r="O367" s="124">
        <f t="shared" si="30"/>
        <v>21461375.211902291</v>
      </c>
      <c r="P367" s="124">
        <f t="shared" si="31"/>
        <v>50009.306375438755</v>
      </c>
      <c r="Q367" s="124">
        <f t="shared" si="27"/>
        <v>44100.5552838773</v>
      </c>
      <c r="R367" s="124">
        <f t="shared" si="28"/>
        <v>21555485.073561609</v>
      </c>
      <c r="Z367" s="2"/>
    </row>
    <row r="368" spans="13:26" x14ac:dyDescent="0.2">
      <c r="M368" s="2"/>
      <c r="N368" s="1">
        <f t="shared" si="29"/>
        <v>310</v>
      </c>
      <c r="O368" s="124">
        <f t="shared" si="30"/>
        <v>21555485.073561609</v>
      </c>
      <c r="P368" s="124">
        <f t="shared" si="31"/>
        <v>50009.306375438755</v>
      </c>
      <c r="Q368" s="124">
        <f t="shared" si="27"/>
        <v>44293.939776524494</v>
      </c>
      <c r="R368" s="124">
        <f t="shared" si="28"/>
        <v>21649788.319713574</v>
      </c>
      <c r="Z368" s="2"/>
    </row>
    <row r="369" spans="13:26" x14ac:dyDescent="0.2">
      <c r="M369" s="2"/>
      <c r="N369" s="1">
        <f t="shared" si="29"/>
        <v>311</v>
      </c>
      <c r="O369" s="124">
        <f t="shared" si="30"/>
        <v>21649788.319713574</v>
      </c>
      <c r="P369" s="124">
        <f t="shared" si="31"/>
        <v>50009.306375438755</v>
      </c>
      <c r="Q369" s="124">
        <f t="shared" si="27"/>
        <v>44487.721651139283</v>
      </c>
      <c r="R369" s="124">
        <f t="shared" si="28"/>
        <v>21744285.347740155</v>
      </c>
      <c r="Z369" s="2"/>
    </row>
    <row r="370" spans="13:26" x14ac:dyDescent="0.2">
      <c r="M370" s="2"/>
      <c r="N370" s="1">
        <f t="shared" si="29"/>
        <v>312</v>
      </c>
      <c r="O370" s="124">
        <f t="shared" si="30"/>
        <v>21744285.347740155</v>
      </c>
      <c r="P370" s="124">
        <f t="shared" si="31"/>
        <v>50009.306375438755</v>
      </c>
      <c r="Q370" s="124">
        <f t="shared" si="27"/>
        <v>44681.901724294017</v>
      </c>
      <c r="R370" s="124">
        <f t="shared" si="28"/>
        <v>21838976.555839889</v>
      </c>
      <c r="Z370" s="2"/>
    </row>
    <row r="371" spans="13:26" x14ac:dyDescent="0.2">
      <c r="M371" s="2"/>
      <c r="N371" s="1">
        <f t="shared" si="29"/>
        <v>313</v>
      </c>
      <c r="O371" s="124">
        <f t="shared" si="30"/>
        <v>21838976.555839889</v>
      </c>
      <c r="P371" s="124">
        <f t="shared" si="31"/>
        <v>50009.306375438755</v>
      </c>
      <c r="Q371" s="124">
        <f t="shared" si="27"/>
        <v>44876.480814238988</v>
      </c>
      <c r="R371" s="124">
        <f t="shared" si="28"/>
        <v>21933862.343029566</v>
      </c>
      <c r="Z371" s="2"/>
    </row>
    <row r="372" spans="13:26" x14ac:dyDescent="0.2">
      <c r="M372" s="2"/>
      <c r="N372" s="1">
        <f t="shared" si="29"/>
        <v>314</v>
      </c>
      <c r="O372" s="124">
        <f t="shared" si="30"/>
        <v>21933862.343029566</v>
      </c>
      <c r="P372" s="124">
        <f t="shared" si="31"/>
        <v>50009.306375438755</v>
      </c>
      <c r="Q372" s="124">
        <f t="shared" si="27"/>
        <v>45071.459740905899</v>
      </c>
      <c r="R372" s="124">
        <f t="shared" si="28"/>
        <v>22028943.109145913</v>
      </c>
      <c r="Z372" s="2"/>
    </row>
    <row r="373" spans="13:26" x14ac:dyDescent="0.2">
      <c r="M373" s="2"/>
      <c r="N373" s="1">
        <f t="shared" si="29"/>
        <v>315</v>
      </c>
      <c r="O373" s="124">
        <f t="shared" si="30"/>
        <v>22028943.109145913</v>
      </c>
      <c r="P373" s="124">
        <f t="shared" si="31"/>
        <v>50009.306375438755</v>
      </c>
      <c r="Q373" s="124">
        <f t="shared" si="27"/>
        <v>45266.839325911329</v>
      </c>
      <c r="R373" s="124">
        <f t="shared" si="28"/>
        <v>22124219.254847266</v>
      </c>
      <c r="Z373" s="2"/>
    </row>
    <row r="374" spans="13:26" x14ac:dyDescent="0.2">
      <c r="M374" s="2"/>
      <c r="N374" s="1">
        <f t="shared" si="29"/>
        <v>316</v>
      </c>
      <c r="O374" s="124">
        <f t="shared" si="30"/>
        <v>22124219.254847266</v>
      </c>
      <c r="P374" s="124">
        <f t="shared" si="31"/>
        <v>50009.306375438755</v>
      </c>
      <c r="Q374" s="124">
        <f t="shared" si="27"/>
        <v>45462.620392560173</v>
      </c>
      <c r="R374" s="124">
        <f t="shared" si="28"/>
        <v>22219691.181615267</v>
      </c>
      <c r="Z374" s="2"/>
    </row>
    <row r="375" spans="13:26" x14ac:dyDescent="0.2">
      <c r="M375" s="2"/>
      <c r="N375" s="1">
        <f t="shared" si="29"/>
        <v>317</v>
      </c>
      <c r="O375" s="124">
        <f t="shared" si="30"/>
        <v>22219691.181615267</v>
      </c>
      <c r="P375" s="124">
        <f t="shared" si="31"/>
        <v>50009.306375438755</v>
      </c>
      <c r="Q375" s="124">
        <f t="shared" si="27"/>
        <v>45658.803765849108</v>
      </c>
      <c r="R375" s="124">
        <f t="shared" si="28"/>
        <v>22315359.291756555</v>
      </c>
      <c r="Z375" s="2"/>
    </row>
    <row r="376" spans="13:26" x14ac:dyDescent="0.2">
      <c r="M376" s="2"/>
      <c r="N376" s="1">
        <f t="shared" si="29"/>
        <v>318</v>
      </c>
      <c r="O376" s="124">
        <f t="shared" si="30"/>
        <v>22315359.291756555</v>
      </c>
      <c r="P376" s="124">
        <f t="shared" si="31"/>
        <v>50009.306375438755</v>
      </c>
      <c r="Q376" s="124">
        <f t="shared" si="27"/>
        <v>45855.390272470089</v>
      </c>
      <c r="R376" s="124">
        <f t="shared" si="28"/>
        <v>22411223.988404464</v>
      </c>
      <c r="Z376" s="2"/>
    </row>
    <row r="377" spans="13:26" x14ac:dyDescent="0.2">
      <c r="M377" s="2"/>
      <c r="N377" s="1">
        <f t="shared" si="29"/>
        <v>319</v>
      </c>
      <c r="O377" s="124">
        <f t="shared" si="30"/>
        <v>22411223.988404464</v>
      </c>
      <c r="P377" s="124">
        <f t="shared" si="31"/>
        <v>50009.306375438755</v>
      </c>
      <c r="Q377" s="124">
        <f t="shared" si="27"/>
        <v>46052.380740813824</v>
      </c>
      <c r="R377" s="124">
        <f t="shared" si="28"/>
        <v>22507285.675520718</v>
      </c>
      <c r="Z377" s="2"/>
    </row>
    <row r="378" spans="13:26" x14ac:dyDescent="0.2">
      <c r="M378" s="2"/>
      <c r="N378" s="1">
        <f t="shared" si="29"/>
        <v>320</v>
      </c>
      <c r="O378" s="124">
        <f t="shared" si="30"/>
        <v>22507285.675520718</v>
      </c>
      <c r="P378" s="124">
        <f t="shared" si="31"/>
        <v>50009.306375438755</v>
      </c>
      <c r="Q378" s="124">
        <f t="shared" si="27"/>
        <v>46249.776000973266</v>
      </c>
      <c r="R378" s="124">
        <f t="shared" si="28"/>
        <v>22603544.757897131</v>
      </c>
      <c r="Z378" s="2"/>
    </row>
    <row r="379" spans="13:26" x14ac:dyDescent="0.2">
      <c r="M379" s="2"/>
      <c r="N379" s="1">
        <f t="shared" si="29"/>
        <v>321</v>
      </c>
      <c r="O379" s="124">
        <f t="shared" si="30"/>
        <v>22603544.757897131</v>
      </c>
      <c r="P379" s="124">
        <f t="shared" si="31"/>
        <v>50009.306375438755</v>
      </c>
      <c r="Q379" s="124">
        <f t="shared" si="27"/>
        <v>46447.576884747104</v>
      </c>
      <c r="R379" s="124">
        <f t="shared" ref="R379:R382" si="32">O379+P379+Q379</f>
        <v>22700001.641157318</v>
      </c>
      <c r="Z379" s="2"/>
    </row>
    <row r="380" spans="13:26" x14ac:dyDescent="0.2">
      <c r="M380" s="2"/>
      <c r="N380" s="1">
        <f t="shared" si="29"/>
        <v>322</v>
      </c>
      <c r="O380" s="124">
        <f t="shared" si="30"/>
        <v>22700001.641157318</v>
      </c>
      <c r="P380" s="124">
        <f t="shared" si="31"/>
        <v>50009.306375438755</v>
      </c>
      <c r="Q380" s="124">
        <f t="shared" si="27"/>
        <v>46645.784225643285</v>
      </c>
      <c r="R380" s="124">
        <f t="shared" si="32"/>
        <v>22796656.731758401</v>
      </c>
      <c r="Z380" s="2"/>
    </row>
    <row r="381" spans="13:26" x14ac:dyDescent="0.2">
      <c r="M381" s="2"/>
      <c r="N381" s="1">
        <f t="shared" si="29"/>
        <v>323</v>
      </c>
      <c r="O381" s="124">
        <f t="shared" si="30"/>
        <v>22796656.731758401</v>
      </c>
      <c r="P381" s="124">
        <f t="shared" si="31"/>
        <v>50009.306375438755</v>
      </c>
      <c r="Q381" s="124">
        <f t="shared" si="27"/>
        <v>46844.398858882509</v>
      </c>
      <c r="R381" s="124">
        <f t="shared" si="32"/>
        <v>22893510.436992723</v>
      </c>
      <c r="Z381" s="2"/>
    </row>
    <row r="382" spans="13:26" x14ac:dyDescent="0.2">
      <c r="M382" s="2"/>
      <c r="N382" s="1">
        <f t="shared" si="29"/>
        <v>324</v>
      </c>
      <c r="O382" s="124">
        <f t="shared" si="30"/>
        <v>22893510.436992723</v>
      </c>
      <c r="P382" s="124">
        <f t="shared" si="31"/>
        <v>50009.306375438755</v>
      </c>
      <c r="Q382" s="124">
        <f t="shared" si="27"/>
        <v>47043.421621401736</v>
      </c>
      <c r="R382" s="124">
        <f t="shared" si="32"/>
        <v>22990563.164989565</v>
      </c>
      <c r="Z382" s="2"/>
    </row>
    <row r="383" spans="13:26" x14ac:dyDescent="0.2">
      <c r="M383" s="2"/>
      <c r="N383" s="163" t="s">
        <v>216</v>
      </c>
      <c r="O383" s="163" t="s">
        <v>216</v>
      </c>
      <c r="P383" s="163" t="s">
        <v>216</v>
      </c>
      <c r="Q383" s="163" t="s">
        <v>216</v>
      </c>
      <c r="R383" s="163" t="s">
        <v>216</v>
      </c>
      <c r="Z383" s="2"/>
    </row>
    <row r="384" spans="13:26" x14ac:dyDescent="0.2">
      <c r="M384" s="2"/>
      <c r="N384" s="134"/>
      <c r="O384" s="134" t="s">
        <v>231</v>
      </c>
      <c r="P384" s="196">
        <f>SUM(P59:P382)</f>
        <v>16203015.265642064</v>
      </c>
      <c r="Q384" s="196">
        <f>SUM(Q59:Q382)</f>
        <v>6787547.8993473975</v>
      </c>
      <c r="R384" s="196">
        <f>P384+Q384</f>
        <v>22990563.16498946</v>
      </c>
      <c r="S384" s="124">
        <f>R384-P54</f>
        <v>0</v>
      </c>
      <c r="Z384" s="2"/>
    </row>
    <row r="385" spans="13:26" x14ac:dyDescent="0.2"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3EFE1-50EC-4F25-B617-FAC0B57A53D8}">
  <sheetPr>
    <tabColor theme="2" tint="-0.499984740745262"/>
    <pageSetUpPr fitToPage="1"/>
  </sheetPr>
  <dimension ref="A1:AH385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2.710937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28515625" style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5703125" style="1" bestFit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Mountain View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6761937.471053794</v>
      </c>
      <c r="Q8" s="184">
        <f>G10</f>
        <v>3072224.7436246919</v>
      </c>
      <c r="R8" s="184">
        <f>G11</f>
        <v>3076628.8092048136</v>
      </c>
      <c r="S8" s="184">
        <f>G12</f>
        <v>2431444.1480927132</v>
      </c>
      <c r="T8" s="184">
        <f>G13</f>
        <v>-1818360.2298684248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13475674.251608049</v>
      </c>
      <c r="Q9" s="184">
        <f>L10</f>
        <v>6483392.8954184642</v>
      </c>
      <c r="R9" s="184">
        <f>L11</f>
        <v>6598469.0296418164</v>
      </c>
      <c r="S9" s="184">
        <f>L12</f>
        <v>4293663.236615885</v>
      </c>
      <c r="T9" s="184">
        <f>L13</f>
        <v>-3899850.9100681157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23</v>
      </c>
      <c r="B10" s="170">
        <f>'Escalation Factors'!$A$10</f>
        <v>2023</v>
      </c>
      <c r="C10" s="201">
        <v>2052</v>
      </c>
      <c r="D10" s="10" t="s">
        <v>155</v>
      </c>
      <c r="E10" s="184">
        <f>VLOOKUP($A$10,'Cost Estimates in 2023'!$A:$F,2,FALSE)</f>
        <v>2913410</v>
      </c>
      <c r="F10" s="164">
        <f>VLOOKUP(G$7,Multiplier_Labor,3,FALSE)</f>
        <v>1.0545116353773385</v>
      </c>
      <c r="G10" s="185">
        <f>E10*F10</f>
        <v>3072224.7436246919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6483392.8954184642</v>
      </c>
      <c r="M10" s="2"/>
      <c r="O10" s="134" t="s">
        <v>235</v>
      </c>
      <c r="P10" s="184">
        <f>SUM(Q10:T10)</f>
        <v>13475674.251608049</v>
      </c>
      <c r="Q10" s="184">
        <f>Q9-Q16</f>
        <v>6483392.8954184642</v>
      </c>
      <c r="R10" s="184">
        <f>R9-R16</f>
        <v>6598469.0296418164</v>
      </c>
      <c r="S10" s="184">
        <f>S9-S16</f>
        <v>4293663.236615885</v>
      </c>
      <c r="T10" s="184">
        <f>T9-T16</f>
        <v>-3899850.9100681157</v>
      </c>
      <c r="Z10" s="2"/>
      <c r="AA10" s="186" t="str">
        <f>A10</f>
        <v>Mountain View Solar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6761937.471053794</v>
      </c>
      <c r="AF10" s="182">
        <f>P16</f>
        <v>0</v>
      </c>
      <c r="AG10" s="182">
        <f>L15</f>
        <v>13475674.251608049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3034735</v>
      </c>
      <c r="F11" s="164">
        <f>VLOOKUP(G$7,Multiplier_Materials,3,FALSE)</f>
        <v>1.0138047668757943</v>
      </c>
      <c r="G11" s="185">
        <f>E11*F11</f>
        <v>3076628.8092048136</v>
      </c>
      <c r="H11" s="137"/>
      <c r="K11" s="164">
        <f>VLOOKUP(J$10,Multiplier_Materials,4,FALSE)</f>
        <v>2.1447075480474549</v>
      </c>
      <c r="L11" s="185">
        <f>G11*K11</f>
        <v>6598469.0296418164</v>
      </c>
      <c r="M11" s="2"/>
      <c r="O11" s="134" t="s">
        <v>234</v>
      </c>
      <c r="P11" s="184">
        <f>SUM(Q11:T11)</f>
        <v>6761937.4710537996</v>
      </c>
      <c r="Q11" s="184">
        <f>Q10/((1+Q13)^(P12))</f>
        <v>3072224.7436247012</v>
      </c>
      <c r="R11" s="184">
        <f>R10/((1+R13)^(P12))</f>
        <v>3076628.8092048136</v>
      </c>
      <c r="S11" s="184">
        <f>S10/((1+S13)^(P12))</f>
        <v>2431444.148092709</v>
      </c>
      <c r="T11" s="184">
        <f>T10/((1+T13)^(P12))</f>
        <v>-1818360.2298684248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2334155</v>
      </c>
      <c r="F12" s="164">
        <f>VLOOKUP(G$7,Multiplier_GDP,3,FALSE)</f>
        <v>1.0416806716317952</v>
      </c>
      <c r="G12" s="185">
        <f>E12*F12</f>
        <v>2431444.1480927132</v>
      </c>
      <c r="H12" s="137"/>
      <c r="K12" s="164">
        <f>VLOOKUP(J$10,Multiplier_GDP,4,FALSE)</f>
        <v>1.7658901356973153</v>
      </c>
      <c r="L12" s="185">
        <f>G12*K12</f>
        <v>4293663.236615885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-1793600</v>
      </c>
      <c r="F13" s="164">
        <f>F11</f>
        <v>1.0138047668757943</v>
      </c>
      <c r="G13" s="185">
        <f>E13*F13</f>
        <v>-1818360.2298684248</v>
      </c>
      <c r="H13" s="137"/>
      <c r="K13" s="164">
        <f>K11</f>
        <v>2.1447075480474549</v>
      </c>
      <c r="L13" s="185">
        <f>G13*K13</f>
        <v>-3899850.9100681157</v>
      </c>
      <c r="M13" s="2"/>
      <c r="O13" s="180" t="s">
        <v>237</v>
      </c>
      <c r="P13" s="189">
        <f>IF(P8=0,0,((P9/P8)^(1/($P7-$P6))-1))</f>
        <v>2.5868814657495465E-2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350666.22342563851</v>
      </c>
      <c r="Q14" s="185">
        <f>PMT(Q13,$P12,-Q11)</f>
        <v>163771.17967228658</v>
      </c>
      <c r="R14" s="185">
        <f>PMT(R13,$P12,-R11)</f>
        <v>165219.8141285693</v>
      </c>
      <c r="S14" s="185">
        <f>PMT(S13,$P12,-S11)</f>
        <v>119324.03870399446</v>
      </c>
      <c r="T14" s="185">
        <f>PMT(T13,$P12,-T11)</f>
        <v>-97648.809079211846</v>
      </c>
      <c r="U14" s="190"/>
      <c r="Z14" s="2"/>
    </row>
    <row r="15" spans="1:34" x14ac:dyDescent="0.2">
      <c r="E15" s="185">
        <f>SUM(E10:E13)</f>
        <v>6488700</v>
      </c>
      <c r="F15" s="124"/>
      <c r="G15" s="185">
        <f>SUM(G10:G13)</f>
        <v>6761937.471053794</v>
      </c>
      <c r="H15" s="137"/>
      <c r="L15" s="185">
        <f>SUM(L10:L13)</f>
        <v>13475674.251608049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350666.22342563851</v>
      </c>
      <c r="Q17" s="124">
        <f>IF($N17&lt;=TRUNC($P$12),Q14*(1+0),0)</f>
        <v>163771.17967228658</v>
      </c>
      <c r="R17" s="124">
        <f>IF($N17&lt;=TRUNC($P$12),R14*(1+0),0)</f>
        <v>165219.8141285693</v>
      </c>
      <c r="S17" s="124">
        <f>IF($N17&lt;=TRUNC($P$12),S14*(1+0),0)</f>
        <v>119324.03870399446</v>
      </c>
      <c r="T17" s="124">
        <f>IF($N17&lt;=TRUNC($P$12),T14*(1+0),0)</f>
        <v>-97648.809079211846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359736.0230789755</v>
      </c>
      <c r="Q18" s="124">
        <f t="shared" ref="Q18:Q48" si="3">IF($N18&lt;=TRUNC($P$12),Q17*(1+Q$13),0)</f>
        <v>168364.4579728345</v>
      </c>
      <c r="R18" s="124">
        <f t="shared" ref="R18:R48" si="4">IF($N18&lt;=TRUNC($P$12),R17*(1+R$13),0)</f>
        <v>169955.42078518815</v>
      </c>
      <c r="S18" s="124">
        <f t="shared" ref="S18:S48" si="5">IF($N18&lt;=TRUNC($P$12),S17*(1+S$13),0)</f>
        <v>121863.80868713757</v>
      </c>
      <c r="T18" s="124">
        <f t="shared" ref="T18:T48" si="6">IF($N18&lt;=TRUNC($P$12),T17*(1+T$13),0)</f>
        <v>-100447.6643661847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369044.22024189902</v>
      </c>
      <c r="Q19" s="124">
        <f t="shared" si="3"/>
        <v>173086.56361399574</v>
      </c>
      <c r="R19" s="124">
        <f t="shared" si="4"/>
        <v>174826.76158800791</v>
      </c>
      <c r="S19" s="124">
        <f t="shared" si="5"/>
        <v>124457.63677657119</v>
      </c>
      <c r="T19" s="124">
        <f t="shared" si="6"/>
        <v>-103326.74173667587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378597.16984548501</v>
      </c>
      <c r="Q20" s="124">
        <f t="shared" si="3"/>
        <v>177941.109806772</v>
      </c>
      <c r="R20" s="124">
        <f t="shared" si="4"/>
        <v>179837.72701184644</v>
      </c>
      <c r="S20" s="124">
        <f t="shared" si="5"/>
        <v>127106.67357997836</v>
      </c>
      <c r="T20" s="124">
        <f t="shared" si="6"/>
        <v>-106288.34055311183</v>
      </c>
      <c r="U20" s="196">
        <f>SUM(Q17:T20)/4</f>
        <v>364510.90914799948</v>
      </c>
      <c r="V20" s="124">
        <f>SUM(Q17:Q20)/4</f>
        <v>170790.82776647221</v>
      </c>
      <c r="W20" s="124">
        <f>SUM(R17:R20)/4</f>
        <v>172459.93087840296</v>
      </c>
      <c r="X20" s="124">
        <f>SUM(S17:S20)/4</f>
        <v>123188.03943692039</v>
      </c>
      <c r="Y20" s="124">
        <f>SUM(T17:T20)/4</f>
        <v>-101927.88893379606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388401.39825575077</v>
      </c>
      <c r="Q21" s="124">
        <f t="shared" si="3"/>
        <v>182931.81110162975</v>
      </c>
      <c r="R21" s="124">
        <f t="shared" si="4"/>
        <v>184992.31904210852</v>
      </c>
      <c r="S21" s="124">
        <f t="shared" si="5"/>
        <v>129812.09419531991</v>
      </c>
      <c r="T21" s="124">
        <f t="shared" si="6"/>
        <v>-109334.8260833074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398463.60794433946</v>
      </c>
      <c r="Q22" s="124">
        <f t="shared" si="3"/>
        <v>188062.48623076075</v>
      </c>
      <c r="R22" s="124">
        <f t="shared" si="4"/>
        <v>190294.65437095382</v>
      </c>
      <c r="S22" s="124">
        <f t="shared" si="5"/>
        <v>132575.09873210132</v>
      </c>
      <c r="T22" s="124">
        <f t="shared" si="6"/>
        <v>-112468.63138947646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408790.68228748278</v>
      </c>
      <c r="Q23" s="124">
        <f t="shared" si="3"/>
        <v>193337.06103005935</v>
      </c>
      <c r="R23" s="124">
        <f t="shared" si="4"/>
        <v>195748.96768507495</v>
      </c>
      <c r="S23" s="124">
        <f t="shared" si="5"/>
        <v>135396.91284373475</v>
      </c>
      <c r="T23" s="124">
        <f t="shared" si="6"/>
        <v>-115692.2592713863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419389.6904967876</v>
      </c>
      <c r="Q24" s="124">
        <f t="shared" si="3"/>
        <v>198759.57144305212</v>
      </c>
      <c r="R24" s="124">
        <f t="shared" si="4"/>
        <v>201359.61504771121</v>
      </c>
      <c r="S24" s="124">
        <f t="shared" si="5"/>
        <v>138278.7882712319</v>
      </c>
      <c r="T24" s="124">
        <f t="shared" si="6"/>
        <v>-119008.28426520764</v>
      </c>
      <c r="U24" s="196">
        <f>SUM(Q21:T24)/4</f>
        <v>403761.34474609006</v>
      </c>
      <c r="V24" s="124">
        <f>SUM(Q21:Q24)/4</f>
        <v>190772.73245137549</v>
      </c>
      <c r="W24" s="124">
        <f>SUM(R21:R24)/4</f>
        <v>193098.88903646212</v>
      </c>
      <c r="X24" s="124">
        <f>SUM(S21:S24)/4</f>
        <v>134015.72351059699</v>
      </c>
      <c r="Y24" s="124">
        <f>SUM(T21:T24)/4</f>
        <v>-114126.00025234446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430267.89268549072</v>
      </c>
      <c r="Q25" s="124">
        <f t="shared" si="3"/>
        <v>204334.16660907856</v>
      </c>
      <c r="R25" s="124">
        <f t="shared" si="4"/>
        <v>207131.07737759931</v>
      </c>
      <c r="S25" s="124">
        <f t="shared" si="5"/>
        <v>141222.00339846945</v>
      </c>
      <c r="T25" s="124">
        <f t="shared" si="6"/>
        <v>-122419.35469965654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441432.74507392768</v>
      </c>
      <c r="Q26" s="124">
        <f t="shared" si="3"/>
        <v>210065.11203808588</v>
      </c>
      <c r="R26" s="124">
        <f t="shared" si="4"/>
        <v>213067.9640276393</v>
      </c>
      <c r="S26" s="124">
        <f t="shared" si="5"/>
        <v>144227.86381927298</v>
      </c>
      <c r="T26" s="124">
        <f t="shared" si="6"/>
        <v>-125928.19481107047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452891.9053380643</v>
      </c>
      <c r="Q27" s="124">
        <f t="shared" si="3"/>
        <v>215956.7928744668</v>
      </c>
      <c r="R27" s="124">
        <f t="shared" si="4"/>
        <v>219175.01646613397</v>
      </c>
      <c r="S27" s="124">
        <f t="shared" si="5"/>
        <v>147297.70291657114</v>
      </c>
      <c r="T27" s="124">
        <f t="shared" si="6"/>
        <v>-129537.60691910759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464653.23810504947</v>
      </c>
      <c r="Q28" s="124">
        <f t="shared" si="3"/>
        <v>222013.71725243822</v>
      </c>
      <c r="R28" s="124">
        <f t="shared" si="4"/>
        <v>225457.11206354146</v>
      </c>
      <c r="S28" s="124">
        <f t="shared" si="5"/>
        <v>150432.88245387687</v>
      </c>
      <c r="T28" s="124">
        <f t="shared" si="6"/>
        <v>-133250.47366480701</v>
      </c>
      <c r="U28" s="196">
        <f>SUM(Q25:T28)/4</f>
        <v>447311.44530063309</v>
      </c>
      <c r="V28" s="124">
        <f>SUM(Q25:Q28)/4</f>
        <v>213092.44719351735</v>
      </c>
      <c r="W28" s="124">
        <f>SUM(R25:R28)/4</f>
        <v>216207.7924837285</v>
      </c>
      <c r="X28" s="124">
        <f>SUM(S25:S28)/4</f>
        <v>145795.11314704761</v>
      </c>
      <c r="Y28" s="124">
        <f>SUM(T25:T28)/4</f>
        <v>-127783.9075236604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476724.82059985423</v>
      </c>
      <c r="Q29" s="124">
        <f t="shared" si="3"/>
        <v>228240.51974552774</v>
      </c>
      <c r="R29" s="124">
        <f t="shared" si="4"/>
        <v>231919.26798776575</v>
      </c>
      <c r="S29" s="124">
        <f t="shared" si="5"/>
        <v>153634.79317935806</v>
      </c>
      <c r="T29" s="124">
        <f t="shared" si="6"/>
        <v>-137069.76031279727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489114.94844717724</v>
      </c>
      <c r="Q30" s="124">
        <f t="shared" si="3"/>
        <v>234641.9649128078</v>
      </c>
      <c r="R30" s="124">
        <f t="shared" si="4"/>
        <v>238566.64521109554</v>
      </c>
      <c r="S30" s="124">
        <f t="shared" si="5"/>
        <v>156904.85544276578</v>
      </c>
      <c r="T30" s="124">
        <f t="shared" si="6"/>
        <v>-140998.51711949188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501832.14163291309</v>
      </c>
      <c r="Q31" s="124">
        <f t="shared" si="3"/>
        <v>241222.9509445907</v>
      </c>
      <c r="R31" s="124">
        <f t="shared" si="4"/>
        <v>245404.55263199209</v>
      </c>
      <c r="S31" s="124">
        <f t="shared" si="5"/>
        <v>160244.51982549342</v>
      </c>
      <c r="T31" s="124">
        <f t="shared" si="6"/>
        <v>-145039.88176916313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514885.15062959853</v>
      </c>
      <c r="Q32" s="124">
        <f t="shared" si="3"/>
        <v>247988.51341037432</v>
      </c>
      <c r="R32" s="124">
        <f t="shared" si="4"/>
        <v>252438.45131501742</v>
      </c>
      <c r="S32" s="124">
        <f t="shared" si="5"/>
        <v>163655.26778404659</v>
      </c>
      <c r="T32" s="124">
        <f t="shared" si="6"/>
        <v>-149197.08187983977</v>
      </c>
      <c r="U32" s="196">
        <f>SUM(Q29:T32)/4</f>
        <v>495639.26532738574</v>
      </c>
      <c r="V32" s="124">
        <f>SUM(Q29:Q32)/4</f>
        <v>238023.48725332515</v>
      </c>
      <c r="W32" s="124">
        <f>SUM(R29:R32)/4</f>
        <v>242082.22928646771</v>
      </c>
      <c r="X32" s="124">
        <f>SUM(S29:S32)/4</f>
        <v>158609.85905791598</v>
      </c>
      <c r="Y32" s="124">
        <f>SUM(T29:T32)/4</f>
        <v>-143076.31027032301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528282.96269037446</v>
      </c>
      <c r="Q33" s="124">
        <f t="shared" si="3"/>
        <v>254943.82911190594</v>
      </c>
      <c r="R33" s="124">
        <f t="shared" si="4"/>
        <v>259673.95885228948</v>
      </c>
      <c r="S33" s="124">
        <f t="shared" si="5"/>
        <v>167138.61230720891</v>
      </c>
      <c r="T33" s="124">
        <f t="shared" si="6"/>
        <v>-153473.43758102987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542034.80831612798</v>
      </c>
      <c r="Q34" s="124">
        <f t="shared" si="3"/>
        <v>262094.22004431294</v>
      </c>
      <c r="R34" s="124">
        <f t="shared" si="4"/>
        <v>267116.85384994722</v>
      </c>
      <c r="S34" s="124">
        <f t="shared" si="5"/>
        <v>170696.09858719545</v>
      </c>
      <c r="T34" s="124">
        <f t="shared" si="6"/>
        <v>-157872.36416532766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556150.16790060943</v>
      </c>
      <c r="Q35" s="124">
        <f t="shared" si="3"/>
        <v>269445.15746833087</v>
      </c>
      <c r="R35" s="124">
        <f t="shared" si="4"/>
        <v>274773.08054320898</v>
      </c>
      <c r="S35" s="124">
        <f t="shared" si="5"/>
        <v>174329.30470509132</v>
      </c>
      <c r="T35" s="124">
        <f t="shared" si="6"/>
        <v>-162397.37481602179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570638.77855845052</v>
      </c>
      <c r="Q36" s="124">
        <f t="shared" si="3"/>
        <v>277002.26609674504</v>
      </c>
      <c r="R36" s="124">
        <f t="shared" si="4"/>
        <v>282648.75354370952</v>
      </c>
      <c r="S36" s="124">
        <f t="shared" si="5"/>
        <v>178039.84233087968</v>
      </c>
      <c r="T36" s="124">
        <f t="shared" si="6"/>
        <v>-167052.08341288372</v>
      </c>
      <c r="U36" s="196">
        <f>SUM(Q33:T36)/4</f>
        <v>549276.67936639045</v>
      </c>
      <c r="V36" s="124">
        <f>SUM(Q33:Q36)/4</f>
        <v>265871.36818032374</v>
      </c>
      <c r="W36" s="124">
        <f>SUM(R33:R36)/4</f>
        <v>271053.1616972888</v>
      </c>
      <c r="X36" s="124">
        <f>SUM(S33:S36)/4</f>
        <v>172550.96448259382</v>
      </c>
      <c r="Y36" s="124">
        <f>SUM(T33:T36)/4</f>
        <v>-160198.81499381576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585510.64114114945</v>
      </c>
      <c r="Q37" s="124">
        <f t="shared" si="3"/>
        <v>284771.32839824894</v>
      </c>
      <c r="R37" s="124">
        <f t="shared" si="4"/>
        <v>290750.16272290773</v>
      </c>
      <c r="S37" s="124">
        <f t="shared" si="5"/>
        <v>181829.3574383696</v>
      </c>
      <c r="T37" s="124">
        <f t="shared" si="6"/>
        <v>-171840.20741837675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600776.02744622692</v>
      </c>
      <c r="Q38" s="124">
        <f t="shared" si="3"/>
        <v>292758.28902201267</v>
      </c>
      <c r="R38" s="124">
        <f t="shared" si="4"/>
        <v>299083.77823546465</v>
      </c>
      <c r="S38" s="124">
        <f t="shared" si="5"/>
        <v>185699.5310353408</v>
      </c>
      <c r="T38" s="124">
        <f t="shared" si="6"/>
        <v>-176765.57084659112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616445.48762490437</v>
      </c>
      <c r="Q39" s="124">
        <f t="shared" si="3"/>
        <v>300969.25934634689</v>
      </c>
      <c r="R39" s="124">
        <f t="shared" si="4"/>
        <v>307656.25568660395</v>
      </c>
      <c r="S39" s="124">
        <f t="shared" si="5"/>
        <v>189652.07990922939</v>
      </c>
      <c r="T39" s="124">
        <f t="shared" si="6"/>
        <v>-181832.10731727583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632529.85779380263</v>
      </c>
      <c r="Q40" s="124">
        <f t="shared" si="3"/>
        <v>309410.52215494285</v>
      </c>
      <c r="R40" s="124">
        <f t="shared" si="4"/>
        <v>316474.44144758151</v>
      </c>
      <c r="S40" s="124">
        <f t="shared" si="5"/>
        <v>193688.75738868513</v>
      </c>
      <c r="T40" s="124">
        <f t="shared" si="6"/>
        <v>-187043.86319740684</v>
      </c>
      <c r="U40" s="196">
        <f>SUM(Q37:T40)/4</f>
        <v>608815.50350152096</v>
      </c>
      <c r="V40" s="124">
        <f>SUM(Q37:Q40)/4</f>
        <v>296977.34973038785</v>
      </c>
      <c r="W40" s="124">
        <f>SUM(R37:R40)/4</f>
        <v>303491.15952313947</v>
      </c>
      <c r="X40" s="124">
        <f>SUM(S37:S40)/4</f>
        <v>187717.43144290624</v>
      </c>
      <c r="Y40" s="124">
        <f>SUM(T37:T40)/4</f>
        <v>-179370.43719491264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649040.26785631466</v>
      </c>
      <c r="Q41" s="124">
        <f t="shared" si="3"/>
        <v>318088.53644426656</v>
      </c>
      <c r="R41" s="124">
        <f t="shared" si="4"/>
        <v>325545.37812350981</v>
      </c>
      <c r="S41" s="124">
        <f t="shared" si="5"/>
        <v>197811.35412133831</v>
      </c>
      <c r="T41" s="124">
        <f t="shared" si="6"/>
        <v>-192405.00083280005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665988.1495394595</v>
      </c>
      <c r="Q42" s="124">
        <f t="shared" si="3"/>
        <v>327009.9423657856</v>
      </c>
      <c r="R42" s="124">
        <f t="shared" si="4"/>
        <v>334876.31017790327</v>
      </c>
      <c r="S42" s="124">
        <f t="shared" si="5"/>
        <v>202021.69886812108</v>
      </c>
      <c r="T42" s="124">
        <f t="shared" si="6"/>
        <v>-197919.80187235048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683385.24465219059</v>
      </c>
      <c r="Q43" s="124">
        <f t="shared" si="3"/>
        <v>336181.56630681024</v>
      </c>
      <c r="R43" s="124">
        <f t="shared" si="4"/>
        <v>344474.68971843697</v>
      </c>
      <c r="S43" s="124">
        <f t="shared" si="5"/>
        <v>206321.65931449551</v>
      </c>
      <c r="T43" s="124">
        <f t="shared" si="6"/>
        <v>-203592.67068755222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499603.41551199107</v>
      </c>
      <c r="V44" s="124">
        <f>SUM(Q41:Q44)/4</f>
        <v>245320.0112792156</v>
      </c>
      <c r="W44" s="124">
        <f>SUM(R41:R44)/4</f>
        <v>251224.0945049625</v>
      </c>
      <c r="X44" s="124">
        <f>SUM(S41:S44)/4</f>
        <v>151538.67807598872</v>
      </c>
      <c r="Y44" s="124">
        <f>SUM(T41:T44)/4</f>
        <v>-148479.36834817569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13475674.251608046</v>
      </c>
      <c r="Q50" s="196">
        <f>SUM(Q$17:Q$48)</f>
        <v>6483392.8954184698</v>
      </c>
      <c r="R50" s="196">
        <f>SUM(R$17:R$48)</f>
        <v>6598469.029641808</v>
      </c>
      <c r="S50" s="196">
        <f>SUM(S$17:S$48)</f>
        <v>4293663.2366158795</v>
      </c>
      <c r="T50" s="196">
        <f>SUM(T$17:T$48)</f>
        <v>-3899850.910068111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-8.3819031715393066E-9</v>
      </c>
      <c r="S51" s="188">
        <f>S50-S$10</f>
        <v>0</v>
      </c>
      <c r="T51" s="188">
        <f>T50-T$10</f>
        <v>4.6566128730773926E-9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2.5868814657495465E-2</v>
      </c>
      <c r="Z52" s="2"/>
    </row>
    <row r="53" spans="13:26" x14ac:dyDescent="0.2">
      <c r="M53" s="2"/>
      <c r="O53" s="134" t="s">
        <v>236</v>
      </c>
      <c r="P53" s="197">
        <f>((1+P52)^(1/12))-1</f>
        <v>2.1305896220085163E-3</v>
      </c>
      <c r="Z53" s="2"/>
    </row>
    <row r="54" spans="13:26" x14ac:dyDescent="0.2">
      <c r="M54" s="2"/>
      <c r="O54" s="134" t="s">
        <v>235</v>
      </c>
      <c r="P54" s="196">
        <f>P10</f>
        <v>13475674.251608049</v>
      </c>
      <c r="Z54" s="2"/>
    </row>
    <row r="55" spans="13:26" x14ac:dyDescent="0.2">
      <c r="M55" s="2"/>
      <c r="O55" s="134" t="s">
        <v>234</v>
      </c>
      <c r="P55" s="196">
        <f>P54/(1+P53)^P56</f>
        <v>6761937.4710537652</v>
      </c>
      <c r="Z55" s="2"/>
    </row>
    <row r="56" spans="13:26" x14ac:dyDescent="0.2">
      <c r="M56" s="2"/>
      <c r="O56" s="134" t="s">
        <v>233</v>
      </c>
      <c r="P56" s="124">
        <f>$P$12*12</f>
        <v>324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28917.260788183077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28917.260788183077</v>
      </c>
      <c r="Q59" s="124">
        <f t="shared" ref="Q59:Q122" si="7">O59*$P$53</f>
        <v>0</v>
      </c>
      <c r="R59" s="124">
        <f t="shared" ref="R59:R122" si="8">O59+P59+Q59</f>
        <v>28917.260788183077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28917.260788183077</v>
      </c>
      <c r="P60" s="124">
        <f t="shared" ref="P60:P123" si="11">P59</f>
        <v>28917.260788183077</v>
      </c>
      <c r="Q60" s="124">
        <f t="shared" si="7"/>
        <v>61.610815732216672</v>
      </c>
      <c r="R60" s="124">
        <f t="shared" si="8"/>
        <v>57896.13239209837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57896.13239209837</v>
      </c>
      <c r="P61" s="124">
        <f t="shared" si="11"/>
        <v>28917.260788183077</v>
      </c>
      <c r="Q61" s="124">
        <f t="shared" si="7"/>
        <v>123.35289882903588</v>
      </c>
      <c r="R61" s="124">
        <f t="shared" si="8"/>
        <v>86936.746079110482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86936.746079110482</v>
      </c>
      <c r="P62" s="124">
        <f t="shared" si="11"/>
        <v>28917.260788183077</v>
      </c>
      <c r="Q62" s="124">
        <f t="shared" si="7"/>
        <v>185.22652896734238</v>
      </c>
      <c r="R62" s="124">
        <f t="shared" si="8"/>
        <v>116039.2333962609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116039.2333962609</v>
      </c>
      <c r="P63" s="124">
        <f t="shared" si="11"/>
        <v>28917.260788183077</v>
      </c>
      <c r="Q63" s="124">
        <f t="shared" si="7"/>
        <v>247.23198641989751</v>
      </c>
      <c r="R63" s="124">
        <f t="shared" si="8"/>
        <v>145203.72617086387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145203.72617086387</v>
      </c>
      <c r="P64" s="124">
        <f t="shared" si="11"/>
        <v>28917.260788183077</v>
      </c>
      <c r="Q64" s="124">
        <f t="shared" si="7"/>
        <v>309.36955205660894</v>
      </c>
      <c r="R64" s="124">
        <f t="shared" si="8"/>
        <v>174430.35651110354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174430.35651110354</v>
      </c>
      <c r="P65" s="124">
        <f t="shared" si="11"/>
        <v>28917.260788183077</v>
      </c>
      <c r="Q65" s="124">
        <f t="shared" si="7"/>
        <v>371.63950734580283</v>
      </c>
      <c r="R65" s="124">
        <f t="shared" si="8"/>
        <v>203719.25680663242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203719.25680663242</v>
      </c>
      <c r="P66" s="124">
        <f t="shared" si="11"/>
        <v>28917.260788183077</v>
      </c>
      <c r="Q66" s="124">
        <f t="shared" si="7"/>
        <v>434.04213435549883</v>
      </c>
      <c r="R66" s="124">
        <f t="shared" si="8"/>
        <v>233070.55972917099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233070.55972917099</v>
      </c>
      <c r="P67" s="124">
        <f t="shared" si="11"/>
        <v>28917.260788183077</v>
      </c>
      <c r="Q67" s="124">
        <f t="shared" si="7"/>
        <v>496.57771575468774</v>
      </c>
      <c r="R67" s="124">
        <f t="shared" si="8"/>
        <v>262484.39823310875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262484.39823310875</v>
      </c>
      <c r="P68" s="124">
        <f t="shared" si="11"/>
        <v>28917.260788183077</v>
      </c>
      <c r="Q68" s="124">
        <f t="shared" si="7"/>
        <v>559.246534814612</v>
      </c>
      <c r="R68" s="124">
        <f t="shared" si="8"/>
        <v>291960.90555610642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291960.90555610642</v>
      </c>
      <c r="P69" s="124">
        <f t="shared" si="11"/>
        <v>28917.260788183077</v>
      </c>
      <c r="Q69" s="124">
        <f t="shared" si="7"/>
        <v>622.04887541004894</v>
      </c>
      <c r="R69" s="124">
        <f t="shared" si="8"/>
        <v>321500.21521969954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321500.21521969954</v>
      </c>
      <c r="P70" s="124">
        <f t="shared" si="11"/>
        <v>28917.260788183077</v>
      </c>
      <c r="Q70" s="124">
        <f t="shared" si="7"/>
        <v>684.98502202059626</v>
      </c>
      <c r="R70" s="124">
        <f t="shared" si="8"/>
        <v>351102.46102990321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351102.46102990321</v>
      </c>
      <c r="P71" s="124">
        <f t="shared" si="11"/>
        <v>28917.260788183077</v>
      </c>
      <c r="Q71" s="124">
        <f t="shared" si="7"/>
        <v>748.05525973196131</v>
      </c>
      <c r="R71" s="124">
        <f t="shared" si="8"/>
        <v>380767.77707781823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380767.77707781823</v>
      </c>
      <c r="P72" s="124">
        <f t="shared" si="11"/>
        <v>28917.260788183077</v>
      </c>
      <c r="Q72" s="124">
        <f t="shared" si="7"/>
        <v>811.25987423725178</v>
      </c>
      <c r="R72" s="124">
        <f t="shared" si="8"/>
        <v>410496.29774023854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410496.29774023854</v>
      </c>
      <c r="P73" s="124">
        <f t="shared" si="11"/>
        <v>28917.260788183077</v>
      </c>
      <c r="Q73" s="124">
        <f t="shared" si="7"/>
        <v>874.59915183827025</v>
      </c>
      <c r="R73" s="124">
        <f t="shared" si="8"/>
        <v>440288.1576802599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440288.1576802599</v>
      </c>
      <c r="P74" s="124">
        <f t="shared" si="11"/>
        <v>28917.260788183077</v>
      </c>
      <c r="Q74" s="124">
        <f t="shared" si="7"/>
        <v>938.07337944681092</v>
      </c>
      <c r="R74" s="124">
        <f t="shared" si="8"/>
        <v>470143.49184788979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470143.49184788979</v>
      </c>
      <c r="P75" s="124">
        <f t="shared" si="11"/>
        <v>28917.260788183077</v>
      </c>
      <c r="Q75" s="124">
        <f t="shared" si="7"/>
        <v>1001.6828445859595</v>
      </c>
      <c r="R75" s="124">
        <f t="shared" si="8"/>
        <v>500062.43548065884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500062.43548065884</v>
      </c>
      <c r="P76" s="124">
        <f t="shared" si="11"/>
        <v>28917.260788183077</v>
      </c>
      <c r="Q76" s="124">
        <f t="shared" si="7"/>
        <v>1065.4278353913951</v>
      </c>
      <c r="R76" s="124">
        <f t="shared" si="8"/>
        <v>530045.12410423323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530045.12410423323</v>
      </c>
      <c r="P77" s="124">
        <f t="shared" si="11"/>
        <v>28917.260788183077</v>
      </c>
      <c r="Q77" s="124">
        <f t="shared" si="7"/>
        <v>1129.3086406126954</v>
      </c>
      <c r="R77" s="124">
        <f t="shared" si="8"/>
        <v>560091.69353302894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560091.69353302894</v>
      </c>
      <c r="P78" s="124">
        <f t="shared" si="11"/>
        <v>28917.260788183077</v>
      </c>
      <c r="Q78" s="124">
        <f t="shared" si="7"/>
        <v>1193.325549614646</v>
      </c>
      <c r="R78" s="124">
        <f t="shared" si="8"/>
        <v>590202.27987082663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590202.27987082663</v>
      </c>
      <c r="P79" s="124">
        <f t="shared" si="11"/>
        <v>28917.260788183077</v>
      </c>
      <c r="Q79" s="124">
        <f t="shared" si="7"/>
        <v>1257.4788523785492</v>
      </c>
      <c r="R79" s="124">
        <f t="shared" si="8"/>
        <v>620377.01951138827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620377.01951138827</v>
      </c>
      <c r="P80" s="124">
        <f t="shared" si="11"/>
        <v>28917.260788183077</v>
      </c>
      <c r="Q80" s="124">
        <f t="shared" si="7"/>
        <v>1321.7688395035386</v>
      </c>
      <c r="R80" s="124">
        <f t="shared" si="8"/>
        <v>650616.04913907486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650616.04913907486</v>
      </c>
      <c r="P81" s="124">
        <f t="shared" si="11"/>
        <v>28917.260788183077</v>
      </c>
      <c r="Q81" s="124">
        <f t="shared" si="7"/>
        <v>1386.1958022078959</v>
      </c>
      <c r="R81" s="124">
        <f t="shared" si="8"/>
        <v>680919.50572946586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680919.50572946586</v>
      </c>
      <c r="P82" s="124">
        <f t="shared" si="11"/>
        <v>28917.260788183077</v>
      </c>
      <c r="Q82" s="124">
        <f t="shared" si="7"/>
        <v>1450.7600323303684</v>
      </c>
      <c r="R82" s="124">
        <f t="shared" si="8"/>
        <v>711287.52654997935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711287.52654997935</v>
      </c>
      <c r="P83" s="124">
        <f t="shared" si="11"/>
        <v>28917.260788183077</v>
      </c>
      <c r="Q83" s="124">
        <f t="shared" si="7"/>
        <v>1515.4618223314931</v>
      </c>
      <c r="R83" s="124">
        <f t="shared" si="8"/>
        <v>741720.24916049396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741720.24916049396</v>
      </c>
      <c r="P84" s="124">
        <f t="shared" si="11"/>
        <v>28917.260788183077</v>
      </c>
      <c r="Q84" s="124">
        <f t="shared" si="7"/>
        <v>1580.3014652949194</v>
      </c>
      <c r="R84" s="124">
        <f t="shared" si="8"/>
        <v>772217.81141397194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772217.81141397194</v>
      </c>
      <c r="P85" s="124">
        <f t="shared" si="11"/>
        <v>28917.260788183077</v>
      </c>
      <c r="Q85" s="124">
        <f t="shared" si="7"/>
        <v>1645.2792549287383</v>
      </c>
      <c r="R85" s="124">
        <f t="shared" si="8"/>
        <v>802780.35145708371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802780.35145708371</v>
      </c>
      <c r="P86" s="124">
        <f t="shared" si="11"/>
        <v>28917.260788183077</v>
      </c>
      <c r="Q86" s="124">
        <f t="shared" si="7"/>
        <v>1710.3954855668119</v>
      </c>
      <c r="R86" s="124">
        <f t="shared" si="8"/>
        <v>833408.0077308336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833408.0077308336</v>
      </c>
      <c r="P87" s="124">
        <f t="shared" si="11"/>
        <v>28917.260788183077</v>
      </c>
      <c r="Q87" s="124">
        <f t="shared" si="7"/>
        <v>1775.6504521701074</v>
      </c>
      <c r="R87" s="124">
        <f t="shared" si="8"/>
        <v>864100.91897118674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864100.91897118674</v>
      </c>
      <c r="P88" s="124">
        <f t="shared" si="11"/>
        <v>28917.260788183077</v>
      </c>
      <c r="Q88" s="124">
        <f t="shared" si="7"/>
        <v>1841.0444503280323</v>
      </c>
      <c r="R88" s="124">
        <f t="shared" si="8"/>
        <v>894859.2242096978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894859.2242096978</v>
      </c>
      <c r="P89" s="124">
        <f t="shared" si="11"/>
        <v>28917.260788183077</v>
      </c>
      <c r="Q89" s="124">
        <f t="shared" si="7"/>
        <v>1906.5777762597743</v>
      </c>
      <c r="R89" s="124">
        <f t="shared" si="8"/>
        <v>925683.06277414062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925683.06277414062</v>
      </c>
      <c r="P90" s="124">
        <f t="shared" si="11"/>
        <v>28917.260788183077</v>
      </c>
      <c r="Q90" s="124">
        <f t="shared" si="7"/>
        <v>1972.2507268156419</v>
      </c>
      <c r="R90" s="124">
        <f t="shared" si="8"/>
        <v>956572.57428913936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956572.57428913936</v>
      </c>
      <c r="P91" s="124">
        <f t="shared" si="11"/>
        <v>28917.260788183077</v>
      </c>
      <c r="Q91" s="124">
        <f t="shared" si="7"/>
        <v>2038.0635994784109</v>
      </c>
      <c r="R91" s="124">
        <f t="shared" si="8"/>
        <v>987527.89867680089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987527.89867680089</v>
      </c>
      <c r="P92" s="124">
        <f t="shared" si="11"/>
        <v>28917.260788183077</v>
      </c>
      <c r="Q92" s="124">
        <f t="shared" si="7"/>
        <v>2104.0166923646698</v>
      </c>
      <c r="R92" s="124">
        <f t="shared" si="8"/>
        <v>1018549.1761573487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1018549.1761573487</v>
      </c>
      <c r="P93" s="124">
        <f t="shared" si="11"/>
        <v>28917.260788183077</v>
      </c>
      <c r="Q93" s="124">
        <f t="shared" si="7"/>
        <v>2170.1103042261711</v>
      </c>
      <c r="R93" s="124">
        <f t="shared" si="8"/>
        <v>1049636.5472497579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1049636.5472497579</v>
      </c>
      <c r="P94" s="124">
        <f t="shared" si="11"/>
        <v>28917.260788183077</v>
      </c>
      <c r="Q94" s="124">
        <f t="shared" si="7"/>
        <v>2236.344734451186</v>
      </c>
      <c r="R94" s="124">
        <f t="shared" si="8"/>
        <v>1080790.1527723921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1080790.1527723921</v>
      </c>
      <c r="P95" s="124">
        <f t="shared" si="11"/>
        <v>28917.260788183077</v>
      </c>
      <c r="Q95" s="124">
        <f t="shared" si="7"/>
        <v>2302.7202830658575</v>
      </c>
      <c r="R95" s="124">
        <f t="shared" si="8"/>
        <v>1112010.1338436413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1112010.1338436413</v>
      </c>
      <c r="P96" s="124">
        <f t="shared" si="11"/>
        <v>28917.260788183077</v>
      </c>
      <c r="Q96" s="124">
        <f t="shared" si="7"/>
        <v>2369.2372507355631</v>
      </c>
      <c r="R96" s="124">
        <f t="shared" si="8"/>
        <v>1143296.63188256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1143296.63188256</v>
      </c>
      <c r="P97" s="124">
        <f t="shared" si="11"/>
        <v>28917.260788183077</v>
      </c>
      <c r="Q97" s="124">
        <f t="shared" si="7"/>
        <v>2435.8959387662735</v>
      </c>
      <c r="R97" s="124">
        <f t="shared" si="8"/>
        <v>1174649.7886095094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1174649.7886095094</v>
      </c>
      <c r="P98" s="124">
        <f t="shared" si="11"/>
        <v>28917.260788183077</v>
      </c>
      <c r="Q98" s="124">
        <f t="shared" si="7"/>
        <v>2502.6966491059179</v>
      </c>
      <c r="R98" s="124">
        <f t="shared" si="8"/>
        <v>1206069.7460467985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1206069.7460467985</v>
      </c>
      <c r="P99" s="124">
        <f t="shared" si="11"/>
        <v>28917.260788183077</v>
      </c>
      <c r="Q99" s="124">
        <f t="shared" si="7"/>
        <v>2569.6396843457555</v>
      </c>
      <c r="R99" s="124">
        <f t="shared" si="8"/>
        <v>1237556.6465193273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1237556.6465193273</v>
      </c>
      <c r="P100" s="124">
        <f t="shared" si="11"/>
        <v>28917.260788183077</v>
      </c>
      <c r="Q100" s="124">
        <f t="shared" si="7"/>
        <v>2636.7253477217405</v>
      </c>
      <c r="R100" s="124">
        <f t="shared" si="8"/>
        <v>1269110.632655232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1269110.632655232</v>
      </c>
      <c r="P101" s="124">
        <f t="shared" si="11"/>
        <v>28917.260788183077</v>
      </c>
      <c r="Q101" s="124">
        <f t="shared" si="7"/>
        <v>2703.9539431158996</v>
      </c>
      <c r="R101" s="124">
        <f t="shared" si="8"/>
        <v>1300731.8473865308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1300731.8473865308</v>
      </c>
      <c r="P102" s="124">
        <f t="shared" si="11"/>
        <v>28917.260788183077</v>
      </c>
      <c r="Q102" s="124">
        <f t="shared" si="7"/>
        <v>2771.3257750577077</v>
      </c>
      <c r="R102" s="124">
        <f t="shared" si="8"/>
        <v>1332420.4339497716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1332420.4339497716</v>
      </c>
      <c r="P103" s="124">
        <f t="shared" si="11"/>
        <v>28917.260788183077</v>
      </c>
      <c r="Q103" s="124">
        <f t="shared" si="7"/>
        <v>2838.8411487254671</v>
      </c>
      <c r="R103" s="124">
        <f t="shared" si="8"/>
        <v>1364176.53588668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1364176.53588668</v>
      </c>
      <c r="P104" s="124">
        <f t="shared" si="11"/>
        <v>28917.260788183077</v>
      </c>
      <c r="Q104" s="124">
        <f t="shared" si="7"/>
        <v>2906.5003699476888</v>
      </c>
      <c r="R104" s="124">
        <f t="shared" si="8"/>
        <v>1396000.2970448106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1396000.2970448106</v>
      </c>
      <c r="P105" s="124">
        <f t="shared" si="11"/>
        <v>28917.260788183077</v>
      </c>
      <c r="Q105" s="124">
        <f t="shared" si="7"/>
        <v>2974.3037452044796</v>
      </c>
      <c r="R105" s="124">
        <f t="shared" si="8"/>
        <v>1427891.8615781981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1427891.8615781981</v>
      </c>
      <c r="P106" s="124">
        <f t="shared" si="11"/>
        <v>28917.260788183077</v>
      </c>
      <c r="Q106" s="124">
        <f t="shared" si="7"/>
        <v>3042.2515816289297</v>
      </c>
      <c r="R106" s="124">
        <f t="shared" si="8"/>
        <v>1459851.3739480104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1459851.3739480104</v>
      </c>
      <c r="P107" s="124">
        <f t="shared" si="11"/>
        <v>28917.260788183077</v>
      </c>
      <c r="Q107" s="124">
        <f t="shared" si="7"/>
        <v>3110.3441870085048</v>
      </c>
      <c r="R107" s="124">
        <f t="shared" si="8"/>
        <v>1491878.9789232018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1491878.9789232018</v>
      </c>
      <c r="P108" s="124">
        <f t="shared" si="11"/>
        <v>28917.260788183077</v>
      </c>
      <c r="Q108" s="124">
        <f t="shared" si="7"/>
        <v>3178.5818697864356</v>
      </c>
      <c r="R108" s="124">
        <f t="shared" si="8"/>
        <v>1523974.8215811711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1523974.8215811711</v>
      </c>
      <c r="P109" s="124">
        <f t="shared" si="11"/>
        <v>28917.260788183077</v>
      </c>
      <c r="Q109" s="124">
        <f t="shared" si="7"/>
        <v>3246.9649390631234</v>
      </c>
      <c r="R109" s="124">
        <f t="shared" si="8"/>
        <v>1556139.0473084173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1556139.0473084173</v>
      </c>
      <c r="P110" s="124">
        <f t="shared" si="11"/>
        <v>28917.260788183077</v>
      </c>
      <c r="Q110" s="124">
        <f t="shared" si="7"/>
        <v>3315.4937045975335</v>
      </c>
      <c r="R110" s="124">
        <f t="shared" si="8"/>
        <v>1588371.8018011977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1588371.8018011977</v>
      </c>
      <c r="P111" s="124">
        <f t="shared" si="11"/>
        <v>28917.260788183077</v>
      </c>
      <c r="Q111" s="124">
        <f t="shared" si="7"/>
        <v>3384.1684768085997</v>
      </c>
      <c r="R111" s="124">
        <f t="shared" si="8"/>
        <v>1620673.2310661895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1620673.2310661895</v>
      </c>
      <c r="P112" s="124">
        <f t="shared" si="11"/>
        <v>28917.260788183077</v>
      </c>
      <c r="Q112" s="124">
        <f t="shared" si="7"/>
        <v>3452.9895667766336</v>
      </c>
      <c r="R112" s="124">
        <f t="shared" si="8"/>
        <v>1653043.4814211491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1653043.4814211491</v>
      </c>
      <c r="P113" s="124">
        <f t="shared" si="11"/>
        <v>28917.260788183077</v>
      </c>
      <c r="Q113" s="124">
        <f t="shared" si="7"/>
        <v>3521.957286244728</v>
      </c>
      <c r="R113" s="124">
        <f t="shared" si="8"/>
        <v>1685482.6994955768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1685482.6994955768</v>
      </c>
      <c r="P114" s="124">
        <f t="shared" si="11"/>
        <v>28917.260788183077</v>
      </c>
      <c r="Q114" s="124">
        <f t="shared" si="7"/>
        <v>3591.0719476201748</v>
      </c>
      <c r="R114" s="124">
        <f t="shared" si="8"/>
        <v>1717991.0322313802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1717991.0322313802</v>
      </c>
      <c r="P115" s="124">
        <f t="shared" si="11"/>
        <v>28917.260788183077</v>
      </c>
      <c r="Q115" s="124">
        <f t="shared" si="7"/>
        <v>3660.3338639758772</v>
      </c>
      <c r="R115" s="124">
        <f t="shared" si="8"/>
        <v>1750568.6268835394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1750568.6268835394</v>
      </c>
      <c r="P116" s="124">
        <f t="shared" si="11"/>
        <v>28917.260788183077</v>
      </c>
      <c r="Q116" s="124">
        <f t="shared" si="7"/>
        <v>3729.7433490517674</v>
      </c>
      <c r="R116" s="124">
        <f t="shared" si="8"/>
        <v>1783215.6310207744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1783215.6310207744</v>
      </c>
      <c r="P117" s="124">
        <f t="shared" si="11"/>
        <v>28917.260788183077</v>
      </c>
      <c r="Q117" s="124">
        <f t="shared" si="7"/>
        <v>3799.3007172562297</v>
      </c>
      <c r="R117" s="124">
        <f t="shared" si="8"/>
        <v>1815932.1925262136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1815932.1925262136</v>
      </c>
      <c r="P118" s="124">
        <f t="shared" si="11"/>
        <v>28917.260788183077</v>
      </c>
      <c r="Q118" s="124">
        <f t="shared" si="7"/>
        <v>3869.0062836675215</v>
      </c>
      <c r="R118" s="124">
        <f t="shared" si="8"/>
        <v>1848718.4595980642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1848718.4595980642</v>
      </c>
      <c r="P119" s="124">
        <f t="shared" si="11"/>
        <v>28917.260788183077</v>
      </c>
      <c r="Q119" s="124">
        <f t="shared" si="7"/>
        <v>3938.8603640352062</v>
      </c>
      <c r="R119" s="124">
        <f t="shared" si="8"/>
        <v>1881574.5807502824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1881574.5807502824</v>
      </c>
      <c r="P120" s="124">
        <f t="shared" si="11"/>
        <v>28917.260788183077</v>
      </c>
      <c r="Q120" s="124">
        <f t="shared" si="7"/>
        <v>4008.8632747815768</v>
      </c>
      <c r="R120" s="124">
        <f t="shared" si="8"/>
        <v>1914500.7048132471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1914500.7048132471</v>
      </c>
      <c r="P121" s="124">
        <f t="shared" si="11"/>
        <v>28917.260788183077</v>
      </c>
      <c r="Q121" s="124">
        <f t="shared" si="7"/>
        <v>4079.0153330030944</v>
      </c>
      <c r="R121" s="124">
        <f t="shared" si="8"/>
        <v>1947496.9809344334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1947496.9809344334</v>
      </c>
      <c r="P122" s="124">
        <f t="shared" si="11"/>
        <v>28917.260788183077</v>
      </c>
      <c r="Q122" s="124">
        <f t="shared" si="7"/>
        <v>4149.3168564718208</v>
      </c>
      <c r="R122" s="124">
        <f t="shared" si="8"/>
        <v>1980563.5585790882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1980563.5585790882</v>
      </c>
      <c r="P123" s="124">
        <f t="shared" si="11"/>
        <v>28917.260788183077</v>
      </c>
      <c r="Q123" s="124">
        <f t="shared" ref="Q123:Q186" si="12">O123*$P$53</f>
        <v>4219.7681636368616</v>
      </c>
      <c r="R123" s="124">
        <f t="shared" ref="R123:R186" si="13">O123+P123+Q123</f>
        <v>2013700.5875309082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2013700.5875309082</v>
      </c>
      <c r="P124" s="124">
        <f t="shared" ref="P124:P187" si="16">P123</f>
        <v>28917.260788183077</v>
      </c>
      <c r="Q124" s="124">
        <f t="shared" si="12"/>
        <v>4290.3695736258051</v>
      </c>
      <c r="R124" s="124">
        <f t="shared" si="13"/>
        <v>2046908.2178927171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2046908.2178927171</v>
      </c>
      <c r="P125" s="124">
        <f t="shared" si="16"/>
        <v>28917.260788183077</v>
      </c>
      <c r="Q125" s="124">
        <f t="shared" si="12"/>
        <v>4361.1214062461695</v>
      </c>
      <c r="R125" s="124">
        <f t="shared" si="13"/>
        <v>2080186.6000871465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2080186.6000871465</v>
      </c>
      <c r="P126" s="124">
        <f t="shared" si="16"/>
        <v>28917.260788183077</v>
      </c>
      <c r="Q126" s="124">
        <f t="shared" si="12"/>
        <v>4432.0239819868539</v>
      </c>
      <c r="R126" s="124">
        <f t="shared" si="13"/>
        <v>2113535.8848573165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2113535.8848573165</v>
      </c>
      <c r="P127" s="124">
        <f t="shared" si="16"/>
        <v>28917.260788183077</v>
      </c>
      <c r="Q127" s="124">
        <f t="shared" si="12"/>
        <v>4503.0776220195849</v>
      </c>
      <c r="R127" s="124">
        <f t="shared" si="13"/>
        <v>2146956.2232675194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2146956.2232675194</v>
      </c>
      <c r="P128" s="124">
        <f t="shared" si="16"/>
        <v>28917.260788183077</v>
      </c>
      <c r="Q128" s="124">
        <f t="shared" si="12"/>
        <v>4574.2826482003757</v>
      </c>
      <c r="R128" s="124">
        <f t="shared" si="13"/>
        <v>2180447.7667039027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2180447.7667039027</v>
      </c>
      <c r="P129" s="124">
        <f t="shared" si="16"/>
        <v>28917.260788183077</v>
      </c>
      <c r="Q129" s="124">
        <f t="shared" si="12"/>
        <v>4645.6393830709821</v>
      </c>
      <c r="R129" s="124">
        <f t="shared" si="13"/>
        <v>2214010.666875157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2214010.666875157</v>
      </c>
      <c r="P130" s="124">
        <f t="shared" si="16"/>
        <v>28917.260788183077</v>
      </c>
      <c r="Q130" s="124">
        <f t="shared" si="12"/>
        <v>4717.1481498603644</v>
      </c>
      <c r="R130" s="124">
        <f t="shared" si="13"/>
        <v>2247645.0758132008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2247645.0758132008</v>
      </c>
      <c r="P131" s="124">
        <f t="shared" si="16"/>
        <v>28917.260788183077</v>
      </c>
      <c r="Q131" s="124">
        <f t="shared" si="12"/>
        <v>4788.8092724861508</v>
      </c>
      <c r="R131" s="124">
        <f t="shared" si="13"/>
        <v>2281351.1458738702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2281351.1458738702</v>
      </c>
      <c r="P132" s="124">
        <f t="shared" si="16"/>
        <v>28917.260788183077</v>
      </c>
      <c r="Q132" s="124">
        <f t="shared" si="12"/>
        <v>4860.6230755561046</v>
      </c>
      <c r="R132" s="124">
        <f t="shared" si="13"/>
        <v>2315129.0297376094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2315129.0297376094</v>
      </c>
      <c r="P133" s="124">
        <f t="shared" si="16"/>
        <v>28917.260788183077</v>
      </c>
      <c r="Q133" s="124">
        <f t="shared" si="12"/>
        <v>4932.5898843695968</v>
      </c>
      <c r="R133" s="124">
        <f t="shared" si="13"/>
        <v>2348978.8804101623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2348978.8804101623</v>
      </c>
      <c r="P134" s="124">
        <f t="shared" si="16"/>
        <v>28917.260788183077</v>
      </c>
      <c r="Q134" s="124">
        <f t="shared" si="12"/>
        <v>5004.7100249190753</v>
      </c>
      <c r="R134" s="124">
        <f t="shared" si="13"/>
        <v>2382900.8512232644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2382900.8512232644</v>
      </c>
      <c r="P135" s="124">
        <f t="shared" si="16"/>
        <v>28917.260788183077</v>
      </c>
      <c r="Q135" s="124">
        <f t="shared" si="12"/>
        <v>5076.9838238915463</v>
      </c>
      <c r="R135" s="124">
        <f t="shared" si="13"/>
        <v>2416895.0958353393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2416895.0958353393</v>
      </c>
      <c r="P136" s="124">
        <f t="shared" si="16"/>
        <v>28917.260788183077</v>
      </c>
      <c r="Q136" s="124">
        <f t="shared" si="12"/>
        <v>5149.4116086700524</v>
      </c>
      <c r="R136" s="124">
        <f t="shared" si="13"/>
        <v>2450961.7682321924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2450961.7682321924</v>
      </c>
      <c r="P137" s="124">
        <f t="shared" si="16"/>
        <v>28917.260788183077</v>
      </c>
      <c r="Q137" s="124">
        <f t="shared" si="12"/>
        <v>5221.9937073351512</v>
      </c>
      <c r="R137" s="124">
        <f t="shared" si="13"/>
        <v>2485101.0227277107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2485101.0227277107</v>
      </c>
      <c r="P138" s="124">
        <f t="shared" si="16"/>
        <v>28917.260788183077</v>
      </c>
      <c r="Q138" s="124">
        <f t="shared" si="12"/>
        <v>5294.7304486664107</v>
      </c>
      <c r="R138" s="124">
        <f t="shared" si="13"/>
        <v>2519313.0139645603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2519313.0139645603</v>
      </c>
      <c r="P139" s="124">
        <f t="shared" si="16"/>
        <v>28917.260788183077</v>
      </c>
      <c r="Q139" s="124">
        <f t="shared" si="12"/>
        <v>5367.622162143889</v>
      </c>
      <c r="R139" s="124">
        <f t="shared" si="13"/>
        <v>2553597.8969148872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2553597.8969148872</v>
      </c>
      <c r="P140" s="124">
        <f t="shared" si="16"/>
        <v>28917.260788183077</v>
      </c>
      <c r="Q140" s="124">
        <f t="shared" si="12"/>
        <v>5440.6691779496314</v>
      </c>
      <c r="R140" s="124">
        <f t="shared" si="13"/>
        <v>2587955.8268810199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2587955.8268810199</v>
      </c>
      <c r="P141" s="124">
        <f t="shared" si="16"/>
        <v>28917.260788183077</v>
      </c>
      <c r="Q141" s="124">
        <f t="shared" si="12"/>
        <v>5513.871826969169</v>
      </c>
      <c r="R141" s="124">
        <f t="shared" si="13"/>
        <v>2622386.9594961721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2622386.9594961721</v>
      </c>
      <c r="P142" s="124">
        <f t="shared" si="16"/>
        <v>28917.260788183077</v>
      </c>
      <c r="Q142" s="124">
        <f t="shared" si="12"/>
        <v>5587.2304407930114</v>
      </c>
      <c r="R142" s="124">
        <f t="shared" si="13"/>
        <v>2656891.4507251484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2656891.4507251484</v>
      </c>
      <c r="P143" s="124">
        <f t="shared" si="16"/>
        <v>28917.260788183077</v>
      </c>
      <c r="Q143" s="124">
        <f t="shared" si="12"/>
        <v>5660.745351718153</v>
      </c>
      <c r="R143" s="124">
        <f t="shared" si="13"/>
        <v>2691469.4568650499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2691469.4568650499</v>
      </c>
      <c r="P144" s="124">
        <f t="shared" si="16"/>
        <v>28917.260788183077</v>
      </c>
      <c r="Q144" s="124">
        <f t="shared" si="12"/>
        <v>5734.416892749573</v>
      </c>
      <c r="R144" s="124">
        <f t="shared" si="13"/>
        <v>2726121.1345459828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2726121.1345459828</v>
      </c>
      <c r="P145" s="124">
        <f t="shared" si="16"/>
        <v>28917.260788183077</v>
      </c>
      <c r="Q145" s="124">
        <f t="shared" si="12"/>
        <v>5808.2453976017532</v>
      </c>
      <c r="R145" s="124">
        <f t="shared" si="13"/>
        <v>2760846.6407317678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2760846.6407317678</v>
      </c>
      <c r="P146" s="124">
        <f t="shared" si="16"/>
        <v>28917.260788183077</v>
      </c>
      <c r="Q146" s="124">
        <f t="shared" si="12"/>
        <v>5882.2312007001792</v>
      </c>
      <c r="R146" s="124">
        <f t="shared" si="13"/>
        <v>2795646.1327206511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2795646.1327206511</v>
      </c>
      <c r="P147" s="124">
        <f t="shared" si="16"/>
        <v>28917.260788183077</v>
      </c>
      <c r="Q147" s="124">
        <f t="shared" si="12"/>
        <v>5956.3746371828629</v>
      </c>
      <c r="R147" s="124">
        <f t="shared" si="13"/>
        <v>2830519.7681460171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2830519.7681460171</v>
      </c>
      <c r="P148" s="124">
        <f t="shared" si="16"/>
        <v>28917.260788183077</v>
      </c>
      <c r="Q148" s="124">
        <f t="shared" si="12"/>
        <v>6030.6760429018559</v>
      </c>
      <c r="R148" s="124">
        <f t="shared" si="13"/>
        <v>2865467.7049771021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2865467.7049771021</v>
      </c>
      <c r="P149" s="124">
        <f t="shared" si="16"/>
        <v>28917.260788183077</v>
      </c>
      <c r="Q149" s="124">
        <f t="shared" si="12"/>
        <v>6105.1357544247749</v>
      </c>
      <c r="R149" s="124">
        <f t="shared" si="13"/>
        <v>2900490.1015197099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2900490.1015197099</v>
      </c>
      <c r="P150" s="124">
        <f t="shared" si="16"/>
        <v>28917.260788183077</v>
      </c>
      <c r="Q150" s="124">
        <f t="shared" si="12"/>
        <v>6179.754109036322</v>
      </c>
      <c r="R150" s="124">
        <f t="shared" si="13"/>
        <v>2935587.1164169293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2935587.1164169293</v>
      </c>
      <c r="P151" s="124">
        <f t="shared" si="16"/>
        <v>28917.260788183077</v>
      </c>
      <c r="Q151" s="124">
        <f t="shared" si="12"/>
        <v>6254.5314447398159</v>
      </c>
      <c r="R151" s="124">
        <f t="shared" si="13"/>
        <v>2970758.9086498525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2970758.9086498525</v>
      </c>
      <c r="P152" s="124">
        <f t="shared" si="16"/>
        <v>28917.260788183077</v>
      </c>
      <c r="Q152" s="124">
        <f t="shared" si="12"/>
        <v>6329.4681002587213</v>
      </c>
      <c r="R152" s="124">
        <f t="shared" si="13"/>
        <v>3006005.6375382943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3006005.6375382943</v>
      </c>
      <c r="P153" s="124">
        <f t="shared" si="16"/>
        <v>28917.260788183077</v>
      </c>
      <c r="Q153" s="124">
        <f t="shared" si="12"/>
        <v>6404.5644150381831</v>
      </c>
      <c r="R153" s="124">
        <f t="shared" si="13"/>
        <v>3041327.4627415156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3041327.4627415156</v>
      </c>
      <c r="P154" s="124">
        <f t="shared" si="16"/>
        <v>28917.260788183077</v>
      </c>
      <c r="Q154" s="124">
        <f t="shared" si="12"/>
        <v>6479.8207292465659</v>
      </c>
      <c r="R154" s="124">
        <f t="shared" si="13"/>
        <v>3076724.5442589452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3076724.5442589452</v>
      </c>
      <c r="P155" s="124">
        <f t="shared" si="16"/>
        <v>28917.260788183077</v>
      </c>
      <c r="Q155" s="124">
        <f t="shared" si="12"/>
        <v>6555.237383776991</v>
      </c>
      <c r="R155" s="124">
        <f t="shared" si="13"/>
        <v>3112197.0424309052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3112197.0424309052</v>
      </c>
      <c r="P156" s="124">
        <f t="shared" si="16"/>
        <v>28917.260788183077</v>
      </c>
      <c r="Q156" s="124">
        <f t="shared" si="12"/>
        <v>6630.8147202488844</v>
      </c>
      <c r="R156" s="124">
        <f t="shared" si="13"/>
        <v>3147745.1179393372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3147745.1179393372</v>
      </c>
      <c r="P157" s="124">
        <f t="shared" si="16"/>
        <v>28917.260788183077</v>
      </c>
      <c r="Q157" s="124">
        <f t="shared" si="12"/>
        <v>6706.5530810095252</v>
      </c>
      <c r="R157" s="124">
        <f t="shared" si="13"/>
        <v>3183368.9318085299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3183368.9318085299</v>
      </c>
      <c r="P158" s="124">
        <f t="shared" si="16"/>
        <v>28917.260788183077</v>
      </c>
      <c r="Q158" s="124">
        <f t="shared" si="12"/>
        <v>6782.4528091355896</v>
      </c>
      <c r="R158" s="124">
        <f t="shared" si="13"/>
        <v>3219068.6454058485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3219068.6454058485</v>
      </c>
      <c r="P159" s="124">
        <f t="shared" si="16"/>
        <v>28917.260788183077</v>
      </c>
      <c r="Q159" s="124">
        <f t="shared" si="12"/>
        <v>6858.5142484347134</v>
      </c>
      <c r="R159" s="124">
        <f t="shared" si="13"/>
        <v>3254844.4204424666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3254844.4204424666</v>
      </c>
      <c r="P160" s="124">
        <f t="shared" si="16"/>
        <v>28917.260788183077</v>
      </c>
      <c r="Q160" s="124">
        <f t="shared" si="12"/>
        <v>6934.7377434470436</v>
      </c>
      <c r="R160" s="124">
        <f t="shared" si="13"/>
        <v>3290696.4189740969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3290696.4189740969</v>
      </c>
      <c r="P161" s="124">
        <f t="shared" si="16"/>
        <v>28917.260788183077</v>
      </c>
      <c r="Q161" s="124">
        <f t="shared" si="12"/>
        <v>7011.1236394467996</v>
      </c>
      <c r="R161" s="124">
        <f t="shared" si="13"/>
        <v>3326624.8034017268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3326624.8034017268</v>
      </c>
      <c r="P162" s="124">
        <f t="shared" si="16"/>
        <v>28917.260788183077</v>
      </c>
      <c r="Q162" s="124">
        <f t="shared" si="12"/>
        <v>7087.6722824438402</v>
      </c>
      <c r="R162" s="124">
        <f t="shared" si="13"/>
        <v>3362629.7364723538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3362629.7364723538</v>
      </c>
      <c r="P163" s="124">
        <f t="shared" si="16"/>
        <v>28917.260788183077</v>
      </c>
      <c r="Q163" s="124">
        <f t="shared" si="12"/>
        <v>7164.3840191852287</v>
      </c>
      <c r="R163" s="124">
        <f t="shared" si="13"/>
        <v>3398711.3812797223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3398711.3812797223</v>
      </c>
      <c r="P164" s="124">
        <f t="shared" si="16"/>
        <v>28917.260788183077</v>
      </c>
      <c r="Q164" s="124">
        <f t="shared" si="12"/>
        <v>7241.2591971568063</v>
      </c>
      <c r="R164" s="124">
        <f t="shared" si="13"/>
        <v>3434869.9012650624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3434869.9012650624</v>
      </c>
      <c r="P165" s="124">
        <f t="shared" si="16"/>
        <v>28917.260788183077</v>
      </c>
      <c r="Q165" s="124">
        <f t="shared" si="12"/>
        <v>7318.2981645847594</v>
      </c>
      <c r="R165" s="124">
        <f t="shared" si="13"/>
        <v>3471105.4602178303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3471105.4602178303</v>
      </c>
      <c r="P166" s="124">
        <f t="shared" si="16"/>
        <v>28917.260788183077</v>
      </c>
      <c r="Q166" s="124">
        <f t="shared" si="12"/>
        <v>7395.5012704372039</v>
      </c>
      <c r="R166" s="124">
        <f t="shared" si="13"/>
        <v>3507418.2222764506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3507418.2222764506</v>
      </c>
      <c r="P167" s="124">
        <f t="shared" si="16"/>
        <v>28917.260788183077</v>
      </c>
      <c r="Q167" s="124">
        <f t="shared" si="12"/>
        <v>7472.8688644257654</v>
      </c>
      <c r="R167" s="124">
        <f t="shared" si="13"/>
        <v>3543808.3519290597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3543808.3519290597</v>
      </c>
      <c r="P168" s="124">
        <f t="shared" si="16"/>
        <v>28917.260788183077</v>
      </c>
      <c r="Q168" s="124">
        <f t="shared" si="12"/>
        <v>7550.4012970071581</v>
      </c>
      <c r="R168" s="124">
        <f t="shared" si="13"/>
        <v>3580276.0140142501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3580276.0140142501</v>
      </c>
      <c r="P169" s="124">
        <f t="shared" si="16"/>
        <v>28917.260788183077</v>
      </c>
      <c r="Q169" s="124">
        <f t="shared" si="12"/>
        <v>7628.098919384779</v>
      </c>
      <c r="R169" s="124">
        <f t="shared" si="13"/>
        <v>3616821.373721818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3616821.373721818</v>
      </c>
      <c r="P170" s="124">
        <f t="shared" si="16"/>
        <v>28917.260788183077</v>
      </c>
      <c r="Q170" s="124">
        <f t="shared" si="12"/>
        <v>7705.9620835102905</v>
      </c>
      <c r="R170" s="124">
        <f t="shared" si="13"/>
        <v>3653444.5965935113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3653444.5965935113</v>
      </c>
      <c r="P171" s="124">
        <f t="shared" si="16"/>
        <v>28917.260788183077</v>
      </c>
      <c r="Q171" s="124">
        <f t="shared" si="12"/>
        <v>7783.9911420852259</v>
      </c>
      <c r="R171" s="124">
        <f t="shared" si="13"/>
        <v>3690145.8485237798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3690145.8485237798</v>
      </c>
      <c r="P172" s="124">
        <f t="shared" si="16"/>
        <v>28917.260788183077</v>
      </c>
      <c r="Q172" s="124">
        <f t="shared" si="12"/>
        <v>7862.1864485625756</v>
      </c>
      <c r="R172" s="124">
        <f t="shared" si="13"/>
        <v>3726925.2957605254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3726925.2957605254</v>
      </c>
      <c r="P173" s="124">
        <f t="shared" si="16"/>
        <v>28917.260788183077</v>
      </c>
      <c r="Q173" s="124">
        <f t="shared" si="12"/>
        <v>7940.5483571483956</v>
      </c>
      <c r="R173" s="124">
        <f t="shared" si="13"/>
        <v>3763783.1049058568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3763783.1049058568</v>
      </c>
      <c r="P174" s="124">
        <f t="shared" si="16"/>
        <v>28917.260788183077</v>
      </c>
      <c r="Q174" s="124">
        <f t="shared" si="12"/>
        <v>8019.0772228034093</v>
      </c>
      <c r="R174" s="124">
        <f t="shared" si="13"/>
        <v>3800719.4429168436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3800719.4429168436</v>
      </c>
      <c r="P175" s="124">
        <f t="shared" si="16"/>
        <v>28917.260788183077</v>
      </c>
      <c r="Q175" s="124">
        <f t="shared" si="12"/>
        <v>8097.7734012446163</v>
      </c>
      <c r="R175" s="124">
        <f t="shared" si="13"/>
        <v>3837734.4771062713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3837734.4771062713</v>
      </c>
      <c r="P176" s="124">
        <f t="shared" si="16"/>
        <v>28917.260788183077</v>
      </c>
      <c r="Q176" s="124">
        <f t="shared" si="12"/>
        <v>8176.6372489469013</v>
      </c>
      <c r="R176" s="124">
        <f t="shared" si="13"/>
        <v>3874828.3751434013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3874828.3751434013</v>
      </c>
      <c r="P177" s="124">
        <f t="shared" si="16"/>
        <v>28917.260788183077</v>
      </c>
      <c r="Q177" s="124">
        <f t="shared" si="12"/>
        <v>8255.669123144653</v>
      </c>
      <c r="R177" s="124">
        <f t="shared" si="13"/>
        <v>3912001.3050547293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3912001.3050547293</v>
      </c>
      <c r="P178" s="124">
        <f t="shared" si="16"/>
        <v>28917.260788183077</v>
      </c>
      <c r="Q178" s="124">
        <f t="shared" si="12"/>
        <v>8334.8693818333777</v>
      </c>
      <c r="R178" s="124">
        <f t="shared" si="13"/>
        <v>3949253.4352247459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3949253.4352247459</v>
      </c>
      <c r="P179" s="124">
        <f t="shared" si="16"/>
        <v>28917.260788183077</v>
      </c>
      <c r="Q179" s="124">
        <f t="shared" si="12"/>
        <v>8414.238383771326</v>
      </c>
      <c r="R179" s="124">
        <f t="shared" si="13"/>
        <v>3986584.9343967005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3986584.9343967005</v>
      </c>
      <c r="P180" s="124">
        <f t="shared" si="16"/>
        <v>28917.260788183077</v>
      </c>
      <c r="Q180" s="124">
        <f t="shared" si="12"/>
        <v>8493.7764884811113</v>
      </c>
      <c r="R180" s="124">
        <f t="shared" si="13"/>
        <v>4023995.9716733648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4023995.9716733648</v>
      </c>
      <c r="P181" s="124">
        <f t="shared" si="16"/>
        <v>28917.260788183077</v>
      </c>
      <c r="Q181" s="124">
        <f t="shared" si="12"/>
        <v>8573.4840562513473</v>
      </c>
      <c r="R181" s="124">
        <f t="shared" si="13"/>
        <v>4061486.7165177991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4061486.7165177991</v>
      </c>
      <c r="P182" s="124">
        <f t="shared" si="16"/>
        <v>28917.260788183077</v>
      </c>
      <c r="Q182" s="124">
        <f t="shared" si="12"/>
        <v>8653.3614481382683</v>
      </c>
      <c r="R182" s="124">
        <f t="shared" si="13"/>
        <v>4099057.3387541207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4099057.3387541207</v>
      </c>
      <c r="P183" s="124">
        <f t="shared" si="16"/>
        <v>28917.260788183077</v>
      </c>
      <c r="Q183" s="124">
        <f t="shared" si="12"/>
        <v>8733.4090259673776</v>
      </c>
      <c r="R183" s="124">
        <f t="shared" si="13"/>
        <v>4136708.0085682715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4136708.0085682715</v>
      </c>
      <c r="P184" s="124">
        <f t="shared" si="16"/>
        <v>28917.260788183077</v>
      </c>
      <c r="Q184" s="124">
        <f t="shared" si="12"/>
        <v>8813.6271523350752</v>
      </c>
      <c r="R184" s="124">
        <f t="shared" si="13"/>
        <v>4174438.8965087896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4174438.8965087896</v>
      </c>
      <c r="P185" s="124">
        <f t="shared" si="16"/>
        <v>28917.260788183077</v>
      </c>
      <c r="Q185" s="124">
        <f t="shared" si="12"/>
        <v>8894.0161906103094</v>
      </c>
      <c r="R185" s="124">
        <f t="shared" si="13"/>
        <v>4212250.1734875822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4212250.1734875822</v>
      </c>
      <c r="P186" s="124">
        <f t="shared" si="16"/>
        <v>28917.260788183077</v>
      </c>
      <c r="Q186" s="124">
        <f t="shared" si="12"/>
        <v>8974.5765049362144</v>
      </c>
      <c r="R186" s="124">
        <f t="shared" si="13"/>
        <v>4250142.0107807014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4250142.0107807014</v>
      </c>
      <c r="P187" s="124">
        <f t="shared" si="16"/>
        <v>28917.260788183077</v>
      </c>
      <c r="Q187" s="124">
        <f t="shared" ref="Q187:Q250" si="17">O187*$P$53</f>
        <v>9055.3084602317704</v>
      </c>
      <c r="R187" s="124">
        <f t="shared" ref="R187:R250" si="18">O187+P187+Q187</f>
        <v>4288114.580029116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4288114.580029116</v>
      </c>
      <c r="P188" s="124">
        <f t="shared" ref="P188:P251" si="21">P187</f>
        <v>28917.260788183077</v>
      </c>
      <c r="Q188" s="124">
        <f t="shared" si="17"/>
        <v>9136.2124221934428</v>
      </c>
      <c r="R188" s="124">
        <f t="shared" si="18"/>
        <v>4326168.0532394918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4326168.0532394918</v>
      </c>
      <c r="P189" s="124">
        <f t="shared" si="21"/>
        <v>28917.260788183077</v>
      </c>
      <c r="Q189" s="124">
        <f t="shared" si="17"/>
        <v>9217.2887572968484</v>
      </c>
      <c r="R189" s="124">
        <f t="shared" si="18"/>
        <v>4364302.6027849717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4364302.6027849717</v>
      </c>
      <c r="P190" s="124">
        <f t="shared" si="21"/>
        <v>28917.260788183077</v>
      </c>
      <c r="Q190" s="124">
        <f t="shared" si="17"/>
        <v>9298.5378327984163</v>
      </c>
      <c r="R190" s="124">
        <f t="shared" si="18"/>
        <v>4402518.4014059529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4402518.4014059529</v>
      </c>
      <c r="P191" s="124">
        <f t="shared" si="21"/>
        <v>28917.260788183077</v>
      </c>
      <c r="Q191" s="124">
        <f t="shared" si="17"/>
        <v>9379.9600167370463</v>
      </c>
      <c r="R191" s="124">
        <f t="shared" si="18"/>
        <v>4440815.6222108724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4440815.6222108724</v>
      </c>
      <c r="P192" s="124">
        <f t="shared" si="21"/>
        <v>28917.260788183077</v>
      </c>
      <c r="Q192" s="124">
        <f t="shared" si="17"/>
        <v>9461.5556779357776</v>
      </c>
      <c r="R192" s="124">
        <f t="shared" si="18"/>
        <v>4479194.4386769906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4479194.4386769906</v>
      </c>
      <c r="P193" s="124">
        <f t="shared" si="21"/>
        <v>28917.260788183077</v>
      </c>
      <c r="Q193" s="124">
        <f t="shared" si="17"/>
        <v>9543.3251860034579</v>
      </c>
      <c r="R193" s="124">
        <f t="shared" si="18"/>
        <v>4517655.0246511763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4517655.0246511763</v>
      </c>
      <c r="P194" s="124">
        <f t="shared" si="21"/>
        <v>28917.260788183077</v>
      </c>
      <c r="Q194" s="124">
        <f t="shared" si="17"/>
        <v>9625.2689113364249</v>
      </c>
      <c r="R194" s="124">
        <f t="shared" si="18"/>
        <v>4556197.5543506956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4556197.5543506956</v>
      </c>
      <c r="P195" s="124">
        <f t="shared" si="21"/>
        <v>28917.260788183077</v>
      </c>
      <c r="Q195" s="124">
        <f t="shared" si="17"/>
        <v>9707.3872251201756</v>
      </c>
      <c r="R195" s="124">
        <f t="shared" si="18"/>
        <v>4594822.2023639986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4594822.2023639986</v>
      </c>
      <c r="P196" s="124">
        <f t="shared" si="21"/>
        <v>28917.260788183077</v>
      </c>
      <c r="Q196" s="124">
        <f t="shared" si="17"/>
        <v>9789.6804993310507</v>
      </c>
      <c r="R196" s="124">
        <f t="shared" si="18"/>
        <v>4633529.1436515125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4633529.1436515125</v>
      </c>
      <c r="P197" s="124">
        <f t="shared" si="21"/>
        <v>28917.260788183077</v>
      </c>
      <c r="Q197" s="124">
        <f t="shared" si="17"/>
        <v>9872.1491067379211</v>
      </c>
      <c r="R197" s="124">
        <f t="shared" si="18"/>
        <v>4672318.5535464333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4672318.5535464333</v>
      </c>
      <c r="P198" s="124">
        <f t="shared" si="21"/>
        <v>28917.260788183077</v>
      </c>
      <c r="Q198" s="124">
        <f t="shared" si="17"/>
        <v>9954.793420903874</v>
      </c>
      <c r="R198" s="124">
        <f t="shared" si="18"/>
        <v>4711190.6077555204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4711190.6077555204</v>
      </c>
      <c r="P199" s="124">
        <f t="shared" si="21"/>
        <v>28917.260788183077</v>
      </c>
      <c r="Q199" s="124">
        <f t="shared" si="17"/>
        <v>10037.613816187906</v>
      </c>
      <c r="R199" s="124">
        <f t="shared" si="18"/>
        <v>4750145.4823598908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4750145.4823598908</v>
      </c>
      <c r="P200" s="124">
        <f t="shared" si="21"/>
        <v>28917.260788183077</v>
      </c>
      <c r="Q200" s="124">
        <f t="shared" si="17"/>
        <v>10120.610667746621</v>
      </c>
      <c r="R200" s="124">
        <f t="shared" si="18"/>
        <v>4789183.3538158201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4789183.3538158201</v>
      </c>
      <c r="P201" s="124">
        <f t="shared" si="21"/>
        <v>28917.260788183077</v>
      </c>
      <c r="Q201" s="124">
        <f t="shared" si="17"/>
        <v>10203.784351535927</v>
      </c>
      <c r="R201" s="124">
        <f t="shared" si="18"/>
        <v>4828304.3989555389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4828304.3989555389</v>
      </c>
      <c r="P202" s="124">
        <f t="shared" si="21"/>
        <v>28917.260788183077</v>
      </c>
      <c r="Q202" s="124">
        <f t="shared" si="17"/>
        <v>10287.135244312738</v>
      </c>
      <c r="R202" s="124">
        <f t="shared" si="18"/>
        <v>4867508.7949880343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4867508.7949880343</v>
      </c>
      <c r="P203" s="124">
        <f t="shared" si="21"/>
        <v>28917.260788183077</v>
      </c>
      <c r="Q203" s="124">
        <f t="shared" si="17"/>
        <v>10370.663723636684</v>
      </c>
      <c r="R203" s="124">
        <f t="shared" si="18"/>
        <v>4906796.7194998534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4906796.7194998534</v>
      </c>
      <c r="P204" s="124">
        <f t="shared" si="21"/>
        <v>28917.260788183077</v>
      </c>
      <c r="Q204" s="124">
        <f t="shared" si="17"/>
        <v>10454.370167871821</v>
      </c>
      <c r="R204" s="124">
        <f t="shared" si="18"/>
        <v>4946168.3504559081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4946168.3504559081</v>
      </c>
      <c r="P205" s="124">
        <f t="shared" si="21"/>
        <v>28917.260788183077</v>
      </c>
      <c r="Q205" s="124">
        <f t="shared" si="17"/>
        <v>10538.254956188341</v>
      </c>
      <c r="R205" s="124">
        <f t="shared" si="18"/>
        <v>4985623.8662002794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4985623.8662002794</v>
      </c>
      <c r="P206" s="124">
        <f t="shared" si="21"/>
        <v>28917.260788183077</v>
      </c>
      <c r="Q206" s="124">
        <f t="shared" si="17"/>
        <v>10622.318468564292</v>
      </c>
      <c r="R206" s="124">
        <f t="shared" si="18"/>
        <v>5025163.4454570264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5025163.4454570264</v>
      </c>
      <c r="P207" s="124">
        <f t="shared" si="21"/>
        <v>28917.260788183077</v>
      </c>
      <c r="Q207" s="124">
        <f t="shared" si="17"/>
        <v>10706.5610857873</v>
      </c>
      <c r="R207" s="124">
        <f t="shared" si="18"/>
        <v>5064787.2673309967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5064787.2673309967</v>
      </c>
      <c r="P208" s="124">
        <f t="shared" si="21"/>
        <v>28917.260788183077</v>
      </c>
      <c r="Q208" s="124">
        <f t="shared" si="17"/>
        <v>10790.983189456294</v>
      </c>
      <c r="R208" s="124">
        <f t="shared" si="18"/>
        <v>5104495.5113086356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5104495.5113086356</v>
      </c>
      <c r="P209" s="124">
        <f t="shared" si="21"/>
        <v>28917.260788183077</v>
      </c>
      <c r="Q209" s="124">
        <f t="shared" si="17"/>
        <v>10875.585161983234</v>
      </c>
      <c r="R209" s="124">
        <f t="shared" si="18"/>
        <v>5144288.3572588013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5144288.3572588013</v>
      </c>
      <c r="P210" s="124">
        <f t="shared" si="21"/>
        <v>28917.260788183077</v>
      </c>
      <c r="Q210" s="124">
        <f t="shared" si="17"/>
        <v>10960.36738659484</v>
      </c>
      <c r="R210" s="124">
        <f t="shared" si="18"/>
        <v>5184165.9854335785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5184165.9854335785</v>
      </c>
      <c r="P211" s="124">
        <f t="shared" si="21"/>
        <v>28917.260788183077</v>
      </c>
      <c r="Q211" s="124">
        <f t="shared" si="17"/>
        <v>11045.330247334336</v>
      </c>
      <c r="R211" s="124">
        <f t="shared" si="18"/>
        <v>5224128.5764690954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5224128.5764690954</v>
      </c>
      <c r="P212" s="124">
        <f t="shared" si="21"/>
        <v>28917.260788183077</v>
      </c>
      <c r="Q212" s="124">
        <f t="shared" si="17"/>
        <v>11130.474129063179</v>
      </c>
      <c r="R212" s="124">
        <f t="shared" si="18"/>
        <v>5264176.3113863412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5264176.3113863412</v>
      </c>
      <c r="P213" s="124">
        <f t="shared" si="21"/>
        <v>28917.260788183077</v>
      </c>
      <c r="Q213" s="124">
        <f t="shared" si="17"/>
        <v>11215.799417462811</v>
      </c>
      <c r="R213" s="124">
        <f t="shared" si="18"/>
        <v>5304309.3715919871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5304309.3715919871</v>
      </c>
      <c r="P214" s="124">
        <f t="shared" si="21"/>
        <v>28917.260788183077</v>
      </c>
      <c r="Q214" s="124">
        <f t="shared" si="17"/>
        <v>11301.306499036402</v>
      </c>
      <c r="R214" s="124">
        <f t="shared" si="18"/>
        <v>5344527.9388792058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5344527.9388792058</v>
      </c>
      <c r="P215" s="124">
        <f t="shared" si="21"/>
        <v>28917.260788183077</v>
      </c>
      <c r="Q215" s="124">
        <f t="shared" si="17"/>
        <v>11386.995761110602</v>
      </c>
      <c r="R215" s="124">
        <f t="shared" si="18"/>
        <v>5384832.195428499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5384832.195428499</v>
      </c>
      <c r="P216" s="124">
        <f t="shared" si="21"/>
        <v>28917.260788183077</v>
      </c>
      <c r="Q216" s="124">
        <f t="shared" si="17"/>
        <v>11472.867591837296</v>
      </c>
      <c r="R216" s="124">
        <f t="shared" si="18"/>
        <v>5425222.3238085192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5425222.3238085192</v>
      </c>
      <c r="P217" s="124">
        <f t="shared" si="21"/>
        <v>28917.260788183077</v>
      </c>
      <c r="Q217" s="124">
        <f t="shared" si="17"/>
        <v>11558.922380195358</v>
      </c>
      <c r="R217" s="124">
        <f t="shared" si="18"/>
        <v>5465698.5069768969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5465698.5069768969</v>
      </c>
      <c r="P218" s="124">
        <f t="shared" si="21"/>
        <v>28917.260788183077</v>
      </c>
      <c r="Q218" s="124">
        <f t="shared" si="17"/>
        <v>11645.160515992418</v>
      </c>
      <c r="R218" s="124">
        <f t="shared" si="18"/>
        <v>5506260.9282810716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5506260.9282810716</v>
      </c>
      <c r="P219" s="124">
        <f t="shared" si="21"/>
        <v>28917.260788183077</v>
      </c>
      <c r="Q219" s="124">
        <f t="shared" si="17"/>
        <v>11731.582389866631</v>
      </c>
      <c r="R219" s="124">
        <f t="shared" si="18"/>
        <v>5546909.7714591213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5546909.7714591213</v>
      </c>
      <c r="P220" s="124">
        <f t="shared" si="21"/>
        <v>28917.260788183077</v>
      </c>
      <c r="Q220" s="124">
        <f t="shared" si="17"/>
        <v>11818.188393288434</v>
      </c>
      <c r="R220" s="124">
        <f t="shared" si="18"/>
        <v>5587645.2206405923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5587645.2206405923</v>
      </c>
      <c r="P221" s="124">
        <f t="shared" si="21"/>
        <v>28917.260788183077</v>
      </c>
      <c r="Q221" s="124">
        <f t="shared" si="17"/>
        <v>11904.978918562332</v>
      </c>
      <c r="R221" s="124">
        <f t="shared" si="18"/>
        <v>5628467.4603473376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5628467.4603473376</v>
      </c>
      <c r="P222" s="124">
        <f t="shared" si="21"/>
        <v>28917.260788183077</v>
      </c>
      <c r="Q222" s="124">
        <f t="shared" si="17"/>
        <v>11991.954358828669</v>
      </c>
      <c r="R222" s="124">
        <f t="shared" si="18"/>
        <v>5669376.6754943486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5669376.6754943486</v>
      </c>
      <c r="P223" s="124">
        <f t="shared" si="21"/>
        <v>28917.260788183077</v>
      </c>
      <c r="Q223" s="124">
        <f t="shared" si="17"/>
        <v>12079.115108065404</v>
      </c>
      <c r="R223" s="124">
        <f t="shared" si="18"/>
        <v>5710373.0513905967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5710373.0513905967</v>
      </c>
      <c r="P224" s="124">
        <f t="shared" si="21"/>
        <v>28917.260788183077</v>
      </c>
      <c r="Q224" s="124">
        <f t="shared" si="17"/>
        <v>12166.461561089909</v>
      </c>
      <c r="R224" s="124">
        <f t="shared" si="18"/>
        <v>5751456.7737398697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5751456.7737398697</v>
      </c>
      <c r="P225" s="124">
        <f t="shared" si="21"/>
        <v>28917.260788183077</v>
      </c>
      <c r="Q225" s="124">
        <f t="shared" si="17"/>
        <v>12253.99411356075</v>
      </c>
      <c r="R225" s="124">
        <f t="shared" si="18"/>
        <v>5792628.0286416132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5792628.0286416132</v>
      </c>
      <c r="P226" s="124">
        <f t="shared" si="21"/>
        <v>28917.260788183077</v>
      </c>
      <c r="Q226" s="124">
        <f t="shared" si="17"/>
        <v>12341.713161979471</v>
      </c>
      <c r="R226" s="124">
        <f t="shared" si="18"/>
        <v>5833887.0025917757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5833887.0025917757</v>
      </c>
      <c r="P227" s="124">
        <f t="shared" si="21"/>
        <v>28917.260788183077</v>
      </c>
      <c r="Q227" s="124">
        <f t="shared" si="17"/>
        <v>12429.619103692408</v>
      </c>
      <c r="R227" s="124">
        <f t="shared" si="18"/>
        <v>5875233.8824836509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5875233.8824836509</v>
      </c>
      <c r="P228" s="124">
        <f t="shared" si="21"/>
        <v>28917.260788183077</v>
      </c>
      <c r="Q228" s="124">
        <f t="shared" si="17"/>
        <v>12517.712336892469</v>
      </c>
      <c r="R228" s="124">
        <f t="shared" si="18"/>
        <v>5916668.8556087259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5916668.8556087259</v>
      </c>
      <c r="P229" s="124">
        <f t="shared" si="21"/>
        <v>28917.260788183077</v>
      </c>
      <c r="Q229" s="124">
        <f t="shared" si="17"/>
        <v>12605.993260620957</v>
      </c>
      <c r="R229" s="124">
        <f t="shared" si="18"/>
        <v>5958192.1096575297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5958192.1096575297</v>
      </c>
      <c r="P230" s="124">
        <f t="shared" si="21"/>
        <v>28917.260788183077</v>
      </c>
      <c r="Q230" s="124">
        <f t="shared" si="17"/>
        <v>12694.462274769361</v>
      </c>
      <c r="R230" s="124">
        <f t="shared" si="18"/>
        <v>5999803.8327204818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5999803.8327204818</v>
      </c>
      <c r="P231" s="124">
        <f t="shared" si="21"/>
        <v>28917.260788183077</v>
      </c>
      <c r="Q231" s="124">
        <f t="shared" si="17"/>
        <v>12783.119780081179</v>
      </c>
      <c r="R231" s="124">
        <f t="shared" si="18"/>
        <v>6041504.2132887458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6041504.2132887458</v>
      </c>
      <c r="P232" s="124">
        <f t="shared" si="21"/>
        <v>28917.260788183077</v>
      </c>
      <c r="Q232" s="124">
        <f t="shared" si="17"/>
        <v>12871.966178153727</v>
      </c>
      <c r="R232" s="124">
        <f t="shared" si="18"/>
        <v>6083293.4402550822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6083293.4402550822</v>
      </c>
      <c r="P233" s="124">
        <f t="shared" si="21"/>
        <v>28917.260788183077</v>
      </c>
      <c r="Q233" s="124">
        <f t="shared" si="17"/>
        <v>12961.001871439963</v>
      </c>
      <c r="R233" s="124">
        <f t="shared" si="18"/>
        <v>6125171.7029147046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6125171.7029147046</v>
      </c>
      <c r="P234" s="124">
        <f t="shared" si="21"/>
        <v>28917.260788183077</v>
      </c>
      <c r="Q234" s="124">
        <f t="shared" si="17"/>
        <v>13050.227263250301</v>
      </c>
      <c r="R234" s="124">
        <f t="shared" si="18"/>
        <v>6167139.1909661377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6167139.1909661377</v>
      </c>
      <c r="P235" s="124">
        <f t="shared" si="21"/>
        <v>28917.260788183077</v>
      </c>
      <c r="Q235" s="124">
        <f t="shared" si="17"/>
        <v>13139.642757754451</v>
      </c>
      <c r="R235" s="124">
        <f t="shared" si="18"/>
        <v>6209196.0945120752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6209196.0945120752</v>
      </c>
      <c r="P236" s="124">
        <f t="shared" si="21"/>
        <v>28917.260788183077</v>
      </c>
      <c r="Q236" s="124">
        <f t="shared" si="17"/>
        <v>13229.248759983238</v>
      </c>
      <c r="R236" s="124">
        <f t="shared" si="18"/>
        <v>6251342.604060241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6251342.604060241</v>
      </c>
      <c r="P237" s="124">
        <f t="shared" si="21"/>
        <v>28917.260788183077</v>
      </c>
      <c r="Q237" s="124">
        <f t="shared" si="17"/>
        <v>13319.045675830443</v>
      </c>
      <c r="R237" s="124">
        <f t="shared" si="18"/>
        <v>6293578.9105242537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6293578.9105242537</v>
      </c>
      <c r="P238" s="124">
        <f t="shared" si="21"/>
        <v>28917.260788183077</v>
      </c>
      <c r="Q238" s="124">
        <f t="shared" si="17"/>
        <v>13409.03391205464</v>
      </c>
      <c r="R238" s="124">
        <f t="shared" si="18"/>
        <v>6335905.2052244907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6335905.2052244907</v>
      </c>
      <c r="P239" s="124">
        <f t="shared" si="21"/>
        <v>28917.260788183077</v>
      </c>
      <c r="Q239" s="124">
        <f t="shared" si="17"/>
        <v>13499.213876281039</v>
      </c>
      <c r="R239" s="124">
        <f t="shared" si="18"/>
        <v>6378321.6798889544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6378321.6798889544</v>
      </c>
      <c r="P240" s="124">
        <f t="shared" si="21"/>
        <v>28917.260788183077</v>
      </c>
      <c r="Q240" s="124">
        <f t="shared" si="17"/>
        <v>13589.585977003333</v>
      </c>
      <c r="R240" s="124">
        <f t="shared" si="18"/>
        <v>6420828.5266541401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6420828.5266541401</v>
      </c>
      <c r="P241" s="124">
        <f t="shared" si="21"/>
        <v>28917.260788183077</v>
      </c>
      <c r="Q241" s="124">
        <f t="shared" si="17"/>
        <v>13680.150623585543</v>
      </c>
      <c r="R241" s="124">
        <f t="shared" si="18"/>
        <v>6463425.9380659079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6463425.9380659079</v>
      </c>
      <c r="P242" s="124">
        <f t="shared" si="21"/>
        <v>28917.260788183077</v>
      </c>
      <c r="Q242" s="124">
        <f t="shared" si="17"/>
        <v>13770.908226263882</v>
      </c>
      <c r="R242" s="124">
        <f t="shared" si="18"/>
        <v>6506114.1070803544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6506114.1070803544</v>
      </c>
      <c r="P243" s="124">
        <f t="shared" si="21"/>
        <v>28917.260788183077</v>
      </c>
      <c r="Q243" s="124">
        <f t="shared" si="17"/>
        <v>13861.859196148607</v>
      </c>
      <c r="R243" s="124">
        <f t="shared" si="18"/>
        <v>6548893.2270646859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6548893.2270646859</v>
      </c>
      <c r="P244" s="124">
        <f t="shared" si="21"/>
        <v>28917.260788183077</v>
      </c>
      <c r="Q244" s="124">
        <f t="shared" si="17"/>
        <v>13953.003945225882</v>
      </c>
      <c r="R244" s="124">
        <f t="shared" si="18"/>
        <v>6591763.4917980945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6591763.4917980945</v>
      </c>
      <c r="P245" s="124">
        <f t="shared" si="21"/>
        <v>28917.260788183077</v>
      </c>
      <c r="Q245" s="124">
        <f t="shared" si="17"/>
        <v>14044.34288635964</v>
      </c>
      <c r="R245" s="124">
        <f t="shared" si="18"/>
        <v>6634725.0954726366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6634725.0954726366</v>
      </c>
      <c r="P246" s="124">
        <f t="shared" si="21"/>
        <v>28917.260788183077</v>
      </c>
      <c r="Q246" s="124">
        <f t="shared" si="17"/>
        <v>14135.876433293462</v>
      </c>
      <c r="R246" s="124">
        <f t="shared" si="18"/>
        <v>6677778.2326941127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6677778.2326941127</v>
      </c>
      <c r="P247" s="124">
        <f t="shared" si="21"/>
        <v>28917.260788183077</v>
      </c>
      <c r="Q247" s="124">
        <f t="shared" si="17"/>
        <v>14227.605000652447</v>
      </c>
      <c r="R247" s="124">
        <f t="shared" si="18"/>
        <v>6720923.0984829478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6720923.0984829478</v>
      </c>
      <c r="P248" s="124">
        <f t="shared" si="21"/>
        <v>28917.260788183077</v>
      </c>
      <c r="Q248" s="124">
        <f t="shared" si="17"/>
        <v>14319.52900394509</v>
      </c>
      <c r="R248" s="124">
        <f t="shared" si="18"/>
        <v>6764159.8882750757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6764159.8882750757</v>
      </c>
      <c r="P249" s="124">
        <f t="shared" si="21"/>
        <v>28917.260788183077</v>
      </c>
      <c r="Q249" s="124">
        <f t="shared" si="17"/>
        <v>14411.648859565161</v>
      </c>
      <c r="R249" s="124">
        <f t="shared" si="18"/>
        <v>6807488.7979228236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6807488.7979228236</v>
      </c>
      <c r="P250" s="124">
        <f t="shared" si="21"/>
        <v>28917.260788183077</v>
      </c>
      <c r="Q250" s="124">
        <f t="shared" si="17"/>
        <v>14503.964984793598</v>
      </c>
      <c r="R250" s="124">
        <f t="shared" si="18"/>
        <v>6850910.0236957995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6850910.0236957995</v>
      </c>
      <c r="P251" s="124">
        <f t="shared" si="21"/>
        <v>28917.260788183077</v>
      </c>
      <c r="Q251" s="124">
        <f t="shared" ref="Q251:Q314" si="22">O251*$P$53</f>
        <v>14596.477797800389</v>
      </c>
      <c r="R251" s="124">
        <f t="shared" ref="R251:R314" si="23">O251+P251+Q251</f>
        <v>6894423.7622817829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6894423.7622817829</v>
      </c>
      <c r="P252" s="124">
        <f t="shared" ref="P252:P315" si="26">P251</f>
        <v>28917.260788183077</v>
      </c>
      <c r="Q252" s="124">
        <f t="shared" si="22"/>
        <v>14689.187717646477</v>
      </c>
      <c r="R252" s="124">
        <f t="shared" si="23"/>
        <v>6938030.210787612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6938030.210787612</v>
      </c>
      <c r="P253" s="124">
        <f t="shared" si="26"/>
        <v>28917.260788183077</v>
      </c>
      <c r="Q253" s="124">
        <f t="shared" si="22"/>
        <v>14782.095164285645</v>
      </c>
      <c r="R253" s="124">
        <f t="shared" si="23"/>
        <v>6981729.5667400807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6981729.5667400807</v>
      </c>
      <c r="P254" s="124">
        <f t="shared" si="26"/>
        <v>28917.260788183077</v>
      </c>
      <c r="Q254" s="124">
        <f t="shared" si="22"/>
        <v>14875.20055856643</v>
      </c>
      <c r="R254" s="124">
        <f t="shared" si="23"/>
        <v>7025522.0280868299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7025522.0280868299</v>
      </c>
      <c r="P255" s="124">
        <f t="shared" si="26"/>
        <v>28917.260788183077</v>
      </c>
      <c r="Q255" s="124">
        <f t="shared" si="22"/>
        <v>14968.504322234025</v>
      </c>
      <c r="R255" s="124">
        <f t="shared" si="23"/>
        <v>7069407.7931972463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7069407.7931972463</v>
      </c>
      <c r="P256" s="124">
        <f t="shared" si="26"/>
        <v>28917.260788183077</v>
      </c>
      <c r="Q256" s="124">
        <f t="shared" si="22"/>
        <v>15062.006877932181</v>
      </c>
      <c r="R256" s="124">
        <f t="shared" si="23"/>
        <v>7113387.0608633608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7113387.0608633608</v>
      </c>
      <c r="P257" s="124">
        <f t="shared" si="26"/>
        <v>28917.260788183077</v>
      </c>
      <c r="Q257" s="124">
        <f t="shared" si="22"/>
        <v>15155.708649205138</v>
      </c>
      <c r="R257" s="124">
        <f t="shared" si="23"/>
        <v>7157460.0303007485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7157460.0303007485</v>
      </c>
      <c r="P258" s="124">
        <f t="shared" si="26"/>
        <v>28917.260788183077</v>
      </c>
      <c r="Q258" s="124">
        <f t="shared" si="22"/>
        <v>15249.610060499535</v>
      </c>
      <c r="R258" s="124">
        <f t="shared" si="23"/>
        <v>7201626.9011494312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7201626.9011494312</v>
      </c>
      <c r="P259" s="124">
        <f t="shared" si="26"/>
        <v>28917.260788183077</v>
      </c>
      <c r="Q259" s="124">
        <f t="shared" si="22"/>
        <v>15343.711537166329</v>
      </c>
      <c r="R259" s="124">
        <f t="shared" si="23"/>
        <v>7245887.8734747805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7245887.8734747805</v>
      </c>
      <c r="P260" s="124">
        <f t="shared" si="26"/>
        <v>28917.260788183077</v>
      </c>
      <c r="Q260" s="124">
        <f t="shared" si="22"/>
        <v>15438.013505462724</v>
      </c>
      <c r="R260" s="124">
        <f t="shared" si="23"/>
        <v>7290243.1477684258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7290243.1477684258</v>
      </c>
      <c r="P261" s="124">
        <f t="shared" si="26"/>
        <v>28917.260788183077</v>
      </c>
      <c r="Q261" s="124">
        <f t="shared" si="22"/>
        <v>15532.516392554106</v>
      </c>
      <c r="R261" s="124">
        <f t="shared" si="23"/>
        <v>7334692.9249491626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7334692.9249491626</v>
      </c>
      <c r="P262" s="124">
        <f t="shared" si="26"/>
        <v>28917.260788183077</v>
      </c>
      <c r="Q262" s="124">
        <f t="shared" si="22"/>
        <v>15627.220626515975</v>
      </c>
      <c r="R262" s="124">
        <f t="shared" si="23"/>
        <v>7379237.4063638616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7379237.4063638616</v>
      </c>
      <c r="P263" s="124">
        <f t="shared" si="26"/>
        <v>28917.260788183077</v>
      </c>
      <c r="Q263" s="124">
        <f t="shared" si="22"/>
        <v>15722.126636335885</v>
      </c>
      <c r="R263" s="124">
        <f t="shared" si="23"/>
        <v>7423876.79378838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7423876.79378838</v>
      </c>
      <c r="P264" s="124">
        <f t="shared" si="26"/>
        <v>28917.260788183077</v>
      </c>
      <c r="Q264" s="124">
        <f t="shared" si="22"/>
        <v>15817.23485191538</v>
      </c>
      <c r="R264" s="124">
        <f t="shared" si="23"/>
        <v>7468611.2894284781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7468611.2894284781</v>
      </c>
      <c r="P265" s="124">
        <f t="shared" si="26"/>
        <v>28917.260788183077</v>
      </c>
      <c r="Q265" s="124">
        <f t="shared" si="22"/>
        <v>15912.545704071959</v>
      </c>
      <c r="R265" s="124">
        <f t="shared" si="23"/>
        <v>7513441.0959207332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7513441.0959207332</v>
      </c>
      <c r="P266" s="124">
        <f t="shared" si="26"/>
        <v>28917.260788183077</v>
      </c>
      <c r="Q266" s="124">
        <f t="shared" si="22"/>
        <v>16008.059624541007</v>
      </c>
      <c r="R266" s="124">
        <f t="shared" si="23"/>
        <v>7558366.4163334565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7558366.4163334565</v>
      </c>
      <c r="P267" s="124">
        <f t="shared" si="26"/>
        <v>28917.260788183077</v>
      </c>
      <c r="Q267" s="124">
        <f t="shared" si="22"/>
        <v>16103.777045977764</v>
      </c>
      <c r="R267" s="124">
        <f t="shared" si="23"/>
        <v>7603387.4541676166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7603387.4541676166</v>
      </c>
      <c r="P268" s="124">
        <f t="shared" si="26"/>
        <v>28917.260788183077</v>
      </c>
      <c r="Q268" s="124">
        <f t="shared" si="22"/>
        <v>16199.698401959276</v>
      </c>
      <c r="R268" s="124">
        <f t="shared" si="23"/>
        <v>7648504.4133577589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7648504.4133577589</v>
      </c>
      <c r="P269" s="124">
        <f t="shared" si="26"/>
        <v>28917.260788183077</v>
      </c>
      <c r="Q269" s="124">
        <f t="shared" si="22"/>
        <v>16295.824126986376</v>
      </c>
      <c r="R269" s="124">
        <f t="shared" si="23"/>
        <v>7693717.4982729284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7693717.4982729284</v>
      </c>
      <c r="P270" s="124">
        <f t="shared" si="26"/>
        <v>28917.260788183077</v>
      </c>
      <c r="Q270" s="124">
        <f t="shared" si="22"/>
        <v>16392.154656485625</v>
      </c>
      <c r="R270" s="124">
        <f t="shared" si="23"/>
        <v>7739026.9137175968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7739026.9137175968</v>
      </c>
      <c r="P271" s="124">
        <f t="shared" si="26"/>
        <v>28917.260788183077</v>
      </c>
      <c r="Q271" s="124">
        <f t="shared" si="22"/>
        <v>16488.69042681131</v>
      </c>
      <c r="R271" s="124">
        <f t="shared" si="23"/>
        <v>7784432.8649325911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7784432.8649325911</v>
      </c>
      <c r="P272" s="124">
        <f t="shared" si="26"/>
        <v>28917.260788183077</v>
      </c>
      <c r="Q272" s="124">
        <f t="shared" si="22"/>
        <v>16585.431875247403</v>
      </c>
      <c r="R272" s="124">
        <f t="shared" si="23"/>
        <v>7829935.5575960213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7829935.5575960213</v>
      </c>
      <c r="P273" s="124">
        <f t="shared" si="26"/>
        <v>28917.260788183077</v>
      </c>
      <c r="Q273" s="124">
        <f t="shared" si="22"/>
        <v>16682.37944000955</v>
      </c>
      <c r="R273" s="124">
        <f t="shared" si="23"/>
        <v>7875535.1978242137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7875535.1978242137</v>
      </c>
      <c r="P274" s="124">
        <f t="shared" si="26"/>
        <v>28917.260788183077</v>
      </c>
      <c r="Q274" s="124">
        <f t="shared" si="22"/>
        <v>16779.533560247059</v>
      </c>
      <c r="R274" s="124">
        <f t="shared" si="23"/>
        <v>7921231.9921726435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7921231.9921726435</v>
      </c>
      <c r="P275" s="124">
        <f t="shared" si="26"/>
        <v>28917.260788183077</v>
      </c>
      <c r="Q275" s="124">
        <f t="shared" si="22"/>
        <v>16876.894676044878</v>
      </c>
      <c r="R275" s="124">
        <f t="shared" si="23"/>
        <v>7967026.1476368709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7967026.1476368709</v>
      </c>
      <c r="P276" s="124">
        <f t="shared" si="26"/>
        <v>28917.260788183077</v>
      </c>
      <c r="Q276" s="124">
        <f t="shared" si="22"/>
        <v>16974.463228425608</v>
      </c>
      <c r="R276" s="124">
        <f t="shared" si="23"/>
        <v>8012917.8716534795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8012917.8716534795</v>
      </c>
      <c r="P277" s="124">
        <f t="shared" si="26"/>
        <v>28917.260788183077</v>
      </c>
      <c r="Q277" s="124">
        <f t="shared" si="22"/>
        <v>17072.239659351471</v>
      </c>
      <c r="R277" s="124">
        <f t="shared" si="23"/>
        <v>8058907.3721010135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8058907.3721010135</v>
      </c>
      <c r="P278" s="124">
        <f t="shared" si="26"/>
        <v>28917.260788183077</v>
      </c>
      <c r="Q278" s="124">
        <f t="shared" si="22"/>
        <v>17170.224411726344</v>
      </c>
      <c r="R278" s="124">
        <f t="shared" si="23"/>
        <v>8104994.8573009223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8104994.8573009223</v>
      </c>
      <c r="P279" s="124">
        <f t="shared" si="26"/>
        <v>28917.260788183077</v>
      </c>
      <c r="Q279" s="124">
        <f t="shared" si="22"/>
        <v>17268.417929397739</v>
      </c>
      <c r="R279" s="124">
        <f t="shared" si="23"/>
        <v>8151180.5360185029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8151180.5360185029</v>
      </c>
      <c r="P280" s="124">
        <f t="shared" si="26"/>
        <v>28917.260788183077</v>
      </c>
      <c r="Q280" s="124">
        <f t="shared" si="22"/>
        <v>17366.820657158838</v>
      </c>
      <c r="R280" s="124">
        <f t="shared" si="23"/>
        <v>8197464.6174638448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8197464.6174638448</v>
      </c>
      <c r="P281" s="124">
        <f t="shared" si="26"/>
        <v>28917.260788183077</v>
      </c>
      <c r="Q281" s="124">
        <f t="shared" si="22"/>
        <v>17465.433040750479</v>
      </c>
      <c r="R281" s="124">
        <f t="shared" si="23"/>
        <v>8243847.3112927778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8243847.3112927778</v>
      </c>
      <c r="P282" s="124">
        <f t="shared" si="26"/>
        <v>28917.260788183077</v>
      </c>
      <c r="Q282" s="124">
        <f t="shared" si="22"/>
        <v>17564.255526863202</v>
      </c>
      <c r="R282" s="124">
        <f t="shared" si="23"/>
        <v>8290328.8276078235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8290328.8276078235</v>
      </c>
      <c r="P283" s="124">
        <f t="shared" si="26"/>
        <v>28917.260788183077</v>
      </c>
      <c r="Q283" s="124">
        <f t="shared" si="22"/>
        <v>17663.28856313926</v>
      </c>
      <c r="R283" s="124">
        <f t="shared" si="23"/>
        <v>8336909.3769591451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8336909.3769591451</v>
      </c>
      <c r="P284" s="124">
        <f t="shared" si="26"/>
        <v>28917.260788183077</v>
      </c>
      <c r="Q284" s="124">
        <f t="shared" si="22"/>
        <v>17762.532598174639</v>
      </c>
      <c r="R284" s="124">
        <f t="shared" si="23"/>
        <v>8383589.170345502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8383589.170345502</v>
      </c>
      <c r="P285" s="124">
        <f t="shared" si="26"/>
        <v>28917.260788183077</v>
      </c>
      <c r="Q285" s="124">
        <f t="shared" si="22"/>
        <v>17861.988081521115</v>
      </c>
      <c r="R285" s="124">
        <f t="shared" si="23"/>
        <v>8430368.4192152061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8430368.4192152061</v>
      </c>
      <c r="P286" s="124">
        <f t="shared" si="26"/>
        <v>28917.260788183077</v>
      </c>
      <c r="Q286" s="124">
        <f t="shared" si="22"/>
        <v>17961.655463688257</v>
      </c>
      <c r="R286" s="124">
        <f t="shared" si="23"/>
        <v>8477247.3354670778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8477247.3354670778</v>
      </c>
      <c r="P287" s="124">
        <f t="shared" si="26"/>
        <v>28917.260788183077</v>
      </c>
      <c r="Q287" s="124">
        <f t="shared" si="22"/>
        <v>18061.535196145502</v>
      </c>
      <c r="R287" s="124">
        <f t="shared" si="23"/>
        <v>8524226.1314514074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8524226.1314514074</v>
      </c>
      <c r="P288" s="124">
        <f t="shared" si="26"/>
        <v>28917.260788183077</v>
      </c>
      <c r="Q288" s="124">
        <f t="shared" si="22"/>
        <v>18161.62773132417</v>
      </c>
      <c r="R288" s="124">
        <f t="shared" si="23"/>
        <v>8571305.0199709143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8571305.0199709143</v>
      </c>
      <c r="P289" s="124">
        <f t="shared" si="26"/>
        <v>28917.260788183077</v>
      </c>
      <c r="Q289" s="124">
        <f t="shared" si="22"/>
        <v>18261.933522619529</v>
      </c>
      <c r="R289" s="124">
        <f t="shared" si="23"/>
        <v>8618484.2142817173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8618484.2142817173</v>
      </c>
      <c r="P290" s="124">
        <f t="shared" si="26"/>
        <v>28917.260788183077</v>
      </c>
      <c r="Q290" s="124">
        <f t="shared" si="22"/>
        <v>18362.453024392849</v>
      </c>
      <c r="R290" s="124">
        <f t="shared" si="23"/>
        <v>8665763.9280942939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8665763.9280942939</v>
      </c>
      <c r="P291" s="124">
        <f t="shared" si="26"/>
        <v>28917.260788183077</v>
      </c>
      <c r="Q291" s="124">
        <f t="shared" si="22"/>
        <v>18463.186691973457</v>
      </c>
      <c r="R291" s="124">
        <f t="shared" si="23"/>
        <v>8713144.3755744509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8713144.3755744509</v>
      </c>
      <c r="P292" s="124">
        <f t="shared" si="26"/>
        <v>28917.260788183077</v>
      </c>
      <c r="Q292" s="124">
        <f t="shared" si="22"/>
        <v>18564.134981660798</v>
      </c>
      <c r="R292" s="124">
        <f t="shared" si="23"/>
        <v>8760625.7713442948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8760625.7713442948</v>
      </c>
      <c r="P293" s="124">
        <f t="shared" si="26"/>
        <v>28917.260788183077</v>
      </c>
      <c r="Q293" s="124">
        <f t="shared" si="22"/>
        <v>18665.298350726509</v>
      </c>
      <c r="R293" s="124">
        <f t="shared" si="23"/>
        <v>8808208.3304832056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8808208.3304832056</v>
      </c>
      <c r="P294" s="124">
        <f t="shared" si="26"/>
        <v>28917.260788183077</v>
      </c>
      <c r="Q294" s="124">
        <f t="shared" si="22"/>
        <v>18766.677257416479</v>
      </c>
      <c r="R294" s="124">
        <f t="shared" si="23"/>
        <v>8855892.268528806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8855892.268528806</v>
      </c>
      <c r="P295" s="124">
        <f t="shared" si="26"/>
        <v>28917.260788183077</v>
      </c>
      <c r="Q295" s="124">
        <f t="shared" si="22"/>
        <v>18868.272160952933</v>
      </c>
      <c r="R295" s="124">
        <f t="shared" si="23"/>
        <v>8903677.8014779426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8903677.8014779426</v>
      </c>
      <c r="P296" s="124">
        <f t="shared" si="26"/>
        <v>28917.260788183077</v>
      </c>
      <c r="Q296" s="124">
        <f t="shared" si="22"/>
        <v>18970.083521536508</v>
      </c>
      <c r="R296" s="124">
        <f t="shared" si="23"/>
        <v>8951565.1457876619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8951565.1457876619</v>
      </c>
      <c r="P297" s="124">
        <f t="shared" si="26"/>
        <v>28917.260788183077</v>
      </c>
      <c r="Q297" s="124">
        <f t="shared" si="22"/>
        <v>19072.111800348343</v>
      </c>
      <c r="R297" s="124">
        <f t="shared" si="23"/>
        <v>8999554.5183761939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8999554.5183761939</v>
      </c>
      <c r="P298" s="124">
        <f t="shared" si="26"/>
        <v>28917.260788183077</v>
      </c>
      <c r="Q298" s="124">
        <f t="shared" si="22"/>
        <v>19174.357459552171</v>
      </c>
      <c r="R298" s="124">
        <f t="shared" si="23"/>
        <v>9047646.1366239302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9047646.1366239302</v>
      </c>
      <c r="P299" s="124">
        <f t="shared" si="26"/>
        <v>28917.260788183077</v>
      </c>
      <c r="Q299" s="124">
        <f t="shared" si="22"/>
        <v>19276.820962296391</v>
      </c>
      <c r="R299" s="124">
        <f t="shared" si="23"/>
        <v>9095840.2183744106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9095840.2183744106</v>
      </c>
      <c r="P300" s="124">
        <f t="shared" si="26"/>
        <v>28917.260788183077</v>
      </c>
      <c r="Q300" s="124">
        <f t="shared" si="22"/>
        <v>19379.502772716198</v>
      </c>
      <c r="R300" s="124">
        <f t="shared" si="23"/>
        <v>9144136.9819353111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9144136.9819353111</v>
      </c>
      <c r="P301" s="124">
        <f t="shared" si="26"/>
        <v>28917.260788183077</v>
      </c>
      <c r="Q301" s="124">
        <f t="shared" si="22"/>
        <v>19482.40335593565</v>
      </c>
      <c r="R301" s="124">
        <f t="shared" si="23"/>
        <v>9192536.6460794304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9192536.6460794304</v>
      </c>
      <c r="P302" s="124">
        <f t="shared" si="26"/>
        <v>28917.260788183077</v>
      </c>
      <c r="Q302" s="124">
        <f t="shared" si="22"/>
        <v>19585.523178069809</v>
      </c>
      <c r="R302" s="124">
        <f t="shared" si="23"/>
        <v>9241039.4300456829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9241039.4300456829</v>
      </c>
      <c r="P303" s="124">
        <f t="shared" si="26"/>
        <v>28917.260788183077</v>
      </c>
      <c r="Q303" s="124">
        <f t="shared" si="22"/>
        <v>19688.862706226828</v>
      </c>
      <c r="R303" s="124">
        <f t="shared" si="23"/>
        <v>9289645.5535400938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9289645.5535400938</v>
      </c>
      <c r="P304" s="124">
        <f t="shared" si="26"/>
        <v>28917.260788183077</v>
      </c>
      <c r="Q304" s="124">
        <f t="shared" si="22"/>
        <v>19792.422408510083</v>
      </c>
      <c r="R304" s="124">
        <f t="shared" si="23"/>
        <v>9338355.2367367875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9338355.2367367875</v>
      </c>
      <c r="P305" s="124">
        <f t="shared" si="26"/>
        <v>28917.260788183077</v>
      </c>
      <c r="Q305" s="124">
        <f t="shared" si="22"/>
        <v>19896.20275402028</v>
      </c>
      <c r="R305" s="124">
        <f t="shared" si="23"/>
        <v>9387168.7002789918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9387168.7002789918</v>
      </c>
      <c r="P306" s="124">
        <f t="shared" si="26"/>
        <v>28917.260788183077</v>
      </c>
      <c r="Q306" s="124">
        <f t="shared" si="22"/>
        <v>20000.204212857592</v>
      </c>
      <c r="R306" s="124">
        <f t="shared" si="23"/>
        <v>9436086.1652800329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9436086.1652800329</v>
      </c>
      <c r="P307" s="124">
        <f t="shared" si="26"/>
        <v>28917.260788183077</v>
      </c>
      <c r="Q307" s="124">
        <f t="shared" si="22"/>
        <v>20104.427256123774</v>
      </c>
      <c r="R307" s="124">
        <f t="shared" si="23"/>
        <v>9485107.8533243407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9485107.8533243407</v>
      </c>
      <c r="P308" s="124">
        <f t="shared" si="26"/>
        <v>28917.260788183077</v>
      </c>
      <c r="Q308" s="124">
        <f t="shared" si="22"/>
        <v>20208.872355924315</v>
      </c>
      <c r="R308" s="124">
        <f t="shared" si="23"/>
        <v>9534233.9864684492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9534233.9864684492</v>
      </c>
      <c r="P309" s="124">
        <f t="shared" si="26"/>
        <v>28917.260788183077</v>
      </c>
      <c r="Q309" s="124">
        <f t="shared" si="22"/>
        <v>20313.539985370564</v>
      </c>
      <c r="R309" s="124">
        <f t="shared" si="23"/>
        <v>9583464.7872420028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9583464.7872420028</v>
      </c>
      <c r="P310" s="124">
        <f t="shared" si="26"/>
        <v>28917.260788183077</v>
      </c>
      <c r="Q310" s="124">
        <f t="shared" si="22"/>
        <v>20418.430618581864</v>
      </c>
      <c r="R310" s="124">
        <f t="shared" si="23"/>
        <v>9632800.4786487687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9632800.4786487687</v>
      </c>
      <c r="P311" s="124">
        <f t="shared" si="26"/>
        <v>28917.260788183077</v>
      </c>
      <c r="Q311" s="124">
        <f t="shared" si="22"/>
        <v>20523.544730687736</v>
      </c>
      <c r="R311" s="124">
        <f t="shared" si="23"/>
        <v>9682241.2841676399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9682241.2841676399</v>
      </c>
      <c r="P312" s="124">
        <f t="shared" si="26"/>
        <v>28917.260788183077</v>
      </c>
      <c r="Q312" s="124">
        <f t="shared" si="22"/>
        <v>20628.882797829985</v>
      </c>
      <c r="R312" s="124">
        <f t="shared" si="23"/>
        <v>9731787.4277536534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9731787.4277536534</v>
      </c>
      <c r="P313" s="124">
        <f t="shared" si="26"/>
        <v>28917.260788183077</v>
      </c>
      <c r="Q313" s="124">
        <f t="shared" si="22"/>
        <v>20734.445297164886</v>
      </c>
      <c r="R313" s="124">
        <f t="shared" si="23"/>
        <v>9781439.1338390019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9781439.1338390019</v>
      </c>
      <c r="P314" s="124">
        <f t="shared" si="26"/>
        <v>28917.260788183077</v>
      </c>
      <c r="Q314" s="124">
        <f t="shared" si="22"/>
        <v>20840.232706865347</v>
      </c>
      <c r="R314" s="124">
        <f t="shared" si="23"/>
        <v>9831196.6273340508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9831196.6273340508</v>
      </c>
      <c r="P315" s="124">
        <f t="shared" si="26"/>
        <v>28917.260788183077</v>
      </c>
      <c r="Q315" s="124">
        <f t="shared" ref="Q315:Q382" si="27">O315*$P$53</f>
        <v>20946.245506123058</v>
      </c>
      <c r="R315" s="124">
        <f t="shared" ref="R315:R378" si="28">O315+P315+Q315</f>
        <v>9881060.1336283572</v>
      </c>
      <c r="Z315" s="2"/>
    </row>
    <row r="316" spans="13:26" x14ac:dyDescent="0.2">
      <c r="M316" s="2"/>
      <c r="N316" s="1">
        <f t="shared" ref="N316:N382" si="29">N315+1</f>
        <v>258</v>
      </c>
      <c r="O316" s="124">
        <f t="shared" ref="O316:O382" si="30">R315</f>
        <v>9881060.1336283572</v>
      </c>
      <c r="P316" s="124">
        <f t="shared" ref="P316:P382" si="31">P315</f>
        <v>28917.260788183077</v>
      </c>
      <c r="Q316" s="124">
        <f t="shared" si="27"/>
        <v>21052.484175150661</v>
      </c>
      <c r="R316" s="124">
        <f t="shared" si="28"/>
        <v>9931029.8785916921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9931029.8785916921</v>
      </c>
      <c r="P317" s="124">
        <f t="shared" si="31"/>
        <v>28917.260788183077</v>
      </c>
      <c r="Q317" s="124">
        <f t="shared" si="27"/>
        <v>21158.949195183955</v>
      </c>
      <c r="R317" s="124">
        <f t="shared" si="28"/>
        <v>9981106.0885750595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9981106.0885750595</v>
      </c>
      <c r="P318" s="124">
        <f t="shared" si="31"/>
        <v>28917.260788183077</v>
      </c>
      <c r="Q318" s="124">
        <f t="shared" si="27"/>
        <v>21265.641048484038</v>
      </c>
      <c r="R318" s="124">
        <f t="shared" si="28"/>
        <v>10031288.990411727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10031288.990411727</v>
      </c>
      <c r="P319" s="124">
        <f t="shared" si="31"/>
        <v>28917.260788183077</v>
      </c>
      <c r="Q319" s="124">
        <f t="shared" si="27"/>
        <v>21372.560218339513</v>
      </c>
      <c r="R319" s="124">
        <f t="shared" si="28"/>
        <v>10081578.81141825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10081578.81141825</v>
      </c>
      <c r="P320" s="124">
        <f t="shared" si="31"/>
        <v>28917.260788183077</v>
      </c>
      <c r="Q320" s="124">
        <f t="shared" si="27"/>
        <v>21479.707189068678</v>
      </c>
      <c r="R320" s="124">
        <f t="shared" si="28"/>
        <v>10131975.779395502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10131975.779395502</v>
      </c>
      <c r="P321" s="124">
        <f t="shared" si="31"/>
        <v>28917.260788183077</v>
      </c>
      <c r="Q321" s="124">
        <f t="shared" si="27"/>
        <v>21587.082446021705</v>
      </c>
      <c r="R321" s="124">
        <f t="shared" si="28"/>
        <v>10182480.122629708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10182480.122629708</v>
      </c>
      <c r="P322" s="124">
        <f t="shared" si="31"/>
        <v>28917.260788183077</v>
      </c>
      <c r="Q322" s="124">
        <f t="shared" si="27"/>
        <v>21694.686475582861</v>
      </c>
      <c r="R322" s="124">
        <f t="shared" si="28"/>
        <v>10233092.069893474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10233092.069893474</v>
      </c>
      <c r="P323" s="124">
        <f t="shared" si="31"/>
        <v>28917.260788183077</v>
      </c>
      <c r="Q323" s="124">
        <f t="shared" si="27"/>
        <v>21802.519765172681</v>
      </c>
      <c r="R323" s="124">
        <f t="shared" si="28"/>
        <v>10283811.85044683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10283811.85044683</v>
      </c>
      <c r="P324" s="124">
        <f t="shared" si="31"/>
        <v>28917.260788183077</v>
      </c>
      <c r="Q324" s="124">
        <f t="shared" si="27"/>
        <v>21910.58280325021</v>
      </c>
      <c r="R324" s="124">
        <f t="shared" si="28"/>
        <v>10334639.694038263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10334639.694038263</v>
      </c>
      <c r="P325" s="124">
        <f t="shared" si="31"/>
        <v>28917.260788183077</v>
      </c>
      <c r="Q325" s="124">
        <f t="shared" si="27"/>
        <v>22018.876079315192</v>
      </c>
      <c r="R325" s="124">
        <f t="shared" si="28"/>
        <v>10385575.830905762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10385575.830905762</v>
      </c>
      <c r="P326" s="124">
        <f t="shared" si="31"/>
        <v>28917.260788183077</v>
      </c>
      <c r="Q326" s="124">
        <f t="shared" si="27"/>
        <v>22127.400083910288</v>
      </c>
      <c r="R326" s="124">
        <f t="shared" si="28"/>
        <v>10436620.491777856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10436620.491777856</v>
      </c>
      <c r="P327" s="124">
        <f t="shared" si="31"/>
        <v>28917.260788183077</v>
      </c>
      <c r="Q327" s="124">
        <f t="shared" si="27"/>
        <v>22236.155308623318</v>
      </c>
      <c r="R327" s="124">
        <f t="shared" si="28"/>
        <v>10487773.907874662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10487773.907874662</v>
      </c>
      <c r="P328" s="124">
        <f t="shared" si="31"/>
        <v>28917.260788183077</v>
      </c>
      <c r="Q328" s="124">
        <f t="shared" si="27"/>
        <v>22345.142246089457</v>
      </c>
      <c r="R328" s="124">
        <f t="shared" si="28"/>
        <v>10539036.310908936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10539036.310908936</v>
      </c>
      <c r="P329" s="124">
        <f t="shared" si="31"/>
        <v>28917.260788183077</v>
      </c>
      <c r="Q329" s="124">
        <f t="shared" si="27"/>
        <v>22454.361389993497</v>
      </c>
      <c r="R329" s="124">
        <f t="shared" si="28"/>
        <v>10590407.933087112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10590407.933087112</v>
      </c>
      <c r="P330" s="124">
        <f t="shared" si="31"/>
        <v>28917.260788183077</v>
      </c>
      <c r="Q330" s="124">
        <f t="shared" si="27"/>
        <v>22563.813235072063</v>
      </c>
      <c r="R330" s="124">
        <f t="shared" si="28"/>
        <v>10641889.007110368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10641889.007110368</v>
      </c>
      <c r="P331" s="124">
        <f t="shared" si="31"/>
        <v>28917.260788183077</v>
      </c>
      <c r="Q331" s="124">
        <f t="shared" si="27"/>
        <v>22673.498277115865</v>
      </c>
      <c r="R331" s="124">
        <f t="shared" si="28"/>
        <v>10693479.766175669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10693479.766175669</v>
      </c>
      <c r="P332" s="124">
        <f t="shared" si="31"/>
        <v>28917.260788183077</v>
      </c>
      <c r="Q332" s="124">
        <f t="shared" si="27"/>
        <v>22783.417012971935</v>
      </c>
      <c r="R332" s="124">
        <f t="shared" si="28"/>
        <v>10745180.443976825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10745180.443976825</v>
      </c>
      <c r="P333" s="124">
        <f t="shared" si="31"/>
        <v>28917.260788183077</v>
      </c>
      <c r="Q333" s="124">
        <f t="shared" si="27"/>
        <v>22893.569940545884</v>
      </c>
      <c r="R333" s="124">
        <f t="shared" si="28"/>
        <v>10796991.274705555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10796991.274705555</v>
      </c>
      <c r="P334" s="124">
        <f t="shared" si="31"/>
        <v>28917.260788183077</v>
      </c>
      <c r="Q334" s="124">
        <f t="shared" si="27"/>
        <v>23003.957558804159</v>
      </c>
      <c r="R334" s="124">
        <f t="shared" si="28"/>
        <v>10848912.493052542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10848912.493052542</v>
      </c>
      <c r="P335" s="124">
        <f t="shared" si="31"/>
        <v>28917.260788183077</v>
      </c>
      <c r="Q335" s="124">
        <f t="shared" si="27"/>
        <v>23114.580367776285</v>
      </c>
      <c r="R335" s="124">
        <f t="shared" si="28"/>
        <v>10900944.334208502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10900944.334208502</v>
      </c>
      <c r="P336" s="124">
        <f t="shared" si="31"/>
        <v>28917.260788183077</v>
      </c>
      <c r="Q336" s="124">
        <f t="shared" si="27"/>
        <v>23225.438868557168</v>
      </c>
      <c r="R336" s="124">
        <f t="shared" si="28"/>
        <v>10953087.033865243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10953087.033865243</v>
      </c>
      <c r="P337" s="124">
        <f t="shared" si="31"/>
        <v>28917.260788183077</v>
      </c>
      <c r="Q337" s="124">
        <f t="shared" si="27"/>
        <v>23336.533563309331</v>
      </c>
      <c r="R337" s="124">
        <f t="shared" si="28"/>
        <v>11005340.828216735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11005340.828216735</v>
      </c>
      <c r="P338" s="124">
        <f t="shared" si="31"/>
        <v>28917.260788183077</v>
      </c>
      <c r="Q338" s="124">
        <f t="shared" si="27"/>
        <v>23447.864955265184</v>
      </c>
      <c r="R338" s="124">
        <f t="shared" si="28"/>
        <v>11057705.953960184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11057705.953960184</v>
      </c>
      <c r="P339" s="124">
        <f t="shared" si="31"/>
        <v>28917.260788183077</v>
      </c>
      <c r="Q339" s="124">
        <f t="shared" si="27"/>
        <v>23559.43354872935</v>
      </c>
      <c r="R339" s="124">
        <f t="shared" si="28"/>
        <v>11110182.648297098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11110182.648297098</v>
      </c>
      <c r="P340" s="124">
        <f t="shared" si="31"/>
        <v>28917.260788183077</v>
      </c>
      <c r="Q340" s="124">
        <f t="shared" si="27"/>
        <v>23671.239849080888</v>
      </c>
      <c r="R340" s="124">
        <f t="shared" si="28"/>
        <v>11162771.148934362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11162771.148934362</v>
      </c>
      <c r="P341" s="124">
        <f t="shared" si="31"/>
        <v>28917.260788183077</v>
      </c>
      <c r="Q341" s="124">
        <f t="shared" si="27"/>
        <v>23783.284362775634</v>
      </c>
      <c r="R341" s="124">
        <f t="shared" si="28"/>
        <v>11215471.694085322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11215471.694085322</v>
      </c>
      <c r="P342" s="124">
        <f t="shared" si="31"/>
        <v>28917.260788183077</v>
      </c>
      <c r="Q342" s="124">
        <f t="shared" si="27"/>
        <v>23895.567597348461</v>
      </c>
      <c r="R342" s="124">
        <f t="shared" si="28"/>
        <v>11268284.522470854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11268284.522470854</v>
      </c>
      <c r="P343" s="124">
        <f t="shared" si="31"/>
        <v>28917.260788183077</v>
      </c>
      <c r="Q343" s="124">
        <f t="shared" si="27"/>
        <v>24008.090061415591</v>
      </c>
      <c r="R343" s="124">
        <f t="shared" si="28"/>
        <v>11321209.873320453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11321209.873320453</v>
      </c>
      <c r="P344" s="124">
        <f t="shared" si="31"/>
        <v>28917.260788183077</v>
      </c>
      <c r="Q344" s="124">
        <f t="shared" si="27"/>
        <v>24120.852264676905</v>
      </c>
      <c r="R344" s="124">
        <f t="shared" si="28"/>
        <v>11374247.986373313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11374247.986373313</v>
      </c>
      <c r="P345" s="124">
        <f t="shared" si="31"/>
        <v>28917.260788183077</v>
      </c>
      <c r="Q345" s="124">
        <f t="shared" si="27"/>
        <v>24233.854717918246</v>
      </c>
      <c r="R345" s="124">
        <f t="shared" si="28"/>
        <v>11427399.101879414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11427399.101879414</v>
      </c>
      <c r="P346" s="124">
        <f t="shared" si="31"/>
        <v>28917.260788183077</v>
      </c>
      <c r="Q346" s="124">
        <f t="shared" si="27"/>
        <v>24347.09793301372</v>
      </c>
      <c r="R346" s="124">
        <f t="shared" si="28"/>
        <v>11480663.460600611</v>
      </c>
      <c r="Z346" s="2"/>
    </row>
    <row r="347" spans="13:26" x14ac:dyDescent="0.2">
      <c r="M347" s="2"/>
      <c r="N347" s="1">
        <f t="shared" si="29"/>
        <v>289</v>
      </c>
      <c r="O347" s="124">
        <f t="shared" si="30"/>
        <v>11480663.460600611</v>
      </c>
      <c r="P347" s="124">
        <f t="shared" si="31"/>
        <v>28917.260788183077</v>
      </c>
      <c r="Q347" s="124">
        <f t="shared" si="27"/>
        <v>24460.582422928041</v>
      </c>
      <c r="R347" s="124">
        <f t="shared" si="28"/>
        <v>11534041.303811723</v>
      </c>
      <c r="Z347" s="2"/>
    </row>
    <row r="348" spans="13:26" x14ac:dyDescent="0.2">
      <c r="M348" s="2"/>
      <c r="N348" s="1">
        <f t="shared" si="29"/>
        <v>290</v>
      </c>
      <c r="O348" s="124">
        <f t="shared" si="30"/>
        <v>11534041.303811723</v>
      </c>
      <c r="P348" s="124">
        <f t="shared" si="31"/>
        <v>28917.260788183077</v>
      </c>
      <c r="Q348" s="124">
        <f t="shared" si="27"/>
        <v>24574.308701718834</v>
      </c>
      <c r="R348" s="124">
        <f t="shared" si="28"/>
        <v>11587532.873301625</v>
      </c>
      <c r="Z348" s="2"/>
    </row>
    <row r="349" spans="13:26" x14ac:dyDescent="0.2">
      <c r="M349" s="2"/>
      <c r="N349" s="1">
        <f t="shared" si="29"/>
        <v>291</v>
      </c>
      <c r="O349" s="124">
        <f t="shared" si="30"/>
        <v>11587532.873301625</v>
      </c>
      <c r="P349" s="124">
        <f t="shared" si="31"/>
        <v>28917.260788183077</v>
      </c>
      <c r="Q349" s="124">
        <f t="shared" si="27"/>
        <v>24688.277284538966</v>
      </c>
      <c r="R349" s="124">
        <f t="shared" si="28"/>
        <v>11641138.411374347</v>
      </c>
      <c r="Z349" s="2"/>
    </row>
    <row r="350" spans="13:26" x14ac:dyDescent="0.2">
      <c r="M350" s="2"/>
      <c r="N350" s="1">
        <f t="shared" si="29"/>
        <v>292</v>
      </c>
      <c r="O350" s="124">
        <f t="shared" si="30"/>
        <v>11641138.411374347</v>
      </c>
      <c r="P350" s="124">
        <f t="shared" si="31"/>
        <v>28917.260788183077</v>
      </c>
      <c r="Q350" s="124">
        <f t="shared" si="27"/>
        <v>24802.488687638892</v>
      </c>
      <c r="R350" s="124">
        <f t="shared" si="28"/>
        <v>11694858.160850169</v>
      </c>
      <c r="Z350" s="2"/>
    </row>
    <row r="351" spans="13:26" x14ac:dyDescent="0.2">
      <c r="M351" s="2"/>
      <c r="N351" s="1">
        <f t="shared" si="29"/>
        <v>293</v>
      </c>
      <c r="O351" s="124">
        <f t="shared" si="30"/>
        <v>11694858.160850169</v>
      </c>
      <c r="P351" s="124">
        <f t="shared" si="31"/>
        <v>28917.260788183077</v>
      </c>
      <c r="Q351" s="124">
        <f t="shared" si="27"/>
        <v>24916.943428368973</v>
      </c>
      <c r="R351" s="124">
        <f t="shared" si="28"/>
        <v>11748692.365066722</v>
      </c>
      <c r="Z351" s="2"/>
    </row>
    <row r="352" spans="13:26" x14ac:dyDescent="0.2">
      <c r="M352" s="2"/>
      <c r="N352" s="1">
        <f t="shared" si="29"/>
        <v>294</v>
      </c>
      <c r="O352" s="124">
        <f t="shared" si="30"/>
        <v>11748692.365066722</v>
      </c>
      <c r="P352" s="124">
        <f t="shared" si="31"/>
        <v>28917.260788183077</v>
      </c>
      <c r="Q352" s="124">
        <f t="shared" si="27"/>
        <v>25031.642025181849</v>
      </c>
      <c r="R352" s="124">
        <f t="shared" si="28"/>
        <v>11802641.267880088</v>
      </c>
      <c r="Z352" s="2"/>
    </row>
    <row r="353" spans="13:26" x14ac:dyDescent="0.2">
      <c r="M353" s="2"/>
      <c r="N353" s="1">
        <f t="shared" si="29"/>
        <v>295</v>
      </c>
      <c r="O353" s="124">
        <f t="shared" si="30"/>
        <v>11802641.267880088</v>
      </c>
      <c r="P353" s="124">
        <f t="shared" si="31"/>
        <v>28917.260788183077</v>
      </c>
      <c r="Q353" s="124">
        <f t="shared" si="27"/>
        <v>25146.584997634753</v>
      </c>
      <c r="R353" s="124">
        <f t="shared" si="28"/>
        <v>11856705.113665907</v>
      </c>
      <c r="Z353" s="2"/>
    </row>
    <row r="354" spans="13:26" x14ac:dyDescent="0.2">
      <c r="M354" s="2"/>
      <c r="N354" s="1">
        <f t="shared" si="29"/>
        <v>296</v>
      </c>
      <c r="O354" s="124">
        <f t="shared" si="30"/>
        <v>11856705.113665907</v>
      </c>
      <c r="P354" s="124">
        <f t="shared" si="31"/>
        <v>28917.260788183077</v>
      </c>
      <c r="Q354" s="124">
        <f t="shared" si="27"/>
        <v>25261.772866391886</v>
      </c>
      <c r="R354" s="124">
        <f t="shared" si="28"/>
        <v>11910884.147320483</v>
      </c>
      <c r="Z354" s="2"/>
    </row>
    <row r="355" spans="13:26" x14ac:dyDescent="0.2">
      <c r="M355" s="2"/>
      <c r="N355" s="1">
        <f t="shared" si="29"/>
        <v>297</v>
      </c>
      <c r="O355" s="124">
        <f t="shared" si="30"/>
        <v>11910884.147320483</v>
      </c>
      <c r="P355" s="124">
        <f t="shared" si="31"/>
        <v>28917.260788183077</v>
      </c>
      <c r="Q355" s="124">
        <f t="shared" si="27"/>
        <v>25377.206153226776</v>
      </c>
      <c r="R355" s="124">
        <f t="shared" si="28"/>
        <v>11965178.614261894</v>
      </c>
      <c r="Z355" s="2"/>
    </row>
    <row r="356" spans="13:26" x14ac:dyDescent="0.2">
      <c r="M356" s="2"/>
      <c r="N356" s="1">
        <f t="shared" si="29"/>
        <v>298</v>
      </c>
      <c r="O356" s="124">
        <f t="shared" si="30"/>
        <v>11965178.614261894</v>
      </c>
      <c r="P356" s="124">
        <f t="shared" si="31"/>
        <v>28917.260788183077</v>
      </c>
      <c r="Q356" s="124">
        <f t="shared" si="27"/>
        <v>25492.885381024629</v>
      </c>
      <c r="R356" s="124">
        <f t="shared" si="28"/>
        <v>12019588.760431102</v>
      </c>
      <c r="Z356" s="2"/>
    </row>
    <row r="357" spans="13:26" x14ac:dyDescent="0.2">
      <c r="M357" s="2"/>
      <c r="N357" s="1">
        <f t="shared" si="29"/>
        <v>299</v>
      </c>
      <c r="O357" s="124">
        <f t="shared" si="30"/>
        <v>12019588.760431102</v>
      </c>
      <c r="P357" s="124">
        <f t="shared" si="31"/>
        <v>28917.260788183077</v>
      </c>
      <c r="Q357" s="124">
        <f t="shared" si="27"/>
        <v>25608.811073784713</v>
      </c>
      <c r="R357" s="124">
        <f t="shared" si="28"/>
        <v>12074114.832293069</v>
      </c>
      <c r="Z357" s="2"/>
    </row>
    <row r="358" spans="13:26" x14ac:dyDescent="0.2">
      <c r="M358" s="2"/>
      <c r="N358" s="1">
        <f t="shared" si="29"/>
        <v>300</v>
      </c>
      <c r="O358" s="124">
        <f t="shared" si="30"/>
        <v>12074114.832293069</v>
      </c>
      <c r="P358" s="124">
        <f t="shared" si="31"/>
        <v>28917.260788183077</v>
      </c>
      <c r="Q358" s="124">
        <f t="shared" si="27"/>
        <v>25724.983756622711</v>
      </c>
      <c r="R358" s="124">
        <f t="shared" si="28"/>
        <v>12128757.076837875</v>
      </c>
      <c r="Z358" s="2"/>
    </row>
    <row r="359" spans="13:26" x14ac:dyDescent="0.2">
      <c r="M359" s="2"/>
      <c r="N359" s="1">
        <f t="shared" si="29"/>
        <v>301</v>
      </c>
      <c r="O359" s="124">
        <f t="shared" si="30"/>
        <v>12128757.076837875</v>
      </c>
      <c r="P359" s="124">
        <f t="shared" si="31"/>
        <v>28917.260788183077</v>
      </c>
      <c r="Q359" s="124">
        <f t="shared" si="27"/>
        <v>25841.403955773127</v>
      </c>
      <c r="R359" s="124">
        <f t="shared" si="28"/>
        <v>12183515.741581831</v>
      </c>
      <c r="Z359" s="2"/>
    </row>
    <row r="360" spans="13:26" x14ac:dyDescent="0.2">
      <c r="M360" s="2"/>
      <c r="N360" s="1">
        <f t="shared" si="29"/>
        <v>302</v>
      </c>
      <c r="O360" s="124">
        <f t="shared" si="30"/>
        <v>12183515.741581831</v>
      </c>
      <c r="P360" s="124">
        <f t="shared" si="31"/>
        <v>28917.260788183077</v>
      </c>
      <c r="Q360" s="124">
        <f t="shared" si="27"/>
        <v>25958.072198591643</v>
      </c>
      <c r="R360" s="124">
        <f t="shared" si="28"/>
        <v>12238391.074568607</v>
      </c>
      <c r="Z360" s="2"/>
    </row>
    <row r="361" spans="13:26" x14ac:dyDescent="0.2">
      <c r="M361" s="2"/>
      <c r="N361" s="1">
        <f t="shared" si="29"/>
        <v>303</v>
      </c>
      <c r="O361" s="124">
        <f t="shared" si="30"/>
        <v>12238391.074568607</v>
      </c>
      <c r="P361" s="124">
        <f t="shared" si="31"/>
        <v>28917.260788183077</v>
      </c>
      <c r="Q361" s="124">
        <f t="shared" si="27"/>
        <v>26074.98901355753</v>
      </c>
      <c r="R361" s="124">
        <f t="shared" si="28"/>
        <v>12293383.324370349</v>
      </c>
      <c r="Z361" s="2"/>
    </row>
    <row r="362" spans="13:26" x14ac:dyDescent="0.2">
      <c r="M362" s="2"/>
      <c r="N362" s="1">
        <f t="shared" si="29"/>
        <v>304</v>
      </c>
      <c r="O362" s="124">
        <f t="shared" si="30"/>
        <v>12293383.324370349</v>
      </c>
      <c r="P362" s="124">
        <f t="shared" si="31"/>
        <v>28917.260788183077</v>
      </c>
      <c r="Q362" s="124">
        <f t="shared" si="27"/>
        <v>26192.154930276018</v>
      </c>
      <c r="R362" s="124">
        <f t="shared" si="28"/>
        <v>12348492.740088809</v>
      </c>
      <c r="Z362" s="2"/>
    </row>
    <row r="363" spans="13:26" x14ac:dyDescent="0.2">
      <c r="M363" s="2"/>
      <c r="N363" s="1">
        <f t="shared" si="29"/>
        <v>305</v>
      </c>
      <c r="O363" s="124">
        <f t="shared" si="30"/>
        <v>12348492.740088809</v>
      </c>
      <c r="P363" s="124">
        <f t="shared" si="31"/>
        <v>28917.260788183077</v>
      </c>
      <c r="Q363" s="124">
        <f t="shared" si="27"/>
        <v>26309.570479480724</v>
      </c>
      <c r="R363" s="124">
        <f t="shared" si="28"/>
        <v>12403719.571356473</v>
      </c>
      <c r="Z363" s="2"/>
    </row>
    <row r="364" spans="13:26" x14ac:dyDescent="0.2">
      <c r="M364" s="2"/>
      <c r="N364" s="1">
        <f t="shared" si="29"/>
        <v>306</v>
      </c>
      <c r="O364" s="124">
        <f t="shared" si="30"/>
        <v>12403719.571356473</v>
      </c>
      <c r="P364" s="124">
        <f t="shared" si="31"/>
        <v>28917.260788183077</v>
      </c>
      <c r="Q364" s="124">
        <f t="shared" si="27"/>
        <v>26427.236193036024</v>
      </c>
      <c r="R364" s="124">
        <f t="shared" si="28"/>
        <v>12459064.068337694</v>
      </c>
      <c r="Z364" s="2"/>
    </row>
    <row r="365" spans="13:26" x14ac:dyDescent="0.2">
      <c r="M365" s="2"/>
      <c r="N365" s="1">
        <f t="shared" si="29"/>
        <v>307</v>
      </c>
      <c r="O365" s="124">
        <f t="shared" si="30"/>
        <v>12459064.068337694</v>
      </c>
      <c r="P365" s="124">
        <f t="shared" si="31"/>
        <v>28917.260788183077</v>
      </c>
      <c r="Q365" s="124">
        <f t="shared" si="27"/>
        <v>26545.152603939496</v>
      </c>
      <c r="R365" s="124">
        <f t="shared" si="28"/>
        <v>12514526.481729817</v>
      </c>
      <c r="Z365" s="2"/>
    </row>
    <row r="366" spans="13:26" x14ac:dyDescent="0.2">
      <c r="M366" s="2"/>
      <c r="N366" s="1">
        <f t="shared" si="29"/>
        <v>308</v>
      </c>
      <c r="O366" s="124">
        <f t="shared" si="30"/>
        <v>12514526.481729817</v>
      </c>
      <c r="P366" s="124">
        <f t="shared" si="31"/>
        <v>28917.260788183077</v>
      </c>
      <c r="Q366" s="124">
        <f t="shared" si="27"/>
        <v>26663.320246324296</v>
      </c>
      <c r="R366" s="124">
        <f t="shared" si="28"/>
        <v>12570107.062764324</v>
      </c>
      <c r="Z366" s="2"/>
    </row>
    <row r="367" spans="13:26" x14ac:dyDescent="0.2">
      <c r="M367" s="2"/>
      <c r="N367" s="1">
        <f t="shared" si="29"/>
        <v>309</v>
      </c>
      <c r="O367" s="124">
        <f t="shared" si="30"/>
        <v>12570107.062764324</v>
      </c>
      <c r="P367" s="124">
        <f t="shared" si="31"/>
        <v>28917.260788183077</v>
      </c>
      <c r="Q367" s="124">
        <f t="shared" si="27"/>
        <v>26781.739655461624</v>
      </c>
      <c r="R367" s="124">
        <f t="shared" si="28"/>
        <v>12625806.063207969</v>
      </c>
      <c r="Z367" s="2"/>
    </row>
    <row r="368" spans="13:26" x14ac:dyDescent="0.2">
      <c r="M368" s="2"/>
      <c r="N368" s="1">
        <f t="shared" si="29"/>
        <v>310</v>
      </c>
      <c r="O368" s="124">
        <f t="shared" si="30"/>
        <v>12625806.063207969</v>
      </c>
      <c r="P368" s="124">
        <f t="shared" si="31"/>
        <v>28917.260788183077</v>
      </c>
      <c r="Q368" s="124">
        <f t="shared" si="27"/>
        <v>26900.411367763099</v>
      </c>
      <c r="R368" s="124">
        <f t="shared" si="28"/>
        <v>12681623.735363916</v>
      </c>
      <c r="Z368" s="2"/>
    </row>
    <row r="369" spans="13:26" x14ac:dyDescent="0.2">
      <c r="M369" s="2"/>
      <c r="N369" s="1">
        <f t="shared" si="29"/>
        <v>311</v>
      </c>
      <c r="O369" s="124">
        <f t="shared" si="30"/>
        <v>12681623.735363916</v>
      </c>
      <c r="P369" s="124">
        <f t="shared" si="31"/>
        <v>28917.260788183077</v>
      </c>
      <c r="Q369" s="124">
        <f t="shared" si="27"/>
        <v>27019.335920783233</v>
      </c>
      <c r="R369" s="124">
        <f t="shared" si="28"/>
        <v>12737560.332072882</v>
      </c>
      <c r="Z369" s="2"/>
    </row>
    <row r="370" spans="13:26" x14ac:dyDescent="0.2">
      <c r="M370" s="2"/>
      <c r="N370" s="1">
        <f t="shared" si="29"/>
        <v>312</v>
      </c>
      <c r="O370" s="124">
        <f t="shared" si="30"/>
        <v>12737560.332072882</v>
      </c>
      <c r="P370" s="124">
        <f t="shared" si="31"/>
        <v>28917.260788183077</v>
      </c>
      <c r="Q370" s="124">
        <f t="shared" si="27"/>
        <v>27138.513853221833</v>
      </c>
      <c r="R370" s="124">
        <f t="shared" si="28"/>
        <v>12793616.106714288</v>
      </c>
      <c r="Z370" s="2"/>
    </row>
    <row r="371" spans="13:26" x14ac:dyDescent="0.2">
      <c r="M371" s="2"/>
      <c r="N371" s="1">
        <f t="shared" si="29"/>
        <v>313</v>
      </c>
      <c r="O371" s="124">
        <f t="shared" si="30"/>
        <v>12793616.106714288</v>
      </c>
      <c r="P371" s="124">
        <f t="shared" si="31"/>
        <v>28917.260788183077</v>
      </c>
      <c r="Q371" s="124">
        <f t="shared" si="27"/>
        <v>27257.94570492646</v>
      </c>
      <c r="R371" s="124">
        <f t="shared" si="28"/>
        <v>12849791.313207397</v>
      </c>
      <c r="Z371" s="2"/>
    </row>
    <row r="372" spans="13:26" x14ac:dyDescent="0.2">
      <c r="M372" s="2"/>
      <c r="N372" s="1">
        <f t="shared" si="29"/>
        <v>314</v>
      </c>
      <c r="O372" s="124">
        <f t="shared" si="30"/>
        <v>12849791.313207397</v>
      </c>
      <c r="P372" s="124">
        <f t="shared" si="31"/>
        <v>28917.260788183077</v>
      </c>
      <c r="Q372" s="124">
        <f t="shared" si="27"/>
        <v>27377.632016894866</v>
      </c>
      <c r="R372" s="124">
        <f t="shared" si="28"/>
        <v>12906086.206012476</v>
      </c>
      <c r="Z372" s="2"/>
    </row>
    <row r="373" spans="13:26" x14ac:dyDescent="0.2">
      <c r="M373" s="2"/>
      <c r="N373" s="1">
        <f t="shared" si="29"/>
        <v>315</v>
      </c>
      <c r="O373" s="124">
        <f t="shared" si="30"/>
        <v>12906086.206012476</v>
      </c>
      <c r="P373" s="124">
        <f t="shared" si="31"/>
        <v>28917.260788183077</v>
      </c>
      <c r="Q373" s="124">
        <f t="shared" si="27"/>
        <v>27497.573331277446</v>
      </c>
      <c r="R373" s="124">
        <f t="shared" si="28"/>
        <v>12962501.040131938</v>
      </c>
      <c r="Z373" s="2"/>
    </row>
    <row r="374" spans="13:26" x14ac:dyDescent="0.2">
      <c r="M374" s="2"/>
      <c r="N374" s="1">
        <f t="shared" si="29"/>
        <v>316</v>
      </c>
      <c r="O374" s="124">
        <f t="shared" si="30"/>
        <v>12962501.040131938</v>
      </c>
      <c r="P374" s="124">
        <f t="shared" si="31"/>
        <v>28917.260788183077</v>
      </c>
      <c r="Q374" s="124">
        <f t="shared" si="27"/>
        <v>27617.770191379706</v>
      </c>
      <c r="R374" s="124">
        <f t="shared" si="28"/>
        <v>13019036.0711115</v>
      </c>
      <c r="Z374" s="2"/>
    </row>
    <row r="375" spans="13:26" x14ac:dyDescent="0.2">
      <c r="M375" s="2"/>
      <c r="N375" s="1">
        <f t="shared" si="29"/>
        <v>317</v>
      </c>
      <c r="O375" s="124">
        <f t="shared" si="30"/>
        <v>13019036.0711115</v>
      </c>
      <c r="P375" s="124">
        <f t="shared" si="31"/>
        <v>28917.260788183077</v>
      </c>
      <c r="Q375" s="124">
        <f t="shared" si="27"/>
        <v>27738.22314166469</v>
      </c>
      <c r="R375" s="124">
        <f t="shared" si="28"/>
        <v>13075691.555041349</v>
      </c>
      <c r="Z375" s="2"/>
    </row>
    <row r="376" spans="13:26" x14ac:dyDescent="0.2">
      <c r="M376" s="2"/>
      <c r="N376" s="1">
        <f t="shared" si="29"/>
        <v>318</v>
      </c>
      <c r="O376" s="124">
        <f t="shared" si="30"/>
        <v>13075691.555041349</v>
      </c>
      <c r="P376" s="124">
        <f t="shared" si="31"/>
        <v>28917.260788183077</v>
      </c>
      <c r="Q376" s="124">
        <f t="shared" si="27"/>
        <v>27858.932727755495</v>
      </c>
      <c r="R376" s="124">
        <f t="shared" si="28"/>
        <v>13132467.748557288</v>
      </c>
      <c r="Z376" s="2"/>
    </row>
    <row r="377" spans="13:26" x14ac:dyDescent="0.2">
      <c r="M377" s="2"/>
      <c r="N377" s="1">
        <f t="shared" si="29"/>
        <v>319</v>
      </c>
      <c r="O377" s="124">
        <f t="shared" si="30"/>
        <v>13132467.748557288</v>
      </c>
      <c r="P377" s="124">
        <f t="shared" si="31"/>
        <v>28917.260788183077</v>
      </c>
      <c r="Q377" s="124">
        <f t="shared" si="27"/>
        <v>27979.899496437705</v>
      </c>
      <c r="R377" s="124">
        <f t="shared" si="28"/>
        <v>13189364.90884191</v>
      </c>
      <c r="Z377" s="2"/>
    </row>
    <row r="378" spans="13:26" x14ac:dyDescent="0.2">
      <c r="M378" s="2"/>
      <c r="N378" s="1">
        <f t="shared" si="29"/>
        <v>320</v>
      </c>
      <c r="O378" s="124">
        <f t="shared" si="30"/>
        <v>13189364.90884191</v>
      </c>
      <c r="P378" s="124">
        <f t="shared" si="31"/>
        <v>28917.260788183077</v>
      </c>
      <c r="Q378" s="124">
        <f t="shared" si="27"/>
        <v>28101.123995661874</v>
      </c>
      <c r="R378" s="124">
        <f t="shared" si="28"/>
        <v>13246383.293625755</v>
      </c>
      <c r="Z378" s="2"/>
    </row>
    <row r="379" spans="13:26" x14ac:dyDescent="0.2">
      <c r="M379" s="2"/>
      <c r="N379" s="1">
        <f t="shared" si="29"/>
        <v>321</v>
      </c>
      <c r="O379" s="124">
        <f t="shared" si="30"/>
        <v>13246383.293625755</v>
      </c>
      <c r="P379" s="124">
        <f t="shared" si="31"/>
        <v>28917.260788183077</v>
      </c>
      <c r="Q379" s="124">
        <f t="shared" si="27"/>
        <v>28222.606774546024</v>
      </c>
      <c r="R379" s="124">
        <f t="shared" ref="R379:R382" si="32">O379+P379+Q379</f>
        <v>13303523.161188485</v>
      </c>
      <c r="Z379" s="2"/>
    </row>
    <row r="380" spans="13:26" x14ac:dyDescent="0.2">
      <c r="M380" s="2"/>
      <c r="N380" s="1">
        <f t="shared" si="29"/>
        <v>322</v>
      </c>
      <c r="O380" s="124">
        <f t="shared" si="30"/>
        <v>13303523.161188485</v>
      </c>
      <c r="P380" s="124">
        <f t="shared" si="31"/>
        <v>28917.260788183077</v>
      </c>
      <c r="Q380" s="124">
        <f t="shared" si="27"/>
        <v>28344.348383378117</v>
      </c>
      <c r="R380" s="124">
        <f t="shared" si="32"/>
        <v>13360784.770360047</v>
      </c>
      <c r="Z380" s="2"/>
    </row>
    <row r="381" spans="13:26" x14ac:dyDescent="0.2">
      <c r="M381" s="2"/>
      <c r="N381" s="1">
        <f t="shared" si="29"/>
        <v>323</v>
      </c>
      <c r="O381" s="124">
        <f t="shared" si="30"/>
        <v>13360784.770360047</v>
      </c>
      <c r="P381" s="124">
        <f t="shared" si="31"/>
        <v>28917.260788183077</v>
      </c>
      <c r="Q381" s="124">
        <f t="shared" si="27"/>
        <v>28466.349373618556</v>
      </c>
      <c r="R381" s="124">
        <f t="shared" si="32"/>
        <v>13418168.380521849</v>
      </c>
      <c r="Z381" s="2"/>
    </row>
    <row r="382" spans="13:26" x14ac:dyDescent="0.2">
      <c r="M382" s="2"/>
      <c r="N382" s="1">
        <f t="shared" si="29"/>
        <v>324</v>
      </c>
      <c r="O382" s="124">
        <f t="shared" si="30"/>
        <v>13418168.380521849</v>
      </c>
      <c r="P382" s="124">
        <f t="shared" si="31"/>
        <v>28917.260788183077</v>
      </c>
      <c r="Q382" s="124">
        <f t="shared" si="27"/>
        <v>28588.610297902673</v>
      </c>
      <c r="R382" s="124">
        <f t="shared" si="32"/>
        <v>13475674.251607936</v>
      </c>
      <c r="Z382" s="2"/>
    </row>
    <row r="383" spans="13:26" x14ac:dyDescent="0.2">
      <c r="M383" s="2"/>
      <c r="N383" s="163" t="s">
        <v>216</v>
      </c>
      <c r="O383" s="163" t="s">
        <v>216</v>
      </c>
      <c r="P383" s="163" t="s">
        <v>216</v>
      </c>
      <c r="Q383" s="163" t="s">
        <v>216</v>
      </c>
      <c r="R383" s="163" t="s">
        <v>216</v>
      </c>
      <c r="Z383" s="2"/>
    </row>
    <row r="384" spans="13:26" x14ac:dyDescent="0.2">
      <c r="M384" s="2"/>
      <c r="N384" s="134"/>
      <c r="O384" s="134" t="s">
        <v>231</v>
      </c>
      <c r="P384" s="196">
        <f>SUM(P59:P382)</f>
        <v>9369192.4953712989</v>
      </c>
      <c r="Q384" s="196">
        <f>SUM(Q59:Q382)</f>
        <v>4106481.7562365974</v>
      </c>
      <c r="R384" s="196">
        <f>P384+Q384</f>
        <v>13475674.251607897</v>
      </c>
      <c r="S384" s="124">
        <f>R384-P54</f>
        <v>-1.5273690223693848E-7</v>
      </c>
      <c r="Z384" s="2"/>
    </row>
    <row r="385" spans="13:26" x14ac:dyDescent="0.2"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C6707-6F9F-484E-ACBD-DE7CE303AF89}">
  <sheetPr>
    <tabColor theme="2" tint="-0.499984740745262"/>
    <pageSetUpPr fitToPage="1"/>
  </sheetPr>
  <dimension ref="A1:AH385"/>
  <sheetViews>
    <sheetView zoomScaleNormal="100" workbookViewId="0">
      <pane ySplit="15" topLeftCell="A16" activePane="bottomLeft" state="frozen"/>
      <selection activeCell="A4" sqref="A4"/>
      <selection pane="bottomLeft" activeCell="A4" sqref="A4"/>
    </sheetView>
  </sheetViews>
  <sheetFormatPr defaultColWidth="9.140625" defaultRowHeight="12.75" x14ac:dyDescent="0.2"/>
  <cols>
    <col min="1" max="1" width="22.710937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28515625" style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5703125" style="1" bestFit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Riverside Solar</v>
      </c>
      <c r="P5" s="199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61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0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ht="12.75" customHeight="1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2052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61" t="s">
        <v>252</v>
      </c>
      <c r="C8" s="10" t="s">
        <v>201</v>
      </c>
      <c r="D8" s="161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8328613.2482296741</v>
      </c>
      <c r="Q8" s="184">
        <f>G10</f>
        <v>3568214.2913244227</v>
      </c>
      <c r="R8" s="184">
        <f>G11</f>
        <v>3573408.3520454559</v>
      </c>
      <c r="S8" s="184">
        <f>G12</f>
        <v>3307971.5576406452</v>
      </c>
      <c r="T8" s="184">
        <f>G13</f>
        <v>-2120980.9527808493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16486638.421106981</v>
      </c>
      <c r="Q9" s="184">
        <f>L10</f>
        <v>7530092.0721083479</v>
      </c>
      <c r="R9" s="184">
        <f>L11</f>
        <v>7663915.864887706</v>
      </c>
      <c r="S9" s="184">
        <f>L12</f>
        <v>5841514.3428048985</v>
      </c>
      <c r="T9" s="184">
        <f>L13</f>
        <v>-4548883.8586939704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22</v>
      </c>
      <c r="B10" s="170">
        <f>'Escalation Factors'!$A$10</f>
        <v>2023</v>
      </c>
      <c r="C10" s="201">
        <v>2052</v>
      </c>
      <c r="D10" s="10" t="s">
        <v>155</v>
      </c>
      <c r="E10" s="184">
        <f>VLOOKUP($A$10,'Cost Estimates in 2023'!$A:$F,2,FALSE)</f>
        <v>3383760</v>
      </c>
      <c r="F10" s="164">
        <f>VLOOKUP(G$7,Multiplier_Labor,3,FALSE)</f>
        <v>1.0545116353773385</v>
      </c>
      <c r="G10" s="185">
        <f>E10*F10</f>
        <v>3568214.2913244227</v>
      </c>
      <c r="H10" s="137"/>
      <c r="J10" s="165">
        <f>C10+1</f>
        <v>2053</v>
      </c>
      <c r="K10" s="164">
        <f>VLOOKUP(J$10,Multiplier_Labor,4,FALSE)</f>
        <v>2.1103250694378519</v>
      </c>
      <c r="L10" s="185">
        <f>G10*K10</f>
        <v>7530092.0721083479</v>
      </c>
      <c r="M10" s="2"/>
      <c r="O10" s="134" t="s">
        <v>235</v>
      </c>
      <c r="P10" s="184">
        <f>SUM(Q10:T10)</f>
        <v>16486638.421106981</v>
      </c>
      <c r="Q10" s="184">
        <f>Q9-Q16</f>
        <v>7530092.0721083479</v>
      </c>
      <c r="R10" s="184">
        <f>R9-R16</f>
        <v>7663915.864887706</v>
      </c>
      <c r="S10" s="184">
        <f>S9-S16</f>
        <v>5841514.3428048985</v>
      </c>
      <c r="T10" s="184">
        <f>T9-T16</f>
        <v>-4548883.8586939704</v>
      </c>
      <c r="Z10" s="2"/>
      <c r="AA10" s="186" t="str">
        <f>A10</f>
        <v>Riverside Solar</v>
      </c>
      <c r="AB10" s="182">
        <f>P12</f>
        <v>27</v>
      </c>
      <c r="AC10" s="187">
        <f>G7</f>
        <v>2025</v>
      </c>
      <c r="AD10" s="187">
        <f>C10</f>
        <v>2052</v>
      </c>
      <c r="AE10" s="182">
        <f>G15</f>
        <v>8328613.2482296741</v>
      </c>
      <c r="AF10" s="182">
        <f>P16</f>
        <v>0</v>
      </c>
      <c r="AG10" s="182">
        <f>L15</f>
        <v>16486638.421106981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3524750</v>
      </c>
      <c r="F11" s="164">
        <f>VLOOKUP(G$7,Multiplier_Materials,3,FALSE)</f>
        <v>1.0138047668757943</v>
      </c>
      <c r="G11" s="185">
        <f>E11*F11</f>
        <v>3573408.3520454559</v>
      </c>
      <c r="H11" s="137"/>
      <c r="K11" s="164">
        <f>VLOOKUP(J$10,Multiplier_Materials,4,FALSE)</f>
        <v>2.1447075480474549</v>
      </c>
      <c r="L11" s="185">
        <f>G11*K11</f>
        <v>7663915.864887706</v>
      </c>
      <c r="M11" s="2"/>
      <c r="O11" s="134" t="s">
        <v>234</v>
      </c>
      <c r="P11" s="184">
        <f>SUM(Q11:T11)</f>
        <v>8328613.2482296797</v>
      </c>
      <c r="Q11" s="184">
        <f>Q10/((1+Q13)^(P12))</f>
        <v>3568214.2913244339</v>
      </c>
      <c r="R11" s="184">
        <f>R10/((1+R13)^(P12))</f>
        <v>3573408.3520454559</v>
      </c>
      <c r="S11" s="184">
        <f>S10/((1+S13)^(P12))</f>
        <v>3307971.5576406391</v>
      </c>
      <c r="T11" s="184">
        <f>T10/((1+T13)^(P12))</f>
        <v>-2120980.9527808493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3175610</v>
      </c>
      <c r="F12" s="164">
        <f>VLOOKUP(G$7,Multiplier_GDP,3,FALSE)</f>
        <v>1.0416806716317952</v>
      </c>
      <c r="G12" s="185">
        <f>E12*F12</f>
        <v>3307971.5576406452</v>
      </c>
      <c r="H12" s="137"/>
      <c r="K12" s="164">
        <f>VLOOKUP(J$10,Multiplier_GDP,4,FALSE)</f>
        <v>1.7658901356973153</v>
      </c>
      <c r="L12" s="185">
        <f>G12*K12</f>
        <v>5841514.3428048985</v>
      </c>
      <c r="M12" s="2"/>
      <c r="O12" s="134" t="s">
        <v>244</v>
      </c>
      <c r="P12" s="184">
        <f>(P7-P6)</f>
        <v>27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-2092100</v>
      </c>
      <c r="F13" s="164">
        <f>F11</f>
        <v>1.0138047668757943</v>
      </c>
      <c r="G13" s="185">
        <f>E13*F13</f>
        <v>-2120980.9527808493</v>
      </c>
      <c r="H13" s="137"/>
      <c r="K13" s="164">
        <f>K11</f>
        <v>2.1447075480474549</v>
      </c>
      <c r="L13" s="185">
        <f>G13*K13</f>
        <v>-4548883.8586939704</v>
      </c>
      <c r="M13" s="2"/>
      <c r="O13" s="180" t="s">
        <v>237</v>
      </c>
      <c r="P13" s="189">
        <f>IF(P8=0,0,((P9/P8)^(1/($P7-$P6))-1))</f>
        <v>2.5613389891588234E-2</v>
      </c>
      <c r="Q13" s="189">
        <f>IF(Q8=0,0,((Q9/Q8)^(1/($P7-$P6))-1))</f>
        <v>2.8046926875285871E-2</v>
      </c>
      <c r="R13" s="189">
        <f>IF(R8=0,0,((R9/R8)^(1/($P7-$P6))-1))</f>
        <v>2.8662462075727424E-2</v>
      </c>
      <c r="S13" s="189">
        <f>IF(S8=0,0,((S9/S8)^(1/($P7-$P6))-1))</f>
        <v>2.1284646503153315E-2</v>
      </c>
      <c r="T13" s="189">
        <f>IF(T8=0,0,((T9/T8)^(1/($P7-$P6))-1))</f>
        <v>2.8662462075727424E-2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430548.50139030966</v>
      </c>
      <c r="Q14" s="185">
        <f>PMT(Q13,$P12,-Q11)</f>
        <v>190210.90987121497</v>
      </c>
      <c r="R14" s="185">
        <f>PMT(R13,$P12,-R11)</f>
        <v>191897.65823034785</v>
      </c>
      <c r="S14" s="185">
        <f>PMT(S13,$P12,-S11)</f>
        <v>162339.95195211616</v>
      </c>
      <c r="T14" s="185">
        <f>PMT(T13,$P12,-T11)</f>
        <v>-113900.01866336925</v>
      </c>
      <c r="U14" s="190"/>
      <c r="Z14" s="2"/>
    </row>
    <row r="15" spans="1:34" x14ac:dyDescent="0.2">
      <c r="E15" s="185">
        <f>SUM(E10:E13)</f>
        <v>7992020</v>
      </c>
      <c r="F15" s="124"/>
      <c r="G15" s="185">
        <f>SUM(G10:G13)</f>
        <v>8328613.2482296741</v>
      </c>
      <c r="H15" s="137"/>
      <c r="L15" s="185">
        <f>SUM(L10:L13)</f>
        <v>16486638.421106981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0</v>
      </c>
      <c r="Q16" s="185">
        <f>VLOOKUP($A$10,'Reserves Dec 31, 2024'!$A:$F,2,FALSE)</f>
        <v>0</v>
      </c>
      <c r="R16" s="185">
        <f>VLOOKUP($A$10,'Reserves Dec 31, 2024'!$A:$F,3,FALSE)</f>
        <v>0</v>
      </c>
      <c r="S16" s="185">
        <f>VLOOKUP($A$10,'Reserves Dec 31, 2024'!$A:$F,4,FALSE)</f>
        <v>0</v>
      </c>
      <c r="T16" s="185">
        <f>VLOOKUP($A$10,'Reserves Dec 31, 2024'!$A:$F,5,FALSE)</f>
        <v>0</v>
      </c>
      <c r="U16" s="200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2:26" x14ac:dyDescent="0.2">
      <c r="B17" s="180"/>
      <c r="C17" s="201"/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95">
        <f>P6</f>
        <v>2025</v>
      </c>
      <c r="P17" s="124">
        <f t="shared" si="0"/>
        <v>430548.50139030966</v>
      </c>
      <c r="Q17" s="124">
        <f>IF($N17&lt;=TRUNC($P$12),Q14*(1+0),0)</f>
        <v>190210.90987121497</v>
      </c>
      <c r="R17" s="124">
        <f>IF($N17&lt;=TRUNC($P$12),R14*(1+0),0)</f>
        <v>191897.65823034785</v>
      </c>
      <c r="S17" s="124">
        <f>IF($N17&lt;=TRUNC($P$12),S14*(1+0),0)</f>
        <v>162339.95195211616</v>
      </c>
      <c r="T17" s="124">
        <f>IF($N17&lt;=TRUNC($P$12),T14*(1+0),0)</f>
        <v>-113900.01866336925</v>
      </c>
      <c r="Z17" s="2"/>
    </row>
    <row r="18" spans="2:26" x14ac:dyDescent="0.2">
      <c r="B18" s="134"/>
      <c r="M18" s="2"/>
      <c r="N18" s="1">
        <f t="shared" si="1"/>
        <v>2</v>
      </c>
      <c r="O18" s="195">
        <f t="shared" ref="O18:O48" si="2">O17+1</f>
        <v>2026</v>
      </c>
      <c r="P18" s="124">
        <f t="shared" si="0"/>
        <v>441574.28574707365</v>
      </c>
      <c r="Q18" s="124">
        <f t="shared" ref="Q18:Q48" si="3">IF($N18&lt;=TRUNC($P$12),Q17*(1+Q$13),0)</f>
        <v>195545.74135125452</v>
      </c>
      <c r="R18" s="124">
        <f t="shared" ref="R18:R48" si="4">IF($N18&lt;=TRUNC($P$12),R17*(1+R$13),0)</f>
        <v>197397.91758179609</v>
      </c>
      <c r="S18" s="124">
        <f t="shared" ref="S18:S48" si="5">IF($N18&lt;=TRUNC($P$12),S17*(1+S$13),0)</f>
        <v>165795.30044275583</v>
      </c>
      <c r="T18" s="124">
        <f t="shared" ref="T18:T48" si="6">IF($N18&lt;=TRUNC($P$12),T17*(1+T$13),0)</f>
        <v>-117164.67362873272</v>
      </c>
      <c r="Z18" s="2"/>
    </row>
    <row r="19" spans="2:26" x14ac:dyDescent="0.2">
      <c r="M19" s="2"/>
      <c r="N19" s="1">
        <f t="shared" si="1"/>
        <v>3</v>
      </c>
      <c r="O19" s="195">
        <f t="shared" si="2"/>
        <v>2027</v>
      </c>
      <c r="P19" s="124">
        <f t="shared" si="0"/>
        <v>452887.31952935131</v>
      </c>
      <c r="Q19" s="124">
        <f t="shared" si="3"/>
        <v>201030.19845970671</v>
      </c>
      <c r="R19" s="124">
        <f t="shared" si="4"/>
        <v>203055.82790831188</v>
      </c>
      <c r="S19" s="124">
        <f t="shared" si="5"/>
        <v>169324.194804564</v>
      </c>
      <c r="T19" s="124">
        <f t="shared" si="6"/>
        <v>-120522.90164323125</v>
      </c>
      <c r="Z19" s="124"/>
    </row>
    <row r="20" spans="2:26" x14ac:dyDescent="0.2">
      <c r="M20" s="2"/>
      <c r="N20" s="1">
        <f t="shared" si="1"/>
        <v>4</v>
      </c>
      <c r="O20" s="195">
        <f t="shared" si="2"/>
        <v>2028</v>
      </c>
      <c r="P20" s="124">
        <f t="shared" si="0"/>
        <v>464495.20130519284</v>
      </c>
      <c r="Q20" s="124">
        <f t="shared" si="3"/>
        <v>206668.47773563029</v>
      </c>
      <c r="R20" s="124">
        <f t="shared" si="4"/>
        <v>208875.90787498929</v>
      </c>
      <c r="S20" s="124">
        <f t="shared" si="5"/>
        <v>172928.20043541022</v>
      </c>
      <c r="T20" s="124">
        <f t="shared" si="6"/>
        <v>-123977.38474083699</v>
      </c>
      <c r="U20" s="196">
        <f>SUM(Q17:T20)/4</f>
        <v>447376.32699298189</v>
      </c>
      <c r="V20" s="124">
        <f>SUM(Q17:Q20)/4</f>
        <v>198363.83185445162</v>
      </c>
      <c r="W20" s="124">
        <f>SUM(R17:R20)/4</f>
        <v>200306.82789886129</v>
      </c>
      <c r="X20" s="124">
        <f>SUM(S17:S20)/4</f>
        <v>167596.91190871157</v>
      </c>
      <c r="Y20" s="124">
        <f>SUM(T17:T20)/4</f>
        <v>-118891.24466904254</v>
      </c>
      <c r="Z20" s="188">
        <f>SUM(Q20:T20)-P20</f>
        <v>0</v>
      </c>
    </row>
    <row r="21" spans="2:26" x14ac:dyDescent="0.2">
      <c r="M21" s="2"/>
      <c r="N21" s="1">
        <f t="shared" si="1"/>
        <v>5</v>
      </c>
      <c r="O21" s="195">
        <f t="shared" si="2"/>
        <v>2029</v>
      </c>
      <c r="P21" s="124">
        <f t="shared" si="0"/>
        <v>476405.73330398282</v>
      </c>
      <c r="Q21" s="124">
        <f t="shared" si="3"/>
        <v>212464.89341810817</v>
      </c>
      <c r="R21" s="124">
        <f t="shared" si="4"/>
        <v>214862.8056629893</v>
      </c>
      <c r="S21" s="124">
        <f t="shared" si="5"/>
        <v>176608.91605210438</v>
      </c>
      <c r="T21" s="124">
        <f t="shared" si="6"/>
        <v>-127530.8818292191</v>
      </c>
      <c r="Z21" s="2"/>
    </row>
    <row r="22" spans="2:26" x14ac:dyDescent="0.2">
      <c r="M22" s="2"/>
      <c r="N22" s="1">
        <f t="shared" si="1"/>
        <v>6</v>
      </c>
      <c r="O22" s="195">
        <f t="shared" si="2"/>
        <v>2030</v>
      </c>
      <c r="P22" s="124">
        <f t="shared" si="0"/>
        <v>488626.9269356057</v>
      </c>
      <c r="Q22" s="124">
        <f t="shared" si="3"/>
        <v>218423.88074737127</v>
      </c>
      <c r="R22" s="124">
        <f t="shared" si="4"/>
        <v>221021.30268178912</v>
      </c>
      <c r="S22" s="124">
        <f t="shared" si="5"/>
        <v>180367.9743995785</v>
      </c>
      <c r="T22" s="124">
        <f t="shared" si="6"/>
        <v>-131186.23089313318</v>
      </c>
      <c r="Z22" s="2"/>
    </row>
    <row r="23" spans="2:26" x14ac:dyDescent="0.2">
      <c r="M23" s="2"/>
      <c r="N23" s="1">
        <f t="shared" si="1"/>
        <v>7</v>
      </c>
      <c r="O23" s="195">
        <f t="shared" si="2"/>
        <v>2031</v>
      </c>
      <c r="P23" s="124">
        <f t="shared" si="0"/>
        <v>501167.00846054079</v>
      </c>
      <c r="Q23" s="124">
        <f t="shared" si="3"/>
        <v>224549.99935850894</v>
      </c>
      <c r="R23" s="124">
        <f t="shared" si="4"/>
        <v>227356.31738783378</v>
      </c>
      <c r="S23" s="124">
        <f t="shared" si="5"/>
        <v>184207.04297516332</v>
      </c>
      <c r="T23" s="124">
        <f t="shared" si="6"/>
        <v>-134946.35126096522</v>
      </c>
      <c r="Z23" s="124"/>
    </row>
    <row r="24" spans="2:26" x14ac:dyDescent="0.2">
      <c r="M24" s="2"/>
      <c r="N24" s="1">
        <f t="shared" si="1"/>
        <v>8</v>
      </c>
      <c r="O24" s="195">
        <f t="shared" si="2"/>
        <v>2032</v>
      </c>
      <c r="P24" s="124">
        <f t="shared" si="0"/>
        <v>514034.42481504253</v>
      </c>
      <c r="Q24" s="124">
        <f t="shared" si="3"/>
        <v>230847.93677036252</v>
      </c>
      <c r="R24" s="124">
        <f t="shared" si="4"/>
        <v>233872.90921263961</v>
      </c>
      <c r="S24" s="124">
        <f t="shared" si="5"/>
        <v>188127.82476828084</v>
      </c>
      <c r="T24" s="124">
        <f t="shared" si="6"/>
        <v>-138814.24593624042</v>
      </c>
      <c r="U24" s="196">
        <f>SUM(Q21:T24)/4</f>
        <v>495058.52337879292</v>
      </c>
      <c r="V24" s="124">
        <f>SUM(Q21:Q24)/4</f>
        <v>221571.67757358775</v>
      </c>
      <c r="W24" s="124">
        <f>SUM(R21:R24)/4</f>
        <v>224278.33373631292</v>
      </c>
      <c r="X24" s="124">
        <f>SUM(S21:S24)/4</f>
        <v>182327.93954878175</v>
      </c>
      <c r="Y24" s="124">
        <f>SUM(T21:T24)/4</f>
        <v>-133119.42747988948</v>
      </c>
      <c r="Z24" s="188">
        <f>SUM(Q24:T24)-P24</f>
        <v>0</v>
      </c>
    </row>
    <row r="25" spans="2:26" x14ac:dyDescent="0.2">
      <c r="M25" s="2"/>
      <c r="N25" s="1">
        <f t="shared" si="1"/>
        <v>9</v>
      </c>
      <c r="O25" s="195">
        <f t="shared" si="2"/>
        <v>2033</v>
      </c>
      <c r="P25" s="124">
        <f t="shared" si="0"/>
        <v>527237.84959568072</v>
      </c>
      <c r="Q25" s="124">
        <f t="shared" si="3"/>
        <v>237322.51197227149</v>
      </c>
      <c r="R25" s="124">
        <f t="shared" si="4"/>
        <v>240576.28260348694</v>
      </c>
      <c r="S25" s="124">
        <f t="shared" si="5"/>
        <v>192132.05901588086</v>
      </c>
      <c r="T25" s="124">
        <f t="shared" si="6"/>
        <v>-142793.0039959586</v>
      </c>
      <c r="Z25" s="2"/>
    </row>
    <row r="26" spans="2:26" x14ac:dyDescent="0.2">
      <c r="F26" s="124"/>
      <c r="G26" s="124"/>
      <c r="I26" s="124"/>
      <c r="J26" s="124"/>
      <c r="K26" s="124"/>
      <c r="L26" s="124"/>
      <c r="M26" s="2"/>
      <c r="N26" s="1">
        <f t="shared" si="1"/>
        <v>10</v>
      </c>
      <c r="O26" s="195">
        <f t="shared" si="2"/>
        <v>2034</v>
      </c>
      <c r="P26" s="124">
        <f t="shared" si="0"/>
        <v>540786.1892076307</v>
      </c>
      <c r="Q26" s="124">
        <f t="shared" si="3"/>
        <v>243978.67911141695</v>
      </c>
      <c r="R26" s="124">
        <f t="shared" si="4"/>
        <v>247471.79117992887</v>
      </c>
      <c r="S26" s="124">
        <f t="shared" si="5"/>
        <v>196221.52197395687</v>
      </c>
      <c r="T26" s="124">
        <f t="shared" si="6"/>
        <v>-146885.80305767196</v>
      </c>
      <c r="Z26" s="2"/>
    </row>
    <row r="27" spans="2:26" x14ac:dyDescent="0.2">
      <c r="M27" s="2"/>
      <c r="N27" s="1">
        <f t="shared" si="1"/>
        <v>11</v>
      </c>
      <c r="O27" s="195">
        <f t="shared" si="2"/>
        <v>2035</v>
      </c>
      <c r="P27" s="124">
        <f t="shared" si="0"/>
        <v>554688.58918122761</v>
      </c>
      <c r="Q27" s="124">
        <f t="shared" si="3"/>
        <v>250821.5312835837</v>
      </c>
      <c r="R27" s="124">
        <f t="shared" si="4"/>
        <v>254564.94200943591</v>
      </c>
      <c r="S27" s="124">
        <f t="shared" si="5"/>
        <v>200398.02770548328</v>
      </c>
      <c r="T27" s="124">
        <f t="shared" si="6"/>
        <v>-151095.91181727525</v>
      </c>
      <c r="Z27" s="124"/>
    </row>
    <row r="28" spans="2:26" x14ac:dyDescent="0.2">
      <c r="M28" s="2"/>
      <c r="N28" s="1">
        <f t="shared" si="1"/>
        <v>12</v>
      </c>
      <c r="O28" s="195">
        <f t="shared" si="2"/>
        <v>2036</v>
      </c>
      <c r="P28" s="124">
        <f t="shared" si="0"/>
        <v>568954.44066142093</v>
      </c>
      <c r="Q28" s="124">
        <f t="shared" si="3"/>
        <v>257856.30443024161</v>
      </c>
      <c r="R28" s="124">
        <f t="shared" si="4"/>
        <v>261861.4000055911</v>
      </c>
      <c r="S28" s="124">
        <f t="shared" si="5"/>
        <v>204663.42888512363</v>
      </c>
      <c r="T28" s="124">
        <f t="shared" si="6"/>
        <v>-155426.69265953536</v>
      </c>
      <c r="U28" s="196">
        <f>SUM(Q25:T28)/4</f>
        <v>547916.76716149005</v>
      </c>
      <c r="V28" s="124">
        <f>SUM(Q25:Q28)/4</f>
        <v>247494.75669937843</v>
      </c>
      <c r="W28" s="124">
        <f>SUM(R25:R28)/4</f>
        <v>251118.60394961073</v>
      </c>
      <c r="X28" s="124">
        <f>SUM(S25:S28)/4</f>
        <v>198353.75939511118</v>
      </c>
      <c r="Y28" s="124">
        <f>SUM(T25:T28)/4</f>
        <v>-149050.35288261028</v>
      </c>
      <c r="Z28" s="188">
        <f>SUM(Q28:T28)-P28</f>
        <v>0</v>
      </c>
    </row>
    <row r="29" spans="2:26" x14ac:dyDescent="0.2">
      <c r="M29" s="2"/>
      <c r="N29" s="1">
        <f t="shared" si="1"/>
        <v>13</v>
      </c>
      <c r="O29" s="195">
        <f t="shared" si="2"/>
        <v>2037</v>
      </c>
      <c r="P29" s="124">
        <f t="shared" si="0"/>
        <v>583593.387074898</v>
      </c>
      <c r="Q29" s="124">
        <f t="shared" si="3"/>
        <v>265088.38134492806</v>
      </c>
      <c r="R29" s="124">
        <f t="shared" si="4"/>
        <v>269366.99245234823</v>
      </c>
      <c r="S29" s="124">
        <f t="shared" si="5"/>
        <v>209019.61762106675</v>
      </c>
      <c r="T29" s="124">
        <f t="shared" si="6"/>
        <v>-159881.60434344504</v>
      </c>
      <c r="Z29" s="2"/>
    </row>
    <row r="30" spans="2:26" x14ac:dyDescent="0.2">
      <c r="M30" s="2"/>
      <c r="N30" s="1">
        <f t="shared" si="1"/>
        <v>14</v>
      </c>
      <c r="O30" s="195">
        <f t="shared" si="2"/>
        <v>2038</v>
      </c>
      <c r="P30" s="124">
        <f t="shared" si="0"/>
        <v>598615.33097977354</v>
      </c>
      <c r="Q30" s="124">
        <f t="shared" si="3"/>
        <v>272523.29579199717</v>
      </c>
      <c r="R30" s="124">
        <f t="shared" si="4"/>
        <v>277087.71365796641</v>
      </c>
      <c r="S30" s="124">
        <f t="shared" si="5"/>
        <v>213468.52629435543</v>
      </c>
      <c r="T30" s="124">
        <f t="shared" si="6"/>
        <v>-164464.20476454549</v>
      </c>
      <c r="Z30" s="2"/>
    </row>
    <row r="31" spans="2:26" x14ac:dyDescent="0.2">
      <c r="M31" s="2"/>
      <c r="N31" s="1">
        <f t="shared" si="1"/>
        <v>15</v>
      </c>
      <c r="O31" s="195">
        <f t="shared" si="2"/>
        <v>2039</v>
      </c>
      <c r="P31" s="124">
        <f t="shared" si="0"/>
        <v>614030.4411028811</v>
      </c>
      <c r="Q31" s="124">
        <f t="shared" si="3"/>
        <v>280166.73674088722</v>
      </c>
      <c r="R31" s="124">
        <f t="shared" si="4"/>
        <v>285029.72974233789</v>
      </c>
      <c r="S31" s="124">
        <f t="shared" si="5"/>
        <v>218012.12841607988</v>
      </c>
      <c r="T31" s="124">
        <f t="shared" si="6"/>
        <v>-169178.15379642395</v>
      </c>
      <c r="Z31" s="124"/>
    </row>
    <row r="32" spans="2:26" x14ac:dyDescent="0.2">
      <c r="M32" s="2"/>
      <c r="N32" s="1">
        <f t="shared" si="1"/>
        <v>16</v>
      </c>
      <c r="O32" s="195">
        <f t="shared" si="2"/>
        <v>2040</v>
      </c>
      <c r="P32" s="124">
        <f t="shared" si="0"/>
        <v>629849.15956983948</v>
      </c>
      <c r="Q32" s="124">
        <f t="shared" si="3"/>
        <v>288024.55271914636</v>
      </c>
      <c r="R32" s="124">
        <f t="shared" si="4"/>
        <v>293199.38356153248</v>
      </c>
      <c r="S32" s="124">
        <f t="shared" si="5"/>
        <v>222652.43950281621</v>
      </c>
      <c r="T32" s="124">
        <f t="shared" si="6"/>
        <v>-174027.21621365554</v>
      </c>
      <c r="U32" s="196">
        <f>SUM(Q29:T32)/4</f>
        <v>606522.07968184794</v>
      </c>
      <c r="V32" s="124">
        <f>SUM(Q29:Q32)/4</f>
        <v>276450.74164923967</v>
      </c>
      <c r="W32" s="124">
        <f>SUM(R29:R32)/4</f>
        <v>281170.95485354628</v>
      </c>
      <c r="X32" s="124">
        <f>SUM(S29:S32)/4</f>
        <v>215788.17795857956</v>
      </c>
      <c r="Y32" s="124">
        <f>SUM(T29:T32)/4</f>
        <v>-166887.79477951751</v>
      </c>
      <c r="Z32" s="188">
        <f>SUM(Q32:T32)-P32</f>
        <v>0</v>
      </c>
    </row>
    <row r="33" spans="13:26" x14ac:dyDescent="0.2">
      <c r="M33" s="2"/>
      <c r="N33" s="1">
        <f t="shared" si="1"/>
        <v>17</v>
      </c>
      <c r="O33" s="195">
        <f t="shared" si="2"/>
        <v>2041</v>
      </c>
      <c r="P33" s="124">
        <f t="shared" si="0"/>
        <v>646082.20933321328</v>
      </c>
      <c r="Q33" s="124">
        <f t="shared" si="3"/>
        <v>296102.75628754718</v>
      </c>
      <c r="R33" s="124">
        <f t="shared" si="4"/>
        <v>301603.19977349153</v>
      </c>
      <c r="S33" s="124">
        <f t="shared" si="5"/>
        <v>227391.51797069839</v>
      </c>
      <c r="T33" s="124">
        <f t="shared" si="6"/>
        <v>-179015.26469852385</v>
      </c>
      <c r="Z33" s="2"/>
    </row>
    <row r="34" spans="13:26" x14ac:dyDescent="0.2">
      <c r="M34" s="2"/>
      <c r="N34" s="1">
        <f t="shared" si="1"/>
        <v>18</v>
      </c>
      <c r="O34" s="195">
        <f t="shared" si="2"/>
        <v>2042</v>
      </c>
      <c r="P34" s="124">
        <f t="shared" si="0"/>
        <v>662740.60180423036</v>
      </c>
      <c r="Q34" s="124">
        <f t="shared" si="3"/>
        <v>304407.52864071459</v>
      </c>
      <c r="R34" s="124">
        <f t="shared" si="4"/>
        <v>310247.89004891727</v>
      </c>
      <c r="S34" s="124">
        <f t="shared" si="5"/>
        <v>232231.46604852015</v>
      </c>
      <c r="T34" s="124">
        <f t="shared" si="6"/>
        <v>-184146.28293392161</v>
      </c>
      <c r="Z34" s="2"/>
    </row>
    <row r="35" spans="13:26" x14ac:dyDescent="0.2">
      <c r="M35" s="2"/>
      <c r="N35" s="1">
        <f t="shared" si="1"/>
        <v>19</v>
      </c>
      <c r="O35" s="195">
        <f t="shared" si="2"/>
        <v>2043</v>
      </c>
      <c r="P35" s="124">
        <f t="shared" si="0"/>
        <v>679835.64469367662</v>
      </c>
      <c r="Q35" s="124">
        <f t="shared" si="3"/>
        <v>312945.22433678719</v>
      </c>
      <c r="R35" s="124">
        <f t="shared" si="4"/>
        <v>319140.35843151883</v>
      </c>
      <c r="S35" s="124">
        <f t="shared" si="5"/>
        <v>237174.43071027196</v>
      </c>
      <c r="T35" s="124">
        <f t="shared" si="6"/>
        <v>-189424.36878490131</v>
      </c>
      <c r="Z35" s="124"/>
    </row>
    <row r="36" spans="13:26" x14ac:dyDescent="0.2">
      <c r="M36" s="2"/>
      <c r="N36" s="1">
        <f t="shared" si="1"/>
        <v>20</v>
      </c>
      <c r="O36" s="195">
        <f t="shared" si="2"/>
        <v>2044</v>
      </c>
      <c r="P36" s="124">
        <f t="shared" si="0"/>
        <v>697378.95006773691</v>
      </c>
      <c r="Q36" s="124">
        <f t="shared" si="3"/>
        <v>321722.37615973101</v>
      </c>
      <c r="R36" s="124">
        <f t="shared" si="4"/>
        <v>328287.70685189631</v>
      </c>
      <c r="S36" s="124">
        <f t="shared" si="5"/>
        <v>242222.60462752674</v>
      </c>
      <c r="T36" s="124">
        <f t="shared" si="6"/>
        <v>-194853.73757141715</v>
      </c>
      <c r="U36" s="196">
        <f>SUM(Q33:T36)/4</f>
        <v>671509.35147471423</v>
      </c>
      <c r="V36" s="124">
        <f>SUM(Q33:Q36)/4</f>
        <v>308794.47135619499</v>
      </c>
      <c r="W36" s="124">
        <f>SUM(R33:R36)/4</f>
        <v>314819.78877645597</v>
      </c>
      <c r="X36" s="124">
        <f>SUM(S33:S36)/4</f>
        <v>234755.00483925431</v>
      </c>
      <c r="Y36" s="124">
        <f>SUM(T33:T36)/4</f>
        <v>-186859.91349719098</v>
      </c>
      <c r="Z36" s="188">
        <f>SUM(Q36:T36)-P36</f>
        <v>0</v>
      </c>
    </row>
    <row r="37" spans="13:26" x14ac:dyDescent="0.2">
      <c r="M37" s="2"/>
      <c r="N37" s="1">
        <f t="shared" si="1"/>
        <v>21</v>
      </c>
      <c r="O37" s="195">
        <f t="shared" si="2"/>
        <v>2045</v>
      </c>
      <c r="P37" s="124">
        <f t="shared" si="0"/>
        <v>715382.4426247176</v>
      </c>
      <c r="Q37" s="124">
        <f t="shared" si="3"/>
        <v>330745.70011802617</v>
      </c>
      <c r="R37" s="124">
        <f t="shared" si="4"/>
        <v>337697.24079946632</v>
      </c>
      <c r="S37" s="124">
        <f t="shared" si="5"/>
        <v>247378.22714209673</v>
      </c>
      <c r="T37" s="124">
        <f t="shared" si="6"/>
        <v>-200438.72543487165</v>
      </c>
      <c r="Z37" s="2"/>
    </row>
    <row r="38" spans="13:26" x14ac:dyDescent="0.2">
      <c r="M38" s="2"/>
      <c r="N38" s="1">
        <f t="shared" si="1"/>
        <v>22</v>
      </c>
      <c r="O38" s="195">
        <f t="shared" si="2"/>
        <v>2046</v>
      </c>
      <c r="P38" s="124">
        <f t="shared" si="0"/>
        <v>733858.36819874763</v>
      </c>
      <c r="Q38" s="124">
        <f t="shared" si="3"/>
        <v>340022.10058355168</v>
      </c>
      <c r="R38" s="124">
        <f t="shared" si="4"/>
        <v>347376.4751569588</v>
      </c>
      <c r="S38" s="124">
        <f t="shared" si="5"/>
        <v>252643.58525939303</v>
      </c>
      <c r="T38" s="124">
        <f t="shared" si="6"/>
        <v>-206183.7928011558</v>
      </c>
      <c r="Z38" s="2"/>
    </row>
    <row r="39" spans="13:26" x14ac:dyDescent="0.2">
      <c r="M39" s="2"/>
      <c r="N39" s="1">
        <f t="shared" si="1"/>
        <v>23</v>
      </c>
      <c r="O39" s="195">
        <f t="shared" si="2"/>
        <v>2047</v>
      </c>
      <c r="P39" s="124">
        <f t="shared" si="0"/>
        <v>752819.30249672453</v>
      </c>
      <c r="Q39" s="124">
        <f t="shared" si="3"/>
        <v>349558.67557459965</v>
      </c>
      <c r="R39" s="124">
        <f t="shared" si="4"/>
        <v>357333.14020214498</v>
      </c>
      <c r="S39" s="124">
        <f t="shared" si="5"/>
        <v>258021.0146629285</v>
      </c>
      <c r="T39" s="124">
        <f t="shared" si="6"/>
        <v>-212093.52794294857</v>
      </c>
      <c r="Z39" s="124"/>
    </row>
    <row r="40" spans="13:26" x14ac:dyDescent="0.2">
      <c r="M40" s="2"/>
      <c r="N40" s="1">
        <f t="shared" si="1"/>
        <v>24</v>
      </c>
      <c r="O40" s="195">
        <f t="shared" si="2"/>
        <v>2048</v>
      </c>
      <c r="P40" s="124">
        <f t="shared" si="0"/>
        <v>772278.16007494519</v>
      </c>
      <c r="Q40" s="124">
        <f t="shared" si="3"/>
        <v>359362.7221870622</v>
      </c>
      <c r="R40" s="124">
        <f t="shared" si="4"/>
        <v>367575.18778158957</v>
      </c>
      <c r="S40" s="124">
        <f t="shared" si="5"/>
        <v>263512.90075041389</v>
      </c>
      <c r="T40" s="124">
        <f t="shared" si="6"/>
        <v>-218172.65064412056</v>
      </c>
      <c r="U40" s="196">
        <f>SUM(Q37:T40)/4</f>
        <v>743584.56834878377</v>
      </c>
      <c r="V40" s="124">
        <f>SUM(Q37:Q40)/4</f>
        <v>344922.29961580993</v>
      </c>
      <c r="W40" s="124">
        <f>SUM(R37:R40)/4</f>
        <v>352495.51098503987</v>
      </c>
      <c r="X40" s="124">
        <f>SUM(S37:S40)/4</f>
        <v>255388.93195370803</v>
      </c>
      <c r="Y40" s="124">
        <f>SUM(T37:T40)/4</f>
        <v>-209222.17420577415</v>
      </c>
      <c r="Z40" s="188">
        <f>SUM(Q40:T40)-P40</f>
        <v>0</v>
      </c>
    </row>
    <row r="41" spans="13:26" x14ac:dyDescent="0.2">
      <c r="M41" s="2"/>
      <c r="N41" s="1">
        <f t="shared" si="1"/>
        <v>25</v>
      </c>
      <c r="O41" s="195">
        <f t="shared" si="2"/>
        <v>2049</v>
      </c>
      <c r="P41" s="124">
        <f t="shared" si="0"/>
        <v>792248.20356204268</v>
      </c>
      <c r="Q41" s="124">
        <f t="shared" si="3"/>
        <v>369441.74217794643</v>
      </c>
      <c r="R41" s="124">
        <f t="shared" si="4"/>
        <v>378110.79766135779</v>
      </c>
      <c r="S41" s="124">
        <f t="shared" si="5"/>
        <v>269121.67969190696</v>
      </c>
      <c r="T41" s="124">
        <f t="shared" si="6"/>
        <v>-224426.0159691686</v>
      </c>
      <c r="Z41" s="2"/>
    </row>
    <row r="42" spans="13:26" x14ac:dyDescent="0.2">
      <c r="M42" s="2"/>
      <c r="N42" s="1">
        <f t="shared" si="1"/>
        <v>26</v>
      </c>
      <c r="O42" s="195">
        <f t="shared" si="2"/>
        <v>2050</v>
      </c>
      <c r="P42" s="124">
        <f t="shared" si="0"/>
        <v>812743.0531350316</v>
      </c>
      <c r="Q42" s="124">
        <f t="shared" si="3"/>
        <v>379803.44770548953</v>
      </c>
      <c r="R42" s="124">
        <f t="shared" si="4"/>
        <v>388948.38405974949</v>
      </c>
      <c r="S42" s="124">
        <f t="shared" si="5"/>
        <v>274849.83951048407</v>
      </c>
      <c r="T42" s="124">
        <f t="shared" si="6"/>
        <v>-230858.61814069148</v>
      </c>
      <c r="Z42" s="2"/>
    </row>
    <row r="43" spans="13:26" x14ac:dyDescent="0.2">
      <c r="M43" s="2"/>
      <c r="N43" s="1">
        <f t="shared" si="1"/>
        <v>27</v>
      </c>
      <c r="O43" s="195">
        <f t="shared" si="2"/>
        <v>2051</v>
      </c>
      <c r="P43" s="124">
        <f t="shared" si="0"/>
        <v>833776.69625545363</v>
      </c>
      <c r="Q43" s="124">
        <f t="shared" si="3"/>
        <v>390455.76723026688</v>
      </c>
      <c r="R43" s="124">
        <f t="shared" si="4"/>
        <v>400096.60236727755</v>
      </c>
      <c r="S43" s="124">
        <f t="shared" si="5"/>
        <v>280699.92118591315</v>
      </c>
      <c r="T43" s="124">
        <f t="shared" si="6"/>
        <v>-237475.59452800389</v>
      </c>
      <c r="Z43" s="124"/>
    </row>
    <row r="44" spans="13:26" x14ac:dyDescent="0.2">
      <c r="M44" s="2"/>
      <c r="N44" s="1">
        <f t="shared" si="1"/>
        <v>28</v>
      </c>
      <c r="O44" s="195">
        <f t="shared" si="2"/>
        <v>2052</v>
      </c>
      <c r="P44" s="124">
        <f t="shared" si="0"/>
        <v>0</v>
      </c>
      <c r="Q44" s="124">
        <f t="shared" si="3"/>
        <v>0</v>
      </c>
      <c r="R44" s="124">
        <f t="shared" si="4"/>
        <v>0</v>
      </c>
      <c r="S44" s="124">
        <f t="shared" si="5"/>
        <v>0</v>
      </c>
      <c r="T44" s="124">
        <f t="shared" si="6"/>
        <v>0</v>
      </c>
      <c r="U44" s="196">
        <f>SUM(Q41:T44)/4</f>
        <v>609691.98823813198</v>
      </c>
      <c r="V44" s="124">
        <f>SUM(Q41:Q44)/4</f>
        <v>284925.2392784257</v>
      </c>
      <c r="W44" s="124">
        <f>SUM(R41:R44)/4</f>
        <v>291788.94602209621</v>
      </c>
      <c r="X44" s="124">
        <f>SUM(S41:S44)/4</f>
        <v>206167.86009707605</v>
      </c>
      <c r="Y44" s="124">
        <f>SUM(T41:T44)/4</f>
        <v>-173190.05715946597</v>
      </c>
      <c r="Z44" s="188">
        <f>SUM(Q44:T44)-P44</f>
        <v>0</v>
      </c>
    </row>
    <row r="45" spans="13:26" x14ac:dyDescent="0.2">
      <c r="M45" s="2"/>
      <c r="N45" s="1">
        <f t="shared" si="1"/>
        <v>29</v>
      </c>
      <c r="O45" s="195">
        <f t="shared" si="2"/>
        <v>2053</v>
      </c>
      <c r="P45" s="124">
        <f t="shared" si="0"/>
        <v>0</v>
      </c>
      <c r="Q45" s="124">
        <f t="shared" si="3"/>
        <v>0</v>
      </c>
      <c r="R45" s="124">
        <f t="shared" si="4"/>
        <v>0</v>
      </c>
      <c r="S45" s="124">
        <f t="shared" si="5"/>
        <v>0</v>
      </c>
      <c r="T45" s="124">
        <f t="shared" si="6"/>
        <v>0</v>
      </c>
      <c r="Z45" s="2"/>
    </row>
    <row r="46" spans="13:26" x14ac:dyDescent="0.2">
      <c r="M46" s="2"/>
      <c r="N46" s="1">
        <f t="shared" si="1"/>
        <v>30</v>
      </c>
      <c r="O46" s="195">
        <f t="shared" si="2"/>
        <v>2054</v>
      </c>
      <c r="P46" s="124">
        <f t="shared" si="0"/>
        <v>0</v>
      </c>
      <c r="Q46" s="124">
        <f t="shared" si="3"/>
        <v>0</v>
      </c>
      <c r="R46" s="124">
        <f t="shared" si="4"/>
        <v>0</v>
      </c>
      <c r="S46" s="124">
        <f t="shared" si="5"/>
        <v>0</v>
      </c>
      <c r="T46" s="124">
        <f t="shared" si="6"/>
        <v>0</v>
      </c>
      <c r="Z46" s="2"/>
    </row>
    <row r="47" spans="13:26" x14ac:dyDescent="0.2">
      <c r="M47" s="2"/>
      <c r="N47" s="1">
        <f t="shared" si="1"/>
        <v>31</v>
      </c>
      <c r="O47" s="195">
        <f t="shared" si="2"/>
        <v>2055</v>
      </c>
      <c r="P47" s="124">
        <f t="shared" si="0"/>
        <v>0</v>
      </c>
      <c r="Q47" s="124">
        <f t="shared" si="3"/>
        <v>0</v>
      </c>
      <c r="R47" s="124">
        <f t="shared" si="4"/>
        <v>0</v>
      </c>
      <c r="S47" s="124">
        <f t="shared" si="5"/>
        <v>0</v>
      </c>
      <c r="T47" s="124">
        <f t="shared" si="6"/>
        <v>0</v>
      </c>
      <c r="Z47" s="2"/>
    </row>
    <row r="48" spans="13:26" x14ac:dyDescent="0.2">
      <c r="M48" s="2"/>
      <c r="N48" s="1">
        <f t="shared" si="1"/>
        <v>32</v>
      </c>
      <c r="O48" s="195">
        <f t="shared" si="2"/>
        <v>2056</v>
      </c>
      <c r="P48" s="124">
        <f t="shared" si="0"/>
        <v>0</v>
      </c>
      <c r="Q48" s="124">
        <f t="shared" si="3"/>
        <v>0</v>
      </c>
      <c r="R48" s="124">
        <f t="shared" si="4"/>
        <v>0</v>
      </c>
      <c r="S48" s="124">
        <f t="shared" si="5"/>
        <v>0</v>
      </c>
      <c r="T48" s="124">
        <f t="shared" si="6"/>
        <v>0</v>
      </c>
      <c r="U48" s="196">
        <f>SUM(Q45:T48)/4</f>
        <v>0</v>
      </c>
      <c r="V48" s="124">
        <f>SUM(Q45:Q48)/4</f>
        <v>0</v>
      </c>
      <c r="W48" s="124">
        <f>SUM(R45:R48)/4</f>
        <v>0</v>
      </c>
      <c r="X48" s="124">
        <f>SUM(S45:S48)/4</f>
        <v>0</v>
      </c>
      <c r="Y48" s="124">
        <f>SUM(T45:T48)/4</f>
        <v>0</v>
      </c>
      <c r="Z48" s="188">
        <f>SUM(Q48:T48)-P48</f>
        <v>0</v>
      </c>
    </row>
    <row r="49" spans="13:26" x14ac:dyDescent="0.2"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13:26" x14ac:dyDescent="0.2">
      <c r="M50" s="2"/>
      <c r="O50" s="134" t="s">
        <v>231</v>
      </c>
      <c r="P50" s="196">
        <f>SUM(Q50:T50)</f>
        <v>16486638.421106968</v>
      </c>
      <c r="Q50" s="196">
        <f>SUM(Q$17:Q$48)</f>
        <v>7530092.0721083516</v>
      </c>
      <c r="R50" s="196">
        <f>SUM(R$17:R$48)</f>
        <v>7663915.864887692</v>
      </c>
      <c r="S50" s="196">
        <f>SUM(S$17:S$48)</f>
        <v>5841514.3428048901</v>
      </c>
      <c r="T50" s="196">
        <f>SUM(T$17:T$48)</f>
        <v>-4548883.8586939638</v>
      </c>
      <c r="U50" s="124"/>
      <c r="V50" s="196"/>
      <c r="W50" s="196"/>
      <c r="X50" s="196"/>
      <c r="Y50" s="196"/>
      <c r="Z50" s="2"/>
    </row>
    <row r="51" spans="13:26" x14ac:dyDescent="0.2"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-1.3969838619232178E-8</v>
      </c>
      <c r="S51" s="188">
        <f>S50-S$10</f>
        <v>-8.3819031715393066E-9</v>
      </c>
      <c r="T51" s="188">
        <f>T50-T$10</f>
        <v>0</v>
      </c>
      <c r="U51" s="188">
        <f>SUM(Q50:T50)-P$10</f>
        <v>0</v>
      </c>
      <c r="V51" s="2"/>
      <c r="W51" s="2"/>
      <c r="X51" s="2"/>
      <c r="Y51" s="2"/>
      <c r="Z51" s="2"/>
    </row>
    <row r="52" spans="13:26" x14ac:dyDescent="0.2">
      <c r="M52" s="2"/>
      <c r="O52" s="180" t="s">
        <v>279</v>
      </c>
      <c r="P52" s="197">
        <f>$P$13</f>
        <v>2.5613389891588234E-2</v>
      </c>
      <c r="Z52" s="2"/>
    </row>
    <row r="53" spans="13:26" x14ac:dyDescent="0.2">
      <c r="M53" s="2"/>
      <c r="O53" s="134" t="s">
        <v>236</v>
      </c>
      <c r="P53" s="197">
        <f>((1+P52)^(1/12))-1</f>
        <v>2.1097943878602976E-3</v>
      </c>
      <c r="Z53" s="2"/>
    </row>
    <row r="54" spans="13:26" x14ac:dyDescent="0.2">
      <c r="M54" s="2"/>
      <c r="O54" s="134" t="s">
        <v>235</v>
      </c>
      <c r="P54" s="196">
        <f>P10</f>
        <v>16486638.421106981</v>
      </c>
      <c r="Z54" s="2"/>
    </row>
    <row r="55" spans="13:26" x14ac:dyDescent="0.2">
      <c r="M55" s="2"/>
      <c r="O55" s="134" t="s">
        <v>234</v>
      </c>
      <c r="P55" s="196">
        <f>P54/(1+P53)^P56</f>
        <v>8328613.2482295241</v>
      </c>
      <c r="Z55" s="2"/>
    </row>
    <row r="56" spans="13:26" x14ac:dyDescent="0.2">
      <c r="M56" s="2"/>
      <c r="O56" s="134" t="s">
        <v>233</v>
      </c>
      <c r="P56" s="124">
        <f>$P$12*12</f>
        <v>324</v>
      </c>
      <c r="Q56" s="198"/>
      <c r="Z56" s="2"/>
    </row>
    <row r="57" spans="13:26" x14ac:dyDescent="0.2">
      <c r="M57" s="2"/>
      <c r="O57" s="134" t="s">
        <v>232</v>
      </c>
      <c r="P57" s="196">
        <f>PMT(P53,P56,-P55)</f>
        <v>35510.75453936249</v>
      </c>
      <c r="Z57" s="2"/>
    </row>
    <row r="58" spans="13:26" x14ac:dyDescent="0.2"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13:26" x14ac:dyDescent="0.2">
      <c r="M59" s="2"/>
      <c r="N59" s="1">
        <v>1</v>
      </c>
      <c r="O59" s="124">
        <v>0</v>
      </c>
      <c r="P59" s="124">
        <f>P57</f>
        <v>35510.75453936249</v>
      </c>
      <c r="Q59" s="124">
        <f t="shared" ref="Q59:Q122" si="7">O59*$P$53</f>
        <v>0</v>
      </c>
      <c r="R59" s="124">
        <f t="shared" ref="R59:R122" si="8">O59+P59+Q59</f>
        <v>35510.75453936249</v>
      </c>
      <c r="Z59" s="2"/>
    </row>
    <row r="60" spans="13:26" x14ac:dyDescent="0.2">
      <c r="M60" s="2"/>
      <c r="N60" s="1">
        <f t="shared" ref="N60:N123" si="9">N59+1</f>
        <v>2</v>
      </c>
      <c r="O60" s="124">
        <f t="shared" ref="O60:O123" si="10">R59</f>
        <v>35510.75453936249</v>
      </c>
      <c r="P60" s="124">
        <f t="shared" ref="P60:P123" si="11">P59</f>
        <v>35510.75453936249</v>
      </c>
      <c r="Q60" s="124">
        <f t="shared" si="7"/>
        <v>74.920390635831566</v>
      </c>
      <c r="R60" s="124">
        <f t="shared" si="8"/>
        <v>71096.42946936081</v>
      </c>
      <c r="Z60" s="2"/>
    </row>
    <row r="61" spans="13:26" x14ac:dyDescent="0.2">
      <c r="M61" s="2"/>
      <c r="N61" s="1">
        <f t="shared" si="9"/>
        <v>3</v>
      </c>
      <c r="O61" s="124">
        <f t="shared" si="10"/>
        <v>71096.42946936081</v>
      </c>
      <c r="P61" s="124">
        <f t="shared" si="11"/>
        <v>35510.75453936249</v>
      </c>
      <c r="Q61" s="124">
        <f t="shared" si="7"/>
        <v>149.99884789136291</v>
      </c>
      <c r="R61" s="124">
        <f t="shared" si="8"/>
        <v>106757.18285661466</v>
      </c>
      <c r="Z61" s="2"/>
    </row>
    <row r="62" spans="13:26" x14ac:dyDescent="0.2">
      <c r="M62" s="2"/>
      <c r="N62" s="1">
        <f t="shared" si="9"/>
        <v>4</v>
      </c>
      <c r="O62" s="124">
        <f t="shared" si="10"/>
        <v>106757.18285661466</v>
      </c>
      <c r="P62" s="124">
        <f t="shared" si="11"/>
        <v>35510.75453936249</v>
      </c>
      <c r="Q62" s="124">
        <f t="shared" si="7"/>
        <v>225.23570525466118</v>
      </c>
      <c r="R62" s="124">
        <f t="shared" si="8"/>
        <v>142493.17310123181</v>
      </c>
      <c r="Z62" s="2"/>
    </row>
    <row r="63" spans="13:26" x14ac:dyDescent="0.2">
      <c r="M63" s="2"/>
      <c r="N63" s="1">
        <f t="shared" si="9"/>
        <v>5</v>
      </c>
      <c r="O63" s="124">
        <f t="shared" si="10"/>
        <v>142493.17310123181</v>
      </c>
      <c r="P63" s="124">
        <f t="shared" si="11"/>
        <v>35510.75453936249</v>
      </c>
      <c r="Q63" s="124">
        <f t="shared" si="7"/>
        <v>300.63129691738476</v>
      </c>
      <c r="R63" s="124">
        <f t="shared" si="8"/>
        <v>178304.5589375117</v>
      </c>
      <c r="Z63" s="2"/>
    </row>
    <row r="64" spans="13:26" x14ac:dyDescent="0.2">
      <c r="M64" s="2"/>
      <c r="N64" s="1">
        <f t="shared" si="9"/>
        <v>6</v>
      </c>
      <c r="O64" s="124">
        <f t="shared" si="10"/>
        <v>178304.5589375117</v>
      </c>
      <c r="P64" s="124">
        <f t="shared" si="11"/>
        <v>35510.75453936249</v>
      </c>
      <c r="Q64" s="124">
        <f t="shared" si="7"/>
        <v>376.18595777626786</v>
      </c>
      <c r="R64" s="124">
        <f t="shared" si="8"/>
        <v>214191.49943465047</v>
      </c>
      <c r="Z64" s="2"/>
    </row>
    <row r="65" spans="13:26" x14ac:dyDescent="0.2">
      <c r="M65" s="2"/>
      <c r="N65" s="1">
        <f t="shared" si="9"/>
        <v>7</v>
      </c>
      <c r="O65" s="124">
        <f t="shared" si="10"/>
        <v>214191.49943465047</v>
      </c>
      <c r="P65" s="124">
        <f t="shared" si="11"/>
        <v>35510.75453936249</v>
      </c>
      <c r="Q65" s="124">
        <f t="shared" si="7"/>
        <v>451.90002343460765</v>
      </c>
      <c r="R65" s="124">
        <f t="shared" si="8"/>
        <v>250154.15399744757</v>
      </c>
      <c r="Z65" s="2"/>
    </row>
    <row r="66" spans="13:26" x14ac:dyDescent="0.2">
      <c r="M66" s="2"/>
      <c r="N66" s="1">
        <f t="shared" si="9"/>
        <v>8</v>
      </c>
      <c r="O66" s="124">
        <f t="shared" si="10"/>
        <v>250154.15399744757</v>
      </c>
      <c r="P66" s="124">
        <f t="shared" si="11"/>
        <v>35510.75453936249</v>
      </c>
      <c r="Q66" s="124">
        <f t="shared" si="7"/>
        <v>527.77383020375555</v>
      </c>
      <c r="R66" s="124">
        <f t="shared" si="8"/>
        <v>286192.68236701383</v>
      </c>
      <c r="Z66" s="2"/>
    </row>
    <row r="67" spans="13:26" x14ac:dyDescent="0.2">
      <c r="M67" s="2"/>
      <c r="N67" s="1">
        <f t="shared" si="9"/>
        <v>9</v>
      </c>
      <c r="O67" s="124">
        <f t="shared" si="10"/>
        <v>286192.68236701383</v>
      </c>
      <c r="P67" s="124">
        <f t="shared" si="11"/>
        <v>35510.75453936249</v>
      </c>
      <c r="Q67" s="124">
        <f t="shared" si="7"/>
        <v>603.80771510461057</v>
      </c>
      <c r="R67" s="124">
        <f t="shared" si="8"/>
        <v>322307.24462148093</v>
      </c>
      <c r="Z67" s="2"/>
    </row>
    <row r="68" spans="13:26" x14ac:dyDescent="0.2">
      <c r="M68" s="2"/>
      <c r="N68" s="1">
        <f t="shared" si="9"/>
        <v>10</v>
      </c>
      <c r="O68" s="124">
        <f t="shared" si="10"/>
        <v>322307.24462148093</v>
      </c>
      <c r="P68" s="124">
        <f t="shared" si="11"/>
        <v>35510.75453936249</v>
      </c>
      <c r="Q68" s="124">
        <f t="shared" si="7"/>
        <v>680.00201586911658</v>
      </c>
      <c r="R68" s="124">
        <f t="shared" si="8"/>
        <v>358498.00117671257</v>
      </c>
      <c r="Z68" s="2"/>
    </row>
    <row r="69" spans="13:26" x14ac:dyDescent="0.2">
      <c r="M69" s="2"/>
      <c r="N69" s="1">
        <f t="shared" si="9"/>
        <v>11</v>
      </c>
      <c r="O69" s="124">
        <f t="shared" si="10"/>
        <v>358498.00117671257</v>
      </c>
      <c r="P69" s="124">
        <f t="shared" si="11"/>
        <v>35510.75453936249</v>
      </c>
      <c r="Q69" s="124">
        <f t="shared" si="7"/>
        <v>756.35707094176257</v>
      </c>
      <c r="R69" s="124">
        <f t="shared" si="8"/>
        <v>394765.11278701684</v>
      </c>
      <c r="Z69" s="2"/>
    </row>
    <row r="70" spans="13:26" x14ac:dyDescent="0.2">
      <c r="M70" s="2"/>
      <c r="N70" s="1">
        <f t="shared" si="9"/>
        <v>12</v>
      </c>
      <c r="O70" s="124">
        <f t="shared" si="10"/>
        <v>394765.11278701684</v>
      </c>
      <c r="P70" s="124">
        <f t="shared" si="11"/>
        <v>35510.75453936249</v>
      </c>
      <c r="Q70" s="124">
        <f t="shared" si="7"/>
        <v>832.87321948108558</v>
      </c>
      <c r="R70" s="124">
        <f t="shared" si="8"/>
        <v>431108.74054586043</v>
      </c>
      <c r="Z70" s="2"/>
    </row>
    <row r="71" spans="13:26" x14ac:dyDescent="0.2">
      <c r="M71" s="2"/>
      <c r="N71" s="1">
        <f t="shared" si="9"/>
        <v>13</v>
      </c>
      <c r="O71" s="124">
        <f t="shared" si="10"/>
        <v>431108.74054586043</v>
      </c>
      <c r="P71" s="124">
        <f t="shared" si="11"/>
        <v>35510.75453936249</v>
      </c>
      <c r="Q71" s="124">
        <f t="shared" si="7"/>
        <v>909.55080136117749</v>
      </c>
      <c r="R71" s="124">
        <f t="shared" si="8"/>
        <v>467529.04588658409</v>
      </c>
      <c r="Z71" s="2"/>
    </row>
    <row r="72" spans="13:26" x14ac:dyDescent="0.2">
      <c r="M72" s="2"/>
      <c r="N72" s="1">
        <f t="shared" si="9"/>
        <v>14</v>
      </c>
      <c r="O72" s="124">
        <f t="shared" si="10"/>
        <v>467529.04588658409</v>
      </c>
      <c r="P72" s="124">
        <f t="shared" si="11"/>
        <v>35510.75453936249</v>
      </c>
      <c r="Q72" s="124">
        <f t="shared" si="7"/>
        <v>986.39015717319467</v>
      </c>
      <c r="R72" s="124">
        <f t="shared" si="8"/>
        <v>504026.19058311981</v>
      </c>
      <c r="Z72" s="2"/>
    </row>
    <row r="73" spans="13:26" x14ac:dyDescent="0.2">
      <c r="M73" s="2"/>
      <c r="N73" s="1">
        <f t="shared" si="9"/>
        <v>15</v>
      </c>
      <c r="O73" s="124">
        <f t="shared" si="10"/>
        <v>504026.19058311981</v>
      </c>
      <c r="P73" s="124">
        <f t="shared" si="11"/>
        <v>35510.75453936249</v>
      </c>
      <c r="Q73" s="124">
        <f t="shared" si="7"/>
        <v>1063.391628226871</v>
      </c>
      <c r="R73" s="124">
        <f t="shared" si="8"/>
        <v>540600.3367507091</v>
      </c>
      <c r="Z73" s="2"/>
    </row>
    <row r="74" spans="13:26" x14ac:dyDescent="0.2">
      <c r="M74" s="2"/>
      <c r="N74" s="1">
        <f t="shared" si="9"/>
        <v>16</v>
      </c>
      <c r="O74" s="124">
        <f t="shared" si="10"/>
        <v>540600.3367507091</v>
      </c>
      <c r="P74" s="124">
        <f t="shared" si="11"/>
        <v>35510.75453936249</v>
      </c>
      <c r="Q74" s="124">
        <f t="shared" si="7"/>
        <v>1140.5555565520331</v>
      </c>
      <c r="R74" s="124">
        <f t="shared" si="8"/>
        <v>577251.64684662363</v>
      </c>
      <c r="Z74" s="2"/>
    </row>
    <row r="75" spans="13:26" x14ac:dyDescent="0.2">
      <c r="M75" s="2"/>
      <c r="N75" s="1">
        <f t="shared" si="9"/>
        <v>17</v>
      </c>
      <c r="O75" s="124">
        <f t="shared" si="10"/>
        <v>577251.64684662363</v>
      </c>
      <c r="P75" s="124">
        <f t="shared" si="11"/>
        <v>35510.75453936249</v>
      </c>
      <c r="Q75" s="124">
        <f t="shared" si="7"/>
        <v>1217.882284900121</v>
      </c>
      <c r="R75" s="124">
        <f t="shared" si="8"/>
        <v>613980.2836708863</v>
      </c>
      <c r="Z75" s="2"/>
    </row>
    <row r="76" spans="13:26" x14ac:dyDescent="0.2">
      <c r="M76" s="2"/>
      <c r="N76" s="1">
        <f t="shared" si="9"/>
        <v>18</v>
      </c>
      <c r="O76" s="124">
        <f t="shared" si="10"/>
        <v>613980.2836708863</v>
      </c>
      <c r="P76" s="124">
        <f t="shared" si="11"/>
        <v>35510.75453936249</v>
      </c>
      <c r="Q76" s="124">
        <f t="shared" si="7"/>
        <v>1295.3721567457094</v>
      </c>
      <c r="R76" s="124">
        <f t="shared" si="8"/>
        <v>650786.41036699456</v>
      </c>
      <c r="Z76" s="2"/>
    </row>
    <row r="77" spans="13:26" x14ac:dyDescent="0.2">
      <c r="M77" s="2"/>
      <c r="N77" s="1">
        <f t="shared" si="9"/>
        <v>19</v>
      </c>
      <c r="O77" s="124">
        <f t="shared" si="10"/>
        <v>650786.41036699456</v>
      </c>
      <c r="P77" s="124">
        <f t="shared" si="11"/>
        <v>35510.75453936249</v>
      </c>
      <c r="Q77" s="124">
        <f t="shared" si="7"/>
        <v>1373.0255162880337</v>
      </c>
      <c r="R77" s="124">
        <f t="shared" si="8"/>
        <v>687670.19042264507</v>
      </c>
      <c r="Z77" s="2"/>
    </row>
    <row r="78" spans="13:26" x14ac:dyDescent="0.2">
      <c r="M78" s="2"/>
      <c r="N78" s="1">
        <f t="shared" si="9"/>
        <v>20</v>
      </c>
      <c r="O78" s="124">
        <f t="shared" si="10"/>
        <v>687670.19042264507</v>
      </c>
      <c r="P78" s="124">
        <f t="shared" si="11"/>
        <v>35510.75453936249</v>
      </c>
      <c r="Q78" s="124">
        <f t="shared" si="7"/>
        <v>1450.8427084525188</v>
      </c>
      <c r="R78" s="124">
        <f t="shared" si="8"/>
        <v>724631.78767046006</v>
      </c>
      <c r="Z78" s="2"/>
    </row>
    <row r="79" spans="13:26" x14ac:dyDescent="0.2">
      <c r="M79" s="2"/>
      <c r="N79" s="1">
        <f t="shared" si="9"/>
        <v>21</v>
      </c>
      <c r="O79" s="124">
        <f t="shared" si="10"/>
        <v>724631.78767046006</v>
      </c>
      <c r="P79" s="124">
        <f t="shared" si="11"/>
        <v>35510.75453936249</v>
      </c>
      <c r="Q79" s="124">
        <f t="shared" si="7"/>
        <v>1528.8240788923115</v>
      </c>
      <c r="R79" s="124">
        <f t="shared" si="8"/>
        <v>761671.36628871493</v>
      </c>
      <c r="Z79" s="2"/>
    </row>
    <row r="80" spans="13:26" x14ac:dyDescent="0.2">
      <c r="M80" s="2"/>
      <c r="N80" s="1">
        <f t="shared" si="9"/>
        <v>22</v>
      </c>
      <c r="O80" s="124">
        <f t="shared" si="10"/>
        <v>761671.36628871493</v>
      </c>
      <c r="P80" s="124">
        <f t="shared" si="11"/>
        <v>35510.75453936249</v>
      </c>
      <c r="Q80" s="124">
        <f t="shared" si="7"/>
        <v>1606.9699739898158</v>
      </c>
      <c r="R80" s="124">
        <f t="shared" si="8"/>
        <v>798789.09080206719</v>
      </c>
      <c r="Z80" s="2"/>
    </row>
    <row r="81" spans="13:26" x14ac:dyDescent="0.2">
      <c r="M81" s="2"/>
      <c r="N81" s="1">
        <f t="shared" si="9"/>
        <v>23</v>
      </c>
      <c r="O81" s="124">
        <f t="shared" si="10"/>
        <v>798789.09080206719</v>
      </c>
      <c r="P81" s="124">
        <f t="shared" si="11"/>
        <v>35510.75453936249</v>
      </c>
      <c r="Q81" s="124">
        <f t="shared" si="7"/>
        <v>1685.280740858231</v>
      </c>
      <c r="R81" s="124">
        <f t="shared" si="8"/>
        <v>835985.12608228798</v>
      </c>
      <c r="Z81" s="2"/>
    </row>
    <row r="82" spans="13:26" x14ac:dyDescent="0.2">
      <c r="M82" s="2"/>
      <c r="N82" s="1">
        <f t="shared" si="9"/>
        <v>24</v>
      </c>
      <c r="O82" s="124">
        <f t="shared" si="10"/>
        <v>835985.12608228798</v>
      </c>
      <c r="P82" s="124">
        <f t="shared" si="11"/>
        <v>35510.75453936249</v>
      </c>
      <c r="Q82" s="124">
        <f t="shared" si="7"/>
        <v>1763.7567273430946</v>
      </c>
      <c r="R82" s="124">
        <f t="shared" si="8"/>
        <v>873259.63734899356</v>
      </c>
      <c r="Z82" s="2"/>
    </row>
    <row r="83" spans="13:26" x14ac:dyDescent="0.2">
      <c r="M83" s="2"/>
      <c r="N83" s="1">
        <f t="shared" si="9"/>
        <v>25</v>
      </c>
      <c r="O83" s="124">
        <f t="shared" si="10"/>
        <v>873259.63734899356</v>
      </c>
      <c r="P83" s="124">
        <f t="shared" si="11"/>
        <v>35510.75453936249</v>
      </c>
      <c r="Q83" s="124">
        <f t="shared" si="7"/>
        <v>1842.3982820238255</v>
      </c>
      <c r="R83" s="124">
        <f t="shared" si="8"/>
        <v>910612.79017037991</v>
      </c>
      <c r="Z83" s="2"/>
    </row>
    <row r="84" spans="13:26" x14ac:dyDescent="0.2">
      <c r="M84" s="2"/>
      <c r="N84" s="1">
        <f t="shared" si="9"/>
        <v>26</v>
      </c>
      <c r="O84" s="124">
        <f t="shared" si="10"/>
        <v>910612.79017037991</v>
      </c>
      <c r="P84" s="124">
        <f t="shared" si="11"/>
        <v>35510.75453936249</v>
      </c>
      <c r="Q84" s="124">
        <f t="shared" si="7"/>
        <v>1921.2057542152743</v>
      </c>
      <c r="R84" s="124">
        <f t="shared" si="8"/>
        <v>948044.75046395767</v>
      </c>
      <c r="Z84" s="2"/>
    </row>
    <row r="85" spans="13:26" x14ac:dyDescent="0.2">
      <c r="M85" s="2"/>
      <c r="N85" s="1">
        <f t="shared" si="9"/>
        <v>27</v>
      </c>
      <c r="O85" s="124">
        <f t="shared" si="10"/>
        <v>948044.75046395767</v>
      </c>
      <c r="P85" s="124">
        <f t="shared" si="11"/>
        <v>35510.75453936249</v>
      </c>
      <c r="Q85" s="124">
        <f t="shared" si="7"/>
        <v>2000.1794939692741</v>
      </c>
      <c r="R85" s="124">
        <f t="shared" si="8"/>
        <v>985555.68449728948</v>
      </c>
      <c r="Z85" s="2"/>
    </row>
    <row r="86" spans="13:26" x14ac:dyDescent="0.2">
      <c r="M86" s="2"/>
      <c r="N86" s="1">
        <f t="shared" si="9"/>
        <v>28</v>
      </c>
      <c r="O86" s="124">
        <f t="shared" si="10"/>
        <v>985555.68449728948</v>
      </c>
      <c r="P86" s="124">
        <f t="shared" si="11"/>
        <v>35510.75453936249</v>
      </c>
      <c r="Q86" s="124">
        <f t="shared" si="7"/>
        <v>2079.3198520761953</v>
      </c>
      <c r="R86" s="124">
        <f t="shared" si="8"/>
        <v>1023145.7588887282</v>
      </c>
      <c r="Z86" s="2"/>
    </row>
    <row r="87" spans="13:26" x14ac:dyDescent="0.2">
      <c r="M87" s="2"/>
      <c r="N87" s="1">
        <f t="shared" si="9"/>
        <v>29</v>
      </c>
      <c r="O87" s="124">
        <f t="shared" si="10"/>
        <v>1023145.7588887282</v>
      </c>
      <c r="P87" s="124">
        <f t="shared" si="11"/>
        <v>35510.75453936249</v>
      </c>
      <c r="Q87" s="124">
        <f t="shared" si="7"/>
        <v>2158.627180066504</v>
      </c>
      <c r="R87" s="124">
        <f t="shared" si="8"/>
        <v>1060815.140608157</v>
      </c>
      <c r="Z87" s="2"/>
    </row>
    <row r="88" spans="13:26" x14ac:dyDescent="0.2">
      <c r="M88" s="2"/>
      <c r="N88" s="1">
        <f t="shared" si="9"/>
        <v>30</v>
      </c>
      <c r="O88" s="124">
        <f t="shared" si="10"/>
        <v>1060815.140608157</v>
      </c>
      <c r="P88" s="124">
        <f t="shared" si="11"/>
        <v>35510.75453936249</v>
      </c>
      <c r="Q88" s="124">
        <f t="shared" si="7"/>
        <v>2238.1018302123221</v>
      </c>
      <c r="R88" s="124">
        <f t="shared" si="8"/>
        <v>1098563.9969777318</v>
      </c>
      <c r="Z88" s="2"/>
    </row>
    <row r="89" spans="13:26" x14ac:dyDescent="0.2">
      <c r="M89" s="2"/>
      <c r="N89" s="1">
        <f t="shared" si="9"/>
        <v>31</v>
      </c>
      <c r="O89" s="124">
        <f t="shared" si="10"/>
        <v>1098563.9969777318</v>
      </c>
      <c r="P89" s="124">
        <f t="shared" si="11"/>
        <v>35510.75453936249</v>
      </c>
      <c r="Q89" s="124">
        <f t="shared" si="7"/>
        <v>2317.7441555289956</v>
      </c>
      <c r="R89" s="124">
        <f t="shared" si="8"/>
        <v>1136392.4956726232</v>
      </c>
      <c r="Z89" s="2"/>
    </row>
    <row r="90" spans="13:26" x14ac:dyDescent="0.2">
      <c r="M90" s="2"/>
      <c r="N90" s="1">
        <f t="shared" si="9"/>
        <v>32</v>
      </c>
      <c r="O90" s="124">
        <f t="shared" si="10"/>
        <v>1136392.4956726232</v>
      </c>
      <c r="P90" s="124">
        <f t="shared" si="11"/>
        <v>35510.75453936249</v>
      </c>
      <c r="Q90" s="124">
        <f t="shared" si="7"/>
        <v>2397.5545097766581</v>
      </c>
      <c r="R90" s="124">
        <f t="shared" si="8"/>
        <v>1174300.8047217622</v>
      </c>
      <c r="Z90" s="2"/>
    </row>
    <row r="91" spans="13:26" x14ac:dyDescent="0.2">
      <c r="M91" s="2"/>
      <c r="N91" s="1">
        <f t="shared" si="9"/>
        <v>33</v>
      </c>
      <c r="O91" s="124">
        <f t="shared" si="10"/>
        <v>1174300.8047217622</v>
      </c>
      <c r="P91" s="124">
        <f t="shared" si="11"/>
        <v>35510.75453936249</v>
      </c>
      <c r="Q91" s="124">
        <f t="shared" si="7"/>
        <v>2477.5332474618053</v>
      </c>
      <c r="R91" s="124">
        <f t="shared" si="8"/>
        <v>1212289.0925085864</v>
      </c>
      <c r="Z91" s="2"/>
    </row>
    <row r="92" spans="13:26" x14ac:dyDescent="0.2">
      <c r="M92" s="2"/>
      <c r="N92" s="1">
        <f t="shared" si="9"/>
        <v>34</v>
      </c>
      <c r="O92" s="124">
        <f t="shared" si="10"/>
        <v>1212289.0925085864</v>
      </c>
      <c r="P92" s="124">
        <f t="shared" si="11"/>
        <v>35510.75453936249</v>
      </c>
      <c r="Q92" s="124">
        <f t="shared" si="7"/>
        <v>2557.6807238388687</v>
      </c>
      <c r="R92" s="124">
        <f t="shared" si="8"/>
        <v>1250357.5277717877</v>
      </c>
      <c r="Z92" s="2"/>
    </row>
    <row r="93" spans="13:26" x14ac:dyDescent="0.2">
      <c r="M93" s="2"/>
      <c r="N93" s="1">
        <f t="shared" si="9"/>
        <v>35</v>
      </c>
      <c r="O93" s="124">
        <f t="shared" si="10"/>
        <v>1250357.5277717877</v>
      </c>
      <c r="P93" s="124">
        <f t="shared" si="11"/>
        <v>35510.75453936249</v>
      </c>
      <c r="Q93" s="124">
        <f t="shared" si="7"/>
        <v>2637.9972949117941</v>
      </c>
      <c r="R93" s="124">
        <f t="shared" si="8"/>
        <v>1288506.279606062</v>
      </c>
      <c r="Z93" s="2"/>
    </row>
    <row r="94" spans="13:26" x14ac:dyDescent="0.2">
      <c r="M94" s="2"/>
      <c r="N94" s="1">
        <f t="shared" si="9"/>
        <v>36</v>
      </c>
      <c r="O94" s="124">
        <f t="shared" si="10"/>
        <v>1288506.279606062</v>
      </c>
      <c r="P94" s="124">
        <f t="shared" si="11"/>
        <v>35510.75453936249</v>
      </c>
      <c r="Q94" s="124">
        <f t="shared" si="7"/>
        <v>2718.4833174356208</v>
      </c>
      <c r="R94" s="124">
        <f t="shared" si="8"/>
        <v>1326735.5174628601</v>
      </c>
      <c r="Z94" s="2"/>
    </row>
    <row r="95" spans="13:26" x14ac:dyDescent="0.2">
      <c r="M95" s="2"/>
      <c r="N95" s="1">
        <f t="shared" si="9"/>
        <v>37</v>
      </c>
      <c r="O95" s="124">
        <f t="shared" si="10"/>
        <v>1326735.5174628601</v>
      </c>
      <c r="P95" s="124">
        <f t="shared" si="11"/>
        <v>35510.75453936249</v>
      </c>
      <c r="Q95" s="124">
        <f t="shared" si="7"/>
        <v>2799.1391489180701</v>
      </c>
      <c r="R95" s="124">
        <f t="shared" si="8"/>
        <v>1365045.4111511405</v>
      </c>
      <c r="Z95" s="2"/>
    </row>
    <row r="96" spans="13:26" x14ac:dyDescent="0.2">
      <c r="M96" s="2"/>
      <c r="N96" s="1">
        <f t="shared" si="9"/>
        <v>38</v>
      </c>
      <c r="O96" s="124">
        <f t="shared" si="10"/>
        <v>1365045.4111511405</v>
      </c>
      <c r="P96" s="124">
        <f t="shared" si="11"/>
        <v>35510.75453936249</v>
      </c>
      <c r="Q96" s="124">
        <f t="shared" si="7"/>
        <v>2879.9651476211288</v>
      </c>
      <c r="R96" s="124">
        <f t="shared" si="8"/>
        <v>1403436.1308381241</v>
      </c>
      <c r="Z96" s="2"/>
    </row>
    <row r="97" spans="13:26" x14ac:dyDescent="0.2">
      <c r="M97" s="2"/>
      <c r="N97" s="1">
        <f t="shared" si="9"/>
        <v>39</v>
      </c>
      <c r="O97" s="124">
        <f t="shared" si="10"/>
        <v>1403436.1308381241</v>
      </c>
      <c r="P97" s="124">
        <f t="shared" si="11"/>
        <v>35510.75453936249</v>
      </c>
      <c r="Q97" s="124">
        <f t="shared" si="7"/>
        <v>2960.9616725626447</v>
      </c>
      <c r="R97" s="124">
        <f t="shared" si="8"/>
        <v>1441907.8470500491</v>
      </c>
      <c r="Z97" s="2"/>
    </row>
    <row r="98" spans="13:26" x14ac:dyDescent="0.2">
      <c r="M98" s="2"/>
      <c r="N98" s="1">
        <f t="shared" si="9"/>
        <v>40</v>
      </c>
      <c r="O98" s="124">
        <f t="shared" si="10"/>
        <v>1441907.8470500491</v>
      </c>
      <c r="P98" s="124">
        <f t="shared" si="11"/>
        <v>35510.75453936249</v>
      </c>
      <c r="Q98" s="124">
        <f t="shared" si="7"/>
        <v>3042.1290835179179</v>
      </c>
      <c r="R98" s="124">
        <f t="shared" si="8"/>
        <v>1480460.7306729294</v>
      </c>
      <c r="Z98" s="2"/>
    </row>
    <row r="99" spans="13:26" x14ac:dyDescent="0.2">
      <c r="M99" s="2"/>
      <c r="N99" s="1">
        <f t="shared" si="9"/>
        <v>41</v>
      </c>
      <c r="O99" s="124">
        <f t="shared" si="10"/>
        <v>1480460.7306729294</v>
      </c>
      <c r="P99" s="124">
        <f t="shared" si="11"/>
        <v>35510.75453936249</v>
      </c>
      <c r="Q99" s="124">
        <f t="shared" si="7"/>
        <v>3123.4677410213021</v>
      </c>
      <c r="R99" s="124">
        <f t="shared" si="8"/>
        <v>1519094.952953313</v>
      </c>
      <c r="Z99" s="2"/>
    </row>
    <row r="100" spans="13:26" x14ac:dyDescent="0.2">
      <c r="M100" s="2"/>
      <c r="N100" s="1">
        <f t="shared" si="9"/>
        <v>42</v>
      </c>
      <c r="O100" s="124">
        <f t="shared" si="10"/>
        <v>1519094.952953313</v>
      </c>
      <c r="P100" s="124">
        <f t="shared" si="11"/>
        <v>35510.75453936249</v>
      </c>
      <c r="Q100" s="124">
        <f t="shared" si="7"/>
        <v>3204.9780063678027</v>
      </c>
      <c r="R100" s="124">
        <f t="shared" si="8"/>
        <v>1557810.6854990432</v>
      </c>
      <c r="Z100" s="2"/>
    </row>
    <row r="101" spans="13:26" x14ac:dyDescent="0.2">
      <c r="M101" s="2"/>
      <c r="N101" s="1">
        <f t="shared" si="9"/>
        <v>43</v>
      </c>
      <c r="O101" s="124">
        <f t="shared" si="10"/>
        <v>1557810.6854990432</v>
      </c>
      <c r="P101" s="124">
        <f t="shared" si="11"/>
        <v>35510.75453936249</v>
      </c>
      <c r="Q101" s="124">
        <f t="shared" si="7"/>
        <v>3286.6602416146843</v>
      </c>
      <c r="R101" s="124">
        <f t="shared" si="8"/>
        <v>1596608.1002800204</v>
      </c>
      <c r="Z101" s="2"/>
    </row>
    <row r="102" spans="13:26" x14ac:dyDescent="0.2">
      <c r="M102" s="2"/>
      <c r="N102" s="1">
        <f t="shared" si="9"/>
        <v>44</v>
      </c>
      <c r="O102" s="124">
        <f t="shared" si="10"/>
        <v>1596608.1002800204</v>
      </c>
      <c r="P102" s="124">
        <f t="shared" si="11"/>
        <v>35510.75453936249</v>
      </c>
      <c r="Q102" s="124">
        <f t="shared" si="7"/>
        <v>3368.5148095830782</v>
      </c>
      <c r="R102" s="124">
        <f t="shared" si="8"/>
        <v>1635487.3696289659</v>
      </c>
      <c r="Z102" s="2"/>
    </row>
    <row r="103" spans="13:26" x14ac:dyDescent="0.2">
      <c r="M103" s="2"/>
      <c r="N103" s="1">
        <f t="shared" si="9"/>
        <v>45</v>
      </c>
      <c r="O103" s="124">
        <f t="shared" si="10"/>
        <v>1635487.3696289659</v>
      </c>
      <c r="P103" s="124">
        <f t="shared" si="11"/>
        <v>35510.75453936249</v>
      </c>
      <c r="Q103" s="124">
        <f t="shared" si="7"/>
        <v>3450.5420738595922</v>
      </c>
      <c r="R103" s="124">
        <f t="shared" si="8"/>
        <v>1674448.6662421878</v>
      </c>
      <c r="Z103" s="2"/>
    </row>
    <row r="104" spans="13:26" x14ac:dyDescent="0.2">
      <c r="M104" s="2"/>
      <c r="N104" s="1">
        <f t="shared" si="9"/>
        <v>46</v>
      </c>
      <c r="O104" s="124">
        <f t="shared" si="10"/>
        <v>1674448.6662421878</v>
      </c>
      <c r="P104" s="124">
        <f t="shared" si="11"/>
        <v>35510.75453936249</v>
      </c>
      <c r="Q104" s="124">
        <f t="shared" si="7"/>
        <v>3532.7423987979287</v>
      </c>
      <c r="R104" s="124">
        <f t="shared" si="8"/>
        <v>1713492.1631803482</v>
      </c>
      <c r="Z104" s="2"/>
    </row>
    <row r="105" spans="13:26" x14ac:dyDescent="0.2">
      <c r="M105" s="2"/>
      <c r="N105" s="1">
        <f t="shared" si="9"/>
        <v>47</v>
      </c>
      <c r="O105" s="124">
        <f t="shared" si="10"/>
        <v>1713492.1631803482</v>
      </c>
      <c r="P105" s="124">
        <f t="shared" si="11"/>
        <v>35510.75453936249</v>
      </c>
      <c r="Q105" s="124">
        <f t="shared" si="7"/>
        <v>3615.1161495205001</v>
      </c>
      <c r="R105" s="124">
        <f t="shared" si="8"/>
        <v>1752618.0338692311</v>
      </c>
      <c r="Z105" s="2"/>
    </row>
    <row r="106" spans="13:26" x14ac:dyDescent="0.2">
      <c r="M106" s="2"/>
      <c r="N106" s="1">
        <f t="shared" si="9"/>
        <v>48</v>
      </c>
      <c r="O106" s="124">
        <f t="shared" si="10"/>
        <v>1752618.0338692311</v>
      </c>
      <c r="P106" s="124">
        <f t="shared" si="11"/>
        <v>35510.75453936249</v>
      </c>
      <c r="Q106" s="124">
        <f t="shared" si="7"/>
        <v>3697.6636919200528</v>
      </c>
      <c r="R106" s="124">
        <f t="shared" si="8"/>
        <v>1791826.4521005135</v>
      </c>
      <c r="Z106" s="2"/>
    </row>
    <row r="107" spans="13:26" x14ac:dyDescent="0.2">
      <c r="M107" s="2"/>
      <c r="N107" s="1">
        <f t="shared" si="9"/>
        <v>49</v>
      </c>
      <c r="O107" s="124">
        <f t="shared" si="10"/>
        <v>1791826.4521005135</v>
      </c>
      <c r="P107" s="124">
        <f t="shared" si="11"/>
        <v>35510.75453936249</v>
      </c>
      <c r="Q107" s="124">
        <f t="shared" si="7"/>
        <v>3780.3853926612919</v>
      </c>
      <c r="R107" s="124">
        <f t="shared" si="8"/>
        <v>1831117.5920325371</v>
      </c>
      <c r="Z107" s="2"/>
    </row>
    <row r="108" spans="13:26" x14ac:dyDescent="0.2">
      <c r="M108" s="2"/>
      <c r="N108" s="1">
        <f t="shared" si="9"/>
        <v>50</v>
      </c>
      <c r="O108" s="124">
        <f t="shared" si="10"/>
        <v>1831117.5920325371</v>
      </c>
      <c r="P108" s="124">
        <f t="shared" si="11"/>
        <v>35510.75453936249</v>
      </c>
      <c r="Q108" s="124">
        <f t="shared" si="7"/>
        <v>3863.2816191825086</v>
      </c>
      <c r="R108" s="124">
        <f t="shared" si="8"/>
        <v>1870491.628191082</v>
      </c>
      <c r="Z108" s="2"/>
    </row>
    <row r="109" spans="13:26" x14ac:dyDescent="0.2">
      <c r="M109" s="2"/>
      <c r="N109" s="1">
        <f t="shared" si="9"/>
        <v>51</v>
      </c>
      <c r="O109" s="124">
        <f t="shared" si="10"/>
        <v>1870491.628191082</v>
      </c>
      <c r="P109" s="124">
        <f t="shared" si="11"/>
        <v>35510.75453936249</v>
      </c>
      <c r="Q109" s="124">
        <f t="shared" si="7"/>
        <v>3946.3527396972154</v>
      </c>
      <c r="R109" s="124">
        <f t="shared" si="8"/>
        <v>1909948.7354701417</v>
      </c>
      <c r="Z109" s="2"/>
    </row>
    <row r="110" spans="13:26" x14ac:dyDescent="0.2">
      <c r="M110" s="2"/>
      <c r="N110" s="1">
        <f t="shared" si="9"/>
        <v>52</v>
      </c>
      <c r="O110" s="124">
        <f t="shared" si="10"/>
        <v>1909948.7354701417</v>
      </c>
      <c r="P110" s="124">
        <f t="shared" si="11"/>
        <v>35510.75453936249</v>
      </c>
      <c r="Q110" s="124">
        <f t="shared" si="7"/>
        <v>4029.5991231957773</v>
      </c>
      <c r="R110" s="124">
        <f t="shared" si="8"/>
        <v>1949489.0891326999</v>
      </c>
      <c r="Z110" s="2"/>
    </row>
    <row r="111" spans="13:26" x14ac:dyDescent="0.2">
      <c r="M111" s="2"/>
      <c r="N111" s="1">
        <f t="shared" si="9"/>
        <v>53</v>
      </c>
      <c r="O111" s="124">
        <f t="shared" si="10"/>
        <v>1949489.0891326999</v>
      </c>
      <c r="P111" s="124">
        <f t="shared" si="11"/>
        <v>35510.75453936249</v>
      </c>
      <c r="Q111" s="124">
        <f t="shared" si="7"/>
        <v>4113.0211394470534</v>
      </c>
      <c r="R111" s="124">
        <f t="shared" si="8"/>
        <v>1989112.8648115094</v>
      </c>
      <c r="Z111" s="2"/>
    </row>
    <row r="112" spans="13:26" x14ac:dyDescent="0.2">
      <c r="M112" s="2"/>
      <c r="N112" s="1">
        <f t="shared" si="9"/>
        <v>54</v>
      </c>
      <c r="O112" s="124">
        <f t="shared" si="10"/>
        <v>1989112.8648115094</v>
      </c>
      <c r="P112" s="124">
        <f t="shared" si="11"/>
        <v>35510.75453936249</v>
      </c>
      <c r="Q112" s="124">
        <f t="shared" si="7"/>
        <v>4196.6191590000417</v>
      </c>
      <c r="R112" s="124">
        <f t="shared" si="8"/>
        <v>2028820.2385098718</v>
      </c>
      <c r="Z112" s="2"/>
    </row>
    <row r="113" spans="13:26" x14ac:dyDescent="0.2">
      <c r="M113" s="2"/>
      <c r="N113" s="1">
        <f t="shared" si="9"/>
        <v>55</v>
      </c>
      <c r="O113" s="124">
        <f t="shared" si="10"/>
        <v>2028820.2385098718</v>
      </c>
      <c r="P113" s="124">
        <f t="shared" si="11"/>
        <v>35510.75453936249</v>
      </c>
      <c r="Q113" s="124">
        <f t="shared" si="7"/>
        <v>4280.3935531855177</v>
      </c>
      <c r="R113" s="124">
        <f t="shared" si="8"/>
        <v>2068611.3866024197</v>
      </c>
      <c r="Z113" s="2"/>
    </row>
    <row r="114" spans="13:26" x14ac:dyDescent="0.2">
      <c r="M114" s="2"/>
      <c r="N114" s="1">
        <f t="shared" si="9"/>
        <v>56</v>
      </c>
      <c r="O114" s="124">
        <f t="shared" si="10"/>
        <v>2068611.3866024197</v>
      </c>
      <c r="P114" s="124">
        <f t="shared" si="11"/>
        <v>35510.75453936249</v>
      </c>
      <c r="Q114" s="124">
        <f t="shared" si="7"/>
        <v>4364.3446941176935</v>
      </c>
      <c r="R114" s="124">
        <f t="shared" si="8"/>
        <v>2108486.4858358996</v>
      </c>
      <c r="Z114" s="2"/>
    </row>
    <row r="115" spans="13:26" x14ac:dyDescent="0.2">
      <c r="M115" s="2"/>
      <c r="N115" s="1">
        <f t="shared" si="9"/>
        <v>57</v>
      </c>
      <c r="O115" s="124">
        <f t="shared" si="10"/>
        <v>2108486.4858358996</v>
      </c>
      <c r="P115" s="124">
        <f t="shared" si="11"/>
        <v>35510.75453936249</v>
      </c>
      <c r="Q115" s="124">
        <f t="shared" si="7"/>
        <v>4448.4729546958615</v>
      </c>
      <c r="R115" s="124">
        <f t="shared" si="8"/>
        <v>2148445.7133299583</v>
      </c>
      <c r="Z115" s="2"/>
    </row>
    <row r="116" spans="13:26" x14ac:dyDescent="0.2">
      <c r="M116" s="2"/>
      <c r="N116" s="1">
        <f t="shared" si="9"/>
        <v>58</v>
      </c>
      <c r="O116" s="124">
        <f t="shared" si="10"/>
        <v>2148445.7133299583</v>
      </c>
      <c r="P116" s="124">
        <f t="shared" si="11"/>
        <v>35510.75453936249</v>
      </c>
      <c r="Q116" s="124">
        <f t="shared" si="7"/>
        <v>4532.7787086060598</v>
      </c>
      <c r="R116" s="124">
        <f t="shared" si="8"/>
        <v>2188489.2465779269</v>
      </c>
      <c r="Z116" s="2"/>
    </row>
    <row r="117" spans="13:26" x14ac:dyDescent="0.2">
      <c r="M117" s="2"/>
      <c r="N117" s="1">
        <f t="shared" si="9"/>
        <v>59</v>
      </c>
      <c r="O117" s="124">
        <f t="shared" si="10"/>
        <v>2188489.2465779269</v>
      </c>
      <c r="P117" s="124">
        <f t="shared" si="11"/>
        <v>35510.75453936249</v>
      </c>
      <c r="Q117" s="124">
        <f t="shared" si="7"/>
        <v>4617.262330322721</v>
      </c>
      <c r="R117" s="124">
        <f t="shared" si="8"/>
        <v>2228617.2634476121</v>
      </c>
      <c r="Z117" s="2"/>
    </row>
    <row r="118" spans="13:26" x14ac:dyDescent="0.2">
      <c r="M118" s="2"/>
      <c r="N118" s="1">
        <f t="shared" si="9"/>
        <v>60</v>
      </c>
      <c r="O118" s="124">
        <f t="shared" si="10"/>
        <v>2228617.2634476121</v>
      </c>
      <c r="P118" s="124">
        <f t="shared" si="11"/>
        <v>35510.75453936249</v>
      </c>
      <c r="Q118" s="124">
        <f t="shared" si="7"/>
        <v>4701.9241951103459</v>
      </c>
      <c r="R118" s="124">
        <f t="shared" si="8"/>
        <v>2268829.942182085</v>
      </c>
      <c r="Z118" s="2"/>
    </row>
    <row r="119" spans="13:26" x14ac:dyDescent="0.2">
      <c r="M119" s="2"/>
      <c r="N119" s="1">
        <f t="shared" si="9"/>
        <v>61</v>
      </c>
      <c r="O119" s="124">
        <f t="shared" si="10"/>
        <v>2268829.942182085</v>
      </c>
      <c r="P119" s="124">
        <f t="shared" si="11"/>
        <v>35510.75453936249</v>
      </c>
      <c r="Q119" s="124">
        <f t="shared" si="7"/>
        <v>4786.7646790251665</v>
      </c>
      <c r="R119" s="124">
        <f t="shared" si="8"/>
        <v>2309127.461400473</v>
      </c>
      <c r="Z119" s="2"/>
    </row>
    <row r="120" spans="13:26" x14ac:dyDescent="0.2">
      <c r="M120" s="2"/>
      <c r="N120" s="1">
        <f t="shared" si="9"/>
        <v>62</v>
      </c>
      <c r="O120" s="124">
        <f t="shared" si="10"/>
        <v>2309127.461400473</v>
      </c>
      <c r="P120" s="124">
        <f t="shared" si="11"/>
        <v>35510.75453936249</v>
      </c>
      <c r="Q120" s="124">
        <f t="shared" si="7"/>
        <v>4871.7841589168138</v>
      </c>
      <c r="R120" s="124">
        <f t="shared" si="8"/>
        <v>2349510.0000987523</v>
      </c>
      <c r="Z120" s="2"/>
    </row>
    <row r="121" spans="13:26" x14ac:dyDescent="0.2">
      <c r="M121" s="2"/>
      <c r="N121" s="1">
        <f t="shared" si="9"/>
        <v>63</v>
      </c>
      <c r="O121" s="124">
        <f t="shared" si="10"/>
        <v>2349510.0000987523</v>
      </c>
      <c r="P121" s="124">
        <f t="shared" si="11"/>
        <v>35510.75453936249</v>
      </c>
      <c r="Q121" s="124">
        <f t="shared" si="7"/>
        <v>4956.9830124299951</v>
      </c>
      <c r="R121" s="124">
        <f t="shared" si="8"/>
        <v>2389977.7376505448</v>
      </c>
      <c r="Z121" s="2"/>
    </row>
    <row r="122" spans="13:26" x14ac:dyDescent="0.2">
      <c r="M122" s="2"/>
      <c r="N122" s="1">
        <f t="shared" si="9"/>
        <v>64</v>
      </c>
      <c r="O122" s="124">
        <f t="shared" si="10"/>
        <v>2389977.7376505448</v>
      </c>
      <c r="P122" s="124">
        <f t="shared" si="11"/>
        <v>35510.75453936249</v>
      </c>
      <c r="Q122" s="124">
        <f t="shared" si="7"/>
        <v>5042.3616180061699</v>
      </c>
      <c r="R122" s="124">
        <f t="shared" si="8"/>
        <v>2430530.8538079136</v>
      </c>
      <c r="Z122" s="2"/>
    </row>
    <row r="123" spans="13:26" x14ac:dyDescent="0.2">
      <c r="M123" s="2"/>
      <c r="N123" s="1">
        <f t="shared" si="9"/>
        <v>65</v>
      </c>
      <c r="O123" s="124">
        <f t="shared" si="10"/>
        <v>2430530.8538079136</v>
      </c>
      <c r="P123" s="124">
        <f t="shared" si="11"/>
        <v>35510.75453936249</v>
      </c>
      <c r="Q123" s="124">
        <f t="shared" ref="Q123:Q186" si="12">O123*$P$53</f>
        <v>5127.9203548852338</v>
      </c>
      <c r="R123" s="124">
        <f t="shared" ref="R123:R186" si="13">O123+P123+Q123</f>
        <v>2471169.5287021613</v>
      </c>
      <c r="Z123" s="2"/>
    </row>
    <row r="124" spans="13:26" x14ac:dyDescent="0.2">
      <c r="M124" s="2"/>
      <c r="N124" s="1">
        <f t="shared" ref="N124:N187" si="14">N123+1</f>
        <v>66</v>
      </c>
      <c r="O124" s="124">
        <f t="shared" ref="O124:O187" si="15">R123</f>
        <v>2471169.5287021613</v>
      </c>
      <c r="P124" s="124">
        <f t="shared" ref="P124:P187" si="16">P123</f>
        <v>35510.75453936249</v>
      </c>
      <c r="Q124" s="124">
        <f t="shared" si="12"/>
        <v>5213.6596031071967</v>
      </c>
      <c r="R124" s="124">
        <f t="shared" si="13"/>
        <v>2511893.9428446312</v>
      </c>
      <c r="Z124" s="2"/>
    </row>
    <row r="125" spans="13:26" x14ac:dyDescent="0.2">
      <c r="M125" s="2"/>
      <c r="N125" s="1">
        <f t="shared" si="14"/>
        <v>67</v>
      </c>
      <c r="O125" s="124">
        <f t="shared" si="15"/>
        <v>2511893.9428446312</v>
      </c>
      <c r="P125" s="124">
        <f t="shared" si="16"/>
        <v>35510.75453936249</v>
      </c>
      <c r="Q125" s="124">
        <f t="shared" si="12"/>
        <v>5299.5797435138784</v>
      </c>
      <c r="R125" s="124">
        <f t="shared" si="13"/>
        <v>2552704.2771275076</v>
      </c>
      <c r="Z125" s="2"/>
    </row>
    <row r="126" spans="13:26" x14ac:dyDescent="0.2">
      <c r="M126" s="2"/>
      <c r="N126" s="1">
        <f t="shared" si="14"/>
        <v>68</v>
      </c>
      <c r="O126" s="124">
        <f t="shared" si="15"/>
        <v>2552704.2771275076</v>
      </c>
      <c r="P126" s="124">
        <f t="shared" si="16"/>
        <v>35510.75453936249</v>
      </c>
      <c r="Q126" s="124">
        <f t="shared" si="12"/>
        <v>5385.6811577505932</v>
      </c>
      <c r="R126" s="124">
        <f t="shared" si="13"/>
        <v>2593600.7128246208</v>
      </c>
      <c r="Z126" s="2"/>
    </row>
    <row r="127" spans="13:26" x14ac:dyDescent="0.2">
      <c r="M127" s="2"/>
      <c r="N127" s="1">
        <f t="shared" si="14"/>
        <v>69</v>
      </c>
      <c r="O127" s="124">
        <f t="shared" si="15"/>
        <v>2593600.7128246208</v>
      </c>
      <c r="P127" s="124">
        <f t="shared" si="16"/>
        <v>35510.75453936249</v>
      </c>
      <c r="Q127" s="124">
        <f t="shared" si="12"/>
        <v>5471.9642282678524</v>
      </c>
      <c r="R127" s="124">
        <f t="shared" si="13"/>
        <v>2634583.4315922512</v>
      </c>
      <c r="Z127" s="2"/>
    </row>
    <row r="128" spans="13:26" x14ac:dyDescent="0.2">
      <c r="M128" s="2"/>
      <c r="N128" s="1">
        <f t="shared" si="14"/>
        <v>70</v>
      </c>
      <c r="O128" s="124">
        <f t="shared" si="15"/>
        <v>2634583.4315922512</v>
      </c>
      <c r="P128" s="124">
        <f t="shared" si="16"/>
        <v>35510.75453936249</v>
      </c>
      <c r="Q128" s="124">
        <f t="shared" si="12"/>
        <v>5558.4293383230561</v>
      </c>
      <c r="R128" s="124">
        <f t="shared" si="13"/>
        <v>2675652.6154699367</v>
      </c>
      <c r="Z128" s="2"/>
    </row>
    <row r="129" spans="13:26" x14ac:dyDescent="0.2">
      <c r="M129" s="2"/>
      <c r="N129" s="1">
        <f t="shared" si="14"/>
        <v>71</v>
      </c>
      <c r="O129" s="124">
        <f t="shared" si="15"/>
        <v>2675652.6154699367</v>
      </c>
      <c r="P129" s="124">
        <f t="shared" si="16"/>
        <v>35510.75453936249</v>
      </c>
      <c r="Q129" s="124">
        <f t="shared" si="12"/>
        <v>5645.076871982199</v>
      </c>
      <c r="R129" s="124">
        <f t="shared" si="13"/>
        <v>2716808.4468812817</v>
      </c>
      <c r="Z129" s="2"/>
    </row>
    <row r="130" spans="13:26" x14ac:dyDescent="0.2">
      <c r="M130" s="2"/>
      <c r="N130" s="1">
        <f t="shared" si="14"/>
        <v>72</v>
      </c>
      <c r="O130" s="124">
        <f t="shared" si="15"/>
        <v>2716808.4468812817</v>
      </c>
      <c r="P130" s="124">
        <f t="shared" si="16"/>
        <v>35510.75453936249</v>
      </c>
      <c r="Q130" s="124">
        <f t="shared" si="12"/>
        <v>5731.9072141215793</v>
      </c>
      <c r="R130" s="124">
        <f t="shared" si="13"/>
        <v>2758051.1086347657</v>
      </c>
      <c r="Z130" s="2"/>
    </row>
    <row r="131" spans="13:26" x14ac:dyDescent="0.2">
      <c r="M131" s="2"/>
      <c r="N131" s="1">
        <f t="shared" si="14"/>
        <v>73</v>
      </c>
      <c r="O131" s="124">
        <f t="shared" si="15"/>
        <v>2758051.1086347657</v>
      </c>
      <c r="P131" s="124">
        <f t="shared" si="16"/>
        <v>35510.75453936249</v>
      </c>
      <c r="Q131" s="124">
        <f t="shared" si="12"/>
        <v>5818.9207504295009</v>
      </c>
      <c r="R131" s="124">
        <f t="shared" si="13"/>
        <v>2799380.7839245577</v>
      </c>
      <c r="Z131" s="2"/>
    </row>
    <row r="132" spans="13:26" x14ac:dyDescent="0.2">
      <c r="M132" s="2"/>
      <c r="N132" s="1">
        <f t="shared" si="14"/>
        <v>74</v>
      </c>
      <c r="O132" s="124">
        <f t="shared" si="15"/>
        <v>2799380.7839245577</v>
      </c>
      <c r="P132" s="124">
        <f t="shared" si="16"/>
        <v>35510.75453936249</v>
      </c>
      <c r="Q132" s="124">
        <f t="shared" si="12"/>
        <v>5906.117867407992</v>
      </c>
      <c r="R132" s="124">
        <f t="shared" si="13"/>
        <v>2840797.6563313282</v>
      </c>
      <c r="Z132" s="2"/>
    </row>
    <row r="133" spans="13:26" x14ac:dyDescent="0.2">
      <c r="M133" s="2"/>
      <c r="N133" s="1">
        <f t="shared" si="14"/>
        <v>75</v>
      </c>
      <c r="O133" s="124">
        <f t="shared" si="15"/>
        <v>2840797.6563313282</v>
      </c>
      <c r="P133" s="124">
        <f t="shared" si="16"/>
        <v>35510.75453936249</v>
      </c>
      <c r="Q133" s="124">
        <f t="shared" si="12"/>
        <v>5993.4989523745226</v>
      </c>
      <c r="R133" s="124">
        <f t="shared" si="13"/>
        <v>2882301.9098230652</v>
      </c>
      <c r="Z133" s="2"/>
    </row>
    <row r="134" spans="13:26" x14ac:dyDescent="0.2">
      <c r="M134" s="2"/>
      <c r="N134" s="1">
        <f t="shared" si="14"/>
        <v>76</v>
      </c>
      <c r="O134" s="124">
        <f t="shared" si="15"/>
        <v>2882301.9098230652</v>
      </c>
      <c r="P134" s="124">
        <f t="shared" si="16"/>
        <v>35510.75453936249</v>
      </c>
      <c r="Q134" s="124">
        <f t="shared" si="12"/>
        <v>6081.0643934637201</v>
      </c>
      <c r="R134" s="124">
        <f t="shared" si="13"/>
        <v>2923893.7287558913</v>
      </c>
      <c r="Z134" s="2"/>
    </row>
    <row r="135" spans="13:26" x14ac:dyDescent="0.2">
      <c r="M135" s="2"/>
      <c r="N135" s="1">
        <f t="shared" si="14"/>
        <v>77</v>
      </c>
      <c r="O135" s="124">
        <f t="shared" si="15"/>
        <v>2923893.7287558913</v>
      </c>
      <c r="P135" s="124">
        <f t="shared" si="16"/>
        <v>35510.75453936249</v>
      </c>
      <c r="Q135" s="124">
        <f t="shared" si="12"/>
        <v>6168.8145796290992</v>
      </c>
      <c r="R135" s="124">
        <f t="shared" si="13"/>
        <v>2965573.2978748828</v>
      </c>
      <c r="Z135" s="2"/>
    </row>
    <row r="136" spans="13:26" x14ac:dyDescent="0.2">
      <c r="M136" s="2"/>
      <c r="N136" s="1">
        <f t="shared" si="14"/>
        <v>78</v>
      </c>
      <c r="O136" s="124">
        <f t="shared" si="15"/>
        <v>2965573.2978748828</v>
      </c>
      <c r="P136" s="124">
        <f t="shared" si="16"/>
        <v>35510.75453936249</v>
      </c>
      <c r="Q136" s="124">
        <f t="shared" si="12"/>
        <v>6256.7499006447824</v>
      </c>
      <c r="R136" s="124">
        <f t="shared" si="13"/>
        <v>3007340.8023148901</v>
      </c>
      <c r="Z136" s="2"/>
    </row>
    <row r="137" spans="13:26" x14ac:dyDescent="0.2">
      <c r="M137" s="2"/>
      <c r="N137" s="1">
        <f t="shared" si="14"/>
        <v>79</v>
      </c>
      <c r="O137" s="124">
        <f t="shared" si="15"/>
        <v>3007340.8023148901</v>
      </c>
      <c r="P137" s="124">
        <f t="shared" si="16"/>
        <v>35510.75453936249</v>
      </c>
      <c r="Q137" s="124">
        <f t="shared" si="12"/>
        <v>6344.8707471072394</v>
      </c>
      <c r="R137" s="124">
        <f t="shared" si="13"/>
        <v>3049196.4276013598</v>
      </c>
      <c r="Z137" s="2"/>
    </row>
    <row r="138" spans="13:26" x14ac:dyDescent="0.2">
      <c r="M138" s="2"/>
      <c r="N138" s="1">
        <f t="shared" si="14"/>
        <v>80</v>
      </c>
      <c r="O138" s="124">
        <f t="shared" si="15"/>
        <v>3049196.4276013598</v>
      </c>
      <c r="P138" s="124">
        <f t="shared" si="16"/>
        <v>35510.75453936249</v>
      </c>
      <c r="Q138" s="124">
        <f t="shared" si="12"/>
        <v>6433.1775104370172</v>
      </c>
      <c r="R138" s="124">
        <f t="shared" si="13"/>
        <v>3091140.3596511595</v>
      </c>
      <c r="Z138" s="2"/>
    </row>
    <row r="139" spans="13:26" x14ac:dyDescent="0.2">
      <c r="M139" s="2"/>
      <c r="N139" s="1">
        <f t="shared" si="14"/>
        <v>81</v>
      </c>
      <c r="O139" s="124">
        <f t="shared" si="15"/>
        <v>3091140.3596511595</v>
      </c>
      <c r="P139" s="124">
        <f t="shared" si="16"/>
        <v>35510.75453936249</v>
      </c>
      <c r="Q139" s="124">
        <f t="shared" si="12"/>
        <v>6521.6705828804779</v>
      </c>
      <c r="R139" s="124">
        <f t="shared" si="13"/>
        <v>3133172.7847734024</v>
      </c>
      <c r="Z139" s="2"/>
    </row>
    <row r="140" spans="13:26" x14ac:dyDescent="0.2">
      <c r="M140" s="2"/>
      <c r="N140" s="1">
        <f t="shared" si="14"/>
        <v>82</v>
      </c>
      <c r="O140" s="124">
        <f t="shared" si="15"/>
        <v>3133172.7847734024</v>
      </c>
      <c r="P140" s="124">
        <f t="shared" si="16"/>
        <v>35510.75453936249</v>
      </c>
      <c r="Q140" s="124">
        <f t="shared" si="12"/>
        <v>6610.3503575115446</v>
      </c>
      <c r="R140" s="124">
        <f t="shared" si="13"/>
        <v>3175293.8896702765</v>
      </c>
      <c r="Z140" s="2"/>
    </row>
    <row r="141" spans="13:26" x14ac:dyDescent="0.2">
      <c r="M141" s="2"/>
      <c r="N141" s="1">
        <f t="shared" si="14"/>
        <v>83</v>
      </c>
      <c r="O141" s="124">
        <f t="shared" si="15"/>
        <v>3175293.8896702765</v>
      </c>
      <c r="P141" s="124">
        <f t="shared" si="16"/>
        <v>35510.75453936249</v>
      </c>
      <c r="Q141" s="124">
        <f t="shared" si="12"/>
        <v>6699.2172282334441</v>
      </c>
      <c r="R141" s="124">
        <f t="shared" si="13"/>
        <v>3217503.8614378725</v>
      </c>
      <c r="Z141" s="2"/>
    </row>
    <row r="142" spans="13:26" x14ac:dyDescent="0.2">
      <c r="M142" s="2"/>
      <c r="N142" s="1">
        <f t="shared" si="14"/>
        <v>84</v>
      </c>
      <c r="O142" s="124">
        <f t="shared" si="15"/>
        <v>3217503.8614378725</v>
      </c>
      <c r="P142" s="124">
        <f t="shared" si="16"/>
        <v>35510.75453936249</v>
      </c>
      <c r="Q142" s="124">
        <f t="shared" si="12"/>
        <v>6788.2715897804601</v>
      </c>
      <c r="R142" s="124">
        <f t="shared" si="13"/>
        <v>3259802.8875670158</v>
      </c>
      <c r="Z142" s="2"/>
    </row>
    <row r="143" spans="13:26" x14ac:dyDescent="0.2">
      <c r="M143" s="2"/>
      <c r="N143" s="1">
        <f t="shared" si="14"/>
        <v>85</v>
      </c>
      <c r="O143" s="124">
        <f t="shared" si="15"/>
        <v>3259802.8875670158</v>
      </c>
      <c r="P143" s="124">
        <f t="shared" si="16"/>
        <v>35510.75453936249</v>
      </c>
      <c r="Q143" s="124">
        <f t="shared" si="12"/>
        <v>6877.5138377196827</v>
      </c>
      <c r="R143" s="124">
        <f t="shared" si="13"/>
        <v>3302191.1559440983</v>
      </c>
      <c r="Z143" s="2"/>
    </row>
    <row r="144" spans="13:26" x14ac:dyDescent="0.2">
      <c r="M144" s="2"/>
      <c r="N144" s="1">
        <f t="shared" si="14"/>
        <v>86</v>
      </c>
      <c r="O144" s="124">
        <f t="shared" si="15"/>
        <v>3302191.1559440983</v>
      </c>
      <c r="P144" s="124">
        <f t="shared" si="16"/>
        <v>35510.75453936249</v>
      </c>
      <c r="Q144" s="124">
        <f t="shared" si="12"/>
        <v>6966.9443684527669</v>
      </c>
      <c r="R144" s="124">
        <f t="shared" si="13"/>
        <v>3344668.8548519136</v>
      </c>
      <c r="Z144" s="2"/>
    </row>
    <row r="145" spans="13:26" x14ac:dyDescent="0.2">
      <c r="M145" s="2"/>
      <c r="N145" s="1">
        <f t="shared" si="14"/>
        <v>87</v>
      </c>
      <c r="O145" s="124">
        <f t="shared" si="15"/>
        <v>3344668.8548519136</v>
      </c>
      <c r="P145" s="124">
        <f t="shared" si="16"/>
        <v>35510.75453936249</v>
      </c>
      <c r="Q145" s="124">
        <f t="shared" si="12"/>
        <v>7056.5635792176954</v>
      </c>
      <c r="R145" s="124">
        <f t="shared" si="13"/>
        <v>3387236.1729704938</v>
      </c>
      <c r="Z145" s="2"/>
    </row>
    <row r="146" spans="13:26" x14ac:dyDescent="0.2">
      <c r="M146" s="2"/>
      <c r="N146" s="1">
        <f t="shared" si="14"/>
        <v>88</v>
      </c>
      <c r="O146" s="124">
        <f t="shared" si="15"/>
        <v>3387236.1729704938</v>
      </c>
      <c r="P146" s="124">
        <f t="shared" si="16"/>
        <v>35510.75453936249</v>
      </c>
      <c r="Q146" s="124">
        <f t="shared" si="12"/>
        <v>7146.3718680905404</v>
      </c>
      <c r="R146" s="124">
        <f t="shared" si="13"/>
        <v>3429893.2993779471</v>
      </c>
      <c r="Z146" s="2"/>
    </row>
    <row r="147" spans="13:26" x14ac:dyDescent="0.2">
      <c r="M147" s="2"/>
      <c r="N147" s="1">
        <f t="shared" si="14"/>
        <v>89</v>
      </c>
      <c r="O147" s="124">
        <f t="shared" si="15"/>
        <v>3429893.2993779471</v>
      </c>
      <c r="P147" s="124">
        <f t="shared" si="16"/>
        <v>35510.75453936249</v>
      </c>
      <c r="Q147" s="124">
        <f t="shared" si="12"/>
        <v>7236.3696339872322</v>
      </c>
      <c r="R147" s="124">
        <f t="shared" si="13"/>
        <v>3472640.4235512968</v>
      </c>
      <c r="Z147" s="2"/>
    </row>
    <row r="148" spans="13:26" x14ac:dyDescent="0.2">
      <c r="M148" s="2"/>
      <c r="N148" s="1">
        <f t="shared" si="14"/>
        <v>90</v>
      </c>
      <c r="O148" s="124">
        <f t="shared" si="15"/>
        <v>3472640.4235512968</v>
      </c>
      <c r="P148" s="124">
        <f t="shared" si="16"/>
        <v>35510.75453936249</v>
      </c>
      <c r="Q148" s="124">
        <f t="shared" si="12"/>
        <v>7326.5572766653331</v>
      </c>
      <c r="R148" s="124">
        <f t="shared" si="13"/>
        <v>3515477.7353673247</v>
      </c>
      <c r="Z148" s="2"/>
    </row>
    <row r="149" spans="13:26" x14ac:dyDescent="0.2">
      <c r="M149" s="2"/>
      <c r="N149" s="1">
        <f t="shared" si="14"/>
        <v>91</v>
      </c>
      <c r="O149" s="124">
        <f t="shared" si="15"/>
        <v>3515477.7353673247</v>
      </c>
      <c r="P149" s="124">
        <f t="shared" si="16"/>
        <v>35510.75453936249</v>
      </c>
      <c r="Q149" s="124">
        <f t="shared" si="12"/>
        <v>7416.9351967258099</v>
      </c>
      <c r="R149" s="124">
        <f t="shared" si="13"/>
        <v>3558405.4251034129</v>
      </c>
      <c r="Z149" s="2"/>
    </row>
    <row r="150" spans="13:26" x14ac:dyDescent="0.2">
      <c r="M150" s="2"/>
      <c r="N150" s="1">
        <f t="shared" si="14"/>
        <v>92</v>
      </c>
      <c r="O150" s="124">
        <f t="shared" si="15"/>
        <v>3558405.4251034129</v>
      </c>
      <c r="P150" s="124">
        <f t="shared" si="16"/>
        <v>35510.75453936249</v>
      </c>
      <c r="Q150" s="124">
        <f t="shared" si="12"/>
        <v>7507.5037956148171</v>
      </c>
      <c r="R150" s="124">
        <f t="shared" si="13"/>
        <v>3601423.6834383905</v>
      </c>
      <c r="Z150" s="2"/>
    </row>
    <row r="151" spans="13:26" x14ac:dyDescent="0.2">
      <c r="M151" s="2"/>
      <c r="N151" s="1">
        <f t="shared" si="14"/>
        <v>93</v>
      </c>
      <c r="O151" s="124">
        <f t="shared" si="15"/>
        <v>3601423.6834383905</v>
      </c>
      <c r="P151" s="124">
        <f t="shared" si="16"/>
        <v>35510.75453936249</v>
      </c>
      <c r="Q151" s="124">
        <f t="shared" si="12"/>
        <v>7598.2634756254774</v>
      </c>
      <c r="R151" s="124">
        <f t="shared" si="13"/>
        <v>3644532.7014533784</v>
      </c>
      <c r="Z151" s="2"/>
    </row>
    <row r="152" spans="13:26" x14ac:dyDescent="0.2">
      <c r="M152" s="2"/>
      <c r="N152" s="1">
        <f t="shared" si="14"/>
        <v>94</v>
      </c>
      <c r="O152" s="124">
        <f t="shared" si="15"/>
        <v>3644532.7014533784</v>
      </c>
      <c r="P152" s="124">
        <f t="shared" si="16"/>
        <v>35510.75453936249</v>
      </c>
      <c r="Q152" s="124">
        <f t="shared" si="12"/>
        <v>7689.2146398996674</v>
      </c>
      <c r="R152" s="124">
        <f t="shared" si="13"/>
        <v>3687732.6706326408</v>
      </c>
      <c r="Z152" s="2"/>
    </row>
    <row r="153" spans="13:26" x14ac:dyDescent="0.2">
      <c r="M153" s="2"/>
      <c r="N153" s="1">
        <f t="shared" si="14"/>
        <v>95</v>
      </c>
      <c r="O153" s="124">
        <f t="shared" si="15"/>
        <v>3687732.6706326408</v>
      </c>
      <c r="P153" s="124">
        <f t="shared" si="16"/>
        <v>35510.75453936249</v>
      </c>
      <c r="Q153" s="124">
        <f t="shared" si="12"/>
        <v>7780.3576924298131</v>
      </c>
      <c r="R153" s="124">
        <f t="shared" si="13"/>
        <v>3731023.7828644332</v>
      </c>
      <c r="Z153" s="2"/>
    </row>
    <row r="154" spans="13:26" x14ac:dyDescent="0.2">
      <c r="M154" s="2"/>
      <c r="N154" s="1">
        <f t="shared" si="14"/>
        <v>96</v>
      </c>
      <c r="O154" s="124">
        <f t="shared" si="15"/>
        <v>3731023.7828644332</v>
      </c>
      <c r="P154" s="124">
        <f t="shared" si="16"/>
        <v>35510.75453936249</v>
      </c>
      <c r="Q154" s="124">
        <f t="shared" si="12"/>
        <v>7871.6930380606791</v>
      </c>
      <c r="R154" s="124">
        <f t="shared" si="13"/>
        <v>3774406.2304418567</v>
      </c>
      <c r="Z154" s="2"/>
    </row>
    <row r="155" spans="13:26" x14ac:dyDescent="0.2">
      <c r="M155" s="2"/>
      <c r="N155" s="1">
        <f t="shared" si="14"/>
        <v>97</v>
      </c>
      <c r="O155" s="124">
        <f t="shared" si="15"/>
        <v>3774406.2304418567</v>
      </c>
      <c r="P155" s="124">
        <f t="shared" si="16"/>
        <v>35510.75453936249</v>
      </c>
      <c r="Q155" s="124">
        <f t="shared" si="12"/>
        <v>7963.2210824911699</v>
      </c>
      <c r="R155" s="124">
        <f t="shared" si="13"/>
        <v>3817880.2060637106</v>
      </c>
      <c r="Z155" s="2"/>
    </row>
    <row r="156" spans="13:26" x14ac:dyDescent="0.2">
      <c r="M156" s="2"/>
      <c r="N156" s="1">
        <f t="shared" si="14"/>
        <v>98</v>
      </c>
      <c r="O156" s="124">
        <f t="shared" si="15"/>
        <v>3817880.2060637106</v>
      </c>
      <c r="P156" s="124">
        <f t="shared" si="16"/>
        <v>35510.75453936249</v>
      </c>
      <c r="Q156" s="124">
        <f t="shared" si="12"/>
        <v>8054.9422322761329</v>
      </c>
      <c r="R156" s="124">
        <f t="shared" si="13"/>
        <v>3861445.9028353496</v>
      </c>
      <c r="Z156" s="2"/>
    </row>
    <row r="157" spans="13:26" x14ac:dyDescent="0.2">
      <c r="M157" s="2"/>
      <c r="N157" s="1">
        <f t="shared" si="14"/>
        <v>99</v>
      </c>
      <c r="O157" s="124">
        <f t="shared" si="15"/>
        <v>3861445.9028353496</v>
      </c>
      <c r="P157" s="124">
        <f t="shared" si="16"/>
        <v>35510.75453936249</v>
      </c>
      <c r="Q157" s="124">
        <f t="shared" si="12"/>
        <v>8146.8568948281609</v>
      </c>
      <c r="R157" s="124">
        <f t="shared" si="13"/>
        <v>3905103.5142695406</v>
      </c>
      <c r="Z157" s="2"/>
    </row>
    <row r="158" spans="13:26" x14ac:dyDescent="0.2">
      <c r="M158" s="2"/>
      <c r="N158" s="1">
        <f t="shared" si="14"/>
        <v>100</v>
      </c>
      <c r="O158" s="124">
        <f t="shared" si="15"/>
        <v>3905103.5142695406</v>
      </c>
      <c r="P158" s="124">
        <f t="shared" si="16"/>
        <v>35510.75453936249</v>
      </c>
      <c r="Q158" s="124">
        <f t="shared" si="12"/>
        <v>8238.9654784194026</v>
      </c>
      <c r="R158" s="124">
        <f t="shared" si="13"/>
        <v>3948853.2342873225</v>
      </c>
      <c r="Z158" s="2"/>
    </row>
    <row r="159" spans="13:26" x14ac:dyDescent="0.2">
      <c r="M159" s="2"/>
      <c r="N159" s="1">
        <f t="shared" si="14"/>
        <v>101</v>
      </c>
      <c r="O159" s="124">
        <f t="shared" si="15"/>
        <v>3948853.2342873225</v>
      </c>
      <c r="P159" s="124">
        <f t="shared" si="16"/>
        <v>35510.75453936249</v>
      </c>
      <c r="Q159" s="124">
        <f t="shared" si="12"/>
        <v>8331.2683921833777</v>
      </c>
      <c r="R159" s="124">
        <f t="shared" si="13"/>
        <v>3992695.2572188685</v>
      </c>
      <c r="Z159" s="2"/>
    </row>
    <row r="160" spans="13:26" x14ac:dyDescent="0.2">
      <c r="M160" s="2"/>
      <c r="N160" s="1">
        <f t="shared" si="14"/>
        <v>102</v>
      </c>
      <c r="O160" s="124">
        <f t="shared" si="15"/>
        <v>3992695.2572188685</v>
      </c>
      <c r="P160" s="124">
        <f t="shared" si="16"/>
        <v>35510.75453936249</v>
      </c>
      <c r="Q160" s="124">
        <f t="shared" si="12"/>
        <v>8423.7660461167961</v>
      </c>
      <c r="R160" s="124">
        <f t="shared" si="13"/>
        <v>4036629.7778043477</v>
      </c>
      <c r="Z160" s="2"/>
    </row>
    <row r="161" spans="13:26" x14ac:dyDescent="0.2">
      <c r="M161" s="2"/>
      <c r="N161" s="1">
        <f t="shared" si="14"/>
        <v>103</v>
      </c>
      <c r="O161" s="124">
        <f t="shared" si="15"/>
        <v>4036629.7778043477</v>
      </c>
      <c r="P161" s="124">
        <f t="shared" si="16"/>
        <v>35510.75453936249</v>
      </c>
      <c r="Q161" s="124">
        <f t="shared" si="12"/>
        <v>8516.4588510813737</v>
      </c>
      <c r="R161" s="124">
        <f t="shared" si="13"/>
        <v>4080656.9911947916</v>
      </c>
      <c r="Z161" s="2"/>
    </row>
    <row r="162" spans="13:26" x14ac:dyDescent="0.2">
      <c r="M162" s="2"/>
      <c r="N162" s="1">
        <f t="shared" si="14"/>
        <v>104</v>
      </c>
      <c r="O162" s="124">
        <f t="shared" si="15"/>
        <v>4080656.9911947916</v>
      </c>
      <c r="P162" s="124">
        <f t="shared" si="16"/>
        <v>35510.75453936249</v>
      </c>
      <c r="Q162" s="124">
        <f t="shared" si="12"/>
        <v>8609.3472188056585</v>
      </c>
      <c r="R162" s="124">
        <f t="shared" si="13"/>
        <v>4124777.0929529597</v>
      </c>
      <c r="Z162" s="2"/>
    </row>
    <row r="163" spans="13:26" x14ac:dyDescent="0.2">
      <c r="M163" s="2"/>
      <c r="N163" s="1">
        <f t="shared" si="14"/>
        <v>105</v>
      </c>
      <c r="O163" s="124">
        <f t="shared" si="15"/>
        <v>4124777.0929529597</v>
      </c>
      <c r="P163" s="124">
        <f t="shared" si="16"/>
        <v>35510.75453936249</v>
      </c>
      <c r="Q163" s="124">
        <f t="shared" si="12"/>
        <v>8702.4315618868677</v>
      </c>
      <c r="R163" s="124">
        <f t="shared" si="13"/>
        <v>4168990.2790542091</v>
      </c>
      <c r="Z163" s="2"/>
    </row>
    <row r="164" spans="13:26" x14ac:dyDescent="0.2">
      <c r="M164" s="2"/>
      <c r="N164" s="1">
        <f t="shared" si="14"/>
        <v>106</v>
      </c>
      <c r="O164" s="124">
        <f t="shared" si="15"/>
        <v>4168990.2790542091</v>
      </c>
      <c r="P164" s="124">
        <f t="shared" si="16"/>
        <v>35510.75453936249</v>
      </c>
      <c r="Q164" s="124">
        <f t="shared" si="12"/>
        <v>8795.712293792707</v>
      </c>
      <c r="R164" s="124">
        <f t="shared" si="13"/>
        <v>4213296.7458873643</v>
      </c>
      <c r="Z164" s="2"/>
    </row>
    <row r="165" spans="13:26" x14ac:dyDescent="0.2">
      <c r="M165" s="2"/>
      <c r="N165" s="1">
        <f t="shared" si="14"/>
        <v>107</v>
      </c>
      <c r="O165" s="124">
        <f t="shared" si="15"/>
        <v>4213296.7458873643</v>
      </c>
      <c r="P165" s="124">
        <f t="shared" si="16"/>
        <v>35510.75453936249</v>
      </c>
      <c r="Q165" s="124">
        <f t="shared" si="12"/>
        <v>8889.1898288632146</v>
      </c>
      <c r="R165" s="124">
        <f t="shared" si="13"/>
        <v>4257696.6902555898</v>
      </c>
      <c r="Z165" s="2"/>
    </row>
    <row r="166" spans="13:26" x14ac:dyDescent="0.2">
      <c r="M166" s="2"/>
      <c r="N166" s="1">
        <f t="shared" si="14"/>
        <v>108</v>
      </c>
      <c r="O166" s="124">
        <f t="shared" si="15"/>
        <v>4257696.6902555898</v>
      </c>
      <c r="P166" s="124">
        <f t="shared" si="16"/>
        <v>35510.75453936249</v>
      </c>
      <c r="Q166" s="124">
        <f t="shared" si="12"/>
        <v>8982.864582312608</v>
      </c>
      <c r="R166" s="124">
        <f t="shared" si="13"/>
        <v>4302190.3093772642</v>
      </c>
      <c r="Z166" s="2"/>
    </row>
    <row r="167" spans="13:26" x14ac:dyDescent="0.2">
      <c r="M167" s="2"/>
      <c r="N167" s="1">
        <f t="shared" si="14"/>
        <v>109</v>
      </c>
      <c r="O167" s="124">
        <f t="shared" si="15"/>
        <v>4302190.3093772642</v>
      </c>
      <c r="P167" s="124">
        <f t="shared" si="16"/>
        <v>35510.75453936249</v>
      </c>
      <c r="Q167" s="124">
        <f t="shared" si="12"/>
        <v>9076.7369702311098</v>
      </c>
      <c r="R167" s="124">
        <f t="shared" si="13"/>
        <v>4346777.8008868573</v>
      </c>
      <c r="Z167" s="2"/>
    </row>
    <row r="168" spans="13:26" x14ac:dyDescent="0.2">
      <c r="M168" s="2"/>
      <c r="N168" s="1">
        <f t="shared" si="14"/>
        <v>110</v>
      </c>
      <c r="O168" s="124">
        <f t="shared" si="15"/>
        <v>4346777.8008868573</v>
      </c>
      <c r="P168" s="124">
        <f t="shared" si="16"/>
        <v>35510.75453936249</v>
      </c>
      <c r="Q168" s="124">
        <f t="shared" si="12"/>
        <v>9170.8074095868178</v>
      </c>
      <c r="R168" s="124">
        <f t="shared" si="13"/>
        <v>4391459.3628358059</v>
      </c>
      <c r="Z168" s="2"/>
    </row>
    <row r="169" spans="13:26" x14ac:dyDescent="0.2">
      <c r="M169" s="2"/>
      <c r="N169" s="1">
        <f t="shared" si="14"/>
        <v>111</v>
      </c>
      <c r="O169" s="124">
        <f t="shared" si="15"/>
        <v>4391459.3628358059</v>
      </c>
      <c r="P169" s="124">
        <f t="shared" si="16"/>
        <v>35510.75453936249</v>
      </c>
      <c r="Q169" s="124">
        <f t="shared" si="12"/>
        <v>9265.0763182275423</v>
      </c>
      <c r="R169" s="124">
        <f t="shared" si="13"/>
        <v>4436235.1936933957</v>
      </c>
      <c r="Z169" s="2"/>
    </row>
    <row r="170" spans="13:26" x14ac:dyDescent="0.2">
      <c r="M170" s="2"/>
      <c r="N170" s="1">
        <f t="shared" si="14"/>
        <v>112</v>
      </c>
      <c r="O170" s="124">
        <f t="shared" si="15"/>
        <v>4436235.1936933957</v>
      </c>
      <c r="P170" s="124">
        <f t="shared" si="16"/>
        <v>35510.75453936249</v>
      </c>
      <c r="Q170" s="124">
        <f t="shared" si="12"/>
        <v>9359.5441148826667</v>
      </c>
      <c r="R170" s="124">
        <f t="shared" si="13"/>
        <v>4481105.4923476409</v>
      </c>
      <c r="Z170" s="2"/>
    </row>
    <row r="171" spans="13:26" x14ac:dyDescent="0.2">
      <c r="M171" s="2"/>
      <c r="N171" s="1">
        <f t="shared" si="14"/>
        <v>113</v>
      </c>
      <c r="O171" s="124">
        <f t="shared" si="15"/>
        <v>4481105.4923476409</v>
      </c>
      <c r="P171" s="124">
        <f t="shared" si="16"/>
        <v>35510.75453936249</v>
      </c>
      <c r="Q171" s="124">
        <f t="shared" si="12"/>
        <v>9454.2112191650085</v>
      </c>
      <c r="R171" s="124">
        <f t="shared" si="13"/>
        <v>4526070.4581061676</v>
      </c>
      <c r="Z171" s="2"/>
    </row>
    <row r="172" spans="13:26" x14ac:dyDescent="0.2">
      <c r="M172" s="2"/>
      <c r="N172" s="1">
        <f t="shared" si="14"/>
        <v>114</v>
      </c>
      <c r="O172" s="124">
        <f t="shared" si="15"/>
        <v>4526070.4581061676</v>
      </c>
      <c r="P172" s="124">
        <f t="shared" si="16"/>
        <v>35510.75453936249</v>
      </c>
      <c r="Q172" s="124">
        <f t="shared" si="12"/>
        <v>9549.0780515726783</v>
      </c>
      <c r="R172" s="124">
        <f t="shared" si="13"/>
        <v>4571130.2906971024</v>
      </c>
      <c r="Z172" s="2"/>
    </row>
    <row r="173" spans="13:26" x14ac:dyDescent="0.2">
      <c r="M173" s="2"/>
      <c r="N173" s="1">
        <f t="shared" si="14"/>
        <v>115</v>
      </c>
      <c r="O173" s="124">
        <f t="shared" si="15"/>
        <v>4571130.2906971024</v>
      </c>
      <c r="P173" s="124">
        <f t="shared" si="16"/>
        <v>35510.75453936249</v>
      </c>
      <c r="Q173" s="124">
        <f t="shared" si="12"/>
        <v>9644.1450334909568</v>
      </c>
      <c r="R173" s="124">
        <f t="shared" si="13"/>
        <v>4616285.1902699554</v>
      </c>
      <c r="Z173" s="2"/>
    </row>
    <row r="174" spans="13:26" x14ac:dyDescent="0.2">
      <c r="M174" s="2"/>
      <c r="N174" s="1">
        <f t="shared" si="14"/>
        <v>116</v>
      </c>
      <c r="O174" s="124">
        <f t="shared" si="15"/>
        <v>4616285.1902699554</v>
      </c>
      <c r="P174" s="124">
        <f t="shared" si="16"/>
        <v>35510.75453936249</v>
      </c>
      <c r="Q174" s="124">
        <f t="shared" si="12"/>
        <v>9739.4125871941578</v>
      </c>
      <c r="R174" s="124">
        <f t="shared" si="13"/>
        <v>4661535.3573965114</v>
      </c>
      <c r="Z174" s="2"/>
    </row>
    <row r="175" spans="13:26" x14ac:dyDescent="0.2">
      <c r="M175" s="2"/>
      <c r="N175" s="1">
        <f t="shared" si="14"/>
        <v>117</v>
      </c>
      <c r="O175" s="124">
        <f t="shared" si="15"/>
        <v>4661535.3573965114</v>
      </c>
      <c r="P175" s="124">
        <f t="shared" si="16"/>
        <v>35510.75453936249</v>
      </c>
      <c r="Q175" s="124">
        <f t="shared" si="12"/>
        <v>9834.8811358475068</v>
      </c>
      <c r="R175" s="124">
        <f t="shared" si="13"/>
        <v>4706880.9930717209</v>
      </c>
      <c r="Z175" s="2"/>
    </row>
    <row r="176" spans="13:26" x14ac:dyDescent="0.2">
      <c r="M176" s="2"/>
      <c r="N176" s="1">
        <f t="shared" si="14"/>
        <v>118</v>
      </c>
      <c r="O176" s="124">
        <f t="shared" si="15"/>
        <v>4706880.9930717209</v>
      </c>
      <c r="P176" s="124">
        <f t="shared" si="16"/>
        <v>35510.75453936249</v>
      </c>
      <c r="Q176" s="124">
        <f t="shared" si="12"/>
        <v>9930.5511035090203</v>
      </c>
      <c r="R176" s="124">
        <f t="shared" si="13"/>
        <v>4752322.2987145921</v>
      </c>
      <c r="Z176" s="2"/>
    </row>
    <row r="177" spans="13:26" x14ac:dyDescent="0.2">
      <c r="M177" s="2"/>
      <c r="N177" s="1">
        <f t="shared" si="14"/>
        <v>119</v>
      </c>
      <c r="O177" s="124">
        <f t="shared" si="15"/>
        <v>4752322.2987145921</v>
      </c>
      <c r="P177" s="124">
        <f t="shared" si="16"/>
        <v>35510.75453936249</v>
      </c>
      <c r="Q177" s="124">
        <f t="shared" si="12"/>
        <v>10026.422915131396</v>
      </c>
      <c r="R177" s="124">
        <f t="shared" si="13"/>
        <v>4797859.4761690861</v>
      </c>
      <c r="Z177" s="2"/>
    </row>
    <row r="178" spans="13:26" x14ac:dyDescent="0.2">
      <c r="M178" s="2"/>
      <c r="N178" s="1">
        <f t="shared" si="14"/>
        <v>120</v>
      </c>
      <c r="O178" s="124">
        <f t="shared" si="15"/>
        <v>4797859.4761690861</v>
      </c>
      <c r="P178" s="124">
        <f t="shared" si="16"/>
        <v>35510.75453936249</v>
      </c>
      <c r="Q178" s="124">
        <f t="shared" si="12"/>
        <v>10122.496996563885</v>
      </c>
      <c r="R178" s="124">
        <f t="shared" si="13"/>
        <v>4843492.7277050121</v>
      </c>
      <c r="Z178" s="2"/>
    </row>
    <row r="179" spans="13:26" x14ac:dyDescent="0.2">
      <c r="M179" s="2"/>
      <c r="N179" s="1">
        <f t="shared" si="14"/>
        <v>121</v>
      </c>
      <c r="O179" s="124">
        <f t="shared" si="15"/>
        <v>4843492.7277050121</v>
      </c>
      <c r="P179" s="124">
        <f t="shared" si="16"/>
        <v>35510.75453936249</v>
      </c>
      <c r="Q179" s="124">
        <f t="shared" si="12"/>
        <v>10218.7737745542</v>
      </c>
      <c r="R179" s="124">
        <f t="shared" si="13"/>
        <v>4889222.2560189283</v>
      </c>
      <c r="Z179" s="2"/>
    </row>
    <row r="180" spans="13:26" x14ac:dyDescent="0.2">
      <c r="M180" s="2"/>
      <c r="N180" s="1">
        <f t="shared" si="14"/>
        <v>122</v>
      </c>
      <c r="O180" s="124">
        <f t="shared" si="15"/>
        <v>4889222.2560189283</v>
      </c>
      <c r="P180" s="124">
        <f t="shared" si="16"/>
        <v>35510.75453936249</v>
      </c>
      <c r="Q180" s="124">
        <f t="shared" si="12"/>
        <v>10315.253676750399</v>
      </c>
      <c r="R180" s="124">
        <f t="shared" si="13"/>
        <v>4935048.2642350411</v>
      </c>
      <c r="Z180" s="2"/>
    </row>
    <row r="181" spans="13:26" x14ac:dyDescent="0.2">
      <c r="M181" s="2"/>
      <c r="N181" s="1">
        <f t="shared" si="14"/>
        <v>123</v>
      </c>
      <c r="O181" s="124">
        <f t="shared" si="15"/>
        <v>4935048.2642350411</v>
      </c>
      <c r="P181" s="124">
        <f t="shared" si="16"/>
        <v>35510.75453936249</v>
      </c>
      <c r="Q181" s="124">
        <f t="shared" si="12"/>
        <v>10411.937131702793</v>
      </c>
      <c r="R181" s="124">
        <f t="shared" si="13"/>
        <v>4980970.9559061062</v>
      </c>
      <c r="Z181" s="2"/>
    </row>
    <row r="182" spans="13:26" x14ac:dyDescent="0.2">
      <c r="M182" s="2"/>
      <c r="N182" s="1">
        <f t="shared" si="14"/>
        <v>124</v>
      </c>
      <c r="O182" s="124">
        <f t="shared" si="15"/>
        <v>4980970.9559061062</v>
      </c>
      <c r="P182" s="124">
        <f t="shared" si="16"/>
        <v>35510.75453936249</v>
      </c>
      <c r="Q182" s="124">
        <f t="shared" si="12"/>
        <v>10508.824568865844</v>
      </c>
      <c r="R182" s="124">
        <f t="shared" si="13"/>
        <v>5026990.5350143341</v>
      </c>
      <c r="Z182" s="2"/>
    </row>
    <row r="183" spans="13:26" x14ac:dyDescent="0.2">
      <c r="M183" s="2"/>
      <c r="N183" s="1">
        <f t="shared" si="14"/>
        <v>125</v>
      </c>
      <c r="O183" s="124">
        <f t="shared" si="15"/>
        <v>5026990.5350143341</v>
      </c>
      <c r="P183" s="124">
        <f t="shared" si="16"/>
        <v>35510.75453936249</v>
      </c>
      <c r="Q183" s="124">
        <f t="shared" si="12"/>
        <v>10605.916418600076</v>
      </c>
      <c r="R183" s="124">
        <f t="shared" si="13"/>
        <v>5073107.2059722962</v>
      </c>
      <c r="Z183" s="2"/>
    </row>
    <row r="184" spans="13:26" x14ac:dyDescent="0.2">
      <c r="M184" s="2"/>
      <c r="N184" s="1">
        <f t="shared" si="14"/>
        <v>126</v>
      </c>
      <c r="O184" s="124">
        <f t="shared" si="15"/>
        <v>5073107.2059722962</v>
      </c>
      <c r="P184" s="124">
        <f t="shared" si="16"/>
        <v>35510.75453936249</v>
      </c>
      <c r="Q184" s="124">
        <f t="shared" si="12"/>
        <v>10703.213112173986</v>
      </c>
      <c r="R184" s="124">
        <f t="shared" si="13"/>
        <v>5119321.1736238319</v>
      </c>
      <c r="Z184" s="2"/>
    </row>
    <row r="185" spans="13:26" x14ac:dyDescent="0.2">
      <c r="M185" s="2"/>
      <c r="N185" s="1">
        <f t="shared" si="14"/>
        <v>127</v>
      </c>
      <c r="O185" s="124">
        <f t="shared" si="15"/>
        <v>5119321.1736238319</v>
      </c>
      <c r="P185" s="124">
        <f t="shared" si="16"/>
        <v>35510.75453936249</v>
      </c>
      <c r="Q185" s="124">
        <f t="shared" si="12"/>
        <v>10800.715081765953</v>
      </c>
      <c r="R185" s="124">
        <f t="shared" si="13"/>
        <v>5165632.6432449603</v>
      </c>
      <c r="Z185" s="2"/>
    </row>
    <row r="186" spans="13:26" x14ac:dyDescent="0.2">
      <c r="M186" s="2"/>
      <c r="N186" s="1">
        <f t="shared" si="14"/>
        <v>128</v>
      </c>
      <c r="O186" s="124">
        <f t="shared" si="15"/>
        <v>5165632.6432449603</v>
      </c>
      <c r="P186" s="124">
        <f t="shared" si="16"/>
        <v>35510.75453936249</v>
      </c>
      <c r="Q186" s="124">
        <f t="shared" si="12"/>
        <v>10898.422760466172</v>
      </c>
      <c r="R186" s="124">
        <f t="shared" si="13"/>
        <v>5212041.8205447886</v>
      </c>
      <c r="Z186" s="2"/>
    </row>
    <row r="187" spans="13:26" x14ac:dyDescent="0.2">
      <c r="M187" s="2"/>
      <c r="N187" s="1">
        <f t="shared" si="14"/>
        <v>129</v>
      </c>
      <c r="O187" s="124">
        <f t="shared" si="15"/>
        <v>5212041.8205447886</v>
      </c>
      <c r="P187" s="124">
        <f t="shared" si="16"/>
        <v>35510.75453936249</v>
      </c>
      <c r="Q187" s="124">
        <f t="shared" ref="Q187:Q250" si="17">O187*$P$53</f>
        <v>10996.336582278564</v>
      </c>
      <c r="R187" s="124">
        <f t="shared" ref="R187:R250" si="18">O187+P187+Q187</f>
        <v>5258548.9116664296</v>
      </c>
      <c r="Z187" s="2"/>
    </row>
    <row r="188" spans="13:26" x14ac:dyDescent="0.2">
      <c r="M188" s="2"/>
      <c r="N188" s="1">
        <f t="shared" ref="N188:N251" si="19">N187+1</f>
        <v>130</v>
      </c>
      <c r="O188" s="124">
        <f t="shared" ref="O188:O251" si="20">R187</f>
        <v>5258548.9116664296</v>
      </c>
      <c r="P188" s="124">
        <f t="shared" ref="P188:P251" si="21">P187</f>
        <v>35510.75453936249</v>
      </c>
      <c r="Q188" s="124">
        <f t="shared" si="17"/>
        <v>11094.456982122709</v>
      </c>
      <c r="R188" s="124">
        <f t="shared" si="18"/>
        <v>5305154.1231879145</v>
      </c>
      <c r="Z188" s="2"/>
    </row>
    <row r="189" spans="13:26" x14ac:dyDescent="0.2">
      <c r="M189" s="2"/>
      <c r="N189" s="1">
        <f t="shared" si="19"/>
        <v>131</v>
      </c>
      <c r="O189" s="124">
        <f t="shared" si="20"/>
        <v>5305154.1231879145</v>
      </c>
      <c r="P189" s="124">
        <f t="shared" si="21"/>
        <v>35510.75453936249</v>
      </c>
      <c r="Q189" s="124">
        <f t="shared" si="17"/>
        <v>11192.784395835781</v>
      </c>
      <c r="R189" s="124">
        <f t="shared" si="18"/>
        <v>5351857.662123112</v>
      </c>
      <c r="Z189" s="2"/>
    </row>
    <row r="190" spans="13:26" x14ac:dyDescent="0.2">
      <c r="M190" s="2"/>
      <c r="N190" s="1">
        <f t="shared" si="19"/>
        <v>132</v>
      </c>
      <c r="O190" s="124">
        <f t="shared" si="20"/>
        <v>5351857.662123112</v>
      </c>
      <c r="P190" s="124">
        <f t="shared" si="21"/>
        <v>35510.75453936249</v>
      </c>
      <c r="Q190" s="124">
        <f t="shared" si="17"/>
        <v>11291.319260174474</v>
      </c>
      <c r="R190" s="124">
        <f t="shared" si="18"/>
        <v>5398659.7359226486</v>
      </c>
      <c r="Z190" s="2"/>
    </row>
    <row r="191" spans="13:26" x14ac:dyDescent="0.2">
      <c r="M191" s="2"/>
      <c r="N191" s="1">
        <f t="shared" si="19"/>
        <v>133</v>
      </c>
      <c r="O191" s="124">
        <f t="shared" si="20"/>
        <v>5398659.7359226486</v>
      </c>
      <c r="P191" s="124">
        <f t="shared" si="21"/>
        <v>35510.75453936249</v>
      </c>
      <c r="Q191" s="124">
        <f t="shared" si="17"/>
        <v>11390.062012816959</v>
      </c>
      <c r="R191" s="124">
        <f t="shared" si="18"/>
        <v>5445560.5524748275</v>
      </c>
      <c r="Z191" s="2"/>
    </row>
    <row r="192" spans="13:26" x14ac:dyDescent="0.2">
      <c r="M192" s="2"/>
      <c r="N192" s="1">
        <f t="shared" si="19"/>
        <v>134</v>
      </c>
      <c r="O192" s="124">
        <f t="shared" si="20"/>
        <v>5445560.5524748275</v>
      </c>
      <c r="P192" s="124">
        <f t="shared" si="21"/>
        <v>35510.75453936249</v>
      </c>
      <c r="Q192" s="124">
        <f t="shared" si="17"/>
        <v>11489.013092364812</v>
      </c>
      <c r="R192" s="124">
        <f t="shared" si="18"/>
        <v>5492560.3201065548</v>
      </c>
      <c r="Z192" s="2"/>
    </row>
    <row r="193" spans="13:26" x14ac:dyDescent="0.2">
      <c r="M193" s="2"/>
      <c r="N193" s="1">
        <f t="shared" si="19"/>
        <v>135</v>
      </c>
      <c r="O193" s="124">
        <f t="shared" si="20"/>
        <v>5492560.3201065548</v>
      </c>
      <c r="P193" s="124">
        <f t="shared" si="21"/>
        <v>35510.75453936249</v>
      </c>
      <c r="Q193" s="124">
        <f t="shared" si="17"/>
        <v>11588.172938344969</v>
      </c>
      <c r="R193" s="124">
        <f t="shared" si="18"/>
        <v>5539659.2475842619</v>
      </c>
      <c r="Z193" s="2"/>
    </row>
    <row r="194" spans="13:26" x14ac:dyDescent="0.2">
      <c r="M194" s="2"/>
      <c r="N194" s="1">
        <f t="shared" si="19"/>
        <v>136</v>
      </c>
      <c r="O194" s="124">
        <f t="shared" si="20"/>
        <v>5539659.2475842619</v>
      </c>
      <c r="P194" s="124">
        <f t="shared" si="21"/>
        <v>35510.75453936249</v>
      </c>
      <c r="Q194" s="124">
        <f t="shared" si="17"/>
        <v>11687.541991211674</v>
      </c>
      <c r="R194" s="124">
        <f t="shared" si="18"/>
        <v>5586857.5441148356</v>
      </c>
      <c r="Z194" s="2"/>
    </row>
    <row r="195" spans="13:26" x14ac:dyDescent="0.2">
      <c r="M195" s="2"/>
      <c r="N195" s="1">
        <f t="shared" si="19"/>
        <v>137</v>
      </c>
      <c r="O195" s="124">
        <f t="shared" si="20"/>
        <v>5586857.5441148356</v>
      </c>
      <c r="P195" s="124">
        <f t="shared" si="21"/>
        <v>35510.75453936249</v>
      </c>
      <c r="Q195" s="124">
        <f t="shared" si="17"/>
        <v>11787.120692348444</v>
      </c>
      <c r="R195" s="124">
        <f t="shared" si="18"/>
        <v>5634155.4193465458</v>
      </c>
      <c r="Z195" s="2"/>
    </row>
    <row r="196" spans="13:26" x14ac:dyDescent="0.2">
      <c r="M196" s="2"/>
      <c r="N196" s="1">
        <f t="shared" si="19"/>
        <v>138</v>
      </c>
      <c r="O196" s="124">
        <f t="shared" si="20"/>
        <v>5634155.4193465458</v>
      </c>
      <c r="P196" s="124">
        <f t="shared" si="21"/>
        <v>35510.75453936249</v>
      </c>
      <c r="Q196" s="124">
        <f t="shared" si="17"/>
        <v>11886.909484070024</v>
      </c>
      <c r="R196" s="124">
        <f t="shared" si="18"/>
        <v>5681553.0833699778</v>
      </c>
      <c r="Z196" s="2"/>
    </row>
    <row r="197" spans="13:26" x14ac:dyDescent="0.2">
      <c r="M197" s="2"/>
      <c r="N197" s="1">
        <f t="shared" si="19"/>
        <v>139</v>
      </c>
      <c r="O197" s="124">
        <f t="shared" si="20"/>
        <v>5681553.0833699778</v>
      </c>
      <c r="P197" s="124">
        <f t="shared" si="21"/>
        <v>35510.75453936249</v>
      </c>
      <c r="Q197" s="124">
        <f t="shared" si="17"/>
        <v>11986.908809624349</v>
      </c>
      <c r="R197" s="124">
        <f t="shared" si="18"/>
        <v>5729050.7467189645</v>
      </c>
      <c r="Z197" s="2"/>
    </row>
    <row r="198" spans="13:26" x14ac:dyDescent="0.2">
      <c r="M198" s="2"/>
      <c r="N198" s="1">
        <f t="shared" si="19"/>
        <v>140</v>
      </c>
      <c r="O198" s="124">
        <f t="shared" si="20"/>
        <v>5729050.7467189645</v>
      </c>
      <c r="P198" s="124">
        <f t="shared" si="21"/>
        <v>35510.75453936249</v>
      </c>
      <c r="Q198" s="124">
        <f t="shared" si="17"/>
        <v>12087.119113194518</v>
      </c>
      <c r="R198" s="124">
        <f t="shared" si="18"/>
        <v>5776648.6203715215</v>
      </c>
      <c r="Z198" s="2"/>
    </row>
    <row r="199" spans="13:26" x14ac:dyDescent="0.2">
      <c r="M199" s="2"/>
      <c r="N199" s="1">
        <f t="shared" si="19"/>
        <v>141</v>
      </c>
      <c r="O199" s="124">
        <f t="shared" si="20"/>
        <v>5776648.6203715215</v>
      </c>
      <c r="P199" s="124">
        <f t="shared" si="21"/>
        <v>35510.75453936249</v>
      </c>
      <c r="Q199" s="124">
        <f t="shared" si="17"/>
        <v>12187.540839900767</v>
      </c>
      <c r="R199" s="124">
        <f t="shared" si="18"/>
        <v>5824346.9157507848</v>
      </c>
      <c r="Z199" s="2"/>
    </row>
    <row r="200" spans="13:26" x14ac:dyDescent="0.2">
      <c r="M200" s="2"/>
      <c r="N200" s="1">
        <f t="shared" si="19"/>
        <v>142</v>
      </c>
      <c r="O200" s="124">
        <f t="shared" si="20"/>
        <v>5824346.9157507848</v>
      </c>
      <c r="P200" s="124">
        <f t="shared" si="21"/>
        <v>35510.75453936249</v>
      </c>
      <c r="Q200" s="124">
        <f t="shared" si="17"/>
        <v>12288.174435802439</v>
      </c>
      <c r="R200" s="124">
        <f t="shared" si="18"/>
        <v>5872145.8447259497</v>
      </c>
      <c r="Z200" s="2"/>
    </row>
    <row r="201" spans="13:26" x14ac:dyDescent="0.2">
      <c r="M201" s="2"/>
      <c r="N201" s="1">
        <f t="shared" si="19"/>
        <v>143</v>
      </c>
      <c r="O201" s="124">
        <f t="shared" si="20"/>
        <v>5872145.8447259497</v>
      </c>
      <c r="P201" s="124">
        <f t="shared" si="21"/>
        <v>35510.75453936249</v>
      </c>
      <c r="Q201" s="124">
        <f t="shared" si="17"/>
        <v>12389.020347899976</v>
      </c>
      <c r="R201" s="124">
        <f t="shared" si="18"/>
        <v>5920045.6196132116</v>
      </c>
      <c r="Z201" s="2"/>
    </row>
    <row r="202" spans="13:26" x14ac:dyDescent="0.2">
      <c r="M202" s="2"/>
      <c r="N202" s="1">
        <f t="shared" si="19"/>
        <v>144</v>
      </c>
      <c r="O202" s="124">
        <f t="shared" si="20"/>
        <v>5920045.6196132116</v>
      </c>
      <c r="P202" s="124">
        <f t="shared" si="21"/>
        <v>35510.75453936249</v>
      </c>
      <c r="Q202" s="124">
        <f t="shared" si="17"/>
        <v>12490.079024136892</v>
      </c>
      <c r="R202" s="124">
        <f t="shared" si="18"/>
        <v>5968046.4531767108</v>
      </c>
      <c r="Z202" s="2"/>
    </row>
    <row r="203" spans="13:26" x14ac:dyDescent="0.2">
      <c r="M203" s="2"/>
      <c r="N203" s="1">
        <f t="shared" si="19"/>
        <v>145</v>
      </c>
      <c r="O203" s="124">
        <f t="shared" si="20"/>
        <v>5968046.4531767108</v>
      </c>
      <c r="P203" s="124">
        <f t="shared" si="21"/>
        <v>35510.75453936249</v>
      </c>
      <c r="Q203" s="124">
        <f t="shared" si="17"/>
        <v>12591.350913401779</v>
      </c>
      <c r="R203" s="124">
        <f t="shared" si="18"/>
        <v>6016148.5586294746</v>
      </c>
      <c r="Z203" s="2"/>
    </row>
    <row r="204" spans="13:26" x14ac:dyDescent="0.2">
      <c r="M204" s="2"/>
      <c r="N204" s="1">
        <f t="shared" si="19"/>
        <v>146</v>
      </c>
      <c r="O204" s="124">
        <f t="shared" si="20"/>
        <v>6016148.5586294746</v>
      </c>
      <c r="P204" s="124">
        <f t="shared" si="21"/>
        <v>35510.75453936249</v>
      </c>
      <c r="Q204" s="124">
        <f t="shared" si="17"/>
        <v>12692.836465530285</v>
      </c>
      <c r="R204" s="124">
        <f t="shared" si="18"/>
        <v>6064352.1496343669</v>
      </c>
      <c r="Z204" s="2"/>
    </row>
    <row r="205" spans="13:26" x14ac:dyDescent="0.2">
      <c r="M205" s="2"/>
      <c r="N205" s="1">
        <f t="shared" si="19"/>
        <v>147</v>
      </c>
      <c r="O205" s="124">
        <f t="shared" si="20"/>
        <v>6064352.1496343669</v>
      </c>
      <c r="P205" s="124">
        <f t="shared" si="21"/>
        <v>35510.75453936249</v>
      </c>
      <c r="Q205" s="124">
        <f t="shared" si="17"/>
        <v>12794.536131307119</v>
      </c>
      <c r="R205" s="124">
        <f t="shared" si="18"/>
        <v>6112657.4403050365</v>
      </c>
      <c r="Z205" s="2"/>
    </row>
    <row r="206" spans="13:26" x14ac:dyDescent="0.2">
      <c r="M206" s="2"/>
      <c r="N206" s="1">
        <f t="shared" si="19"/>
        <v>148</v>
      </c>
      <c r="O206" s="124">
        <f t="shared" si="20"/>
        <v>6112657.4403050365</v>
      </c>
      <c r="P206" s="124">
        <f t="shared" si="21"/>
        <v>35510.75453936249</v>
      </c>
      <c r="Q206" s="124">
        <f t="shared" si="17"/>
        <v>12896.450362468058</v>
      </c>
      <c r="R206" s="124">
        <f t="shared" si="18"/>
        <v>6161064.6452068668</v>
      </c>
      <c r="Z206" s="2"/>
    </row>
    <row r="207" spans="13:26" x14ac:dyDescent="0.2">
      <c r="M207" s="2"/>
      <c r="N207" s="1">
        <f t="shared" si="19"/>
        <v>149</v>
      </c>
      <c r="O207" s="124">
        <f t="shared" si="20"/>
        <v>6161064.6452068668</v>
      </c>
      <c r="P207" s="124">
        <f t="shared" si="21"/>
        <v>35510.75453936249</v>
      </c>
      <c r="Q207" s="124">
        <f t="shared" si="17"/>
        <v>12998.579611701944</v>
      </c>
      <c r="R207" s="124">
        <f t="shared" si="18"/>
        <v>6209573.9793579308</v>
      </c>
      <c r="Z207" s="2"/>
    </row>
    <row r="208" spans="13:26" x14ac:dyDescent="0.2">
      <c r="M208" s="2"/>
      <c r="N208" s="1">
        <f t="shared" si="19"/>
        <v>150</v>
      </c>
      <c r="O208" s="124">
        <f t="shared" si="20"/>
        <v>6209573.9793579308</v>
      </c>
      <c r="P208" s="124">
        <f t="shared" si="21"/>
        <v>35510.75453936249</v>
      </c>
      <c r="Q208" s="124">
        <f t="shared" si="17"/>
        <v>13100.924332652698</v>
      </c>
      <c r="R208" s="124">
        <f t="shared" si="18"/>
        <v>6258185.6582299452</v>
      </c>
      <c r="Z208" s="2"/>
    </row>
    <row r="209" spans="13:26" x14ac:dyDescent="0.2">
      <c r="M209" s="2"/>
      <c r="N209" s="1">
        <f t="shared" si="19"/>
        <v>151</v>
      </c>
      <c r="O209" s="124">
        <f t="shared" si="20"/>
        <v>6258185.6582299452</v>
      </c>
      <c r="P209" s="124">
        <f t="shared" si="21"/>
        <v>35510.75453936249</v>
      </c>
      <c r="Q209" s="124">
        <f t="shared" si="17"/>
        <v>13203.484979921341</v>
      </c>
      <c r="R209" s="124">
        <f t="shared" si="18"/>
        <v>6306899.8977492284</v>
      </c>
      <c r="Z209" s="2"/>
    </row>
    <row r="210" spans="13:26" x14ac:dyDescent="0.2">
      <c r="M210" s="2"/>
      <c r="N210" s="1">
        <f t="shared" si="19"/>
        <v>152</v>
      </c>
      <c r="O210" s="124">
        <f t="shared" si="20"/>
        <v>6306899.8977492284</v>
      </c>
      <c r="P210" s="124">
        <f t="shared" si="21"/>
        <v>35510.75453936249</v>
      </c>
      <c r="Q210" s="124">
        <f t="shared" si="17"/>
        <v>13306.262009068007</v>
      </c>
      <c r="R210" s="124">
        <f t="shared" si="18"/>
        <v>6355716.914297659</v>
      </c>
      <c r="Z210" s="2"/>
    </row>
    <row r="211" spans="13:26" x14ac:dyDescent="0.2">
      <c r="M211" s="2"/>
      <c r="N211" s="1">
        <f t="shared" si="19"/>
        <v>153</v>
      </c>
      <c r="O211" s="124">
        <f t="shared" si="20"/>
        <v>6355716.914297659</v>
      </c>
      <c r="P211" s="124">
        <f t="shared" si="21"/>
        <v>35510.75453936249</v>
      </c>
      <c r="Q211" s="124">
        <f t="shared" si="17"/>
        <v>13409.255876613968</v>
      </c>
      <c r="R211" s="124">
        <f t="shared" si="18"/>
        <v>6404636.9247136349</v>
      </c>
      <c r="Z211" s="2"/>
    </row>
    <row r="212" spans="13:26" x14ac:dyDescent="0.2">
      <c r="M212" s="2"/>
      <c r="N212" s="1">
        <f t="shared" si="19"/>
        <v>154</v>
      </c>
      <c r="O212" s="124">
        <f t="shared" si="20"/>
        <v>6404636.9247136349</v>
      </c>
      <c r="P212" s="124">
        <f t="shared" si="21"/>
        <v>35510.75453936249</v>
      </c>
      <c r="Q212" s="124">
        <f t="shared" si="17"/>
        <v>13512.467040043663</v>
      </c>
      <c r="R212" s="124">
        <f t="shared" si="18"/>
        <v>6453660.1462930404</v>
      </c>
      <c r="Z212" s="2"/>
    </row>
    <row r="213" spans="13:26" x14ac:dyDescent="0.2">
      <c r="M213" s="2"/>
      <c r="N213" s="1">
        <f t="shared" si="19"/>
        <v>155</v>
      </c>
      <c r="O213" s="124">
        <f t="shared" si="20"/>
        <v>6453660.1462930404</v>
      </c>
      <c r="P213" s="124">
        <f t="shared" si="21"/>
        <v>35510.75453936249</v>
      </c>
      <c r="Q213" s="124">
        <f t="shared" si="17"/>
        <v>13615.895957806724</v>
      </c>
      <c r="R213" s="124">
        <f t="shared" si="18"/>
        <v>6502786.7967902096</v>
      </c>
      <c r="Z213" s="2"/>
    </row>
    <row r="214" spans="13:26" x14ac:dyDescent="0.2">
      <c r="M214" s="2"/>
      <c r="N214" s="1">
        <f t="shared" si="19"/>
        <v>156</v>
      </c>
      <c r="O214" s="124">
        <f t="shared" si="20"/>
        <v>6502786.7967902096</v>
      </c>
      <c r="P214" s="124">
        <f t="shared" si="21"/>
        <v>35510.75453936249</v>
      </c>
      <c r="Q214" s="124">
        <f t="shared" si="17"/>
        <v>13719.543089320026</v>
      </c>
      <c r="R214" s="124">
        <f t="shared" si="18"/>
        <v>6552017.0944188917</v>
      </c>
      <c r="Z214" s="2"/>
    </row>
    <row r="215" spans="13:26" x14ac:dyDescent="0.2">
      <c r="M215" s="2"/>
      <c r="N215" s="1">
        <f t="shared" si="19"/>
        <v>157</v>
      </c>
      <c r="O215" s="124">
        <f t="shared" si="20"/>
        <v>6552017.0944188917</v>
      </c>
      <c r="P215" s="124">
        <f t="shared" si="21"/>
        <v>35510.75453936249</v>
      </c>
      <c r="Q215" s="124">
        <f t="shared" si="17"/>
        <v>13823.408894969711</v>
      </c>
      <c r="R215" s="124">
        <f t="shared" si="18"/>
        <v>6601351.2578532239</v>
      </c>
      <c r="Z215" s="2"/>
    </row>
    <row r="216" spans="13:26" x14ac:dyDescent="0.2">
      <c r="M216" s="2"/>
      <c r="N216" s="1">
        <f t="shared" si="19"/>
        <v>158</v>
      </c>
      <c r="O216" s="124">
        <f t="shared" si="20"/>
        <v>6601351.2578532239</v>
      </c>
      <c r="P216" s="124">
        <f t="shared" si="21"/>
        <v>35510.75453936249</v>
      </c>
      <c r="Q216" s="124">
        <f t="shared" si="17"/>
        <v>13927.493836113248</v>
      </c>
      <c r="R216" s="124">
        <f t="shared" si="18"/>
        <v>6650789.5062286993</v>
      </c>
      <c r="Z216" s="2"/>
    </row>
    <row r="217" spans="13:26" x14ac:dyDescent="0.2">
      <c r="M217" s="2"/>
      <c r="N217" s="1">
        <f t="shared" si="19"/>
        <v>159</v>
      </c>
      <c r="O217" s="124">
        <f t="shared" si="20"/>
        <v>6650789.5062286993</v>
      </c>
      <c r="P217" s="124">
        <f t="shared" si="21"/>
        <v>35510.75453936249</v>
      </c>
      <c r="Q217" s="124">
        <f t="shared" si="17"/>
        <v>14031.798375081469</v>
      </c>
      <c r="R217" s="124">
        <f t="shared" si="18"/>
        <v>6700332.0591431428</v>
      </c>
      <c r="Z217" s="2"/>
    </row>
    <row r="218" spans="13:26" x14ac:dyDescent="0.2">
      <c r="M218" s="2"/>
      <c r="N218" s="1">
        <f t="shared" si="19"/>
        <v>160</v>
      </c>
      <c r="O218" s="124">
        <f t="shared" si="20"/>
        <v>6700332.0591431428</v>
      </c>
      <c r="P218" s="124">
        <f t="shared" si="21"/>
        <v>35510.75453936249</v>
      </c>
      <c r="Q218" s="124">
        <f t="shared" si="17"/>
        <v>14136.322975180634</v>
      </c>
      <c r="R218" s="124">
        <f t="shared" si="18"/>
        <v>6749979.136657686</v>
      </c>
      <c r="Z218" s="2"/>
    </row>
    <row r="219" spans="13:26" x14ac:dyDescent="0.2">
      <c r="M219" s="2"/>
      <c r="N219" s="1">
        <f t="shared" si="19"/>
        <v>161</v>
      </c>
      <c r="O219" s="124">
        <f t="shared" si="20"/>
        <v>6749979.136657686</v>
      </c>
      <c r="P219" s="124">
        <f t="shared" si="21"/>
        <v>35510.75453936249</v>
      </c>
      <c r="Q219" s="124">
        <f t="shared" si="17"/>
        <v>14241.068100694483</v>
      </c>
      <c r="R219" s="124">
        <f t="shared" si="18"/>
        <v>6799730.9592977427</v>
      </c>
      <c r="Z219" s="2"/>
    </row>
    <row r="220" spans="13:26" x14ac:dyDescent="0.2">
      <c r="M220" s="2"/>
      <c r="N220" s="1">
        <f t="shared" si="19"/>
        <v>162</v>
      </c>
      <c r="O220" s="124">
        <f t="shared" si="20"/>
        <v>6799730.9592977427</v>
      </c>
      <c r="P220" s="124">
        <f t="shared" si="21"/>
        <v>35510.75453936249</v>
      </c>
      <c r="Q220" s="124">
        <f t="shared" si="17"/>
        <v>14346.034216886295</v>
      </c>
      <c r="R220" s="124">
        <f t="shared" si="18"/>
        <v>6849587.7480539912</v>
      </c>
      <c r="Z220" s="2"/>
    </row>
    <row r="221" spans="13:26" x14ac:dyDescent="0.2">
      <c r="M221" s="2"/>
      <c r="N221" s="1">
        <f t="shared" si="19"/>
        <v>163</v>
      </c>
      <c r="O221" s="124">
        <f t="shared" si="20"/>
        <v>6849587.7480539912</v>
      </c>
      <c r="P221" s="124">
        <f t="shared" si="21"/>
        <v>35510.75453936249</v>
      </c>
      <c r="Q221" s="124">
        <f t="shared" si="17"/>
        <v>14451.221790000965</v>
      </c>
      <c r="R221" s="124">
        <f t="shared" si="18"/>
        <v>6899549.7243833542</v>
      </c>
      <c r="Z221" s="2"/>
    </row>
    <row r="222" spans="13:26" x14ac:dyDescent="0.2">
      <c r="M222" s="2"/>
      <c r="N222" s="1">
        <f t="shared" si="19"/>
        <v>164</v>
      </c>
      <c r="O222" s="124">
        <f t="shared" si="20"/>
        <v>6899549.7243833542</v>
      </c>
      <c r="P222" s="124">
        <f t="shared" si="21"/>
        <v>35510.75453936249</v>
      </c>
      <c r="Q222" s="124">
        <f t="shared" si="17"/>
        <v>14556.631287267064</v>
      </c>
      <c r="R222" s="124">
        <f t="shared" si="18"/>
        <v>6949617.1102099838</v>
      </c>
      <c r="Z222" s="2"/>
    </row>
    <row r="223" spans="13:26" x14ac:dyDescent="0.2">
      <c r="M223" s="2"/>
      <c r="N223" s="1">
        <f t="shared" si="19"/>
        <v>165</v>
      </c>
      <c r="O223" s="124">
        <f t="shared" si="20"/>
        <v>6949617.1102099838</v>
      </c>
      <c r="P223" s="124">
        <f t="shared" si="21"/>
        <v>35510.75453936249</v>
      </c>
      <c r="Q223" s="124">
        <f t="shared" si="17"/>
        <v>14662.263176898923</v>
      </c>
      <c r="R223" s="124">
        <f t="shared" si="18"/>
        <v>6999790.1279262444</v>
      </c>
      <c r="Z223" s="2"/>
    </row>
    <row r="224" spans="13:26" x14ac:dyDescent="0.2">
      <c r="M224" s="2"/>
      <c r="N224" s="1">
        <f t="shared" si="19"/>
        <v>166</v>
      </c>
      <c r="O224" s="124">
        <f t="shared" si="20"/>
        <v>6999790.1279262444</v>
      </c>
      <c r="P224" s="124">
        <f t="shared" si="21"/>
        <v>35510.75453936249</v>
      </c>
      <c r="Q224" s="124">
        <f t="shared" si="17"/>
        <v>14768.117928098705</v>
      </c>
      <c r="R224" s="124">
        <f t="shared" si="18"/>
        <v>7050069.0003937054</v>
      </c>
      <c r="Z224" s="2"/>
    </row>
    <row r="225" spans="13:26" x14ac:dyDescent="0.2">
      <c r="M225" s="2"/>
      <c r="N225" s="1">
        <f t="shared" si="19"/>
        <v>167</v>
      </c>
      <c r="O225" s="124">
        <f t="shared" si="20"/>
        <v>7050069.0003937054</v>
      </c>
      <c r="P225" s="124">
        <f t="shared" si="21"/>
        <v>35510.75453936249</v>
      </c>
      <c r="Q225" s="124">
        <f t="shared" si="17"/>
        <v>14874.196011058499</v>
      </c>
      <c r="R225" s="124">
        <f t="shared" si="18"/>
        <v>7100453.9509441257</v>
      </c>
      <c r="Z225" s="2"/>
    </row>
    <row r="226" spans="13:26" x14ac:dyDescent="0.2">
      <c r="M226" s="2"/>
      <c r="N226" s="1">
        <f t="shared" si="19"/>
        <v>168</v>
      </c>
      <c r="O226" s="124">
        <f t="shared" si="20"/>
        <v>7100453.9509441257</v>
      </c>
      <c r="P226" s="124">
        <f t="shared" si="21"/>
        <v>35510.75453936249</v>
      </c>
      <c r="Q226" s="124">
        <f t="shared" si="17"/>
        <v>14980.497896962393</v>
      </c>
      <c r="R226" s="124">
        <f t="shared" si="18"/>
        <v>7150945.2033804506</v>
      </c>
      <c r="Z226" s="2"/>
    </row>
    <row r="227" spans="13:26" x14ac:dyDescent="0.2">
      <c r="M227" s="2"/>
      <c r="N227" s="1">
        <f t="shared" si="19"/>
        <v>169</v>
      </c>
      <c r="O227" s="124">
        <f t="shared" si="20"/>
        <v>7150945.2033804506</v>
      </c>
      <c r="P227" s="124">
        <f t="shared" si="21"/>
        <v>35510.75453936249</v>
      </c>
      <c r="Q227" s="124">
        <f t="shared" si="17"/>
        <v>15087.024057988589</v>
      </c>
      <c r="R227" s="124">
        <f t="shared" si="18"/>
        <v>7201542.9819778018</v>
      </c>
      <c r="Z227" s="2"/>
    </row>
    <row r="228" spans="13:26" x14ac:dyDescent="0.2">
      <c r="M228" s="2"/>
      <c r="N228" s="1">
        <f t="shared" si="19"/>
        <v>170</v>
      </c>
      <c r="O228" s="124">
        <f t="shared" si="20"/>
        <v>7201542.9819778018</v>
      </c>
      <c r="P228" s="124">
        <f t="shared" si="21"/>
        <v>35510.75453936249</v>
      </c>
      <c r="Q228" s="124">
        <f t="shared" si="17"/>
        <v>15193.774967311478</v>
      </c>
      <c r="R228" s="124">
        <f t="shared" si="18"/>
        <v>7252247.5114844758</v>
      </c>
      <c r="Z228" s="2"/>
    </row>
    <row r="229" spans="13:26" x14ac:dyDescent="0.2">
      <c r="M229" s="2"/>
      <c r="N229" s="1">
        <f t="shared" si="19"/>
        <v>171</v>
      </c>
      <c r="O229" s="124">
        <f t="shared" si="20"/>
        <v>7252247.5114844758</v>
      </c>
      <c r="P229" s="124">
        <f t="shared" si="21"/>
        <v>35510.75453936249</v>
      </c>
      <c r="Q229" s="124">
        <f t="shared" si="17"/>
        <v>15300.751099103756</v>
      </c>
      <c r="R229" s="124">
        <f t="shared" si="18"/>
        <v>7303059.017122942</v>
      </c>
      <c r="Z229" s="2"/>
    </row>
    <row r="230" spans="13:26" x14ac:dyDescent="0.2">
      <c r="M230" s="2"/>
      <c r="N230" s="1">
        <f t="shared" si="19"/>
        <v>172</v>
      </c>
      <c r="O230" s="124">
        <f t="shared" si="20"/>
        <v>7303059.017122942</v>
      </c>
      <c r="P230" s="124">
        <f t="shared" si="21"/>
        <v>35510.75453936249</v>
      </c>
      <c r="Q230" s="124">
        <f t="shared" si="17"/>
        <v>15407.952928538523</v>
      </c>
      <c r="R230" s="124">
        <f t="shared" si="18"/>
        <v>7353977.7245908426</v>
      </c>
      <c r="Z230" s="2"/>
    </row>
    <row r="231" spans="13:26" x14ac:dyDescent="0.2">
      <c r="M231" s="2"/>
      <c r="N231" s="1">
        <f t="shared" si="19"/>
        <v>173</v>
      </c>
      <c r="O231" s="124">
        <f t="shared" si="20"/>
        <v>7353977.7245908426</v>
      </c>
      <c r="P231" s="124">
        <f t="shared" si="21"/>
        <v>35510.75453936249</v>
      </c>
      <c r="Q231" s="124">
        <f t="shared" si="17"/>
        <v>15515.3809317914</v>
      </c>
      <c r="R231" s="124">
        <f t="shared" si="18"/>
        <v>7405003.8600619966</v>
      </c>
      <c r="Z231" s="2"/>
    </row>
    <row r="232" spans="13:26" x14ac:dyDescent="0.2">
      <c r="M232" s="2"/>
      <c r="N232" s="1">
        <f t="shared" si="19"/>
        <v>174</v>
      </c>
      <c r="O232" s="124">
        <f t="shared" si="20"/>
        <v>7405003.8600619966</v>
      </c>
      <c r="P232" s="124">
        <f t="shared" si="21"/>
        <v>35510.75453936249</v>
      </c>
      <c r="Q232" s="124">
        <f t="shared" si="17"/>
        <v>15623.035586042641</v>
      </c>
      <c r="R232" s="124">
        <f t="shared" si="18"/>
        <v>7456137.6501874011</v>
      </c>
      <c r="Z232" s="2"/>
    </row>
    <row r="233" spans="13:26" x14ac:dyDescent="0.2">
      <c r="M233" s="2"/>
      <c r="N233" s="1">
        <f t="shared" si="19"/>
        <v>175</v>
      </c>
      <c r="O233" s="124">
        <f t="shared" si="20"/>
        <v>7456137.6501874011</v>
      </c>
      <c r="P233" s="124">
        <f t="shared" si="21"/>
        <v>35510.75453936249</v>
      </c>
      <c r="Q233" s="124">
        <f t="shared" si="17"/>
        <v>15730.917369479246</v>
      </c>
      <c r="R233" s="124">
        <f t="shared" si="18"/>
        <v>7507379.3220962426</v>
      </c>
      <c r="Z233" s="2"/>
    </row>
    <row r="234" spans="13:26" x14ac:dyDescent="0.2">
      <c r="M234" s="2"/>
      <c r="N234" s="1">
        <f t="shared" si="19"/>
        <v>176</v>
      </c>
      <c r="O234" s="124">
        <f t="shared" si="20"/>
        <v>7507379.3220962426</v>
      </c>
      <c r="P234" s="124">
        <f t="shared" si="21"/>
        <v>35510.75453936249</v>
      </c>
      <c r="Q234" s="124">
        <f t="shared" si="17"/>
        <v>15839.026761297098</v>
      </c>
      <c r="R234" s="124">
        <f t="shared" si="18"/>
        <v>7558729.1033969019</v>
      </c>
      <c r="Z234" s="2"/>
    </row>
    <row r="235" spans="13:26" x14ac:dyDescent="0.2">
      <c r="M235" s="2"/>
      <c r="N235" s="1">
        <f t="shared" si="19"/>
        <v>177</v>
      </c>
      <c r="O235" s="124">
        <f t="shared" si="20"/>
        <v>7558729.1033969019</v>
      </c>
      <c r="P235" s="124">
        <f t="shared" si="21"/>
        <v>35510.75453936249</v>
      </c>
      <c r="Q235" s="124">
        <f t="shared" si="17"/>
        <v>15947.364241703082</v>
      </c>
      <c r="R235" s="124">
        <f t="shared" si="18"/>
        <v>7610187.2221779674</v>
      </c>
      <c r="Z235" s="2"/>
    </row>
    <row r="236" spans="13:26" x14ac:dyDescent="0.2">
      <c r="M236" s="2"/>
      <c r="N236" s="1">
        <f t="shared" si="19"/>
        <v>178</v>
      </c>
      <c r="O236" s="124">
        <f t="shared" si="20"/>
        <v>7610187.2221779674</v>
      </c>
      <c r="P236" s="124">
        <f t="shared" si="21"/>
        <v>35510.75453936249</v>
      </c>
      <c r="Q236" s="124">
        <f t="shared" si="17"/>
        <v>16055.930291917224</v>
      </c>
      <c r="R236" s="124">
        <f t="shared" si="18"/>
        <v>7661753.9070092468</v>
      </c>
      <c r="Z236" s="2"/>
    </row>
    <row r="237" spans="13:26" x14ac:dyDescent="0.2">
      <c r="M237" s="2"/>
      <c r="N237" s="1">
        <f t="shared" si="19"/>
        <v>179</v>
      </c>
      <c r="O237" s="124">
        <f t="shared" si="20"/>
        <v>7661753.9070092468</v>
      </c>
      <c r="P237" s="124">
        <f t="shared" si="21"/>
        <v>35510.75453936249</v>
      </c>
      <c r="Q237" s="124">
        <f t="shared" si="17"/>
        <v>16164.725394174817</v>
      </c>
      <c r="R237" s="124">
        <f t="shared" si="18"/>
        <v>7713429.3869427834</v>
      </c>
      <c r="Z237" s="2"/>
    </row>
    <row r="238" spans="13:26" x14ac:dyDescent="0.2">
      <c r="M238" s="2"/>
      <c r="N238" s="1">
        <f t="shared" si="19"/>
        <v>180</v>
      </c>
      <c r="O238" s="124">
        <f t="shared" si="20"/>
        <v>7713429.3869427834</v>
      </c>
      <c r="P238" s="124">
        <f t="shared" si="21"/>
        <v>35510.75453936249</v>
      </c>
      <c r="Q238" s="124">
        <f t="shared" si="17"/>
        <v>16273.750031728579</v>
      </c>
      <c r="R238" s="124">
        <f t="shared" si="18"/>
        <v>7765213.8915138738</v>
      </c>
      <c r="Z238" s="2"/>
    </row>
    <row r="239" spans="13:26" x14ac:dyDescent="0.2">
      <c r="M239" s="2"/>
      <c r="N239" s="1">
        <f t="shared" si="19"/>
        <v>181</v>
      </c>
      <c r="O239" s="124">
        <f t="shared" si="20"/>
        <v>7765213.8915138738</v>
      </c>
      <c r="P239" s="124">
        <f t="shared" si="21"/>
        <v>35510.75453936249</v>
      </c>
      <c r="Q239" s="124">
        <f t="shared" si="17"/>
        <v>16383.004688850793</v>
      </c>
      <c r="R239" s="124">
        <f t="shared" si="18"/>
        <v>7817107.6507420866</v>
      </c>
      <c r="Z239" s="2"/>
    </row>
    <row r="240" spans="13:26" x14ac:dyDescent="0.2">
      <c r="M240" s="2"/>
      <c r="N240" s="1">
        <f t="shared" si="19"/>
        <v>182</v>
      </c>
      <c r="O240" s="124">
        <f t="shared" si="20"/>
        <v>7817107.6507420866</v>
      </c>
      <c r="P240" s="124">
        <f t="shared" si="21"/>
        <v>35510.75453936249</v>
      </c>
      <c r="Q240" s="124">
        <f t="shared" si="17"/>
        <v>16492.489850835449</v>
      </c>
      <c r="R240" s="124">
        <f t="shared" si="18"/>
        <v>7869110.8951322846</v>
      </c>
      <c r="Z240" s="2"/>
    </row>
    <row r="241" spans="13:26" x14ac:dyDescent="0.2">
      <c r="M241" s="2"/>
      <c r="N241" s="1">
        <f t="shared" si="19"/>
        <v>183</v>
      </c>
      <c r="O241" s="124">
        <f t="shared" si="20"/>
        <v>7869110.8951322846</v>
      </c>
      <c r="P241" s="124">
        <f t="shared" si="21"/>
        <v>35510.75453936249</v>
      </c>
      <c r="Q241" s="124">
        <f t="shared" si="17"/>
        <v>16602.206004000418</v>
      </c>
      <c r="R241" s="124">
        <f t="shared" si="18"/>
        <v>7921223.855675647</v>
      </c>
      <c r="Z241" s="2"/>
    </row>
    <row r="242" spans="13:26" x14ac:dyDescent="0.2">
      <c r="M242" s="2"/>
      <c r="N242" s="1">
        <f t="shared" si="19"/>
        <v>184</v>
      </c>
      <c r="O242" s="124">
        <f t="shared" si="20"/>
        <v>7921223.855675647</v>
      </c>
      <c r="P242" s="124">
        <f t="shared" si="21"/>
        <v>35510.75453936249</v>
      </c>
      <c r="Q242" s="124">
        <f t="shared" si="17"/>
        <v>16712.153635689589</v>
      </c>
      <c r="R242" s="124">
        <f t="shared" si="18"/>
        <v>7973446.7638506992</v>
      </c>
      <c r="Z242" s="2"/>
    </row>
    <row r="243" spans="13:26" x14ac:dyDescent="0.2">
      <c r="M243" s="2"/>
      <c r="N243" s="1">
        <f t="shared" si="19"/>
        <v>185</v>
      </c>
      <c r="O243" s="124">
        <f t="shared" si="20"/>
        <v>7973446.7638506992</v>
      </c>
      <c r="P243" s="124">
        <f t="shared" si="21"/>
        <v>35510.75453936249</v>
      </c>
      <c r="Q243" s="124">
        <f t="shared" si="17"/>
        <v>16822.333234275058</v>
      </c>
      <c r="R243" s="124">
        <f t="shared" si="18"/>
        <v>8025779.8516243361</v>
      </c>
      <c r="Z243" s="2"/>
    </row>
    <row r="244" spans="13:26" x14ac:dyDescent="0.2">
      <c r="M244" s="2"/>
      <c r="N244" s="1">
        <f t="shared" si="19"/>
        <v>186</v>
      </c>
      <c r="O244" s="124">
        <f t="shared" si="20"/>
        <v>8025779.8516243361</v>
      </c>
      <c r="P244" s="124">
        <f t="shared" si="21"/>
        <v>35510.75453936249</v>
      </c>
      <c r="Q244" s="124">
        <f t="shared" si="17"/>
        <v>16932.745289159277</v>
      </c>
      <c r="R244" s="124">
        <f t="shared" si="18"/>
        <v>8078223.3514528573</v>
      </c>
      <c r="Z244" s="2"/>
    </row>
    <row r="245" spans="13:26" x14ac:dyDescent="0.2">
      <c r="M245" s="2"/>
      <c r="N245" s="1">
        <f t="shared" si="19"/>
        <v>187</v>
      </c>
      <c r="O245" s="124">
        <f t="shared" si="20"/>
        <v>8078223.3514528573</v>
      </c>
      <c r="P245" s="124">
        <f t="shared" si="21"/>
        <v>35510.75453936249</v>
      </c>
      <c r="Q245" s="124">
        <f t="shared" si="17"/>
        <v>17043.390290777243</v>
      </c>
      <c r="R245" s="124">
        <f t="shared" si="18"/>
        <v>8130777.4962829966</v>
      </c>
      <c r="Z245" s="2"/>
    </row>
    <row r="246" spans="13:26" x14ac:dyDescent="0.2">
      <c r="M246" s="2"/>
      <c r="N246" s="1">
        <f t="shared" si="19"/>
        <v>188</v>
      </c>
      <c r="O246" s="124">
        <f t="shared" si="20"/>
        <v>8130777.4962829966</v>
      </c>
      <c r="P246" s="124">
        <f t="shared" si="21"/>
        <v>35510.75453936249</v>
      </c>
      <c r="Q246" s="124">
        <f t="shared" si="17"/>
        <v>17154.268730598669</v>
      </c>
      <c r="R246" s="124">
        <f t="shared" si="18"/>
        <v>8183442.5195529573</v>
      </c>
      <c r="Z246" s="2"/>
    </row>
    <row r="247" spans="13:26" x14ac:dyDescent="0.2">
      <c r="M247" s="2"/>
      <c r="N247" s="1">
        <f t="shared" si="19"/>
        <v>189</v>
      </c>
      <c r="O247" s="124">
        <f t="shared" si="20"/>
        <v>8183442.5195529573</v>
      </c>
      <c r="P247" s="124">
        <f t="shared" si="21"/>
        <v>35510.75453936249</v>
      </c>
      <c r="Q247" s="124">
        <f t="shared" si="17"/>
        <v>17265.381101130162</v>
      </c>
      <c r="R247" s="124">
        <f t="shared" si="18"/>
        <v>8236218.6551934499</v>
      </c>
      <c r="Z247" s="2"/>
    </row>
    <row r="248" spans="13:26" x14ac:dyDescent="0.2">
      <c r="M248" s="2"/>
      <c r="N248" s="1">
        <f t="shared" si="19"/>
        <v>190</v>
      </c>
      <c r="O248" s="124">
        <f t="shared" si="20"/>
        <v>8236218.6551934499</v>
      </c>
      <c r="P248" s="124">
        <f t="shared" si="21"/>
        <v>35510.75453936249</v>
      </c>
      <c r="Q248" s="124">
        <f t="shared" si="17"/>
        <v>17376.727895917429</v>
      </c>
      <c r="R248" s="124">
        <f t="shared" si="18"/>
        <v>8289106.1376287295</v>
      </c>
      <c r="Z248" s="2"/>
    </row>
    <row r="249" spans="13:26" x14ac:dyDescent="0.2">
      <c r="M249" s="2"/>
      <c r="N249" s="1">
        <f t="shared" si="19"/>
        <v>191</v>
      </c>
      <c r="O249" s="124">
        <f t="shared" si="20"/>
        <v>8289106.1376287295</v>
      </c>
      <c r="P249" s="124">
        <f t="shared" si="21"/>
        <v>35510.75453936249</v>
      </c>
      <c r="Q249" s="124">
        <f t="shared" si="17"/>
        <v>17488.309609547439</v>
      </c>
      <c r="R249" s="124">
        <f t="shared" si="18"/>
        <v>8342105.2017776389</v>
      </c>
      <c r="Z249" s="2"/>
    </row>
    <row r="250" spans="13:26" x14ac:dyDescent="0.2">
      <c r="M250" s="2"/>
      <c r="N250" s="1">
        <f t="shared" si="19"/>
        <v>192</v>
      </c>
      <c r="O250" s="124">
        <f t="shared" si="20"/>
        <v>8342105.2017776389</v>
      </c>
      <c r="P250" s="124">
        <f t="shared" si="21"/>
        <v>35510.75453936249</v>
      </c>
      <c r="Q250" s="124">
        <f t="shared" si="17"/>
        <v>17600.126737650658</v>
      </c>
      <c r="R250" s="124">
        <f t="shared" si="18"/>
        <v>8395216.0830546524</v>
      </c>
      <c r="Z250" s="2"/>
    </row>
    <row r="251" spans="13:26" x14ac:dyDescent="0.2">
      <c r="M251" s="2"/>
      <c r="N251" s="1">
        <f t="shared" si="19"/>
        <v>193</v>
      </c>
      <c r="O251" s="124">
        <f t="shared" si="20"/>
        <v>8395216.0830546524</v>
      </c>
      <c r="P251" s="124">
        <f t="shared" si="21"/>
        <v>35510.75453936249</v>
      </c>
      <c r="Q251" s="124">
        <f t="shared" ref="Q251:Q314" si="22">O251*$P$53</f>
        <v>17712.179776903216</v>
      </c>
      <c r="R251" s="124">
        <f t="shared" ref="R251:R314" si="23">O251+P251+Q251</f>
        <v>8448439.0173709188</v>
      </c>
      <c r="Z251" s="2"/>
    </row>
    <row r="252" spans="13:26" x14ac:dyDescent="0.2">
      <c r="M252" s="2"/>
      <c r="N252" s="1">
        <f t="shared" ref="N252:N315" si="24">N251+1</f>
        <v>194</v>
      </c>
      <c r="O252" s="124">
        <f t="shared" ref="O252:O315" si="25">R251</f>
        <v>8448439.0173709188</v>
      </c>
      <c r="P252" s="124">
        <f t="shared" ref="P252:P315" si="26">P251</f>
        <v>35510.75453936249</v>
      </c>
      <c r="Q252" s="124">
        <f t="shared" si="22"/>
        <v>17824.46922502913</v>
      </c>
      <c r="R252" s="124">
        <f t="shared" si="23"/>
        <v>8501774.2411353104</v>
      </c>
      <c r="Z252" s="2"/>
    </row>
    <row r="253" spans="13:26" x14ac:dyDescent="0.2">
      <c r="M253" s="2"/>
      <c r="N253" s="1">
        <f t="shared" si="24"/>
        <v>195</v>
      </c>
      <c r="O253" s="124">
        <f t="shared" si="25"/>
        <v>8501774.2411353104</v>
      </c>
      <c r="P253" s="124">
        <f t="shared" si="26"/>
        <v>35510.75453936249</v>
      </c>
      <c r="Q253" s="124">
        <f t="shared" si="22"/>
        <v>17936.995580802519</v>
      </c>
      <c r="R253" s="124">
        <f t="shared" si="23"/>
        <v>8555221.9912554752</v>
      </c>
      <c r="Z253" s="2"/>
    </row>
    <row r="254" spans="13:26" x14ac:dyDescent="0.2">
      <c r="M254" s="2"/>
      <c r="N254" s="1">
        <f t="shared" si="24"/>
        <v>196</v>
      </c>
      <c r="O254" s="124">
        <f t="shared" si="25"/>
        <v>8555221.9912554752</v>
      </c>
      <c r="P254" s="124">
        <f t="shared" si="26"/>
        <v>35510.75453936249</v>
      </c>
      <c r="Q254" s="124">
        <f t="shared" si="22"/>
        <v>18049.759344049802</v>
      </c>
      <c r="R254" s="124">
        <f t="shared" si="23"/>
        <v>8608782.505138889</v>
      </c>
      <c r="Z254" s="2"/>
    </row>
    <row r="255" spans="13:26" x14ac:dyDescent="0.2">
      <c r="M255" s="2"/>
      <c r="N255" s="1">
        <f t="shared" si="24"/>
        <v>197</v>
      </c>
      <c r="O255" s="124">
        <f t="shared" si="25"/>
        <v>8608782.505138889</v>
      </c>
      <c r="P255" s="124">
        <f t="shared" si="26"/>
        <v>35510.75453936249</v>
      </c>
      <c r="Q255" s="124">
        <f t="shared" si="22"/>
        <v>18162.76101565194</v>
      </c>
      <c r="R255" s="124">
        <f t="shared" si="23"/>
        <v>8662456.0206939038</v>
      </c>
      <c r="Z255" s="2"/>
    </row>
    <row r="256" spans="13:26" x14ac:dyDescent="0.2">
      <c r="M256" s="2"/>
      <c r="N256" s="1">
        <f t="shared" si="24"/>
        <v>198</v>
      </c>
      <c r="O256" s="124">
        <f t="shared" si="25"/>
        <v>8662456.0206939038</v>
      </c>
      <c r="P256" s="124">
        <f t="shared" si="26"/>
        <v>35510.75453936249</v>
      </c>
      <c r="Q256" s="124">
        <f t="shared" si="22"/>
        <v>18276.001097546643</v>
      </c>
      <c r="R256" s="124">
        <f t="shared" si="23"/>
        <v>8716242.7763308138</v>
      </c>
      <c r="Z256" s="2"/>
    </row>
    <row r="257" spans="13:26" x14ac:dyDescent="0.2">
      <c r="M257" s="2"/>
      <c r="N257" s="1">
        <f t="shared" si="24"/>
        <v>199</v>
      </c>
      <c r="O257" s="124">
        <f t="shared" si="25"/>
        <v>8716242.7763308138</v>
      </c>
      <c r="P257" s="124">
        <f t="shared" si="26"/>
        <v>35510.75453936249</v>
      </c>
      <c r="Q257" s="124">
        <f t="shared" si="22"/>
        <v>18389.48009273061</v>
      </c>
      <c r="R257" s="124">
        <f t="shared" si="23"/>
        <v>8770143.0109629072</v>
      </c>
      <c r="Z257" s="2"/>
    </row>
    <row r="258" spans="13:26" x14ac:dyDescent="0.2">
      <c r="M258" s="2"/>
      <c r="N258" s="1">
        <f t="shared" si="24"/>
        <v>200</v>
      </c>
      <c r="O258" s="124">
        <f t="shared" si="25"/>
        <v>8770143.0109629072</v>
      </c>
      <c r="P258" s="124">
        <f t="shared" si="26"/>
        <v>35510.75453936249</v>
      </c>
      <c r="Q258" s="124">
        <f t="shared" si="22"/>
        <v>18503.198505261753</v>
      </c>
      <c r="R258" s="124">
        <f t="shared" si="23"/>
        <v>8824156.9640075322</v>
      </c>
      <c r="Z258" s="2"/>
    </row>
    <row r="259" spans="13:26" x14ac:dyDescent="0.2">
      <c r="M259" s="2"/>
      <c r="N259" s="1">
        <f t="shared" si="24"/>
        <v>201</v>
      </c>
      <c r="O259" s="124">
        <f t="shared" si="25"/>
        <v>8824156.9640075322</v>
      </c>
      <c r="P259" s="124">
        <f t="shared" si="26"/>
        <v>35510.75453936249</v>
      </c>
      <c r="Q259" s="124">
        <f t="shared" si="22"/>
        <v>18617.156840261454</v>
      </c>
      <c r="R259" s="124">
        <f t="shared" si="23"/>
        <v>8878284.8753871564</v>
      </c>
      <c r="Z259" s="2"/>
    </row>
    <row r="260" spans="13:26" x14ac:dyDescent="0.2">
      <c r="M260" s="2"/>
      <c r="N260" s="1">
        <f t="shared" si="24"/>
        <v>202</v>
      </c>
      <c r="O260" s="124">
        <f t="shared" si="25"/>
        <v>8878284.8753871564</v>
      </c>
      <c r="P260" s="124">
        <f t="shared" si="26"/>
        <v>35510.75453936249</v>
      </c>
      <c r="Q260" s="124">
        <f t="shared" si="22"/>
        <v>18731.355603916785</v>
      </c>
      <c r="R260" s="124">
        <f t="shared" si="23"/>
        <v>8932526.985530436</v>
      </c>
      <c r="Z260" s="2"/>
    </row>
    <row r="261" spans="13:26" x14ac:dyDescent="0.2">
      <c r="M261" s="2"/>
      <c r="N261" s="1">
        <f t="shared" si="24"/>
        <v>203</v>
      </c>
      <c r="O261" s="124">
        <f t="shared" si="25"/>
        <v>8932526.985530436</v>
      </c>
      <c r="P261" s="124">
        <f t="shared" si="26"/>
        <v>35510.75453936249</v>
      </c>
      <c r="Q261" s="124">
        <f t="shared" si="22"/>
        <v>18845.795303482777</v>
      </c>
      <c r="R261" s="124">
        <f t="shared" si="23"/>
        <v>8986883.5353732817</v>
      </c>
      <c r="Z261" s="2"/>
    </row>
    <row r="262" spans="13:26" x14ac:dyDescent="0.2">
      <c r="M262" s="2"/>
      <c r="N262" s="1">
        <f t="shared" si="24"/>
        <v>204</v>
      </c>
      <c r="O262" s="124">
        <f t="shared" si="25"/>
        <v>8986883.5353732817</v>
      </c>
      <c r="P262" s="124">
        <f t="shared" si="26"/>
        <v>35510.75453936249</v>
      </c>
      <c r="Q262" s="124">
        <f t="shared" si="22"/>
        <v>18960.476447284662</v>
      </c>
      <c r="R262" s="124">
        <f t="shared" si="23"/>
        <v>9041354.766359929</v>
      </c>
      <c r="Z262" s="2"/>
    </row>
    <row r="263" spans="13:26" x14ac:dyDescent="0.2">
      <c r="M263" s="2"/>
      <c r="N263" s="1">
        <f t="shared" si="24"/>
        <v>205</v>
      </c>
      <c r="O263" s="124">
        <f t="shared" si="25"/>
        <v>9041354.766359929</v>
      </c>
      <c r="P263" s="124">
        <f t="shared" si="26"/>
        <v>35510.75453936249</v>
      </c>
      <c r="Q263" s="124">
        <f t="shared" si="22"/>
        <v>19075.399544720131</v>
      </c>
      <c r="R263" s="124">
        <f t="shared" si="23"/>
        <v>9095940.9204440117</v>
      </c>
      <c r="Z263" s="2"/>
    </row>
    <row r="264" spans="13:26" x14ac:dyDescent="0.2">
      <c r="M264" s="2"/>
      <c r="N264" s="1">
        <f t="shared" si="24"/>
        <v>206</v>
      </c>
      <c r="O264" s="124">
        <f t="shared" si="25"/>
        <v>9095940.9204440117</v>
      </c>
      <c r="P264" s="124">
        <f t="shared" si="26"/>
        <v>35510.75453936249</v>
      </c>
      <c r="Q264" s="124">
        <f t="shared" si="22"/>
        <v>19190.565106261605</v>
      </c>
      <c r="R264" s="124">
        <f t="shared" si="23"/>
        <v>9150642.2400896363</v>
      </c>
      <c r="Z264" s="2"/>
    </row>
    <row r="265" spans="13:26" x14ac:dyDescent="0.2">
      <c r="M265" s="2"/>
      <c r="N265" s="1">
        <f t="shared" si="24"/>
        <v>207</v>
      </c>
      <c r="O265" s="124">
        <f t="shared" si="25"/>
        <v>9150642.2400896363</v>
      </c>
      <c r="P265" s="124">
        <f t="shared" si="26"/>
        <v>35510.75453936249</v>
      </c>
      <c r="Q265" s="124">
        <f t="shared" si="22"/>
        <v>19305.973643458496</v>
      </c>
      <c r="R265" s="124">
        <f t="shared" si="23"/>
        <v>9205458.9682724588</v>
      </c>
      <c r="Z265" s="2"/>
    </row>
    <row r="266" spans="13:26" x14ac:dyDescent="0.2">
      <c r="M266" s="2"/>
      <c r="N266" s="1">
        <f t="shared" si="24"/>
        <v>208</v>
      </c>
      <c r="O266" s="124">
        <f t="shared" si="25"/>
        <v>9205458.9682724588</v>
      </c>
      <c r="P266" s="124">
        <f t="shared" si="26"/>
        <v>35510.75453936249</v>
      </c>
      <c r="Q266" s="124">
        <f t="shared" si="22"/>
        <v>19421.62566893948</v>
      </c>
      <c r="R266" s="124">
        <f t="shared" si="23"/>
        <v>9260391.3484807611</v>
      </c>
      <c r="Z266" s="2"/>
    </row>
    <row r="267" spans="13:26" x14ac:dyDescent="0.2">
      <c r="M267" s="2"/>
      <c r="N267" s="1">
        <f t="shared" si="24"/>
        <v>209</v>
      </c>
      <c r="O267" s="124">
        <f t="shared" si="25"/>
        <v>9260391.3484807611</v>
      </c>
      <c r="P267" s="124">
        <f t="shared" si="26"/>
        <v>35510.75453936249</v>
      </c>
      <c r="Q267" s="124">
        <f t="shared" si="22"/>
        <v>19537.521696414762</v>
      </c>
      <c r="R267" s="124">
        <f t="shared" si="23"/>
        <v>9315439.6247165389</v>
      </c>
      <c r="Z267" s="2"/>
    </row>
    <row r="268" spans="13:26" x14ac:dyDescent="0.2">
      <c r="M268" s="2"/>
      <c r="N268" s="1">
        <f t="shared" si="24"/>
        <v>210</v>
      </c>
      <c r="O268" s="124">
        <f t="shared" si="25"/>
        <v>9315439.6247165389</v>
      </c>
      <c r="P268" s="124">
        <f t="shared" si="26"/>
        <v>35510.75453936249</v>
      </c>
      <c r="Q268" s="124">
        <f t="shared" si="22"/>
        <v>19653.66224067839</v>
      </c>
      <c r="R268" s="124">
        <f t="shared" si="23"/>
        <v>9370604.0414965805</v>
      </c>
      <c r="Z268" s="2"/>
    </row>
    <row r="269" spans="13:26" x14ac:dyDescent="0.2">
      <c r="M269" s="2"/>
      <c r="N269" s="1">
        <f t="shared" si="24"/>
        <v>211</v>
      </c>
      <c r="O269" s="124">
        <f t="shared" si="25"/>
        <v>9370604.0414965805</v>
      </c>
      <c r="P269" s="124">
        <f t="shared" si="26"/>
        <v>35510.75453936249</v>
      </c>
      <c r="Q269" s="124">
        <f t="shared" si="22"/>
        <v>19770.04781761051</v>
      </c>
      <c r="R269" s="124">
        <f t="shared" si="23"/>
        <v>9425884.8438535538</v>
      </c>
      <c r="Z269" s="2"/>
    </row>
    <row r="270" spans="13:26" x14ac:dyDescent="0.2">
      <c r="M270" s="2"/>
      <c r="N270" s="1">
        <f t="shared" si="24"/>
        <v>212</v>
      </c>
      <c r="O270" s="124">
        <f t="shared" si="25"/>
        <v>9425884.8438535538</v>
      </c>
      <c r="P270" s="124">
        <f t="shared" si="26"/>
        <v>35510.75453936249</v>
      </c>
      <c r="Q270" s="124">
        <f t="shared" si="22"/>
        <v>19886.678944179665</v>
      </c>
      <c r="R270" s="124">
        <f t="shared" si="23"/>
        <v>9481282.2773370966</v>
      </c>
      <c r="Z270" s="2"/>
    </row>
    <row r="271" spans="13:26" x14ac:dyDescent="0.2">
      <c r="M271" s="2"/>
      <c r="N271" s="1">
        <f t="shared" si="24"/>
        <v>213</v>
      </c>
      <c r="O271" s="124">
        <f t="shared" si="25"/>
        <v>9481282.2773370966</v>
      </c>
      <c r="P271" s="124">
        <f t="shared" si="26"/>
        <v>35510.75453936249</v>
      </c>
      <c r="Q271" s="124">
        <f t="shared" si="22"/>
        <v>20003.556138445107</v>
      </c>
      <c r="R271" s="124">
        <f t="shared" si="23"/>
        <v>9536796.5880149044</v>
      </c>
      <c r="Z271" s="2"/>
    </row>
    <row r="272" spans="13:26" x14ac:dyDescent="0.2">
      <c r="M272" s="2"/>
      <c r="N272" s="1">
        <f t="shared" si="24"/>
        <v>214</v>
      </c>
      <c r="O272" s="124">
        <f t="shared" si="25"/>
        <v>9536796.5880149044</v>
      </c>
      <c r="P272" s="124">
        <f t="shared" si="26"/>
        <v>35510.75453936249</v>
      </c>
      <c r="Q272" s="124">
        <f t="shared" si="22"/>
        <v>20120.679919559079</v>
      </c>
      <c r="R272" s="124">
        <f t="shared" si="23"/>
        <v>9592428.022473827</v>
      </c>
      <c r="Z272" s="2"/>
    </row>
    <row r="273" spans="13:26" x14ac:dyDescent="0.2">
      <c r="M273" s="2"/>
      <c r="N273" s="1">
        <f t="shared" si="24"/>
        <v>215</v>
      </c>
      <c r="O273" s="124">
        <f t="shared" si="25"/>
        <v>9592428.022473827</v>
      </c>
      <c r="P273" s="124">
        <f t="shared" si="26"/>
        <v>35510.75453936249</v>
      </c>
      <c r="Q273" s="124">
        <f t="shared" si="22"/>
        <v>20238.050807769134</v>
      </c>
      <c r="R273" s="124">
        <f t="shared" si="23"/>
        <v>9648176.8278209586</v>
      </c>
      <c r="Z273" s="2"/>
    </row>
    <row r="274" spans="13:26" x14ac:dyDescent="0.2">
      <c r="M274" s="2"/>
      <c r="N274" s="1">
        <f t="shared" si="24"/>
        <v>216</v>
      </c>
      <c r="O274" s="124">
        <f t="shared" si="25"/>
        <v>9648176.8278209586</v>
      </c>
      <c r="P274" s="124">
        <f t="shared" si="26"/>
        <v>35510.75453936249</v>
      </c>
      <c r="Q274" s="124">
        <f t="shared" si="22"/>
        <v>20355.669324420429</v>
      </c>
      <c r="R274" s="124">
        <f t="shared" si="23"/>
        <v>9704043.251684742</v>
      </c>
      <c r="Z274" s="2"/>
    </row>
    <row r="275" spans="13:26" x14ac:dyDescent="0.2">
      <c r="M275" s="2"/>
      <c r="N275" s="1">
        <f t="shared" si="24"/>
        <v>217</v>
      </c>
      <c r="O275" s="124">
        <f t="shared" si="25"/>
        <v>9704043.251684742</v>
      </c>
      <c r="P275" s="124">
        <f t="shared" si="26"/>
        <v>35510.75453936249</v>
      </c>
      <c r="Q275" s="124">
        <f t="shared" si="22"/>
        <v>20473.535991958062</v>
      </c>
      <c r="R275" s="124">
        <f t="shared" si="23"/>
        <v>9760027.5422160625</v>
      </c>
      <c r="Z275" s="2"/>
    </row>
    <row r="276" spans="13:26" x14ac:dyDescent="0.2">
      <c r="M276" s="2"/>
      <c r="N276" s="1">
        <f t="shared" si="24"/>
        <v>218</v>
      </c>
      <c r="O276" s="124">
        <f t="shared" si="25"/>
        <v>9760027.5422160625</v>
      </c>
      <c r="P276" s="124">
        <f t="shared" si="26"/>
        <v>35510.75453936249</v>
      </c>
      <c r="Q276" s="124">
        <f t="shared" si="22"/>
        <v>20591.651333929382</v>
      </c>
      <c r="R276" s="124">
        <f t="shared" si="23"/>
        <v>9816129.9480893556</v>
      </c>
      <c r="Z276" s="2"/>
    </row>
    <row r="277" spans="13:26" x14ac:dyDescent="0.2">
      <c r="M277" s="2"/>
      <c r="N277" s="1">
        <f t="shared" si="24"/>
        <v>219</v>
      </c>
      <c r="O277" s="124">
        <f t="shared" si="25"/>
        <v>9816129.9480893556</v>
      </c>
      <c r="P277" s="124">
        <f t="shared" si="26"/>
        <v>35510.75453936249</v>
      </c>
      <c r="Q277" s="124">
        <f t="shared" si="22"/>
        <v>20710.015874986319</v>
      </c>
      <c r="R277" s="124">
        <f t="shared" si="23"/>
        <v>9872350.7185037043</v>
      </c>
      <c r="Z277" s="2"/>
    </row>
    <row r="278" spans="13:26" x14ac:dyDescent="0.2">
      <c r="M278" s="2"/>
      <c r="N278" s="1">
        <f t="shared" si="24"/>
        <v>220</v>
      </c>
      <c r="O278" s="124">
        <f t="shared" si="25"/>
        <v>9872350.7185037043</v>
      </c>
      <c r="P278" s="124">
        <f t="shared" si="26"/>
        <v>35510.75453936249</v>
      </c>
      <c r="Q278" s="124">
        <f t="shared" si="22"/>
        <v>20828.630140887693</v>
      </c>
      <c r="R278" s="124">
        <f t="shared" si="23"/>
        <v>9928690.103183955</v>
      </c>
      <c r="Z278" s="2"/>
    </row>
    <row r="279" spans="13:26" x14ac:dyDescent="0.2">
      <c r="M279" s="2"/>
      <c r="N279" s="1">
        <f t="shared" si="24"/>
        <v>221</v>
      </c>
      <c r="O279" s="124">
        <f t="shared" si="25"/>
        <v>9928690.103183955</v>
      </c>
      <c r="P279" s="124">
        <f t="shared" si="26"/>
        <v>35510.75453936249</v>
      </c>
      <c r="Q279" s="124">
        <f t="shared" si="22"/>
        <v>20947.494658501586</v>
      </c>
      <c r="R279" s="124">
        <f t="shared" si="23"/>
        <v>9985148.3523818199</v>
      </c>
      <c r="Z279" s="2"/>
    </row>
    <row r="280" spans="13:26" x14ac:dyDescent="0.2">
      <c r="M280" s="2"/>
      <c r="N280" s="1">
        <f t="shared" si="24"/>
        <v>222</v>
      </c>
      <c r="O280" s="124">
        <f t="shared" si="25"/>
        <v>9985148.3523818199</v>
      </c>
      <c r="P280" s="124">
        <f t="shared" si="26"/>
        <v>35510.75453936249</v>
      </c>
      <c r="Q280" s="124">
        <f t="shared" si="22"/>
        <v>21066.60995580766</v>
      </c>
      <c r="R280" s="124">
        <f t="shared" si="23"/>
        <v>10041725.716876991</v>
      </c>
      <c r="Z280" s="2"/>
    </row>
    <row r="281" spans="13:26" x14ac:dyDescent="0.2">
      <c r="M281" s="2"/>
      <c r="N281" s="1">
        <f t="shared" si="24"/>
        <v>223</v>
      </c>
      <c r="O281" s="124">
        <f t="shared" si="25"/>
        <v>10041725.716876991</v>
      </c>
      <c r="P281" s="124">
        <f t="shared" si="26"/>
        <v>35510.75453936249</v>
      </c>
      <c r="Q281" s="124">
        <f t="shared" si="22"/>
        <v>21185.976561899501</v>
      </c>
      <c r="R281" s="124">
        <f t="shared" si="23"/>
        <v>10098422.447978254</v>
      </c>
      <c r="Z281" s="2"/>
    </row>
    <row r="282" spans="13:26" x14ac:dyDescent="0.2">
      <c r="M282" s="2"/>
      <c r="N282" s="1">
        <f t="shared" si="24"/>
        <v>224</v>
      </c>
      <c r="O282" s="124">
        <f t="shared" si="25"/>
        <v>10098422.447978254</v>
      </c>
      <c r="P282" s="124">
        <f t="shared" si="26"/>
        <v>35510.75453936249</v>
      </c>
      <c r="Q282" s="124">
        <f t="shared" si="22"/>
        <v>21305.595006986969</v>
      </c>
      <c r="R282" s="124">
        <f t="shared" si="23"/>
        <v>10155238.797524605</v>
      </c>
      <c r="Z282" s="2"/>
    </row>
    <row r="283" spans="13:26" x14ac:dyDescent="0.2">
      <c r="M283" s="2"/>
      <c r="N283" s="1">
        <f t="shared" si="24"/>
        <v>225</v>
      </c>
      <c r="O283" s="124">
        <f t="shared" si="25"/>
        <v>10155238.797524605</v>
      </c>
      <c r="P283" s="124">
        <f t="shared" si="26"/>
        <v>35510.75453936249</v>
      </c>
      <c r="Q283" s="124">
        <f t="shared" si="22"/>
        <v>21425.465822398568</v>
      </c>
      <c r="R283" s="124">
        <f t="shared" si="23"/>
        <v>10212175.017886367</v>
      </c>
      <c r="Z283" s="2"/>
    </row>
    <row r="284" spans="13:26" x14ac:dyDescent="0.2">
      <c r="M284" s="2"/>
      <c r="N284" s="1">
        <f t="shared" si="24"/>
        <v>226</v>
      </c>
      <c r="O284" s="124">
        <f t="shared" si="25"/>
        <v>10212175.017886367</v>
      </c>
      <c r="P284" s="124">
        <f t="shared" si="26"/>
        <v>35510.75453936249</v>
      </c>
      <c r="Q284" s="124">
        <f t="shared" si="22"/>
        <v>21545.589540583791</v>
      </c>
      <c r="R284" s="124">
        <f t="shared" si="23"/>
        <v>10269231.361966314</v>
      </c>
      <c r="Z284" s="2"/>
    </row>
    <row r="285" spans="13:26" x14ac:dyDescent="0.2">
      <c r="M285" s="2"/>
      <c r="N285" s="1">
        <f t="shared" si="24"/>
        <v>227</v>
      </c>
      <c r="O285" s="124">
        <f t="shared" si="25"/>
        <v>10269231.361966314</v>
      </c>
      <c r="P285" s="124">
        <f t="shared" si="26"/>
        <v>35510.75453936249</v>
      </c>
      <c r="Q285" s="124">
        <f t="shared" si="22"/>
        <v>21665.96669511549</v>
      </c>
      <c r="R285" s="124">
        <f t="shared" si="23"/>
        <v>10326408.083200792</v>
      </c>
      <c r="Z285" s="2"/>
    </row>
    <row r="286" spans="13:26" x14ac:dyDescent="0.2">
      <c r="M286" s="2"/>
      <c r="N286" s="1">
        <f t="shared" si="24"/>
        <v>228</v>
      </c>
      <c r="O286" s="124">
        <f t="shared" si="25"/>
        <v>10326408.083200792</v>
      </c>
      <c r="P286" s="124">
        <f t="shared" si="26"/>
        <v>35510.75453936249</v>
      </c>
      <c r="Q286" s="124">
        <f t="shared" si="22"/>
        <v>21786.597820692245</v>
      </c>
      <c r="R286" s="124">
        <f t="shared" si="23"/>
        <v>10383705.435560847</v>
      </c>
      <c r="Z286" s="2"/>
    </row>
    <row r="287" spans="13:26" x14ac:dyDescent="0.2">
      <c r="M287" s="2"/>
      <c r="N287" s="1">
        <f t="shared" si="24"/>
        <v>229</v>
      </c>
      <c r="O287" s="124">
        <f t="shared" si="25"/>
        <v>10383705.435560847</v>
      </c>
      <c r="P287" s="124">
        <f t="shared" si="26"/>
        <v>35510.75453936249</v>
      </c>
      <c r="Q287" s="124">
        <f t="shared" si="22"/>
        <v>21907.483453140743</v>
      </c>
      <c r="R287" s="124">
        <f t="shared" si="23"/>
        <v>10441123.673553351</v>
      </c>
      <c r="Z287" s="2"/>
    </row>
    <row r="288" spans="13:26" x14ac:dyDescent="0.2">
      <c r="M288" s="2"/>
      <c r="N288" s="1">
        <f t="shared" si="24"/>
        <v>230</v>
      </c>
      <c r="O288" s="124">
        <f t="shared" si="25"/>
        <v>10441123.673553351</v>
      </c>
      <c r="P288" s="124">
        <f t="shared" si="26"/>
        <v>35510.75453936249</v>
      </c>
      <c r="Q288" s="124">
        <f t="shared" si="22"/>
        <v>22028.624129418156</v>
      </c>
      <c r="R288" s="124">
        <f t="shared" si="23"/>
        <v>10498663.052222133</v>
      </c>
      <c r="Z288" s="2"/>
    </row>
    <row r="289" spans="13:26" x14ac:dyDescent="0.2">
      <c r="M289" s="2"/>
      <c r="N289" s="1">
        <f t="shared" si="24"/>
        <v>231</v>
      </c>
      <c r="O289" s="124">
        <f t="shared" si="25"/>
        <v>10498663.052222133</v>
      </c>
      <c r="P289" s="124">
        <f t="shared" si="26"/>
        <v>35510.75453936249</v>
      </c>
      <c r="Q289" s="124">
        <f t="shared" si="22"/>
        <v>22150.020387614517</v>
      </c>
      <c r="R289" s="124">
        <f t="shared" si="23"/>
        <v>10556323.82714911</v>
      </c>
      <c r="Z289" s="2"/>
    </row>
    <row r="290" spans="13:26" x14ac:dyDescent="0.2">
      <c r="M290" s="2"/>
      <c r="N290" s="1">
        <f t="shared" si="24"/>
        <v>232</v>
      </c>
      <c r="O290" s="124">
        <f t="shared" si="25"/>
        <v>10556323.82714911</v>
      </c>
      <c r="P290" s="124">
        <f t="shared" si="26"/>
        <v>35510.75453936249</v>
      </c>
      <c r="Q290" s="124">
        <f t="shared" si="22"/>
        <v>22271.672766955129</v>
      </c>
      <c r="R290" s="124">
        <f t="shared" si="23"/>
        <v>10614106.254455429</v>
      </c>
      <c r="Z290" s="2"/>
    </row>
    <row r="291" spans="13:26" x14ac:dyDescent="0.2">
      <c r="M291" s="2"/>
      <c r="N291" s="1">
        <f t="shared" si="24"/>
        <v>233</v>
      </c>
      <c r="O291" s="124">
        <f t="shared" si="25"/>
        <v>10614106.254455429</v>
      </c>
      <c r="P291" s="124">
        <f t="shared" si="26"/>
        <v>35510.75453936249</v>
      </c>
      <c r="Q291" s="124">
        <f t="shared" si="22"/>
        <v>22393.581807802948</v>
      </c>
      <c r="R291" s="124">
        <f t="shared" si="23"/>
        <v>10672010.590802595</v>
      </c>
      <c r="Z291" s="2"/>
    </row>
    <row r="292" spans="13:26" x14ac:dyDescent="0.2">
      <c r="M292" s="2"/>
      <c r="N292" s="1">
        <f t="shared" si="24"/>
        <v>234</v>
      </c>
      <c r="O292" s="124">
        <f t="shared" si="25"/>
        <v>10672010.590802595</v>
      </c>
      <c r="P292" s="124">
        <f t="shared" si="26"/>
        <v>35510.75453936249</v>
      </c>
      <c r="Q292" s="124">
        <f t="shared" si="22"/>
        <v>22515.748051660972</v>
      </c>
      <c r="R292" s="124">
        <f t="shared" si="23"/>
        <v>10730037.093393618</v>
      </c>
      <c r="Z292" s="2"/>
    </row>
    <row r="293" spans="13:26" x14ac:dyDescent="0.2">
      <c r="M293" s="2"/>
      <c r="N293" s="1">
        <f t="shared" si="24"/>
        <v>235</v>
      </c>
      <c r="O293" s="124">
        <f t="shared" si="25"/>
        <v>10730037.093393618</v>
      </c>
      <c r="P293" s="124">
        <f t="shared" si="26"/>
        <v>35510.75453936249</v>
      </c>
      <c r="Q293" s="124">
        <f t="shared" si="22"/>
        <v>22638.172041174676</v>
      </c>
      <c r="R293" s="124">
        <f t="shared" si="23"/>
        <v>10788186.019974155</v>
      </c>
      <c r="Z293" s="2"/>
    </row>
    <row r="294" spans="13:26" x14ac:dyDescent="0.2">
      <c r="M294" s="2"/>
      <c r="N294" s="1">
        <f t="shared" si="24"/>
        <v>236</v>
      </c>
      <c r="O294" s="124">
        <f t="shared" si="25"/>
        <v>10788186.019974155</v>
      </c>
      <c r="P294" s="124">
        <f t="shared" si="26"/>
        <v>35510.75453936249</v>
      </c>
      <c r="Q294" s="124">
        <f t="shared" si="22"/>
        <v>22760.854320134393</v>
      </c>
      <c r="R294" s="124">
        <f t="shared" si="23"/>
        <v>10846457.628833653</v>
      </c>
      <c r="Z294" s="2"/>
    </row>
    <row r="295" spans="13:26" x14ac:dyDescent="0.2">
      <c r="M295" s="2"/>
      <c r="N295" s="1">
        <f t="shared" si="24"/>
        <v>237</v>
      </c>
      <c r="O295" s="124">
        <f t="shared" si="25"/>
        <v>10846457.628833653</v>
      </c>
      <c r="P295" s="124">
        <f t="shared" si="26"/>
        <v>35510.75453936249</v>
      </c>
      <c r="Q295" s="124">
        <f t="shared" si="22"/>
        <v>22883.795433477753</v>
      </c>
      <c r="R295" s="124">
        <f t="shared" si="23"/>
        <v>10904852.178806495</v>
      </c>
      <c r="Z295" s="2"/>
    </row>
    <row r="296" spans="13:26" x14ac:dyDescent="0.2">
      <c r="M296" s="2"/>
      <c r="N296" s="1">
        <f t="shared" si="24"/>
        <v>238</v>
      </c>
      <c r="O296" s="124">
        <f t="shared" si="25"/>
        <v>10904852.178806495</v>
      </c>
      <c r="P296" s="124">
        <f t="shared" si="26"/>
        <v>35510.75453936249</v>
      </c>
      <c r="Q296" s="124">
        <f t="shared" si="22"/>
        <v>23006.995927292082</v>
      </c>
      <c r="R296" s="124">
        <f t="shared" si="23"/>
        <v>10963369.929273151</v>
      </c>
      <c r="Z296" s="2"/>
    </row>
    <row r="297" spans="13:26" x14ac:dyDescent="0.2">
      <c r="M297" s="2"/>
      <c r="N297" s="1">
        <f t="shared" si="24"/>
        <v>239</v>
      </c>
      <c r="O297" s="124">
        <f t="shared" si="25"/>
        <v>10963369.929273151</v>
      </c>
      <c r="P297" s="124">
        <f t="shared" si="26"/>
        <v>35510.75453936249</v>
      </c>
      <c r="Q297" s="124">
        <f t="shared" si="22"/>
        <v>23130.456348816842</v>
      </c>
      <c r="R297" s="124">
        <f t="shared" si="23"/>
        <v>11022011.14016133</v>
      </c>
      <c r="Z297" s="2"/>
    </row>
    <row r="298" spans="13:26" x14ac:dyDescent="0.2">
      <c r="M298" s="2"/>
      <c r="N298" s="1">
        <f t="shared" si="24"/>
        <v>240</v>
      </c>
      <c r="O298" s="124">
        <f t="shared" si="25"/>
        <v>11022011.14016133</v>
      </c>
      <c r="P298" s="124">
        <f t="shared" si="26"/>
        <v>35510.75453936249</v>
      </c>
      <c r="Q298" s="124">
        <f t="shared" si="22"/>
        <v>23254.177246446056</v>
      </c>
      <c r="R298" s="124">
        <f t="shared" si="23"/>
        <v>11080776.071947139</v>
      </c>
      <c r="Z298" s="2"/>
    </row>
    <row r="299" spans="13:26" x14ac:dyDescent="0.2">
      <c r="M299" s="2"/>
      <c r="N299" s="1">
        <f t="shared" si="24"/>
        <v>241</v>
      </c>
      <c r="O299" s="124">
        <f t="shared" si="25"/>
        <v>11080776.071947139</v>
      </c>
      <c r="P299" s="124">
        <f t="shared" si="26"/>
        <v>35510.75453936249</v>
      </c>
      <c r="Q299" s="124">
        <f t="shared" si="22"/>
        <v>23378.159169730745</v>
      </c>
      <c r="R299" s="124">
        <f t="shared" si="23"/>
        <v>11139664.985656234</v>
      </c>
      <c r="Z299" s="2"/>
    </row>
    <row r="300" spans="13:26" x14ac:dyDescent="0.2">
      <c r="M300" s="2"/>
      <c r="N300" s="1">
        <f t="shared" si="24"/>
        <v>242</v>
      </c>
      <c r="O300" s="124">
        <f t="shared" si="25"/>
        <v>11139664.985656234</v>
      </c>
      <c r="P300" s="124">
        <f t="shared" si="26"/>
        <v>35510.75453936249</v>
      </c>
      <c r="Q300" s="124">
        <f t="shared" si="22"/>
        <v>23502.402669381383</v>
      </c>
      <c r="R300" s="124">
        <f t="shared" si="23"/>
        <v>11198678.142864978</v>
      </c>
      <c r="Z300" s="2"/>
    </row>
    <row r="301" spans="13:26" x14ac:dyDescent="0.2">
      <c r="M301" s="2"/>
      <c r="N301" s="1">
        <f t="shared" si="24"/>
        <v>243</v>
      </c>
      <c r="O301" s="124">
        <f t="shared" si="25"/>
        <v>11198678.142864978</v>
      </c>
      <c r="P301" s="124">
        <f t="shared" si="26"/>
        <v>35510.75453936249</v>
      </c>
      <c r="Q301" s="124">
        <f t="shared" si="22"/>
        <v>23626.908297270311</v>
      </c>
      <c r="R301" s="124">
        <f t="shared" si="23"/>
        <v>11257815.805701612</v>
      </c>
      <c r="Z301" s="2"/>
    </row>
    <row r="302" spans="13:26" x14ac:dyDescent="0.2">
      <c r="M302" s="2"/>
      <c r="N302" s="1">
        <f t="shared" si="24"/>
        <v>244</v>
      </c>
      <c r="O302" s="124">
        <f t="shared" si="25"/>
        <v>11257815.805701612</v>
      </c>
      <c r="P302" s="124">
        <f t="shared" si="26"/>
        <v>35510.75453936249</v>
      </c>
      <c r="Q302" s="124">
        <f t="shared" si="22"/>
        <v>23751.676606434216</v>
      </c>
      <c r="R302" s="124">
        <f t="shared" si="23"/>
        <v>11317078.236847408</v>
      </c>
      <c r="Z302" s="2"/>
    </row>
    <row r="303" spans="13:26" x14ac:dyDescent="0.2">
      <c r="M303" s="2"/>
      <c r="N303" s="1">
        <f t="shared" si="24"/>
        <v>245</v>
      </c>
      <c r="O303" s="124">
        <f t="shared" si="25"/>
        <v>11317078.236847408</v>
      </c>
      <c r="P303" s="124">
        <f t="shared" si="26"/>
        <v>35510.75453936249</v>
      </c>
      <c r="Q303" s="124">
        <f t="shared" si="22"/>
        <v>23876.708151076575</v>
      </c>
      <c r="R303" s="124">
        <f t="shared" si="23"/>
        <v>11376465.699537847</v>
      </c>
      <c r="Z303" s="2"/>
    </row>
    <row r="304" spans="13:26" x14ac:dyDescent="0.2">
      <c r="M304" s="2"/>
      <c r="N304" s="1">
        <f t="shared" si="24"/>
        <v>246</v>
      </c>
      <c r="O304" s="124">
        <f t="shared" si="25"/>
        <v>11376465.699537847</v>
      </c>
      <c r="P304" s="124">
        <f t="shared" si="26"/>
        <v>35510.75453936249</v>
      </c>
      <c r="Q304" s="124">
        <f t="shared" si="22"/>
        <v>24002.003486570124</v>
      </c>
      <c r="R304" s="124">
        <f t="shared" si="23"/>
        <v>11435978.45756378</v>
      </c>
      <c r="Z304" s="2"/>
    </row>
    <row r="305" spans="13:26" x14ac:dyDescent="0.2">
      <c r="M305" s="2"/>
      <c r="N305" s="1">
        <f t="shared" si="24"/>
        <v>247</v>
      </c>
      <c r="O305" s="124">
        <f t="shared" si="25"/>
        <v>11435978.45756378</v>
      </c>
      <c r="P305" s="124">
        <f t="shared" si="26"/>
        <v>35510.75453936249</v>
      </c>
      <c r="Q305" s="124">
        <f t="shared" si="22"/>
        <v>24127.563169459325</v>
      </c>
      <c r="R305" s="124">
        <f t="shared" si="23"/>
        <v>11495616.775272602</v>
      </c>
      <c r="Z305" s="2"/>
    </row>
    <row r="306" spans="13:26" x14ac:dyDescent="0.2">
      <c r="M306" s="2"/>
      <c r="N306" s="1">
        <f t="shared" si="24"/>
        <v>248</v>
      </c>
      <c r="O306" s="124">
        <f t="shared" si="25"/>
        <v>11495616.775272602</v>
      </c>
      <c r="P306" s="124">
        <f t="shared" si="26"/>
        <v>35510.75453936249</v>
      </c>
      <c r="Q306" s="124">
        <f t="shared" si="22"/>
        <v>24253.387757462828</v>
      </c>
      <c r="R306" s="124">
        <f t="shared" si="23"/>
        <v>11555380.917569429</v>
      </c>
      <c r="Z306" s="2"/>
    </row>
    <row r="307" spans="13:26" x14ac:dyDescent="0.2">
      <c r="M307" s="2"/>
      <c r="N307" s="1">
        <f t="shared" si="24"/>
        <v>249</v>
      </c>
      <c r="O307" s="124">
        <f t="shared" si="25"/>
        <v>11555380.917569429</v>
      </c>
      <c r="P307" s="124">
        <f t="shared" si="26"/>
        <v>35510.75453936249</v>
      </c>
      <c r="Q307" s="124">
        <f t="shared" si="22"/>
        <v>24379.477809475957</v>
      </c>
      <c r="R307" s="124">
        <f t="shared" si="23"/>
        <v>11615271.149918268</v>
      </c>
      <c r="Z307" s="2"/>
    </row>
    <row r="308" spans="13:26" x14ac:dyDescent="0.2">
      <c r="M308" s="2"/>
      <c r="N308" s="1">
        <f t="shared" si="24"/>
        <v>250</v>
      </c>
      <c r="O308" s="124">
        <f t="shared" si="25"/>
        <v>11615271.149918268</v>
      </c>
      <c r="P308" s="124">
        <f t="shared" si="26"/>
        <v>35510.75453936249</v>
      </c>
      <c r="Q308" s="124">
        <f t="shared" si="22"/>
        <v>24505.833885573185</v>
      </c>
      <c r="R308" s="124">
        <f t="shared" si="23"/>
        <v>11675287.738343203</v>
      </c>
      <c r="Z308" s="2"/>
    </row>
    <row r="309" spans="13:26" x14ac:dyDescent="0.2">
      <c r="M309" s="2"/>
      <c r="N309" s="1">
        <f t="shared" si="24"/>
        <v>251</v>
      </c>
      <c r="O309" s="124">
        <f t="shared" si="25"/>
        <v>11675287.738343203</v>
      </c>
      <c r="P309" s="124">
        <f t="shared" si="26"/>
        <v>35510.75453936249</v>
      </c>
      <c r="Q309" s="124">
        <f t="shared" si="22"/>
        <v>24632.456547010639</v>
      </c>
      <c r="R309" s="124">
        <f t="shared" si="23"/>
        <v>11735430.949429577</v>
      </c>
      <c r="Z309" s="2"/>
    </row>
    <row r="310" spans="13:26" x14ac:dyDescent="0.2">
      <c r="M310" s="2"/>
      <c r="N310" s="1">
        <f t="shared" si="24"/>
        <v>252</v>
      </c>
      <c r="O310" s="124">
        <f t="shared" si="25"/>
        <v>11735430.949429577</v>
      </c>
      <c r="P310" s="124">
        <f t="shared" si="26"/>
        <v>35510.75453936249</v>
      </c>
      <c r="Q310" s="124">
        <f t="shared" si="22"/>
        <v>24759.346356228565</v>
      </c>
      <c r="R310" s="124">
        <f t="shared" si="23"/>
        <v>11795701.050325168</v>
      </c>
      <c r="Z310" s="2"/>
    </row>
    <row r="311" spans="13:26" x14ac:dyDescent="0.2">
      <c r="M311" s="2"/>
      <c r="N311" s="1">
        <f t="shared" si="24"/>
        <v>253</v>
      </c>
      <c r="O311" s="124">
        <f t="shared" si="25"/>
        <v>11795701.050325168</v>
      </c>
      <c r="P311" s="124">
        <f t="shared" si="26"/>
        <v>35510.75453936249</v>
      </c>
      <c r="Q311" s="124">
        <f t="shared" si="22"/>
        <v>24886.503876853858</v>
      </c>
      <c r="R311" s="124">
        <f t="shared" si="23"/>
        <v>11856098.308741385</v>
      </c>
      <c r="Z311" s="2"/>
    </row>
    <row r="312" spans="13:26" x14ac:dyDescent="0.2">
      <c r="M312" s="2"/>
      <c r="N312" s="1">
        <f t="shared" si="24"/>
        <v>254</v>
      </c>
      <c r="O312" s="124">
        <f t="shared" si="25"/>
        <v>11856098.308741385</v>
      </c>
      <c r="P312" s="124">
        <f t="shared" si="26"/>
        <v>35510.75453936249</v>
      </c>
      <c r="Q312" s="124">
        <f t="shared" si="22"/>
        <v>25013.92967370254</v>
      </c>
      <c r="R312" s="124">
        <f t="shared" si="23"/>
        <v>11916622.992954452</v>
      </c>
      <c r="Z312" s="2"/>
    </row>
    <row r="313" spans="13:26" x14ac:dyDescent="0.2">
      <c r="M313" s="2"/>
      <c r="N313" s="1">
        <f t="shared" si="24"/>
        <v>255</v>
      </c>
      <c r="O313" s="124">
        <f t="shared" si="25"/>
        <v>11916622.992954452</v>
      </c>
      <c r="P313" s="124">
        <f t="shared" si="26"/>
        <v>35510.75453936249</v>
      </c>
      <c r="Q313" s="124">
        <f t="shared" si="22"/>
        <v>25141.624312782285</v>
      </c>
      <c r="R313" s="124">
        <f t="shared" si="23"/>
        <v>11977275.371806597</v>
      </c>
      <c r="Z313" s="2"/>
    </row>
    <row r="314" spans="13:26" x14ac:dyDescent="0.2">
      <c r="M314" s="2"/>
      <c r="N314" s="1">
        <f t="shared" si="24"/>
        <v>256</v>
      </c>
      <c r="O314" s="124">
        <f t="shared" si="25"/>
        <v>11977275.371806597</v>
      </c>
      <c r="P314" s="124">
        <f t="shared" si="26"/>
        <v>35510.75453936249</v>
      </c>
      <c r="Q314" s="124">
        <f t="shared" si="22"/>
        <v>25269.588361294918</v>
      </c>
      <c r="R314" s="124">
        <f t="shared" si="23"/>
        <v>12038055.714707255</v>
      </c>
      <c r="Z314" s="2"/>
    </row>
    <row r="315" spans="13:26" x14ac:dyDescent="0.2">
      <c r="M315" s="2"/>
      <c r="N315" s="1">
        <f t="shared" si="24"/>
        <v>257</v>
      </c>
      <c r="O315" s="124">
        <f t="shared" si="25"/>
        <v>12038055.714707255</v>
      </c>
      <c r="P315" s="124">
        <f t="shared" si="26"/>
        <v>35510.75453936249</v>
      </c>
      <c r="Q315" s="124">
        <f t="shared" ref="Q315:Q382" si="27">O315*$P$53</f>
        <v>25397.822387638953</v>
      </c>
      <c r="R315" s="124">
        <f t="shared" ref="R315:R378" si="28">O315+P315+Q315</f>
        <v>12098964.291634258</v>
      </c>
      <c r="Z315" s="2"/>
    </row>
    <row r="316" spans="13:26" x14ac:dyDescent="0.2">
      <c r="M316" s="2"/>
      <c r="N316" s="1">
        <f t="shared" ref="N316:N382" si="29">N315+1</f>
        <v>258</v>
      </c>
      <c r="O316" s="124">
        <f t="shared" ref="O316:O382" si="30">R315</f>
        <v>12098964.291634258</v>
      </c>
      <c r="P316" s="124">
        <f t="shared" ref="P316:P382" si="31">P315</f>
        <v>35510.75453936249</v>
      </c>
      <c r="Q316" s="124">
        <f t="shared" si="27"/>
        <v>25526.326961412098</v>
      </c>
      <c r="R316" s="124">
        <f t="shared" si="28"/>
        <v>12160001.373135034</v>
      </c>
      <c r="Z316" s="2"/>
    </row>
    <row r="317" spans="13:26" x14ac:dyDescent="0.2">
      <c r="M317" s="2"/>
      <c r="N317" s="1">
        <f t="shared" si="29"/>
        <v>259</v>
      </c>
      <c r="O317" s="124">
        <f t="shared" si="30"/>
        <v>12160001.373135034</v>
      </c>
      <c r="P317" s="124">
        <f t="shared" si="31"/>
        <v>35510.75453936249</v>
      </c>
      <c r="Q317" s="124">
        <f t="shared" si="27"/>
        <v>25655.102653413807</v>
      </c>
      <c r="R317" s="124">
        <f t="shared" si="28"/>
        <v>12221167.230327811</v>
      </c>
      <c r="Z317" s="2"/>
    </row>
    <row r="318" spans="13:26" x14ac:dyDescent="0.2">
      <c r="M318" s="2"/>
      <c r="N318" s="1">
        <f t="shared" si="29"/>
        <v>260</v>
      </c>
      <c r="O318" s="124">
        <f t="shared" si="30"/>
        <v>12221167.230327811</v>
      </c>
      <c r="P318" s="124">
        <f t="shared" si="31"/>
        <v>35510.75453936249</v>
      </c>
      <c r="Q318" s="124">
        <f t="shared" si="27"/>
        <v>25784.150035647792</v>
      </c>
      <c r="R318" s="124">
        <f t="shared" si="28"/>
        <v>12282462.134902822</v>
      </c>
      <c r="Z318" s="2"/>
    </row>
    <row r="319" spans="13:26" x14ac:dyDescent="0.2">
      <c r="M319" s="2"/>
      <c r="N319" s="1">
        <f t="shared" si="29"/>
        <v>261</v>
      </c>
      <c r="O319" s="124">
        <f t="shared" si="30"/>
        <v>12282462.134902822</v>
      </c>
      <c r="P319" s="124">
        <f t="shared" si="31"/>
        <v>35510.75453936249</v>
      </c>
      <c r="Q319" s="124">
        <f t="shared" si="27"/>
        <v>25913.469681324583</v>
      </c>
      <c r="R319" s="124">
        <f t="shared" si="28"/>
        <v>12343886.359123509</v>
      </c>
      <c r="Z319" s="2"/>
    </row>
    <row r="320" spans="13:26" x14ac:dyDescent="0.2">
      <c r="M320" s="2"/>
      <c r="N320" s="1">
        <f t="shared" si="29"/>
        <v>262</v>
      </c>
      <c r="O320" s="124">
        <f t="shared" si="30"/>
        <v>12343886.359123509</v>
      </c>
      <c r="P320" s="124">
        <f t="shared" si="31"/>
        <v>35510.75453936249</v>
      </c>
      <c r="Q320" s="124">
        <f t="shared" si="27"/>
        <v>26043.062164864063</v>
      </c>
      <c r="R320" s="124">
        <f t="shared" si="28"/>
        <v>12405440.175827736</v>
      </c>
      <c r="Z320" s="2"/>
    </row>
    <row r="321" spans="13:26" x14ac:dyDescent="0.2">
      <c r="M321" s="2"/>
      <c r="N321" s="1">
        <f t="shared" si="29"/>
        <v>263</v>
      </c>
      <c r="O321" s="124">
        <f t="shared" si="30"/>
        <v>12405440.175827736</v>
      </c>
      <c r="P321" s="124">
        <f t="shared" si="31"/>
        <v>35510.75453936249</v>
      </c>
      <c r="Q321" s="124">
        <f t="shared" si="27"/>
        <v>26172.928061898019</v>
      </c>
      <c r="R321" s="124">
        <f t="shared" si="28"/>
        <v>12467123.858428998</v>
      </c>
      <c r="Z321" s="2"/>
    </row>
    <row r="322" spans="13:26" x14ac:dyDescent="0.2">
      <c r="M322" s="2"/>
      <c r="N322" s="1">
        <f t="shared" si="29"/>
        <v>264</v>
      </c>
      <c r="O322" s="124">
        <f t="shared" si="30"/>
        <v>12467123.858428998</v>
      </c>
      <c r="P322" s="124">
        <f t="shared" si="31"/>
        <v>35510.75453936249</v>
      </c>
      <c r="Q322" s="124">
        <f t="shared" si="27"/>
        <v>26303.067949272718</v>
      </c>
      <c r="R322" s="124">
        <f t="shared" si="28"/>
        <v>12528937.680917634</v>
      </c>
      <c r="Z322" s="2"/>
    </row>
    <row r="323" spans="13:26" x14ac:dyDescent="0.2">
      <c r="M323" s="2"/>
      <c r="N323" s="1">
        <f t="shared" si="29"/>
        <v>265</v>
      </c>
      <c r="O323" s="124">
        <f t="shared" si="30"/>
        <v>12528937.680917634</v>
      </c>
      <c r="P323" s="124">
        <f t="shared" si="31"/>
        <v>35510.75453936249</v>
      </c>
      <c r="Q323" s="124">
        <f t="shared" si="27"/>
        <v>26433.482405051436</v>
      </c>
      <c r="R323" s="124">
        <f t="shared" si="28"/>
        <v>12590881.917862048</v>
      </c>
      <c r="Z323" s="2"/>
    </row>
    <row r="324" spans="13:26" x14ac:dyDescent="0.2">
      <c r="M324" s="2"/>
      <c r="N324" s="1">
        <f t="shared" si="29"/>
        <v>266</v>
      </c>
      <c r="O324" s="124">
        <f t="shared" si="30"/>
        <v>12590881.917862048</v>
      </c>
      <c r="P324" s="124">
        <f t="shared" si="31"/>
        <v>35510.75453936249</v>
      </c>
      <c r="Q324" s="124">
        <f t="shared" si="27"/>
        <v>26564.172008517049</v>
      </c>
      <c r="R324" s="124">
        <f t="shared" si="28"/>
        <v>12652956.844409928</v>
      </c>
      <c r="Z324" s="2"/>
    </row>
    <row r="325" spans="13:26" x14ac:dyDescent="0.2">
      <c r="M325" s="2"/>
      <c r="N325" s="1">
        <f t="shared" si="29"/>
        <v>267</v>
      </c>
      <c r="O325" s="124">
        <f t="shared" si="30"/>
        <v>12652956.844409928</v>
      </c>
      <c r="P325" s="124">
        <f t="shared" si="31"/>
        <v>35510.75453936249</v>
      </c>
      <c r="Q325" s="124">
        <f t="shared" si="27"/>
        <v>26695.137340174606</v>
      </c>
      <c r="R325" s="124">
        <f t="shared" si="28"/>
        <v>12715162.736289466</v>
      </c>
      <c r="Z325" s="2"/>
    </row>
    <row r="326" spans="13:26" x14ac:dyDescent="0.2">
      <c r="M326" s="2"/>
      <c r="N326" s="1">
        <f t="shared" si="29"/>
        <v>268</v>
      </c>
      <c r="O326" s="124">
        <f t="shared" si="30"/>
        <v>12715162.736289466</v>
      </c>
      <c r="P326" s="124">
        <f t="shared" si="31"/>
        <v>35510.75453936249</v>
      </c>
      <c r="Q326" s="124">
        <f t="shared" si="27"/>
        <v>26826.3789817539</v>
      </c>
      <c r="R326" s="124">
        <f t="shared" si="28"/>
        <v>12777499.869810583</v>
      </c>
      <c r="Z326" s="2"/>
    </row>
    <row r="327" spans="13:26" x14ac:dyDescent="0.2">
      <c r="M327" s="2"/>
      <c r="N327" s="1">
        <f t="shared" si="29"/>
        <v>269</v>
      </c>
      <c r="O327" s="124">
        <f t="shared" si="30"/>
        <v>12777499.869810583</v>
      </c>
      <c r="P327" s="124">
        <f t="shared" si="31"/>
        <v>35510.75453936249</v>
      </c>
      <c r="Q327" s="124">
        <f t="shared" si="27"/>
        <v>26957.897516212051</v>
      </c>
      <c r="R327" s="124">
        <f t="shared" si="28"/>
        <v>12839968.521866158</v>
      </c>
      <c r="Z327" s="2"/>
    </row>
    <row r="328" spans="13:26" x14ac:dyDescent="0.2">
      <c r="M328" s="2"/>
      <c r="N328" s="1">
        <f t="shared" si="29"/>
        <v>270</v>
      </c>
      <c r="O328" s="124">
        <f t="shared" si="30"/>
        <v>12839968.521866158</v>
      </c>
      <c r="P328" s="124">
        <f t="shared" si="31"/>
        <v>35510.75453936249</v>
      </c>
      <c r="Q328" s="124">
        <f t="shared" si="27"/>
        <v>27089.693527736101</v>
      </c>
      <c r="R328" s="124">
        <f t="shared" si="28"/>
        <v>12902568.969933257</v>
      </c>
      <c r="Z328" s="2"/>
    </row>
    <row r="329" spans="13:26" x14ac:dyDescent="0.2">
      <c r="M329" s="2"/>
      <c r="N329" s="1">
        <f t="shared" si="29"/>
        <v>271</v>
      </c>
      <c r="O329" s="124">
        <f t="shared" si="30"/>
        <v>12902568.969933257</v>
      </c>
      <c r="P329" s="124">
        <f t="shared" si="31"/>
        <v>35510.75453936249</v>
      </c>
      <c r="Q329" s="124">
        <f t="shared" si="27"/>
        <v>27221.767601745607</v>
      </c>
      <c r="R329" s="124">
        <f t="shared" si="28"/>
        <v>12965301.492074365</v>
      </c>
      <c r="Z329" s="2"/>
    </row>
    <row r="330" spans="13:26" x14ac:dyDescent="0.2">
      <c r="M330" s="2"/>
      <c r="N330" s="1">
        <f t="shared" si="29"/>
        <v>272</v>
      </c>
      <c r="O330" s="124">
        <f t="shared" si="30"/>
        <v>12965301.492074365</v>
      </c>
      <c r="P330" s="124">
        <f t="shared" si="31"/>
        <v>35510.75453936249</v>
      </c>
      <c r="Q330" s="124">
        <f t="shared" si="27"/>
        <v>27354.120324895237</v>
      </c>
      <c r="R330" s="124">
        <f t="shared" si="28"/>
        <v>13028166.366938623</v>
      </c>
      <c r="Z330" s="2"/>
    </row>
    <row r="331" spans="13:26" x14ac:dyDescent="0.2">
      <c r="M331" s="2"/>
      <c r="N331" s="1">
        <f t="shared" si="29"/>
        <v>273</v>
      </c>
      <c r="O331" s="124">
        <f t="shared" si="30"/>
        <v>13028166.366938623</v>
      </c>
      <c r="P331" s="124">
        <f t="shared" si="31"/>
        <v>35510.75453936249</v>
      </c>
      <c r="Q331" s="124">
        <f t="shared" si="27"/>
        <v>27486.752285077389</v>
      </c>
      <c r="R331" s="124">
        <f t="shared" si="28"/>
        <v>13091163.873763064</v>
      </c>
      <c r="Z331" s="2"/>
    </row>
    <row r="332" spans="13:26" x14ac:dyDescent="0.2">
      <c r="M332" s="2"/>
      <c r="N332" s="1">
        <f t="shared" si="29"/>
        <v>274</v>
      </c>
      <c r="O332" s="124">
        <f t="shared" si="30"/>
        <v>13091163.873763064</v>
      </c>
      <c r="P332" s="124">
        <f t="shared" si="31"/>
        <v>35510.75453936249</v>
      </c>
      <c r="Q332" s="124">
        <f t="shared" si="27"/>
        <v>27619.664071424784</v>
      </c>
      <c r="R332" s="124">
        <f t="shared" si="28"/>
        <v>13154294.292373851</v>
      </c>
      <c r="Z332" s="2"/>
    </row>
    <row r="333" spans="13:26" x14ac:dyDescent="0.2">
      <c r="M333" s="2"/>
      <c r="N333" s="1">
        <f t="shared" si="29"/>
        <v>275</v>
      </c>
      <c r="O333" s="124">
        <f t="shared" si="30"/>
        <v>13154294.292373851</v>
      </c>
      <c r="P333" s="124">
        <f t="shared" si="31"/>
        <v>35510.75453936249</v>
      </c>
      <c r="Q333" s="124">
        <f t="shared" si="27"/>
        <v>27752.856274313097</v>
      </c>
      <c r="R333" s="124">
        <f t="shared" si="28"/>
        <v>13217557.903187526</v>
      </c>
      <c r="Z333" s="2"/>
    </row>
    <row r="334" spans="13:26" x14ac:dyDescent="0.2">
      <c r="M334" s="2"/>
      <c r="N334" s="1">
        <f t="shared" si="29"/>
        <v>276</v>
      </c>
      <c r="O334" s="124">
        <f t="shared" si="30"/>
        <v>13217557.903187526</v>
      </c>
      <c r="P334" s="124">
        <f t="shared" si="31"/>
        <v>35510.75453936249</v>
      </c>
      <c r="Q334" s="124">
        <f t="shared" si="27"/>
        <v>27886.329485363567</v>
      </c>
      <c r="R334" s="124">
        <f t="shared" si="28"/>
        <v>13280954.987212254</v>
      </c>
      <c r="Z334" s="2"/>
    </row>
    <row r="335" spans="13:26" x14ac:dyDescent="0.2">
      <c r="M335" s="2"/>
      <c r="N335" s="1">
        <f t="shared" si="29"/>
        <v>277</v>
      </c>
      <c r="O335" s="124">
        <f t="shared" si="30"/>
        <v>13280954.987212254</v>
      </c>
      <c r="P335" s="124">
        <f t="shared" si="31"/>
        <v>35510.75453936249</v>
      </c>
      <c r="Q335" s="124">
        <f t="shared" si="27"/>
        <v>28020.084297445643</v>
      </c>
      <c r="R335" s="124">
        <f t="shared" si="28"/>
        <v>13344485.826049063</v>
      </c>
      <c r="Z335" s="2"/>
    </row>
    <row r="336" spans="13:26" x14ac:dyDescent="0.2">
      <c r="M336" s="2"/>
      <c r="N336" s="1">
        <f t="shared" si="29"/>
        <v>278</v>
      </c>
      <c r="O336" s="124">
        <f t="shared" si="30"/>
        <v>13344485.826049063</v>
      </c>
      <c r="P336" s="124">
        <f t="shared" si="31"/>
        <v>35510.75453936249</v>
      </c>
      <c r="Q336" s="124">
        <f t="shared" si="27"/>
        <v>28154.1213046796</v>
      </c>
      <c r="R336" s="124">
        <f t="shared" si="28"/>
        <v>13408150.701893106</v>
      </c>
      <c r="Z336" s="2"/>
    </row>
    <row r="337" spans="13:26" x14ac:dyDescent="0.2">
      <c r="M337" s="2"/>
      <c r="N337" s="1">
        <f t="shared" si="29"/>
        <v>279</v>
      </c>
      <c r="O337" s="124">
        <f t="shared" si="30"/>
        <v>13408150.701893106</v>
      </c>
      <c r="P337" s="124">
        <f t="shared" si="31"/>
        <v>35510.75453936249</v>
      </c>
      <c r="Q337" s="124">
        <f t="shared" si="27"/>
        <v>28288.441102439185</v>
      </c>
      <c r="R337" s="124">
        <f t="shared" si="28"/>
        <v>13471949.897534909</v>
      </c>
      <c r="Z337" s="2"/>
    </row>
    <row r="338" spans="13:26" x14ac:dyDescent="0.2">
      <c r="M338" s="2"/>
      <c r="N338" s="1">
        <f t="shared" si="29"/>
        <v>280</v>
      </c>
      <c r="O338" s="124">
        <f t="shared" si="30"/>
        <v>13471949.897534909</v>
      </c>
      <c r="P338" s="124">
        <f t="shared" si="31"/>
        <v>35510.75453936249</v>
      </c>
      <c r="Q338" s="124">
        <f t="shared" si="27"/>
        <v>28423.044287354263</v>
      </c>
      <c r="R338" s="124">
        <f t="shared" si="28"/>
        <v>13535883.696361626</v>
      </c>
      <c r="Z338" s="2"/>
    </row>
    <row r="339" spans="13:26" x14ac:dyDescent="0.2">
      <c r="M339" s="2"/>
      <c r="N339" s="1">
        <f t="shared" si="29"/>
        <v>281</v>
      </c>
      <c r="O339" s="124">
        <f t="shared" si="30"/>
        <v>13535883.696361626</v>
      </c>
      <c r="P339" s="124">
        <f t="shared" si="31"/>
        <v>35510.75453936249</v>
      </c>
      <c r="Q339" s="124">
        <f t="shared" si="27"/>
        <v>28557.931457313458</v>
      </c>
      <c r="R339" s="124">
        <f t="shared" si="28"/>
        <v>13599952.382358301</v>
      </c>
      <c r="Z339" s="2"/>
    </row>
    <row r="340" spans="13:26" x14ac:dyDescent="0.2">
      <c r="M340" s="2"/>
      <c r="N340" s="1">
        <f t="shared" si="29"/>
        <v>282</v>
      </c>
      <c r="O340" s="124">
        <f t="shared" si="30"/>
        <v>13599952.382358301</v>
      </c>
      <c r="P340" s="124">
        <f t="shared" si="31"/>
        <v>35510.75453936249</v>
      </c>
      <c r="Q340" s="124">
        <f t="shared" si="27"/>
        <v>28693.103211466827</v>
      </c>
      <c r="R340" s="124">
        <f t="shared" si="28"/>
        <v>13664156.240109131</v>
      </c>
      <c r="Z340" s="2"/>
    </row>
    <row r="341" spans="13:26" x14ac:dyDescent="0.2">
      <c r="M341" s="2"/>
      <c r="N341" s="1">
        <f t="shared" si="29"/>
        <v>283</v>
      </c>
      <c r="O341" s="124">
        <f t="shared" si="30"/>
        <v>13664156.240109131</v>
      </c>
      <c r="P341" s="124">
        <f t="shared" si="31"/>
        <v>35510.75453936249</v>
      </c>
      <c r="Q341" s="124">
        <f t="shared" si="27"/>
        <v>28828.56015022851</v>
      </c>
      <c r="R341" s="124">
        <f t="shared" si="28"/>
        <v>13728495.554798722</v>
      </c>
      <c r="Z341" s="2"/>
    </row>
    <row r="342" spans="13:26" x14ac:dyDescent="0.2">
      <c r="M342" s="2"/>
      <c r="N342" s="1">
        <f t="shared" si="29"/>
        <v>284</v>
      </c>
      <c r="O342" s="124">
        <f t="shared" si="30"/>
        <v>13728495.554798722</v>
      </c>
      <c r="P342" s="124">
        <f t="shared" si="31"/>
        <v>35510.75453936249</v>
      </c>
      <c r="Q342" s="124">
        <f t="shared" si="27"/>
        <v>28964.302875279387</v>
      </c>
      <c r="R342" s="124">
        <f t="shared" si="28"/>
        <v>13792970.612213364</v>
      </c>
      <c r="Z342" s="2"/>
    </row>
    <row r="343" spans="13:26" x14ac:dyDescent="0.2">
      <c r="M343" s="2"/>
      <c r="N343" s="1">
        <f t="shared" si="29"/>
        <v>285</v>
      </c>
      <c r="O343" s="124">
        <f t="shared" si="30"/>
        <v>13792970.612213364</v>
      </c>
      <c r="P343" s="124">
        <f t="shared" si="31"/>
        <v>35510.75453936249</v>
      </c>
      <c r="Q343" s="124">
        <f t="shared" si="27"/>
        <v>29100.331989569768</v>
      </c>
      <c r="R343" s="124">
        <f t="shared" si="28"/>
        <v>13857581.698742297</v>
      </c>
      <c r="Z343" s="2"/>
    </row>
    <row r="344" spans="13:26" x14ac:dyDescent="0.2">
      <c r="M344" s="2"/>
      <c r="N344" s="1">
        <f t="shared" si="29"/>
        <v>286</v>
      </c>
      <c r="O344" s="124">
        <f t="shared" si="30"/>
        <v>13857581.698742297</v>
      </c>
      <c r="P344" s="124">
        <f t="shared" si="31"/>
        <v>35510.75453936249</v>
      </c>
      <c r="Q344" s="124">
        <f t="shared" si="27"/>
        <v>29236.648097322068</v>
      </c>
      <c r="R344" s="124">
        <f t="shared" si="28"/>
        <v>13922329.101378981</v>
      </c>
      <c r="Z344" s="2"/>
    </row>
    <row r="345" spans="13:26" x14ac:dyDescent="0.2">
      <c r="M345" s="2"/>
      <c r="N345" s="1">
        <f t="shared" si="29"/>
        <v>287</v>
      </c>
      <c r="O345" s="124">
        <f t="shared" si="30"/>
        <v>13922329.101378981</v>
      </c>
      <c r="P345" s="124">
        <f t="shared" si="31"/>
        <v>35510.75453936249</v>
      </c>
      <c r="Q345" s="124">
        <f t="shared" si="27"/>
        <v>29373.251804033476</v>
      </c>
      <c r="R345" s="124">
        <f t="shared" si="28"/>
        <v>13987213.107722377</v>
      </c>
      <c r="Z345" s="2"/>
    </row>
    <row r="346" spans="13:26" x14ac:dyDescent="0.2">
      <c r="M346" s="2"/>
      <c r="N346" s="1">
        <f t="shared" si="29"/>
        <v>288</v>
      </c>
      <c r="O346" s="124">
        <f t="shared" si="30"/>
        <v>13987213.107722377</v>
      </c>
      <c r="P346" s="124">
        <f t="shared" si="31"/>
        <v>35510.75453936249</v>
      </c>
      <c r="Q346" s="124">
        <f t="shared" si="27"/>
        <v>29510.143716478666</v>
      </c>
      <c r="R346" s="124">
        <f t="shared" si="28"/>
        <v>14052234.005978219</v>
      </c>
      <c r="Z346" s="2"/>
    </row>
    <row r="347" spans="13:26" x14ac:dyDescent="0.2">
      <c r="M347" s="2"/>
      <c r="N347" s="1">
        <f t="shared" si="29"/>
        <v>289</v>
      </c>
      <c r="O347" s="124">
        <f t="shared" si="30"/>
        <v>14052234.005978219</v>
      </c>
      <c r="P347" s="124">
        <f t="shared" si="31"/>
        <v>35510.75453936249</v>
      </c>
      <c r="Q347" s="124">
        <f t="shared" si="27"/>
        <v>29647.324442712474</v>
      </c>
      <c r="R347" s="124">
        <f t="shared" si="28"/>
        <v>14117392.084960295</v>
      </c>
      <c r="Z347" s="2"/>
    </row>
    <row r="348" spans="13:26" x14ac:dyDescent="0.2">
      <c r="M348" s="2"/>
      <c r="N348" s="1">
        <f t="shared" si="29"/>
        <v>290</v>
      </c>
      <c r="O348" s="124">
        <f t="shared" si="30"/>
        <v>14117392.084960295</v>
      </c>
      <c r="P348" s="124">
        <f t="shared" si="31"/>
        <v>35510.75453936249</v>
      </c>
      <c r="Q348" s="124">
        <f t="shared" si="27"/>
        <v>29784.794592072616</v>
      </c>
      <c r="R348" s="124">
        <f t="shared" si="28"/>
        <v>14182687.634091731</v>
      </c>
      <c r="Z348" s="2"/>
    </row>
    <row r="349" spans="13:26" x14ac:dyDescent="0.2">
      <c r="M349" s="2"/>
      <c r="N349" s="1">
        <f t="shared" si="29"/>
        <v>291</v>
      </c>
      <c r="O349" s="124">
        <f t="shared" si="30"/>
        <v>14182687.634091731</v>
      </c>
      <c r="P349" s="124">
        <f t="shared" si="31"/>
        <v>35510.75453936249</v>
      </c>
      <c r="Q349" s="124">
        <f t="shared" si="27"/>
        <v>29922.554775182376</v>
      </c>
      <c r="R349" s="124">
        <f t="shared" si="28"/>
        <v>14248120.943406276</v>
      </c>
      <c r="Z349" s="2"/>
    </row>
    <row r="350" spans="13:26" x14ac:dyDescent="0.2">
      <c r="M350" s="2"/>
      <c r="N350" s="1">
        <f t="shared" si="29"/>
        <v>292</v>
      </c>
      <c r="O350" s="124">
        <f t="shared" si="30"/>
        <v>14248120.943406276</v>
      </c>
      <c r="P350" s="124">
        <f t="shared" si="31"/>
        <v>35510.75453936249</v>
      </c>
      <c r="Q350" s="124">
        <f t="shared" si="27"/>
        <v>30060.605603953332</v>
      </c>
      <c r="R350" s="124">
        <f t="shared" si="28"/>
        <v>14313692.303549593</v>
      </c>
      <c r="Z350" s="2"/>
    </row>
    <row r="351" spans="13:26" x14ac:dyDescent="0.2">
      <c r="M351" s="2"/>
      <c r="N351" s="1">
        <f t="shared" si="29"/>
        <v>293</v>
      </c>
      <c r="O351" s="124">
        <f t="shared" si="30"/>
        <v>14313692.303549593</v>
      </c>
      <c r="P351" s="124">
        <f t="shared" si="31"/>
        <v>35510.75453936249</v>
      </c>
      <c r="Q351" s="124">
        <f t="shared" si="27"/>
        <v>30198.947691588066</v>
      </c>
      <c r="R351" s="124">
        <f t="shared" si="28"/>
        <v>14379402.005780544</v>
      </c>
      <c r="Z351" s="2"/>
    </row>
    <row r="352" spans="13:26" x14ac:dyDescent="0.2">
      <c r="M352" s="2"/>
      <c r="N352" s="1">
        <f t="shared" si="29"/>
        <v>294</v>
      </c>
      <c r="O352" s="124">
        <f t="shared" si="30"/>
        <v>14379402.005780544</v>
      </c>
      <c r="P352" s="124">
        <f t="shared" si="31"/>
        <v>35510.75453936249</v>
      </c>
      <c r="Q352" s="124">
        <f t="shared" si="27"/>
        <v>30337.5816525829</v>
      </c>
      <c r="R352" s="124">
        <f t="shared" si="28"/>
        <v>14445250.341972491</v>
      </c>
      <c r="Z352" s="2"/>
    </row>
    <row r="353" spans="13:26" x14ac:dyDescent="0.2">
      <c r="M353" s="2"/>
      <c r="N353" s="1">
        <f t="shared" si="29"/>
        <v>295</v>
      </c>
      <c r="O353" s="124">
        <f t="shared" si="30"/>
        <v>14445250.341972491</v>
      </c>
      <c r="P353" s="124">
        <f t="shared" si="31"/>
        <v>35510.75453936249</v>
      </c>
      <c r="Q353" s="124">
        <f t="shared" si="27"/>
        <v>30476.508102730604</v>
      </c>
      <c r="R353" s="124">
        <f t="shared" si="28"/>
        <v>14511237.604614584</v>
      </c>
      <c r="Z353" s="2"/>
    </row>
    <row r="354" spans="13:26" x14ac:dyDescent="0.2">
      <c r="M354" s="2"/>
      <c r="N354" s="1">
        <f t="shared" si="29"/>
        <v>296</v>
      </c>
      <c r="O354" s="124">
        <f t="shared" si="30"/>
        <v>14511237.604614584</v>
      </c>
      <c r="P354" s="124">
        <f t="shared" si="31"/>
        <v>35510.75453936249</v>
      </c>
      <c r="Q354" s="124">
        <f t="shared" si="27"/>
        <v>30615.727659123157</v>
      </c>
      <c r="R354" s="124">
        <f t="shared" si="28"/>
        <v>14577364.08681307</v>
      </c>
      <c r="Z354" s="2"/>
    </row>
    <row r="355" spans="13:26" x14ac:dyDescent="0.2">
      <c r="M355" s="2"/>
      <c r="N355" s="1">
        <f t="shared" si="29"/>
        <v>297</v>
      </c>
      <c r="O355" s="124">
        <f t="shared" si="30"/>
        <v>14577364.08681307</v>
      </c>
      <c r="P355" s="124">
        <f t="shared" si="31"/>
        <v>35510.75453936249</v>
      </c>
      <c r="Q355" s="124">
        <f t="shared" si="27"/>
        <v>30755.240940154468</v>
      </c>
      <c r="R355" s="124">
        <f t="shared" si="28"/>
        <v>14643630.082292587</v>
      </c>
      <c r="Z355" s="2"/>
    </row>
    <row r="356" spans="13:26" x14ac:dyDescent="0.2">
      <c r="M356" s="2"/>
      <c r="N356" s="1">
        <f t="shared" si="29"/>
        <v>298</v>
      </c>
      <c r="O356" s="124">
        <f t="shared" si="30"/>
        <v>14643630.082292587</v>
      </c>
      <c r="P356" s="124">
        <f t="shared" si="31"/>
        <v>35510.75453936249</v>
      </c>
      <c r="Q356" s="124">
        <f t="shared" si="27"/>
        <v>30895.048565523128</v>
      </c>
      <c r="R356" s="124">
        <f t="shared" si="28"/>
        <v>14710035.885397473</v>
      </c>
      <c r="Z356" s="2"/>
    </row>
    <row r="357" spans="13:26" x14ac:dyDescent="0.2">
      <c r="M357" s="2"/>
      <c r="N357" s="1">
        <f t="shared" si="29"/>
        <v>299</v>
      </c>
      <c r="O357" s="124">
        <f t="shared" si="30"/>
        <v>14710035.885397473</v>
      </c>
      <c r="P357" s="124">
        <f t="shared" si="31"/>
        <v>35510.75453936249</v>
      </c>
      <c r="Q357" s="124">
        <f t="shared" si="27"/>
        <v>31035.151156235173</v>
      </c>
      <c r="R357" s="124">
        <f t="shared" si="28"/>
        <v>14776581.791093072</v>
      </c>
      <c r="Z357" s="2"/>
    </row>
    <row r="358" spans="13:26" x14ac:dyDescent="0.2">
      <c r="M358" s="2"/>
      <c r="N358" s="1">
        <f t="shared" si="29"/>
        <v>300</v>
      </c>
      <c r="O358" s="124">
        <f t="shared" si="30"/>
        <v>14776581.791093072</v>
      </c>
      <c r="P358" s="124">
        <f t="shared" si="31"/>
        <v>35510.75453936249</v>
      </c>
      <c r="Q358" s="124">
        <f t="shared" si="27"/>
        <v>31175.549334606829</v>
      </c>
      <c r="R358" s="124">
        <f t="shared" si="28"/>
        <v>14843268.094967041</v>
      </c>
      <c r="Z358" s="2"/>
    </row>
    <row r="359" spans="13:26" x14ac:dyDescent="0.2">
      <c r="M359" s="2"/>
      <c r="N359" s="1">
        <f t="shared" si="29"/>
        <v>301</v>
      </c>
      <c r="O359" s="124">
        <f t="shared" si="30"/>
        <v>14843268.094967041</v>
      </c>
      <c r="P359" s="124">
        <f t="shared" si="31"/>
        <v>35510.75453936249</v>
      </c>
      <c r="Q359" s="124">
        <f t="shared" si="27"/>
        <v>31316.243724267275</v>
      </c>
      <c r="R359" s="124">
        <f t="shared" si="28"/>
        <v>14910095.093230672</v>
      </c>
      <c r="Z359" s="2"/>
    </row>
    <row r="360" spans="13:26" x14ac:dyDescent="0.2">
      <c r="M360" s="2"/>
      <c r="N360" s="1">
        <f t="shared" si="29"/>
        <v>302</v>
      </c>
      <c r="O360" s="124">
        <f t="shared" si="30"/>
        <v>14910095.093230672</v>
      </c>
      <c r="P360" s="124">
        <f t="shared" si="31"/>
        <v>35510.75453936249</v>
      </c>
      <c r="Q360" s="124">
        <f t="shared" si="27"/>
        <v>31457.234950161434</v>
      </c>
      <c r="R360" s="124">
        <f t="shared" si="28"/>
        <v>14977063.082720196</v>
      </c>
      <c r="Z360" s="2"/>
    </row>
    <row r="361" spans="13:26" x14ac:dyDescent="0.2">
      <c r="M361" s="2"/>
      <c r="N361" s="1">
        <f t="shared" si="29"/>
        <v>303</v>
      </c>
      <c r="O361" s="124">
        <f t="shared" si="30"/>
        <v>14977063.082720196</v>
      </c>
      <c r="P361" s="124">
        <f t="shared" si="31"/>
        <v>35510.75453936249</v>
      </c>
      <c r="Q361" s="124">
        <f t="shared" si="27"/>
        <v>31598.523638552717</v>
      </c>
      <c r="R361" s="124">
        <f t="shared" si="28"/>
        <v>15044172.360898111</v>
      </c>
      <c r="Z361" s="2"/>
    </row>
    <row r="362" spans="13:26" x14ac:dyDescent="0.2">
      <c r="M362" s="2"/>
      <c r="N362" s="1">
        <f t="shared" si="29"/>
        <v>304</v>
      </c>
      <c r="O362" s="124">
        <f t="shared" si="30"/>
        <v>15044172.360898111</v>
      </c>
      <c r="P362" s="124">
        <f t="shared" si="31"/>
        <v>35510.75453936249</v>
      </c>
      <c r="Q362" s="124">
        <f t="shared" si="27"/>
        <v>31740.110417025837</v>
      </c>
      <c r="R362" s="124">
        <f t="shared" si="28"/>
        <v>15111423.225854499</v>
      </c>
      <c r="Z362" s="2"/>
    </row>
    <row r="363" spans="13:26" x14ac:dyDescent="0.2">
      <c r="M363" s="2"/>
      <c r="N363" s="1">
        <f t="shared" si="29"/>
        <v>305</v>
      </c>
      <c r="O363" s="124">
        <f t="shared" si="30"/>
        <v>15111423.225854499</v>
      </c>
      <c r="P363" s="124">
        <f t="shared" si="31"/>
        <v>35510.75453936249</v>
      </c>
      <c r="Q363" s="124">
        <f t="shared" si="27"/>
        <v>31881.995914489577</v>
      </c>
      <c r="R363" s="124">
        <f t="shared" si="28"/>
        <v>15178815.976308351</v>
      </c>
      <c r="Z363" s="2"/>
    </row>
    <row r="364" spans="13:26" x14ac:dyDescent="0.2">
      <c r="M364" s="2"/>
      <c r="N364" s="1">
        <f t="shared" si="29"/>
        <v>306</v>
      </c>
      <c r="O364" s="124">
        <f t="shared" si="30"/>
        <v>15178815.976308351</v>
      </c>
      <c r="P364" s="124">
        <f t="shared" si="31"/>
        <v>35510.75453936249</v>
      </c>
      <c r="Q364" s="124">
        <f t="shared" si="27"/>
        <v>32024.180761179585</v>
      </c>
      <c r="R364" s="124">
        <f t="shared" si="28"/>
        <v>15246350.911608893</v>
      </c>
      <c r="Z364" s="2"/>
    </row>
    <row r="365" spans="13:26" x14ac:dyDescent="0.2">
      <c r="M365" s="2"/>
      <c r="N365" s="1">
        <f t="shared" si="29"/>
        <v>307</v>
      </c>
      <c r="O365" s="124">
        <f t="shared" si="30"/>
        <v>15246350.911608893</v>
      </c>
      <c r="P365" s="124">
        <f t="shared" si="31"/>
        <v>35510.75453936249</v>
      </c>
      <c r="Q365" s="124">
        <f t="shared" si="27"/>
        <v>32166.665588661177</v>
      </c>
      <c r="R365" s="124">
        <f t="shared" si="28"/>
        <v>15314028.331736919</v>
      </c>
      <c r="Z365" s="2"/>
    </row>
    <row r="366" spans="13:26" x14ac:dyDescent="0.2">
      <c r="M366" s="2"/>
      <c r="N366" s="1">
        <f t="shared" si="29"/>
        <v>308</v>
      </c>
      <c r="O366" s="124">
        <f t="shared" si="30"/>
        <v>15314028.331736919</v>
      </c>
      <c r="P366" s="124">
        <f t="shared" si="31"/>
        <v>35510.75453936249</v>
      </c>
      <c r="Q366" s="124">
        <f t="shared" si="27"/>
        <v>32309.451029832147</v>
      </c>
      <c r="R366" s="124">
        <f t="shared" si="28"/>
        <v>15381848.537306113</v>
      </c>
      <c r="Z366" s="2"/>
    </row>
    <row r="367" spans="13:26" x14ac:dyDescent="0.2">
      <c r="M367" s="2"/>
      <c r="N367" s="1">
        <f t="shared" si="29"/>
        <v>309</v>
      </c>
      <c r="O367" s="124">
        <f t="shared" si="30"/>
        <v>15381848.537306113</v>
      </c>
      <c r="P367" s="124">
        <f t="shared" si="31"/>
        <v>35510.75453936249</v>
      </c>
      <c r="Q367" s="124">
        <f t="shared" si="27"/>
        <v>32452.537718925567</v>
      </c>
      <c r="R367" s="124">
        <f t="shared" si="28"/>
        <v>15449811.829564402</v>
      </c>
      <c r="Z367" s="2"/>
    </row>
    <row r="368" spans="13:26" x14ac:dyDescent="0.2">
      <c r="M368" s="2"/>
      <c r="N368" s="1">
        <f t="shared" si="29"/>
        <v>310</v>
      </c>
      <c r="O368" s="124">
        <f t="shared" si="30"/>
        <v>15449811.829564402</v>
      </c>
      <c r="P368" s="124">
        <f t="shared" si="31"/>
        <v>35510.75453936249</v>
      </c>
      <c r="Q368" s="124">
        <f t="shared" si="27"/>
        <v>32595.926291512613</v>
      </c>
      <c r="R368" s="124">
        <f t="shared" si="28"/>
        <v>15517918.510395277</v>
      </c>
      <c r="Z368" s="2"/>
    </row>
    <row r="369" spans="13:26" x14ac:dyDescent="0.2">
      <c r="M369" s="2"/>
      <c r="N369" s="1">
        <f t="shared" si="29"/>
        <v>311</v>
      </c>
      <c r="O369" s="124">
        <f t="shared" si="30"/>
        <v>15517918.510395277</v>
      </c>
      <c r="P369" s="124">
        <f t="shared" si="31"/>
        <v>35510.75453936249</v>
      </c>
      <c r="Q369" s="124">
        <f t="shared" si="27"/>
        <v>32739.617384505385</v>
      </c>
      <c r="R369" s="124">
        <f t="shared" si="28"/>
        <v>15586168.882319145</v>
      </c>
      <c r="Z369" s="2"/>
    </row>
    <row r="370" spans="13:26" x14ac:dyDescent="0.2">
      <c r="M370" s="2"/>
      <c r="N370" s="1">
        <f t="shared" si="29"/>
        <v>312</v>
      </c>
      <c r="O370" s="124">
        <f t="shared" si="30"/>
        <v>15586168.882319145</v>
      </c>
      <c r="P370" s="124">
        <f t="shared" si="31"/>
        <v>35510.75453936249</v>
      </c>
      <c r="Q370" s="124">
        <f t="shared" si="27"/>
        <v>32883.611636159738</v>
      </c>
      <c r="R370" s="124">
        <f t="shared" si="28"/>
        <v>15654563.248494668</v>
      </c>
      <c r="Z370" s="2"/>
    </row>
    <row r="371" spans="13:26" x14ac:dyDescent="0.2">
      <c r="M371" s="2"/>
      <c r="N371" s="1">
        <f t="shared" si="29"/>
        <v>313</v>
      </c>
      <c r="O371" s="124">
        <f t="shared" si="30"/>
        <v>15654563.248494668</v>
      </c>
      <c r="P371" s="124">
        <f t="shared" si="31"/>
        <v>35510.75453936249</v>
      </c>
      <c r="Q371" s="124">
        <f t="shared" si="27"/>
        <v>33027.909686078121</v>
      </c>
      <c r="R371" s="124">
        <f t="shared" si="28"/>
        <v>15723101.912720108</v>
      </c>
      <c r="Z371" s="2"/>
    </row>
    <row r="372" spans="13:26" x14ac:dyDescent="0.2">
      <c r="M372" s="2"/>
      <c r="N372" s="1">
        <f t="shared" si="29"/>
        <v>314</v>
      </c>
      <c r="O372" s="124">
        <f t="shared" si="30"/>
        <v>15723101.912720108</v>
      </c>
      <c r="P372" s="124">
        <f t="shared" si="31"/>
        <v>35510.75453936249</v>
      </c>
      <c r="Q372" s="124">
        <f t="shared" si="27"/>
        <v>33172.512175212396</v>
      </c>
      <c r="R372" s="124">
        <f t="shared" si="28"/>
        <v>15791785.179434683</v>
      </c>
      <c r="Z372" s="2"/>
    </row>
    <row r="373" spans="13:26" x14ac:dyDescent="0.2">
      <c r="M373" s="2"/>
      <c r="N373" s="1">
        <f t="shared" si="29"/>
        <v>315</v>
      </c>
      <c r="O373" s="124">
        <f t="shared" si="30"/>
        <v>15791785.179434683</v>
      </c>
      <c r="P373" s="124">
        <f t="shared" si="31"/>
        <v>35510.75453936249</v>
      </c>
      <c r="Q373" s="124">
        <f t="shared" si="27"/>
        <v>33317.419745866719</v>
      </c>
      <c r="R373" s="124">
        <f t="shared" si="28"/>
        <v>15860613.353719912</v>
      </c>
      <c r="Z373" s="2"/>
    </row>
    <row r="374" spans="13:26" x14ac:dyDescent="0.2">
      <c r="M374" s="2"/>
      <c r="N374" s="1">
        <f t="shared" si="29"/>
        <v>316</v>
      </c>
      <c r="O374" s="124">
        <f t="shared" si="30"/>
        <v>15860613.353719912</v>
      </c>
      <c r="P374" s="124">
        <f t="shared" si="31"/>
        <v>35510.75453936249</v>
      </c>
      <c r="Q374" s="124">
        <f t="shared" si="27"/>
        <v>33462.633041700363</v>
      </c>
      <c r="R374" s="124">
        <f t="shared" si="28"/>
        <v>15929586.741300976</v>
      </c>
      <c r="Z374" s="2"/>
    </row>
    <row r="375" spans="13:26" x14ac:dyDescent="0.2">
      <c r="M375" s="2"/>
      <c r="N375" s="1">
        <f t="shared" si="29"/>
        <v>317</v>
      </c>
      <c r="O375" s="124">
        <f t="shared" si="30"/>
        <v>15929586.741300976</v>
      </c>
      <c r="P375" s="124">
        <f t="shared" si="31"/>
        <v>35510.75453936249</v>
      </c>
      <c r="Q375" s="124">
        <f t="shared" si="27"/>
        <v>33608.152707730602</v>
      </c>
      <c r="R375" s="124">
        <f t="shared" si="28"/>
        <v>15998705.64854807</v>
      </c>
      <c r="Z375" s="2"/>
    </row>
    <row r="376" spans="13:26" x14ac:dyDescent="0.2">
      <c r="M376" s="2"/>
      <c r="N376" s="1">
        <f t="shared" si="29"/>
        <v>318</v>
      </c>
      <c r="O376" s="124">
        <f t="shared" si="30"/>
        <v>15998705.64854807</v>
      </c>
      <c r="P376" s="124">
        <f t="shared" si="31"/>
        <v>35510.75453936249</v>
      </c>
      <c r="Q376" s="124">
        <f t="shared" si="27"/>
        <v>33753.97939033556</v>
      </c>
      <c r="R376" s="124">
        <f t="shared" si="28"/>
        <v>16067970.38247777</v>
      </c>
      <c r="Z376" s="2"/>
    </row>
    <row r="377" spans="13:26" x14ac:dyDescent="0.2">
      <c r="M377" s="2"/>
      <c r="N377" s="1">
        <f t="shared" si="29"/>
        <v>319</v>
      </c>
      <c r="O377" s="124">
        <f t="shared" si="30"/>
        <v>16067970.38247777</v>
      </c>
      <c r="P377" s="124">
        <f t="shared" si="31"/>
        <v>35510.75453936249</v>
      </c>
      <c r="Q377" s="124">
        <f t="shared" si="27"/>
        <v>33900.113737257081</v>
      </c>
      <c r="R377" s="124">
        <f t="shared" si="28"/>
        <v>16137381.25075439</v>
      </c>
      <c r="Z377" s="2"/>
    </row>
    <row r="378" spans="13:26" x14ac:dyDescent="0.2">
      <c r="M378" s="2"/>
      <c r="N378" s="1">
        <f t="shared" si="29"/>
        <v>320</v>
      </c>
      <c r="O378" s="124">
        <f t="shared" si="30"/>
        <v>16137381.25075439</v>
      </c>
      <c r="P378" s="124">
        <f t="shared" si="31"/>
        <v>35510.75453936249</v>
      </c>
      <c r="Q378" s="124">
        <f t="shared" si="27"/>
        <v>34046.556397603599</v>
      </c>
      <c r="R378" s="124">
        <f t="shared" si="28"/>
        <v>16206938.561691357</v>
      </c>
      <c r="Z378" s="2"/>
    </row>
    <row r="379" spans="13:26" x14ac:dyDescent="0.2">
      <c r="M379" s="2"/>
      <c r="N379" s="1">
        <f t="shared" si="29"/>
        <v>321</v>
      </c>
      <c r="O379" s="124">
        <f t="shared" si="30"/>
        <v>16206938.561691357</v>
      </c>
      <c r="P379" s="124">
        <f t="shared" si="31"/>
        <v>35510.75453936249</v>
      </c>
      <c r="Q379" s="124">
        <f t="shared" si="27"/>
        <v>34193.308021853067</v>
      </c>
      <c r="R379" s="124">
        <f t="shared" ref="R379:R382" si="32">O379+P379+Q379</f>
        <v>16276642.624252573</v>
      </c>
      <c r="Z379" s="2"/>
    </row>
    <row r="380" spans="13:26" x14ac:dyDescent="0.2">
      <c r="M380" s="2"/>
      <c r="N380" s="1">
        <f t="shared" si="29"/>
        <v>322</v>
      </c>
      <c r="O380" s="124">
        <f t="shared" si="30"/>
        <v>16276642.624252573</v>
      </c>
      <c r="P380" s="124">
        <f t="shared" si="31"/>
        <v>35510.75453936249</v>
      </c>
      <c r="Q380" s="124">
        <f t="shared" si="27"/>
        <v>34340.369261855783</v>
      </c>
      <c r="R380" s="124">
        <f t="shared" si="32"/>
        <v>16346493.748053791</v>
      </c>
      <c r="Z380" s="2"/>
    </row>
    <row r="381" spans="13:26" x14ac:dyDescent="0.2">
      <c r="M381" s="2"/>
      <c r="N381" s="1">
        <f t="shared" si="29"/>
        <v>323</v>
      </c>
      <c r="O381" s="124">
        <f t="shared" si="30"/>
        <v>16346493.748053791</v>
      </c>
      <c r="P381" s="124">
        <f t="shared" si="31"/>
        <v>35510.75453936249</v>
      </c>
      <c r="Q381" s="124">
        <f t="shared" si="27"/>
        <v>34487.740770837328</v>
      </c>
      <c r="R381" s="124">
        <f t="shared" si="32"/>
        <v>16416492.243363991</v>
      </c>
      <c r="Z381" s="2"/>
    </row>
    <row r="382" spans="13:26" x14ac:dyDescent="0.2">
      <c r="M382" s="2"/>
      <c r="N382" s="1">
        <f t="shared" si="29"/>
        <v>324</v>
      </c>
      <c r="O382" s="124">
        <f t="shared" si="30"/>
        <v>16416492.243363991</v>
      </c>
      <c r="P382" s="124">
        <f t="shared" si="31"/>
        <v>35510.75453936249</v>
      </c>
      <c r="Q382" s="124">
        <f t="shared" si="27"/>
        <v>34635.423203401457</v>
      </c>
      <c r="R382" s="124">
        <f t="shared" si="32"/>
        <v>16486638.421106756</v>
      </c>
      <c r="Z382" s="2"/>
    </row>
    <row r="383" spans="13:26" x14ac:dyDescent="0.2">
      <c r="M383" s="2"/>
      <c r="N383" s="163" t="s">
        <v>216</v>
      </c>
      <c r="O383" s="163" t="s">
        <v>216</v>
      </c>
      <c r="P383" s="163" t="s">
        <v>216</v>
      </c>
      <c r="Q383" s="163" t="s">
        <v>216</v>
      </c>
      <c r="R383" s="163" t="s">
        <v>216</v>
      </c>
      <c r="Z383" s="2"/>
    </row>
    <row r="384" spans="13:26" x14ac:dyDescent="0.2">
      <c r="M384" s="2"/>
      <c r="N384" s="134"/>
      <c r="O384" s="134" t="s">
        <v>231</v>
      </c>
      <c r="P384" s="196">
        <f>SUM(P59:P382)</f>
        <v>11505484.470753465</v>
      </c>
      <c r="Q384" s="196">
        <f>SUM(Q59:Q382)</f>
        <v>4981153.9503532667</v>
      </c>
      <c r="R384" s="196">
        <f>P384+Q384</f>
        <v>16486638.421106732</v>
      </c>
      <c r="S384" s="124">
        <f>R384-P54</f>
        <v>-2.4959444999694824E-7</v>
      </c>
      <c r="Z384" s="2"/>
    </row>
    <row r="385" spans="13:26" x14ac:dyDescent="0.2"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3DB41-24DD-4CEA-AFDB-9C6D1EB9E0A6}">
  <sheetPr>
    <tabColor rgb="FF0000FF"/>
  </sheetPr>
  <dimension ref="A1:O1196"/>
  <sheetViews>
    <sheetView zoomScaleNormal="100" workbookViewId="0">
      <pane ySplit="13" topLeftCell="A1166" activePane="bottomLeft" state="frozen"/>
      <selection activeCell="D6" sqref="D6"/>
      <selection pane="bottomLeft" activeCell="A1170" sqref="A1170"/>
    </sheetView>
  </sheetViews>
  <sheetFormatPr defaultColWidth="9.140625" defaultRowHeight="12.75" x14ac:dyDescent="0.2"/>
  <cols>
    <col min="1" max="1" width="27.42578125" style="1" customWidth="1"/>
    <col min="2" max="2" width="11.28515625" style="2" customWidth="1"/>
    <col min="3" max="3" width="5.5703125" style="2" customWidth="1"/>
    <col min="4" max="9" width="17" style="2" customWidth="1"/>
    <col min="10" max="16384" width="9.140625" style="8"/>
  </cols>
  <sheetData>
    <row r="1" spans="1:15" x14ac:dyDescent="0.2">
      <c r="A1" s="88" t="s">
        <v>215</v>
      </c>
      <c r="B1" s="81"/>
      <c r="C1" s="81"/>
      <c r="D1" s="81"/>
      <c r="E1" s="81"/>
      <c r="F1" s="81"/>
      <c r="G1" s="81"/>
      <c r="H1" s="81"/>
      <c r="I1" s="81"/>
    </row>
    <row r="2" spans="1:15" x14ac:dyDescent="0.2">
      <c r="A2" s="87" t="s">
        <v>214</v>
      </c>
      <c r="B2" s="86"/>
      <c r="C2" s="86"/>
      <c r="D2" s="81"/>
      <c r="E2" s="81"/>
      <c r="F2" s="81"/>
      <c r="G2" s="81"/>
      <c r="H2" s="81"/>
      <c r="I2" s="81"/>
    </row>
    <row r="3" spans="1:15" x14ac:dyDescent="0.2">
      <c r="A3" s="79" t="s">
        <v>213</v>
      </c>
      <c r="B3" s="81"/>
      <c r="C3" s="81"/>
      <c r="D3" s="81"/>
      <c r="E3" s="81"/>
      <c r="F3" s="81"/>
      <c r="G3" s="81"/>
      <c r="H3" s="81"/>
      <c r="I3" s="81"/>
    </row>
    <row r="4" spans="1:15" x14ac:dyDescent="0.2">
      <c r="A4" s="79"/>
      <c r="B4" s="81"/>
      <c r="C4" s="81"/>
      <c r="D4" s="81"/>
      <c r="E4" s="81"/>
      <c r="F4" s="81"/>
      <c r="G4" s="81"/>
      <c r="H4" s="81"/>
      <c r="I4" s="81"/>
    </row>
    <row r="5" spans="1:15" x14ac:dyDescent="0.2">
      <c r="A5" s="79" t="s">
        <v>212</v>
      </c>
      <c r="B5" s="81"/>
      <c r="C5" s="81"/>
      <c r="D5" s="81"/>
      <c r="E5" s="81"/>
      <c r="F5" s="81"/>
      <c r="G5" s="81"/>
      <c r="H5" s="81"/>
      <c r="I5" s="81"/>
    </row>
    <row r="6" spans="1:15" x14ac:dyDescent="0.2">
      <c r="A6" s="85" t="s">
        <v>211</v>
      </c>
      <c r="B6" s="84"/>
      <c r="C6" s="84"/>
      <c r="D6" s="81"/>
      <c r="E6" s="81"/>
      <c r="F6" s="81"/>
      <c r="G6" s="81"/>
      <c r="H6" s="81"/>
      <c r="I6" s="81"/>
    </row>
    <row r="7" spans="1:15" ht="13.5" thickBot="1" x14ac:dyDescent="0.25">
      <c r="A7" s="83" t="s">
        <v>210</v>
      </c>
      <c r="B7" s="82"/>
      <c r="C7" s="82"/>
      <c r="D7" s="81"/>
      <c r="E7" s="81"/>
      <c r="F7" s="80"/>
      <c r="G7" s="80"/>
      <c r="H7" s="80"/>
      <c r="I7" s="80"/>
    </row>
    <row r="8" spans="1:15" ht="13.5" thickBot="1" x14ac:dyDescent="0.25">
      <c r="A8" s="79"/>
      <c r="B8" s="79"/>
      <c r="C8" s="79"/>
      <c r="D8" s="209" t="s">
        <v>209</v>
      </c>
      <c r="E8" s="210"/>
      <c r="F8" s="211" t="s">
        <v>209</v>
      </c>
      <c r="G8" s="211"/>
      <c r="H8" s="211"/>
      <c r="I8" s="212"/>
    </row>
    <row r="9" spans="1:15" s="72" customFormat="1" ht="15.75" thickBot="1" x14ac:dyDescent="0.25">
      <c r="A9" s="78"/>
      <c r="B9" s="77"/>
      <c r="C9" s="77"/>
      <c r="D9" s="76"/>
      <c r="E9" s="75"/>
      <c r="F9" s="74"/>
      <c r="G9" s="73"/>
      <c r="H9" s="213" t="s">
        <v>208</v>
      </c>
      <c r="I9" s="214"/>
    </row>
    <row r="10" spans="1:15" ht="51.75" thickBot="1" x14ac:dyDescent="0.25">
      <c r="A10" s="67" t="s">
        <v>207</v>
      </c>
      <c r="B10" s="66"/>
      <c r="C10" s="66"/>
      <c r="D10" s="71" t="s">
        <v>188</v>
      </c>
      <c r="E10" s="70" t="s">
        <v>206</v>
      </c>
      <c r="F10" s="69" t="s">
        <v>187</v>
      </c>
      <c r="G10" s="68" t="s">
        <v>206</v>
      </c>
      <c r="H10" s="69" t="s">
        <v>186</v>
      </c>
      <c r="I10" s="68" t="s">
        <v>206</v>
      </c>
    </row>
    <row r="11" spans="1:15" ht="13.5" thickBot="1" x14ac:dyDescent="0.25">
      <c r="A11" s="67" t="s">
        <v>205</v>
      </c>
      <c r="B11" s="66"/>
      <c r="C11" s="66"/>
      <c r="D11" s="65" t="s">
        <v>204</v>
      </c>
      <c r="E11" s="64" t="s">
        <v>204</v>
      </c>
      <c r="F11" s="63" t="s">
        <v>204</v>
      </c>
      <c r="G11" s="62" t="s">
        <v>204</v>
      </c>
      <c r="H11" s="63" t="s">
        <v>204</v>
      </c>
      <c r="I11" s="62" t="s">
        <v>204</v>
      </c>
    </row>
    <row r="12" spans="1:15" ht="13.5" thickBot="1" x14ac:dyDescent="0.25">
      <c r="A12" s="61" t="s">
        <v>203</v>
      </c>
      <c r="B12" s="60"/>
      <c r="C12" s="60"/>
      <c r="D12" s="59">
        <v>45107</v>
      </c>
      <c r="E12" s="58">
        <v>45107</v>
      </c>
      <c r="F12" s="57">
        <v>45107</v>
      </c>
      <c r="G12" s="56">
        <v>45107</v>
      </c>
      <c r="H12" s="57">
        <v>45107</v>
      </c>
      <c r="I12" s="56">
        <v>45107</v>
      </c>
    </row>
    <row r="13" spans="1:15" s="49" customFormat="1" ht="26.25" thickBot="1" x14ac:dyDescent="0.25">
      <c r="A13" s="55" t="s">
        <v>202</v>
      </c>
      <c r="B13" s="54" t="s">
        <v>201</v>
      </c>
      <c r="C13" s="54" t="s">
        <v>200</v>
      </c>
      <c r="D13" s="53" t="s">
        <v>199</v>
      </c>
      <c r="E13" s="51" t="s">
        <v>198</v>
      </c>
      <c r="F13" s="52" t="s">
        <v>197</v>
      </c>
      <c r="G13" s="51" t="s">
        <v>196</v>
      </c>
      <c r="H13" s="52" t="s">
        <v>195</v>
      </c>
      <c r="I13" s="51" t="s">
        <v>194</v>
      </c>
      <c r="J13" s="50"/>
      <c r="K13" s="50"/>
      <c r="L13" s="50"/>
      <c r="M13" s="50"/>
      <c r="N13" s="50"/>
      <c r="O13" s="50"/>
    </row>
    <row r="14" spans="1:15" s="49" customFormat="1" x14ac:dyDescent="0.2">
      <c r="A14" s="40">
        <v>25599</v>
      </c>
      <c r="B14" s="48">
        <v>1970</v>
      </c>
      <c r="C14" s="47">
        <v>1</v>
      </c>
      <c r="D14" s="37">
        <v>21.164999999999999</v>
      </c>
      <c r="E14" s="37">
        <v>5.6319999999999997</v>
      </c>
      <c r="F14" s="37">
        <v>35</v>
      </c>
      <c r="G14" s="37">
        <v>10.882</v>
      </c>
      <c r="H14" s="36">
        <v>11.943</v>
      </c>
      <c r="I14" s="36">
        <v>7.7270000000000003</v>
      </c>
      <c r="J14" s="50"/>
      <c r="K14" s="50"/>
      <c r="L14" s="50"/>
      <c r="M14" s="50"/>
      <c r="N14" s="50"/>
      <c r="O14" s="50"/>
    </row>
    <row r="15" spans="1:15" s="49" customFormat="1" x14ac:dyDescent="0.2">
      <c r="A15" s="40">
        <v>25627</v>
      </c>
      <c r="B15" s="48">
        <v>1970</v>
      </c>
      <c r="C15" s="47">
        <v>2</v>
      </c>
      <c r="D15" s="37">
        <v>21.268000000000001</v>
      </c>
      <c r="E15" s="37">
        <v>5.9960000000000004</v>
      </c>
      <c r="F15" s="37">
        <v>35</v>
      </c>
      <c r="G15" s="37">
        <v>0</v>
      </c>
      <c r="H15" s="36">
        <v>12.007</v>
      </c>
      <c r="I15" s="36">
        <v>6.6920000000000002</v>
      </c>
      <c r="J15" s="50"/>
      <c r="K15" s="50"/>
      <c r="L15" s="50"/>
      <c r="M15" s="50"/>
      <c r="N15" s="50"/>
      <c r="O15" s="50"/>
    </row>
    <row r="16" spans="1:15" s="49" customFormat="1" x14ac:dyDescent="0.2">
      <c r="A16" s="40">
        <v>25658</v>
      </c>
      <c r="B16" s="48">
        <v>1970</v>
      </c>
      <c r="C16" s="47">
        <v>3</v>
      </c>
      <c r="D16" s="37">
        <v>21.382000000000001</v>
      </c>
      <c r="E16" s="37">
        <v>6.61</v>
      </c>
      <c r="F16" s="37">
        <v>34.9</v>
      </c>
      <c r="G16" s="37">
        <v>-3.375</v>
      </c>
      <c r="H16" s="36">
        <v>12.065</v>
      </c>
      <c r="I16" s="36">
        <v>5.9790000000000001</v>
      </c>
      <c r="J16" s="50"/>
      <c r="K16" s="50"/>
      <c r="L16" s="50"/>
      <c r="M16" s="50"/>
      <c r="N16" s="50"/>
      <c r="O16" s="50"/>
    </row>
    <row r="17" spans="1:15" s="49" customFormat="1" x14ac:dyDescent="0.2">
      <c r="A17" s="40">
        <v>25688</v>
      </c>
      <c r="B17" s="48">
        <v>1970</v>
      </c>
      <c r="C17" s="47">
        <v>4</v>
      </c>
      <c r="D17" s="37">
        <v>21.497</v>
      </c>
      <c r="E17" s="37">
        <v>6.63</v>
      </c>
      <c r="F17" s="37">
        <v>35.1</v>
      </c>
      <c r="G17" s="37">
        <v>7.0979999999999999</v>
      </c>
      <c r="H17" s="36">
        <v>12.125</v>
      </c>
      <c r="I17" s="36">
        <v>6.0739999999999998</v>
      </c>
      <c r="J17" s="50"/>
      <c r="K17" s="50"/>
      <c r="L17" s="50"/>
      <c r="M17" s="50"/>
      <c r="N17" s="50"/>
      <c r="O17" s="50"/>
    </row>
    <row r="18" spans="1:15" s="49" customFormat="1" x14ac:dyDescent="0.2">
      <c r="A18" s="40">
        <v>25719</v>
      </c>
      <c r="B18" s="48">
        <v>1970</v>
      </c>
      <c r="C18" s="47">
        <v>5</v>
      </c>
      <c r="D18" s="37">
        <v>21.59</v>
      </c>
      <c r="E18" s="37">
        <v>5.3070000000000004</v>
      </c>
      <c r="F18" s="37">
        <v>35.200000000000003</v>
      </c>
      <c r="G18" s="37">
        <v>3.4729999999999999</v>
      </c>
      <c r="H18" s="36">
        <v>12.192</v>
      </c>
      <c r="I18" s="36">
        <v>6.8049999999999997</v>
      </c>
      <c r="J18" s="50"/>
      <c r="K18" s="50"/>
      <c r="L18" s="50"/>
      <c r="M18" s="50"/>
      <c r="N18" s="50"/>
      <c r="O18" s="50"/>
    </row>
    <row r="19" spans="1:15" s="49" customFormat="1" x14ac:dyDescent="0.2">
      <c r="A19" s="40">
        <v>25749</v>
      </c>
      <c r="B19" s="48">
        <v>1970</v>
      </c>
      <c r="C19" s="47">
        <v>6</v>
      </c>
      <c r="D19" s="37">
        <v>21.65</v>
      </c>
      <c r="E19" s="37">
        <v>3.4329999999999998</v>
      </c>
      <c r="F19" s="37">
        <v>35.299999999999997</v>
      </c>
      <c r="G19" s="37">
        <v>3.4630000000000001</v>
      </c>
      <c r="H19" s="36">
        <v>12.269</v>
      </c>
      <c r="I19" s="36">
        <v>7.8529999999999998</v>
      </c>
      <c r="J19" s="50"/>
      <c r="K19" s="50"/>
      <c r="L19" s="50"/>
      <c r="M19" s="50"/>
      <c r="N19" s="50"/>
      <c r="O19" s="50"/>
    </row>
    <row r="20" spans="1:15" s="49" customFormat="1" x14ac:dyDescent="0.2">
      <c r="A20" s="40">
        <v>25780</v>
      </c>
      <c r="B20" s="48">
        <v>1970</v>
      </c>
      <c r="C20" s="47">
        <v>7</v>
      </c>
      <c r="D20" s="37">
        <v>21.695</v>
      </c>
      <c r="E20" s="37">
        <v>2.4900000000000002</v>
      </c>
      <c r="F20" s="37">
        <v>35.5</v>
      </c>
      <c r="G20" s="37">
        <v>7.0149999999999997</v>
      </c>
      <c r="H20" s="36">
        <v>12.343999999999999</v>
      </c>
      <c r="I20" s="36">
        <v>7.63</v>
      </c>
      <c r="J20" s="50"/>
      <c r="K20" s="50"/>
      <c r="L20" s="50"/>
      <c r="M20" s="50"/>
      <c r="N20" s="50"/>
      <c r="O20" s="50"/>
    </row>
    <row r="21" spans="1:15" s="49" customFormat="1" x14ac:dyDescent="0.2">
      <c r="A21" s="40">
        <v>25811</v>
      </c>
      <c r="B21" s="48">
        <v>1970</v>
      </c>
      <c r="C21" s="47">
        <v>8</v>
      </c>
      <c r="D21" s="37">
        <v>21.748000000000001</v>
      </c>
      <c r="E21" s="37">
        <v>3.008</v>
      </c>
      <c r="F21" s="37">
        <v>35.5</v>
      </c>
      <c r="G21" s="37">
        <v>0</v>
      </c>
      <c r="H21" s="36">
        <v>12.401999999999999</v>
      </c>
      <c r="I21" s="36">
        <v>5.74</v>
      </c>
      <c r="J21" s="50"/>
      <c r="K21" s="50"/>
      <c r="L21" s="50"/>
      <c r="M21" s="50"/>
      <c r="N21" s="50"/>
      <c r="O21" s="50"/>
    </row>
    <row r="22" spans="1:15" s="49" customFormat="1" x14ac:dyDescent="0.2">
      <c r="A22" s="40">
        <v>25841</v>
      </c>
      <c r="B22" s="48">
        <v>1970</v>
      </c>
      <c r="C22" s="47">
        <v>9</v>
      </c>
      <c r="D22" s="37">
        <v>21.827000000000002</v>
      </c>
      <c r="E22" s="37">
        <v>4.4269999999999996</v>
      </c>
      <c r="F22" s="37">
        <v>35.6</v>
      </c>
      <c r="G22" s="37">
        <v>3.4329999999999998</v>
      </c>
      <c r="H22" s="36">
        <v>12.432</v>
      </c>
      <c r="I22" s="36">
        <v>2.9489999999999998</v>
      </c>
      <c r="J22" s="50"/>
      <c r="K22" s="50"/>
      <c r="L22" s="50"/>
      <c r="M22" s="50"/>
      <c r="N22" s="50"/>
      <c r="O22" s="50"/>
    </row>
    <row r="23" spans="1:15" s="49" customFormat="1" x14ac:dyDescent="0.2">
      <c r="A23" s="40">
        <v>25872</v>
      </c>
      <c r="B23" s="48">
        <v>1970</v>
      </c>
      <c r="C23" s="47">
        <v>10</v>
      </c>
      <c r="D23" s="37">
        <v>21.928000000000001</v>
      </c>
      <c r="E23" s="37">
        <v>5.6840000000000002</v>
      </c>
      <c r="F23" s="37">
        <v>35.799999999999997</v>
      </c>
      <c r="G23" s="37">
        <v>6.9539999999999997</v>
      </c>
      <c r="H23" s="36">
        <v>12.455</v>
      </c>
      <c r="I23" s="36">
        <v>2.2810000000000001</v>
      </c>
      <c r="J23" s="50"/>
      <c r="K23" s="50"/>
      <c r="L23" s="50"/>
      <c r="M23" s="50"/>
      <c r="N23" s="50"/>
      <c r="O23" s="50"/>
    </row>
    <row r="24" spans="1:15" s="49" customFormat="1" x14ac:dyDescent="0.2">
      <c r="A24" s="40">
        <v>25902</v>
      </c>
      <c r="B24" s="48">
        <v>1970</v>
      </c>
      <c r="C24" s="47">
        <v>11</v>
      </c>
      <c r="D24" s="37">
        <v>22.04</v>
      </c>
      <c r="E24" s="37">
        <v>6.319</v>
      </c>
      <c r="F24" s="37">
        <v>35.9</v>
      </c>
      <c r="G24" s="37">
        <v>3.4039999999999999</v>
      </c>
      <c r="H24" s="36">
        <v>12.5</v>
      </c>
      <c r="I24" s="36">
        <v>4.4160000000000004</v>
      </c>
      <c r="J24" s="50"/>
      <c r="K24" s="50"/>
      <c r="L24" s="50"/>
      <c r="M24" s="50"/>
      <c r="N24" s="50"/>
      <c r="O24" s="50"/>
    </row>
    <row r="25" spans="1:15" s="49" customFormat="1" x14ac:dyDescent="0.2">
      <c r="A25" s="40">
        <v>25933</v>
      </c>
      <c r="B25" s="48">
        <v>1970</v>
      </c>
      <c r="C25" s="47">
        <v>12</v>
      </c>
      <c r="D25" s="37">
        <v>22.155000000000001</v>
      </c>
      <c r="E25" s="37">
        <v>6.4359999999999999</v>
      </c>
      <c r="F25" s="37">
        <v>35.9</v>
      </c>
      <c r="G25" s="37">
        <v>0</v>
      </c>
      <c r="H25" s="36">
        <v>12.584</v>
      </c>
      <c r="I25" s="36">
        <v>8.3260000000000005</v>
      </c>
      <c r="J25" s="50"/>
      <c r="K25" s="50"/>
      <c r="L25" s="50"/>
      <c r="M25" s="50"/>
      <c r="N25" s="50"/>
      <c r="O25" s="50"/>
    </row>
    <row r="26" spans="1:15" s="49" customFormat="1" x14ac:dyDescent="0.2">
      <c r="A26" s="40">
        <v>25964</v>
      </c>
      <c r="B26" s="48">
        <v>1971</v>
      </c>
      <c r="C26" s="47">
        <v>1</v>
      </c>
      <c r="D26" s="37">
        <v>22.27</v>
      </c>
      <c r="E26" s="37">
        <v>6.43</v>
      </c>
      <c r="F26" s="37">
        <v>36</v>
      </c>
      <c r="G26" s="37">
        <v>3.3940000000000001</v>
      </c>
      <c r="H26" s="36">
        <v>12.689</v>
      </c>
      <c r="I26" s="36">
        <v>10.525</v>
      </c>
      <c r="J26" s="50"/>
      <c r="K26" s="50"/>
      <c r="L26" s="50"/>
      <c r="M26" s="50"/>
      <c r="N26" s="50"/>
      <c r="O26" s="50"/>
    </row>
    <row r="27" spans="1:15" s="49" customFormat="1" x14ac:dyDescent="0.2">
      <c r="A27" s="40">
        <v>25992</v>
      </c>
      <c r="B27" s="48">
        <v>1971</v>
      </c>
      <c r="C27" s="47">
        <v>2</v>
      </c>
      <c r="D27" s="37">
        <v>22.376999999999999</v>
      </c>
      <c r="E27" s="37">
        <v>5.8840000000000003</v>
      </c>
      <c r="F27" s="37">
        <v>36.1</v>
      </c>
      <c r="G27" s="37">
        <v>3.3849999999999998</v>
      </c>
      <c r="H27" s="36">
        <v>12.78</v>
      </c>
      <c r="I27" s="36">
        <v>8.9990000000000006</v>
      </c>
      <c r="J27" s="50"/>
      <c r="K27" s="50"/>
      <c r="L27" s="50"/>
      <c r="M27" s="50"/>
      <c r="N27" s="50"/>
      <c r="O27" s="50"/>
    </row>
    <row r="28" spans="1:15" s="49" customFormat="1" x14ac:dyDescent="0.2">
      <c r="A28" s="40">
        <v>26023</v>
      </c>
      <c r="B28" s="48">
        <v>1971</v>
      </c>
      <c r="C28" s="47">
        <v>3</v>
      </c>
      <c r="D28" s="37">
        <v>22.478000000000002</v>
      </c>
      <c r="E28" s="37">
        <v>5.5789999999999997</v>
      </c>
      <c r="F28" s="37">
        <v>36.299999999999997</v>
      </c>
      <c r="G28" s="37">
        <v>6.8550000000000004</v>
      </c>
      <c r="H28" s="36">
        <v>12.845000000000001</v>
      </c>
      <c r="I28" s="36">
        <v>6.1980000000000004</v>
      </c>
      <c r="J28" s="50"/>
      <c r="K28" s="50"/>
      <c r="L28" s="50"/>
      <c r="M28" s="50"/>
      <c r="N28" s="50"/>
      <c r="O28" s="50"/>
    </row>
    <row r="29" spans="1:15" s="49" customFormat="1" x14ac:dyDescent="0.2">
      <c r="A29" s="40">
        <v>26053</v>
      </c>
      <c r="B29" s="48">
        <v>1971</v>
      </c>
      <c r="C29" s="47">
        <v>4</v>
      </c>
      <c r="D29" s="37">
        <v>22.579000000000001</v>
      </c>
      <c r="E29" s="37">
        <v>5.4930000000000003</v>
      </c>
      <c r="F29" s="37">
        <v>36.299999999999997</v>
      </c>
      <c r="G29" s="37">
        <v>0</v>
      </c>
      <c r="H29" s="36">
        <v>12.895</v>
      </c>
      <c r="I29" s="36">
        <v>4.8230000000000004</v>
      </c>
      <c r="J29" s="50"/>
      <c r="K29" s="50"/>
      <c r="L29" s="50"/>
      <c r="M29" s="50"/>
      <c r="N29" s="50"/>
      <c r="O29" s="50"/>
    </row>
    <row r="30" spans="1:15" s="49" customFormat="1" x14ac:dyDescent="0.2">
      <c r="A30" s="40">
        <v>26084</v>
      </c>
      <c r="B30" s="48">
        <v>1971</v>
      </c>
      <c r="C30" s="47">
        <v>5</v>
      </c>
      <c r="D30" s="37">
        <v>22.675000000000001</v>
      </c>
      <c r="E30" s="37">
        <v>5.2720000000000002</v>
      </c>
      <c r="F30" s="37">
        <v>36.5</v>
      </c>
      <c r="G30" s="37">
        <v>6.8159999999999998</v>
      </c>
      <c r="H30" s="36">
        <v>12.952</v>
      </c>
      <c r="I30" s="36">
        <v>5.4080000000000004</v>
      </c>
      <c r="J30" s="50"/>
      <c r="K30" s="50"/>
      <c r="L30" s="50"/>
      <c r="M30" s="50"/>
      <c r="N30" s="50"/>
      <c r="O30" s="50"/>
    </row>
    <row r="31" spans="1:15" s="49" customFormat="1" x14ac:dyDescent="0.2">
      <c r="A31" s="40">
        <v>26114</v>
      </c>
      <c r="B31" s="48">
        <v>1971</v>
      </c>
      <c r="C31" s="47">
        <v>6</v>
      </c>
      <c r="D31" s="37">
        <v>22.768000000000001</v>
      </c>
      <c r="E31" s="37">
        <v>5.0090000000000003</v>
      </c>
      <c r="F31" s="37">
        <v>36.700000000000003</v>
      </c>
      <c r="G31" s="37">
        <v>6.7770000000000001</v>
      </c>
      <c r="H31" s="36">
        <v>13.026999999999999</v>
      </c>
      <c r="I31" s="36">
        <v>7.22</v>
      </c>
      <c r="J31" s="50"/>
      <c r="K31" s="50"/>
      <c r="L31" s="50"/>
      <c r="M31" s="50"/>
      <c r="N31" s="50"/>
      <c r="O31" s="50"/>
    </row>
    <row r="32" spans="1:15" s="49" customFormat="1" x14ac:dyDescent="0.2">
      <c r="A32" s="40">
        <v>26145</v>
      </c>
      <c r="B32" s="48">
        <v>1971</v>
      </c>
      <c r="C32" s="47">
        <v>7</v>
      </c>
      <c r="D32" s="37">
        <v>22.849</v>
      </c>
      <c r="E32" s="37">
        <v>4.3609999999999998</v>
      </c>
      <c r="F32" s="37">
        <v>36.9</v>
      </c>
      <c r="G32" s="37">
        <v>6.7389999999999999</v>
      </c>
      <c r="H32" s="36">
        <v>13.103</v>
      </c>
      <c r="I32" s="36">
        <v>7.1920000000000002</v>
      </c>
      <c r="J32" s="50"/>
      <c r="K32" s="50"/>
      <c r="L32" s="50"/>
      <c r="M32" s="50"/>
      <c r="N32" s="50"/>
      <c r="O32" s="50"/>
    </row>
    <row r="33" spans="1:15" s="49" customFormat="1" x14ac:dyDescent="0.2">
      <c r="A33" s="40">
        <v>26176</v>
      </c>
      <c r="B33" s="48">
        <v>1971</v>
      </c>
      <c r="C33" s="47">
        <v>8</v>
      </c>
      <c r="D33" s="37">
        <v>22.911000000000001</v>
      </c>
      <c r="E33" s="37">
        <v>3.2890000000000001</v>
      </c>
      <c r="F33" s="37">
        <v>37.200000000000003</v>
      </c>
      <c r="G33" s="37">
        <v>10.204000000000001</v>
      </c>
      <c r="H33" s="36">
        <v>13.15</v>
      </c>
      <c r="I33" s="36">
        <v>4.43</v>
      </c>
      <c r="J33" s="50"/>
      <c r="K33" s="50"/>
      <c r="L33" s="50"/>
      <c r="M33" s="50"/>
      <c r="N33" s="50"/>
      <c r="O33" s="50"/>
    </row>
    <row r="34" spans="1:15" s="49" customFormat="1" x14ac:dyDescent="0.2">
      <c r="A34" s="40">
        <v>26206</v>
      </c>
      <c r="B34" s="48">
        <v>1971</v>
      </c>
      <c r="C34" s="47">
        <v>9</v>
      </c>
      <c r="D34" s="37">
        <v>22.951000000000001</v>
      </c>
      <c r="E34" s="37">
        <v>2.105</v>
      </c>
      <c r="F34" s="37">
        <v>37.200000000000003</v>
      </c>
      <c r="G34" s="37">
        <v>0</v>
      </c>
      <c r="H34" s="36">
        <v>13.154999999999999</v>
      </c>
      <c r="I34" s="36">
        <v>0.46600000000000003</v>
      </c>
      <c r="J34" s="50"/>
      <c r="K34" s="50"/>
      <c r="L34" s="50"/>
      <c r="M34" s="50"/>
      <c r="N34" s="50"/>
      <c r="O34" s="50"/>
    </row>
    <row r="35" spans="1:15" s="49" customFormat="1" x14ac:dyDescent="0.2">
      <c r="A35" s="40">
        <v>26237</v>
      </c>
      <c r="B35" s="48">
        <v>1971</v>
      </c>
      <c r="C35" s="47">
        <v>10</v>
      </c>
      <c r="D35" s="37">
        <v>22.994</v>
      </c>
      <c r="E35" s="37">
        <v>2.3109999999999999</v>
      </c>
      <c r="F35" s="37">
        <v>37.1</v>
      </c>
      <c r="G35" s="37">
        <v>-3.1789999999999998</v>
      </c>
      <c r="H35" s="36">
        <v>13.154999999999999</v>
      </c>
      <c r="I35" s="36">
        <v>-0.02</v>
      </c>
      <c r="J35" s="50"/>
      <c r="K35" s="50"/>
      <c r="L35" s="50"/>
      <c r="M35" s="50"/>
      <c r="N35" s="50"/>
      <c r="O35" s="50"/>
    </row>
    <row r="36" spans="1:15" s="49" customFormat="1" x14ac:dyDescent="0.2">
      <c r="A36" s="40">
        <v>26267</v>
      </c>
      <c r="B36" s="48">
        <v>1971</v>
      </c>
      <c r="C36" s="47">
        <v>11</v>
      </c>
      <c r="D36" s="37">
        <v>23.074000000000002</v>
      </c>
      <c r="E36" s="37">
        <v>4.2469999999999999</v>
      </c>
      <c r="F36" s="37">
        <v>37.200000000000003</v>
      </c>
      <c r="G36" s="37">
        <v>3.2829999999999999</v>
      </c>
      <c r="H36" s="36">
        <v>13.201000000000001</v>
      </c>
      <c r="I36" s="36">
        <v>4.22</v>
      </c>
      <c r="J36" s="50"/>
      <c r="K36" s="50"/>
      <c r="L36" s="50"/>
      <c r="M36" s="50"/>
      <c r="N36" s="50"/>
      <c r="O36" s="50"/>
    </row>
    <row r="37" spans="1:15" s="49" customFormat="1" x14ac:dyDescent="0.2">
      <c r="A37" s="40">
        <v>26298</v>
      </c>
      <c r="B37" s="48">
        <v>1971</v>
      </c>
      <c r="C37" s="47">
        <v>12</v>
      </c>
      <c r="D37" s="37">
        <v>23.207000000000001</v>
      </c>
      <c r="E37" s="37">
        <v>7.1219999999999999</v>
      </c>
      <c r="F37" s="37">
        <v>37.4</v>
      </c>
      <c r="G37" s="37">
        <v>6.6459999999999999</v>
      </c>
      <c r="H37" s="36">
        <v>13.321</v>
      </c>
      <c r="I37" s="36">
        <v>11.554</v>
      </c>
      <c r="J37" s="50"/>
      <c r="K37" s="50"/>
      <c r="L37" s="50"/>
      <c r="M37" s="50"/>
      <c r="N37" s="50"/>
      <c r="O37" s="50"/>
    </row>
    <row r="38" spans="1:15" s="49" customFormat="1" x14ac:dyDescent="0.2">
      <c r="A38" s="40">
        <v>26329</v>
      </c>
      <c r="B38" s="48">
        <v>1972</v>
      </c>
      <c r="C38" s="47">
        <v>1</v>
      </c>
      <c r="D38" s="37">
        <v>23.361999999999998</v>
      </c>
      <c r="E38" s="37">
        <v>8.3010000000000002</v>
      </c>
      <c r="F38" s="37">
        <v>37.5</v>
      </c>
      <c r="G38" s="37">
        <v>3.2559999999999998</v>
      </c>
      <c r="H38" s="36">
        <v>13.481999999999999</v>
      </c>
      <c r="I38" s="36">
        <v>15.464</v>
      </c>
      <c r="J38" s="50"/>
      <c r="K38" s="50"/>
      <c r="L38" s="50"/>
      <c r="M38" s="50"/>
      <c r="N38" s="50"/>
      <c r="O38" s="50"/>
    </row>
    <row r="39" spans="1:15" s="49" customFormat="1" x14ac:dyDescent="0.2">
      <c r="A39" s="40">
        <v>26358</v>
      </c>
      <c r="B39" s="48">
        <v>1972</v>
      </c>
      <c r="C39" s="47">
        <v>2</v>
      </c>
      <c r="D39" s="37">
        <v>23.483000000000001</v>
      </c>
      <c r="E39" s="37">
        <v>6.4240000000000004</v>
      </c>
      <c r="F39" s="37">
        <v>37.700000000000003</v>
      </c>
      <c r="G39" s="37">
        <v>6.5910000000000002</v>
      </c>
      <c r="H39" s="36">
        <v>13.616</v>
      </c>
      <c r="I39" s="36">
        <v>12.583</v>
      </c>
      <c r="J39" s="50"/>
      <c r="K39" s="50"/>
      <c r="L39" s="50"/>
      <c r="M39" s="50"/>
      <c r="N39" s="50"/>
      <c r="O39" s="50"/>
    </row>
    <row r="40" spans="1:15" s="49" customFormat="1" x14ac:dyDescent="0.2">
      <c r="A40" s="40">
        <v>26389</v>
      </c>
      <c r="B40" s="48">
        <v>1972</v>
      </c>
      <c r="C40" s="47">
        <v>3</v>
      </c>
      <c r="D40" s="37">
        <v>23.545999999999999</v>
      </c>
      <c r="E40" s="37">
        <v>3.2389999999999999</v>
      </c>
      <c r="F40" s="37">
        <v>37.799999999999997</v>
      </c>
      <c r="G40" s="37">
        <v>3.23</v>
      </c>
      <c r="H40" s="36">
        <v>13.689</v>
      </c>
      <c r="I40" s="36">
        <v>6.6040000000000001</v>
      </c>
      <c r="J40" s="50"/>
      <c r="K40" s="50"/>
      <c r="L40" s="50"/>
      <c r="M40" s="50"/>
      <c r="N40" s="50"/>
      <c r="O40" s="50"/>
    </row>
    <row r="41" spans="1:15" s="49" customFormat="1" x14ac:dyDescent="0.2">
      <c r="A41" s="40">
        <v>26419</v>
      </c>
      <c r="B41" s="48">
        <v>1972</v>
      </c>
      <c r="C41" s="47">
        <v>4</v>
      </c>
      <c r="D41" s="37">
        <v>23.571000000000002</v>
      </c>
      <c r="E41" s="37">
        <v>1.302</v>
      </c>
      <c r="F41" s="37">
        <v>37.9</v>
      </c>
      <c r="G41" s="37">
        <v>3.2210000000000001</v>
      </c>
      <c r="H41" s="36">
        <v>13.72</v>
      </c>
      <c r="I41" s="36">
        <v>2.7850000000000001</v>
      </c>
      <c r="J41" s="50"/>
      <c r="K41" s="50"/>
      <c r="L41" s="50"/>
      <c r="M41" s="50"/>
      <c r="N41" s="50"/>
      <c r="O41" s="50"/>
    </row>
    <row r="42" spans="1:15" s="49" customFormat="1" x14ac:dyDescent="0.2">
      <c r="A42" s="40">
        <v>26450</v>
      </c>
      <c r="B42" s="48">
        <v>1972</v>
      </c>
      <c r="C42" s="47">
        <v>5</v>
      </c>
      <c r="D42" s="37">
        <v>23.597000000000001</v>
      </c>
      <c r="E42" s="37">
        <v>1.3089999999999999</v>
      </c>
      <c r="F42" s="37">
        <v>38</v>
      </c>
      <c r="G42" s="37">
        <v>3.2130000000000001</v>
      </c>
      <c r="H42" s="36">
        <v>13.746</v>
      </c>
      <c r="I42" s="36">
        <v>2.335</v>
      </c>
      <c r="J42" s="50"/>
      <c r="K42" s="50"/>
      <c r="L42" s="50"/>
      <c r="M42" s="50"/>
      <c r="N42" s="50"/>
      <c r="O42" s="50"/>
    </row>
    <row r="43" spans="1:15" s="49" customFormat="1" x14ac:dyDescent="0.2">
      <c r="A43" s="40">
        <v>26480</v>
      </c>
      <c r="B43" s="48">
        <v>1972</v>
      </c>
      <c r="C43" s="47">
        <v>6</v>
      </c>
      <c r="D43" s="37">
        <v>23.651</v>
      </c>
      <c r="E43" s="37">
        <v>2.7949999999999999</v>
      </c>
      <c r="F43" s="37">
        <v>38</v>
      </c>
      <c r="G43" s="37">
        <v>0</v>
      </c>
      <c r="H43" s="36">
        <v>13.795999999999999</v>
      </c>
      <c r="I43" s="36">
        <v>4.4219999999999997</v>
      </c>
      <c r="J43" s="50"/>
      <c r="K43" s="50"/>
      <c r="L43" s="50"/>
      <c r="M43" s="50"/>
      <c r="N43" s="50"/>
      <c r="O43" s="50"/>
    </row>
    <row r="44" spans="1:15" s="49" customFormat="1" x14ac:dyDescent="0.2">
      <c r="A44" s="40">
        <v>26511</v>
      </c>
      <c r="B44" s="48">
        <v>1972</v>
      </c>
      <c r="C44" s="47">
        <v>7</v>
      </c>
      <c r="D44" s="37">
        <v>23.73</v>
      </c>
      <c r="E44" s="37">
        <v>4.1059999999999999</v>
      </c>
      <c r="F44" s="37">
        <v>38.1</v>
      </c>
      <c r="G44" s="37">
        <v>3.2040000000000002</v>
      </c>
      <c r="H44" s="36">
        <v>13.865</v>
      </c>
      <c r="I44" s="36">
        <v>6.165</v>
      </c>
      <c r="J44" s="50"/>
      <c r="K44" s="50"/>
      <c r="L44" s="50"/>
      <c r="M44" s="50"/>
      <c r="N44" s="50"/>
      <c r="O44" s="50"/>
    </row>
    <row r="45" spans="1:15" s="49" customFormat="1" x14ac:dyDescent="0.2">
      <c r="A45" s="40">
        <v>26542</v>
      </c>
      <c r="B45" s="48">
        <v>1972</v>
      </c>
      <c r="C45" s="47">
        <v>8</v>
      </c>
      <c r="D45" s="37">
        <v>23.821999999999999</v>
      </c>
      <c r="E45" s="37">
        <v>4.7229999999999999</v>
      </c>
      <c r="F45" s="37">
        <v>38.200000000000003</v>
      </c>
      <c r="G45" s="37">
        <v>3.1949999999999998</v>
      </c>
      <c r="H45" s="36">
        <v>13.939</v>
      </c>
      <c r="I45" s="36">
        <v>6.6449999999999996</v>
      </c>
      <c r="J45" s="50"/>
      <c r="K45" s="50"/>
      <c r="L45" s="50"/>
      <c r="M45" s="50"/>
      <c r="N45" s="50"/>
      <c r="O45" s="50"/>
    </row>
    <row r="46" spans="1:15" s="49" customFormat="1" x14ac:dyDescent="0.2">
      <c r="A46" s="40">
        <v>26572</v>
      </c>
      <c r="B46" s="48">
        <v>1972</v>
      </c>
      <c r="C46" s="47">
        <v>9</v>
      </c>
      <c r="D46" s="37">
        <v>23.911000000000001</v>
      </c>
      <c r="E46" s="37">
        <v>4.593</v>
      </c>
      <c r="F46" s="37">
        <v>38.5</v>
      </c>
      <c r="G46" s="37">
        <v>9.8420000000000005</v>
      </c>
      <c r="H46" s="36">
        <v>14.009</v>
      </c>
      <c r="I46" s="36">
        <v>6.1420000000000003</v>
      </c>
      <c r="J46" s="50"/>
      <c r="K46" s="50"/>
      <c r="L46" s="50"/>
      <c r="M46" s="50"/>
      <c r="N46" s="50"/>
      <c r="O46" s="50"/>
    </row>
    <row r="47" spans="1:15" s="49" customFormat="1" x14ac:dyDescent="0.2">
      <c r="A47" s="40">
        <v>26603</v>
      </c>
      <c r="B47" s="48">
        <v>1972</v>
      </c>
      <c r="C47" s="47">
        <v>10</v>
      </c>
      <c r="D47" s="37">
        <v>23.998999999999999</v>
      </c>
      <c r="E47" s="37">
        <v>4.5090000000000003</v>
      </c>
      <c r="F47" s="37">
        <v>38.700000000000003</v>
      </c>
      <c r="G47" s="37">
        <v>6.415</v>
      </c>
      <c r="H47" s="36">
        <v>14.086</v>
      </c>
      <c r="I47" s="36">
        <v>6.8</v>
      </c>
      <c r="J47" s="50"/>
      <c r="K47" s="50"/>
      <c r="L47" s="50"/>
      <c r="M47" s="50"/>
      <c r="N47" s="50"/>
      <c r="O47" s="50"/>
    </row>
    <row r="48" spans="1:15" s="49" customFormat="1" x14ac:dyDescent="0.2">
      <c r="A48" s="40">
        <v>26633</v>
      </c>
      <c r="B48" s="48">
        <v>1972</v>
      </c>
      <c r="C48" s="47">
        <v>11</v>
      </c>
      <c r="D48" s="37">
        <v>24.088999999999999</v>
      </c>
      <c r="E48" s="37">
        <v>4.569</v>
      </c>
      <c r="F48" s="37">
        <v>39</v>
      </c>
      <c r="G48" s="37">
        <v>9.7089999999999996</v>
      </c>
      <c r="H48" s="36">
        <v>14.188000000000001</v>
      </c>
      <c r="I48" s="36">
        <v>9.0449999999999999</v>
      </c>
      <c r="J48" s="50"/>
      <c r="K48" s="50"/>
      <c r="L48" s="50"/>
      <c r="M48" s="50"/>
      <c r="N48" s="50"/>
      <c r="O48" s="50"/>
    </row>
    <row r="49" spans="1:15" s="49" customFormat="1" x14ac:dyDescent="0.2">
      <c r="A49" s="40">
        <v>26664</v>
      </c>
      <c r="B49" s="48">
        <v>1972</v>
      </c>
      <c r="C49" s="47">
        <v>12</v>
      </c>
      <c r="D49" s="37">
        <v>24.181999999999999</v>
      </c>
      <c r="E49" s="37">
        <v>4.7750000000000004</v>
      </c>
      <c r="F49" s="37">
        <v>39.6</v>
      </c>
      <c r="G49" s="37">
        <v>20.106999999999999</v>
      </c>
      <c r="H49" s="36">
        <v>14.323</v>
      </c>
      <c r="I49" s="36">
        <v>12.025</v>
      </c>
      <c r="J49" s="50"/>
      <c r="K49" s="50"/>
      <c r="L49" s="50"/>
      <c r="M49" s="50"/>
      <c r="N49" s="50"/>
      <c r="O49" s="50"/>
    </row>
    <row r="50" spans="1:15" s="49" customFormat="1" x14ac:dyDescent="0.2">
      <c r="A50" s="40">
        <v>26695</v>
      </c>
      <c r="B50" s="48">
        <v>1973</v>
      </c>
      <c r="C50" s="47">
        <v>1</v>
      </c>
      <c r="D50" s="37">
        <v>24.285</v>
      </c>
      <c r="E50" s="37">
        <v>5.2119999999999997</v>
      </c>
      <c r="F50" s="37">
        <v>39.799999999999997</v>
      </c>
      <c r="G50" s="37">
        <v>6.2320000000000002</v>
      </c>
      <c r="H50" s="36">
        <v>14.47</v>
      </c>
      <c r="I50" s="36">
        <v>13.032999999999999</v>
      </c>
      <c r="J50" s="50"/>
      <c r="K50" s="50"/>
      <c r="L50" s="50"/>
      <c r="M50" s="50"/>
      <c r="N50" s="50"/>
      <c r="O50" s="50"/>
    </row>
    <row r="51" spans="1:15" s="49" customFormat="1" x14ac:dyDescent="0.2">
      <c r="A51" s="40">
        <v>26723</v>
      </c>
      <c r="B51" s="48">
        <v>1973</v>
      </c>
      <c r="C51" s="47">
        <v>2</v>
      </c>
      <c r="D51" s="37">
        <v>24.391999999999999</v>
      </c>
      <c r="E51" s="37">
        <v>5.4180000000000001</v>
      </c>
      <c r="F51" s="37">
        <v>40.4</v>
      </c>
      <c r="G51" s="37">
        <v>19.667999999999999</v>
      </c>
      <c r="H51" s="36">
        <v>14.587999999999999</v>
      </c>
      <c r="I51" s="36">
        <v>10.273999999999999</v>
      </c>
      <c r="J51" s="50"/>
      <c r="K51" s="50"/>
      <c r="L51" s="50"/>
      <c r="M51" s="50"/>
      <c r="N51" s="50"/>
      <c r="O51" s="50"/>
    </row>
    <row r="52" spans="1:15" s="49" customFormat="1" x14ac:dyDescent="0.2">
      <c r="A52" s="40">
        <v>26754</v>
      </c>
      <c r="B52" s="48">
        <v>1973</v>
      </c>
      <c r="C52" s="47">
        <v>3</v>
      </c>
      <c r="D52" s="37">
        <v>24.510999999999999</v>
      </c>
      <c r="E52" s="37">
        <v>5.9960000000000004</v>
      </c>
      <c r="F52" s="37">
        <v>41.1</v>
      </c>
      <c r="G52" s="37">
        <v>22.893000000000001</v>
      </c>
      <c r="H52" s="36">
        <v>14.664999999999999</v>
      </c>
      <c r="I52" s="36">
        <v>6.54</v>
      </c>
      <c r="J52" s="50"/>
      <c r="K52" s="50"/>
      <c r="L52" s="50"/>
      <c r="M52" s="50"/>
      <c r="N52" s="50"/>
      <c r="O52" s="50"/>
    </row>
    <row r="53" spans="1:15" s="49" customFormat="1" x14ac:dyDescent="0.2">
      <c r="A53" s="40">
        <v>26784</v>
      </c>
      <c r="B53" s="48">
        <v>1973</v>
      </c>
      <c r="C53" s="47">
        <v>4</v>
      </c>
      <c r="D53" s="37">
        <v>24.646000000000001</v>
      </c>
      <c r="E53" s="37">
        <v>6.8470000000000004</v>
      </c>
      <c r="F53" s="37">
        <v>41.3</v>
      </c>
      <c r="G53" s="37">
        <v>5.9980000000000002</v>
      </c>
      <c r="H53" s="36">
        <v>14.718</v>
      </c>
      <c r="I53" s="36">
        <v>4.4249999999999998</v>
      </c>
      <c r="J53" s="50"/>
      <c r="K53" s="50"/>
      <c r="L53" s="50"/>
      <c r="M53" s="50"/>
      <c r="N53" s="50"/>
      <c r="O53" s="50"/>
    </row>
    <row r="54" spans="1:15" s="49" customFormat="1" x14ac:dyDescent="0.2">
      <c r="A54" s="40">
        <v>26815</v>
      </c>
      <c r="B54" s="48">
        <v>1973</v>
      </c>
      <c r="C54" s="47">
        <v>5</v>
      </c>
      <c r="D54" s="37">
        <v>24.795999999999999</v>
      </c>
      <c r="E54" s="37">
        <v>7.5380000000000003</v>
      </c>
      <c r="F54" s="37">
        <v>42.2</v>
      </c>
      <c r="G54" s="37">
        <v>29.524000000000001</v>
      </c>
      <c r="H54" s="36">
        <v>14.771000000000001</v>
      </c>
      <c r="I54" s="36">
        <v>4.4009999999999998</v>
      </c>
      <c r="J54" s="50"/>
      <c r="K54" s="50"/>
      <c r="L54" s="50"/>
      <c r="M54" s="50"/>
      <c r="N54" s="50"/>
      <c r="O54" s="50"/>
    </row>
    <row r="55" spans="1:15" s="49" customFormat="1" x14ac:dyDescent="0.2">
      <c r="A55" s="40">
        <v>26845</v>
      </c>
      <c r="B55" s="48">
        <v>1973</v>
      </c>
      <c r="C55" s="47">
        <v>6</v>
      </c>
      <c r="D55" s="37">
        <v>24.957999999999998</v>
      </c>
      <c r="E55" s="37">
        <v>8.1180000000000003</v>
      </c>
      <c r="F55" s="37">
        <v>43</v>
      </c>
      <c r="G55" s="37">
        <v>25.277000000000001</v>
      </c>
      <c r="H55" s="36">
        <v>14.843999999999999</v>
      </c>
      <c r="I55" s="36">
        <v>6.1070000000000002</v>
      </c>
      <c r="J55" s="50"/>
      <c r="K55" s="50"/>
      <c r="L55" s="50"/>
      <c r="M55" s="50"/>
      <c r="N55" s="50"/>
      <c r="O55" s="50"/>
    </row>
    <row r="56" spans="1:15" s="49" customFormat="1" x14ac:dyDescent="0.2">
      <c r="A56" s="40">
        <v>26876</v>
      </c>
      <c r="B56" s="48">
        <v>1973</v>
      </c>
      <c r="C56" s="47">
        <v>7</v>
      </c>
      <c r="D56" s="37">
        <v>25.122</v>
      </c>
      <c r="E56" s="37">
        <v>8.2089999999999996</v>
      </c>
      <c r="F56" s="37">
        <v>42.3</v>
      </c>
      <c r="G56" s="37">
        <v>-17.876999999999999</v>
      </c>
      <c r="H56" s="36">
        <v>14.935</v>
      </c>
      <c r="I56" s="36">
        <v>7.5910000000000002</v>
      </c>
      <c r="J56" s="50"/>
      <c r="K56" s="50"/>
      <c r="L56" s="50"/>
      <c r="M56" s="50"/>
      <c r="N56" s="50"/>
      <c r="O56" s="50"/>
    </row>
    <row r="57" spans="1:15" s="49" customFormat="1" x14ac:dyDescent="0.2">
      <c r="A57" s="40">
        <v>26907</v>
      </c>
      <c r="B57" s="48">
        <v>1973</v>
      </c>
      <c r="C57" s="47">
        <v>8</v>
      </c>
      <c r="D57" s="37">
        <v>25.280999999999999</v>
      </c>
      <c r="E57" s="37">
        <v>7.8179999999999996</v>
      </c>
      <c r="F57" s="37">
        <v>43.5</v>
      </c>
      <c r="G57" s="37">
        <v>39.89</v>
      </c>
      <c r="H57" s="36">
        <v>15.035</v>
      </c>
      <c r="I57" s="36">
        <v>8.2940000000000005</v>
      </c>
      <c r="J57" s="50"/>
      <c r="K57" s="50"/>
      <c r="L57" s="50"/>
      <c r="M57" s="50"/>
      <c r="N57" s="50"/>
      <c r="O57" s="50"/>
    </row>
    <row r="58" spans="1:15" s="49" customFormat="1" x14ac:dyDescent="0.2">
      <c r="A58" s="40">
        <v>26937</v>
      </c>
      <c r="B58" s="48">
        <v>1973</v>
      </c>
      <c r="C58" s="47">
        <v>9</v>
      </c>
      <c r="D58" s="37">
        <v>25.420999999999999</v>
      </c>
      <c r="E58" s="37">
        <v>6.8650000000000002</v>
      </c>
      <c r="F58" s="37">
        <v>43</v>
      </c>
      <c r="G58" s="37">
        <v>-12.954000000000001</v>
      </c>
      <c r="H58" s="36">
        <v>15.132</v>
      </c>
      <c r="I58" s="36">
        <v>8.0589999999999993</v>
      </c>
      <c r="J58" s="50"/>
      <c r="K58" s="50"/>
      <c r="L58" s="50"/>
      <c r="M58" s="50"/>
      <c r="N58" s="50"/>
      <c r="O58" s="50"/>
    </row>
    <row r="59" spans="1:15" s="49" customFormat="1" x14ac:dyDescent="0.2">
      <c r="A59" s="40">
        <v>26968</v>
      </c>
      <c r="B59" s="48">
        <v>1973</v>
      </c>
      <c r="C59" s="47">
        <v>10</v>
      </c>
      <c r="D59" s="37">
        <v>25.556999999999999</v>
      </c>
      <c r="E59" s="37">
        <v>6.6</v>
      </c>
      <c r="F59" s="37">
        <v>43.4</v>
      </c>
      <c r="G59" s="37">
        <v>11.752000000000001</v>
      </c>
      <c r="H59" s="36">
        <v>15.23</v>
      </c>
      <c r="I59" s="36">
        <v>8.0719999999999992</v>
      </c>
      <c r="J59" s="50"/>
      <c r="K59" s="50"/>
      <c r="L59" s="50"/>
      <c r="M59" s="50"/>
      <c r="N59" s="50"/>
      <c r="O59" s="50"/>
    </row>
    <row r="60" spans="1:15" s="49" customFormat="1" x14ac:dyDescent="0.2">
      <c r="A60" s="40">
        <v>26998</v>
      </c>
      <c r="B60" s="48">
        <v>1973</v>
      </c>
      <c r="C60" s="47">
        <v>11</v>
      </c>
      <c r="D60" s="37">
        <v>25.704000000000001</v>
      </c>
      <c r="E60" s="37">
        <v>7.133</v>
      </c>
      <c r="F60" s="37">
        <v>43.8</v>
      </c>
      <c r="G60" s="37">
        <v>11.638</v>
      </c>
      <c r="H60" s="36">
        <v>15.333</v>
      </c>
      <c r="I60" s="36">
        <v>8.4239999999999995</v>
      </c>
      <c r="J60" s="50"/>
      <c r="K60" s="50"/>
      <c r="L60" s="50"/>
      <c r="M60" s="50"/>
      <c r="N60" s="50"/>
      <c r="O60" s="50"/>
    </row>
    <row r="61" spans="1:15" s="49" customFormat="1" x14ac:dyDescent="0.2">
      <c r="A61" s="40">
        <v>27029</v>
      </c>
      <c r="B61" s="48">
        <v>1973</v>
      </c>
      <c r="C61" s="47">
        <v>12</v>
      </c>
      <c r="D61" s="37">
        <v>25.873000000000001</v>
      </c>
      <c r="E61" s="37">
        <v>8.1720000000000006</v>
      </c>
      <c r="F61" s="37">
        <v>44.8</v>
      </c>
      <c r="G61" s="37">
        <v>31.113</v>
      </c>
      <c r="H61" s="36">
        <v>15.444000000000001</v>
      </c>
      <c r="I61" s="36">
        <v>9.02</v>
      </c>
      <c r="J61" s="50"/>
      <c r="K61" s="50"/>
      <c r="L61" s="50"/>
      <c r="M61" s="50"/>
      <c r="N61" s="50"/>
      <c r="O61" s="50"/>
    </row>
    <row r="62" spans="1:15" s="49" customFormat="1" x14ac:dyDescent="0.2">
      <c r="A62" s="40">
        <v>27060</v>
      </c>
      <c r="B62" s="48">
        <v>1974</v>
      </c>
      <c r="C62" s="47">
        <v>1</v>
      </c>
      <c r="D62" s="37">
        <v>26.058</v>
      </c>
      <c r="E62" s="37">
        <v>8.9450000000000003</v>
      </c>
      <c r="F62" s="37">
        <v>45.9</v>
      </c>
      <c r="G62" s="37">
        <v>33.787999999999997</v>
      </c>
      <c r="H62" s="36">
        <v>15.564</v>
      </c>
      <c r="I62" s="36">
        <v>9.7059999999999995</v>
      </c>
      <c r="J62" s="50"/>
      <c r="K62" s="50"/>
      <c r="L62" s="50"/>
      <c r="M62" s="50"/>
      <c r="N62" s="50"/>
      <c r="O62" s="50"/>
    </row>
    <row r="63" spans="1:15" s="49" customFormat="1" x14ac:dyDescent="0.2">
      <c r="A63" s="40">
        <v>27088</v>
      </c>
      <c r="B63" s="48">
        <v>1974</v>
      </c>
      <c r="C63" s="47">
        <v>2</v>
      </c>
      <c r="D63" s="37">
        <v>26.234000000000002</v>
      </c>
      <c r="E63" s="37">
        <v>8.43</v>
      </c>
      <c r="F63" s="37">
        <v>46.8</v>
      </c>
      <c r="G63" s="37">
        <v>26.24</v>
      </c>
      <c r="H63" s="36">
        <v>15.683</v>
      </c>
      <c r="I63" s="36">
        <v>9.548</v>
      </c>
      <c r="J63" s="50"/>
      <c r="K63" s="50"/>
      <c r="L63" s="50"/>
      <c r="M63" s="50"/>
      <c r="N63" s="50"/>
      <c r="O63" s="50"/>
    </row>
    <row r="64" spans="1:15" s="49" customFormat="1" x14ac:dyDescent="0.2">
      <c r="A64" s="40">
        <v>27119</v>
      </c>
      <c r="B64" s="48">
        <v>1974</v>
      </c>
      <c r="C64" s="47">
        <v>3</v>
      </c>
      <c r="D64" s="37">
        <v>26.404</v>
      </c>
      <c r="E64" s="37">
        <v>8.0530000000000008</v>
      </c>
      <c r="F64" s="37">
        <v>48.1</v>
      </c>
      <c r="G64" s="37">
        <v>38.927999999999997</v>
      </c>
      <c r="H64" s="36">
        <v>15.805999999999999</v>
      </c>
      <c r="I64" s="36">
        <v>9.8260000000000005</v>
      </c>
      <c r="J64" s="50"/>
      <c r="K64" s="50"/>
      <c r="L64" s="50"/>
      <c r="M64" s="50"/>
      <c r="N64" s="50"/>
      <c r="O64" s="50"/>
    </row>
    <row r="65" spans="1:15" s="49" customFormat="1" x14ac:dyDescent="0.2">
      <c r="A65" s="40">
        <v>27149</v>
      </c>
      <c r="B65" s="48">
        <v>1974</v>
      </c>
      <c r="C65" s="47">
        <v>4</v>
      </c>
      <c r="D65" s="37">
        <v>26.588000000000001</v>
      </c>
      <c r="E65" s="37">
        <v>8.6609999999999996</v>
      </c>
      <c r="F65" s="37">
        <v>49</v>
      </c>
      <c r="G65" s="37">
        <v>24.914000000000001</v>
      </c>
      <c r="H65" s="36">
        <v>15.94</v>
      </c>
      <c r="I65" s="36">
        <v>10.724</v>
      </c>
      <c r="J65" s="50"/>
      <c r="K65" s="50"/>
      <c r="L65" s="50"/>
      <c r="M65" s="50"/>
      <c r="N65" s="50"/>
      <c r="O65" s="50"/>
    </row>
    <row r="66" spans="1:15" s="49" customFormat="1" x14ac:dyDescent="0.2">
      <c r="A66" s="40">
        <v>27180</v>
      </c>
      <c r="B66" s="48">
        <v>1974</v>
      </c>
      <c r="C66" s="47">
        <v>5</v>
      </c>
      <c r="D66" s="37">
        <v>26.800999999999998</v>
      </c>
      <c r="E66" s="37">
        <v>10.061999999999999</v>
      </c>
      <c r="F66" s="37">
        <v>50.6</v>
      </c>
      <c r="G66" s="37">
        <v>47.045999999999999</v>
      </c>
      <c r="H66" s="36">
        <v>16.087</v>
      </c>
      <c r="I66" s="36">
        <v>11.664999999999999</v>
      </c>
      <c r="J66" s="50"/>
      <c r="K66" s="50"/>
      <c r="L66" s="50"/>
      <c r="M66" s="50"/>
      <c r="N66" s="50"/>
      <c r="O66" s="50"/>
    </row>
    <row r="67" spans="1:15" s="49" customFormat="1" x14ac:dyDescent="0.2">
      <c r="A67" s="40">
        <v>27210</v>
      </c>
      <c r="B67" s="48">
        <v>1974</v>
      </c>
      <c r="C67" s="47">
        <v>6</v>
      </c>
      <c r="D67" s="37">
        <v>27.056999999999999</v>
      </c>
      <c r="E67" s="37">
        <v>12.105</v>
      </c>
      <c r="F67" s="37">
        <v>51.5</v>
      </c>
      <c r="G67" s="37">
        <v>23.561</v>
      </c>
      <c r="H67" s="36">
        <v>16.248000000000001</v>
      </c>
      <c r="I67" s="36">
        <v>12.685</v>
      </c>
      <c r="J67" s="50"/>
      <c r="K67" s="50"/>
      <c r="L67" s="50"/>
      <c r="M67" s="50"/>
      <c r="N67" s="50"/>
      <c r="O67" s="50"/>
    </row>
    <row r="68" spans="1:15" s="49" customFormat="1" x14ac:dyDescent="0.2">
      <c r="A68" s="40">
        <v>27241</v>
      </c>
      <c r="B68" s="48">
        <v>1974</v>
      </c>
      <c r="C68" s="47">
        <v>7</v>
      </c>
      <c r="D68" s="37">
        <v>27.344999999999999</v>
      </c>
      <c r="E68" s="37">
        <v>13.536</v>
      </c>
      <c r="F68" s="37">
        <v>53.4</v>
      </c>
      <c r="G68" s="37">
        <v>54.457000000000001</v>
      </c>
      <c r="H68" s="36">
        <v>16.414000000000001</v>
      </c>
      <c r="I68" s="36">
        <v>12.956</v>
      </c>
      <c r="J68" s="50"/>
      <c r="K68" s="50"/>
      <c r="L68" s="50"/>
      <c r="M68" s="50"/>
      <c r="N68" s="50"/>
      <c r="O68" s="50"/>
    </row>
    <row r="69" spans="1:15" s="49" customFormat="1" x14ac:dyDescent="0.2">
      <c r="A69" s="40">
        <v>27272</v>
      </c>
      <c r="B69" s="48">
        <v>1974</v>
      </c>
      <c r="C69" s="47">
        <v>8</v>
      </c>
      <c r="D69" s="37">
        <v>27.648</v>
      </c>
      <c r="E69" s="37">
        <v>14.141999999999999</v>
      </c>
      <c r="F69" s="37">
        <v>55.8</v>
      </c>
      <c r="G69" s="37">
        <v>69.478999999999999</v>
      </c>
      <c r="H69" s="36">
        <v>16.574999999999999</v>
      </c>
      <c r="I69" s="36">
        <v>12.422000000000001</v>
      </c>
      <c r="J69" s="50"/>
      <c r="K69" s="50"/>
      <c r="L69" s="50"/>
      <c r="M69" s="50"/>
      <c r="N69" s="50"/>
      <c r="O69" s="50"/>
    </row>
    <row r="70" spans="1:15" s="49" customFormat="1" x14ac:dyDescent="0.2">
      <c r="A70" s="40">
        <v>27302</v>
      </c>
      <c r="B70" s="48">
        <v>1974</v>
      </c>
      <c r="C70" s="47">
        <v>9</v>
      </c>
      <c r="D70" s="37">
        <v>27.94</v>
      </c>
      <c r="E70" s="37">
        <v>13.419</v>
      </c>
      <c r="F70" s="37">
        <v>55.9</v>
      </c>
      <c r="G70" s="37">
        <v>2.1720000000000002</v>
      </c>
      <c r="H70" s="36">
        <v>16.72</v>
      </c>
      <c r="I70" s="36">
        <v>10.971</v>
      </c>
      <c r="J70" s="50"/>
      <c r="K70" s="50"/>
      <c r="L70" s="50"/>
      <c r="M70" s="50"/>
      <c r="N70" s="50"/>
      <c r="O70" s="50"/>
    </row>
    <row r="71" spans="1:15" s="49" customFormat="1" x14ac:dyDescent="0.2">
      <c r="A71" s="40">
        <v>27333</v>
      </c>
      <c r="B71" s="48">
        <v>1974</v>
      </c>
      <c r="C71" s="47">
        <v>10</v>
      </c>
      <c r="D71" s="37">
        <v>28.219000000000001</v>
      </c>
      <c r="E71" s="37">
        <v>12.688000000000001</v>
      </c>
      <c r="F71" s="37">
        <v>57.2</v>
      </c>
      <c r="G71" s="37">
        <v>31.768000000000001</v>
      </c>
      <c r="H71" s="36">
        <v>16.861000000000001</v>
      </c>
      <c r="I71" s="36">
        <v>10.62</v>
      </c>
      <c r="J71" s="50"/>
      <c r="K71" s="50"/>
      <c r="L71" s="50"/>
      <c r="M71" s="50"/>
      <c r="N71" s="50"/>
      <c r="O71" s="50"/>
    </row>
    <row r="72" spans="1:15" s="49" customFormat="1" x14ac:dyDescent="0.2">
      <c r="A72" s="40">
        <v>27363</v>
      </c>
      <c r="B72" s="48">
        <v>1974</v>
      </c>
      <c r="C72" s="47">
        <v>11</v>
      </c>
      <c r="D72" s="37">
        <v>28.484999999999999</v>
      </c>
      <c r="E72" s="37">
        <v>11.904</v>
      </c>
      <c r="F72" s="37">
        <v>57.8</v>
      </c>
      <c r="G72" s="37">
        <v>13.34</v>
      </c>
      <c r="H72" s="36">
        <v>17.015000000000001</v>
      </c>
      <c r="I72" s="36">
        <v>11.526999999999999</v>
      </c>
      <c r="J72" s="50"/>
      <c r="K72" s="50"/>
      <c r="L72" s="50"/>
      <c r="M72" s="50"/>
      <c r="N72" s="50"/>
      <c r="O72" s="50"/>
    </row>
    <row r="73" spans="1:15" s="49" customFormat="1" x14ac:dyDescent="0.2">
      <c r="A73" s="40">
        <v>27394</v>
      </c>
      <c r="B73" s="48">
        <v>1974</v>
      </c>
      <c r="C73" s="47">
        <v>12</v>
      </c>
      <c r="D73" s="37">
        <v>28.733000000000001</v>
      </c>
      <c r="E73" s="37">
        <v>10.971</v>
      </c>
      <c r="F73" s="37">
        <v>57.8</v>
      </c>
      <c r="G73" s="37">
        <v>0</v>
      </c>
      <c r="H73" s="36">
        <v>17.190000000000001</v>
      </c>
      <c r="I73" s="36">
        <v>13.102</v>
      </c>
      <c r="J73" s="50"/>
      <c r="K73" s="50"/>
      <c r="L73" s="50"/>
      <c r="M73" s="50"/>
      <c r="N73" s="50"/>
      <c r="O73" s="50"/>
    </row>
    <row r="74" spans="1:15" s="49" customFormat="1" x14ac:dyDescent="0.2">
      <c r="A74" s="40">
        <v>27425</v>
      </c>
      <c r="B74" s="48">
        <v>1975</v>
      </c>
      <c r="C74" s="47">
        <v>1</v>
      </c>
      <c r="D74" s="37">
        <v>28.957999999999998</v>
      </c>
      <c r="E74" s="37">
        <v>9.8179999999999996</v>
      </c>
      <c r="F74" s="37">
        <v>58</v>
      </c>
      <c r="G74" s="37">
        <v>4.2320000000000002</v>
      </c>
      <c r="H74" s="36">
        <v>17.376000000000001</v>
      </c>
      <c r="I74" s="36">
        <v>13.744</v>
      </c>
      <c r="J74" s="50"/>
      <c r="K74" s="50"/>
      <c r="L74" s="50"/>
      <c r="M74" s="50"/>
      <c r="N74" s="50"/>
      <c r="O74" s="50"/>
    </row>
    <row r="75" spans="1:15" s="49" customFormat="1" x14ac:dyDescent="0.2">
      <c r="A75" s="40">
        <v>27453</v>
      </c>
      <c r="B75" s="48">
        <v>1975</v>
      </c>
      <c r="C75" s="47">
        <v>2</v>
      </c>
      <c r="D75" s="37">
        <v>29.137</v>
      </c>
      <c r="E75" s="37">
        <v>7.673</v>
      </c>
      <c r="F75" s="37">
        <v>57.8</v>
      </c>
      <c r="G75" s="37">
        <v>-4.0599999999999996</v>
      </c>
      <c r="H75" s="36">
        <v>17.539000000000001</v>
      </c>
      <c r="I75" s="36">
        <v>11.843999999999999</v>
      </c>
      <c r="J75" s="50"/>
      <c r="K75" s="50"/>
      <c r="L75" s="50"/>
      <c r="M75" s="50"/>
      <c r="N75" s="50"/>
      <c r="O75" s="50"/>
    </row>
    <row r="76" spans="1:15" s="49" customFormat="1" x14ac:dyDescent="0.2">
      <c r="A76" s="40">
        <v>27484</v>
      </c>
      <c r="B76" s="48">
        <v>1975</v>
      </c>
      <c r="C76" s="47">
        <v>3</v>
      </c>
      <c r="D76" s="37">
        <v>29.277999999999999</v>
      </c>
      <c r="E76" s="37">
        <v>5.9509999999999996</v>
      </c>
      <c r="F76" s="37">
        <v>57.4</v>
      </c>
      <c r="G76" s="37">
        <v>-7.9960000000000004</v>
      </c>
      <c r="H76" s="36">
        <v>17.673999999999999</v>
      </c>
      <c r="I76" s="36">
        <v>9.65</v>
      </c>
      <c r="J76" s="50"/>
      <c r="K76" s="50"/>
      <c r="L76" s="50"/>
      <c r="M76" s="50"/>
      <c r="N76" s="50"/>
      <c r="O76" s="50"/>
    </row>
    <row r="77" spans="1:15" s="49" customFormat="1" x14ac:dyDescent="0.2">
      <c r="A77" s="40">
        <v>27514</v>
      </c>
      <c r="B77" s="48">
        <v>1975</v>
      </c>
      <c r="C77" s="47">
        <v>4</v>
      </c>
      <c r="D77" s="37">
        <v>29.404</v>
      </c>
      <c r="E77" s="37">
        <v>5.2839999999999998</v>
      </c>
      <c r="F77" s="37">
        <v>57.5</v>
      </c>
      <c r="G77" s="37">
        <v>2.1110000000000002</v>
      </c>
      <c r="H77" s="36">
        <v>17.791</v>
      </c>
      <c r="I77" s="36">
        <v>8.2940000000000005</v>
      </c>
      <c r="J77" s="50"/>
      <c r="K77" s="50"/>
      <c r="L77" s="50"/>
      <c r="M77" s="50"/>
      <c r="N77" s="50"/>
      <c r="O77" s="50"/>
    </row>
    <row r="78" spans="1:15" s="49" customFormat="1" x14ac:dyDescent="0.2">
      <c r="A78" s="40">
        <v>27545</v>
      </c>
      <c r="B78" s="48">
        <v>1975</v>
      </c>
      <c r="C78" s="47">
        <v>5</v>
      </c>
      <c r="D78" s="37">
        <v>29.536999999999999</v>
      </c>
      <c r="E78" s="37">
        <v>5.5789999999999997</v>
      </c>
      <c r="F78" s="37">
        <v>57.3</v>
      </c>
      <c r="G78" s="37">
        <v>-4.0949999999999998</v>
      </c>
      <c r="H78" s="36">
        <v>17.899999999999999</v>
      </c>
      <c r="I78" s="36">
        <v>7.56</v>
      </c>
      <c r="J78" s="50"/>
      <c r="K78" s="50"/>
      <c r="L78" s="50"/>
      <c r="M78" s="50"/>
      <c r="N78" s="50"/>
      <c r="O78" s="50"/>
    </row>
    <row r="79" spans="1:15" s="49" customFormat="1" x14ac:dyDescent="0.2">
      <c r="A79" s="40">
        <v>27575</v>
      </c>
      <c r="B79" s="48">
        <v>1975</v>
      </c>
      <c r="C79" s="47">
        <v>6</v>
      </c>
      <c r="D79" s="37">
        <v>29.696999999999999</v>
      </c>
      <c r="E79" s="37">
        <v>6.7119999999999997</v>
      </c>
      <c r="F79" s="37">
        <v>57.3</v>
      </c>
      <c r="G79" s="37">
        <v>0</v>
      </c>
      <c r="H79" s="36">
        <v>18.009</v>
      </c>
      <c r="I79" s="36">
        <v>7.5549999999999997</v>
      </c>
      <c r="J79" s="50"/>
      <c r="K79" s="50"/>
      <c r="L79" s="50"/>
      <c r="M79" s="50"/>
      <c r="N79" s="50"/>
      <c r="O79" s="50"/>
    </row>
    <row r="80" spans="1:15" s="49" customFormat="1" x14ac:dyDescent="0.2">
      <c r="A80" s="40">
        <v>27606</v>
      </c>
      <c r="B80" s="48">
        <v>1975</v>
      </c>
      <c r="C80" s="47">
        <v>7</v>
      </c>
      <c r="D80" s="37">
        <v>29.88</v>
      </c>
      <c r="E80" s="37">
        <v>7.6130000000000004</v>
      </c>
      <c r="F80" s="37">
        <v>57.5</v>
      </c>
      <c r="G80" s="37">
        <v>4.2699999999999996</v>
      </c>
      <c r="H80" s="36">
        <v>18.117000000000001</v>
      </c>
      <c r="I80" s="36">
        <v>7.4569999999999999</v>
      </c>
      <c r="J80" s="50"/>
      <c r="K80" s="50"/>
      <c r="L80" s="50"/>
      <c r="M80" s="50"/>
      <c r="N80" s="50"/>
      <c r="O80" s="50"/>
    </row>
    <row r="81" spans="1:15" s="49" customFormat="1" x14ac:dyDescent="0.2">
      <c r="A81" s="40">
        <v>27637</v>
      </c>
      <c r="B81" s="48">
        <v>1975</v>
      </c>
      <c r="C81" s="47">
        <v>8</v>
      </c>
      <c r="D81" s="37">
        <v>30.073</v>
      </c>
      <c r="E81" s="37">
        <v>8.0380000000000003</v>
      </c>
      <c r="F81" s="37">
        <v>58</v>
      </c>
      <c r="G81" s="37">
        <v>10.949</v>
      </c>
      <c r="H81" s="36">
        <v>18.221</v>
      </c>
      <c r="I81" s="36">
        <v>7.1239999999999997</v>
      </c>
      <c r="J81" s="50"/>
      <c r="K81" s="50"/>
      <c r="L81" s="50"/>
      <c r="M81" s="50"/>
      <c r="N81" s="50"/>
      <c r="O81" s="50"/>
    </row>
    <row r="82" spans="1:15" s="49" customFormat="1" x14ac:dyDescent="0.2">
      <c r="A82" s="40">
        <v>27667</v>
      </c>
      <c r="B82" s="48">
        <v>1975</v>
      </c>
      <c r="C82" s="47">
        <v>9</v>
      </c>
      <c r="D82" s="37">
        <v>30.257999999999999</v>
      </c>
      <c r="E82" s="37">
        <v>7.6459999999999999</v>
      </c>
      <c r="F82" s="37">
        <v>58.2</v>
      </c>
      <c r="G82" s="37">
        <v>4.2169999999999996</v>
      </c>
      <c r="H82" s="36">
        <v>18.315999999999999</v>
      </c>
      <c r="I82" s="36">
        <v>6.4180000000000001</v>
      </c>
      <c r="J82" s="50"/>
      <c r="K82" s="50"/>
      <c r="L82" s="50"/>
      <c r="M82" s="50"/>
      <c r="N82" s="50"/>
      <c r="O82" s="50"/>
    </row>
    <row r="83" spans="1:15" s="49" customFormat="1" x14ac:dyDescent="0.2">
      <c r="A83" s="40">
        <v>27698</v>
      </c>
      <c r="B83" s="48">
        <v>1975</v>
      </c>
      <c r="C83" s="47">
        <v>10</v>
      </c>
      <c r="D83" s="37">
        <v>30.428999999999998</v>
      </c>
      <c r="E83" s="37">
        <v>7.0060000000000002</v>
      </c>
      <c r="F83" s="37">
        <v>58.8</v>
      </c>
      <c r="G83" s="37">
        <v>13.097</v>
      </c>
      <c r="H83" s="36">
        <v>18.41</v>
      </c>
      <c r="I83" s="36">
        <v>6.306</v>
      </c>
      <c r="J83" s="50"/>
      <c r="K83" s="50"/>
      <c r="L83" s="50"/>
      <c r="M83" s="50"/>
      <c r="N83" s="50"/>
      <c r="O83" s="50"/>
    </row>
    <row r="84" spans="1:15" s="49" customFormat="1" x14ac:dyDescent="0.2">
      <c r="A84" s="40">
        <v>27728</v>
      </c>
      <c r="B84" s="48">
        <v>1975</v>
      </c>
      <c r="C84" s="47">
        <v>11</v>
      </c>
      <c r="D84" s="37">
        <v>30.579000000000001</v>
      </c>
      <c r="E84" s="37">
        <v>6.0629999999999997</v>
      </c>
      <c r="F84" s="37">
        <v>59</v>
      </c>
      <c r="G84" s="37">
        <v>4.1589999999999998</v>
      </c>
      <c r="H84" s="36">
        <v>18.510999999999999</v>
      </c>
      <c r="I84" s="36">
        <v>6.8390000000000004</v>
      </c>
      <c r="J84" s="50"/>
      <c r="K84" s="50"/>
      <c r="L84" s="50"/>
      <c r="M84" s="50"/>
      <c r="N84" s="50"/>
      <c r="O84" s="50"/>
    </row>
    <row r="85" spans="1:15" s="49" customFormat="1" x14ac:dyDescent="0.2">
      <c r="A85" s="40">
        <v>27759</v>
      </c>
      <c r="B85" s="48">
        <v>1975</v>
      </c>
      <c r="C85" s="47">
        <v>12</v>
      </c>
      <c r="D85" s="37">
        <v>30.702000000000002</v>
      </c>
      <c r="E85" s="37">
        <v>4.9630000000000001</v>
      </c>
      <c r="F85" s="37">
        <v>59.2</v>
      </c>
      <c r="G85" s="37">
        <v>4.1449999999999996</v>
      </c>
      <c r="H85" s="36">
        <v>18.626999999999999</v>
      </c>
      <c r="I85" s="36">
        <v>7.7709999999999999</v>
      </c>
      <c r="J85" s="50"/>
      <c r="K85" s="50"/>
      <c r="L85" s="50"/>
      <c r="M85" s="50"/>
      <c r="N85" s="50"/>
      <c r="O85" s="50"/>
    </row>
    <row r="86" spans="1:15" s="49" customFormat="1" x14ac:dyDescent="0.2">
      <c r="A86" s="40">
        <v>27790</v>
      </c>
      <c r="B86" s="48">
        <v>1976</v>
      </c>
      <c r="C86" s="47">
        <v>1</v>
      </c>
      <c r="D86" s="37">
        <v>30.809000000000001</v>
      </c>
      <c r="E86" s="37">
        <v>4.2510000000000003</v>
      </c>
      <c r="F86" s="37">
        <v>59.4</v>
      </c>
      <c r="G86" s="37">
        <v>4.13</v>
      </c>
      <c r="H86" s="36">
        <v>18.753</v>
      </c>
      <c r="I86" s="36">
        <v>8.4499999999999993</v>
      </c>
      <c r="J86" s="50"/>
      <c r="K86" s="50"/>
      <c r="L86" s="50"/>
      <c r="M86" s="50"/>
      <c r="N86" s="50"/>
      <c r="O86" s="50"/>
    </row>
    <row r="87" spans="1:15" s="49" customFormat="1" x14ac:dyDescent="0.2">
      <c r="A87" s="40">
        <v>27819</v>
      </c>
      <c r="B87" s="48">
        <v>1976</v>
      </c>
      <c r="C87" s="47">
        <v>2</v>
      </c>
      <c r="D87" s="37">
        <v>30.905000000000001</v>
      </c>
      <c r="E87" s="37">
        <v>3.7850000000000001</v>
      </c>
      <c r="F87" s="37">
        <v>59.6</v>
      </c>
      <c r="G87" s="37">
        <v>4.1159999999999997</v>
      </c>
      <c r="H87" s="36">
        <v>18.875</v>
      </c>
      <c r="I87" s="36">
        <v>8.0739999999999998</v>
      </c>
      <c r="J87" s="50"/>
      <c r="K87" s="50"/>
      <c r="L87" s="50"/>
      <c r="M87" s="50"/>
      <c r="N87" s="50"/>
      <c r="O87" s="50"/>
    </row>
    <row r="88" spans="1:15" s="49" customFormat="1" x14ac:dyDescent="0.2">
      <c r="A88" s="40">
        <v>27850</v>
      </c>
      <c r="B88" s="48">
        <v>1976</v>
      </c>
      <c r="C88" s="47">
        <v>3</v>
      </c>
      <c r="D88" s="37">
        <v>31.001000000000001</v>
      </c>
      <c r="E88" s="37">
        <v>3.8130000000000002</v>
      </c>
      <c r="F88" s="37">
        <v>59.8</v>
      </c>
      <c r="G88" s="37">
        <v>4.1020000000000003</v>
      </c>
      <c r="H88" s="36">
        <v>18.991</v>
      </c>
      <c r="I88" s="36">
        <v>7.5869999999999997</v>
      </c>
      <c r="J88" s="50"/>
      <c r="K88" s="50"/>
      <c r="L88" s="50"/>
      <c r="M88" s="50"/>
      <c r="N88" s="50"/>
      <c r="O88" s="50"/>
    </row>
    <row r="89" spans="1:15" s="49" customFormat="1" x14ac:dyDescent="0.2">
      <c r="A89" s="40">
        <v>27880</v>
      </c>
      <c r="B89" s="48">
        <v>1976</v>
      </c>
      <c r="C89" s="47">
        <v>4</v>
      </c>
      <c r="D89" s="37">
        <v>31.103000000000002</v>
      </c>
      <c r="E89" s="37">
        <v>4.024</v>
      </c>
      <c r="F89" s="37">
        <v>60</v>
      </c>
      <c r="G89" s="37">
        <v>4.0880000000000001</v>
      </c>
      <c r="H89" s="36">
        <v>19.105</v>
      </c>
      <c r="I89" s="36">
        <v>7.4880000000000004</v>
      </c>
      <c r="J89" s="50"/>
      <c r="K89" s="50"/>
      <c r="L89" s="50"/>
      <c r="M89" s="50"/>
      <c r="N89" s="50"/>
      <c r="O89" s="50"/>
    </row>
    <row r="90" spans="1:15" s="49" customFormat="1" x14ac:dyDescent="0.2">
      <c r="A90" s="40">
        <v>27911</v>
      </c>
      <c r="B90" s="48">
        <v>1976</v>
      </c>
      <c r="C90" s="47">
        <v>5</v>
      </c>
      <c r="D90" s="37">
        <v>31.210999999999999</v>
      </c>
      <c r="E90" s="37">
        <v>4.218</v>
      </c>
      <c r="F90" s="37">
        <v>60.3</v>
      </c>
      <c r="G90" s="37">
        <v>6.1680000000000001</v>
      </c>
      <c r="H90" s="36">
        <v>19.224</v>
      </c>
      <c r="I90" s="36">
        <v>7.7240000000000002</v>
      </c>
      <c r="J90" s="50"/>
      <c r="K90" s="50"/>
      <c r="L90" s="50"/>
      <c r="M90" s="50"/>
      <c r="N90" s="50"/>
      <c r="O90" s="50"/>
    </row>
    <row r="91" spans="1:15" s="49" customFormat="1" x14ac:dyDescent="0.2">
      <c r="A91" s="40">
        <v>27941</v>
      </c>
      <c r="B91" s="48">
        <v>1976</v>
      </c>
      <c r="C91" s="47">
        <v>6</v>
      </c>
      <c r="D91" s="37">
        <v>31.324999999999999</v>
      </c>
      <c r="E91" s="37">
        <v>4.5</v>
      </c>
      <c r="F91" s="37">
        <v>60.8</v>
      </c>
      <c r="G91" s="37">
        <v>10.417</v>
      </c>
      <c r="H91" s="36">
        <v>19.352</v>
      </c>
      <c r="I91" s="36">
        <v>8.2870000000000008</v>
      </c>
      <c r="J91" s="50"/>
      <c r="K91" s="50"/>
      <c r="L91" s="50"/>
      <c r="M91" s="50"/>
      <c r="N91" s="50"/>
      <c r="O91" s="50"/>
    </row>
    <row r="92" spans="1:15" s="49" customFormat="1" x14ac:dyDescent="0.2">
      <c r="A92" s="40">
        <v>27972</v>
      </c>
      <c r="B92" s="48">
        <v>1976</v>
      </c>
      <c r="C92" s="47">
        <v>7</v>
      </c>
      <c r="D92" s="37">
        <v>31.454000000000001</v>
      </c>
      <c r="E92" s="37">
        <v>5.0309999999999997</v>
      </c>
      <c r="F92" s="37">
        <v>61.1</v>
      </c>
      <c r="G92" s="37">
        <v>6.0839999999999996</v>
      </c>
      <c r="H92" s="36">
        <v>19.488</v>
      </c>
      <c r="I92" s="36">
        <v>8.7780000000000005</v>
      </c>
      <c r="J92" s="50"/>
      <c r="K92" s="50"/>
      <c r="L92" s="50"/>
      <c r="M92" s="50"/>
      <c r="N92" s="50"/>
      <c r="O92" s="50"/>
    </row>
    <row r="93" spans="1:15" s="49" customFormat="1" x14ac:dyDescent="0.2">
      <c r="A93" s="40">
        <v>28003</v>
      </c>
      <c r="B93" s="48">
        <v>1976</v>
      </c>
      <c r="C93" s="47">
        <v>8</v>
      </c>
      <c r="D93" s="37">
        <v>31.606000000000002</v>
      </c>
      <c r="E93" s="37">
        <v>5.9550000000000001</v>
      </c>
      <c r="F93" s="37">
        <v>61.3</v>
      </c>
      <c r="G93" s="37">
        <v>3.9990000000000001</v>
      </c>
      <c r="H93" s="36">
        <v>19.632000000000001</v>
      </c>
      <c r="I93" s="36">
        <v>9.2100000000000009</v>
      </c>
      <c r="J93" s="50"/>
      <c r="K93" s="50"/>
      <c r="L93" s="50"/>
      <c r="M93" s="50"/>
      <c r="N93" s="50"/>
      <c r="O93" s="50"/>
    </row>
    <row r="94" spans="1:15" s="49" customFormat="1" x14ac:dyDescent="0.2">
      <c r="A94" s="40">
        <v>28033</v>
      </c>
      <c r="B94" s="48">
        <v>1976</v>
      </c>
      <c r="C94" s="47">
        <v>9</v>
      </c>
      <c r="D94" s="37">
        <v>31.779</v>
      </c>
      <c r="E94" s="37">
        <v>6.7910000000000004</v>
      </c>
      <c r="F94" s="37">
        <v>61.9</v>
      </c>
      <c r="G94" s="37">
        <v>12.398999999999999</v>
      </c>
      <c r="H94" s="36">
        <v>19.774999999999999</v>
      </c>
      <c r="I94" s="36">
        <v>9.1069999999999993</v>
      </c>
      <c r="J94" s="50"/>
      <c r="K94" s="50"/>
      <c r="L94" s="50"/>
      <c r="M94" s="50"/>
      <c r="N94" s="50"/>
      <c r="O94" s="50"/>
    </row>
    <row r="95" spans="1:15" s="49" customFormat="1" x14ac:dyDescent="0.2">
      <c r="A95" s="40">
        <v>28064</v>
      </c>
      <c r="B95" s="48">
        <v>1976</v>
      </c>
      <c r="C95" s="47">
        <v>10</v>
      </c>
      <c r="D95" s="37">
        <v>31.966000000000001</v>
      </c>
      <c r="E95" s="37">
        <v>7.2930000000000001</v>
      </c>
      <c r="F95" s="37">
        <v>62</v>
      </c>
      <c r="G95" s="37">
        <v>1.956</v>
      </c>
      <c r="H95" s="36">
        <v>19.916</v>
      </c>
      <c r="I95" s="36">
        <v>8.9</v>
      </c>
      <c r="J95" s="50"/>
      <c r="K95" s="50"/>
      <c r="L95" s="50"/>
      <c r="M95" s="50"/>
      <c r="N95" s="50"/>
      <c r="O95" s="50"/>
    </row>
    <row r="96" spans="1:15" s="49" customFormat="1" x14ac:dyDescent="0.2">
      <c r="A96" s="40">
        <v>28094</v>
      </c>
      <c r="B96" s="48">
        <v>1976</v>
      </c>
      <c r="C96" s="47">
        <v>11</v>
      </c>
      <c r="D96" s="37">
        <v>32.152000000000001</v>
      </c>
      <c r="E96" s="37">
        <v>7.1959999999999997</v>
      </c>
      <c r="F96" s="37">
        <v>62.4</v>
      </c>
      <c r="G96" s="37">
        <v>8.0229999999999997</v>
      </c>
      <c r="H96" s="36">
        <v>20.050999999999998</v>
      </c>
      <c r="I96" s="36">
        <v>8.4369999999999994</v>
      </c>
      <c r="J96" s="50"/>
      <c r="K96" s="50"/>
      <c r="L96" s="50"/>
      <c r="M96" s="50"/>
      <c r="N96" s="50"/>
      <c r="O96" s="50"/>
    </row>
    <row r="97" spans="1:15" s="49" customFormat="1" x14ac:dyDescent="0.2">
      <c r="A97" s="40">
        <v>28125</v>
      </c>
      <c r="B97" s="48">
        <v>1976</v>
      </c>
      <c r="C97" s="47">
        <v>12</v>
      </c>
      <c r="D97" s="37">
        <v>32.326000000000001</v>
      </c>
      <c r="E97" s="37">
        <v>6.7110000000000003</v>
      </c>
      <c r="F97" s="37">
        <v>62.8</v>
      </c>
      <c r="G97" s="37">
        <v>7.9690000000000003</v>
      </c>
      <c r="H97" s="36">
        <v>20.178000000000001</v>
      </c>
      <c r="I97" s="36">
        <v>7.859</v>
      </c>
      <c r="J97" s="50"/>
      <c r="K97" s="50"/>
      <c r="L97" s="50"/>
      <c r="M97" s="50"/>
      <c r="N97" s="50"/>
      <c r="O97" s="50"/>
    </row>
    <row r="98" spans="1:15" s="49" customFormat="1" x14ac:dyDescent="0.2">
      <c r="A98" s="40">
        <v>28156</v>
      </c>
      <c r="B98" s="48">
        <v>1977</v>
      </c>
      <c r="C98" s="47">
        <v>1</v>
      </c>
      <c r="D98" s="37">
        <v>32.497999999999998</v>
      </c>
      <c r="E98" s="37">
        <v>6.5540000000000003</v>
      </c>
      <c r="F98" s="37">
        <v>63</v>
      </c>
      <c r="G98" s="37">
        <v>3.8889999999999998</v>
      </c>
      <c r="H98" s="36">
        <v>20.303000000000001</v>
      </c>
      <c r="I98" s="36">
        <v>7.7190000000000003</v>
      </c>
      <c r="J98" s="50"/>
      <c r="K98" s="50"/>
      <c r="L98" s="50"/>
      <c r="M98" s="50"/>
      <c r="N98" s="50"/>
      <c r="O98" s="50"/>
    </row>
    <row r="99" spans="1:15" s="49" customFormat="1" x14ac:dyDescent="0.2">
      <c r="A99" s="40">
        <v>28184</v>
      </c>
      <c r="B99" s="48">
        <v>1977</v>
      </c>
      <c r="C99" s="47">
        <v>2</v>
      </c>
      <c r="D99" s="37">
        <v>32.664999999999999</v>
      </c>
      <c r="E99" s="37">
        <v>6.35</v>
      </c>
      <c r="F99" s="37">
        <v>63.3</v>
      </c>
      <c r="G99" s="37">
        <v>5.8659999999999997</v>
      </c>
      <c r="H99" s="36">
        <v>20.425000000000001</v>
      </c>
      <c r="I99" s="36">
        <v>7.4779999999999998</v>
      </c>
      <c r="J99" s="50"/>
      <c r="K99" s="50"/>
      <c r="L99" s="50"/>
      <c r="M99" s="50"/>
      <c r="N99" s="50"/>
      <c r="O99" s="50"/>
    </row>
    <row r="100" spans="1:15" s="49" customFormat="1" x14ac:dyDescent="0.2">
      <c r="A100" s="40">
        <v>28215</v>
      </c>
      <c r="B100" s="48">
        <v>1977</v>
      </c>
      <c r="C100" s="47">
        <v>3</v>
      </c>
      <c r="D100" s="37">
        <v>32.841000000000001</v>
      </c>
      <c r="E100" s="37">
        <v>6.6689999999999996</v>
      </c>
      <c r="F100" s="37">
        <v>63.9</v>
      </c>
      <c r="G100" s="37">
        <v>11.987</v>
      </c>
      <c r="H100" s="36">
        <v>20.555</v>
      </c>
      <c r="I100" s="36">
        <v>7.92</v>
      </c>
      <c r="J100" s="50"/>
      <c r="K100" s="50"/>
      <c r="L100" s="50"/>
      <c r="M100" s="50"/>
      <c r="N100" s="50"/>
      <c r="O100" s="50"/>
    </row>
    <row r="101" spans="1:15" s="49" customFormat="1" x14ac:dyDescent="0.2">
      <c r="A101" s="40">
        <v>28245</v>
      </c>
      <c r="B101" s="48">
        <v>1977</v>
      </c>
      <c r="C101" s="47">
        <v>4</v>
      </c>
      <c r="D101" s="37">
        <v>33.023000000000003</v>
      </c>
      <c r="E101" s="37">
        <v>6.8630000000000004</v>
      </c>
      <c r="F101" s="37">
        <v>64.400000000000006</v>
      </c>
      <c r="G101" s="37">
        <v>9.8040000000000003</v>
      </c>
      <c r="H101" s="36">
        <v>20.698</v>
      </c>
      <c r="I101" s="36">
        <v>8.6210000000000004</v>
      </c>
      <c r="J101" s="50"/>
      <c r="K101" s="50"/>
      <c r="L101" s="50"/>
      <c r="M101" s="50"/>
      <c r="N101" s="50"/>
      <c r="O101" s="50"/>
    </row>
    <row r="102" spans="1:15" s="49" customFormat="1" x14ac:dyDescent="0.2">
      <c r="A102" s="40">
        <v>28276</v>
      </c>
      <c r="B102" s="48">
        <v>1977</v>
      </c>
      <c r="C102" s="47">
        <v>5</v>
      </c>
      <c r="D102" s="37">
        <v>33.191000000000003</v>
      </c>
      <c r="E102" s="37">
        <v>6.2709999999999999</v>
      </c>
      <c r="F102" s="37">
        <v>64.900000000000006</v>
      </c>
      <c r="G102" s="37">
        <v>9.7249999999999996</v>
      </c>
      <c r="H102" s="36">
        <v>20.844999999999999</v>
      </c>
      <c r="I102" s="36">
        <v>8.9169999999999998</v>
      </c>
      <c r="J102" s="50"/>
      <c r="K102" s="50"/>
      <c r="L102" s="50"/>
      <c r="M102" s="50"/>
      <c r="N102" s="50"/>
      <c r="O102" s="50"/>
    </row>
    <row r="103" spans="1:15" s="49" customFormat="1" x14ac:dyDescent="0.2">
      <c r="A103" s="40">
        <v>28306</v>
      </c>
      <c r="B103" s="48">
        <v>1977</v>
      </c>
      <c r="C103" s="47">
        <v>6</v>
      </c>
      <c r="D103" s="37">
        <v>33.337000000000003</v>
      </c>
      <c r="E103" s="37">
        <v>5.4219999999999997</v>
      </c>
      <c r="F103" s="37">
        <v>64.900000000000006</v>
      </c>
      <c r="G103" s="37">
        <v>0</v>
      </c>
      <c r="H103" s="36">
        <v>20.995000000000001</v>
      </c>
      <c r="I103" s="36">
        <v>8.9510000000000005</v>
      </c>
      <c r="J103" s="50"/>
      <c r="K103" s="50"/>
      <c r="L103" s="50"/>
      <c r="M103" s="50"/>
      <c r="N103" s="50"/>
      <c r="O103" s="50"/>
    </row>
    <row r="104" spans="1:15" s="49" customFormat="1" x14ac:dyDescent="0.2">
      <c r="A104" s="40">
        <v>28337</v>
      </c>
      <c r="B104" s="48">
        <v>1977</v>
      </c>
      <c r="C104" s="47">
        <v>7</v>
      </c>
      <c r="D104" s="37">
        <v>33.476999999999997</v>
      </c>
      <c r="E104" s="37">
        <v>5.1390000000000002</v>
      </c>
      <c r="F104" s="37">
        <v>65.099999999999994</v>
      </c>
      <c r="G104" s="37">
        <v>3.7610000000000001</v>
      </c>
      <c r="H104" s="36">
        <v>21.135999999999999</v>
      </c>
      <c r="I104" s="36">
        <v>8.375</v>
      </c>
      <c r="J104" s="50"/>
      <c r="K104" s="50"/>
      <c r="L104" s="50"/>
      <c r="M104" s="50"/>
      <c r="N104" s="50"/>
      <c r="O104" s="50"/>
    </row>
    <row r="105" spans="1:15" s="49" customFormat="1" x14ac:dyDescent="0.2">
      <c r="A105" s="40">
        <v>28368</v>
      </c>
      <c r="B105" s="48">
        <v>1977</v>
      </c>
      <c r="C105" s="47">
        <v>8</v>
      </c>
      <c r="D105" s="37">
        <v>33.634</v>
      </c>
      <c r="E105" s="37">
        <v>5.7869999999999999</v>
      </c>
      <c r="F105" s="37">
        <v>65.400000000000006</v>
      </c>
      <c r="G105" s="37">
        <v>5.6719999999999997</v>
      </c>
      <c r="H105" s="36">
        <v>21.259</v>
      </c>
      <c r="I105" s="36">
        <v>7.22</v>
      </c>
      <c r="J105" s="50"/>
      <c r="K105" s="50"/>
      <c r="L105" s="50"/>
      <c r="M105" s="50"/>
      <c r="N105" s="50"/>
      <c r="O105" s="50"/>
    </row>
    <row r="106" spans="1:15" s="49" customFormat="1" x14ac:dyDescent="0.2">
      <c r="A106" s="40">
        <v>28398</v>
      </c>
      <c r="B106" s="48">
        <v>1977</v>
      </c>
      <c r="C106" s="47">
        <v>9</v>
      </c>
      <c r="D106" s="37">
        <v>33.817999999999998</v>
      </c>
      <c r="E106" s="37">
        <v>6.7380000000000004</v>
      </c>
      <c r="F106" s="37">
        <v>65.7</v>
      </c>
      <c r="G106" s="37">
        <v>5.6459999999999999</v>
      </c>
      <c r="H106" s="36">
        <v>21.358000000000001</v>
      </c>
      <c r="I106" s="36">
        <v>5.7240000000000002</v>
      </c>
      <c r="J106" s="50"/>
      <c r="K106" s="50"/>
      <c r="L106" s="50"/>
      <c r="M106" s="50"/>
      <c r="N106" s="50"/>
      <c r="O106" s="50"/>
    </row>
    <row r="107" spans="1:15" s="49" customFormat="1" x14ac:dyDescent="0.2">
      <c r="A107" s="40">
        <v>28429</v>
      </c>
      <c r="B107" s="48">
        <v>1977</v>
      </c>
      <c r="C107" s="47">
        <v>10</v>
      </c>
      <c r="D107" s="37">
        <v>34.015999999999998</v>
      </c>
      <c r="E107" s="37">
        <v>7.282</v>
      </c>
      <c r="F107" s="37">
        <v>65.8</v>
      </c>
      <c r="G107" s="37">
        <v>1.8420000000000001</v>
      </c>
      <c r="H107" s="36">
        <v>21.46</v>
      </c>
      <c r="I107" s="36">
        <v>5.89</v>
      </c>
      <c r="J107" s="50"/>
      <c r="K107" s="50"/>
      <c r="L107" s="50"/>
      <c r="M107" s="50"/>
      <c r="N107" s="50"/>
      <c r="O107" s="50"/>
    </row>
    <row r="108" spans="1:15" s="49" customFormat="1" x14ac:dyDescent="0.2">
      <c r="A108" s="40">
        <v>28459</v>
      </c>
      <c r="B108" s="48">
        <v>1977</v>
      </c>
      <c r="C108" s="47">
        <v>11</v>
      </c>
      <c r="D108" s="37">
        <v>34.209000000000003</v>
      </c>
      <c r="E108" s="37">
        <v>7.0190000000000001</v>
      </c>
      <c r="F108" s="37">
        <v>66.3</v>
      </c>
      <c r="G108" s="37">
        <v>9.5090000000000003</v>
      </c>
      <c r="H108" s="36">
        <v>21.599</v>
      </c>
      <c r="I108" s="36">
        <v>8.0609999999999999</v>
      </c>
      <c r="J108" s="50"/>
      <c r="K108" s="50"/>
      <c r="L108" s="50"/>
      <c r="M108" s="50"/>
      <c r="N108" s="50"/>
      <c r="O108" s="50"/>
    </row>
    <row r="109" spans="1:15" s="49" customFormat="1" x14ac:dyDescent="0.2">
      <c r="A109" s="40">
        <v>28490</v>
      </c>
      <c r="B109" s="48">
        <v>1977</v>
      </c>
      <c r="C109" s="47">
        <v>12</v>
      </c>
      <c r="D109" s="37">
        <v>34.384</v>
      </c>
      <c r="E109" s="37">
        <v>6.3120000000000003</v>
      </c>
      <c r="F109" s="37">
        <v>66.599999999999994</v>
      </c>
      <c r="G109" s="37">
        <v>5.5670000000000002</v>
      </c>
      <c r="H109" s="36">
        <v>21.794</v>
      </c>
      <c r="I109" s="36">
        <v>11.362</v>
      </c>
      <c r="J109" s="50"/>
      <c r="K109" s="50"/>
      <c r="L109" s="50"/>
      <c r="M109" s="50"/>
      <c r="N109" s="50"/>
      <c r="O109" s="50"/>
    </row>
    <row r="110" spans="1:15" s="49" customFormat="1" x14ac:dyDescent="0.2">
      <c r="A110" s="40">
        <v>28521</v>
      </c>
      <c r="B110" s="48">
        <v>1978</v>
      </c>
      <c r="C110" s="47">
        <v>1</v>
      </c>
      <c r="D110" s="37">
        <v>34.56</v>
      </c>
      <c r="E110" s="37">
        <v>6.3319999999999999</v>
      </c>
      <c r="F110" s="37">
        <v>66.900000000000006</v>
      </c>
      <c r="G110" s="37">
        <v>5.5410000000000004</v>
      </c>
      <c r="H110" s="36">
        <v>22.016999999999999</v>
      </c>
      <c r="I110" s="36">
        <v>12.972</v>
      </c>
      <c r="J110" s="50"/>
      <c r="K110" s="50"/>
      <c r="L110" s="50"/>
      <c r="M110" s="50"/>
      <c r="N110" s="50"/>
      <c r="O110" s="50"/>
    </row>
    <row r="111" spans="1:15" s="49" customFormat="1" x14ac:dyDescent="0.2">
      <c r="A111" s="40">
        <v>28549</v>
      </c>
      <c r="B111" s="48">
        <v>1978</v>
      </c>
      <c r="C111" s="47">
        <v>2</v>
      </c>
      <c r="D111" s="37">
        <v>34.750999999999998</v>
      </c>
      <c r="E111" s="37">
        <v>6.81</v>
      </c>
      <c r="F111" s="37">
        <v>67.400000000000006</v>
      </c>
      <c r="G111" s="37">
        <v>9.3469999999999995</v>
      </c>
      <c r="H111" s="36">
        <v>22.207999999999998</v>
      </c>
      <c r="I111" s="36">
        <v>10.96</v>
      </c>
      <c r="J111" s="50"/>
      <c r="K111" s="50"/>
      <c r="L111" s="50"/>
      <c r="M111" s="50"/>
      <c r="N111" s="50"/>
      <c r="O111" s="50"/>
    </row>
    <row r="112" spans="1:15" s="49" customFormat="1" x14ac:dyDescent="0.2">
      <c r="A112" s="40">
        <v>28580</v>
      </c>
      <c r="B112" s="48">
        <v>1978</v>
      </c>
      <c r="C112" s="47">
        <v>3</v>
      </c>
      <c r="D112" s="37">
        <v>34.976999999999997</v>
      </c>
      <c r="E112" s="37">
        <v>8.0990000000000002</v>
      </c>
      <c r="F112" s="37">
        <v>67.8</v>
      </c>
      <c r="G112" s="37">
        <v>7.359</v>
      </c>
      <c r="H112" s="36">
        <v>22.35</v>
      </c>
      <c r="I112" s="36">
        <v>7.9379999999999997</v>
      </c>
      <c r="J112" s="50"/>
      <c r="K112" s="50"/>
      <c r="L112" s="50"/>
      <c r="M112" s="50"/>
      <c r="N112" s="50"/>
      <c r="O112" s="50"/>
    </row>
    <row r="113" spans="1:15" s="49" customFormat="1" x14ac:dyDescent="0.2">
      <c r="A113" s="40">
        <v>28610</v>
      </c>
      <c r="B113" s="48">
        <v>1978</v>
      </c>
      <c r="C113" s="47">
        <v>4</v>
      </c>
      <c r="D113" s="37">
        <v>35.228000000000002</v>
      </c>
      <c r="E113" s="37">
        <v>8.9809999999999999</v>
      </c>
      <c r="F113" s="37">
        <v>68.099999999999994</v>
      </c>
      <c r="G113" s="37">
        <v>5.4409999999999998</v>
      </c>
      <c r="H113" s="36">
        <v>22.460999999999999</v>
      </c>
      <c r="I113" s="36">
        <v>6.1109999999999998</v>
      </c>
      <c r="J113" s="50"/>
      <c r="K113" s="50"/>
      <c r="L113" s="50"/>
      <c r="M113" s="50"/>
      <c r="N113" s="50"/>
      <c r="O113" s="50"/>
    </row>
    <row r="114" spans="1:15" s="49" customFormat="1" x14ac:dyDescent="0.2">
      <c r="A114" s="40">
        <v>28641</v>
      </c>
      <c r="B114" s="48">
        <v>1978</v>
      </c>
      <c r="C114" s="47">
        <v>5</v>
      </c>
      <c r="D114" s="37">
        <v>35.466999999999999</v>
      </c>
      <c r="E114" s="37">
        <v>8.4529999999999994</v>
      </c>
      <c r="F114" s="37">
        <v>68.7</v>
      </c>
      <c r="G114" s="37">
        <v>11.1</v>
      </c>
      <c r="H114" s="36">
        <v>22.565000000000001</v>
      </c>
      <c r="I114" s="36">
        <v>5.7190000000000003</v>
      </c>
      <c r="J114" s="50"/>
      <c r="K114" s="50"/>
      <c r="L114" s="50"/>
      <c r="M114" s="50"/>
      <c r="N114" s="50"/>
      <c r="O114" s="50"/>
    </row>
    <row r="115" spans="1:15" s="49" customFormat="1" x14ac:dyDescent="0.2">
      <c r="A115" s="40">
        <v>28671</v>
      </c>
      <c r="B115" s="48">
        <v>1978</v>
      </c>
      <c r="C115" s="47">
        <v>6</v>
      </c>
      <c r="D115" s="37">
        <v>35.674999999999997</v>
      </c>
      <c r="E115" s="37">
        <v>7.2450000000000001</v>
      </c>
      <c r="F115" s="37">
        <v>69.2</v>
      </c>
      <c r="G115" s="37">
        <v>9.0920000000000005</v>
      </c>
      <c r="H115" s="36">
        <v>22.687000000000001</v>
      </c>
      <c r="I115" s="36">
        <v>6.702</v>
      </c>
      <c r="J115" s="50"/>
      <c r="K115" s="50"/>
      <c r="L115" s="50"/>
      <c r="M115" s="50"/>
      <c r="N115" s="50"/>
      <c r="O115" s="50"/>
    </row>
    <row r="116" spans="1:15" s="49" customFormat="1" x14ac:dyDescent="0.2">
      <c r="A116" s="40">
        <v>28702</v>
      </c>
      <c r="B116" s="48">
        <v>1978</v>
      </c>
      <c r="C116" s="47">
        <v>7</v>
      </c>
      <c r="D116" s="37">
        <v>35.866999999999997</v>
      </c>
      <c r="E116" s="37">
        <v>6.6589999999999998</v>
      </c>
      <c r="F116" s="37">
        <v>69.400000000000006</v>
      </c>
      <c r="G116" s="37">
        <v>3.524</v>
      </c>
      <c r="H116" s="36">
        <v>22.832000000000001</v>
      </c>
      <c r="I116" s="36">
        <v>7.915</v>
      </c>
      <c r="J116" s="50"/>
      <c r="K116" s="50"/>
      <c r="L116" s="50"/>
      <c r="M116" s="50"/>
      <c r="N116" s="50"/>
      <c r="O116" s="50"/>
    </row>
    <row r="117" spans="1:15" s="49" customFormat="1" x14ac:dyDescent="0.2">
      <c r="A117" s="40">
        <v>28733</v>
      </c>
      <c r="B117" s="48">
        <v>1978</v>
      </c>
      <c r="C117" s="47">
        <v>8</v>
      </c>
      <c r="D117" s="37">
        <v>36.076000000000001</v>
      </c>
      <c r="E117" s="37">
        <v>7.23</v>
      </c>
      <c r="F117" s="37">
        <v>69.900000000000006</v>
      </c>
      <c r="G117" s="37">
        <v>8.9960000000000004</v>
      </c>
      <c r="H117" s="36">
        <v>22.998000000000001</v>
      </c>
      <c r="I117" s="36">
        <v>9.1120000000000001</v>
      </c>
      <c r="J117" s="50"/>
      <c r="K117" s="50"/>
      <c r="L117" s="50"/>
      <c r="M117" s="50"/>
      <c r="N117" s="50"/>
      <c r="O117" s="50"/>
    </row>
    <row r="118" spans="1:15" s="49" customFormat="1" x14ac:dyDescent="0.2">
      <c r="A118" s="40">
        <v>28763</v>
      </c>
      <c r="B118" s="48">
        <v>1978</v>
      </c>
      <c r="C118" s="47">
        <v>9</v>
      </c>
      <c r="D118" s="37">
        <v>36.313000000000002</v>
      </c>
      <c r="E118" s="37">
        <v>8.1750000000000007</v>
      </c>
      <c r="F118" s="37">
        <v>70.5</v>
      </c>
      <c r="G118" s="37">
        <v>10.801</v>
      </c>
      <c r="H118" s="36">
        <v>23.178000000000001</v>
      </c>
      <c r="I118" s="36">
        <v>9.8140000000000001</v>
      </c>
      <c r="J118" s="50"/>
      <c r="K118" s="50"/>
      <c r="L118" s="50"/>
      <c r="M118" s="50"/>
      <c r="N118" s="50"/>
      <c r="O118" s="50"/>
    </row>
    <row r="119" spans="1:15" s="49" customFormat="1" x14ac:dyDescent="0.2">
      <c r="A119" s="40">
        <v>28794</v>
      </c>
      <c r="B119" s="48">
        <v>1978</v>
      </c>
      <c r="C119" s="47">
        <v>10</v>
      </c>
      <c r="D119" s="37">
        <v>36.564999999999998</v>
      </c>
      <c r="E119" s="37">
        <v>8.6470000000000002</v>
      </c>
      <c r="F119" s="37">
        <v>71.3</v>
      </c>
      <c r="G119" s="37">
        <v>14.5</v>
      </c>
      <c r="H119" s="36">
        <v>23.370999999999999</v>
      </c>
      <c r="I119" s="36">
        <v>10.445</v>
      </c>
      <c r="J119" s="50"/>
      <c r="K119" s="50"/>
      <c r="L119" s="50"/>
      <c r="M119" s="50"/>
      <c r="N119" s="50"/>
      <c r="O119" s="50"/>
    </row>
    <row r="120" spans="1:15" s="49" customFormat="1" x14ac:dyDescent="0.2">
      <c r="A120" s="40">
        <v>28824</v>
      </c>
      <c r="B120" s="48">
        <v>1978</v>
      </c>
      <c r="C120" s="47">
        <v>11</v>
      </c>
      <c r="D120" s="37">
        <v>36.805</v>
      </c>
      <c r="E120" s="37">
        <v>8.1630000000000003</v>
      </c>
      <c r="F120" s="37">
        <v>71.900000000000006</v>
      </c>
      <c r="G120" s="37">
        <v>10.579000000000001</v>
      </c>
      <c r="H120" s="36">
        <v>23.571999999999999</v>
      </c>
      <c r="I120" s="36">
        <v>10.837999999999999</v>
      </c>
      <c r="J120" s="50"/>
      <c r="K120" s="50"/>
      <c r="L120" s="50"/>
      <c r="M120" s="50"/>
      <c r="N120" s="50"/>
      <c r="O120" s="50"/>
    </row>
    <row r="121" spans="1:15" s="49" customFormat="1" x14ac:dyDescent="0.2">
      <c r="A121" s="40">
        <v>28855</v>
      </c>
      <c r="B121" s="48">
        <v>1978</v>
      </c>
      <c r="C121" s="47">
        <v>12</v>
      </c>
      <c r="D121" s="37">
        <v>37.018000000000001</v>
      </c>
      <c r="E121" s="37">
        <v>7.18</v>
      </c>
      <c r="F121" s="37">
        <v>72.400000000000006</v>
      </c>
      <c r="G121" s="37">
        <v>8.6720000000000006</v>
      </c>
      <c r="H121" s="36">
        <v>23.777999999999999</v>
      </c>
      <c r="I121" s="36">
        <v>10.997999999999999</v>
      </c>
      <c r="J121" s="50"/>
      <c r="K121" s="50"/>
      <c r="L121" s="50"/>
      <c r="M121" s="50"/>
      <c r="N121" s="50"/>
      <c r="O121" s="50"/>
    </row>
    <row r="122" spans="1:15" s="49" customFormat="1" x14ac:dyDescent="0.2">
      <c r="A122" s="40">
        <v>28886</v>
      </c>
      <c r="B122" s="48">
        <v>1979</v>
      </c>
      <c r="C122" s="47">
        <v>1</v>
      </c>
      <c r="D122" s="37">
        <v>37.231999999999999</v>
      </c>
      <c r="E122" s="37">
        <v>7.1509999999999998</v>
      </c>
      <c r="F122" s="37">
        <v>73.099999999999994</v>
      </c>
      <c r="G122" s="37">
        <v>12.24</v>
      </c>
      <c r="H122" s="36">
        <v>23.986999999999998</v>
      </c>
      <c r="I122" s="36">
        <v>11.077999999999999</v>
      </c>
      <c r="J122" s="50"/>
      <c r="K122" s="50"/>
      <c r="L122" s="50"/>
      <c r="M122" s="50"/>
      <c r="N122" s="50"/>
      <c r="O122" s="50"/>
    </row>
    <row r="123" spans="1:15" s="49" customFormat="1" x14ac:dyDescent="0.2">
      <c r="A123" s="40">
        <v>28914</v>
      </c>
      <c r="B123" s="48">
        <v>1979</v>
      </c>
      <c r="C123" s="47">
        <v>2</v>
      </c>
      <c r="D123" s="37">
        <v>37.466000000000001</v>
      </c>
      <c r="E123" s="37">
        <v>7.7949999999999999</v>
      </c>
      <c r="F123" s="37">
        <v>73.7</v>
      </c>
      <c r="G123" s="37">
        <v>10.307</v>
      </c>
      <c r="H123" s="36">
        <v>24.181999999999999</v>
      </c>
      <c r="I123" s="36">
        <v>10.166</v>
      </c>
      <c r="J123" s="50"/>
      <c r="K123" s="50"/>
      <c r="L123" s="50"/>
      <c r="M123" s="50"/>
      <c r="N123" s="50"/>
      <c r="O123" s="50"/>
    </row>
    <row r="124" spans="1:15" s="49" customFormat="1" x14ac:dyDescent="0.2">
      <c r="A124" s="40">
        <v>28945</v>
      </c>
      <c r="B124" s="48">
        <v>1979</v>
      </c>
      <c r="C124" s="47">
        <v>3</v>
      </c>
      <c r="D124" s="37">
        <v>37.75</v>
      </c>
      <c r="E124" s="37">
        <v>9.4960000000000004</v>
      </c>
      <c r="F124" s="37">
        <v>74.599999999999994</v>
      </c>
      <c r="G124" s="37">
        <v>15.679</v>
      </c>
      <c r="H124" s="36">
        <v>24.367999999999999</v>
      </c>
      <c r="I124" s="36">
        <v>9.6519999999999992</v>
      </c>
      <c r="J124" s="50"/>
      <c r="K124" s="50"/>
      <c r="L124" s="50"/>
      <c r="M124" s="50"/>
      <c r="N124" s="50"/>
      <c r="O124" s="50"/>
    </row>
    <row r="125" spans="1:15" s="49" customFormat="1" x14ac:dyDescent="0.2">
      <c r="A125" s="40">
        <v>28975</v>
      </c>
      <c r="B125" s="48">
        <v>1979</v>
      </c>
      <c r="C125" s="47">
        <v>4</v>
      </c>
      <c r="D125" s="37">
        <v>38.075000000000003</v>
      </c>
      <c r="E125" s="37">
        <v>10.843999999999999</v>
      </c>
      <c r="F125" s="37">
        <v>75.7</v>
      </c>
      <c r="G125" s="37">
        <v>19.202000000000002</v>
      </c>
      <c r="H125" s="36">
        <v>24.553999999999998</v>
      </c>
      <c r="I125" s="36">
        <v>9.5250000000000004</v>
      </c>
      <c r="J125" s="50"/>
      <c r="K125" s="50"/>
      <c r="L125" s="50"/>
      <c r="M125" s="50"/>
      <c r="N125" s="50"/>
      <c r="O125" s="50"/>
    </row>
    <row r="126" spans="1:15" s="49" customFormat="1" x14ac:dyDescent="0.2">
      <c r="A126" s="40">
        <v>29006</v>
      </c>
      <c r="B126" s="48">
        <v>1979</v>
      </c>
      <c r="C126" s="47">
        <v>5</v>
      </c>
      <c r="D126" s="37">
        <v>38.398000000000003</v>
      </c>
      <c r="E126" s="37">
        <v>10.654</v>
      </c>
      <c r="F126" s="37">
        <v>76.599999999999994</v>
      </c>
      <c r="G126" s="37">
        <v>15.238</v>
      </c>
      <c r="H126" s="36">
        <v>24.734000000000002</v>
      </c>
      <c r="I126" s="36">
        <v>9.1720000000000006</v>
      </c>
      <c r="J126" s="50"/>
      <c r="K126" s="50"/>
      <c r="L126" s="50"/>
      <c r="M126" s="50"/>
      <c r="N126" s="50"/>
      <c r="O126" s="50"/>
    </row>
    <row r="127" spans="1:15" s="49" customFormat="1" x14ac:dyDescent="0.2">
      <c r="A127" s="40">
        <v>29036</v>
      </c>
      <c r="B127" s="48">
        <v>1979</v>
      </c>
      <c r="C127" s="47">
        <v>6</v>
      </c>
      <c r="D127" s="37">
        <v>38.691000000000003</v>
      </c>
      <c r="E127" s="37">
        <v>9.5570000000000004</v>
      </c>
      <c r="F127" s="37">
        <v>77.5</v>
      </c>
      <c r="G127" s="37">
        <v>15.047000000000001</v>
      </c>
      <c r="H127" s="36">
        <v>24.911999999999999</v>
      </c>
      <c r="I127" s="36">
        <v>8.9770000000000003</v>
      </c>
      <c r="J127" s="50"/>
      <c r="K127" s="50"/>
      <c r="L127" s="50"/>
      <c r="M127" s="50"/>
      <c r="N127" s="50"/>
      <c r="O127" s="50"/>
    </row>
    <row r="128" spans="1:15" s="49" customFormat="1" x14ac:dyDescent="0.2">
      <c r="A128" s="40">
        <v>29067</v>
      </c>
      <c r="B128" s="48">
        <v>1979</v>
      </c>
      <c r="C128" s="47">
        <v>7</v>
      </c>
      <c r="D128" s="37">
        <v>38.954000000000001</v>
      </c>
      <c r="E128" s="37">
        <v>8.4619999999999997</v>
      </c>
      <c r="F128" s="37">
        <v>78.7</v>
      </c>
      <c r="G128" s="37">
        <v>20.248000000000001</v>
      </c>
      <c r="H128" s="36">
        <v>25.091000000000001</v>
      </c>
      <c r="I128" s="36">
        <v>9.0169999999999995</v>
      </c>
      <c r="J128" s="50"/>
      <c r="K128" s="50"/>
      <c r="L128" s="50"/>
      <c r="M128" s="50"/>
      <c r="N128" s="50"/>
      <c r="O128" s="50"/>
    </row>
    <row r="129" spans="1:15" s="49" customFormat="1" x14ac:dyDescent="0.2">
      <c r="A129" s="40">
        <v>29098</v>
      </c>
      <c r="B129" s="48">
        <v>1979</v>
      </c>
      <c r="C129" s="47">
        <v>8</v>
      </c>
      <c r="D129" s="37">
        <v>39.198</v>
      </c>
      <c r="E129" s="37">
        <v>7.7969999999999997</v>
      </c>
      <c r="F129" s="37">
        <v>79.8</v>
      </c>
      <c r="G129" s="37">
        <v>18.123999999999999</v>
      </c>
      <c r="H129" s="36">
        <v>25.280999999999999</v>
      </c>
      <c r="I129" s="36">
        <v>9.4719999999999995</v>
      </c>
      <c r="J129" s="50"/>
      <c r="K129" s="50"/>
      <c r="L129" s="50"/>
      <c r="M129" s="50"/>
      <c r="N129" s="50"/>
      <c r="O129" s="50"/>
    </row>
    <row r="130" spans="1:15" s="49" customFormat="1" x14ac:dyDescent="0.2">
      <c r="A130" s="40">
        <v>29128</v>
      </c>
      <c r="B130" s="48">
        <v>1979</v>
      </c>
      <c r="C130" s="47">
        <v>9</v>
      </c>
      <c r="D130" s="37">
        <v>39.426000000000002</v>
      </c>
      <c r="E130" s="37">
        <v>7.1970000000000001</v>
      </c>
      <c r="F130" s="37">
        <v>81.099999999999994</v>
      </c>
      <c r="G130" s="37">
        <v>21.399000000000001</v>
      </c>
      <c r="H130" s="36">
        <v>25.478999999999999</v>
      </c>
      <c r="I130" s="36">
        <v>9.8149999999999995</v>
      </c>
      <c r="J130" s="50"/>
      <c r="K130" s="50"/>
      <c r="L130" s="50"/>
      <c r="M130" s="50"/>
      <c r="N130" s="50"/>
      <c r="O130" s="50"/>
    </row>
    <row r="131" spans="1:15" s="49" customFormat="1" x14ac:dyDescent="0.2">
      <c r="A131" s="40">
        <v>29159</v>
      </c>
      <c r="B131" s="48">
        <v>1979</v>
      </c>
      <c r="C131" s="47">
        <v>10</v>
      </c>
      <c r="D131" s="37">
        <v>39.654000000000003</v>
      </c>
      <c r="E131" s="37">
        <v>7.1669999999999998</v>
      </c>
      <c r="F131" s="37">
        <v>82.4</v>
      </c>
      <c r="G131" s="37">
        <v>21.024999999999999</v>
      </c>
      <c r="H131" s="36">
        <v>25.69</v>
      </c>
      <c r="I131" s="36">
        <v>10.394</v>
      </c>
      <c r="J131" s="50"/>
      <c r="K131" s="50"/>
      <c r="L131" s="50"/>
      <c r="M131" s="50"/>
      <c r="N131" s="50"/>
      <c r="O131" s="50"/>
    </row>
    <row r="132" spans="1:15" s="49" customFormat="1" x14ac:dyDescent="0.2">
      <c r="A132" s="40">
        <v>29189</v>
      </c>
      <c r="B132" s="48">
        <v>1979</v>
      </c>
      <c r="C132" s="47">
        <v>11</v>
      </c>
      <c r="D132" s="37">
        <v>39.896000000000001</v>
      </c>
      <c r="E132" s="37">
        <v>7.593</v>
      </c>
      <c r="F132" s="37">
        <v>83.2</v>
      </c>
      <c r="G132" s="37">
        <v>12.292999999999999</v>
      </c>
      <c r="H132" s="36">
        <v>25.914999999999999</v>
      </c>
      <c r="I132" s="36">
        <v>10.996</v>
      </c>
      <c r="J132" s="50"/>
      <c r="K132" s="50"/>
      <c r="L132" s="50"/>
      <c r="M132" s="50"/>
      <c r="N132" s="50"/>
      <c r="O132" s="50"/>
    </row>
    <row r="133" spans="1:15" s="49" customFormat="1" x14ac:dyDescent="0.2">
      <c r="A133" s="40">
        <v>29220</v>
      </c>
      <c r="B133" s="48">
        <v>1979</v>
      </c>
      <c r="C133" s="47">
        <v>12</v>
      </c>
      <c r="D133" s="37">
        <v>40.164000000000001</v>
      </c>
      <c r="E133" s="37">
        <v>8.3629999999999995</v>
      </c>
      <c r="F133" s="37">
        <v>84</v>
      </c>
      <c r="G133" s="37">
        <v>12.169</v>
      </c>
      <c r="H133" s="36">
        <v>26.152000000000001</v>
      </c>
      <c r="I133" s="36">
        <v>11.564</v>
      </c>
      <c r="J133" s="50"/>
      <c r="K133" s="50"/>
      <c r="L133" s="50"/>
      <c r="M133" s="50"/>
      <c r="N133" s="50"/>
      <c r="O133" s="50"/>
    </row>
    <row r="134" spans="1:15" s="49" customFormat="1" x14ac:dyDescent="0.2">
      <c r="A134" s="40">
        <v>29251</v>
      </c>
      <c r="B134" s="48">
        <v>1980</v>
      </c>
      <c r="C134" s="47">
        <v>1</v>
      </c>
      <c r="D134" s="37">
        <v>40.462000000000003</v>
      </c>
      <c r="E134" s="37">
        <v>9.2759999999999998</v>
      </c>
      <c r="F134" s="37">
        <v>86</v>
      </c>
      <c r="G134" s="37">
        <v>32.625999999999998</v>
      </c>
      <c r="H134" s="36">
        <v>26.402000000000001</v>
      </c>
      <c r="I134" s="36">
        <v>12.084</v>
      </c>
      <c r="J134" s="50"/>
      <c r="K134" s="50"/>
      <c r="L134" s="50"/>
      <c r="M134" s="50"/>
      <c r="N134" s="50"/>
      <c r="O134" s="50"/>
    </row>
    <row r="135" spans="1:15" s="49" customFormat="1" x14ac:dyDescent="0.2">
      <c r="A135" s="40">
        <v>29280</v>
      </c>
      <c r="B135" s="48">
        <v>1980</v>
      </c>
      <c r="C135" s="47">
        <v>2</v>
      </c>
      <c r="D135" s="37">
        <v>40.771999999999998</v>
      </c>
      <c r="E135" s="37">
        <v>9.5730000000000004</v>
      </c>
      <c r="F135" s="37">
        <v>87.6</v>
      </c>
      <c r="G135" s="37">
        <v>24.757999999999999</v>
      </c>
      <c r="H135" s="36">
        <v>26.646000000000001</v>
      </c>
      <c r="I135" s="36">
        <v>11.676</v>
      </c>
      <c r="J135" s="50"/>
      <c r="K135" s="50"/>
      <c r="L135" s="50"/>
      <c r="M135" s="50"/>
      <c r="N135" s="50"/>
      <c r="O135" s="50"/>
    </row>
    <row r="136" spans="1:15" s="49" customFormat="1" x14ac:dyDescent="0.2">
      <c r="A136" s="40">
        <v>29311</v>
      </c>
      <c r="B136" s="48">
        <v>1980</v>
      </c>
      <c r="C136" s="47">
        <v>3</v>
      </c>
      <c r="D136" s="37">
        <v>41.097000000000001</v>
      </c>
      <c r="E136" s="37">
        <v>9.9870000000000001</v>
      </c>
      <c r="F136" s="37">
        <v>88.2</v>
      </c>
      <c r="G136" s="37">
        <v>8.5359999999999996</v>
      </c>
      <c r="H136" s="36">
        <v>26.887</v>
      </c>
      <c r="I136" s="36">
        <v>11.438000000000001</v>
      </c>
      <c r="J136" s="50"/>
      <c r="K136" s="50"/>
      <c r="L136" s="50"/>
      <c r="M136" s="50"/>
      <c r="N136" s="50"/>
      <c r="O136" s="50"/>
    </row>
    <row r="137" spans="1:15" s="49" customFormat="1" x14ac:dyDescent="0.2">
      <c r="A137" s="40">
        <v>29341</v>
      </c>
      <c r="B137" s="48">
        <v>1980</v>
      </c>
      <c r="C137" s="47">
        <v>4</v>
      </c>
      <c r="D137" s="37">
        <v>41.43</v>
      </c>
      <c r="E137" s="37">
        <v>10.173999999999999</v>
      </c>
      <c r="F137" s="37">
        <v>88.5</v>
      </c>
      <c r="G137" s="37">
        <v>4.1589999999999998</v>
      </c>
      <c r="H137" s="36">
        <v>27.129000000000001</v>
      </c>
      <c r="I137" s="36">
        <v>11.315</v>
      </c>
      <c r="J137" s="50"/>
      <c r="K137" s="50"/>
      <c r="L137" s="50"/>
      <c r="M137" s="50"/>
      <c r="N137" s="50"/>
      <c r="O137" s="50"/>
    </row>
    <row r="138" spans="1:15" s="49" customFormat="1" x14ac:dyDescent="0.2">
      <c r="A138" s="40">
        <v>29372</v>
      </c>
      <c r="B138" s="48">
        <v>1980</v>
      </c>
      <c r="C138" s="47">
        <v>5</v>
      </c>
      <c r="D138" s="37">
        <v>41.750999999999998</v>
      </c>
      <c r="E138" s="37">
        <v>9.7230000000000008</v>
      </c>
      <c r="F138" s="37">
        <v>89</v>
      </c>
      <c r="G138" s="37">
        <v>6.9939999999999998</v>
      </c>
      <c r="H138" s="36">
        <v>27.364999999999998</v>
      </c>
      <c r="I138" s="36">
        <v>10.954000000000001</v>
      </c>
      <c r="J138" s="50"/>
      <c r="K138" s="50"/>
      <c r="L138" s="50"/>
      <c r="M138" s="50"/>
      <c r="N138" s="50"/>
      <c r="O138" s="50"/>
    </row>
    <row r="139" spans="1:15" s="49" customFormat="1" x14ac:dyDescent="0.2">
      <c r="A139" s="40">
        <v>29402</v>
      </c>
      <c r="B139" s="48">
        <v>1980</v>
      </c>
      <c r="C139" s="47">
        <v>6</v>
      </c>
      <c r="D139" s="37">
        <v>42.054000000000002</v>
      </c>
      <c r="E139" s="37">
        <v>9.0510000000000002</v>
      </c>
      <c r="F139" s="37">
        <v>89.8</v>
      </c>
      <c r="G139" s="37">
        <v>11.336</v>
      </c>
      <c r="H139" s="36">
        <v>27.596</v>
      </c>
      <c r="I139" s="36">
        <v>10.61</v>
      </c>
      <c r="J139" s="50"/>
      <c r="K139" s="50"/>
      <c r="L139" s="50"/>
      <c r="M139" s="50"/>
      <c r="N139" s="50"/>
      <c r="O139" s="50"/>
    </row>
    <row r="140" spans="1:15" s="49" customFormat="1" x14ac:dyDescent="0.2">
      <c r="A140" s="40">
        <v>29433</v>
      </c>
      <c r="B140" s="48">
        <v>1980</v>
      </c>
      <c r="C140" s="47">
        <v>7</v>
      </c>
      <c r="D140" s="37">
        <v>42.350999999999999</v>
      </c>
      <c r="E140" s="37">
        <v>8.8290000000000006</v>
      </c>
      <c r="F140" s="37">
        <v>90.5</v>
      </c>
      <c r="G140" s="37">
        <v>9.766</v>
      </c>
      <c r="H140" s="36">
        <v>27.824000000000002</v>
      </c>
      <c r="I140" s="36">
        <v>10.406000000000001</v>
      </c>
      <c r="J140" s="50"/>
      <c r="K140" s="50"/>
      <c r="L140" s="50"/>
      <c r="M140" s="50"/>
      <c r="N140" s="50"/>
      <c r="O140" s="50"/>
    </row>
    <row r="141" spans="1:15" s="49" customFormat="1" x14ac:dyDescent="0.2">
      <c r="A141" s="40">
        <v>29464</v>
      </c>
      <c r="B141" s="48">
        <v>1980</v>
      </c>
      <c r="C141" s="47">
        <v>8</v>
      </c>
      <c r="D141" s="37">
        <v>42.670999999999999</v>
      </c>
      <c r="E141" s="37">
        <v>9.4280000000000008</v>
      </c>
      <c r="F141" s="37">
        <v>91.5</v>
      </c>
      <c r="G141" s="37">
        <v>14.096</v>
      </c>
      <c r="H141" s="36">
        <v>28.058</v>
      </c>
      <c r="I141" s="36">
        <v>10.563000000000001</v>
      </c>
      <c r="J141" s="50"/>
      <c r="K141" s="50"/>
      <c r="L141" s="50"/>
      <c r="M141" s="50"/>
      <c r="N141" s="50"/>
      <c r="O141" s="50"/>
    </row>
    <row r="142" spans="1:15" s="49" customFormat="1" x14ac:dyDescent="0.2">
      <c r="A142" s="40">
        <v>29494</v>
      </c>
      <c r="B142" s="48">
        <v>1980</v>
      </c>
      <c r="C142" s="47">
        <v>9</v>
      </c>
      <c r="D142" s="37">
        <v>43.017000000000003</v>
      </c>
      <c r="E142" s="37">
        <v>10.191000000000001</v>
      </c>
      <c r="F142" s="37">
        <v>91.9</v>
      </c>
      <c r="G142" s="37">
        <v>5.3739999999999997</v>
      </c>
      <c r="H142" s="36">
        <v>28.292999999999999</v>
      </c>
      <c r="I142" s="36">
        <v>10.548</v>
      </c>
      <c r="J142" s="50"/>
      <c r="K142" s="50"/>
      <c r="L142" s="50"/>
      <c r="M142" s="50"/>
      <c r="N142" s="50"/>
      <c r="O142" s="50"/>
    </row>
    <row r="143" spans="1:15" s="49" customFormat="1" x14ac:dyDescent="0.2">
      <c r="A143" s="40">
        <v>29525</v>
      </c>
      <c r="B143" s="48">
        <v>1980</v>
      </c>
      <c r="C143" s="47">
        <v>10</v>
      </c>
      <c r="D143" s="37">
        <v>43.396000000000001</v>
      </c>
      <c r="E143" s="37">
        <v>11.097</v>
      </c>
      <c r="F143" s="37">
        <v>92.8</v>
      </c>
      <c r="G143" s="37">
        <v>12.406000000000001</v>
      </c>
      <c r="H143" s="36">
        <v>28.539000000000001</v>
      </c>
      <c r="I143" s="36">
        <v>10.922000000000001</v>
      </c>
      <c r="J143" s="50"/>
      <c r="K143" s="50"/>
      <c r="L143" s="50"/>
      <c r="M143" s="50"/>
      <c r="N143" s="50"/>
      <c r="O143" s="50"/>
    </row>
    <row r="144" spans="1:15" s="49" customFormat="1" x14ac:dyDescent="0.2">
      <c r="A144" s="40">
        <v>29555</v>
      </c>
      <c r="B144" s="48">
        <v>1980</v>
      </c>
      <c r="C144" s="47">
        <v>11</v>
      </c>
      <c r="D144" s="37">
        <v>43.802</v>
      </c>
      <c r="E144" s="37">
        <v>11.814</v>
      </c>
      <c r="F144" s="37">
        <v>93.5</v>
      </c>
      <c r="G144" s="37">
        <v>9.4369999999999994</v>
      </c>
      <c r="H144" s="36">
        <v>28.798999999999999</v>
      </c>
      <c r="I144" s="36">
        <v>11.497</v>
      </c>
      <c r="J144" s="50"/>
      <c r="K144" s="50"/>
      <c r="L144" s="50"/>
      <c r="M144" s="50"/>
      <c r="N144" s="50"/>
      <c r="O144" s="50"/>
    </row>
    <row r="145" spans="1:15" s="49" customFormat="1" x14ac:dyDescent="0.2">
      <c r="A145" s="40">
        <v>29586</v>
      </c>
      <c r="B145" s="48">
        <v>1980</v>
      </c>
      <c r="C145" s="47">
        <v>12</v>
      </c>
      <c r="D145" s="37">
        <v>44.222999999999999</v>
      </c>
      <c r="E145" s="37">
        <v>12.180999999999999</v>
      </c>
      <c r="F145" s="37">
        <v>94.4</v>
      </c>
      <c r="G145" s="37">
        <v>12.182</v>
      </c>
      <c r="H145" s="36">
        <v>29.071000000000002</v>
      </c>
      <c r="I145" s="36">
        <v>11.948</v>
      </c>
      <c r="J145" s="50"/>
      <c r="K145" s="50"/>
      <c r="L145" s="50"/>
      <c r="M145" s="50"/>
      <c r="N145" s="50"/>
      <c r="O145" s="50"/>
    </row>
    <row r="146" spans="1:15" s="49" customFormat="1" x14ac:dyDescent="0.2">
      <c r="A146" s="40">
        <v>29617</v>
      </c>
      <c r="B146" s="48">
        <v>1981</v>
      </c>
      <c r="C146" s="47">
        <v>1</v>
      </c>
      <c r="D146" s="37">
        <v>44.637999999999998</v>
      </c>
      <c r="E146" s="37">
        <v>11.869</v>
      </c>
      <c r="F146" s="37">
        <v>95.6</v>
      </c>
      <c r="G146" s="37">
        <v>16.367000000000001</v>
      </c>
      <c r="H146" s="36">
        <v>29.335000000000001</v>
      </c>
      <c r="I146" s="36">
        <v>11.452</v>
      </c>
      <c r="J146" s="50"/>
      <c r="K146" s="50"/>
      <c r="L146" s="50"/>
      <c r="M146" s="50"/>
      <c r="N146" s="50"/>
      <c r="O146" s="50"/>
    </row>
    <row r="147" spans="1:15" s="49" customFormat="1" x14ac:dyDescent="0.2">
      <c r="A147" s="40">
        <v>29645</v>
      </c>
      <c r="B147" s="48">
        <v>1981</v>
      </c>
      <c r="C147" s="47">
        <v>2</v>
      </c>
      <c r="D147" s="37">
        <v>44.988999999999997</v>
      </c>
      <c r="E147" s="37">
        <v>9.8529999999999998</v>
      </c>
      <c r="F147" s="37">
        <v>96.1</v>
      </c>
      <c r="G147" s="37">
        <v>6.46</v>
      </c>
      <c r="H147" s="36">
        <v>29.545000000000002</v>
      </c>
      <c r="I147" s="36">
        <v>8.9350000000000005</v>
      </c>
      <c r="J147" s="50"/>
      <c r="K147" s="50"/>
      <c r="L147" s="50"/>
      <c r="M147" s="50"/>
      <c r="N147" s="50"/>
      <c r="O147" s="50"/>
    </row>
    <row r="148" spans="1:15" s="49" customFormat="1" x14ac:dyDescent="0.2">
      <c r="A148" s="40">
        <v>29676</v>
      </c>
      <c r="B148" s="48">
        <v>1981</v>
      </c>
      <c r="C148" s="47">
        <v>3</v>
      </c>
      <c r="D148" s="37">
        <v>45.277999999999999</v>
      </c>
      <c r="E148" s="37">
        <v>7.9779999999999998</v>
      </c>
      <c r="F148" s="37">
        <v>97.1</v>
      </c>
      <c r="G148" s="37">
        <v>13.227</v>
      </c>
      <c r="H148" s="36">
        <v>29.7</v>
      </c>
      <c r="I148" s="36">
        <v>6.4889999999999999</v>
      </c>
      <c r="J148" s="50"/>
      <c r="K148" s="50"/>
      <c r="L148" s="50"/>
      <c r="M148" s="50"/>
      <c r="N148" s="50"/>
      <c r="O148" s="50"/>
    </row>
    <row r="149" spans="1:15" s="49" customFormat="1" x14ac:dyDescent="0.2">
      <c r="A149" s="40">
        <v>29706</v>
      </c>
      <c r="B149" s="48">
        <v>1981</v>
      </c>
      <c r="C149" s="47">
        <v>4</v>
      </c>
      <c r="D149" s="37">
        <v>45.539000000000001</v>
      </c>
      <c r="E149" s="37">
        <v>7.1369999999999996</v>
      </c>
      <c r="F149" s="37">
        <v>98.3</v>
      </c>
      <c r="G149" s="37">
        <v>15.881</v>
      </c>
      <c r="H149" s="36">
        <v>29.841000000000001</v>
      </c>
      <c r="I149" s="36">
        <v>5.843</v>
      </c>
      <c r="J149" s="50"/>
      <c r="K149" s="50"/>
      <c r="L149" s="50"/>
      <c r="M149" s="50"/>
      <c r="N149" s="50"/>
      <c r="O149" s="50"/>
    </row>
    <row r="150" spans="1:15" s="49" customFormat="1" x14ac:dyDescent="0.2">
      <c r="A150" s="40">
        <v>29737</v>
      </c>
      <c r="B150" s="48">
        <v>1981</v>
      </c>
      <c r="C150" s="47">
        <v>5</v>
      </c>
      <c r="D150" s="37">
        <v>45.802999999999997</v>
      </c>
      <c r="E150" s="37">
        <v>7.1749999999999998</v>
      </c>
      <c r="F150" s="37">
        <v>98.7</v>
      </c>
      <c r="G150" s="37">
        <v>4.9939999999999998</v>
      </c>
      <c r="H150" s="36">
        <v>30.015999999999998</v>
      </c>
      <c r="I150" s="36">
        <v>7.2629999999999999</v>
      </c>
      <c r="J150" s="50"/>
      <c r="K150" s="50"/>
      <c r="L150" s="50"/>
      <c r="M150" s="50"/>
      <c r="N150" s="50"/>
      <c r="O150" s="50"/>
    </row>
    <row r="151" spans="1:15" s="49" customFormat="1" x14ac:dyDescent="0.2">
      <c r="A151" s="40">
        <v>29767</v>
      </c>
      <c r="B151" s="48">
        <v>1981</v>
      </c>
      <c r="C151" s="47">
        <v>6</v>
      </c>
      <c r="D151" s="37">
        <v>46.097999999999999</v>
      </c>
      <c r="E151" s="37">
        <v>8.0050000000000008</v>
      </c>
      <c r="F151" s="37">
        <v>99</v>
      </c>
      <c r="G151" s="37">
        <v>3.7090000000000001</v>
      </c>
      <c r="H151" s="36">
        <v>30.254999999999999</v>
      </c>
      <c r="I151" s="36">
        <v>9.99</v>
      </c>
      <c r="J151" s="50"/>
      <c r="K151" s="50"/>
      <c r="L151" s="50"/>
      <c r="M151" s="50"/>
      <c r="N151" s="50"/>
      <c r="O151" s="50"/>
    </row>
    <row r="152" spans="1:15" s="49" customFormat="1" x14ac:dyDescent="0.2">
      <c r="A152" s="40">
        <v>29798</v>
      </c>
      <c r="B152" s="48">
        <v>1981</v>
      </c>
      <c r="C152" s="47">
        <v>7</v>
      </c>
      <c r="D152" s="37">
        <v>46.41</v>
      </c>
      <c r="E152" s="37">
        <v>8.4480000000000004</v>
      </c>
      <c r="F152" s="37">
        <v>99.2</v>
      </c>
      <c r="G152" s="37">
        <v>2.4510000000000001</v>
      </c>
      <c r="H152" s="36">
        <v>30.515999999999998</v>
      </c>
      <c r="I152" s="36">
        <v>10.856999999999999</v>
      </c>
      <c r="J152" s="50"/>
      <c r="K152" s="50"/>
      <c r="L152" s="50"/>
      <c r="M152" s="50"/>
      <c r="N152" s="50"/>
      <c r="O152" s="50"/>
    </row>
    <row r="153" spans="1:15" s="49" customFormat="1" x14ac:dyDescent="0.2">
      <c r="A153" s="40">
        <v>29829</v>
      </c>
      <c r="B153" s="48">
        <v>1981</v>
      </c>
      <c r="C153" s="47">
        <v>8</v>
      </c>
      <c r="D153" s="37">
        <v>46.718000000000004</v>
      </c>
      <c r="E153" s="37">
        <v>8.2449999999999992</v>
      </c>
      <c r="F153" s="37">
        <v>99.7</v>
      </c>
      <c r="G153" s="37">
        <v>6.2190000000000003</v>
      </c>
      <c r="H153" s="36">
        <v>30.734999999999999</v>
      </c>
      <c r="I153" s="36">
        <v>8.9559999999999995</v>
      </c>
      <c r="J153" s="50"/>
      <c r="K153" s="50"/>
      <c r="L153" s="50"/>
      <c r="M153" s="50"/>
      <c r="N153" s="50"/>
      <c r="O153" s="50"/>
    </row>
    <row r="154" spans="1:15" s="49" customFormat="1" x14ac:dyDescent="0.2">
      <c r="A154" s="40">
        <v>29859</v>
      </c>
      <c r="B154" s="48">
        <v>1981</v>
      </c>
      <c r="C154" s="47">
        <v>9</v>
      </c>
      <c r="D154" s="37">
        <v>46.99</v>
      </c>
      <c r="E154" s="37">
        <v>7.2389999999999999</v>
      </c>
      <c r="F154" s="37">
        <v>99.7</v>
      </c>
      <c r="G154" s="37">
        <v>0</v>
      </c>
      <c r="H154" s="36">
        <v>30.87</v>
      </c>
      <c r="I154" s="36">
        <v>5.3890000000000002</v>
      </c>
      <c r="J154" s="50"/>
      <c r="K154" s="50"/>
      <c r="L154" s="50"/>
      <c r="M154" s="50"/>
      <c r="N154" s="50"/>
      <c r="O154" s="50"/>
    </row>
    <row r="155" spans="1:15" s="49" customFormat="1" x14ac:dyDescent="0.2">
      <c r="A155" s="40">
        <v>29890</v>
      </c>
      <c r="B155" s="48">
        <v>1981</v>
      </c>
      <c r="C155" s="47">
        <v>10</v>
      </c>
      <c r="D155" s="37">
        <v>47.238999999999997</v>
      </c>
      <c r="E155" s="37">
        <v>6.53</v>
      </c>
      <c r="F155" s="37">
        <v>99.8</v>
      </c>
      <c r="G155" s="37">
        <v>1.21</v>
      </c>
      <c r="H155" s="36">
        <v>30.984000000000002</v>
      </c>
      <c r="I155" s="36">
        <v>4.5529999999999999</v>
      </c>
      <c r="J155" s="50"/>
      <c r="K155" s="50"/>
      <c r="L155" s="50"/>
      <c r="M155" s="50"/>
      <c r="N155" s="50"/>
      <c r="O155" s="50"/>
    </row>
    <row r="156" spans="1:15" s="49" customFormat="1" x14ac:dyDescent="0.2">
      <c r="A156" s="40">
        <v>29920</v>
      </c>
      <c r="B156" s="48">
        <v>1981</v>
      </c>
      <c r="C156" s="47">
        <v>11</v>
      </c>
      <c r="D156" s="37">
        <v>47.475999999999999</v>
      </c>
      <c r="E156" s="37">
        <v>6.1870000000000003</v>
      </c>
      <c r="F156" s="37">
        <v>99.9</v>
      </c>
      <c r="G156" s="37">
        <v>1.2090000000000001</v>
      </c>
      <c r="H156" s="36">
        <v>31.169</v>
      </c>
      <c r="I156" s="36">
        <v>7.3869999999999996</v>
      </c>
      <c r="J156" s="50"/>
      <c r="K156" s="50"/>
      <c r="L156" s="50"/>
      <c r="M156" s="50"/>
      <c r="N156" s="50"/>
      <c r="O156" s="50"/>
    </row>
    <row r="157" spans="1:15" s="49" customFormat="1" x14ac:dyDescent="0.2">
      <c r="A157" s="40">
        <v>29951</v>
      </c>
      <c r="B157" s="48">
        <v>1981</v>
      </c>
      <c r="C157" s="47">
        <v>12</v>
      </c>
      <c r="D157" s="37">
        <v>47.71</v>
      </c>
      <c r="E157" s="37">
        <v>6.0960000000000001</v>
      </c>
      <c r="F157" s="37">
        <v>100</v>
      </c>
      <c r="G157" s="37">
        <v>1.208</v>
      </c>
      <c r="H157" s="36">
        <v>31.472999999999999</v>
      </c>
      <c r="I157" s="36">
        <v>12.339</v>
      </c>
      <c r="J157" s="50"/>
      <c r="K157" s="50"/>
      <c r="L157" s="50"/>
      <c r="M157" s="50"/>
      <c r="N157" s="50"/>
      <c r="O157" s="50"/>
    </row>
    <row r="158" spans="1:15" s="49" customFormat="1" x14ac:dyDescent="0.2">
      <c r="A158" s="40">
        <v>29982</v>
      </c>
      <c r="B158" s="48">
        <v>1982</v>
      </c>
      <c r="C158" s="47">
        <v>1</v>
      </c>
      <c r="D158" s="37">
        <v>47.945</v>
      </c>
      <c r="E158" s="37">
        <v>6.056</v>
      </c>
      <c r="F158" s="37">
        <v>100.4</v>
      </c>
      <c r="G158" s="37">
        <v>4.907</v>
      </c>
      <c r="H158" s="36">
        <v>31.821000000000002</v>
      </c>
      <c r="I158" s="36">
        <v>14.121</v>
      </c>
      <c r="J158" s="50"/>
      <c r="K158" s="50"/>
      <c r="L158" s="50"/>
      <c r="M158" s="50"/>
      <c r="N158" s="50"/>
      <c r="O158" s="50"/>
    </row>
    <row r="159" spans="1:15" s="49" customFormat="1" x14ac:dyDescent="0.2">
      <c r="A159" s="40">
        <v>30010</v>
      </c>
      <c r="B159" s="48">
        <v>1982</v>
      </c>
      <c r="C159" s="47">
        <v>2</v>
      </c>
      <c r="D159" s="37">
        <v>48.158999999999999</v>
      </c>
      <c r="E159" s="37">
        <v>5.4880000000000004</v>
      </c>
      <c r="F159" s="37">
        <v>100.3</v>
      </c>
      <c r="G159" s="37">
        <v>-1.1890000000000001</v>
      </c>
      <c r="H159" s="36">
        <v>32.076999999999998</v>
      </c>
      <c r="I159" s="36">
        <v>10.085000000000001</v>
      </c>
      <c r="J159" s="50"/>
      <c r="K159" s="50"/>
      <c r="L159" s="50"/>
      <c r="M159" s="50"/>
      <c r="N159" s="50"/>
      <c r="O159" s="50"/>
    </row>
    <row r="160" spans="1:15" s="49" customFormat="1" x14ac:dyDescent="0.2">
      <c r="A160" s="40">
        <v>30041</v>
      </c>
      <c r="B160" s="48">
        <v>1982</v>
      </c>
      <c r="C160" s="47">
        <v>3</v>
      </c>
      <c r="D160" s="37">
        <v>48.362000000000002</v>
      </c>
      <c r="E160" s="37">
        <v>5.18</v>
      </c>
      <c r="F160" s="37">
        <v>99.9</v>
      </c>
      <c r="G160" s="37">
        <v>-4.6820000000000004</v>
      </c>
      <c r="H160" s="36">
        <v>32.185000000000002</v>
      </c>
      <c r="I160" s="36">
        <v>4.141</v>
      </c>
      <c r="J160" s="50"/>
      <c r="K160" s="50"/>
      <c r="L160" s="50"/>
      <c r="M160" s="50"/>
      <c r="N160" s="50"/>
      <c r="O160" s="50"/>
    </row>
    <row r="161" spans="1:15" s="49" customFormat="1" x14ac:dyDescent="0.2">
      <c r="A161" s="40">
        <v>30071</v>
      </c>
      <c r="B161" s="48">
        <v>1982</v>
      </c>
      <c r="C161" s="47">
        <v>4</v>
      </c>
      <c r="D161" s="37">
        <v>48.57</v>
      </c>
      <c r="E161" s="37">
        <v>5.2889999999999997</v>
      </c>
      <c r="F161" s="37">
        <v>99.7</v>
      </c>
      <c r="G161" s="37">
        <v>-2.3759999999999999</v>
      </c>
      <c r="H161" s="36">
        <v>32.207999999999998</v>
      </c>
      <c r="I161" s="36">
        <v>0.84599999999999997</v>
      </c>
      <c r="J161" s="50"/>
      <c r="K161" s="50"/>
      <c r="L161" s="50"/>
      <c r="M161" s="50"/>
      <c r="N161" s="50"/>
      <c r="O161" s="50"/>
    </row>
    <row r="162" spans="1:15" s="49" customFormat="1" x14ac:dyDescent="0.2">
      <c r="A162" s="40">
        <v>30102</v>
      </c>
      <c r="B162" s="48">
        <v>1982</v>
      </c>
      <c r="C162" s="47">
        <v>5</v>
      </c>
      <c r="D162" s="37">
        <v>48.789000000000001</v>
      </c>
      <c r="E162" s="37">
        <v>5.5549999999999997</v>
      </c>
      <c r="F162" s="37">
        <v>99.7</v>
      </c>
      <c r="G162" s="37">
        <v>0</v>
      </c>
      <c r="H162" s="36">
        <v>32.244999999999997</v>
      </c>
      <c r="I162" s="36">
        <v>1.393</v>
      </c>
      <c r="J162" s="50"/>
      <c r="K162" s="50"/>
      <c r="L162" s="50"/>
      <c r="M162" s="50"/>
      <c r="N162" s="50"/>
      <c r="O162" s="50"/>
    </row>
    <row r="163" spans="1:15" s="49" customFormat="1" x14ac:dyDescent="0.2">
      <c r="A163" s="40">
        <v>30132</v>
      </c>
      <c r="B163" s="48">
        <v>1982</v>
      </c>
      <c r="C163" s="47">
        <v>6</v>
      </c>
      <c r="D163" s="37">
        <v>49.026000000000003</v>
      </c>
      <c r="E163" s="37">
        <v>5.9770000000000003</v>
      </c>
      <c r="F163" s="37">
        <v>99.8</v>
      </c>
      <c r="G163" s="37">
        <v>1.21</v>
      </c>
      <c r="H163" s="36">
        <v>32.372999999999998</v>
      </c>
      <c r="I163" s="36">
        <v>4.8650000000000002</v>
      </c>
      <c r="J163" s="50"/>
      <c r="K163" s="50"/>
      <c r="L163" s="50"/>
      <c r="M163" s="50"/>
      <c r="N163" s="50"/>
      <c r="O163" s="50"/>
    </row>
    <row r="164" spans="1:15" s="49" customFormat="1" x14ac:dyDescent="0.2">
      <c r="A164" s="40">
        <v>30163</v>
      </c>
      <c r="B164" s="48">
        <v>1982</v>
      </c>
      <c r="C164" s="47">
        <v>7</v>
      </c>
      <c r="D164" s="37">
        <v>49.265000000000001</v>
      </c>
      <c r="E164" s="37">
        <v>6.0049999999999999</v>
      </c>
      <c r="F164" s="37">
        <v>100</v>
      </c>
      <c r="G164" s="37">
        <v>2.431</v>
      </c>
      <c r="H164" s="36">
        <v>32.570999999999998</v>
      </c>
      <c r="I164" s="36">
        <v>7.5979999999999999</v>
      </c>
      <c r="J164" s="50"/>
      <c r="K164" s="50"/>
      <c r="L164" s="50"/>
      <c r="M164" s="50"/>
      <c r="N164" s="50"/>
      <c r="O164" s="50"/>
    </row>
    <row r="165" spans="1:15" s="49" customFormat="1" x14ac:dyDescent="0.2">
      <c r="A165" s="40">
        <v>30194</v>
      </c>
      <c r="B165" s="48">
        <v>1982</v>
      </c>
      <c r="C165" s="47">
        <v>8</v>
      </c>
      <c r="D165" s="37">
        <v>49.487000000000002</v>
      </c>
      <c r="E165" s="37">
        <v>5.5490000000000004</v>
      </c>
      <c r="F165" s="37">
        <v>99.9</v>
      </c>
      <c r="G165" s="37">
        <v>-1.1930000000000001</v>
      </c>
      <c r="H165" s="36">
        <v>32.789000000000001</v>
      </c>
      <c r="I165" s="36">
        <v>8.3260000000000005</v>
      </c>
      <c r="J165" s="50"/>
      <c r="K165" s="50"/>
      <c r="L165" s="50"/>
      <c r="M165" s="50"/>
      <c r="N165" s="50"/>
      <c r="O165" s="50"/>
    </row>
    <row r="166" spans="1:15" s="49" customFormat="1" x14ac:dyDescent="0.2">
      <c r="A166" s="40">
        <v>30224</v>
      </c>
      <c r="B166" s="48">
        <v>1982</v>
      </c>
      <c r="C166" s="47">
        <v>9</v>
      </c>
      <c r="D166" s="37">
        <v>49.670999999999999</v>
      </c>
      <c r="E166" s="37">
        <v>4.55</v>
      </c>
      <c r="F166" s="37">
        <v>100</v>
      </c>
      <c r="G166" s="37">
        <v>1.208</v>
      </c>
      <c r="H166" s="36">
        <v>32.976999999999997</v>
      </c>
      <c r="I166" s="36">
        <v>7.1189999999999998</v>
      </c>
      <c r="J166" s="50"/>
      <c r="K166" s="50"/>
      <c r="L166" s="50"/>
      <c r="M166" s="50"/>
      <c r="N166" s="50"/>
      <c r="O166" s="50"/>
    </row>
    <row r="167" spans="1:15" s="49" customFormat="1" x14ac:dyDescent="0.2">
      <c r="A167" s="40">
        <v>30255</v>
      </c>
      <c r="B167" s="48">
        <v>1982</v>
      </c>
      <c r="C167" s="47">
        <v>10</v>
      </c>
      <c r="D167" s="37">
        <v>49.828000000000003</v>
      </c>
      <c r="E167" s="37">
        <v>3.8610000000000002</v>
      </c>
      <c r="F167" s="37">
        <v>99.9</v>
      </c>
      <c r="G167" s="37">
        <v>-1.1930000000000001</v>
      </c>
      <c r="H167" s="36">
        <v>33.134</v>
      </c>
      <c r="I167" s="36">
        <v>5.8460000000000001</v>
      </c>
      <c r="J167" s="50"/>
      <c r="K167" s="50"/>
      <c r="L167" s="50"/>
      <c r="M167" s="50"/>
      <c r="N167" s="50"/>
      <c r="O167" s="50"/>
    </row>
    <row r="168" spans="1:15" s="49" customFormat="1" x14ac:dyDescent="0.2">
      <c r="A168" s="40">
        <v>30285</v>
      </c>
      <c r="B168" s="48">
        <v>1982</v>
      </c>
      <c r="C168" s="47">
        <v>11</v>
      </c>
      <c r="D168" s="37">
        <v>49.972999999999999</v>
      </c>
      <c r="E168" s="37">
        <v>3.5640000000000001</v>
      </c>
      <c r="F168" s="37">
        <v>100.1</v>
      </c>
      <c r="G168" s="37">
        <v>2.4289999999999998</v>
      </c>
      <c r="H168" s="36">
        <v>33.264000000000003</v>
      </c>
      <c r="I168" s="36">
        <v>4.8280000000000003</v>
      </c>
      <c r="J168" s="50"/>
      <c r="K168" s="50"/>
      <c r="L168" s="50"/>
      <c r="M168" s="50"/>
      <c r="N168" s="50"/>
      <c r="O168" s="50"/>
    </row>
    <row r="169" spans="1:15" s="49" customFormat="1" x14ac:dyDescent="0.2">
      <c r="A169" s="40">
        <v>30316</v>
      </c>
      <c r="B169" s="48">
        <v>1982</v>
      </c>
      <c r="C169" s="47">
        <v>12</v>
      </c>
      <c r="D169" s="37">
        <v>50.118000000000002</v>
      </c>
      <c r="E169" s="37">
        <v>3.5230000000000001</v>
      </c>
      <c r="F169" s="37">
        <v>100.1</v>
      </c>
      <c r="G169" s="37">
        <v>0</v>
      </c>
      <c r="H169" s="36">
        <v>33.375999999999998</v>
      </c>
      <c r="I169" s="36">
        <v>4.0999999999999996</v>
      </c>
      <c r="J169" s="50"/>
      <c r="K169" s="50"/>
      <c r="L169" s="50"/>
      <c r="M169" s="50"/>
      <c r="N169" s="50"/>
      <c r="O169" s="50"/>
    </row>
    <row r="170" spans="1:15" s="49" customFormat="1" x14ac:dyDescent="0.2">
      <c r="A170" s="40">
        <v>30347</v>
      </c>
      <c r="B170" s="48">
        <v>1983</v>
      </c>
      <c r="C170" s="47">
        <v>1</v>
      </c>
      <c r="D170" s="37">
        <v>50.258000000000003</v>
      </c>
      <c r="E170" s="37">
        <v>3.42</v>
      </c>
      <c r="F170" s="37">
        <v>99.8</v>
      </c>
      <c r="G170" s="37">
        <v>-3.5379999999999998</v>
      </c>
      <c r="H170" s="36">
        <v>33.482999999999997</v>
      </c>
      <c r="I170" s="36">
        <v>3.9209999999999998</v>
      </c>
      <c r="J170" s="50"/>
      <c r="K170" s="50"/>
      <c r="L170" s="50"/>
      <c r="M170" s="50"/>
      <c r="N170" s="50"/>
      <c r="O170" s="50"/>
    </row>
    <row r="171" spans="1:15" s="49" customFormat="1" x14ac:dyDescent="0.2">
      <c r="A171" s="40">
        <v>30375</v>
      </c>
      <c r="B171" s="48">
        <v>1983</v>
      </c>
      <c r="C171" s="47">
        <v>2</v>
      </c>
      <c r="D171" s="37">
        <v>50.378</v>
      </c>
      <c r="E171" s="37">
        <v>2.8849999999999998</v>
      </c>
      <c r="F171" s="37">
        <v>100</v>
      </c>
      <c r="G171" s="37">
        <v>2.431</v>
      </c>
      <c r="H171" s="36">
        <v>33.591999999999999</v>
      </c>
      <c r="I171" s="36">
        <v>3.9889999999999999</v>
      </c>
      <c r="J171" s="50"/>
      <c r="K171" s="50"/>
      <c r="L171" s="50"/>
      <c r="M171" s="50"/>
      <c r="N171" s="50"/>
      <c r="O171" s="50"/>
    </row>
    <row r="172" spans="1:15" s="49" customFormat="1" x14ac:dyDescent="0.2">
      <c r="A172" s="40">
        <v>30406</v>
      </c>
      <c r="B172" s="48">
        <v>1983</v>
      </c>
      <c r="C172" s="47">
        <v>3</v>
      </c>
      <c r="D172" s="37">
        <v>50.48</v>
      </c>
      <c r="E172" s="37">
        <v>2.4729999999999999</v>
      </c>
      <c r="F172" s="37">
        <v>99.7</v>
      </c>
      <c r="G172" s="37">
        <v>-3.5409999999999999</v>
      </c>
      <c r="H172" s="36">
        <v>33.715000000000003</v>
      </c>
      <c r="I172" s="36">
        <v>4.4720000000000004</v>
      </c>
      <c r="J172" s="50"/>
      <c r="K172" s="50"/>
      <c r="L172" s="50"/>
      <c r="M172" s="50"/>
      <c r="N172" s="50"/>
      <c r="O172" s="50"/>
    </row>
    <row r="173" spans="1:15" s="49" customFormat="1" x14ac:dyDescent="0.2">
      <c r="A173" s="40">
        <v>30436</v>
      </c>
      <c r="B173" s="48">
        <v>1983</v>
      </c>
      <c r="C173" s="47">
        <v>4</v>
      </c>
      <c r="D173" s="37">
        <v>50.59</v>
      </c>
      <c r="E173" s="37">
        <v>2.633</v>
      </c>
      <c r="F173" s="37">
        <v>99.5</v>
      </c>
      <c r="G173" s="37">
        <v>-2.3809999999999998</v>
      </c>
      <c r="H173" s="36">
        <v>33.838999999999999</v>
      </c>
      <c r="I173" s="36">
        <v>4.4939999999999998</v>
      </c>
      <c r="J173" s="50"/>
      <c r="K173" s="50"/>
      <c r="L173" s="50"/>
      <c r="M173" s="50"/>
      <c r="N173" s="50"/>
      <c r="O173" s="50"/>
    </row>
    <row r="174" spans="1:15" s="49" customFormat="1" x14ac:dyDescent="0.2">
      <c r="A174" s="40">
        <v>30467</v>
      </c>
      <c r="B174" s="48">
        <v>1983</v>
      </c>
      <c r="C174" s="47">
        <v>5</v>
      </c>
      <c r="D174" s="37">
        <v>50.731000000000002</v>
      </c>
      <c r="E174" s="37">
        <v>3.3980000000000001</v>
      </c>
      <c r="F174" s="37">
        <v>99.8</v>
      </c>
      <c r="G174" s="37">
        <v>3.6789999999999998</v>
      </c>
      <c r="H174" s="36">
        <v>33.933999999999997</v>
      </c>
      <c r="I174" s="36">
        <v>3.4420000000000002</v>
      </c>
      <c r="J174" s="50"/>
      <c r="K174" s="50"/>
      <c r="L174" s="50"/>
      <c r="M174" s="50"/>
      <c r="N174" s="50"/>
      <c r="O174" s="50"/>
    </row>
    <row r="175" spans="1:15" s="49" customFormat="1" x14ac:dyDescent="0.2">
      <c r="A175" s="40">
        <v>30497</v>
      </c>
      <c r="B175" s="48">
        <v>1983</v>
      </c>
      <c r="C175" s="47">
        <v>6</v>
      </c>
      <c r="D175" s="37">
        <v>50.917999999999999</v>
      </c>
      <c r="E175" s="37">
        <v>4.51</v>
      </c>
      <c r="F175" s="37">
        <v>100.2</v>
      </c>
      <c r="G175" s="37">
        <v>4.9169999999999998</v>
      </c>
      <c r="H175" s="36">
        <v>33.988999999999997</v>
      </c>
      <c r="I175" s="36">
        <v>1.96</v>
      </c>
      <c r="J175" s="50"/>
      <c r="K175" s="50"/>
      <c r="L175" s="50"/>
      <c r="M175" s="50"/>
      <c r="N175" s="50"/>
      <c r="O175" s="50"/>
    </row>
    <row r="176" spans="1:15" s="49" customFormat="1" x14ac:dyDescent="0.2">
      <c r="A176" s="40">
        <v>30528</v>
      </c>
      <c r="B176" s="48">
        <v>1983</v>
      </c>
      <c r="C176" s="47">
        <v>7</v>
      </c>
      <c r="D176" s="37">
        <v>51.122</v>
      </c>
      <c r="E176" s="37">
        <v>4.9269999999999996</v>
      </c>
      <c r="F176" s="37">
        <v>100.5</v>
      </c>
      <c r="G176" s="37">
        <v>3.653</v>
      </c>
      <c r="H176" s="36">
        <v>34.027999999999999</v>
      </c>
      <c r="I176" s="36">
        <v>1.389</v>
      </c>
      <c r="J176" s="50"/>
      <c r="K176" s="50"/>
      <c r="L176" s="50"/>
      <c r="M176" s="50"/>
      <c r="N176" s="50"/>
      <c r="O176" s="50"/>
    </row>
    <row r="177" spans="1:15" s="49" customFormat="1" x14ac:dyDescent="0.2">
      <c r="A177" s="40">
        <v>30559</v>
      </c>
      <c r="B177" s="48">
        <v>1983</v>
      </c>
      <c r="C177" s="47">
        <v>8</v>
      </c>
      <c r="D177" s="37">
        <v>51.304000000000002</v>
      </c>
      <c r="E177" s="37">
        <v>4.3630000000000004</v>
      </c>
      <c r="F177" s="37">
        <v>100.9</v>
      </c>
      <c r="G177" s="37">
        <v>4.8819999999999997</v>
      </c>
      <c r="H177" s="36">
        <v>34.091000000000001</v>
      </c>
      <c r="I177" s="36">
        <v>2.2130000000000001</v>
      </c>
      <c r="J177" s="50"/>
      <c r="K177" s="50"/>
      <c r="L177" s="50"/>
      <c r="M177" s="50"/>
      <c r="N177" s="50"/>
      <c r="O177" s="50"/>
    </row>
    <row r="178" spans="1:15" s="49" customFormat="1" x14ac:dyDescent="0.2">
      <c r="A178" s="40">
        <v>30589</v>
      </c>
      <c r="B178" s="48">
        <v>1983</v>
      </c>
      <c r="C178" s="47">
        <v>9</v>
      </c>
      <c r="D178" s="37">
        <v>51.433</v>
      </c>
      <c r="E178" s="37">
        <v>3.0489999999999999</v>
      </c>
      <c r="F178" s="37">
        <v>101.6</v>
      </c>
      <c r="G178" s="37">
        <v>8.65</v>
      </c>
      <c r="H178" s="36">
        <v>34.198999999999998</v>
      </c>
      <c r="I178" s="36">
        <v>3.8849999999999998</v>
      </c>
      <c r="J178" s="50"/>
      <c r="K178" s="50"/>
      <c r="L178" s="50"/>
      <c r="M178" s="50"/>
      <c r="N178" s="50"/>
      <c r="O178" s="50"/>
    </row>
    <row r="179" spans="1:15" s="49" customFormat="1" x14ac:dyDescent="0.2">
      <c r="A179" s="40">
        <v>30620</v>
      </c>
      <c r="B179" s="48">
        <v>1983</v>
      </c>
      <c r="C179" s="47">
        <v>10</v>
      </c>
      <c r="D179" s="37">
        <v>51.536000000000001</v>
      </c>
      <c r="E179" s="37">
        <v>2.4300000000000002</v>
      </c>
      <c r="F179" s="37">
        <v>101.7</v>
      </c>
      <c r="G179" s="37">
        <v>1.1879999999999999</v>
      </c>
      <c r="H179" s="36">
        <v>34.343000000000004</v>
      </c>
      <c r="I179" s="36">
        <v>5.1769999999999996</v>
      </c>
      <c r="J179" s="50"/>
      <c r="K179" s="50"/>
      <c r="L179" s="50"/>
      <c r="M179" s="50"/>
      <c r="N179" s="50"/>
      <c r="O179" s="50"/>
    </row>
    <row r="180" spans="1:15" s="49" customFormat="1" x14ac:dyDescent="0.2">
      <c r="A180" s="40">
        <v>30650</v>
      </c>
      <c r="B180" s="48">
        <v>1983</v>
      </c>
      <c r="C180" s="47">
        <v>11</v>
      </c>
      <c r="D180" s="37">
        <v>51.655000000000001</v>
      </c>
      <c r="E180" s="37">
        <v>2.7949999999999999</v>
      </c>
      <c r="F180" s="37">
        <v>101.8</v>
      </c>
      <c r="G180" s="37">
        <v>1.1859999999999999</v>
      </c>
      <c r="H180" s="36">
        <v>34.499000000000002</v>
      </c>
      <c r="I180" s="36">
        <v>5.6</v>
      </c>
      <c r="J180" s="50"/>
      <c r="K180" s="50"/>
      <c r="L180" s="50"/>
      <c r="M180" s="50"/>
      <c r="N180" s="50"/>
      <c r="O180" s="50"/>
    </row>
    <row r="181" spans="1:15" s="49" customFormat="1" x14ac:dyDescent="0.2">
      <c r="A181" s="40">
        <v>30681</v>
      </c>
      <c r="B181" s="48">
        <v>1983</v>
      </c>
      <c r="C181" s="47">
        <v>12</v>
      </c>
      <c r="D181" s="37">
        <v>51.816000000000003</v>
      </c>
      <c r="E181" s="37">
        <v>3.81</v>
      </c>
      <c r="F181" s="37">
        <v>101.9</v>
      </c>
      <c r="G181" s="37">
        <v>1.1850000000000001</v>
      </c>
      <c r="H181" s="36">
        <v>34.648000000000003</v>
      </c>
      <c r="I181" s="36">
        <v>5.3070000000000004</v>
      </c>
      <c r="J181" s="50"/>
      <c r="K181" s="50"/>
      <c r="L181" s="50"/>
      <c r="M181" s="50"/>
      <c r="N181" s="50"/>
      <c r="O181" s="50"/>
    </row>
    <row r="182" spans="1:15" s="49" customFormat="1" x14ac:dyDescent="0.2">
      <c r="A182" s="40">
        <v>30712</v>
      </c>
      <c r="B182" s="48">
        <v>1984</v>
      </c>
      <c r="C182" s="47">
        <v>1</v>
      </c>
      <c r="D182" s="37">
        <v>52.006</v>
      </c>
      <c r="E182" s="37">
        <v>4.4989999999999997</v>
      </c>
      <c r="F182" s="37">
        <v>102.1</v>
      </c>
      <c r="G182" s="37">
        <v>2.3809999999999998</v>
      </c>
      <c r="H182" s="36">
        <v>34.784999999999997</v>
      </c>
      <c r="I182" s="36">
        <v>4.819</v>
      </c>
      <c r="J182" s="50"/>
      <c r="K182" s="50"/>
      <c r="L182" s="50"/>
      <c r="M182" s="50"/>
      <c r="N182" s="50"/>
      <c r="O182" s="50"/>
    </row>
    <row r="183" spans="1:15" s="49" customFormat="1" x14ac:dyDescent="0.2">
      <c r="A183" s="40">
        <v>30741</v>
      </c>
      <c r="B183" s="48">
        <v>1984</v>
      </c>
      <c r="C183" s="47">
        <v>2</v>
      </c>
      <c r="D183" s="37">
        <v>52.186</v>
      </c>
      <c r="E183" s="37">
        <v>4.234</v>
      </c>
      <c r="F183" s="37">
        <v>102.5</v>
      </c>
      <c r="G183" s="37">
        <v>4.8040000000000003</v>
      </c>
      <c r="H183" s="36">
        <v>34.898000000000003</v>
      </c>
      <c r="I183" s="36">
        <v>3.9910000000000001</v>
      </c>
      <c r="J183" s="50"/>
      <c r="K183" s="50"/>
      <c r="L183" s="50"/>
      <c r="M183" s="50"/>
      <c r="N183" s="50"/>
      <c r="O183" s="50"/>
    </row>
    <row r="184" spans="1:15" s="49" customFormat="1" x14ac:dyDescent="0.2">
      <c r="A184" s="40">
        <v>30772</v>
      </c>
      <c r="B184" s="48">
        <v>1984</v>
      </c>
      <c r="C184" s="47">
        <v>3</v>
      </c>
      <c r="D184" s="37">
        <v>52.341999999999999</v>
      </c>
      <c r="E184" s="37">
        <v>3.6440000000000001</v>
      </c>
      <c r="F184" s="37">
        <v>103</v>
      </c>
      <c r="G184" s="37">
        <v>6.0129999999999999</v>
      </c>
      <c r="H184" s="36">
        <v>34.996000000000002</v>
      </c>
      <c r="I184" s="36">
        <v>3.431</v>
      </c>
      <c r="J184" s="50"/>
      <c r="K184" s="50"/>
      <c r="L184" s="50"/>
      <c r="M184" s="50"/>
      <c r="N184" s="50"/>
      <c r="O184" s="50"/>
    </row>
    <row r="185" spans="1:15" s="49" customFormat="1" x14ac:dyDescent="0.2">
      <c r="A185" s="40">
        <v>30802</v>
      </c>
      <c r="B185" s="48">
        <v>1984</v>
      </c>
      <c r="C185" s="47">
        <v>4</v>
      </c>
      <c r="D185" s="37">
        <v>52.487000000000002</v>
      </c>
      <c r="E185" s="37">
        <v>3.3809999999999998</v>
      </c>
      <c r="F185" s="37">
        <v>103.2</v>
      </c>
      <c r="G185" s="37">
        <v>2.355</v>
      </c>
      <c r="H185" s="36">
        <v>35.103000000000002</v>
      </c>
      <c r="I185" s="36">
        <v>3.7069999999999999</v>
      </c>
      <c r="J185" s="50"/>
      <c r="K185" s="50"/>
      <c r="L185" s="50"/>
      <c r="M185" s="50"/>
      <c r="N185" s="50"/>
      <c r="O185" s="50"/>
    </row>
    <row r="186" spans="1:15" s="49" customFormat="1" x14ac:dyDescent="0.2">
      <c r="A186" s="40">
        <v>30833</v>
      </c>
      <c r="B186" s="48">
        <v>1984</v>
      </c>
      <c r="C186" s="47">
        <v>5</v>
      </c>
      <c r="D186" s="37">
        <v>52.640999999999998</v>
      </c>
      <c r="E186" s="37">
        <v>3.5590000000000002</v>
      </c>
      <c r="F186" s="37">
        <v>103.4</v>
      </c>
      <c r="G186" s="37">
        <v>2.351</v>
      </c>
      <c r="H186" s="36">
        <v>35.244</v>
      </c>
      <c r="I186" s="36">
        <v>4.9459999999999997</v>
      </c>
      <c r="J186" s="50"/>
      <c r="K186" s="50"/>
      <c r="L186" s="50"/>
      <c r="M186" s="50"/>
      <c r="N186" s="50"/>
      <c r="O186" s="50"/>
    </row>
    <row r="187" spans="1:15" s="49" customFormat="1" x14ac:dyDescent="0.2">
      <c r="A187" s="40">
        <v>30863</v>
      </c>
      <c r="B187" s="48">
        <v>1984</v>
      </c>
      <c r="C187" s="47">
        <v>6</v>
      </c>
      <c r="D187" s="37">
        <v>52.813000000000002</v>
      </c>
      <c r="E187" s="37">
        <v>4.01</v>
      </c>
      <c r="F187" s="37">
        <v>103.6</v>
      </c>
      <c r="G187" s="37">
        <v>2.3460000000000001</v>
      </c>
      <c r="H187" s="36">
        <v>35.433</v>
      </c>
      <c r="I187" s="36">
        <v>6.6340000000000003</v>
      </c>
      <c r="J187" s="50"/>
      <c r="K187" s="50"/>
      <c r="L187" s="50"/>
      <c r="M187" s="50"/>
      <c r="N187" s="50"/>
      <c r="O187" s="50"/>
    </row>
    <row r="188" spans="1:15" s="49" customFormat="1" x14ac:dyDescent="0.2">
      <c r="A188" s="40">
        <v>30894</v>
      </c>
      <c r="B188" s="48">
        <v>1984</v>
      </c>
      <c r="C188" s="47">
        <v>7</v>
      </c>
      <c r="D188" s="37">
        <v>52.988</v>
      </c>
      <c r="E188" s="37">
        <v>4.032</v>
      </c>
      <c r="F188" s="37">
        <v>103.4</v>
      </c>
      <c r="G188" s="37">
        <v>-2.2919999999999998</v>
      </c>
      <c r="H188" s="36">
        <v>35.634999999999998</v>
      </c>
      <c r="I188" s="36">
        <v>7.0460000000000003</v>
      </c>
      <c r="J188" s="50"/>
      <c r="K188" s="50"/>
      <c r="L188" s="50"/>
      <c r="M188" s="50"/>
      <c r="N188" s="50"/>
      <c r="O188" s="50"/>
    </row>
    <row r="189" spans="1:15" s="49" customFormat="1" x14ac:dyDescent="0.2">
      <c r="A189" s="40">
        <v>30925</v>
      </c>
      <c r="B189" s="48">
        <v>1984</v>
      </c>
      <c r="C189" s="47">
        <v>8</v>
      </c>
      <c r="D189" s="37">
        <v>53.137999999999998</v>
      </c>
      <c r="E189" s="37">
        <v>3.4489999999999998</v>
      </c>
      <c r="F189" s="37">
        <v>103.2</v>
      </c>
      <c r="G189" s="37">
        <v>-2.2970000000000002</v>
      </c>
      <c r="H189" s="36">
        <v>35.799999999999997</v>
      </c>
      <c r="I189" s="36">
        <v>5.7</v>
      </c>
      <c r="J189" s="50"/>
      <c r="K189" s="50"/>
      <c r="L189" s="50"/>
      <c r="M189" s="50"/>
      <c r="N189" s="50"/>
      <c r="O189" s="50"/>
    </row>
    <row r="190" spans="1:15" s="49" customFormat="1" x14ac:dyDescent="0.2">
      <c r="A190" s="40">
        <v>30955</v>
      </c>
      <c r="B190" s="48">
        <v>1984</v>
      </c>
      <c r="C190" s="47">
        <v>9</v>
      </c>
      <c r="D190" s="37">
        <v>53.244999999999997</v>
      </c>
      <c r="E190" s="37">
        <v>2.4529999999999998</v>
      </c>
      <c r="F190" s="37">
        <v>103.1</v>
      </c>
      <c r="G190" s="37">
        <v>-1.157</v>
      </c>
      <c r="H190" s="36">
        <v>35.893999999999998</v>
      </c>
      <c r="I190" s="36">
        <v>3.1859999999999999</v>
      </c>
      <c r="J190" s="50"/>
      <c r="K190" s="50"/>
      <c r="L190" s="50"/>
      <c r="M190" s="50"/>
      <c r="N190" s="50"/>
      <c r="O190" s="50"/>
    </row>
    <row r="191" spans="1:15" s="49" customFormat="1" x14ac:dyDescent="0.2">
      <c r="A191" s="40">
        <v>30986</v>
      </c>
      <c r="B191" s="48">
        <v>1984</v>
      </c>
      <c r="C191" s="47">
        <v>10</v>
      </c>
      <c r="D191" s="37">
        <v>53.343000000000004</v>
      </c>
      <c r="E191" s="37">
        <v>2.2240000000000002</v>
      </c>
      <c r="F191" s="37">
        <v>103.2</v>
      </c>
      <c r="G191" s="37">
        <v>1.17</v>
      </c>
      <c r="H191" s="36">
        <v>35.954999999999998</v>
      </c>
      <c r="I191" s="36">
        <v>2.0750000000000002</v>
      </c>
      <c r="J191" s="50"/>
      <c r="K191" s="50"/>
      <c r="L191" s="50"/>
      <c r="M191" s="50"/>
      <c r="N191" s="50"/>
      <c r="O191" s="50"/>
    </row>
    <row r="192" spans="1:15" s="49" customFormat="1" x14ac:dyDescent="0.2">
      <c r="A192" s="40">
        <v>31016</v>
      </c>
      <c r="B192" s="48">
        <v>1984</v>
      </c>
      <c r="C192" s="47">
        <v>11</v>
      </c>
      <c r="D192" s="37">
        <v>53.473999999999997</v>
      </c>
      <c r="E192" s="37">
        <v>3.0009999999999999</v>
      </c>
      <c r="F192" s="37">
        <v>103.3</v>
      </c>
      <c r="G192" s="37">
        <v>1.169</v>
      </c>
      <c r="H192" s="36">
        <v>36.040999999999997</v>
      </c>
      <c r="I192" s="36">
        <v>2.9140000000000001</v>
      </c>
      <c r="J192" s="50"/>
      <c r="K192" s="50"/>
      <c r="L192" s="50"/>
      <c r="M192" s="50"/>
      <c r="N192" s="50"/>
      <c r="O192" s="50"/>
    </row>
    <row r="193" spans="1:15" s="49" customFormat="1" x14ac:dyDescent="0.2">
      <c r="A193" s="40">
        <v>31047</v>
      </c>
      <c r="B193" s="48">
        <v>1984</v>
      </c>
      <c r="C193" s="47">
        <v>12</v>
      </c>
      <c r="D193" s="37">
        <v>53.664999999999999</v>
      </c>
      <c r="E193" s="37">
        <v>4.3570000000000002</v>
      </c>
      <c r="F193" s="37">
        <v>103.2</v>
      </c>
      <c r="G193" s="37">
        <v>-1.1559999999999999</v>
      </c>
      <c r="H193" s="36">
        <v>36.189</v>
      </c>
      <c r="I193" s="36">
        <v>5.0179999999999998</v>
      </c>
      <c r="J193" s="50"/>
      <c r="K193" s="50"/>
      <c r="L193" s="50"/>
      <c r="M193" s="50"/>
      <c r="N193" s="50"/>
      <c r="O193" s="50"/>
    </row>
    <row r="194" spans="1:15" s="49" customFormat="1" x14ac:dyDescent="0.2">
      <c r="A194" s="40">
        <v>31078</v>
      </c>
      <c r="B194" s="48">
        <v>1985</v>
      </c>
      <c r="C194" s="47">
        <v>1</v>
      </c>
      <c r="D194" s="37">
        <v>53.881999999999998</v>
      </c>
      <c r="E194" s="37">
        <v>4.9790000000000001</v>
      </c>
      <c r="F194" s="37">
        <v>103.1</v>
      </c>
      <c r="G194" s="37">
        <v>-1.157</v>
      </c>
      <c r="H194" s="36">
        <v>36.372</v>
      </c>
      <c r="I194" s="36">
        <v>6.258</v>
      </c>
      <c r="J194" s="50"/>
      <c r="K194" s="50"/>
      <c r="L194" s="50"/>
      <c r="M194" s="50"/>
      <c r="N194" s="50"/>
      <c r="O194" s="50"/>
    </row>
    <row r="195" spans="1:15" s="49" customFormat="1" x14ac:dyDescent="0.2">
      <c r="A195" s="40">
        <v>31106</v>
      </c>
      <c r="B195" s="48">
        <v>1985</v>
      </c>
      <c r="C195" s="47">
        <v>2</v>
      </c>
      <c r="D195" s="37">
        <v>54.061999999999998</v>
      </c>
      <c r="E195" s="37">
        <v>4.0730000000000004</v>
      </c>
      <c r="F195" s="37">
        <v>102.8</v>
      </c>
      <c r="G195" s="37">
        <v>-3.4359999999999999</v>
      </c>
      <c r="H195" s="36">
        <v>36.533000000000001</v>
      </c>
      <c r="I195" s="36">
        <v>5.4370000000000003</v>
      </c>
      <c r="J195" s="50"/>
      <c r="K195" s="50"/>
      <c r="L195" s="50"/>
      <c r="M195" s="50"/>
      <c r="N195" s="50"/>
      <c r="O195" s="50"/>
    </row>
    <row r="196" spans="1:15" s="49" customFormat="1" x14ac:dyDescent="0.2">
      <c r="A196" s="40">
        <v>31137</v>
      </c>
      <c r="B196" s="48">
        <v>1985</v>
      </c>
      <c r="C196" s="47">
        <v>3</v>
      </c>
      <c r="D196" s="37">
        <v>54.180999999999997</v>
      </c>
      <c r="E196" s="37">
        <v>2.673</v>
      </c>
      <c r="F196" s="37">
        <v>102.7</v>
      </c>
      <c r="G196" s="37">
        <v>-1.161</v>
      </c>
      <c r="H196" s="36">
        <v>36.65</v>
      </c>
      <c r="I196" s="36">
        <v>3.915</v>
      </c>
      <c r="J196" s="50"/>
      <c r="K196" s="50"/>
      <c r="L196" s="50"/>
      <c r="M196" s="50"/>
      <c r="N196" s="50"/>
      <c r="O196" s="50"/>
    </row>
    <row r="197" spans="1:15" s="49" customFormat="1" x14ac:dyDescent="0.2">
      <c r="A197" s="40">
        <v>31167</v>
      </c>
      <c r="B197" s="48">
        <v>1985</v>
      </c>
      <c r="C197" s="47">
        <v>4</v>
      </c>
      <c r="D197" s="37">
        <v>54.265000000000001</v>
      </c>
      <c r="E197" s="37">
        <v>1.875</v>
      </c>
      <c r="F197" s="37">
        <v>102.9</v>
      </c>
      <c r="G197" s="37">
        <v>2.3620000000000001</v>
      </c>
      <c r="H197" s="36">
        <v>36.746000000000002</v>
      </c>
      <c r="I197" s="36">
        <v>3.18</v>
      </c>
      <c r="J197" s="50"/>
      <c r="K197" s="50"/>
      <c r="L197" s="50"/>
      <c r="M197" s="50"/>
      <c r="N197" s="50"/>
      <c r="O197" s="50"/>
    </row>
    <row r="198" spans="1:15" s="49" customFormat="1" x14ac:dyDescent="0.2">
      <c r="A198" s="40">
        <v>31198</v>
      </c>
      <c r="B198" s="48">
        <v>1985</v>
      </c>
      <c r="C198" s="47">
        <v>5</v>
      </c>
      <c r="D198" s="37">
        <v>54.350999999999999</v>
      </c>
      <c r="E198" s="37">
        <v>1.9179999999999999</v>
      </c>
      <c r="F198" s="37">
        <v>103.2</v>
      </c>
      <c r="G198" s="37">
        <v>3.5550000000000002</v>
      </c>
      <c r="H198" s="36">
        <v>36.851999999999997</v>
      </c>
      <c r="I198" s="36">
        <v>3.528</v>
      </c>
      <c r="J198" s="50"/>
      <c r="K198" s="50"/>
      <c r="L198" s="50"/>
      <c r="M198" s="50"/>
      <c r="N198" s="50"/>
      <c r="O198" s="50"/>
    </row>
    <row r="199" spans="1:15" s="49" customFormat="1" x14ac:dyDescent="0.2">
      <c r="A199" s="40">
        <v>31228</v>
      </c>
      <c r="B199" s="48">
        <v>1985</v>
      </c>
      <c r="C199" s="47">
        <v>6</v>
      </c>
      <c r="D199" s="37">
        <v>54.468000000000004</v>
      </c>
      <c r="E199" s="37">
        <v>2.6150000000000002</v>
      </c>
      <c r="F199" s="37">
        <v>102.6</v>
      </c>
      <c r="G199" s="37">
        <v>-6.758</v>
      </c>
      <c r="H199" s="36">
        <v>36.997</v>
      </c>
      <c r="I199" s="36">
        <v>4.8280000000000003</v>
      </c>
      <c r="J199" s="50"/>
      <c r="K199" s="50"/>
      <c r="L199" s="50"/>
      <c r="M199" s="50"/>
      <c r="N199" s="50"/>
      <c r="O199" s="50"/>
    </row>
    <row r="200" spans="1:15" s="49" customFormat="1" x14ac:dyDescent="0.2">
      <c r="A200" s="40">
        <v>31259</v>
      </c>
      <c r="B200" s="48">
        <v>1985</v>
      </c>
      <c r="C200" s="47">
        <v>7</v>
      </c>
      <c r="D200" s="37">
        <v>54.603000000000002</v>
      </c>
      <c r="E200" s="37">
        <v>3.028</v>
      </c>
      <c r="F200" s="37">
        <v>102.3</v>
      </c>
      <c r="G200" s="37">
        <v>-3.4529999999999998</v>
      </c>
      <c r="H200" s="36">
        <v>37.183</v>
      </c>
      <c r="I200" s="36">
        <v>6.1989999999999998</v>
      </c>
      <c r="J200" s="50"/>
      <c r="K200" s="50"/>
      <c r="L200" s="50"/>
      <c r="M200" s="50"/>
      <c r="N200" s="50"/>
      <c r="O200" s="50"/>
    </row>
    <row r="201" spans="1:15" s="49" customFormat="1" x14ac:dyDescent="0.2">
      <c r="A201" s="40">
        <v>31290</v>
      </c>
      <c r="B201" s="48">
        <v>1985</v>
      </c>
      <c r="C201" s="47">
        <v>8</v>
      </c>
      <c r="D201" s="37">
        <v>54.732999999999997</v>
      </c>
      <c r="E201" s="37">
        <v>2.8780000000000001</v>
      </c>
      <c r="F201" s="37">
        <v>102.3</v>
      </c>
      <c r="G201" s="37">
        <v>0</v>
      </c>
      <c r="H201" s="36">
        <v>37.405999999999999</v>
      </c>
      <c r="I201" s="36">
        <v>7.4340000000000002</v>
      </c>
      <c r="J201" s="50"/>
      <c r="K201" s="50"/>
      <c r="L201" s="50"/>
      <c r="M201" s="50"/>
      <c r="N201" s="50"/>
      <c r="O201" s="50"/>
    </row>
    <row r="202" spans="1:15" s="49" customFormat="1" x14ac:dyDescent="0.2">
      <c r="A202" s="40">
        <v>31320</v>
      </c>
      <c r="B202" s="48">
        <v>1985</v>
      </c>
      <c r="C202" s="47">
        <v>9</v>
      </c>
      <c r="D202" s="37">
        <v>54.834000000000003</v>
      </c>
      <c r="E202" s="37">
        <v>2.2370000000000001</v>
      </c>
      <c r="F202" s="37">
        <v>102.2</v>
      </c>
      <c r="G202" s="37">
        <v>-1.167</v>
      </c>
      <c r="H202" s="36">
        <v>37.648000000000003</v>
      </c>
      <c r="I202" s="36">
        <v>8.06</v>
      </c>
      <c r="J202" s="50"/>
      <c r="K202" s="50"/>
      <c r="L202" s="50"/>
      <c r="M202" s="50"/>
      <c r="N202" s="50"/>
      <c r="O202" s="50"/>
    </row>
    <row r="203" spans="1:15" s="49" customFormat="1" x14ac:dyDescent="0.2">
      <c r="A203" s="40">
        <v>31351</v>
      </c>
      <c r="B203" s="48">
        <v>1985</v>
      </c>
      <c r="C203" s="47">
        <v>10</v>
      </c>
      <c r="D203" s="37">
        <v>54.917999999999999</v>
      </c>
      <c r="E203" s="37">
        <v>1.8520000000000001</v>
      </c>
      <c r="F203" s="37">
        <v>102.3</v>
      </c>
      <c r="G203" s="37">
        <v>1.181</v>
      </c>
      <c r="H203" s="36">
        <v>37.896000000000001</v>
      </c>
      <c r="I203" s="36">
        <v>8.1720000000000006</v>
      </c>
      <c r="J203" s="50"/>
      <c r="K203" s="50"/>
      <c r="L203" s="50"/>
      <c r="M203" s="50"/>
      <c r="N203" s="50"/>
      <c r="O203" s="50"/>
    </row>
    <row r="204" spans="1:15" s="49" customFormat="1" x14ac:dyDescent="0.2">
      <c r="A204" s="40">
        <v>31381</v>
      </c>
      <c r="B204" s="48">
        <v>1985</v>
      </c>
      <c r="C204" s="47">
        <v>11</v>
      </c>
      <c r="D204" s="37">
        <v>55.002000000000002</v>
      </c>
      <c r="E204" s="37">
        <v>1.8620000000000001</v>
      </c>
      <c r="F204" s="37">
        <v>102.5</v>
      </c>
      <c r="G204" s="37">
        <v>2.371</v>
      </c>
      <c r="H204" s="36">
        <v>38.127000000000002</v>
      </c>
      <c r="I204" s="36">
        <v>7.5830000000000002</v>
      </c>
      <c r="J204" s="50"/>
      <c r="K204" s="50"/>
      <c r="L204" s="50"/>
      <c r="M204" s="50"/>
      <c r="N204" s="50"/>
      <c r="O204" s="50"/>
    </row>
    <row r="205" spans="1:15" s="49" customFormat="1" x14ac:dyDescent="0.2">
      <c r="A205" s="40">
        <v>31412</v>
      </c>
      <c r="B205" s="48">
        <v>1985</v>
      </c>
      <c r="C205" s="47">
        <v>12</v>
      </c>
      <c r="D205" s="37">
        <v>55.097999999999999</v>
      </c>
      <c r="E205" s="37">
        <v>2.121</v>
      </c>
      <c r="F205" s="37">
        <v>102.9</v>
      </c>
      <c r="G205" s="37">
        <v>4.7850000000000001</v>
      </c>
      <c r="H205" s="36">
        <v>38.328000000000003</v>
      </c>
      <c r="I205" s="36">
        <v>6.5190000000000001</v>
      </c>
      <c r="J205" s="50"/>
      <c r="K205" s="50"/>
      <c r="L205" s="50"/>
      <c r="M205" s="50"/>
      <c r="N205" s="50"/>
      <c r="O205" s="50"/>
    </row>
    <row r="206" spans="1:15" s="49" customFormat="1" x14ac:dyDescent="0.2">
      <c r="A206" s="40">
        <v>31443</v>
      </c>
      <c r="B206" s="48">
        <v>1986</v>
      </c>
      <c r="C206" s="47">
        <v>1</v>
      </c>
      <c r="D206" s="37">
        <v>55.198999999999998</v>
      </c>
      <c r="E206" s="37">
        <v>2.2240000000000002</v>
      </c>
      <c r="F206" s="37">
        <v>102.4</v>
      </c>
      <c r="G206" s="37">
        <v>-5.6779999999999999</v>
      </c>
      <c r="H206" s="36">
        <v>38.506999999999998</v>
      </c>
      <c r="I206" s="36">
        <v>5.7279999999999998</v>
      </c>
      <c r="J206" s="50"/>
      <c r="K206" s="50"/>
      <c r="L206" s="50"/>
      <c r="M206" s="50"/>
      <c r="N206" s="50"/>
      <c r="O206" s="50"/>
    </row>
    <row r="207" spans="1:15" s="49" customFormat="1" x14ac:dyDescent="0.2">
      <c r="A207" s="40">
        <v>31471</v>
      </c>
      <c r="B207" s="48">
        <v>1986</v>
      </c>
      <c r="C207" s="47">
        <v>2</v>
      </c>
      <c r="D207" s="37">
        <v>55.284999999999997</v>
      </c>
      <c r="E207" s="37">
        <v>1.87</v>
      </c>
      <c r="F207" s="37">
        <v>101.2</v>
      </c>
      <c r="G207" s="37">
        <v>-13.191000000000001</v>
      </c>
      <c r="H207" s="36">
        <v>38.661999999999999</v>
      </c>
      <c r="I207" s="36">
        <v>4.9509999999999996</v>
      </c>
      <c r="J207" s="50"/>
      <c r="K207" s="50"/>
      <c r="L207" s="50"/>
      <c r="M207" s="50"/>
      <c r="N207" s="50"/>
      <c r="O207" s="50"/>
    </row>
    <row r="208" spans="1:15" s="49" customFormat="1" x14ac:dyDescent="0.2">
      <c r="A208" s="40">
        <v>31502</v>
      </c>
      <c r="B208" s="48">
        <v>1986</v>
      </c>
      <c r="C208" s="47">
        <v>3</v>
      </c>
      <c r="D208" s="37">
        <v>55.350999999999999</v>
      </c>
      <c r="E208" s="37">
        <v>1.4379999999999999</v>
      </c>
      <c r="F208" s="37">
        <v>99.9</v>
      </c>
      <c r="G208" s="37">
        <v>-14.371</v>
      </c>
      <c r="H208" s="36">
        <v>38.811</v>
      </c>
      <c r="I208" s="36">
        <v>4.7329999999999997</v>
      </c>
      <c r="J208" s="50"/>
      <c r="K208" s="50"/>
      <c r="L208" s="50"/>
      <c r="M208" s="50"/>
      <c r="N208" s="50"/>
      <c r="O208" s="50"/>
    </row>
    <row r="209" spans="1:15" s="49" customFormat="1" x14ac:dyDescent="0.2">
      <c r="A209" s="40">
        <v>31532</v>
      </c>
      <c r="B209" s="48">
        <v>1986</v>
      </c>
      <c r="C209" s="47">
        <v>4</v>
      </c>
      <c r="D209" s="37">
        <v>55.406999999999996</v>
      </c>
      <c r="E209" s="37">
        <v>1.238</v>
      </c>
      <c r="F209" s="37">
        <v>98.9</v>
      </c>
      <c r="G209" s="37">
        <v>-11.372</v>
      </c>
      <c r="H209" s="36">
        <v>38.962000000000003</v>
      </c>
      <c r="I209" s="36">
        <v>4.7430000000000003</v>
      </c>
      <c r="J209" s="50"/>
      <c r="K209" s="50"/>
      <c r="L209" s="50"/>
      <c r="M209" s="50"/>
      <c r="N209" s="50"/>
      <c r="O209" s="50"/>
    </row>
    <row r="210" spans="1:15" s="49" customFormat="1" x14ac:dyDescent="0.2">
      <c r="A210" s="40">
        <v>31563</v>
      </c>
      <c r="B210" s="48">
        <v>1986</v>
      </c>
      <c r="C210" s="47">
        <v>5</v>
      </c>
      <c r="D210" s="37">
        <v>55.466999999999999</v>
      </c>
      <c r="E210" s="37">
        <v>1.3049999999999999</v>
      </c>
      <c r="F210" s="37">
        <v>98.7</v>
      </c>
      <c r="G210" s="37">
        <v>-2.4</v>
      </c>
      <c r="H210" s="36">
        <v>39.106999999999999</v>
      </c>
      <c r="I210" s="36">
        <v>4.5869999999999997</v>
      </c>
      <c r="J210" s="50"/>
      <c r="K210" s="50"/>
      <c r="L210" s="50"/>
      <c r="M210" s="50"/>
      <c r="N210" s="50"/>
      <c r="O210" s="50"/>
    </row>
    <row r="211" spans="1:15" s="49" customFormat="1" x14ac:dyDescent="0.2">
      <c r="A211" s="40">
        <v>31593</v>
      </c>
      <c r="B211" s="48">
        <v>1986</v>
      </c>
      <c r="C211" s="47">
        <v>6</v>
      </c>
      <c r="D211" s="37">
        <v>55.542000000000002</v>
      </c>
      <c r="E211" s="37">
        <v>1.62</v>
      </c>
      <c r="F211" s="37">
        <v>98.6</v>
      </c>
      <c r="G211" s="37">
        <v>-1.2090000000000001</v>
      </c>
      <c r="H211" s="36">
        <v>39.252000000000002</v>
      </c>
      <c r="I211" s="36">
        <v>4.5279999999999996</v>
      </c>
      <c r="J211" s="50"/>
      <c r="K211" s="50"/>
      <c r="L211" s="50"/>
      <c r="M211" s="50"/>
      <c r="N211" s="50"/>
      <c r="O211" s="50"/>
    </row>
    <row r="212" spans="1:15" s="49" customFormat="1" x14ac:dyDescent="0.2">
      <c r="A212" s="40">
        <v>31624</v>
      </c>
      <c r="B212" s="48">
        <v>1986</v>
      </c>
      <c r="C212" s="47">
        <v>7</v>
      </c>
      <c r="D212" s="37">
        <v>55.631</v>
      </c>
      <c r="E212" s="37">
        <v>1.9490000000000001</v>
      </c>
      <c r="F212" s="37">
        <v>98</v>
      </c>
      <c r="G212" s="37">
        <v>-7.0629999999999997</v>
      </c>
      <c r="H212" s="36">
        <v>39.406999999999996</v>
      </c>
      <c r="I212" s="36">
        <v>4.843</v>
      </c>
      <c r="J212" s="50"/>
      <c r="K212" s="50"/>
      <c r="L212" s="50"/>
      <c r="M212" s="50"/>
      <c r="N212" s="50"/>
      <c r="O212" s="50"/>
    </row>
    <row r="213" spans="1:15" s="49" customFormat="1" x14ac:dyDescent="0.2">
      <c r="A213" s="40">
        <v>31655</v>
      </c>
      <c r="B213" s="48">
        <v>1986</v>
      </c>
      <c r="C213" s="47">
        <v>8</v>
      </c>
      <c r="D213" s="37">
        <v>55.734000000000002</v>
      </c>
      <c r="E213" s="37">
        <v>2.2440000000000002</v>
      </c>
      <c r="F213" s="37">
        <v>98</v>
      </c>
      <c r="G213" s="37">
        <v>0</v>
      </c>
      <c r="H213" s="36">
        <v>39.590000000000003</v>
      </c>
      <c r="I213" s="36">
        <v>5.7160000000000002</v>
      </c>
      <c r="J213" s="50"/>
      <c r="K213" s="50"/>
      <c r="L213" s="50"/>
      <c r="M213" s="50"/>
      <c r="N213" s="50"/>
      <c r="O213" s="50"/>
    </row>
    <row r="214" spans="1:15" s="49" customFormat="1" x14ac:dyDescent="0.2">
      <c r="A214" s="40">
        <v>31685</v>
      </c>
      <c r="B214" s="48">
        <v>1986</v>
      </c>
      <c r="C214" s="47">
        <v>9</v>
      </c>
      <c r="D214" s="37">
        <v>55.844000000000001</v>
      </c>
      <c r="E214" s="37">
        <v>2.3849999999999998</v>
      </c>
      <c r="F214" s="37">
        <v>98.5</v>
      </c>
      <c r="G214" s="37">
        <v>6.2969999999999997</v>
      </c>
      <c r="H214" s="36">
        <v>39.798000000000002</v>
      </c>
      <c r="I214" s="36">
        <v>6.4749999999999996</v>
      </c>
      <c r="J214" s="50"/>
      <c r="K214" s="50"/>
      <c r="L214" s="50"/>
      <c r="M214" s="50"/>
      <c r="N214" s="50"/>
      <c r="O214" s="50"/>
    </row>
    <row r="215" spans="1:15" s="49" customFormat="1" x14ac:dyDescent="0.2">
      <c r="A215" s="40">
        <v>31716</v>
      </c>
      <c r="B215" s="48">
        <v>1986</v>
      </c>
      <c r="C215" s="47">
        <v>10</v>
      </c>
      <c r="D215" s="37">
        <v>55.957000000000001</v>
      </c>
      <c r="E215" s="37">
        <v>2.4550000000000001</v>
      </c>
      <c r="F215" s="37">
        <v>98.3</v>
      </c>
      <c r="G215" s="37">
        <v>-2.41</v>
      </c>
      <c r="H215" s="36">
        <v>39.999000000000002</v>
      </c>
      <c r="I215" s="36">
        <v>6.2569999999999997</v>
      </c>
      <c r="J215" s="50"/>
      <c r="K215" s="50"/>
      <c r="L215" s="50"/>
      <c r="M215" s="50"/>
      <c r="N215" s="50"/>
      <c r="O215" s="50"/>
    </row>
    <row r="216" spans="1:15" s="49" customFormat="1" x14ac:dyDescent="0.2">
      <c r="A216" s="40">
        <v>31746</v>
      </c>
      <c r="B216" s="48">
        <v>1986</v>
      </c>
      <c r="C216" s="47">
        <v>11</v>
      </c>
      <c r="D216" s="37">
        <v>56.067999999999998</v>
      </c>
      <c r="E216" s="37">
        <v>2.4089999999999998</v>
      </c>
      <c r="F216" s="37">
        <v>98.3</v>
      </c>
      <c r="G216" s="37">
        <v>0</v>
      </c>
      <c r="H216" s="36">
        <v>40.152000000000001</v>
      </c>
      <c r="I216" s="36">
        <v>4.6660000000000004</v>
      </c>
      <c r="J216" s="50"/>
      <c r="K216" s="50"/>
      <c r="L216" s="50"/>
      <c r="M216" s="50"/>
      <c r="N216" s="50"/>
      <c r="O216" s="50"/>
    </row>
    <row r="217" spans="1:15" s="49" customFormat="1" x14ac:dyDescent="0.2">
      <c r="A217" s="40">
        <v>31777</v>
      </c>
      <c r="B217" s="48">
        <v>1986</v>
      </c>
      <c r="C217" s="47">
        <v>12</v>
      </c>
      <c r="D217" s="37">
        <v>56.173999999999999</v>
      </c>
      <c r="E217" s="37">
        <v>2.2989999999999999</v>
      </c>
      <c r="F217" s="37">
        <v>98.5</v>
      </c>
      <c r="G217" s="37">
        <v>2.4689999999999999</v>
      </c>
      <c r="H217" s="36">
        <v>40.228000000000002</v>
      </c>
      <c r="I217" s="36">
        <v>2.306</v>
      </c>
      <c r="J217" s="50"/>
      <c r="K217" s="50"/>
      <c r="L217" s="50"/>
      <c r="M217" s="50"/>
      <c r="N217" s="50"/>
      <c r="O217" s="50"/>
    </row>
    <row r="218" spans="1:15" s="49" customFormat="1" x14ac:dyDescent="0.2">
      <c r="A218" s="40">
        <v>31808</v>
      </c>
      <c r="B218" s="48">
        <v>1987</v>
      </c>
      <c r="C218" s="47">
        <v>1</v>
      </c>
      <c r="D218" s="37">
        <v>56.280999999999999</v>
      </c>
      <c r="E218" s="37">
        <v>2.3130000000000002</v>
      </c>
      <c r="F218" s="37">
        <v>99</v>
      </c>
      <c r="G218" s="37">
        <v>6.2640000000000002</v>
      </c>
      <c r="H218" s="36">
        <v>40.259</v>
      </c>
      <c r="I218" s="36">
        <v>0.93500000000000005</v>
      </c>
      <c r="J218" s="50"/>
      <c r="K218" s="50"/>
      <c r="L218" s="50"/>
      <c r="M218" s="50"/>
      <c r="N218" s="50"/>
      <c r="O218" s="50"/>
    </row>
    <row r="219" spans="1:15" s="49" customFormat="1" x14ac:dyDescent="0.2">
      <c r="A219" s="40">
        <v>31836</v>
      </c>
      <c r="B219" s="48">
        <v>1987</v>
      </c>
      <c r="C219" s="47">
        <v>2</v>
      </c>
      <c r="D219" s="37">
        <v>56.387999999999998</v>
      </c>
      <c r="E219" s="37">
        <v>2.2999999999999998</v>
      </c>
      <c r="F219" s="37">
        <v>99.8</v>
      </c>
      <c r="G219" s="37">
        <v>10.14</v>
      </c>
      <c r="H219" s="36">
        <v>40.290999999999997</v>
      </c>
      <c r="I219" s="36">
        <v>0.94199999999999995</v>
      </c>
      <c r="J219" s="50"/>
      <c r="K219" s="50"/>
      <c r="L219" s="50"/>
      <c r="M219" s="50"/>
      <c r="N219" s="50"/>
      <c r="O219" s="50"/>
    </row>
    <row r="220" spans="1:15" s="49" customFormat="1" x14ac:dyDescent="0.2">
      <c r="A220" s="40">
        <v>31867</v>
      </c>
      <c r="B220" s="48">
        <v>1987</v>
      </c>
      <c r="C220" s="47">
        <v>3</v>
      </c>
      <c r="D220" s="37">
        <v>56.503999999999998</v>
      </c>
      <c r="E220" s="37">
        <v>2.4969999999999999</v>
      </c>
      <c r="F220" s="37">
        <v>99.9</v>
      </c>
      <c r="G220" s="37">
        <v>1.2090000000000001</v>
      </c>
      <c r="H220" s="36">
        <v>40.357999999999997</v>
      </c>
      <c r="I220" s="36">
        <v>2.0259999999999998</v>
      </c>
      <c r="J220" s="50"/>
      <c r="K220" s="50"/>
      <c r="L220" s="50"/>
      <c r="M220" s="50"/>
      <c r="N220" s="50"/>
      <c r="O220" s="50"/>
    </row>
    <row r="221" spans="1:15" s="49" customFormat="1" x14ac:dyDescent="0.2">
      <c r="A221" s="40">
        <v>31897</v>
      </c>
      <c r="B221" s="48">
        <v>1987</v>
      </c>
      <c r="C221" s="47">
        <v>4</v>
      </c>
      <c r="D221" s="37">
        <v>56.633000000000003</v>
      </c>
      <c r="E221" s="37">
        <v>2.7869999999999999</v>
      </c>
      <c r="F221" s="37">
        <v>100.3</v>
      </c>
      <c r="G221" s="37">
        <v>4.9119999999999999</v>
      </c>
      <c r="H221" s="36">
        <v>40.463999999999999</v>
      </c>
      <c r="I221" s="36">
        <v>3.1829999999999998</v>
      </c>
      <c r="J221" s="50"/>
      <c r="K221" s="50"/>
      <c r="L221" s="50"/>
      <c r="M221" s="50"/>
      <c r="N221" s="50"/>
      <c r="O221" s="50"/>
    </row>
    <row r="222" spans="1:15" s="49" customFormat="1" x14ac:dyDescent="0.2">
      <c r="A222" s="40">
        <v>31928</v>
      </c>
      <c r="B222" s="48">
        <v>1987</v>
      </c>
      <c r="C222" s="47">
        <v>5</v>
      </c>
      <c r="D222" s="37">
        <v>56.771999999999998</v>
      </c>
      <c r="E222" s="37">
        <v>2.9710000000000001</v>
      </c>
      <c r="F222" s="37">
        <v>100.8</v>
      </c>
      <c r="G222" s="37">
        <v>6.149</v>
      </c>
      <c r="H222" s="36">
        <v>40.593000000000004</v>
      </c>
      <c r="I222" s="36">
        <v>3.9129999999999998</v>
      </c>
      <c r="J222" s="50"/>
      <c r="K222" s="50"/>
      <c r="L222" s="50"/>
      <c r="M222" s="50"/>
      <c r="N222" s="50"/>
      <c r="O222" s="50"/>
    </row>
    <row r="223" spans="1:15" s="49" customFormat="1" x14ac:dyDescent="0.2">
      <c r="A223" s="40">
        <v>31958</v>
      </c>
      <c r="B223" s="48">
        <v>1987</v>
      </c>
      <c r="C223" s="47">
        <v>6</v>
      </c>
      <c r="D223" s="37">
        <v>56.917000000000002</v>
      </c>
      <c r="E223" s="37">
        <v>3.1120000000000001</v>
      </c>
      <c r="F223" s="37">
        <v>101.4</v>
      </c>
      <c r="G223" s="37">
        <v>7.3810000000000002</v>
      </c>
      <c r="H223" s="36">
        <v>40.734000000000002</v>
      </c>
      <c r="I223" s="36">
        <v>4.2549999999999999</v>
      </c>
      <c r="J223" s="50"/>
      <c r="K223" s="50"/>
      <c r="L223" s="50"/>
      <c r="M223" s="50"/>
      <c r="N223" s="50"/>
      <c r="O223" s="50"/>
    </row>
    <row r="224" spans="1:15" s="49" customFormat="1" x14ac:dyDescent="0.2">
      <c r="A224" s="40">
        <v>31989</v>
      </c>
      <c r="B224" s="48">
        <v>1987</v>
      </c>
      <c r="C224" s="47">
        <v>7</v>
      </c>
      <c r="D224" s="37">
        <v>57.064999999999998</v>
      </c>
      <c r="E224" s="37">
        <v>3.177</v>
      </c>
      <c r="F224" s="37">
        <v>101.9</v>
      </c>
      <c r="G224" s="37">
        <v>6.08</v>
      </c>
      <c r="H224" s="36">
        <v>40.878</v>
      </c>
      <c r="I224" s="36">
        <v>4.3040000000000003</v>
      </c>
      <c r="J224" s="50"/>
      <c r="K224" s="50"/>
      <c r="L224" s="50"/>
      <c r="M224" s="50"/>
      <c r="N224" s="50"/>
      <c r="O224" s="50"/>
    </row>
    <row r="225" spans="1:15" s="49" customFormat="1" x14ac:dyDescent="0.2">
      <c r="A225" s="40">
        <v>32020</v>
      </c>
      <c r="B225" s="48">
        <v>1987</v>
      </c>
      <c r="C225" s="47">
        <v>8</v>
      </c>
      <c r="D225" s="37">
        <v>57.216000000000001</v>
      </c>
      <c r="E225" s="37">
        <v>3.2040000000000002</v>
      </c>
      <c r="F225" s="37">
        <v>102.4</v>
      </c>
      <c r="G225" s="37">
        <v>6.05</v>
      </c>
      <c r="H225" s="36">
        <v>41.017000000000003</v>
      </c>
      <c r="I225" s="36">
        <v>4.1559999999999997</v>
      </c>
      <c r="J225" s="50"/>
      <c r="K225" s="50"/>
      <c r="L225" s="50"/>
      <c r="M225" s="50"/>
      <c r="N225" s="50"/>
      <c r="O225" s="50"/>
    </row>
    <row r="226" spans="1:15" s="49" customFormat="1" x14ac:dyDescent="0.2">
      <c r="A226" s="40">
        <v>32050</v>
      </c>
      <c r="B226" s="48">
        <v>1987</v>
      </c>
      <c r="C226" s="47">
        <v>9</v>
      </c>
      <c r="D226" s="37">
        <v>57.36</v>
      </c>
      <c r="E226" s="37">
        <v>3.0640000000000001</v>
      </c>
      <c r="F226" s="37">
        <v>102.6</v>
      </c>
      <c r="G226" s="37">
        <v>2.3690000000000002</v>
      </c>
      <c r="H226" s="36">
        <v>41.146000000000001</v>
      </c>
      <c r="I226" s="36">
        <v>3.85</v>
      </c>
      <c r="J226" s="50"/>
      <c r="K226" s="50"/>
      <c r="L226" s="50"/>
      <c r="M226" s="50"/>
      <c r="N226" s="50"/>
      <c r="O226" s="50"/>
    </row>
    <row r="227" spans="1:15" s="49" customFormat="1" x14ac:dyDescent="0.2">
      <c r="A227" s="40">
        <v>32081</v>
      </c>
      <c r="B227" s="48">
        <v>1987</v>
      </c>
      <c r="C227" s="47">
        <v>10</v>
      </c>
      <c r="D227" s="37">
        <v>57.500999999999998</v>
      </c>
      <c r="E227" s="37">
        <v>2.9910000000000001</v>
      </c>
      <c r="F227" s="37">
        <v>103.1</v>
      </c>
      <c r="G227" s="37">
        <v>6.0069999999999997</v>
      </c>
      <c r="H227" s="36">
        <v>41.29</v>
      </c>
      <c r="I227" s="36">
        <v>4.2969999999999997</v>
      </c>
      <c r="J227" s="50"/>
      <c r="K227" s="50"/>
      <c r="L227" s="50"/>
      <c r="M227" s="50"/>
      <c r="N227" s="50"/>
      <c r="O227" s="50"/>
    </row>
    <row r="228" spans="1:15" s="49" customFormat="1" x14ac:dyDescent="0.2">
      <c r="A228" s="40">
        <v>32111</v>
      </c>
      <c r="B228" s="48">
        <v>1987</v>
      </c>
      <c r="C228" s="47">
        <v>11</v>
      </c>
      <c r="D228" s="37">
        <v>57.640999999999998</v>
      </c>
      <c r="E228" s="37">
        <v>2.9580000000000002</v>
      </c>
      <c r="F228" s="37">
        <v>103.5</v>
      </c>
      <c r="G228" s="37">
        <v>4.7560000000000002</v>
      </c>
      <c r="H228" s="36">
        <v>41.478999999999999</v>
      </c>
      <c r="I228" s="36">
        <v>5.6280000000000001</v>
      </c>
      <c r="J228" s="50"/>
      <c r="K228" s="50"/>
      <c r="L228" s="50"/>
      <c r="M228" s="50"/>
      <c r="N228" s="50"/>
      <c r="O228" s="50"/>
    </row>
    <row r="229" spans="1:15" s="49" customFormat="1" x14ac:dyDescent="0.2">
      <c r="A229" s="40">
        <v>32142</v>
      </c>
      <c r="B229" s="48">
        <v>1987</v>
      </c>
      <c r="C229" s="47">
        <v>12</v>
      </c>
      <c r="D229" s="37">
        <v>57.781999999999996</v>
      </c>
      <c r="E229" s="37">
        <v>2.9750000000000001</v>
      </c>
      <c r="F229" s="37">
        <v>103.8</v>
      </c>
      <c r="G229" s="37">
        <v>3.5339999999999998</v>
      </c>
      <c r="H229" s="36">
        <v>41.726999999999997</v>
      </c>
      <c r="I229" s="36">
        <v>7.3940000000000001</v>
      </c>
      <c r="J229" s="50"/>
      <c r="K229" s="50"/>
      <c r="L229" s="50"/>
      <c r="M229" s="50"/>
      <c r="N229" s="50"/>
      <c r="O229" s="50"/>
    </row>
    <row r="230" spans="1:15" s="49" customFormat="1" x14ac:dyDescent="0.2">
      <c r="A230" s="40">
        <v>32173</v>
      </c>
      <c r="B230" s="48">
        <v>1988</v>
      </c>
      <c r="C230" s="47">
        <v>1</v>
      </c>
      <c r="D230" s="37">
        <v>57.93</v>
      </c>
      <c r="E230" s="37">
        <v>3.1230000000000002</v>
      </c>
      <c r="F230" s="37">
        <v>104.1</v>
      </c>
      <c r="G230" s="37">
        <v>3.524</v>
      </c>
      <c r="H230" s="36">
        <v>42.002000000000002</v>
      </c>
      <c r="I230" s="36">
        <v>8.2040000000000006</v>
      </c>
      <c r="J230" s="50"/>
      <c r="K230" s="50"/>
      <c r="L230" s="50"/>
      <c r="M230" s="50"/>
      <c r="N230" s="50"/>
      <c r="O230" s="50"/>
    </row>
    <row r="231" spans="1:15" s="49" customFormat="1" x14ac:dyDescent="0.2">
      <c r="A231" s="40">
        <v>32202</v>
      </c>
      <c r="B231" s="48">
        <v>1988</v>
      </c>
      <c r="C231" s="47">
        <v>2</v>
      </c>
      <c r="D231" s="37">
        <v>58.082000000000001</v>
      </c>
      <c r="E231" s="37">
        <v>3.2029999999999998</v>
      </c>
      <c r="F231" s="37">
        <v>104.4</v>
      </c>
      <c r="G231" s="37">
        <v>3.5139999999999998</v>
      </c>
      <c r="H231" s="36">
        <v>42.241999999999997</v>
      </c>
      <c r="I231" s="36">
        <v>7.08</v>
      </c>
      <c r="J231" s="50"/>
      <c r="K231" s="50"/>
      <c r="L231" s="50"/>
      <c r="M231" s="50"/>
      <c r="N231" s="50"/>
      <c r="O231" s="50"/>
    </row>
    <row r="232" spans="1:15" s="49" customFormat="1" x14ac:dyDescent="0.2">
      <c r="A232" s="40">
        <v>32233</v>
      </c>
      <c r="B232" s="48">
        <v>1988</v>
      </c>
      <c r="C232" s="47">
        <v>3</v>
      </c>
      <c r="D232" s="37">
        <v>58.249000000000002</v>
      </c>
      <c r="E232" s="37">
        <v>3.488</v>
      </c>
      <c r="F232" s="37">
        <v>104.8</v>
      </c>
      <c r="G232" s="37">
        <v>4.6959999999999997</v>
      </c>
      <c r="H232" s="36">
        <v>42.423999999999999</v>
      </c>
      <c r="I232" s="36">
        <v>5.2969999999999997</v>
      </c>
      <c r="J232" s="50"/>
      <c r="K232" s="50"/>
      <c r="L232" s="50"/>
      <c r="M232" s="50"/>
      <c r="N232" s="50"/>
      <c r="O232" s="50"/>
    </row>
    <row r="233" spans="1:15" s="49" customFormat="1" x14ac:dyDescent="0.2">
      <c r="A233" s="40">
        <v>32263</v>
      </c>
      <c r="B233" s="48">
        <v>1988</v>
      </c>
      <c r="C233" s="47">
        <v>4</v>
      </c>
      <c r="D233" s="37">
        <v>58.438000000000002</v>
      </c>
      <c r="E233" s="37">
        <v>3.9820000000000002</v>
      </c>
      <c r="F233" s="37">
        <v>105.5</v>
      </c>
      <c r="G233" s="37">
        <v>8.3160000000000007</v>
      </c>
      <c r="H233" s="36">
        <v>42.572000000000003</v>
      </c>
      <c r="I233" s="36">
        <v>4.2759999999999998</v>
      </c>
      <c r="J233" s="50"/>
      <c r="K233" s="50"/>
      <c r="L233" s="50"/>
      <c r="M233" s="50"/>
      <c r="N233" s="50"/>
      <c r="O233" s="50"/>
    </row>
    <row r="234" spans="1:15" s="49" customFormat="1" x14ac:dyDescent="0.2">
      <c r="A234" s="40">
        <v>32294</v>
      </c>
      <c r="B234" s="48">
        <v>1988</v>
      </c>
      <c r="C234" s="47">
        <v>5</v>
      </c>
      <c r="D234" s="37">
        <v>58.656999999999996</v>
      </c>
      <c r="E234" s="37">
        <v>4.59</v>
      </c>
      <c r="F234" s="37">
        <v>106.2</v>
      </c>
      <c r="G234" s="37">
        <v>8.2590000000000003</v>
      </c>
      <c r="H234" s="36">
        <v>42.722999999999999</v>
      </c>
      <c r="I234" s="36">
        <v>4.3239999999999998</v>
      </c>
      <c r="J234" s="50"/>
      <c r="K234" s="50"/>
      <c r="L234" s="50"/>
      <c r="M234" s="50"/>
      <c r="N234" s="50"/>
      <c r="O234" s="50"/>
    </row>
    <row r="235" spans="1:15" s="49" customFormat="1" x14ac:dyDescent="0.2">
      <c r="A235" s="40">
        <v>32324</v>
      </c>
      <c r="B235" s="48">
        <v>1988</v>
      </c>
      <c r="C235" s="47">
        <v>6</v>
      </c>
      <c r="D235" s="37">
        <v>58.905999999999999</v>
      </c>
      <c r="E235" s="37">
        <v>5.2009999999999996</v>
      </c>
      <c r="F235" s="37">
        <v>107.4</v>
      </c>
      <c r="G235" s="37">
        <v>14.435</v>
      </c>
      <c r="H235" s="36">
        <v>42.902000000000001</v>
      </c>
      <c r="I235" s="36">
        <v>5.1449999999999996</v>
      </c>
      <c r="J235" s="50"/>
      <c r="K235" s="50"/>
      <c r="L235" s="50"/>
      <c r="M235" s="50"/>
      <c r="N235" s="50"/>
      <c r="O235" s="50"/>
    </row>
    <row r="236" spans="1:15" s="49" customFormat="1" x14ac:dyDescent="0.2">
      <c r="A236" s="40">
        <v>32355</v>
      </c>
      <c r="B236" s="48">
        <v>1988</v>
      </c>
      <c r="C236" s="47">
        <v>7</v>
      </c>
      <c r="D236" s="37">
        <v>59.161999999999999</v>
      </c>
      <c r="E236" s="37">
        <v>5.3520000000000003</v>
      </c>
      <c r="F236" s="37">
        <v>108.3</v>
      </c>
      <c r="G236" s="37">
        <v>10.532999999999999</v>
      </c>
      <c r="H236" s="36">
        <v>43.094999999999999</v>
      </c>
      <c r="I236" s="36">
        <v>5.5330000000000004</v>
      </c>
      <c r="J236" s="50"/>
      <c r="K236" s="50"/>
      <c r="L236" s="50"/>
      <c r="M236" s="50"/>
      <c r="N236" s="50"/>
      <c r="O236" s="50"/>
    </row>
    <row r="237" spans="1:15" s="49" customFormat="1" x14ac:dyDescent="0.2">
      <c r="A237" s="40">
        <v>32386</v>
      </c>
      <c r="B237" s="48">
        <v>1988</v>
      </c>
      <c r="C237" s="47">
        <v>8</v>
      </c>
      <c r="D237" s="37">
        <v>59.402000000000001</v>
      </c>
      <c r="E237" s="37">
        <v>4.9690000000000003</v>
      </c>
      <c r="F237" s="37">
        <v>108.5</v>
      </c>
      <c r="G237" s="37">
        <v>2.2389999999999999</v>
      </c>
      <c r="H237" s="36">
        <v>43.276000000000003</v>
      </c>
      <c r="I237" s="36">
        <v>5.165</v>
      </c>
      <c r="J237" s="50"/>
      <c r="K237" s="50"/>
      <c r="L237" s="50"/>
      <c r="M237" s="50"/>
      <c r="N237" s="50"/>
      <c r="O237" s="50"/>
    </row>
    <row r="238" spans="1:15" s="49" customFormat="1" x14ac:dyDescent="0.2">
      <c r="A238" s="40">
        <v>32416</v>
      </c>
      <c r="B238" s="48">
        <v>1988</v>
      </c>
      <c r="C238" s="47">
        <v>9</v>
      </c>
      <c r="D238" s="37">
        <v>59.597999999999999</v>
      </c>
      <c r="E238" s="37">
        <v>4.0380000000000003</v>
      </c>
      <c r="F238" s="37">
        <v>108.7</v>
      </c>
      <c r="G238" s="37">
        <v>2.2349999999999999</v>
      </c>
      <c r="H238" s="36">
        <v>43.417999999999999</v>
      </c>
      <c r="I238" s="36">
        <v>4.0090000000000003</v>
      </c>
      <c r="J238" s="50"/>
      <c r="K238" s="50"/>
      <c r="L238" s="50"/>
      <c r="M238" s="50"/>
      <c r="N238" s="50"/>
      <c r="O238" s="50"/>
    </row>
    <row r="239" spans="1:15" s="49" customFormat="1" x14ac:dyDescent="0.2">
      <c r="A239" s="40">
        <v>32447</v>
      </c>
      <c r="B239" s="48">
        <v>1988</v>
      </c>
      <c r="C239" s="47">
        <v>10</v>
      </c>
      <c r="D239" s="37">
        <v>59.765999999999998</v>
      </c>
      <c r="E239" s="37">
        <v>3.444</v>
      </c>
      <c r="F239" s="37">
        <v>108.6</v>
      </c>
      <c r="G239" s="37">
        <v>-1.0980000000000001</v>
      </c>
      <c r="H239" s="36">
        <v>43.521999999999998</v>
      </c>
      <c r="I239" s="36">
        <v>2.923</v>
      </c>
      <c r="J239" s="50"/>
      <c r="K239" s="50"/>
      <c r="L239" s="50"/>
      <c r="M239" s="50"/>
      <c r="N239" s="50"/>
      <c r="O239" s="50"/>
    </row>
    <row r="240" spans="1:15" s="49" customFormat="1" x14ac:dyDescent="0.2">
      <c r="A240" s="40">
        <v>32477</v>
      </c>
      <c r="B240" s="48">
        <v>1988</v>
      </c>
      <c r="C240" s="47">
        <v>11</v>
      </c>
      <c r="D240" s="37">
        <v>59.927999999999997</v>
      </c>
      <c r="E240" s="37">
        <v>3.298</v>
      </c>
      <c r="F240" s="37">
        <v>108.8</v>
      </c>
      <c r="G240" s="37">
        <v>2.2320000000000002</v>
      </c>
      <c r="H240" s="36">
        <v>43.594999999999999</v>
      </c>
      <c r="I240" s="36">
        <v>2.016</v>
      </c>
      <c r="J240" s="50"/>
      <c r="K240" s="50"/>
      <c r="L240" s="50"/>
      <c r="M240" s="50"/>
      <c r="N240" s="50"/>
      <c r="O240" s="50"/>
    </row>
    <row r="241" spans="1:15" s="49" customFormat="1" x14ac:dyDescent="0.2">
      <c r="A241" s="40">
        <v>32508</v>
      </c>
      <c r="B241" s="48">
        <v>1988</v>
      </c>
      <c r="C241" s="47">
        <v>12</v>
      </c>
      <c r="D241" s="37">
        <v>60.100999999999999</v>
      </c>
      <c r="E241" s="37">
        <v>3.5190000000000001</v>
      </c>
      <c r="F241" s="37">
        <v>109.4</v>
      </c>
      <c r="G241" s="37">
        <v>6.8220000000000001</v>
      </c>
      <c r="H241" s="36">
        <v>43.642000000000003</v>
      </c>
      <c r="I241" s="36">
        <v>1.302</v>
      </c>
      <c r="J241" s="50"/>
      <c r="K241" s="50"/>
      <c r="L241" s="50"/>
      <c r="M241" s="50"/>
      <c r="N241" s="50"/>
      <c r="O241" s="50"/>
    </row>
    <row r="242" spans="1:15" s="49" customFormat="1" x14ac:dyDescent="0.2">
      <c r="A242" s="40">
        <v>32539</v>
      </c>
      <c r="B242" s="48">
        <v>1989</v>
      </c>
      <c r="C242" s="47">
        <v>1</v>
      </c>
      <c r="D242" s="37">
        <v>60.295999999999999</v>
      </c>
      <c r="E242" s="37">
        <v>3.952</v>
      </c>
      <c r="F242" s="37">
        <v>110.8</v>
      </c>
      <c r="G242" s="37">
        <v>16.484999999999999</v>
      </c>
      <c r="H242" s="36">
        <v>43.674999999999997</v>
      </c>
      <c r="I242" s="36">
        <v>0.92100000000000004</v>
      </c>
      <c r="J242" s="50"/>
      <c r="K242" s="50"/>
      <c r="L242" s="50"/>
      <c r="M242" s="50"/>
      <c r="N242" s="50"/>
      <c r="O242" s="50"/>
    </row>
    <row r="243" spans="1:15" s="49" customFormat="1" x14ac:dyDescent="0.2">
      <c r="A243" s="40">
        <v>32567</v>
      </c>
      <c r="B243" s="48">
        <v>1989</v>
      </c>
      <c r="C243" s="47">
        <v>2</v>
      </c>
      <c r="D243" s="37">
        <v>60.500999999999998</v>
      </c>
      <c r="E243" s="37">
        <v>4.173</v>
      </c>
      <c r="F243" s="37">
        <v>111.3</v>
      </c>
      <c r="G243" s="37">
        <v>5.5519999999999996</v>
      </c>
      <c r="H243" s="36">
        <v>43.704999999999998</v>
      </c>
      <c r="I243" s="36">
        <v>0.82799999999999996</v>
      </c>
      <c r="J243" s="50"/>
      <c r="K243" s="50"/>
      <c r="L243" s="50"/>
      <c r="M243" s="50"/>
      <c r="N243" s="50"/>
      <c r="O243" s="50"/>
    </row>
    <row r="244" spans="1:15" s="49" customFormat="1" x14ac:dyDescent="0.2">
      <c r="A244" s="40">
        <v>32598</v>
      </c>
      <c r="B244" s="48">
        <v>1989</v>
      </c>
      <c r="C244" s="47">
        <v>3</v>
      </c>
      <c r="D244" s="37">
        <v>60.725999999999999</v>
      </c>
      <c r="E244" s="37">
        <v>4.5529999999999999</v>
      </c>
      <c r="F244" s="37">
        <v>111.9</v>
      </c>
      <c r="G244" s="37">
        <v>6.6639999999999997</v>
      </c>
      <c r="H244" s="36">
        <v>43.744</v>
      </c>
      <c r="I244" s="36">
        <v>1.0720000000000001</v>
      </c>
      <c r="J244" s="50"/>
      <c r="K244" s="50"/>
      <c r="L244" s="50"/>
      <c r="M244" s="50"/>
      <c r="N244" s="50"/>
      <c r="O244" s="50"/>
    </row>
    <row r="245" spans="1:15" s="49" customFormat="1" x14ac:dyDescent="0.2">
      <c r="A245" s="40">
        <v>32628</v>
      </c>
      <c r="B245" s="48">
        <v>1989</v>
      </c>
      <c r="C245" s="47">
        <v>4</v>
      </c>
      <c r="D245" s="37">
        <v>60.960999999999999</v>
      </c>
      <c r="E245" s="37">
        <v>4.7389999999999999</v>
      </c>
      <c r="F245" s="37">
        <v>112.5</v>
      </c>
      <c r="G245" s="37">
        <v>6.6280000000000001</v>
      </c>
      <c r="H245" s="36">
        <v>43.8</v>
      </c>
      <c r="I245" s="36">
        <v>1.55</v>
      </c>
      <c r="J245" s="50"/>
      <c r="K245" s="50"/>
      <c r="L245" s="50"/>
      <c r="M245" s="50"/>
      <c r="N245" s="50"/>
      <c r="O245" s="50"/>
    </row>
    <row r="246" spans="1:15" s="49" customFormat="1" x14ac:dyDescent="0.2">
      <c r="A246" s="40">
        <v>32659</v>
      </c>
      <c r="B246" s="48">
        <v>1989</v>
      </c>
      <c r="C246" s="47">
        <v>5</v>
      </c>
      <c r="D246" s="37">
        <v>61.174999999999997</v>
      </c>
      <c r="E246" s="37">
        <v>4.2969999999999997</v>
      </c>
      <c r="F246" s="37">
        <v>112.6</v>
      </c>
      <c r="G246" s="37">
        <v>1.0720000000000001</v>
      </c>
      <c r="H246" s="36">
        <v>43.878</v>
      </c>
      <c r="I246" s="36">
        <v>2.1680000000000001</v>
      </c>
      <c r="J246" s="50"/>
      <c r="K246" s="50"/>
      <c r="L246" s="50"/>
      <c r="M246" s="50"/>
      <c r="N246" s="50"/>
      <c r="O246" s="50"/>
    </row>
    <row r="247" spans="1:15" s="49" customFormat="1" x14ac:dyDescent="0.2">
      <c r="A247" s="40">
        <v>32689</v>
      </c>
      <c r="B247" s="48">
        <v>1989</v>
      </c>
      <c r="C247" s="47">
        <v>6</v>
      </c>
      <c r="D247" s="37">
        <v>61.351999999999997</v>
      </c>
      <c r="E247" s="37">
        <v>3.5329999999999999</v>
      </c>
      <c r="F247" s="37">
        <v>112.5</v>
      </c>
      <c r="G247" s="37">
        <v>-1.0609999999999999</v>
      </c>
      <c r="H247" s="36">
        <v>43.982999999999997</v>
      </c>
      <c r="I247" s="36">
        <v>2.9060000000000001</v>
      </c>
      <c r="J247" s="50"/>
      <c r="K247" s="50"/>
      <c r="L247" s="50"/>
      <c r="M247" s="50"/>
      <c r="N247" s="50"/>
      <c r="O247" s="50"/>
    </row>
    <row r="248" spans="1:15" s="49" customFormat="1" x14ac:dyDescent="0.2">
      <c r="A248" s="40">
        <v>32720</v>
      </c>
      <c r="B248" s="48">
        <v>1989</v>
      </c>
      <c r="C248" s="47">
        <v>7</v>
      </c>
      <c r="D248" s="37">
        <v>61.497</v>
      </c>
      <c r="E248" s="37">
        <v>2.86</v>
      </c>
      <c r="F248" s="37">
        <v>112.2</v>
      </c>
      <c r="G248" s="37">
        <v>-3.153</v>
      </c>
      <c r="H248" s="36">
        <v>44.115000000000002</v>
      </c>
      <c r="I248" s="36">
        <v>3.6579999999999999</v>
      </c>
      <c r="J248" s="50"/>
      <c r="K248" s="50"/>
      <c r="L248" s="50"/>
      <c r="M248" s="50"/>
      <c r="N248" s="50"/>
      <c r="O248" s="50"/>
    </row>
    <row r="249" spans="1:15" s="49" customFormat="1" x14ac:dyDescent="0.2">
      <c r="A249" s="40">
        <v>32751</v>
      </c>
      <c r="B249" s="48">
        <v>1989</v>
      </c>
      <c r="C249" s="47">
        <v>8</v>
      </c>
      <c r="D249" s="37">
        <v>61.622</v>
      </c>
      <c r="E249" s="37">
        <v>2.464</v>
      </c>
      <c r="F249" s="37">
        <v>111.8</v>
      </c>
      <c r="G249" s="37">
        <v>-4.1950000000000003</v>
      </c>
      <c r="H249" s="36">
        <v>44.274999999999999</v>
      </c>
      <c r="I249" s="36">
        <v>4.4489999999999998</v>
      </c>
      <c r="J249" s="50"/>
      <c r="K249" s="50"/>
      <c r="L249" s="50"/>
      <c r="M249" s="50"/>
      <c r="N249" s="50"/>
      <c r="O249" s="50"/>
    </row>
    <row r="250" spans="1:15" s="49" customFormat="1" x14ac:dyDescent="0.2">
      <c r="A250" s="40">
        <v>32781</v>
      </c>
      <c r="B250" s="48">
        <v>1989</v>
      </c>
      <c r="C250" s="47">
        <v>9</v>
      </c>
      <c r="D250" s="37">
        <v>61.735999999999997</v>
      </c>
      <c r="E250" s="37">
        <v>2.2589999999999999</v>
      </c>
      <c r="F250" s="37">
        <v>112.1</v>
      </c>
      <c r="G250" s="37">
        <v>3.2679999999999998</v>
      </c>
      <c r="H250" s="36">
        <v>44.457999999999998</v>
      </c>
      <c r="I250" s="36">
        <v>5.077</v>
      </c>
      <c r="J250" s="50"/>
      <c r="K250" s="50"/>
      <c r="L250" s="50"/>
      <c r="M250" s="50"/>
      <c r="N250" s="50"/>
      <c r="O250" s="50"/>
    </row>
    <row r="251" spans="1:15" s="49" customFormat="1" x14ac:dyDescent="0.2">
      <c r="A251" s="40">
        <v>32812</v>
      </c>
      <c r="B251" s="48">
        <v>1989</v>
      </c>
      <c r="C251" s="47">
        <v>10</v>
      </c>
      <c r="D251" s="37">
        <v>61.863</v>
      </c>
      <c r="E251" s="37">
        <v>2.4830000000000001</v>
      </c>
      <c r="F251" s="37">
        <v>112.2</v>
      </c>
      <c r="G251" s="37">
        <v>1.0760000000000001</v>
      </c>
      <c r="H251" s="36">
        <v>44.667999999999999</v>
      </c>
      <c r="I251" s="36">
        <v>5.8170000000000002</v>
      </c>
      <c r="J251" s="50"/>
      <c r="K251" s="50"/>
      <c r="L251" s="50"/>
      <c r="M251" s="50"/>
      <c r="N251" s="50"/>
      <c r="O251" s="50"/>
    </row>
    <row r="252" spans="1:15" s="49" customFormat="1" x14ac:dyDescent="0.2">
      <c r="A252" s="40">
        <v>32842</v>
      </c>
      <c r="B252" s="48">
        <v>1989</v>
      </c>
      <c r="C252" s="47">
        <v>11</v>
      </c>
      <c r="D252" s="37">
        <v>62.021999999999998</v>
      </c>
      <c r="E252" s="37">
        <v>3.1230000000000002</v>
      </c>
      <c r="F252" s="37">
        <v>112</v>
      </c>
      <c r="G252" s="37">
        <v>-2.1179999999999999</v>
      </c>
      <c r="H252" s="36">
        <v>44.906999999999996</v>
      </c>
      <c r="I252" s="36">
        <v>6.6029999999999998</v>
      </c>
      <c r="J252" s="50"/>
      <c r="K252" s="50"/>
      <c r="L252" s="50"/>
      <c r="M252" s="50"/>
      <c r="N252" s="50"/>
      <c r="O252" s="50"/>
    </row>
    <row r="253" spans="1:15" s="49" customFormat="1" x14ac:dyDescent="0.2">
      <c r="A253" s="40">
        <v>32873</v>
      </c>
      <c r="B253" s="48">
        <v>1989</v>
      </c>
      <c r="C253" s="47">
        <v>12</v>
      </c>
      <c r="D253" s="37">
        <v>62.225999999999999</v>
      </c>
      <c r="E253" s="37">
        <v>4.032</v>
      </c>
      <c r="F253" s="37">
        <v>112.2</v>
      </c>
      <c r="G253" s="37">
        <v>2.1640000000000001</v>
      </c>
      <c r="H253" s="36">
        <v>45.174999999999997</v>
      </c>
      <c r="I253" s="36">
        <v>7.4080000000000004</v>
      </c>
      <c r="J253" s="50"/>
      <c r="K253" s="50"/>
      <c r="L253" s="50"/>
      <c r="M253" s="50"/>
      <c r="N253" s="50"/>
      <c r="O253" s="50"/>
    </row>
    <row r="254" spans="1:15" s="49" customFormat="1" x14ac:dyDescent="0.2">
      <c r="A254" s="40">
        <v>32904</v>
      </c>
      <c r="B254" s="48">
        <v>1990</v>
      </c>
      <c r="C254" s="47">
        <v>1</v>
      </c>
      <c r="D254" s="37">
        <v>62.469000000000001</v>
      </c>
      <c r="E254" s="37">
        <v>4.7809999999999997</v>
      </c>
      <c r="F254" s="37">
        <v>113.7</v>
      </c>
      <c r="G254" s="37">
        <v>17.277000000000001</v>
      </c>
      <c r="H254" s="36">
        <v>45.473999999999997</v>
      </c>
      <c r="I254" s="36">
        <v>8.2230000000000008</v>
      </c>
      <c r="J254" s="50"/>
      <c r="K254" s="50"/>
      <c r="L254" s="50"/>
      <c r="M254" s="50"/>
      <c r="N254" s="50"/>
      <c r="O254" s="50"/>
    </row>
    <row r="255" spans="1:15" s="49" customFormat="1" x14ac:dyDescent="0.2">
      <c r="A255" s="40">
        <v>32932</v>
      </c>
      <c r="B255" s="48">
        <v>1990</v>
      </c>
      <c r="C255" s="47">
        <v>2</v>
      </c>
      <c r="D255" s="37">
        <v>62.713999999999999</v>
      </c>
      <c r="E255" s="37">
        <v>4.8070000000000004</v>
      </c>
      <c r="F255" s="37">
        <v>112.8</v>
      </c>
      <c r="G255" s="37">
        <v>-9.0960000000000001</v>
      </c>
      <c r="H255" s="36">
        <v>45.777000000000001</v>
      </c>
      <c r="I255" s="36">
        <v>8.2889999999999997</v>
      </c>
      <c r="J255" s="50"/>
      <c r="K255" s="50"/>
      <c r="L255" s="50"/>
      <c r="M255" s="50"/>
      <c r="N255" s="50"/>
      <c r="O255" s="50"/>
    </row>
    <row r="256" spans="1:15" s="49" customFormat="1" x14ac:dyDescent="0.2">
      <c r="A256" s="40">
        <v>32963</v>
      </c>
      <c r="B256" s="48">
        <v>1990</v>
      </c>
      <c r="C256" s="47">
        <v>3</v>
      </c>
      <c r="D256" s="37">
        <v>62.957000000000001</v>
      </c>
      <c r="E256" s="37">
        <v>4.7460000000000004</v>
      </c>
      <c r="F256" s="37">
        <v>112.9</v>
      </c>
      <c r="G256" s="37">
        <v>1.069</v>
      </c>
      <c r="H256" s="36">
        <v>46.088999999999999</v>
      </c>
      <c r="I256" s="36">
        <v>8.516</v>
      </c>
      <c r="J256" s="50"/>
      <c r="K256" s="50"/>
      <c r="L256" s="50"/>
      <c r="M256" s="50"/>
      <c r="N256" s="50"/>
      <c r="O256" s="50"/>
    </row>
    <row r="257" spans="1:15" s="49" customFormat="1" x14ac:dyDescent="0.2">
      <c r="A257" s="40">
        <v>32993</v>
      </c>
      <c r="B257" s="48">
        <v>1990</v>
      </c>
      <c r="C257" s="47">
        <v>4</v>
      </c>
      <c r="D257" s="37">
        <v>63.197000000000003</v>
      </c>
      <c r="E257" s="37">
        <v>4.6870000000000003</v>
      </c>
      <c r="F257" s="37">
        <v>113.1</v>
      </c>
      <c r="G257" s="37">
        <v>2.1469999999999998</v>
      </c>
      <c r="H257" s="36">
        <v>46.404000000000003</v>
      </c>
      <c r="I257" s="36">
        <v>8.5069999999999997</v>
      </c>
      <c r="J257" s="50"/>
      <c r="K257" s="50"/>
      <c r="L257" s="50"/>
      <c r="M257" s="50"/>
      <c r="N257" s="50"/>
      <c r="O257" s="50"/>
    </row>
    <row r="258" spans="1:15" s="49" customFormat="1" x14ac:dyDescent="0.2">
      <c r="A258" s="40">
        <v>33024</v>
      </c>
      <c r="B258" s="48">
        <v>1990</v>
      </c>
      <c r="C258" s="47">
        <v>5</v>
      </c>
      <c r="D258" s="37">
        <v>63.421999999999997</v>
      </c>
      <c r="E258" s="37">
        <v>4.3470000000000004</v>
      </c>
      <c r="F258" s="37">
        <v>113.1</v>
      </c>
      <c r="G258" s="37">
        <v>0</v>
      </c>
      <c r="H258" s="36">
        <v>46.686999999999998</v>
      </c>
      <c r="I258" s="36">
        <v>7.556</v>
      </c>
      <c r="J258" s="50"/>
      <c r="K258" s="50"/>
      <c r="L258" s="50"/>
      <c r="M258" s="50"/>
      <c r="N258" s="50"/>
      <c r="O258" s="50"/>
    </row>
    <row r="259" spans="1:15" s="49" customFormat="1" x14ac:dyDescent="0.2">
      <c r="A259" s="40">
        <v>33054</v>
      </c>
      <c r="B259" s="48">
        <v>1990</v>
      </c>
      <c r="C259" s="47">
        <v>6</v>
      </c>
      <c r="D259" s="37">
        <v>63.625999999999998</v>
      </c>
      <c r="E259" s="37">
        <v>3.9260000000000002</v>
      </c>
      <c r="F259" s="37">
        <v>112.9</v>
      </c>
      <c r="G259" s="37">
        <v>-2.101</v>
      </c>
      <c r="H259" s="36">
        <v>46.921999999999997</v>
      </c>
      <c r="I259" s="36">
        <v>6.2190000000000003</v>
      </c>
      <c r="J259" s="50"/>
      <c r="K259" s="50"/>
      <c r="L259" s="50"/>
      <c r="M259" s="50"/>
      <c r="N259" s="50"/>
      <c r="O259" s="50"/>
    </row>
    <row r="260" spans="1:15" s="49" customFormat="1" x14ac:dyDescent="0.2">
      <c r="A260" s="40">
        <v>33085</v>
      </c>
      <c r="B260" s="48">
        <v>1990</v>
      </c>
      <c r="C260" s="47">
        <v>7</v>
      </c>
      <c r="D260" s="37">
        <v>63.808</v>
      </c>
      <c r="E260" s="37">
        <v>3.488</v>
      </c>
      <c r="F260" s="37">
        <v>112.8</v>
      </c>
      <c r="G260" s="37">
        <v>-1.0580000000000001</v>
      </c>
      <c r="H260" s="36">
        <v>47.118000000000002</v>
      </c>
      <c r="I260" s="36">
        <v>5.1289999999999996</v>
      </c>
      <c r="J260" s="50"/>
      <c r="K260" s="50"/>
      <c r="L260" s="50"/>
      <c r="M260" s="50"/>
      <c r="N260" s="50"/>
      <c r="O260" s="50"/>
    </row>
    <row r="261" spans="1:15" s="49" customFormat="1" x14ac:dyDescent="0.2">
      <c r="A261" s="40">
        <v>33116</v>
      </c>
      <c r="B261" s="48">
        <v>1990</v>
      </c>
      <c r="C261" s="47">
        <v>8</v>
      </c>
      <c r="D261" s="37">
        <v>63.970999999999997</v>
      </c>
      <c r="E261" s="37">
        <v>3.113</v>
      </c>
      <c r="F261" s="37">
        <v>114</v>
      </c>
      <c r="G261" s="37">
        <v>13.54</v>
      </c>
      <c r="H261" s="36">
        <v>47.293999999999997</v>
      </c>
      <c r="I261" s="36">
        <v>4.5679999999999996</v>
      </c>
      <c r="J261" s="50"/>
      <c r="K261" s="50"/>
      <c r="L261" s="50"/>
      <c r="M261" s="50"/>
      <c r="N261" s="50"/>
      <c r="O261" s="50"/>
    </row>
    <row r="262" spans="1:15" s="49" customFormat="1" x14ac:dyDescent="0.2">
      <c r="A262" s="40">
        <v>33146</v>
      </c>
      <c r="B262" s="48">
        <v>1990</v>
      </c>
      <c r="C262" s="47">
        <v>9</v>
      </c>
      <c r="D262" s="37">
        <v>64.114999999999995</v>
      </c>
      <c r="E262" s="37">
        <v>2.7410000000000001</v>
      </c>
      <c r="F262" s="37">
        <v>115.8</v>
      </c>
      <c r="G262" s="37">
        <v>20.683</v>
      </c>
      <c r="H262" s="36">
        <v>47.451999999999998</v>
      </c>
      <c r="I262" s="36">
        <v>4.0910000000000002</v>
      </c>
      <c r="J262" s="50"/>
      <c r="K262" s="50"/>
      <c r="L262" s="50"/>
      <c r="M262" s="50"/>
      <c r="N262" s="50"/>
      <c r="O262" s="50"/>
    </row>
    <row r="263" spans="1:15" s="49" customFormat="1" x14ac:dyDescent="0.2">
      <c r="A263" s="40">
        <v>33177</v>
      </c>
      <c r="B263" s="48">
        <v>1990</v>
      </c>
      <c r="C263" s="47">
        <v>10</v>
      </c>
      <c r="D263" s="37">
        <v>64.263000000000005</v>
      </c>
      <c r="E263" s="37">
        <v>2.8039999999999998</v>
      </c>
      <c r="F263" s="37">
        <v>117.4</v>
      </c>
      <c r="G263" s="37">
        <v>17.899999999999999</v>
      </c>
      <c r="H263" s="36">
        <v>47.581000000000003</v>
      </c>
      <c r="I263" s="36">
        <v>3.3210000000000002</v>
      </c>
      <c r="J263" s="50"/>
      <c r="K263" s="50"/>
      <c r="L263" s="50"/>
      <c r="M263" s="50"/>
      <c r="N263" s="50"/>
      <c r="O263" s="50"/>
    </row>
    <row r="264" spans="1:15" s="49" customFormat="1" x14ac:dyDescent="0.2">
      <c r="A264" s="40">
        <v>33207</v>
      </c>
      <c r="B264" s="48">
        <v>1990</v>
      </c>
      <c r="C264" s="47">
        <v>11</v>
      </c>
      <c r="D264" s="37">
        <v>64.438999999999993</v>
      </c>
      <c r="E264" s="37">
        <v>3.3250000000000002</v>
      </c>
      <c r="F264" s="37">
        <v>117.7</v>
      </c>
      <c r="G264" s="37">
        <v>3.11</v>
      </c>
      <c r="H264" s="36">
        <v>47.661000000000001</v>
      </c>
      <c r="I264" s="36">
        <v>2.0270000000000001</v>
      </c>
      <c r="J264" s="50"/>
      <c r="K264" s="50"/>
      <c r="L264" s="50"/>
      <c r="M264" s="50"/>
      <c r="N264" s="50"/>
      <c r="O264" s="50"/>
    </row>
    <row r="265" spans="1:15" s="49" customFormat="1" x14ac:dyDescent="0.2">
      <c r="A265" s="40">
        <v>33238</v>
      </c>
      <c r="B265" s="48">
        <v>1990</v>
      </c>
      <c r="C265" s="47">
        <v>12</v>
      </c>
      <c r="D265" s="37">
        <v>64.653999999999996</v>
      </c>
      <c r="E265" s="37">
        <v>4.0839999999999996</v>
      </c>
      <c r="F265" s="37">
        <v>116.9</v>
      </c>
      <c r="G265" s="37">
        <v>-7.8579999999999997</v>
      </c>
      <c r="H265" s="36">
        <v>47.69</v>
      </c>
      <c r="I265" s="36">
        <v>0.74399999999999999</v>
      </c>
      <c r="J265" s="50"/>
      <c r="K265" s="50"/>
      <c r="L265" s="50"/>
      <c r="M265" s="50"/>
      <c r="N265" s="50"/>
      <c r="O265" s="50"/>
    </row>
    <row r="266" spans="1:15" s="49" customFormat="1" x14ac:dyDescent="0.2">
      <c r="A266" s="40">
        <v>33269</v>
      </c>
      <c r="B266" s="48">
        <v>1991</v>
      </c>
      <c r="C266" s="47">
        <v>1</v>
      </c>
      <c r="D266" s="37">
        <v>64.888000000000005</v>
      </c>
      <c r="E266" s="37">
        <v>4.4390000000000001</v>
      </c>
      <c r="F266" s="37">
        <v>116.9</v>
      </c>
      <c r="G266" s="37">
        <v>0</v>
      </c>
      <c r="H266" s="36">
        <v>47.735999999999997</v>
      </c>
      <c r="I266" s="36">
        <v>1.151</v>
      </c>
      <c r="J266" s="50"/>
      <c r="K266" s="50"/>
      <c r="L266" s="50"/>
      <c r="M266" s="50"/>
      <c r="N266" s="50"/>
      <c r="O266" s="50"/>
    </row>
    <row r="267" spans="1:15" s="49" customFormat="1" x14ac:dyDescent="0.2">
      <c r="A267" s="40">
        <v>33297</v>
      </c>
      <c r="B267" s="48">
        <v>1991</v>
      </c>
      <c r="C267" s="47">
        <v>2</v>
      </c>
      <c r="D267" s="37">
        <v>65.091999999999999</v>
      </c>
      <c r="E267" s="37">
        <v>3.8359999999999999</v>
      </c>
      <c r="F267" s="37">
        <v>115.9</v>
      </c>
      <c r="G267" s="37">
        <v>-9.7959999999999994</v>
      </c>
      <c r="H267" s="36">
        <v>47.874000000000002</v>
      </c>
      <c r="I267" s="36">
        <v>3.5179999999999998</v>
      </c>
      <c r="J267" s="50"/>
      <c r="K267" s="50"/>
      <c r="L267" s="50"/>
      <c r="M267" s="50"/>
      <c r="N267" s="50"/>
      <c r="O267" s="50"/>
    </row>
    <row r="268" spans="1:15" s="49" customFormat="1" x14ac:dyDescent="0.2">
      <c r="A268" s="40">
        <v>33328</v>
      </c>
      <c r="B268" s="48">
        <v>1991</v>
      </c>
      <c r="C268" s="47">
        <v>3</v>
      </c>
      <c r="D268" s="37">
        <v>65.254999999999995</v>
      </c>
      <c r="E268" s="37">
        <v>3.04</v>
      </c>
      <c r="F268" s="37">
        <v>114.7</v>
      </c>
      <c r="G268" s="37">
        <v>-11.741</v>
      </c>
      <c r="H268" s="36">
        <v>48.152000000000001</v>
      </c>
      <c r="I268" s="36">
        <v>7.2009999999999996</v>
      </c>
      <c r="J268" s="50"/>
      <c r="K268" s="50"/>
      <c r="L268" s="50"/>
      <c r="M268" s="50"/>
      <c r="N268" s="50"/>
      <c r="O268" s="50"/>
    </row>
    <row r="269" spans="1:15" s="49" customFormat="1" x14ac:dyDescent="0.2">
      <c r="A269" s="40">
        <v>33358</v>
      </c>
      <c r="B269" s="48">
        <v>1991</v>
      </c>
      <c r="C269" s="47">
        <v>4</v>
      </c>
      <c r="D269" s="37">
        <v>65.397000000000006</v>
      </c>
      <c r="E269" s="37">
        <v>2.6379999999999999</v>
      </c>
      <c r="F269" s="37">
        <v>114.2</v>
      </c>
      <c r="G269" s="37">
        <v>-5.1070000000000002</v>
      </c>
      <c r="H269" s="36">
        <v>48.521000000000001</v>
      </c>
      <c r="I269" s="36">
        <v>9.5890000000000004</v>
      </c>
      <c r="J269" s="50"/>
      <c r="K269" s="50"/>
      <c r="L269" s="50"/>
      <c r="M269" s="50"/>
      <c r="N269" s="50"/>
      <c r="O269" s="50"/>
    </row>
    <row r="270" spans="1:15" s="49" customFormat="1" x14ac:dyDescent="0.2">
      <c r="A270" s="40">
        <v>33389</v>
      </c>
      <c r="B270" s="48">
        <v>1991</v>
      </c>
      <c r="C270" s="47">
        <v>5</v>
      </c>
      <c r="D270" s="37">
        <v>65.540000000000006</v>
      </c>
      <c r="E270" s="37">
        <v>2.6619999999999999</v>
      </c>
      <c r="F270" s="37">
        <v>114.1</v>
      </c>
      <c r="G270" s="37">
        <v>-1.046</v>
      </c>
      <c r="H270" s="36">
        <v>48.872</v>
      </c>
      <c r="I270" s="36">
        <v>9.0530000000000008</v>
      </c>
      <c r="J270" s="50"/>
      <c r="K270" s="50"/>
      <c r="L270" s="50"/>
      <c r="M270" s="50"/>
      <c r="N270" s="50"/>
      <c r="O270" s="50"/>
    </row>
    <row r="271" spans="1:15" s="49" customFormat="1" x14ac:dyDescent="0.2">
      <c r="A271" s="40">
        <v>33419</v>
      </c>
      <c r="B271" s="48">
        <v>1991</v>
      </c>
      <c r="C271" s="47">
        <v>6</v>
      </c>
      <c r="D271" s="37">
        <v>65.704999999999998</v>
      </c>
      <c r="E271" s="37">
        <v>3.06</v>
      </c>
      <c r="F271" s="37">
        <v>113.9</v>
      </c>
      <c r="G271" s="37">
        <v>-2.0830000000000002</v>
      </c>
      <c r="H271" s="36">
        <v>49.131999999999998</v>
      </c>
      <c r="I271" s="36">
        <v>6.5659999999999998</v>
      </c>
      <c r="J271" s="50"/>
      <c r="K271" s="50"/>
      <c r="L271" s="50"/>
      <c r="M271" s="50"/>
      <c r="N271" s="50"/>
      <c r="O271" s="50"/>
    </row>
    <row r="272" spans="1:15" s="49" customFormat="1" x14ac:dyDescent="0.2">
      <c r="A272" s="40">
        <v>33450</v>
      </c>
      <c r="B272" s="48">
        <v>1991</v>
      </c>
      <c r="C272" s="47">
        <v>7</v>
      </c>
      <c r="D272" s="37">
        <v>65.882999999999996</v>
      </c>
      <c r="E272" s="37">
        <v>3.302</v>
      </c>
      <c r="F272" s="37">
        <v>113.6</v>
      </c>
      <c r="G272" s="37">
        <v>-3.1150000000000002</v>
      </c>
      <c r="H272" s="36">
        <v>49.305999999999997</v>
      </c>
      <c r="I272" s="36">
        <v>4.3289999999999997</v>
      </c>
      <c r="J272" s="50"/>
      <c r="K272" s="50"/>
      <c r="L272" s="50"/>
      <c r="M272" s="50"/>
      <c r="N272" s="50"/>
      <c r="O272" s="50"/>
    </row>
    <row r="273" spans="1:15" s="49" customFormat="1" x14ac:dyDescent="0.2">
      <c r="A273" s="40">
        <v>33481</v>
      </c>
      <c r="B273" s="48">
        <v>1991</v>
      </c>
      <c r="C273" s="47">
        <v>8</v>
      </c>
      <c r="D273" s="37">
        <v>66.058999999999997</v>
      </c>
      <c r="E273" s="37">
        <v>3.2589999999999999</v>
      </c>
      <c r="F273" s="37">
        <v>113.8</v>
      </c>
      <c r="G273" s="37">
        <v>2.133</v>
      </c>
      <c r="H273" s="36">
        <v>49.430999999999997</v>
      </c>
      <c r="I273" s="36">
        <v>3.0790000000000002</v>
      </c>
      <c r="J273" s="50"/>
      <c r="K273" s="50"/>
      <c r="L273" s="50"/>
      <c r="M273" s="50"/>
      <c r="N273" s="50"/>
      <c r="O273" s="50"/>
    </row>
    <row r="274" spans="1:15" s="49" customFormat="1" x14ac:dyDescent="0.2">
      <c r="A274" s="40">
        <v>33511</v>
      </c>
      <c r="B274" s="48">
        <v>1991</v>
      </c>
      <c r="C274" s="47">
        <v>9</v>
      </c>
      <c r="D274" s="37">
        <v>66.212999999999994</v>
      </c>
      <c r="E274" s="37">
        <v>2.8330000000000002</v>
      </c>
      <c r="F274" s="37">
        <v>114</v>
      </c>
      <c r="G274" s="37">
        <v>2.129</v>
      </c>
      <c r="H274" s="36">
        <v>49.545000000000002</v>
      </c>
      <c r="I274" s="36">
        <v>2.8260000000000001</v>
      </c>
      <c r="J274" s="50"/>
      <c r="K274" s="50"/>
      <c r="L274" s="50"/>
      <c r="M274" s="50"/>
      <c r="N274" s="50"/>
      <c r="O274" s="50"/>
    </row>
    <row r="275" spans="1:15" s="49" customFormat="1" x14ac:dyDescent="0.2">
      <c r="A275" s="40">
        <v>33542</v>
      </c>
      <c r="B275" s="48">
        <v>1991</v>
      </c>
      <c r="C275" s="47">
        <v>10</v>
      </c>
      <c r="D275" s="37">
        <v>66.341999999999999</v>
      </c>
      <c r="E275" s="37">
        <v>2.355</v>
      </c>
      <c r="F275" s="37">
        <v>114</v>
      </c>
      <c r="G275" s="37">
        <v>0</v>
      </c>
      <c r="H275" s="36">
        <v>49.720999999999997</v>
      </c>
      <c r="I275" s="36">
        <v>4.3330000000000002</v>
      </c>
      <c r="J275" s="50"/>
      <c r="K275" s="50"/>
      <c r="L275" s="50"/>
      <c r="M275" s="50"/>
      <c r="N275" s="50"/>
      <c r="O275" s="50"/>
    </row>
    <row r="276" spans="1:15" s="49" customFormat="1" x14ac:dyDescent="0.2">
      <c r="A276" s="40">
        <v>33572</v>
      </c>
      <c r="B276" s="48">
        <v>1991</v>
      </c>
      <c r="C276" s="47">
        <v>11</v>
      </c>
      <c r="D276" s="37">
        <v>66.441999999999993</v>
      </c>
      <c r="E276" s="37">
        <v>1.8360000000000001</v>
      </c>
      <c r="F276" s="37">
        <v>114.1</v>
      </c>
      <c r="G276" s="37">
        <v>1.0580000000000001</v>
      </c>
      <c r="H276" s="36">
        <v>50.030999999999999</v>
      </c>
      <c r="I276" s="36">
        <v>7.7350000000000003</v>
      </c>
      <c r="J276" s="50"/>
      <c r="K276" s="50"/>
      <c r="L276" s="50"/>
      <c r="M276" s="50"/>
      <c r="N276" s="50"/>
      <c r="O276" s="50"/>
    </row>
    <row r="277" spans="1:15" s="49" customFormat="1" x14ac:dyDescent="0.2">
      <c r="A277" s="40">
        <v>33603</v>
      </c>
      <c r="B277" s="48">
        <v>1991</v>
      </c>
      <c r="C277" s="47">
        <v>12</v>
      </c>
      <c r="D277" s="37">
        <v>66.518000000000001</v>
      </c>
      <c r="E277" s="37">
        <v>1.377</v>
      </c>
      <c r="F277" s="37">
        <v>114</v>
      </c>
      <c r="G277" s="37">
        <v>-1.0469999999999999</v>
      </c>
      <c r="H277" s="36">
        <v>50.505000000000003</v>
      </c>
      <c r="I277" s="36">
        <v>11.986000000000001</v>
      </c>
      <c r="J277" s="50"/>
      <c r="K277" s="50"/>
      <c r="L277" s="50"/>
      <c r="M277" s="50"/>
      <c r="N277" s="50"/>
      <c r="O277" s="50"/>
    </row>
    <row r="278" spans="1:15" s="46" customFormat="1" x14ac:dyDescent="0.2">
      <c r="A278" s="40">
        <v>33634</v>
      </c>
      <c r="B278" s="48">
        <v>1992</v>
      </c>
      <c r="C278" s="47">
        <v>1</v>
      </c>
      <c r="D278" s="37">
        <v>66.591999999999999</v>
      </c>
      <c r="E278" s="37">
        <v>1.34</v>
      </c>
      <c r="F278" s="37">
        <v>113.4</v>
      </c>
      <c r="G278" s="37">
        <v>-6.1360000000000001</v>
      </c>
      <c r="H278" s="36">
        <v>51.04</v>
      </c>
      <c r="I278" s="36">
        <v>13.484999999999999</v>
      </c>
    </row>
    <row r="279" spans="1:15" s="46" customFormat="1" x14ac:dyDescent="0.2">
      <c r="A279" s="40">
        <v>33663</v>
      </c>
      <c r="B279" s="48">
        <v>1992</v>
      </c>
      <c r="C279" s="47">
        <v>2</v>
      </c>
      <c r="D279" s="37">
        <v>66.686999999999998</v>
      </c>
      <c r="E279" s="37">
        <v>1.724</v>
      </c>
      <c r="F279" s="37">
        <v>113.8</v>
      </c>
      <c r="G279" s="37">
        <v>4.3159999999999998</v>
      </c>
      <c r="H279" s="36">
        <v>51.457999999999998</v>
      </c>
      <c r="I279" s="36">
        <v>10.276999999999999</v>
      </c>
    </row>
    <row r="280" spans="1:15" s="46" customFormat="1" x14ac:dyDescent="0.2">
      <c r="A280" s="40">
        <v>33694</v>
      </c>
      <c r="B280" s="48">
        <v>1992</v>
      </c>
      <c r="C280" s="47">
        <v>3</v>
      </c>
      <c r="D280" s="37">
        <v>66.819999999999993</v>
      </c>
      <c r="E280" s="37">
        <v>2.4249999999999998</v>
      </c>
      <c r="F280" s="37">
        <v>113.9</v>
      </c>
      <c r="G280" s="37">
        <v>1.06</v>
      </c>
      <c r="H280" s="36">
        <v>51.677</v>
      </c>
      <c r="I280" s="36">
        <v>5.2249999999999996</v>
      </c>
    </row>
    <row r="281" spans="1:15" s="46" customFormat="1" x14ac:dyDescent="0.2">
      <c r="A281" s="40">
        <v>33724</v>
      </c>
      <c r="B281" s="48">
        <v>1992</v>
      </c>
      <c r="C281" s="47">
        <v>4</v>
      </c>
      <c r="D281" s="37">
        <v>66.972999999999999</v>
      </c>
      <c r="E281" s="37">
        <v>2.7789999999999999</v>
      </c>
      <c r="F281" s="37">
        <v>114.1</v>
      </c>
      <c r="G281" s="37">
        <v>2.1280000000000001</v>
      </c>
      <c r="H281" s="36">
        <v>51.765999999999998</v>
      </c>
      <c r="I281" s="36">
        <v>2.097</v>
      </c>
    </row>
    <row r="282" spans="1:15" s="46" customFormat="1" x14ac:dyDescent="0.2">
      <c r="A282" s="40">
        <v>33755</v>
      </c>
      <c r="B282" s="48">
        <v>1992</v>
      </c>
      <c r="C282" s="47">
        <v>5</v>
      </c>
      <c r="D282" s="37">
        <v>67.11</v>
      </c>
      <c r="E282" s="37">
        <v>2.4790000000000001</v>
      </c>
      <c r="F282" s="37">
        <v>114.5</v>
      </c>
      <c r="G282" s="37">
        <v>4.2889999999999997</v>
      </c>
      <c r="H282" s="36">
        <v>51.843000000000004</v>
      </c>
      <c r="I282" s="36">
        <v>1.802</v>
      </c>
    </row>
    <row r="283" spans="1:15" s="46" customFormat="1" x14ac:dyDescent="0.2">
      <c r="A283" s="40">
        <v>33785</v>
      </c>
      <c r="B283" s="48">
        <v>1992</v>
      </c>
      <c r="C283" s="47">
        <v>6</v>
      </c>
      <c r="D283" s="37">
        <v>67.210999999999999</v>
      </c>
      <c r="E283" s="37">
        <v>1.819</v>
      </c>
      <c r="F283" s="37">
        <v>115.1</v>
      </c>
      <c r="G283" s="37">
        <v>6.4729999999999999</v>
      </c>
      <c r="H283" s="36">
        <v>51.999000000000002</v>
      </c>
      <c r="I283" s="36">
        <v>3.6579999999999999</v>
      </c>
    </row>
    <row r="284" spans="1:15" s="46" customFormat="1" x14ac:dyDescent="0.2">
      <c r="A284" s="40">
        <v>33816</v>
      </c>
      <c r="B284" s="48">
        <v>1992</v>
      </c>
      <c r="C284" s="47">
        <v>7</v>
      </c>
      <c r="D284" s="37">
        <v>67.296999999999997</v>
      </c>
      <c r="E284" s="37">
        <v>1.554</v>
      </c>
      <c r="F284" s="37">
        <v>115.2</v>
      </c>
      <c r="G284" s="37">
        <v>1.048</v>
      </c>
      <c r="H284" s="36">
        <v>52.222000000000001</v>
      </c>
      <c r="I284" s="36">
        <v>5.2729999999999997</v>
      </c>
    </row>
    <row r="285" spans="1:15" s="46" customFormat="1" x14ac:dyDescent="0.2">
      <c r="A285" s="40">
        <v>33847</v>
      </c>
      <c r="B285" s="48">
        <v>1992</v>
      </c>
      <c r="C285" s="47">
        <v>8</v>
      </c>
      <c r="D285" s="37">
        <v>67.406999999999996</v>
      </c>
      <c r="E285" s="37">
        <v>1.97</v>
      </c>
      <c r="F285" s="37">
        <v>115.1</v>
      </c>
      <c r="G285" s="37">
        <v>-1.0369999999999999</v>
      </c>
      <c r="H285" s="36">
        <v>52.470999999999997</v>
      </c>
      <c r="I285" s="36">
        <v>5.8789999999999996</v>
      </c>
    </row>
    <row r="286" spans="1:15" s="46" customFormat="1" x14ac:dyDescent="0.2">
      <c r="A286" s="40">
        <v>33877</v>
      </c>
      <c r="B286" s="48">
        <v>1992</v>
      </c>
      <c r="C286" s="47">
        <v>9</v>
      </c>
      <c r="D286" s="37">
        <v>67.558000000000007</v>
      </c>
      <c r="E286" s="37">
        <v>2.722</v>
      </c>
      <c r="F286" s="37">
        <v>115.3</v>
      </c>
      <c r="G286" s="37">
        <v>2.105</v>
      </c>
      <c r="H286" s="36">
        <v>52.689</v>
      </c>
      <c r="I286" s="36">
        <v>5.0940000000000003</v>
      </c>
    </row>
    <row r="287" spans="1:15" s="46" customFormat="1" x14ac:dyDescent="0.2">
      <c r="A287" s="40">
        <v>33908</v>
      </c>
      <c r="B287" s="48">
        <v>1992</v>
      </c>
      <c r="C287" s="47">
        <v>10</v>
      </c>
      <c r="D287" s="37">
        <v>67.733999999999995</v>
      </c>
      <c r="E287" s="37">
        <v>3.17</v>
      </c>
      <c r="F287" s="37">
        <v>115.3</v>
      </c>
      <c r="G287" s="37">
        <v>0</v>
      </c>
      <c r="H287" s="36">
        <v>52.817999999999998</v>
      </c>
      <c r="I287" s="36">
        <v>2.9870000000000001</v>
      </c>
    </row>
    <row r="288" spans="1:15" s="46" customFormat="1" x14ac:dyDescent="0.2">
      <c r="A288" s="40">
        <v>33938</v>
      </c>
      <c r="B288" s="48">
        <v>1992</v>
      </c>
      <c r="C288" s="47">
        <v>11</v>
      </c>
      <c r="D288" s="37">
        <v>67.903000000000006</v>
      </c>
      <c r="E288" s="37">
        <v>3.0470000000000002</v>
      </c>
      <c r="F288" s="37">
        <v>115.1</v>
      </c>
      <c r="G288" s="37">
        <v>-2.0619999999999998</v>
      </c>
      <c r="H288" s="36">
        <v>52.798000000000002</v>
      </c>
      <c r="I288" s="36">
        <v>-0.46600000000000003</v>
      </c>
    </row>
    <row r="289" spans="1:9" s="46" customFormat="1" x14ac:dyDescent="0.2">
      <c r="A289" s="40">
        <v>33969</v>
      </c>
      <c r="B289" s="48">
        <v>1992</v>
      </c>
      <c r="C289" s="47">
        <v>12</v>
      </c>
      <c r="D289" s="37">
        <v>68.045000000000002</v>
      </c>
      <c r="E289" s="37">
        <v>2.54</v>
      </c>
      <c r="F289" s="37">
        <v>115.1</v>
      </c>
      <c r="G289" s="37">
        <v>0</v>
      </c>
      <c r="H289" s="36">
        <v>52.609000000000002</v>
      </c>
      <c r="I289" s="36">
        <v>-4.1980000000000004</v>
      </c>
    </row>
    <row r="290" spans="1:9" s="46" customFormat="1" x14ac:dyDescent="0.2">
      <c r="A290" s="40">
        <v>34000</v>
      </c>
      <c r="B290" s="47">
        <v>1993</v>
      </c>
      <c r="C290" s="47">
        <v>1</v>
      </c>
      <c r="D290" s="37">
        <v>68.171999999999997</v>
      </c>
      <c r="E290" s="37">
        <v>2.2509999999999999</v>
      </c>
      <c r="F290" s="37">
        <v>115.4</v>
      </c>
      <c r="G290" s="37">
        <v>3.173</v>
      </c>
      <c r="H290" s="36">
        <v>52.377000000000002</v>
      </c>
      <c r="I290" s="36">
        <v>-5.18</v>
      </c>
    </row>
    <row r="291" spans="1:9" s="46" customFormat="1" x14ac:dyDescent="0.2">
      <c r="A291" s="40">
        <v>34028</v>
      </c>
      <c r="B291" s="47">
        <v>1993</v>
      </c>
      <c r="C291" s="47">
        <v>2</v>
      </c>
      <c r="D291" s="37">
        <v>68.293000000000006</v>
      </c>
      <c r="E291" s="37">
        <v>2.1629999999999998</v>
      </c>
      <c r="F291" s="37">
        <v>115.9</v>
      </c>
      <c r="G291" s="37">
        <v>5.3250000000000002</v>
      </c>
      <c r="H291" s="36">
        <v>52.277000000000001</v>
      </c>
      <c r="I291" s="36">
        <v>-2.258</v>
      </c>
    </row>
    <row r="292" spans="1:9" s="46" customFormat="1" x14ac:dyDescent="0.2">
      <c r="A292" s="40">
        <v>34059</v>
      </c>
      <c r="B292" s="47">
        <v>1993</v>
      </c>
      <c r="C292" s="47">
        <v>3</v>
      </c>
      <c r="D292" s="37">
        <v>68.427999999999997</v>
      </c>
      <c r="E292" s="37">
        <v>2.4</v>
      </c>
      <c r="F292" s="37">
        <v>116.3</v>
      </c>
      <c r="G292" s="37">
        <v>4.2210000000000001</v>
      </c>
      <c r="H292" s="36">
        <v>52.395000000000003</v>
      </c>
      <c r="I292" s="36">
        <v>2.7509999999999999</v>
      </c>
    </row>
    <row r="293" spans="1:9" s="46" customFormat="1" x14ac:dyDescent="0.2">
      <c r="A293" s="40">
        <v>34089</v>
      </c>
      <c r="B293" s="47">
        <v>1993</v>
      </c>
      <c r="C293" s="47">
        <v>4</v>
      </c>
      <c r="D293" s="37">
        <v>68.572999999999993</v>
      </c>
      <c r="E293" s="37">
        <v>2.569</v>
      </c>
      <c r="F293" s="37">
        <v>116.6</v>
      </c>
      <c r="G293" s="37">
        <v>3.14</v>
      </c>
      <c r="H293" s="36">
        <v>52.631</v>
      </c>
      <c r="I293" s="36">
        <v>5.5389999999999997</v>
      </c>
    </row>
    <row r="294" spans="1:9" s="46" customFormat="1" x14ac:dyDescent="0.2">
      <c r="A294" s="40">
        <v>34120</v>
      </c>
      <c r="B294" s="47">
        <v>1993</v>
      </c>
      <c r="C294" s="47">
        <v>5</v>
      </c>
      <c r="D294" s="37">
        <v>68.707999999999998</v>
      </c>
      <c r="E294" s="37">
        <v>2.375</v>
      </c>
      <c r="F294" s="37">
        <v>116.3</v>
      </c>
      <c r="G294" s="37">
        <v>-3.044</v>
      </c>
      <c r="H294" s="36">
        <v>52.802999999999997</v>
      </c>
      <c r="I294" s="36">
        <v>3.9809999999999999</v>
      </c>
    </row>
    <row r="295" spans="1:9" s="46" customFormat="1" x14ac:dyDescent="0.2">
      <c r="A295" s="40">
        <v>34150</v>
      </c>
      <c r="B295" s="47">
        <v>1993</v>
      </c>
      <c r="C295" s="47">
        <v>6</v>
      </c>
      <c r="D295" s="37">
        <v>68.822000000000003</v>
      </c>
      <c r="E295" s="37">
        <v>2.0169999999999999</v>
      </c>
      <c r="F295" s="37">
        <v>116.3</v>
      </c>
      <c r="G295" s="37">
        <v>0</v>
      </c>
      <c r="H295" s="36">
        <v>52.795999999999999</v>
      </c>
      <c r="I295" s="36">
        <v>-0.15</v>
      </c>
    </row>
    <row r="296" spans="1:9" s="46" customFormat="1" x14ac:dyDescent="0.2">
      <c r="A296" s="40">
        <v>34181</v>
      </c>
      <c r="B296" s="47">
        <v>1993</v>
      </c>
      <c r="C296" s="47">
        <v>7</v>
      </c>
      <c r="D296" s="37">
        <v>68.927000000000007</v>
      </c>
      <c r="E296" s="37">
        <v>1.8460000000000001</v>
      </c>
      <c r="F296" s="37">
        <v>116.3</v>
      </c>
      <c r="G296" s="37">
        <v>0</v>
      </c>
      <c r="H296" s="36">
        <v>52.707000000000001</v>
      </c>
      <c r="I296" s="36">
        <v>-2.0059999999999998</v>
      </c>
    </row>
    <row r="297" spans="1:9" s="46" customFormat="1" x14ac:dyDescent="0.2">
      <c r="A297" s="40">
        <v>34212</v>
      </c>
      <c r="B297" s="47">
        <v>1993</v>
      </c>
      <c r="C297" s="47">
        <v>8</v>
      </c>
      <c r="D297" s="37">
        <v>69.042000000000002</v>
      </c>
      <c r="E297" s="37">
        <v>2.016</v>
      </c>
      <c r="F297" s="37">
        <v>116.2</v>
      </c>
      <c r="G297" s="37">
        <v>-1.0269999999999999</v>
      </c>
      <c r="H297" s="36">
        <v>52.703000000000003</v>
      </c>
      <c r="I297" s="36">
        <v>-8.6999999999999994E-2</v>
      </c>
    </row>
    <row r="298" spans="1:9" s="46" customFormat="1" x14ac:dyDescent="0.2">
      <c r="A298" s="40">
        <v>34242</v>
      </c>
      <c r="B298" s="47">
        <v>1993</v>
      </c>
      <c r="C298" s="47">
        <v>9</v>
      </c>
      <c r="D298" s="37">
        <v>69.173000000000002</v>
      </c>
      <c r="E298" s="37">
        <v>2.3149999999999999</v>
      </c>
      <c r="F298" s="37">
        <v>116.3</v>
      </c>
      <c r="G298" s="37">
        <v>1.038</v>
      </c>
      <c r="H298" s="36">
        <v>52.88</v>
      </c>
      <c r="I298" s="36">
        <v>4.0910000000000002</v>
      </c>
    </row>
    <row r="299" spans="1:9" s="46" customFormat="1" x14ac:dyDescent="0.2">
      <c r="A299" s="40">
        <v>34273</v>
      </c>
      <c r="B299" s="47">
        <v>1993</v>
      </c>
      <c r="C299" s="47">
        <v>10</v>
      </c>
      <c r="D299" s="37">
        <v>69.316000000000003</v>
      </c>
      <c r="E299" s="37">
        <v>2.5059999999999998</v>
      </c>
      <c r="F299" s="37">
        <v>116.4</v>
      </c>
      <c r="G299" s="37">
        <v>1.0369999999999999</v>
      </c>
      <c r="H299" s="36">
        <v>53.116</v>
      </c>
      <c r="I299" s="36">
        <v>5.49</v>
      </c>
    </row>
    <row r="300" spans="1:9" s="46" customFormat="1" x14ac:dyDescent="0.2">
      <c r="A300" s="40">
        <v>34303</v>
      </c>
      <c r="B300" s="47">
        <v>1993</v>
      </c>
      <c r="C300" s="47">
        <v>11</v>
      </c>
      <c r="D300" s="37">
        <v>69.456000000000003</v>
      </c>
      <c r="E300" s="37">
        <v>2.452</v>
      </c>
      <c r="F300" s="37">
        <v>116.5</v>
      </c>
      <c r="G300" s="37">
        <v>1.036</v>
      </c>
      <c r="H300" s="36">
        <v>53.225000000000001</v>
      </c>
      <c r="I300" s="36">
        <v>2.4910000000000001</v>
      </c>
    </row>
    <row r="301" spans="1:9" s="46" customFormat="1" x14ac:dyDescent="0.2">
      <c r="A301" s="40">
        <v>34334</v>
      </c>
      <c r="B301" s="47">
        <v>1993</v>
      </c>
      <c r="C301" s="47">
        <v>12</v>
      </c>
      <c r="D301" s="37">
        <v>69.584000000000003</v>
      </c>
      <c r="E301" s="37">
        <v>2.2200000000000002</v>
      </c>
      <c r="F301" s="37">
        <v>116.2</v>
      </c>
      <c r="G301" s="37">
        <v>-3.0470000000000002</v>
      </c>
      <c r="H301" s="36">
        <v>53.097000000000001</v>
      </c>
      <c r="I301" s="36">
        <v>-2.831</v>
      </c>
    </row>
    <row r="302" spans="1:9" s="46" customFormat="1" x14ac:dyDescent="0.2">
      <c r="A302" s="40">
        <v>34365</v>
      </c>
      <c r="B302" s="47">
        <v>1994</v>
      </c>
      <c r="C302" s="47">
        <v>1</v>
      </c>
      <c r="D302" s="37">
        <v>69.700999999999993</v>
      </c>
      <c r="E302" s="37">
        <v>2.0499999999999998</v>
      </c>
      <c r="F302" s="37">
        <v>116.5</v>
      </c>
      <c r="G302" s="37">
        <v>3.1419999999999999</v>
      </c>
      <c r="H302" s="36">
        <v>52.868000000000002</v>
      </c>
      <c r="I302" s="36">
        <v>-5.0620000000000003</v>
      </c>
    </row>
    <row r="303" spans="1:9" s="46" customFormat="1" x14ac:dyDescent="0.2">
      <c r="A303" s="40">
        <v>34393</v>
      </c>
      <c r="B303" s="47">
        <v>1994</v>
      </c>
      <c r="C303" s="47">
        <v>2</v>
      </c>
      <c r="D303" s="37">
        <v>69.807000000000002</v>
      </c>
      <c r="E303" s="37">
        <v>1.843</v>
      </c>
      <c r="F303" s="37">
        <v>116.9</v>
      </c>
      <c r="G303" s="37">
        <v>4.1989999999999998</v>
      </c>
      <c r="H303" s="36">
        <v>52.758000000000003</v>
      </c>
      <c r="I303" s="36">
        <v>-2.4710000000000001</v>
      </c>
    </row>
    <row r="304" spans="1:9" s="46" customFormat="1" x14ac:dyDescent="0.2">
      <c r="A304" s="40">
        <v>34424</v>
      </c>
      <c r="B304" s="47">
        <v>1994</v>
      </c>
      <c r="C304" s="47">
        <v>3</v>
      </c>
      <c r="D304" s="37">
        <v>69.912000000000006</v>
      </c>
      <c r="E304" s="37">
        <v>1.8169999999999999</v>
      </c>
      <c r="F304" s="37">
        <v>117.1</v>
      </c>
      <c r="G304" s="37">
        <v>2.0720000000000001</v>
      </c>
      <c r="H304" s="36">
        <v>52.883000000000003</v>
      </c>
      <c r="I304" s="36">
        <v>2.8879999999999999</v>
      </c>
    </row>
    <row r="305" spans="1:9" s="46" customFormat="1" x14ac:dyDescent="0.2">
      <c r="A305" s="40">
        <v>34454</v>
      </c>
      <c r="B305" s="47">
        <v>1994</v>
      </c>
      <c r="C305" s="47">
        <v>4</v>
      </c>
      <c r="D305" s="37">
        <v>70.022999999999996</v>
      </c>
      <c r="E305" s="37">
        <v>1.91</v>
      </c>
      <c r="F305" s="37">
        <v>117.1</v>
      </c>
      <c r="G305" s="37">
        <v>0</v>
      </c>
      <c r="H305" s="36">
        <v>53.143000000000001</v>
      </c>
      <c r="I305" s="36">
        <v>6.0529999999999999</v>
      </c>
    </row>
    <row r="306" spans="1:9" s="46" customFormat="1" x14ac:dyDescent="0.2">
      <c r="A306" s="40">
        <v>34485</v>
      </c>
      <c r="B306" s="47">
        <v>1994</v>
      </c>
      <c r="C306" s="47">
        <v>5</v>
      </c>
      <c r="D306" s="37">
        <v>70.138000000000005</v>
      </c>
      <c r="E306" s="37">
        <v>1.9930000000000001</v>
      </c>
      <c r="F306" s="37">
        <v>117.2</v>
      </c>
      <c r="G306" s="37">
        <v>1.03</v>
      </c>
      <c r="H306" s="36">
        <v>53.343000000000004</v>
      </c>
      <c r="I306" s="36">
        <v>4.6040000000000001</v>
      </c>
    </row>
    <row r="307" spans="1:9" s="46" customFormat="1" x14ac:dyDescent="0.2">
      <c r="A307" s="40">
        <v>34515</v>
      </c>
      <c r="B307" s="47">
        <v>1994</v>
      </c>
      <c r="C307" s="47">
        <v>6</v>
      </c>
      <c r="D307" s="37">
        <v>70.260000000000005</v>
      </c>
      <c r="E307" s="37">
        <v>2.1040000000000001</v>
      </c>
      <c r="F307" s="37">
        <v>117.8</v>
      </c>
      <c r="G307" s="37">
        <v>6.319</v>
      </c>
      <c r="H307" s="36">
        <v>53.354999999999997</v>
      </c>
      <c r="I307" s="36">
        <v>0.29099999999999998</v>
      </c>
    </row>
    <row r="308" spans="1:9" s="46" customFormat="1" x14ac:dyDescent="0.2">
      <c r="A308" s="40">
        <v>34546</v>
      </c>
      <c r="B308" s="47">
        <v>1994</v>
      </c>
      <c r="C308" s="47">
        <v>7</v>
      </c>
      <c r="D308" s="37">
        <v>70.385999999999996</v>
      </c>
      <c r="E308" s="37">
        <v>2.1819999999999999</v>
      </c>
      <c r="F308" s="37">
        <v>118.3</v>
      </c>
      <c r="G308" s="37">
        <v>5.2140000000000004</v>
      </c>
      <c r="H308" s="36">
        <v>53.262999999999998</v>
      </c>
      <c r="I308" s="36">
        <v>-2.0710000000000002</v>
      </c>
    </row>
    <row r="309" spans="1:9" s="46" customFormat="1" x14ac:dyDescent="0.2">
      <c r="A309" s="40">
        <v>34577</v>
      </c>
      <c r="B309" s="47">
        <v>1994</v>
      </c>
      <c r="C309" s="47">
        <v>8</v>
      </c>
      <c r="D309" s="37">
        <v>70.516000000000005</v>
      </c>
      <c r="E309" s="37">
        <v>2.2410000000000001</v>
      </c>
      <c r="F309" s="37">
        <v>119.1</v>
      </c>
      <c r="G309" s="37">
        <v>8.4239999999999995</v>
      </c>
      <c r="H309" s="36">
        <v>53.216000000000001</v>
      </c>
      <c r="I309" s="36">
        <v>-1.0429999999999999</v>
      </c>
    </row>
    <row r="310" spans="1:9" s="46" customFormat="1" x14ac:dyDescent="0.2">
      <c r="A310" s="40">
        <v>34607</v>
      </c>
      <c r="B310" s="47">
        <v>1994</v>
      </c>
      <c r="C310" s="47">
        <v>9</v>
      </c>
      <c r="D310" s="37">
        <v>70.644000000000005</v>
      </c>
      <c r="E310" s="37">
        <v>2.1920000000000002</v>
      </c>
      <c r="F310" s="37">
        <v>119.6</v>
      </c>
      <c r="G310" s="37">
        <v>5.1559999999999997</v>
      </c>
      <c r="H310" s="36">
        <v>53.317999999999998</v>
      </c>
      <c r="I310" s="36">
        <v>2.3290000000000002</v>
      </c>
    </row>
    <row r="311" spans="1:9" s="46" customFormat="1" x14ac:dyDescent="0.2">
      <c r="A311" s="40">
        <v>34638</v>
      </c>
      <c r="B311" s="47">
        <v>1994</v>
      </c>
      <c r="C311" s="47">
        <v>10</v>
      </c>
      <c r="D311" s="37">
        <v>70.772999999999996</v>
      </c>
      <c r="E311" s="37">
        <v>2.2090000000000001</v>
      </c>
      <c r="F311" s="37">
        <v>120.1</v>
      </c>
      <c r="G311" s="37">
        <v>5.1340000000000003</v>
      </c>
      <c r="H311" s="36">
        <v>53.515000000000001</v>
      </c>
      <c r="I311" s="36">
        <v>4.5289999999999999</v>
      </c>
    </row>
    <row r="312" spans="1:9" s="46" customFormat="1" x14ac:dyDescent="0.2">
      <c r="A312" s="40">
        <v>34668</v>
      </c>
      <c r="B312" s="47">
        <v>1994</v>
      </c>
      <c r="C312" s="47">
        <v>11</v>
      </c>
      <c r="D312" s="37">
        <v>70.905000000000001</v>
      </c>
      <c r="E312" s="37">
        <v>2.274</v>
      </c>
      <c r="F312" s="37">
        <v>121</v>
      </c>
      <c r="G312" s="37">
        <v>9.3729999999999993</v>
      </c>
      <c r="H312" s="36">
        <v>53.706000000000003</v>
      </c>
      <c r="I312" s="36">
        <v>4.351</v>
      </c>
    </row>
    <row r="313" spans="1:9" s="46" customFormat="1" x14ac:dyDescent="0.2">
      <c r="A313" s="40">
        <v>34699</v>
      </c>
      <c r="B313" s="47">
        <v>1994</v>
      </c>
      <c r="C313" s="47">
        <v>12</v>
      </c>
      <c r="D313" s="37">
        <v>71.043000000000006</v>
      </c>
      <c r="E313" s="37">
        <v>2.36</v>
      </c>
      <c r="F313" s="37">
        <v>121.5</v>
      </c>
      <c r="G313" s="37">
        <v>5.0730000000000004</v>
      </c>
      <c r="H313" s="36">
        <v>53.82</v>
      </c>
      <c r="I313" s="36">
        <v>2.58</v>
      </c>
    </row>
    <row r="314" spans="1:9" s="46" customFormat="1" x14ac:dyDescent="0.2">
      <c r="A314" s="40">
        <v>34730</v>
      </c>
      <c r="B314" s="47">
        <v>1995</v>
      </c>
      <c r="C314" s="47">
        <v>1</v>
      </c>
      <c r="D314" s="37">
        <v>71.183999999999997</v>
      </c>
      <c r="E314" s="37">
        <v>2.41</v>
      </c>
      <c r="F314" s="37">
        <v>122.8</v>
      </c>
      <c r="G314" s="37">
        <v>13.622999999999999</v>
      </c>
      <c r="H314" s="36">
        <v>53.890999999999998</v>
      </c>
      <c r="I314" s="36">
        <v>1.593</v>
      </c>
    </row>
    <row r="315" spans="1:9" s="46" customFormat="1" x14ac:dyDescent="0.2">
      <c r="A315" s="40">
        <v>34758</v>
      </c>
      <c r="B315" s="47">
        <v>1995</v>
      </c>
      <c r="C315" s="47">
        <v>2</v>
      </c>
      <c r="D315" s="37">
        <v>71.313999999999993</v>
      </c>
      <c r="E315" s="37">
        <v>2.2080000000000002</v>
      </c>
      <c r="F315" s="37">
        <v>123.7</v>
      </c>
      <c r="G315" s="37">
        <v>9.1579999999999995</v>
      </c>
      <c r="H315" s="36">
        <v>53.975999999999999</v>
      </c>
      <c r="I315" s="36">
        <v>1.921</v>
      </c>
    </row>
    <row r="316" spans="1:9" s="46" customFormat="1" x14ac:dyDescent="0.2">
      <c r="A316" s="40">
        <v>34789</v>
      </c>
      <c r="B316" s="47">
        <v>1995</v>
      </c>
      <c r="C316" s="47">
        <v>3</v>
      </c>
      <c r="D316" s="37">
        <v>71.435000000000002</v>
      </c>
      <c r="E316" s="37">
        <v>2.0539999999999998</v>
      </c>
      <c r="F316" s="37">
        <v>124.3</v>
      </c>
      <c r="G316" s="37">
        <v>5.9779999999999998</v>
      </c>
      <c r="H316" s="36">
        <v>54.119</v>
      </c>
      <c r="I316" s="36">
        <v>3.2229999999999999</v>
      </c>
    </row>
    <row r="317" spans="1:9" s="46" customFormat="1" x14ac:dyDescent="0.2">
      <c r="A317" s="40">
        <v>34819</v>
      </c>
      <c r="B317" s="47">
        <v>1995</v>
      </c>
      <c r="C317" s="47">
        <v>4</v>
      </c>
      <c r="D317" s="37">
        <v>71.552000000000007</v>
      </c>
      <c r="E317" s="37">
        <v>1.98</v>
      </c>
      <c r="F317" s="37">
        <v>125</v>
      </c>
      <c r="G317" s="37">
        <v>6.9710000000000001</v>
      </c>
      <c r="H317" s="36">
        <v>54.298000000000002</v>
      </c>
      <c r="I317" s="36">
        <v>4.0439999999999996</v>
      </c>
    </row>
    <row r="318" spans="1:9" s="46" customFormat="1" x14ac:dyDescent="0.2">
      <c r="A318" s="40">
        <v>34850</v>
      </c>
      <c r="B318" s="47">
        <v>1995</v>
      </c>
      <c r="C318" s="47">
        <v>5</v>
      </c>
      <c r="D318" s="37">
        <v>71.662000000000006</v>
      </c>
      <c r="E318" s="37">
        <v>1.869</v>
      </c>
      <c r="F318" s="37">
        <v>125.2</v>
      </c>
      <c r="G318" s="37">
        <v>1.9370000000000001</v>
      </c>
      <c r="H318" s="36">
        <v>54.459000000000003</v>
      </c>
      <c r="I318" s="36">
        <v>3.613</v>
      </c>
    </row>
    <row r="319" spans="1:9" s="46" customFormat="1" x14ac:dyDescent="0.2">
      <c r="A319" s="40">
        <v>34880</v>
      </c>
      <c r="B319" s="47">
        <v>1995</v>
      </c>
      <c r="C319" s="47">
        <v>6</v>
      </c>
      <c r="D319" s="37">
        <v>71.769000000000005</v>
      </c>
      <c r="E319" s="37">
        <v>1.8009999999999999</v>
      </c>
      <c r="F319" s="37">
        <v>125.5</v>
      </c>
      <c r="G319" s="37">
        <v>2.9140000000000001</v>
      </c>
      <c r="H319" s="36">
        <v>54.567999999999998</v>
      </c>
      <c r="I319" s="36">
        <v>2.4300000000000002</v>
      </c>
    </row>
    <row r="320" spans="1:9" s="46" customFormat="1" x14ac:dyDescent="0.2">
      <c r="A320" s="40">
        <v>34911</v>
      </c>
      <c r="B320" s="47">
        <v>1995</v>
      </c>
      <c r="C320" s="47">
        <v>7</v>
      </c>
      <c r="D320" s="37">
        <v>71.873999999999995</v>
      </c>
      <c r="E320" s="37">
        <v>1.776</v>
      </c>
      <c r="F320" s="37">
        <v>125.6</v>
      </c>
      <c r="G320" s="37">
        <v>0.96</v>
      </c>
      <c r="H320" s="36">
        <v>54.645000000000003</v>
      </c>
      <c r="I320" s="36">
        <v>1.6950000000000001</v>
      </c>
    </row>
    <row r="321" spans="1:9" s="46" customFormat="1" x14ac:dyDescent="0.2">
      <c r="A321" s="40">
        <v>34942</v>
      </c>
      <c r="B321" s="47">
        <v>1995</v>
      </c>
      <c r="C321" s="47">
        <v>8</v>
      </c>
      <c r="D321" s="37">
        <v>71.983000000000004</v>
      </c>
      <c r="E321" s="37">
        <v>1.825</v>
      </c>
      <c r="F321" s="37">
        <v>125.6</v>
      </c>
      <c r="G321" s="37">
        <v>0</v>
      </c>
      <c r="H321" s="36">
        <v>54.726999999999997</v>
      </c>
      <c r="I321" s="36">
        <v>1.833</v>
      </c>
    </row>
    <row r="322" spans="1:9" s="46" customFormat="1" x14ac:dyDescent="0.2">
      <c r="A322" s="40">
        <v>34972</v>
      </c>
      <c r="B322" s="47">
        <v>1995</v>
      </c>
      <c r="C322" s="47">
        <v>9</v>
      </c>
      <c r="D322" s="37">
        <v>72.093000000000004</v>
      </c>
      <c r="E322" s="37">
        <v>1.847</v>
      </c>
      <c r="F322" s="37">
        <v>125.5</v>
      </c>
      <c r="G322" s="37">
        <v>-0.95099999999999996</v>
      </c>
      <c r="H322" s="36">
        <v>54.841999999999999</v>
      </c>
      <c r="I322" s="36">
        <v>2.5499999999999998</v>
      </c>
    </row>
    <row r="323" spans="1:9" s="46" customFormat="1" x14ac:dyDescent="0.2">
      <c r="A323" s="40">
        <v>35003</v>
      </c>
      <c r="B323" s="47">
        <v>1995</v>
      </c>
      <c r="C323" s="47">
        <v>10</v>
      </c>
      <c r="D323" s="37">
        <v>72.206000000000003</v>
      </c>
      <c r="E323" s="37">
        <v>1.9</v>
      </c>
      <c r="F323" s="37">
        <v>125.4</v>
      </c>
      <c r="G323" s="37">
        <v>-0.95199999999999996</v>
      </c>
      <c r="H323" s="36">
        <v>54.993000000000002</v>
      </c>
      <c r="I323" s="36">
        <v>3.3479999999999999</v>
      </c>
    </row>
    <row r="324" spans="1:9" s="46" customFormat="1" x14ac:dyDescent="0.2">
      <c r="A324" s="40">
        <v>35033</v>
      </c>
      <c r="B324" s="47">
        <v>1995</v>
      </c>
      <c r="C324" s="47">
        <v>11</v>
      </c>
      <c r="D324" s="37">
        <v>72.322000000000003</v>
      </c>
      <c r="E324" s="37">
        <v>1.9430000000000001</v>
      </c>
      <c r="F324" s="37">
        <v>125.2</v>
      </c>
      <c r="G324" s="37">
        <v>-1.897</v>
      </c>
      <c r="H324" s="36">
        <v>55.173000000000002</v>
      </c>
      <c r="I324" s="36">
        <v>3.9940000000000002</v>
      </c>
    </row>
    <row r="325" spans="1:9" s="46" customFormat="1" x14ac:dyDescent="0.2">
      <c r="A325" s="40">
        <v>35064</v>
      </c>
      <c r="B325" s="47">
        <v>1995</v>
      </c>
      <c r="C325" s="47">
        <v>12</v>
      </c>
      <c r="D325" s="37">
        <v>72.438999999999993</v>
      </c>
      <c r="E325" s="37">
        <v>1.9610000000000001</v>
      </c>
      <c r="F325" s="37">
        <v>125.4</v>
      </c>
      <c r="G325" s="37">
        <v>1.9339999999999999</v>
      </c>
      <c r="H325" s="36">
        <v>55.374000000000002</v>
      </c>
      <c r="I325" s="36">
        <v>4.4580000000000002</v>
      </c>
    </row>
    <row r="326" spans="1:9" s="46" customFormat="1" x14ac:dyDescent="0.2">
      <c r="A326" s="40">
        <v>35095</v>
      </c>
      <c r="B326" s="47">
        <v>1996</v>
      </c>
      <c r="C326" s="47">
        <v>1</v>
      </c>
      <c r="D326" s="37">
        <v>72.555000000000007</v>
      </c>
      <c r="E326" s="37">
        <v>1.9359999999999999</v>
      </c>
      <c r="F326" s="37">
        <v>125.5</v>
      </c>
      <c r="G326" s="37">
        <v>0.96099999999999997</v>
      </c>
      <c r="H326" s="36">
        <v>55.585999999999999</v>
      </c>
      <c r="I326" s="36">
        <v>4.6859999999999999</v>
      </c>
    </row>
    <row r="327" spans="1:9" s="46" customFormat="1" x14ac:dyDescent="0.2">
      <c r="A327" s="40">
        <v>35124</v>
      </c>
      <c r="B327" s="47">
        <v>1996</v>
      </c>
      <c r="C327" s="47">
        <v>2</v>
      </c>
      <c r="D327" s="37">
        <v>72.658000000000001</v>
      </c>
      <c r="E327" s="37">
        <v>1.7330000000000001</v>
      </c>
      <c r="F327" s="37">
        <v>125</v>
      </c>
      <c r="G327" s="37">
        <v>-4.6769999999999996</v>
      </c>
      <c r="H327" s="36">
        <v>55.783000000000001</v>
      </c>
      <c r="I327" s="36">
        <v>4.3470000000000004</v>
      </c>
    </row>
    <row r="328" spans="1:9" s="46" customFormat="1" x14ac:dyDescent="0.2">
      <c r="A328" s="40">
        <v>35155</v>
      </c>
      <c r="B328" s="47">
        <v>1996</v>
      </c>
      <c r="C328" s="47">
        <v>3</v>
      </c>
      <c r="D328" s="37">
        <v>72.751999999999995</v>
      </c>
      <c r="E328" s="37">
        <v>1.5609999999999999</v>
      </c>
      <c r="F328" s="37">
        <v>125.3</v>
      </c>
      <c r="G328" s="37">
        <v>2.9180000000000001</v>
      </c>
      <c r="H328" s="36">
        <v>55.963000000000001</v>
      </c>
      <c r="I328" s="36">
        <v>3.94</v>
      </c>
    </row>
    <row r="329" spans="1:9" s="46" customFormat="1" x14ac:dyDescent="0.2">
      <c r="A329" s="40">
        <v>35185</v>
      </c>
      <c r="B329" s="47">
        <v>1996</v>
      </c>
      <c r="C329" s="47">
        <v>4</v>
      </c>
      <c r="D329" s="37">
        <v>72.844999999999999</v>
      </c>
      <c r="E329" s="37">
        <v>1.5449999999999999</v>
      </c>
      <c r="F329" s="37">
        <v>125.7</v>
      </c>
      <c r="G329" s="37">
        <v>3.899</v>
      </c>
      <c r="H329" s="36">
        <v>56.133000000000003</v>
      </c>
      <c r="I329" s="36">
        <v>3.7090000000000001</v>
      </c>
    </row>
    <row r="330" spans="1:9" s="46" customFormat="1" x14ac:dyDescent="0.2">
      <c r="A330" s="40">
        <v>35216</v>
      </c>
      <c r="B330" s="47">
        <v>1996</v>
      </c>
      <c r="C330" s="47">
        <v>5</v>
      </c>
      <c r="D330" s="37">
        <v>72.947000000000003</v>
      </c>
      <c r="E330" s="37">
        <v>1.6879999999999999</v>
      </c>
      <c r="F330" s="37">
        <v>126.2</v>
      </c>
      <c r="G330" s="37">
        <v>4.8789999999999996</v>
      </c>
      <c r="H330" s="36">
        <v>56.3</v>
      </c>
      <c r="I330" s="36">
        <v>3.6240000000000001</v>
      </c>
    </row>
    <row r="331" spans="1:9" s="46" customFormat="1" x14ac:dyDescent="0.2">
      <c r="A331" s="40">
        <v>35246</v>
      </c>
      <c r="B331" s="47">
        <v>1996</v>
      </c>
      <c r="C331" s="47">
        <v>6</v>
      </c>
      <c r="D331" s="37">
        <v>73.063999999999993</v>
      </c>
      <c r="E331" s="37">
        <v>1.9410000000000001</v>
      </c>
      <c r="F331" s="37">
        <v>125.8</v>
      </c>
      <c r="G331" s="37">
        <v>-3.738</v>
      </c>
      <c r="H331" s="36">
        <v>56.466999999999999</v>
      </c>
      <c r="I331" s="36">
        <v>3.6269999999999998</v>
      </c>
    </row>
    <row r="332" spans="1:9" s="46" customFormat="1" x14ac:dyDescent="0.2">
      <c r="A332" s="40">
        <v>35277</v>
      </c>
      <c r="B332" s="47">
        <v>1996</v>
      </c>
      <c r="C332" s="47">
        <v>7</v>
      </c>
      <c r="D332" s="37">
        <v>73.188999999999993</v>
      </c>
      <c r="E332" s="37">
        <v>2.0720000000000001</v>
      </c>
      <c r="F332" s="37">
        <v>125.5</v>
      </c>
      <c r="G332" s="37">
        <v>-2.8239999999999998</v>
      </c>
      <c r="H332" s="36">
        <v>56.621000000000002</v>
      </c>
      <c r="I332" s="36">
        <v>3.3210000000000002</v>
      </c>
    </row>
    <row r="333" spans="1:9" s="46" customFormat="1" x14ac:dyDescent="0.2">
      <c r="A333" s="40">
        <v>35308</v>
      </c>
      <c r="B333" s="47">
        <v>1996</v>
      </c>
      <c r="C333" s="47">
        <v>8</v>
      </c>
      <c r="D333" s="37">
        <v>73.311999999999998</v>
      </c>
      <c r="E333" s="37">
        <v>2.0369999999999999</v>
      </c>
      <c r="F333" s="37">
        <v>125.6</v>
      </c>
      <c r="G333" s="37">
        <v>0.96</v>
      </c>
      <c r="H333" s="36">
        <v>56.744</v>
      </c>
      <c r="I333" s="36">
        <v>2.6280000000000001</v>
      </c>
    </row>
    <row r="334" spans="1:9" s="46" customFormat="1" x14ac:dyDescent="0.2">
      <c r="A334" s="40">
        <v>35338</v>
      </c>
      <c r="B334" s="47">
        <v>1996</v>
      </c>
      <c r="C334" s="47">
        <v>9</v>
      </c>
      <c r="D334" s="37">
        <v>73.421000000000006</v>
      </c>
      <c r="E334" s="37">
        <v>1.7969999999999999</v>
      </c>
      <c r="F334" s="37">
        <v>126.1</v>
      </c>
      <c r="G334" s="37">
        <v>4.883</v>
      </c>
      <c r="H334" s="36">
        <v>56.825000000000003</v>
      </c>
      <c r="I334" s="36">
        <v>1.738</v>
      </c>
    </row>
    <row r="335" spans="1:9" s="46" customFormat="1" x14ac:dyDescent="0.2">
      <c r="A335" s="40">
        <v>35369</v>
      </c>
      <c r="B335" s="47">
        <v>1996</v>
      </c>
      <c r="C335" s="47">
        <v>10</v>
      </c>
      <c r="D335" s="37">
        <v>73.52</v>
      </c>
      <c r="E335" s="37">
        <v>1.6319999999999999</v>
      </c>
      <c r="F335" s="37">
        <v>126</v>
      </c>
      <c r="G335" s="37">
        <v>-0.94699999999999995</v>
      </c>
      <c r="H335" s="36">
        <v>56.904000000000003</v>
      </c>
      <c r="I335" s="36">
        <v>1.6830000000000001</v>
      </c>
    </row>
    <row r="336" spans="1:9" s="46" customFormat="1" x14ac:dyDescent="0.2">
      <c r="A336" s="40">
        <v>35399</v>
      </c>
      <c r="B336" s="47">
        <v>1996</v>
      </c>
      <c r="C336" s="47">
        <v>11</v>
      </c>
      <c r="D336" s="37">
        <v>73.614999999999995</v>
      </c>
      <c r="E336" s="37">
        <v>1.5660000000000001</v>
      </c>
      <c r="F336" s="37">
        <v>125.8</v>
      </c>
      <c r="G336" s="37">
        <v>-1.8879999999999999</v>
      </c>
      <c r="H336" s="36">
        <v>57.03</v>
      </c>
      <c r="I336" s="36">
        <v>2.6850000000000001</v>
      </c>
    </row>
    <row r="337" spans="1:9" s="46" customFormat="1" x14ac:dyDescent="0.2">
      <c r="A337" s="40">
        <v>35430</v>
      </c>
      <c r="B337" s="47">
        <v>1996</v>
      </c>
      <c r="C337" s="47">
        <v>12</v>
      </c>
      <c r="D337" s="37">
        <v>73.712999999999994</v>
      </c>
      <c r="E337" s="37">
        <v>1.603</v>
      </c>
      <c r="F337" s="37">
        <v>126.4</v>
      </c>
      <c r="G337" s="37">
        <v>5.8760000000000003</v>
      </c>
      <c r="H337" s="36">
        <v>57.232999999999997</v>
      </c>
      <c r="I337" s="36">
        <v>4.3499999999999996</v>
      </c>
    </row>
    <row r="338" spans="1:9" s="46" customFormat="1" x14ac:dyDescent="0.2">
      <c r="A338" s="40">
        <v>35461</v>
      </c>
      <c r="B338" s="47">
        <v>1997</v>
      </c>
      <c r="C338" s="47">
        <v>1</v>
      </c>
      <c r="D338" s="37">
        <v>73.822000000000003</v>
      </c>
      <c r="E338" s="37">
        <v>1.784</v>
      </c>
      <c r="F338" s="37">
        <v>126.6</v>
      </c>
      <c r="G338" s="37">
        <v>1.915</v>
      </c>
      <c r="H338" s="36">
        <v>57.485999999999997</v>
      </c>
      <c r="I338" s="36">
        <v>5.4290000000000003</v>
      </c>
    </row>
    <row r="339" spans="1:9" s="46" customFormat="1" x14ac:dyDescent="0.2">
      <c r="A339" s="40">
        <v>35489</v>
      </c>
      <c r="B339" s="47">
        <v>1997</v>
      </c>
      <c r="C339" s="47">
        <v>2</v>
      </c>
      <c r="D339" s="37">
        <v>73.94</v>
      </c>
      <c r="E339" s="37">
        <v>1.95</v>
      </c>
      <c r="F339" s="37">
        <v>126.5</v>
      </c>
      <c r="G339" s="37">
        <v>-0.94399999999999995</v>
      </c>
      <c r="H339" s="36">
        <v>57.722000000000001</v>
      </c>
      <c r="I339" s="36">
        <v>5.0579999999999998</v>
      </c>
    </row>
    <row r="340" spans="1:9" s="46" customFormat="1" x14ac:dyDescent="0.2">
      <c r="A340" s="40">
        <v>35520</v>
      </c>
      <c r="B340" s="47">
        <v>1997</v>
      </c>
      <c r="C340" s="47">
        <v>3</v>
      </c>
      <c r="D340" s="37">
        <v>74.075999999999993</v>
      </c>
      <c r="E340" s="37">
        <v>2.2149999999999999</v>
      </c>
      <c r="F340" s="37">
        <v>126.1</v>
      </c>
      <c r="G340" s="37">
        <v>-3.7290000000000001</v>
      </c>
      <c r="H340" s="36">
        <v>57.92</v>
      </c>
      <c r="I340" s="36">
        <v>4.1950000000000003</v>
      </c>
    </row>
    <row r="341" spans="1:9" s="46" customFormat="1" x14ac:dyDescent="0.2">
      <c r="A341" s="40">
        <v>35550</v>
      </c>
      <c r="B341" s="47">
        <v>1997</v>
      </c>
      <c r="C341" s="47">
        <v>4</v>
      </c>
      <c r="D341" s="37">
        <v>74.213999999999999</v>
      </c>
      <c r="E341" s="37">
        <v>2.2669999999999999</v>
      </c>
      <c r="F341" s="37">
        <v>125.6</v>
      </c>
      <c r="G341" s="37">
        <v>-4.6559999999999997</v>
      </c>
      <c r="H341" s="36">
        <v>58.088999999999999</v>
      </c>
      <c r="I341" s="36">
        <v>3.544</v>
      </c>
    </row>
    <row r="342" spans="1:9" s="46" customFormat="1" x14ac:dyDescent="0.2">
      <c r="A342" s="40">
        <v>35581</v>
      </c>
      <c r="B342" s="47">
        <v>1997</v>
      </c>
      <c r="C342" s="47">
        <v>5</v>
      </c>
      <c r="D342" s="37">
        <v>74.326999999999998</v>
      </c>
      <c r="E342" s="37">
        <v>1.839</v>
      </c>
      <c r="F342" s="37">
        <v>125.4</v>
      </c>
      <c r="G342" s="37">
        <v>-1.8939999999999999</v>
      </c>
      <c r="H342" s="36">
        <v>58.235999999999997</v>
      </c>
      <c r="I342" s="36">
        <v>3.09</v>
      </c>
    </row>
    <row r="343" spans="1:9" s="46" customFormat="1" x14ac:dyDescent="0.2">
      <c r="A343" s="40">
        <v>35611</v>
      </c>
      <c r="B343" s="47">
        <v>1997</v>
      </c>
      <c r="C343" s="47">
        <v>6</v>
      </c>
      <c r="D343" s="37">
        <v>74.400999999999996</v>
      </c>
      <c r="E343" s="37">
        <v>1.198</v>
      </c>
      <c r="F343" s="37">
        <v>125.4</v>
      </c>
      <c r="G343" s="37">
        <v>0</v>
      </c>
      <c r="H343" s="36">
        <v>58.383000000000003</v>
      </c>
      <c r="I343" s="36">
        <v>3.0659999999999998</v>
      </c>
    </row>
    <row r="344" spans="1:9" s="46" customFormat="1" x14ac:dyDescent="0.2">
      <c r="A344" s="40">
        <v>35642</v>
      </c>
      <c r="B344" s="47">
        <v>1997</v>
      </c>
      <c r="C344" s="47">
        <v>7</v>
      </c>
      <c r="D344" s="37">
        <v>74.456000000000003</v>
      </c>
      <c r="E344" s="37">
        <v>0.89400000000000002</v>
      </c>
      <c r="F344" s="37">
        <v>125.1</v>
      </c>
      <c r="G344" s="37">
        <v>-2.8330000000000002</v>
      </c>
      <c r="H344" s="36">
        <v>58.558</v>
      </c>
      <c r="I344" s="36">
        <v>3.661</v>
      </c>
    </row>
    <row r="345" spans="1:9" s="46" customFormat="1" x14ac:dyDescent="0.2">
      <c r="A345" s="40">
        <v>35673</v>
      </c>
      <c r="B345" s="47">
        <v>1997</v>
      </c>
      <c r="C345" s="47">
        <v>8</v>
      </c>
      <c r="D345" s="37">
        <v>74.525999999999996</v>
      </c>
      <c r="E345" s="37">
        <v>1.133</v>
      </c>
      <c r="F345" s="37">
        <v>125.3</v>
      </c>
      <c r="G345" s="37">
        <v>1.9350000000000001</v>
      </c>
      <c r="H345" s="36">
        <v>58.798000000000002</v>
      </c>
      <c r="I345" s="36">
        <v>5.0259999999999998</v>
      </c>
    </row>
    <row r="346" spans="1:9" s="46" customFormat="1" x14ac:dyDescent="0.2">
      <c r="A346" s="40">
        <v>35703</v>
      </c>
      <c r="B346" s="47">
        <v>1997</v>
      </c>
      <c r="C346" s="47">
        <v>9</v>
      </c>
      <c r="D346" s="37">
        <v>74.626000000000005</v>
      </c>
      <c r="E346" s="37">
        <v>1.631</v>
      </c>
      <c r="F346" s="37">
        <v>125.5</v>
      </c>
      <c r="G346" s="37">
        <v>1.9319999999999999</v>
      </c>
      <c r="H346" s="36">
        <v>59.113</v>
      </c>
      <c r="I346" s="36">
        <v>6.6280000000000001</v>
      </c>
    </row>
    <row r="347" spans="1:9" s="46" customFormat="1" x14ac:dyDescent="0.2">
      <c r="A347" s="40">
        <v>35734</v>
      </c>
      <c r="B347" s="47">
        <v>1997</v>
      </c>
      <c r="C347" s="47">
        <v>10</v>
      </c>
      <c r="D347" s="37">
        <v>74.736000000000004</v>
      </c>
      <c r="E347" s="37">
        <v>1.774</v>
      </c>
      <c r="F347" s="37">
        <v>125.4</v>
      </c>
      <c r="G347" s="37">
        <v>-0.95199999999999996</v>
      </c>
      <c r="H347" s="36">
        <v>59.487000000000002</v>
      </c>
      <c r="I347" s="36">
        <v>7.8570000000000002</v>
      </c>
    </row>
    <row r="348" spans="1:9" s="46" customFormat="1" x14ac:dyDescent="0.2">
      <c r="A348" s="40">
        <v>35764</v>
      </c>
      <c r="B348" s="47">
        <v>1997</v>
      </c>
      <c r="C348" s="47">
        <v>11</v>
      </c>
      <c r="D348" s="37">
        <v>74.819000000000003</v>
      </c>
      <c r="E348" s="37">
        <v>1.3360000000000001</v>
      </c>
      <c r="F348" s="37">
        <v>125.6</v>
      </c>
      <c r="G348" s="37">
        <v>1.931</v>
      </c>
      <c r="H348" s="36">
        <v>59.886000000000003</v>
      </c>
      <c r="I348" s="36">
        <v>8.3420000000000005</v>
      </c>
    </row>
    <row r="349" spans="1:9" s="46" customFormat="1" x14ac:dyDescent="0.2">
      <c r="A349" s="40">
        <v>35795</v>
      </c>
      <c r="B349" s="47">
        <v>1997</v>
      </c>
      <c r="C349" s="47">
        <v>12</v>
      </c>
      <c r="D349" s="37">
        <v>74.852000000000004</v>
      </c>
      <c r="E349" s="37">
        <v>0.54300000000000004</v>
      </c>
      <c r="F349" s="37">
        <v>125.4</v>
      </c>
      <c r="G349" s="37">
        <v>-1.8939999999999999</v>
      </c>
      <c r="H349" s="36">
        <v>60.276000000000003</v>
      </c>
      <c r="I349" s="36">
        <v>8.1210000000000004</v>
      </c>
    </row>
    <row r="350" spans="1:9" s="46" customFormat="1" x14ac:dyDescent="0.2">
      <c r="A350" s="40">
        <v>35826</v>
      </c>
      <c r="B350" s="47">
        <v>1998</v>
      </c>
      <c r="C350" s="47">
        <v>1</v>
      </c>
      <c r="D350" s="37">
        <v>74.858000000000004</v>
      </c>
      <c r="E350" s="37">
        <v>8.7999999999999995E-2</v>
      </c>
      <c r="F350" s="37">
        <v>124.6</v>
      </c>
      <c r="G350" s="37">
        <v>-7.3929999999999998</v>
      </c>
      <c r="H350" s="36">
        <v>60.636000000000003</v>
      </c>
      <c r="I350" s="36">
        <v>7.3879999999999999</v>
      </c>
    </row>
    <row r="351" spans="1:9" s="46" customFormat="1" x14ac:dyDescent="0.2">
      <c r="A351" s="40">
        <v>35854</v>
      </c>
      <c r="B351" s="47">
        <v>1998</v>
      </c>
      <c r="C351" s="47">
        <v>2</v>
      </c>
      <c r="D351" s="37">
        <v>74.867999999999995</v>
      </c>
      <c r="E351" s="37">
        <v>0.16400000000000001</v>
      </c>
      <c r="F351" s="37">
        <v>124.2</v>
      </c>
      <c r="G351" s="37">
        <v>-3.7850000000000001</v>
      </c>
      <c r="H351" s="36">
        <v>60.914999999999999</v>
      </c>
      <c r="I351" s="36">
        <v>5.6769999999999996</v>
      </c>
    </row>
    <row r="352" spans="1:9" s="46" customFormat="1" x14ac:dyDescent="0.2">
      <c r="A352" s="40">
        <v>35885</v>
      </c>
      <c r="B352" s="47">
        <v>1998</v>
      </c>
      <c r="C352" s="47">
        <v>3</v>
      </c>
      <c r="D352" s="37">
        <v>74.906999999999996</v>
      </c>
      <c r="E352" s="37">
        <v>0.63400000000000001</v>
      </c>
      <c r="F352" s="37">
        <v>123.7</v>
      </c>
      <c r="G352" s="37">
        <v>-4.7249999999999996</v>
      </c>
      <c r="H352" s="36">
        <v>61.127000000000002</v>
      </c>
      <c r="I352" s="36">
        <v>4.26</v>
      </c>
    </row>
    <row r="353" spans="1:9" s="46" customFormat="1" x14ac:dyDescent="0.2">
      <c r="A353" s="40">
        <v>35915</v>
      </c>
      <c r="B353" s="47">
        <v>1998</v>
      </c>
      <c r="C353" s="47">
        <v>4</v>
      </c>
      <c r="D353" s="37">
        <v>74.977000000000004</v>
      </c>
      <c r="E353" s="37">
        <v>1.127</v>
      </c>
      <c r="F353" s="37">
        <v>123.6</v>
      </c>
      <c r="G353" s="37">
        <v>-0.96599999999999997</v>
      </c>
      <c r="H353" s="36">
        <v>61.338999999999999</v>
      </c>
      <c r="I353" s="36">
        <v>4.2300000000000004</v>
      </c>
    </row>
    <row r="354" spans="1:9" s="46" customFormat="1" x14ac:dyDescent="0.2">
      <c r="A354" s="40">
        <v>35946</v>
      </c>
      <c r="B354" s="47">
        <v>1998</v>
      </c>
      <c r="C354" s="47">
        <v>5</v>
      </c>
      <c r="D354" s="37">
        <v>75.067999999999998</v>
      </c>
      <c r="E354" s="37">
        <v>1.4650000000000001</v>
      </c>
      <c r="F354" s="37">
        <v>123.5</v>
      </c>
      <c r="G354" s="37">
        <v>-0.96699999999999997</v>
      </c>
      <c r="H354" s="36">
        <v>61.627000000000002</v>
      </c>
      <c r="I354" s="36">
        <v>5.7859999999999996</v>
      </c>
    </row>
    <row r="355" spans="1:9" s="46" customFormat="1" x14ac:dyDescent="0.2">
      <c r="A355" s="40">
        <v>35976</v>
      </c>
      <c r="B355" s="47">
        <v>1998</v>
      </c>
      <c r="C355" s="47">
        <v>6</v>
      </c>
      <c r="D355" s="37">
        <v>75.17</v>
      </c>
      <c r="E355" s="37">
        <v>1.645</v>
      </c>
      <c r="F355" s="37">
        <v>123.1</v>
      </c>
      <c r="G355" s="37">
        <v>-3.8180000000000001</v>
      </c>
      <c r="H355" s="36">
        <v>62.03</v>
      </c>
      <c r="I355" s="36">
        <v>8.1460000000000008</v>
      </c>
    </row>
    <row r="356" spans="1:9" s="46" customFormat="1" x14ac:dyDescent="0.2">
      <c r="A356" s="40">
        <v>36007</v>
      </c>
      <c r="B356" s="47">
        <v>1998</v>
      </c>
      <c r="C356" s="47">
        <v>7</v>
      </c>
      <c r="D356" s="37">
        <v>75.274000000000001</v>
      </c>
      <c r="E356" s="37">
        <v>1.663</v>
      </c>
      <c r="F356" s="37">
        <v>123</v>
      </c>
      <c r="G356" s="37">
        <v>-0.97</v>
      </c>
      <c r="H356" s="36">
        <v>62.447000000000003</v>
      </c>
      <c r="I356" s="36">
        <v>8.3699999999999992</v>
      </c>
    </row>
    <row r="357" spans="1:9" s="46" customFormat="1" x14ac:dyDescent="0.2">
      <c r="A357" s="40">
        <v>36038</v>
      </c>
      <c r="B357" s="47">
        <v>1998</v>
      </c>
      <c r="C357" s="47">
        <v>8</v>
      </c>
      <c r="D357" s="37">
        <v>75.37</v>
      </c>
      <c r="E357" s="37">
        <v>1.5409999999999999</v>
      </c>
      <c r="F357" s="37">
        <v>122.7</v>
      </c>
      <c r="G357" s="37">
        <v>-2.8879999999999999</v>
      </c>
      <c r="H357" s="36">
        <v>62.731999999999999</v>
      </c>
      <c r="I357" s="36">
        <v>5.61</v>
      </c>
    </row>
    <row r="358" spans="1:9" s="46" customFormat="1" x14ac:dyDescent="0.2">
      <c r="A358" s="40">
        <v>36068</v>
      </c>
      <c r="B358" s="47">
        <v>1998</v>
      </c>
      <c r="C358" s="47">
        <v>9</v>
      </c>
      <c r="D358" s="37">
        <v>75.447999999999993</v>
      </c>
      <c r="E358" s="37">
        <v>1.254</v>
      </c>
      <c r="F358" s="37">
        <v>122.3</v>
      </c>
      <c r="G358" s="37">
        <v>-3.843</v>
      </c>
      <c r="H358" s="36">
        <v>62.798999999999999</v>
      </c>
      <c r="I358" s="36">
        <v>1.288</v>
      </c>
    </row>
    <row r="359" spans="1:9" s="46" customFormat="1" x14ac:dyDescent="0.2">
      <c r="A359" s="40">
        <v>36099</v>
      </c>
      <c r="B359" s="47">
        <v>1998</v>
      </c>
      <c r="C359" s="47">
        <v>10</v>
      </c>
      <c r="D359" s="37">
        <v>75.512</v>
      </c>
      <c r="E359" s="37">
        <v>1.0209999999999999</v>
      </c>
      <c r="F359" s="37">
        <v>122.2</v>
      </c>
      <c r="G359" s="37">
        <v>-0.97699999999999998</v>
      </c>
      <c r="H359" s="36">
        <v>62.793999999999997</v>
      </c>
      <c r="I359" s="36">
        <v>-0.105</v>
      </c>
    </row>
    <row r="360" spans="1:9" s="46" customFormat="1" x14ac:dyDescent="0.2">
      <c r="A360" s="40">
        <v>36129</v>
      </c>
      <c r="B360" s="47">
        <v>1998</v>
      </c>
      <c r="C360" s="47">
        <v>11</v>
      </c>
      <c r="D360" s="37">
        <v>75.566000000000003</v>
      </c>
      <c r="E360" s="37">
        <v>0.86299999999999999</v>
      </c>
      <c r="F360" s="37">
        <v>122</v>
      </c>
      <c r="G360" s="37">
        <v>-1.946</v>
      </c>
      <c r="H360" s="36">
        <v>62.923000000000002</v>
      </c>
      <c r="I360" s="36">
        <v>2.5</v>
      </c>
    </row>
    <row r="361" spans="1:9" s="46" customFormat="1" x14ac:dyDescent="0.2">
      <c r="A361" s="40">
        <v>36160</v>
      </c>
      <c r="B361" s="47">
        <v>1998</v>
      </c>
      <c r="C361" s="47">
        <v>12</v>
      </c>
      <c r="D361" s="37">
        <v>75.617000000000004</v>
      </c>
      <c r="E361" s="37">
        <v>0.80900000000000005</v>
      </c>
      <c r="F361" s="37">
        <v>121.3</v>
      </c>
      <c r="G361" s="37">
        <v>-6.6719999999999997</v>
      </c>
      <c r="H361" s="36">
        <v>63.311</v>
      </c>
      <c r="I361" s="36">
        <v>7.6520000000000001</v>
      </c>
    </row>
    <row r="362" spans="1:9" s="46" customFormat="1" x14ac:dyDescent="0.2">
      <c r="A362" s="40">
        <v>36191</v>
      </c>
      <c r="B362" s="47">
        <v>1999</v>
      </c>
      <c r="C362" s="47">
        <v>1</v>
      </c>
      <c r="D362" s="37">
        <v>75.677999999999997</v>
      </c>
      <c r="E362" s="37">
        <v>0.97599999999999998</v>
      </c>
      <c r="F362" s="37">
        <v>121.2</v>
      </c>
      <c r="G362" s="37">
        <v>-0.98499999999999999</v>
      </c>
      <c r="H362" s="36">
        <v>63.823</v>
      </c>
      <c r="I362" s="36">
        <v>10.148</v>
      </c>
    </row>
    <row r="363" spans="1:9" s="46" customFormat="1" x14ac:dyDescent="0.2">
      <c r="A363" s="40">
        <v>36219</v>
      </c>
      <c r="B363" s="47">
        <v>1999</v>
      </c>
      <c r="C363" s="47">
        <v>2</v>
      </c>
      <c r="D363" s="37">
        <v>75.759</v>
      </c>
      <c r="E363" s="37">
        <v>1.2889999999999999</v>
      </c>
      <c r="F363" s="37">
        <v>120.8</v>
      </c>
      <c r="G363" s="37">
        <v>-3.8889999999999998</v>
      </c>
      <c r="H363" s="36">
        <v>64.207999999999998</v>
      </c>
      <c r="I363" s="36">
        <v>7.4939999999999998</v>
      </c>
    </row>
    <row r="364" spans="1:9" s="46" customFormat="1" x14ac:dyDescent="0.2">
      <c r="A364" s="40">
        <v>36250</v>
      </c>
      <c r="B364" s="47">
        <v>1999</v>
      </c>
      <c r="C364" s="47">
        <v>3</v>
      </c>
      <c r="D364" s="37">
        <v>75.869</v>
      </c>
      <c r="E364" s="37">
        <v>1.758</v>
      </c>
      <c r="F364" s="37">
        <v>121.1</v>
      </c>
      <c r="G364" s="37">
        <v>3.0209999999999999</v>
      </c>
      <c r="H364" s="36">
        <v>64.352000000000004</v>
      </c>
      <c r="I364" s="36">
        <v>2.7210000000000001</v>
      </c>
    </row>
    <row r="365" spans="1:9" s="46" customFormat="1" x14ac:dyDescent="0.2">
      <c r="A365" s="40">
        <v>36280</v>
      </c>
      <c r="B365" s="47">
        <v>1999</v>
      </c>
      <c r="C365" s="47">
        <v>4</v>
      </c>
      <c r="D365" s="37">
        <v>75.998000000000005</v>
      </c>
      <c r="E365" s="37">
        <v>2.056</v>
      </c>
      <c r="F365" s="37">
        <v>121.9</v>
      </c>
      <c r="G365" s="37">
        <v>8.2219999999999995</v>
      </c>
      <c r="H365" s="36">
        <v>64.344999999999999</v>
      </c>
      <c r="I365" s="36">
        <v>-0.14000000000000001</v>
      </c>
    </row>
    <row r="366" spans="1:9" s="46" customFormat="1" x14ac:dyDescent="0.2">
      <c r="A366" s="40">
        <v>36311</v>
      </c>
      <c r="B366" s="47">
        <v>1999</v>
      </c>
      <c r="C366" s="47">
        <v>5</v>
      </c>
      <c r="D366" s="37">
        <v>76.119</v>
      </c>
      <c r="E366" s="37">
        <v>1.9350000000000001</v>
      </c>
      <c r="F366" s="37">
        <v>122.2</v>
      </c>
      <c r="G366" s="37">
        <v>2.9940000000000002</v>
      </c>
      <c r="H366" s="36">
        <v>64.346999999999994</v>
      </c>
      <c r="I366" s="36">
        <v>5.2999999999999999E-2</v>
      </c>
    </row>
    <row r="367" spans="1:9" s="46" customFormat="1" x14ac:dyDescent="0.2">
      <c r="A367" s="40">
        <v>36341</v>
      </c>
      <c r="B367" s="47">
        <v>1999</v>
      </c>
      <c r="C367" s="47">
        <v>6</v>
      </c>
      <c r="D367" s="37">
        <v>76.218999999999994</v>
      </c>
      <c r="E367" s="37">
        <v>1.5780000000000001</v>
      </c>
      <c r="F367" s="37">
        <v>122.6</v>
      </c>
      <c r="G367" s="37">
        <v>3.9990000000000001</v>
      </c>
      <c r="H367" s="36">
        <v>64.483000000000004</v>
      </c>
      <c r="I367" s="36">
        <v>2.5489999999999999</v>
      </c>
    </row>
    <row r="368" spans="1:9" s="46" customFormat="1" x14ac:dyDescent="0.2">
      <c r="A368" s="40">
        <v>36372</v>
      </c>
      <c r="B368" s="47">
        <v>1999</v>
      </c>
      <c r="C368" s="47">
        <v>7</v>
      </c>
      <c r="D368" s="37">
        <v>76.305000000000007</v>
      </c>
      <c r="E368" s="37">
        <v>1.375</v>
      </c>
      <c r="F368" s="37">
        <v>123.4</v>
      </c>
      <c r="G368" s="37">
        <v>8.1180000000000003</v>
      </c>
      <c r="H368" s="36">
        <v>64.715999999999994</v>
      </c>
      <c r="I368" s="36">
        <v>4.4349999999999996</v>
      </c>
    </row>
    <row r="369" spans="1:9" s="46" customFormat="1" x14ac:dyDescent="0.2">
      <c r="A369" s="40">
        <v>36403</v>
      </c>
      <c r="B369" s="47">
        <v>1999</v>
      </c>
      <c r="C369" s="47">
        <v>8</v>
      </c>
      <c r="D369" s="37">
        <v>76.399000000000001</v>
      </c>
      <c r="E369" s="37">
        <v>1.484</v>
      </c>
      <c r="F369" s="37">
        <v>124.1</v>
      </c>
      <c r="G369" s="37">
        <v>7.024</v>
      </c>
      <c r="H369" s="36">
        <v>64.965000000000003</v>
      </c>
      <c r="I369" s="36">
        <v>4.7130000000000001</v>
      </c>
    </row>
    <row r="370" spans="1:9" s="46" customFormat="1" x14ac:dyDescent="0.2">
      <c r="A370" s="40">
        <v>36433</v>
      </c>
      <c r="B370" s="47">
        <v>1999</v>
      </c>
      <c r="C370" s="47">
        <v>9</v>
      </c>
      <c r="D370" s="37">
        <v>76.510999999999996</v>
      </c>
      <c r="E370" s="37">
        <v>1.77</v>
      </c>
      <c r="F370" s="37">
        <v>124.6</v>
      </c>
      <c r="G370" s="37">
        <v>4.9429999999999996</v>
      </c>
      <c r="H370" s="36">
        <v>65.188000000000002</v>
      </c>
      <c r="I370" s="36">
        <v>4.2069999999999999</v>
      </c>
    </row>
    <row r="371" spans="1:9" s="46" customFormat="1" x14ac:dyDescent="0.2">
      <c r="A371" s="40">
        <v>36464</v>
      </c>
      <c r="B371" s="47">
        <v>1999</v>
      </c>
      <c r="C371" s="47">
        <v>10</v>
      </c>
      <c r="D371" s="37">
        <v>76.644999999999996</v>
      </c>
      <c r="E371" s="37">
        <v>2.1230000000000002</v>
      </c>
      <c r="F371" s="37">
        <v>124.9</v>
      </c>
      <c r="G371" s="37">
        <v>2.9279999999999999</v>
      </c>
      <c r="H371" s="36">
        <v>65.521000000000001</v>
      </c>
      <c r="I371" s="36">
        <v>6.2919999999999998</v>
      </c>
    </row>
    <row r="372" spans="1:9" s="46" customFormat="1" x14ac:dyDescent="0.2">
      <c r="A372" s="40">
        <v>36494</v>
      </c>
      <c r="B372" s="47">
        <v>1999</v>
      </c>
      <c r="C372" s="47">
        <v>11</v>
      </c>
      <c r="D372" s="37">
        <v>76.8</v>
      </c>
      <c r="E372" s="37">
        <v>2.456</v>
      </c>
      <c r="F372" s="37">
        <v>125.4</v>
      </c>
      <c r="G372" s="37">
        <v>4.9109999999999996</v>
      </c>
      <c r="H372" s="36">
        <v>66.138999999999996</v>
      </c>
      <c r="I372" s="36">
        <v>11.927</v>
      </c>
    </row>
    <row r="373" spans="1:9" s="46" customFormat="1" x14ac:dyDescent="0.2">
      <c r="A373" s="40">
        <v>36525</v>
      </c>
      <c r="B373" s="47">
        <v>1999</v>
      </c>
      <c r="C373" s="47">
        <v>12</v>
      </c>
      <c r="D373" s="37">
        <v>76.972999999999999</v>
      </c>
      <c r="E373" s="37">
        <v>2.7330000000000001</v>
      </c>
      <c r="F373" s="37">
        <v>125.8</v>
      </c>
      <c r="G373" s="37">
        <v>3.8959999999999999</v>
      </c>
      <c r="H373" s="36">
        <v>67.108000000000004</v>
      </c>
      <c r="I373" s="36">
        <v>19.062000000000001</v>
      </c>
    </row>
    <row r="374" spans="1:9" s="46" customFormat="1" x14ac:dyDescent="0.2">
      <c r="A374" s="40">
        <v>36556</v>
      </c>
      <c r="B374" s="47">
        <v>2000</v>
      </c>
      <c r="C374" s="47">
        <v>1</v>
      </c>
      <c r="D374" s="37">
        <v>77.155000000000001</v>
      </c>
      <c r="E374" s="37">
        <v>2.8719999999999999</v>
      </c>
      <c r="F374" s="37">
        <v>126.4</v>
      </c>
      <c r="G374" s="37">
        <v>5.8760000000000003</v>
      </c>
      <c r="H374" s="36">
        <v>68.143000000000001</v>
      </c>
      <c r="I374" s="36">
        <v>20.172000000000001</v>
      </c>
    </row>
    <row r="375" spans="1:9" s="46" customFormat="1" x14ac:dyDescent="0.2">
      <c r="A375" s="40">
        <v>36585</v>
      </c>
      <c r="B375" s="47">
        <v>2000</v>
      </c>
      <c r="C375" s="47">
        <v>2</v>
      </c>
      <c r="D375" s="37">
        <v>77.322999999999993</v>
      </c>
      <c r="E375" s="37">
        <v>2.6549999999999998</v>
      </c>
      <c r="F375" s="37">
        <v>127.5</v>
      </c>
      <c r="G375" s="37">
        <v>10.958</v>
      </c>
      <c r="H375" s="36">
        <v>68.793999999999997</v>
      </c>
      <c r="I375" s="36">
        <v>12.093999999999999</v>
      </c>
    </row>
    <row r="376" spans="1:9" s="46" customFormat="1" x14ac:dyDescent="0.2">
      <c r="A376" s="40">
        <v>36616</v>
      </c>
      <c r="B376" s="47">
        <v>2000</v>
      </c>
      <c r="C376" s="47">
        <v>3</v>
      </c>
      <c r="D376" s="37">
        <v>77.475999999999999</v>
      </c>
      <c r="E376" s="37">
        <v>2.403</v>
      </c>
      <c r="F376" s="37">
        <v>128.4</v>
      </c>
      <c r="G376" s="37">
        <v>8.8070000000000004</v>
      </c>
      <c r="H376" s="36">
        <v>68.863</v>
      </c>
      <c r="I376" s="36">
        <v>1.2070000000000001</v>
      </c>
    </row>
    <row r="377" spans="1:9" s="46" customFormat="1" x14ac:dyDescent="0.2">
      <c r="A377" s="40">
        <v>36646</v>
      </c>
      <c r="B377" s="47">
        <v>2000</v>
      </c>
      <c r="C377" s="47">
        <v>4</v>
      </c>
      <c r="D377" s="37">
        <v>77.625</v>
      </c>
      <c r="E377" s="37">
        <v>2.319</v>
      </c>
      <c r="F377" s="37">
        <v>128.30000000000001</v>
      </c>
      <c r="G377" s="37">
        <v>-0.93100000000000005</v>
      </c>
      <c r="H377" s="36">
        <v>68.643000000000001</v>
      </c>
      <c r="I377" s="36">
        <v>-3.7749999999999999</v>
      </c>
    </row>
    <row r="378" spans="1:9" s="46" customFormat="1" x14ac:dyDescent="0.2">
      <c r="A378" s="40">
        <v>36677</v>
      </c>
      <c r="B378" s="47">
        <v>2000</v>
      </c>
      <c r="C378" s="47">
        <v>5</v>
      </c>
      <c r="D378" s="37">
        <v>77.778999999999996</v>
      </c>
      <c r="E378" s="37">
        <v>2.4060000000000001</v>
      </c>
      <c r="F378" s="37">
        <v>128.19999999999999</v>
      </c>
      <c r="G378" s="37">
        <v>-0.93100000000000005</v>
      </c>
      <c r="H378" s="36">
        <v>68.602000000000004</v>
      </c>
      <c r="I378" s="36">
        <v>-0.71099999999999997</v>
      </c>
    </row>
    <row r="379" spans="1:9" s="46" customFormat="1" x14ac:dyDescent="0.2">
      <c r="A379" s="40">
        <v>36707</v>
      </c>
      <c r="B379" s="47">
        <v>2000</v>
      </c>
      <c r="C379" s="47">
        <v>6</v>
      </c>
      <c r="D379" s="37">
        <v>77.945999999999998</v>
      </c>
      <c r="E379" s="37">
        <v>2.6160000000000001</v>
      </c>
      <c r="F379" s="37">
        <v>129.30000000000001</v>
      </c>
      <c r="G379" s="37">
        <v>10.795999999999999</v>
      </c>
      <c r="H379" s="36">
        <v>69.040000000000006</v>
      </c>
      <c r="I379" s="36">
        <v>7.9450000000000003</v>
      </c>
    </row>
    <row r="380" spans="1:9" s="46" customFormat="1" x14ac:dyDescent="0.2">
      <c r="A380" s="40">
        <v>36738</v>
      </c>
      <c r="B380" s="47">
        <v>2000</v>
      </c>
      <c r="C380" s="47">
        <v>7</v>
      </c>
      <c r="D380" s="37">
        <v>78.117000000000004</v>
      </c>
      <c r="E380" s="37">
        <v>2.67</v>
      </c>
      <c r="F380" s="37">
        <v>129.6</v>
      </c>
      <c r="G380" s="37">
        <v>2.82</v>
      </c>
      <c r="H380" s="36">
        <v>69.727000000000004</v>
      </c>
      <c r="I380" s="36">
        <v>12.61</v>
      </c>
    </row>
    <row r="381" spans="1:9" s="46" customFormat="1" x14ac:dyDescent="0.2">
      <c r="A381" s="40">
        <v>36769</v>
      </c>
      <c r="B381" s="47">
        <v>2000</v>
      </c>
      <c r="C381" s="47">
        <v>8</v>
      </c>
      <c r="D381" s="37">
        <v>78.278999999999996</v>
      </c>
      <c r="E381" s="37">
        <v>2.5169999999999999</v>
      </c>
      <c r="F381" s="37">
        <v>129.30000000000001</v>
      </c>
      <c r="G381" s="37">
        <v>-2.7429999999999999</v>
      </c>
      <c r="H381" s="36">
        <v>70.254999999999995</v>
      </c>
      <c r="I381" s="36">
        <v>9.4789999999999992</v>
      </c>
    </row>
    <row r="382" spans="1:9" s="46" customFormat="1" x14ac:dyDescent="0.2">
      <c r="A382" s="40">
        <v>36799</v>
      </c>
      <c r="B382" s="47">
        <v>2000</v>
      </c>
      <c r="C382" s="47">
        <v>9</v>
      </c>
      <c r="D382" s="37">
        <v>78.418000000000006</v>
      </c>
      <c r="E382" s="37">
        <v>2.145</v>
      </c>
      <c r="F382" s="37">
        <v>130.30000000000001</v>
      </c>
      <c r="G382" s="37">
        <v>9.6859999999999999</v>
      </c>
      <c r="H382" s="36">
        <v>70.355000000000004</v>
      </c>
      <c r="I382" s="36">
        <v>1.724</v>
      </c>
    </row>
    <row r="383" spans="1:9" s="46" customFormat="1" x14ac:dyDescent="0.2">
      <c r="A383" s="40">
        <v>36830</v>
      </c>
      <c r="B383" s="47">
        <v>2000</v>
      </c>
      <c r="C383" s="47">
        <v>10</v>
      </c>
      <c r="D383" s="37">
        <v>78.546999999999997</v>
      </c>
      <c r="E383" s="37">
        <v>2</v>
      </c>
      <c r="F383" s="37">
        <v>130.69999999999999</v>
      </c>
      <c r="G383" s="37">
        <v>3.7469999999999999</v>
      </c>
      <c r="H383" s="36">
        <v>70.262</v>
      </c>
      <c r="I383" s="36">
        <v>-1.583</v>
      </c>
    </row>
    <row r="384" spans="1:9" s="46" customFormat="1" x14ac:dyDescent="0.2">
      <c r="A384" s="40">
        <v>36860</v>
      </c>
      <c r="B384" s="47">
        <v>2000</v>
      </c>
      <c r="C384" s="47">
        <v>11</v>
      </c>
      <c r="D384" s="37">
        <v>78.686000000000007</v>
      </c>
      <c r="E384" s="37">
        <v>2.141</v>
      </c>
      <c r="F384" s="37">
        <v>130.69999999999999</v>
      </c>
      <c r="G384" s="37">
        <v>0</v>
      </c>
      <c r="H384" s="36">
        <v>70.349999999999994</v>
      </c>
      <c r="I384" s="36">
        <v>1.5109999999999999</v>
      </c>
    </row>
    <row r="385" spans="1:9" s="46" customFormat="1" x14ac:dyDescent="0.2">
      <c r="A385" s="40">
        <v>36891</v>
      </c>
      <c r="B385" s="47">
        <v>2000</v>
      </c>
      <c r="C385" s="47">
        <v>12</v>
      </c>
      <c r="D385" s="37">
        <v>78.847999999999999</v>
      </c>
      <c r="E385" s="37">
        <v>2.4950000000000001</v>
      </c>
      <c r="F385" s="37">
        <v>131.30000000000001</v>
      </c>
      <c r="G385" s="37">
        <v>5.65</v>
      </c>
      <c r="H385" s="36">
        <v>70.856999999999999</v>
      </c>
      <c r="I385" s="36">
        <v>8.9939999999999998</v>
      </c>
    </row>
    <row r="386" spans="1:9" s="46" customFormat="1" x14ac:dyDescent="0.2">
      <c r="A386" s="40">
        <v>36922</v>
      </c>
      <c r="B386" s="47">
        <v>2001</v>
      </c>
      <c r="C386" s="47">
        <v>1</v>
      </c>
      <c r="D386" s="37">
        <v>79.034999999999997</v>
      </c>
      <c r="E386" s="37">
        <v>2.89</v>
      </c>
      <c r="F386" s="37">
        <v>132.1</v>
      </c>
      <c r="G386" s="37">
        <v>7.5620000000000003</v>
      </c>
      <c r="H386" s="36">
        <v>71.594999999999999</v>
      </c>
      <c r="I386" s="36">
        <v>13.246</v>
      </c>
    </row>
    <row r="387" spans="1:9" s="46" customFormat="1" x14ac:dyDescent="0.2">
      <c r="A387" s="40">
        <v>36950</v>
      </c>
      <c r="B387" s="47">
        <v>2001</v>
      </c>
      <c r="C387" s="47">
        <v>2</v>
      </c>
      <c r="D387" s="37">
        <v>79.23</v>
      </c>
      <c r="E387" s="37">
        <v>3.0009999999999999</v>
      </c>
      <c r="F387" s="37">
        <v>131.80000000000001</v>
      </c>
      <c r="G387" s="37">
        <v>-2.6909999999999998</v>
      </c>
      <c r="H387" s="36">
        <v>72.19</v>
      </c>
      <c r="I387" s="36">
        <v>10.449</v>
      </c>
    </row>
    <row r="388" spans="1:9" s="46" customFormat="1" x14ac:dyDescent="0.2">
      <c r="A388" s="40">
        <v>36981</v>
      </c>
      <c r="B388" s="47">
        <v>2001</v>
      </c>
      <c r="C388" s="47">
        <v>3</v>
      </c>
      <c r="D388" s="37">
        <v>79.433000000000007</v>
      </c>
      <c r="E388" s="37">
        <v>3.1110000000000002</v>
      </c>
      <c r="F388" s="37">
        <v>131</v>
      </c>
      <c r="G388" s="37">
        <v>-7.0449999999999999</v>
      </c>
      <c r="H388" s="36">
        <v>72.453999999999994</v>
      </c>
      <c r="I388" s="36">
        <v>4.4710000000000001</v>
      </c>
    </row>
    <row r="389" spans="1:9" s="46" customFormat="1" x14ac:dyDescent="0.2">
      <c r="A389" s="40">
        <v>37011</v>
      </c>
      <c r="B389" s="47">
        <v>2001</v>
      </c>
      <c r="C389" s="47">
        <v>4</v>
      </c>
      <c r="D389" s="37">
        <v>79.628</v>
      </c>
      <c r="E389" s="37">
        <v>2.9820000000000002</v>
      </c>
      <c r="F389" s="37">
        <v>130.9</v>
      </c>
      <c r="G389" s="37">
        <v>-0.91200000000000003</v>
      </c>
      <c r="H389" s="36">
        <v>72.456999999999994</v>
      </c>
      <c r="I389" s="36">
        <v>4.3999999999999997E-2</v>
      </c>
    </row>
    <row r="390" spans="1:9" s="46" customFormat="1" x14ac:dyDescent="0.2">
      <c r="A390" s="40">
        <v>37042</v>
      </c>
      <c r="B390" s="47">
        <v>2001</v>
      </c>
      <c r="C390" s="47">
        <v>5</v>
      </c>
      <c r="D390" s="37">
        <v>79.78</v>
      </c>
      <c r="E390" s="37">
        <v>2.3180000000000001</v>
      </c>
      <c r="F390" s="37">
        <v>131.1</v>
      </c>
      <c r="G390" s="37">
        <v>1.849</v>
      </c>
      <c r="H390" s="36">
        <v>72.352000000000004</v>
      </c>
      <c r="I390" s="36">
        <v>-1.7210000000000001</v>
      </c>
    </row>
    <row r="391" spans="1:9" s="46" customFormat="1" x14ac:dyDescent="0.2">
      <c r="A391" s="40">
        <v>37072</v>
      </c>
      <c r="B391" s="47">
        <v>2001</v>
      </c>
      <c r="C391" s="47">
        <v>6</v>
      </c>
      <c r="D391" s="37">
        <v>79.875</v>
      </c>
      <c r="E391" s="37">
        <v>1.4379999999999999</v>
      </c>
      <c r="F391" s="37">
        <v>130.9</v>
      </c>
      <c r="G391" s="37">
        <v>-1.8149999999999999</v>
      </c>
      <c r="H391" s="36">
        <v>72.284000000000006</v>
      </c>
      <c r="I391" s="36">
        <v>-1.117</v>
      </c>
    </row>
    <row r="392" spans="1:9" s="46" customFormat="1" x14ac:dyDescent="0.2">
      <c r="A392" s="40">
        <v>37103</v>
      </c>
      <c r="B392" s="47">
        <v>2001</v>
      </c>
      <c r="C392" s="47">
        <v>7</v>
      </c>
      <c r="D392" s="37">
        <v>79.935000000000002</v>
      </c>
      <c r="E392" s="37">
        <v>0.90400000000000003</v>
      </c>
      <c r="F392" s="37">
        <v>129.4</v>
      </c>
      <c r="G392" s="37">
        <v>-12.917</v>
      </c>
      <c r="H392" s="36">
        <v>72.305000000000007</v>
      </c>
      <c r="I392" s="36">
        <v>0.34599999999999997</v>
      </c>
    </row>
    <row r="393" spans="1:9" s="46" customFormat="1" x14ac:dyDescent="0.2">
      <c r="A393" s="40">
        <v>37134</v>
      </c>
      <c r="B393" s="47">
        <v>2001</v>
      </c>
      <c r="C393" s="47">
        <v>8</v>
      </c>
      <c r="D393" s="37">
        <v>79.995999999999995</v>
      </c>
      <c r="E393" s="37">
        <v>0.92500000000000004</v>
      </c>
      <c r="F393" s="37">
        <v>129.1</v>
      </c>
      <c r="G393" s="37">
        <v>-2.7469999999999999</v>
      </c>
      <c r="H393" s="36">
        <v>72.436999999999998</v>
      </c>
      <c r="I393" s="36">
        <v>2.2080000000000002</v>
      </c>
    </row>
    <row r="394" spans="1:9" s="46" customFormat="1" x14ac:dyDescent="0.2">
      <c r="A394" s="40">
        <v>37164</v>
      </c>
      <c r="B394" s="47">
        <v>2001</v>
      </c>
      <c r="C394" s="47">
        <v>9</v>
      </c>
      <c r="D394" s="37">
        <v>80.081000000000003</v>
      </c>
      <c r="E394" s="37">
        <v>1.2749999999999999</v>
      </c>
      <c r="F394" s="37">
        <v>129.30000000000001</v>
      </c>
      <c r="G394" s="37">
        <v>1.875</v>
      </c>
      <c r="H394" s="36">
        <v>72.671999999999997</v>
      </c>
      <c r="I394" s="36">
        <v>3.9710000000000001</v>
      </c>
    </row>
    <row r="395" spans="1:9" s="46" customFormat="1" x14ac:dyDescent="0.2">
      <c r="A395" s="40">
        <v>37195</v>
      </c>
      <c r="B395" s="47">
        <v>2001</v>
      </c>
      <c r="C395" s="47">
        <v>10</v>
      </c>
      <c r="D395" s="37">
        <v>80.179000000000002</v>
      </c>
      <c r="E395" s="37">
        <v>1.4770000000000001</v>
      </c>
      <c r="F395" s="37">
        <v>127.6</v>
      </c>
      <c r="G395" s="37">
        <v>-14.685</v>
      </c>
      <c r="H395" s="36">
        <v>72.942999999999998</v>
      </c>
      <c r="I395" s="36">
        <v>4.5730000000000004</v>
      </c>
    </row>
    <row r="396" spans="1:9" s="46" customFormat="1" x14ac:dyDescent="0.2">
      <c r="A396" s="40">
        <v>37225</v>
      </c>
      <c r="B396" s="47">
        <v>2001</v>
      </c>
      <c r="C396" s="47">
        <v>11</v>
      </c>
      <c r="D396" s="37">
        <v>80.268000000000001</v>
      </c>
      <c r="E396" s="37">
        <v>1.351</v>
      </c>
      <c r="F396" s="37">
        <v>127</v>
      </c>
      <c r="G396" s="37">
        <v>-5.4989999999999997</v>
      </c>
      <c r="H396" s="36">
        <v>73.161000000000001</v>
      </c>
      <c r="I396" s="36">
        <v>3.633</v>
      </c>
    </row>
    <row r="397" spans="1:9" s="46" customFormat="1" x14ac:dyDescent="0.2">
      <c r="A397" s="40">
        <v>37256</v>
      </c>
      <c r="B397" s="47">
        <v>2001</v>
      </c>
      <c r="C397" s="47">
        <v>12</v>
      </c>
      <c r="D397" s="37">
        <v>80.335999999999999</v>
      </c>
      <c r="E397" s="37">
        <v>1.0249999999999999</v>
      </c>
      <c r="F397" s="37">
        <v>126.1</v>
      </c>
      <c r="G397" s="37">
        <v>-8.18</v>
      </c>
      <c r="H397" s="36">
        <v>73.269000000000005</v>
      </c>
      <c r="I397" s="36">
        <v>1.7969999999999999</v>
      </c>
    </row>
    <row r="398" spans="1:9" s="46" customFormat="1" x14ac:dyDescent="0.2">
      <c r="A398" s="40">
        <v>37287</v>
      </c>
      <c r="B398" s="47">
        <v>2002</v>
      </c>
      <c r="C398" s="47">
        <v>1</v>
      </c>
      <c r="D398" s="37">
        <v>80.397000000000006</v>
      </c>
      <c r="E398" s="37">
        <v>0.90900000000000003</v>
      </c>
      <c r="F398" s="37">
        <v>125.7</v>
      </c>
      <c r="G398" s="37">
        <v>-3.7410000000000001</v>
      </c>
      <c r="H398" s="36">
        <v>73.328000000000003</v>
      </c>
      <c r="I398" s="36">
        <v>0.96799999999999997</v>
      </c>
    </row>
    <row r="399" spans="1:9" s="46" customFormat="1" x14ac:dyDescent="0.2">
      <c r="A399" s="40">
        <v>37315</v>
      </c>
      <c r="B399" s="47">
        <v>2002</v>
      </c>
      <c r="C399" s="47">
        <v>2</v>
      </c>
      <c r="D399" s="37">
        <v>80.465999999999994</v>
      </c>
      <c r="E399" s="37">
        <v>1.04</v>
      </c>
      <c r="F399" s="37">
        <v>125.5</v>
      </c>
      <c r="G399" s="37">
        <v>-1.893</v>
      </c>
      <c r="H399" s="36">
        <v>73.423000000000002</v>
      </c>
      <c r="I399" s="36">
        <v>1.5640000000000001</v>
      </c>
    </row>
    <row r="400" spans="1:9" s="46" customFormat="1" x14ac:dyDescent="0.2">
      <c r="A400" s="40">
        <v>37346</v>
      </c>
      <c r="B400" s="47">
        <v>2002</v>
      </c>
      <c r="C400" s="47">
        <v>3</v>
      </c>
      <c r="D400" s="37">
        <v>80.561000000000007</v>
      </c>
      <c r="E400" s="37">
        <v>1.4159999999999999</v>
      </c>
      <c r="F400" s="37">
        <v>126.4</v>
      </c>
      <c r="G400" s="37">
        <v>8.9529999999999994</v>
      </c>
      <c r="H400" s="36">
        <v>73.614000000000004</v>
      </c>
      <c r="I400" s="36">
        <v>3.1619999999999999</v>
      </c>
    </row>
    <row r="401" spans="1:9" s="46" customFormat="1" x14ac:dyDescent="0.2">
      <c r="A401" s="40">
        <v>37376</v>
      </c>
      <c r="B401" s="47">
        <v>2002</v>
      </c>
      <c r="C401" s="47">
        <v>4</v>
      </c>
      <c r="D401" s="37">
        <v>80.676000000000002</v>
      </c>
      <c r="E401" s="37">
        <v>1.736</v>
      </c>
      <c r="F401" s="37">
        <v>127.2</v>
      </c>
      <c r="G401" s="37">
        <v>7.8650000000000002</v>
      </c>
      <c r="H401" s="36">
        <v>73.869</v>
      </c>
      <c r="I401" s="36">
        <v>4.2350000000000003</v>
      </c>
    </row>
    <row r="402" spans="1:9" s="46" customFormat="1" x14ac:dyDescent="0.2">
      <c r="A402" s="40">
        <v>37407</v>
      </c>
      <c r="B402" s="47">
        <v>2002</v>
      </c>
      <c r="C402" s="47">
        <v>5</v>
      </c>
      <c r="D402" s="37">
        <v>80.796000000000006</v>
      </c>
      <c r="E402" s="37">
        <v>1.7929999999999999</v>
      </c>
      <c r="F402" s="37">
        <v>127.1</v>
      </c>
      <c r="G402" s="37">
        <v>-0.93899999999999995</v>
      </c>
      <c r="H402" s="36">
        <v>74.108999999999995</v>
      </c>
      <c r="I402" s="36">
        <v>3.972</v>
      </c>
    </row>
    <row r="403" spans="1:9" s="46" customFormat="1" x14ac:dyDescent="0.2">
      <c r="A403" s="40">
        <v>37437</v>
      </c>
      <c r="B403" s="47">
        <v>2002</v>
      </c>
      <c r="C403" s="47">
        <v>6</v>
      </c>
      <c r="D403" s="37">
        <v>80.91</v>
      </c>
      <c r="E403" s="37">
        <v>1.7030000000000001</v>
      </c>
      <c r="F403" s="37">
        <v>127.3</v>
      </c>
      <c r="G403" s="37">
        <v>1.905</v>
      </c>
      <c r="H403" s="36">
        <v>74.28</v>
      </c>
      <c r="I403" s="36">
        <v>2.8079999999999998</v>
      </c>
    </row>
    <row r="404" spans="1:9" s="46" customFormat="1" x14ac:dyDescent="0.2">
      <c r="A404" s="40">
        <v>37468</v>
      </c>
      <c r="B404" s="47">
        <v>2002</v>
      </c>
      <c r="C404" s="47">
        <v>7</v>
      </c>
      <c r="D404" s="37">
        <v>81.024000000000001</v>
      </c>
      <c r="E404" s="37">
        <v>1.702</v>
      </c>
      <c r="F404" s="37">
        <v>127.7</v>
      </c>
      <c r="G404" s="37">
        <v>3.8359999999999999</v>
      </c>
      <c r="H404" s="36">
        <v>74.39</v>
      </c>
      <c r="I404" s="36">
        <v>1.8009999999999999</v>
      </c>
    </row>
    <row r="405" spans="1:9" s="46" customFormat="1" x14ac:dyDescent="0.2">
      <c r="A405" s="40">
        <v>37499</v>
      </c>
      <c r="B405" s="47">
        <v>2002</v>
      </c>
      <c r="C405" s="47">
        <v>8</v>
      </c>
      <c r="D405" s="37">
        <v>81.150999999999996</v>
      </c>
      <c r="E405" s="37">
        <v>1.901</v>
      </c>
      <c r="F405" s="37">
        <v>128</v>
      </c>
      <c r="G405" s="37">
        <v>2.8559999999999999</v>
      </c>
      <c r="H405" s="36">
        <v>74.471999999999994</v>
      </c>
      <c r="I405" s="36">
        <v>1.32</v>
      </c>
    </row>
    <row r="406" spans="1:9" s="46" customFormat="1" x14ac:dyDescent="0.2">
      <c r="A406" s="40">
        <v>37529</v>
      </c>
      <c r="B406" s="47">
        <v>2002</v>
      </c>
      <c r="C406" s="47">
        <v>9</v>
      </c>
      <c r="D406" s="37">
        <v>81.295000000000002</v>
      </c>
      <c r="E406" s="37">
        <v>2.1539999999999999</v>
      </c>
      <c r="F406" s="37">
        <v>128.9</v>
      </c>
      <c r="G406" s="37">
        <v>8.7720000000000002</v>
      </c>
      <c r="H406" s="36">
        <v>74.543999999999997</v>
      </c>
      <c r="I406" s="36">
        <v>1.17</v>
      </c>
    </row>
    <row r="407" spans="1:9" s="46" customFormat="1" x14ac:dyDescent="0.2">
      <c r="A407" s="40">
        <v>37560</v>
      </c>
      <c r="B407" s="47">
        <v>2002</v>
      </c>
      <c r="C407" s="47">
        <v>10</v>
      </c>
      <c r="D407" s="37">
        <v>81.456000000000003</v>
      </c>
      <c r="E407" s="37">
        <v>2.3959999999999999</v>
      </c>
      <c r="F407" s="37">
        <v>129.80000000000001</v>
      </c>
      <c r="G407" s="37">
        <v>8.7080000000000002</v>
      </c>
      <c r="H407" s="36">
        <v>74.608999999999995</v>
      </c>
      <c r="I407" s="36">
        <v>1.0489999999999999</v>
      </c>
    </row>
    <row r="408" spans="1:9" s="46" customFormat="1" x14ac:dyDescent="0.2">
      <c r="A408" s="40">
        <v>37590</v>
      </c>
      <c r="B408" s="47">
        <v>2002</v>
      </c>
      <c r="C408" s="47">
        <v>11</v>
      </c>
      <c r="D408" s="37">
        <v>81.626000000000005</v>
      </c>
      <c r="E408" s="37">
        <v>2.5449999999999999</v>
      </c>
      <c r="F408" s="37">
        <v>129.9</v>
      </c>
      <c r="G408" s="37">
        <v>0.92800000000000005</v>
      </c>
      <c r="H408" s="36">
        <v>74.66</v>
      </c>
      <c r="I408" s="36">
        <v>0.82399999999999995</v>
      </c>
    </row>
    <row r="409" spans="1:9" s="46" customFormat="1" x14ac:dyDescent="0.2">
      <c r="A409" s="40">
        <v>37621</v>
      </c>
      <c r="B409" s="47">
        <v>2002</v>
      </c>
      <c r="C409" s="47">
        <v>12</v>
      </c>
      <c r="D409" s="37">
        <v>81.799000000000007</v>
      </c>
      <c r="E409" s="37">
        <v>2.5649999999999999</v>
      </c>
      <c r="F409" s="37">
        <v>130</v>
      </c>
      <c r="G409" s="37">
        <v>0.92800000000000005</v>
      </c>
      <c r="H409" s="36">
        <v>74.707999999999998</v>
      </c>
      <c r="I409" s="36">
        <v>0.77500000000000002</v>
      </c>
    </row>
    <row r="410" spans="1:9" s="46" customFormat="1" x14ac:dyDescent="0.2">
      <c r="A410" s="40">
        <v>37652</v>
      </c>
      <c r="B410" s="47">
        <v>2003</v>
      </c>
      <c r="C410" s="47">
        <v>1</v>
      </c>
      <c r="D410" s="37">
        <v>81.959000000000003</v>
      </c>
      <c r="E410" s="37">
        <v>2.38</v>
      </c>
      <c r="F410" s="37">
        <v>131.4</v>
      </c>
      <c r="G410" s="37">
        <v>13.717000000000001</v>
      </c>
      <c r="H410" s="36">
        <v>74.819000000000003</v>
      </c>
      <c r="I410" s="36">
        <v>1.8009999999999999</v>
      </c>
    </row>
    <row r="411" spans="1:9" s="46" customFormat="1" x14ac:dyDescent="0.2">
      <c r="A411" s="40">
        <v>37680</v>
      </c>
      <c r="B411" s="47">
        <v>2003</v>
      </c>
      <c r="C411" s="47">
        <v>2</v>
      </c>
      <c r="D411" s="37">
        <v>82.081000000000003</v>
      </c>
      <c r="E411" s="37">
        <v>1.7969999999999999</v>
      </c>
      <c r="F411" s="37">
        <v>133.80000000000001</v>
      </c>
      <c r="G411" s="37">
        <v>24.259</v>
      </c>
      <c r="H411" s="36">
        <v>75.058000000000007</v>
      </c>
      <c r="I411" s="36">
        <v>3.903</v>
      </c>
    </row>
    <row r="412" spans="1:9" s="46" customFormat="1" x14ac:dyDescent="0.2">
      <c r="A412" s="40">
        <v>37711</v>
      </c>
      <c r="B412" s="47">
        <v>2003</v>
      </c>
      <c r="C412" s="47">
        <v>3</v>
      </c>
      <c r="D412" s="37">
        <v>82.165000000000006</v>
      </c>
      <c r="E412" s="37">
        <v>1.23</v>
      </c>
      <c r="F412" s="37">
        <v>136.30000000000001</v>
      </c>
      <c r="G412" s="37">
        <v>24.875</v>
      </c>
      <c r="H412" s="36">
        <v>75.468000000000004</v>
      </c>
      <c r="I412" s="36">
        <v>6.7439999999999998</v>
      </c>
    </row>
    <row r="413" spans="1:9" s="46" customFormat="1" x14ac:dyDescent="0.2">
      <c r="A413" s="40">
        <v>37741</v>
      </c>
      <c r="B413" s="47">
        <v>2003</v>
      </c>
      <c r="C413" s="47">
        <v>4</v>
      </c>
      <c r="D413" s="37">
        <v>82.238</v>
      </c>
      <c r="E413" s="37">
        <v>1.07</v>
      </c>
      <c r="F413" s="37">
        <v>133.1</v>
      </c>
      <c r="G413" s="37">
        <v>-24.805</v>
      </c>
      <c r="H413" s="36">
        <v>75.98</v>
      </c>
      <c r="I413" s="36">
        <v>8.4550000000000001</v>
      </c>
    </row>
    <row r="414" spans="1:9" s="46" customFormat="1" x14ac:dyDescent="0.2">
      <c r="A414" s="40">
        <v>37772</v>
      </c>
      <c r="B414" s="47">
        <v>2003</v>
      </c>
      <c r="C414" s="47">
        <v>5</v>
      </c>
      <c r="D414" s="37">
        <v>82.334000000000003</v>
      </c>
      <c r="E414" s="37">
        <v>1.4079999999999999</v>
      </c>
      <c r="F414" s="37">
        <v>132.4</v>
      </c>
      <c r="G414" s="37">
        <v>-6.1319999999999997</v>
      </c>
      <c r="H414" s="36">
        <v>76.454999999999998</v>
      </c>
      <c r="I414" s="36">
        <v>7.7750000000000004</v>
      </c>
    </row>
    <row r="415" spans="1:9" s="46" customFormat="1" x14ac:dyDescent="0.2">
      <c r="A415" s="40">
        <v>37802</v>
      </c>
      <c r="B415" s="47">
        <v>2003</v>
      </c>
      <c r="C415" s="47">
        <v>6</v>
      </c>
      <c r="D415" s="37">
        <v>82.475999999999999</v>
      </c>
      <c r="E415" s="37">
        <v>2.1019999999999999</v>
      </c>
      <c r="F415" s="37">
        <v>133.1</v>
      </c>
      <c r="G415" s="37">
        <v>6.532</v>
      </c>
      <c r="H415" s="36">
        <v>76.813999999999993</v>
      </c>
      <c r="I415" s="36">
        <v>5.782</v>
      </c>
    </row>
    <row r="416" spans="1:9" s="46" customFormat="1" x14ac:dyDescent="0.2">
      <c r="A416" s="40">
        <v>37833</v>
      </c>
      <c r="B416" s="47">
        <v>2003</v>
      </c>
      <c r="C416" s="47">
        <v>7</v>
      </c>
      <c r="D416" s="37">
        <v>82.650999999999996</v>
      </c>
      <c r="E416" s="37">
        <v>2.5680000000000001</v>
      </c>
      <c r="F416" s="37">
        <v>133.30000000000001</v>
      </c>
      <c r="G416" s="37">
        <v>1.8180000000000001</v>
      </c>
      <c r="H416" s="36">
        <v>77.126000000000005</v>
      </c>
      <c r="I416" s="36">
        <v>4.9829999999999997</v>
      </c>
    </row>
    <row r="417" spans="1:9" s="46" customFormat="1" x14ac:dyDescent="0.2">
      <c r="A417" s="40">
        <v>37864</v>
      </c>
      <c r="B417" s="47">
        <v>2003</v>
      </c>
      <c r="C417" s="47">
        <v>8</v>
      </c>
      <c r="D417" s="37">
        <v>82.831000000000003</v>
      </c>
      <c r="E417" s="37">
        <v>2.6419999999999999</v>
      </c>
      <c r="F417" s="37">
        <v>133.9</v>
      </c>
      <c r="G417" s="37">
        <v>5.5369999999999999</v>
      </c>
      <c r="H417" s="36">
        <v>77.518000000000001</v>
      </c>
      <c r="I417" s="36">
        <v>6.2729999999999997</v>
      </c>
    </row>
    <row r="418" spans="1:9" s="46" customFormat="1" x14ac:dyDescent="0.2">
      <c r="A418" s="40">
        <v>37894</v>
      </c>
      <c r="B418" s="47">
        <v>2003</v>
      </c>
      <c r="C418" s="47">
        <v>9</v>
      </c>
      <c r="D418" s="37">
        <v>82.99</v>
      </c>
      <c r="E418" s="37">
        <v>2.3340000000000001</v>
      </c>
      <c r="F418" s="37">
        <v>133.80000000000001</v>
      </c>
      <c r="G418" s="37">
        <v>-0.89300000000000002</v>
      </c>
      <c r="H418" s="36">
        <v>78.03</v>
      </c>
      <c r="I418" s="36">
        <v>8.2110000000000003</v>
      </c>
    </row>
    <row r="419" spans="1:9" s="46" customFormat="1" x14ac:dyDescent="0.2">
      <c r="A419" s="40">
        <v>37925</v>
      </c>
      <c r="B419" s="47">
        <v>2003</v>
      </c>
      <c r="C419" s="47">
        <v>10</v>
      </c>
      <c r="D419" s="37">
        <v>83.14</v>
      </c>
      <c r="E419" s="37">
        <v>2.1840000000000002</v>
      </c>
      <c r="F419" s="37">
        <v>134.19999999999999</v>
      </c>
      <c r="G419" s="37">
        <v>3.6469999999999998</v>
      </c>
      <c r="H419" s="36">
        <v>78.515000000000001</v>
      </c>
      <c r="I419" s="36">
        <v>7.7309999999999999</v>
      </c>
    </row>
    <row r="420" spans="1:9" s="46" customFormat="1" x14ac:dyDescent="0.2">
      <c r="A420" s="40">
        <v>37955</v>
      </c>
      <c r="B420" s="47">
        <v>2003</v>
      </c>
      <c r="C420" s="47">
        <v>11</v>
      </c>
      <c r="D420" s="37">
        <v>83.295000000000002</v>
      </c>
      <c r="E420" s="37">
        <v>2.2719999999999998</v>
      </c>
      <c r="F420" s="37">
        <v>134.19999999999999</v>
      </c>
      <c r="G420" s="37">
        <v>0</v>
      </c>
      <c r="H420" s="36">
        <v>78.763999999999996</v>
      </c>
      <c r="I420" s="36">
        <v>3.859</v>
      </c>
    </row>
    <row r="421" spans="1:9" s="46" customFormat="1" x14ac:dyDescent="0.2">
      <c r="A421" s="40">
        <v>37986</v>
      </c>
      <c r="B421" s="47">
        <v>2003</v>
      </c>
      <c r="C421" s="47">
        <v>12</v>
      </c>
      <c r="D421" s="37">
        <v>83.471000000000004</v>
      </c>
      <c r="E421" s="37">
        <v>2.5579999999999998</v>
      </c>
      <c r="F421" s="37">
        <v>135</v>
      </c>
      <c r="G421" s="37">
        <v>7.3929999999999998</v>
      </c>
      <c r="H421" s="36">
        <v>78.662999999999997</v>
      </c>
      <c r="I421" s="36">
        <v>-1.5269999999999999</v>
      </c>
    </row>
    <row r="422" spans="1:9" s="46" customFormat="1" x14ac:dyDescent="0.2">
      <c r="A422" s="40">
        <v>38017</v>
      </c>
      <c r="B422" s="47">
        <v>2004</v>
      </c>
      <c r="C422" s="47">
        <v>1</v>
      </c>
      <c r="D422" s="37">
        <v>83.673000000000002</v>
      </c>
      <c r="E422" s="37">
        <v>2.9470000000000001</v>
      </c>
      <c r="F422" s="37">
        <v>136.6</v>
      </c>
      <c r="G422" s="37">
        <v>15.186999999999999</v>
      </c>
      <c r="H422" s="36">
        <v>78.423000000000002</v>
      </c>
      <c r="I422" s="36">
        <v>-3.597</v>
      </c>
    </row>
    <row r="423" spans="1:9" s="46" customFormat="1" x14ac:dyDescent="0.2">
      <c r="A423" s="40">
        <v>38046</v>
      </c>
      <c r="B423" s="47">
        <v>2004</v>
      </c>
      <c r="C423" s="47">
        <v>2</v>
      </c>
      <c r="D423" s="37">
        <v>83.891999999999996</v>
      </c>
      <c r="E423" s="37">
        <v>3.1909999999999998</v>
      </c>
      <c r="F423" s="37">
        <v>137.80000000000001</v>
      </c>
      <c r="G423" s="37">
        <v>11.066000000000001</v>
      </c>
      <c r="H423" s="36">
        <v>78.364999999999995</v>
      </c>
      <c r="I423" s="36">
        <v>-0.88</v>
      </c>
    </row>
    <row r="424" spans="1:9" s="46" customFormat="1" x14ac:dyDescent="0.2">
      <c r="A424" s="40">
        <v>38077</v>
      </c>
      <c r="B424" s="47">
        <v>2004</v>
      </c>
      <c r="C424" s="47">
        <v>3</v>
      </c>
      <c r="D424" s="37">
        <v>84.131</v>
      </c>
      <c r="E424" s="37">
        <v>3.4670000000000001</v>
      </c>
      <c r="F424" s="37">
        <v>138.4</v>
      </c>
      <c r="G424" s="37">
        <v>5.3520000000000003</v>
      </c>
      <c r="H424" s="36">
        <v>78.691000000000003</v>
      </c>
      <c r="I424" s="36">
        <v>5.1120000000000001</v>
      </c>
    </row>
    <row r="425" spans="1:9" s="46" customFormat="1" x14ac:dyDescent="0.2">
      <c r="A425" s="40">
        <v>38107</v>
      </c>
      <c r="B425" s="47">
        <v>2004</v>
      </c>
      <c r="C425" s="47">
        <v>4</v>
      </c>
      <c r="D425" s="37">
        <v>84.373999999999995</v>
      </c>
      <c r="E425" s="37">
        <v>3.5190000000000001</v>
      </c>
      <c r="F425" s="37">
        <v>140.1</v>
      </c>
      <c r="G425" s="37">
        <v>15.778</v>
      </c>
      <c r="H425" s="36">
        <v>79.313999999999993</v>
      </c>
      <c r="I425" s="36">
        <v>9.9149999999999991</v>
      </c>
    </row>
    <row r="426" spans="1:9" s="26" customFormat="1" x14ac:dyDescent="0.2">
      <c r="A426" s="40">
        <v>38138</v>
      </c>
      <c r="B426" s="38">
        <v>2004</v>
      </c>
      <c r="C426" s="38">
        <v>5</v>
      </c>
      <c r="D426" s="37">
        <v>84.591999999999999</v>
      </c>
      <c r="E426" s="37">
        <v>3.1539999999999999</v>
      </c>
      <c r="F426" s="37">
        <v>141.69999999999999</v>
      </c>
      <c r="G426" s="37">
        <v>14.599</v>
      </c>
      <c r="H426" s="36">
        <v>80.034000000000006</v>
      </c>
      <c r="I426" s="36">
        <v>11.452</v>
      </c>
    </row>
    <row r="427" spans="1:9" s="26" customFormat="1" x14ac:dyDescent="0.2">
      <c r="A427" s="40">
        <v>38168</v>
      </c>
      <c r="B427" s="38">
        <v>2004</v>
      </c>
      <c r="C427" s="38">
        <v>6</v>
      </c>
      <c r="D427" s="37">
        <v>84.772999999999996</v>
      </c>
      <c r="E427" s="37">
        <v>2.5960000000000001</v>
      </c>
      <c r="F427" s="37">
        <v>142.19999999999999</v>
      </c>
      <c r="G427" s="37">
        <v>4.3170000000000002</v>
      </c>
      <c r="H427" s="36">
        <v>80.682000000000002</v>
      </c>
      <c r="I427" s="36">
        <v>10.16</v>
      </c>
    </row>
    <row r="428" spans="1:9" s="26" customFormat="1" x14ac:dyDescent="0.2">
      <c r="A428" s="40">
        <v>38199</v>
      </c>
      <c r="B428" s="38">
        <v>2004</v>
      </c>
      <c r="C428" s="38">
        <v>7</v>
      </c>
      <c r="D428" s="37">
        <v>84.935000000000002</v>
      </c>
      <c r="E428" s="37">
        <v>2.3079999999999998</v>
      </c>
      <c r="F428" s="37">
        <v>142.9</v>
      </c>
      <c r="G428" s="37">
        <v>6.07</v>
      </c>
      <c r="H428" s="36">
        <v>81.185000000000002</v>
      </c>
      <c r="I428" s="36">
        <v>7.75</v>
      </c>
    </row>
    <row r="429" spans="1:9" s="26" customFormat="1" x14ac:dyDescent="0.2">
      <c r="A429" s="40">
        <v>38230</v>
      </c>
      <c r="B429" s="38">
        <v>2004</v>
      </c>
      <c r="C429" s="38">
        <v>8</v>
      </c>
      <c r="D429" s="37">
        <v>85.108999999999995</v>
      </c>
      <c r="E429" s="37">
        <v>2.4889999999999999</v>
      </c>
      <c r="F429" s="37">
        <v>144.4</v>
      </c>
      <c r="G429" s="37">
        <v>13.349</v>
      </c>
      <c r="H429" s="36">
        <v>81.510000000000005</v>
      </c>
      <c r="I429" s="36">
        <v>4.9059999999999997</v>
      </c>
    </row>
    <row r="430" spans="1:9" s="26" customFormat="1" x14ac:dyDescent="0.2">
      <c r="A430" s="40">
        <v>38260</v>
      </c>
      <c r="B430" s="38">
        <v>2004</v>
      </c>
      <c r="C430" s="38">
        <v>9</v>
      </c>
      <c r="D430" s="37">
        <v>85.311000000000007</v>
      </c>
      <c r="E430" s="37">
        <v>2.883</v>
      </c>
      <c r="F430" s="37">
        <v>144.80000000000001</v>
      </c>
      <c r="G430" s="37">
        <v>3.375</v>
      </c>
      <c r="H430" s="36">
        <v>81.641000000000005</v>
      </c>
      <c r="I430" s="36">
        <v>1.9419999999999999</v>
      </c>
    </row>
    <row r="431" spans="1:9" s="26" customFormat="1" x14ac:dyDescent="0.2">
      <c r="A431" s="40">
        <v>38291</v>
      </c>
      <c r="B431" s="38">
        <v>2004</v>
      </c>
      <c r="C431" s="38">
        <v>10</v>
      </c>
      <c r="D431" s="37">
        <v>85.537000000000006</v>
      </c>
      <c r="E431" s="37">
        <v>3.2290000000000001</v>
      </c>
      <c r="F431" s="37">
        <v>146.6</v>
      </c>
      <c r="G431" s="37">
        <v>15.98</v>
      </c>
      <c r="H431" s="36">
        <v>81.679000000000002</v>
      </c>
      <c r="I431" s="36">
        <v>0.56499999999999995</v>
      </c>
    </row>
    <row r="432" spans="1:9" s="26" customFormat="1" x14ac:dyDescent="0.2">
      <c r="A432" s="40">
        <v>38321</v>
      </c>
      <c r="B432" s="38">
        <v>2004</v>
      </c>
      <c r="C432" s="38">
        <v>11</v>
      </c>
      <c r="D432" s="37">
        <v>85.772999999999996</v>
      </c>
      <c r="E432" s="37">
        <v>3.3620000000000001</v>
      </c>
      <c r="F432" s="37">
        <v>147.9</v>
      </c>
      <c r="G432" s="37">
        <v>11.176</v>
      </c>
      <c r="H432" s="36">
        <v>81.751999999999995</v>
      </c>
      <c r="I432" s="36">
        <v>1.077</v>
      </c>
    </row>
    <row r="433" spans="1:9" s="26" customFormat="1" x14ac:dyDescent="0.2">
      <c r="A433" s="40">
        <v>38352</v>
      </c>
      <c r="B433" s="38">
        <v>2004</v>
      </c>
      <c r="C433" s="38">
        <v>12</v>
      </c>
      <c r="D433" s="37">
        <v>86.006</v>
      </c>
      <c r="E433" s="37">
        <v>3.3109999999999999</v>
      </c>
      <c r="F433" s="37">
        <v>147.69999999999999</v>
      </c>
      <c r="G433" s="37">
        <v>-1.611</v>
      </c>
      <c r="H433" s="36">
        <v>81.941000000000003</v>
      </c>
      <c r="I433" s="36">
        <v>2.8130000000000002</v>
      </c>
    </row>
    <row r="434" spans="1:9" s="26" customFormat="1" x14ac:dyDescent="0.2">
      <c r="A434" s="40">
        <v>38383</v>
      </c>
      <c r="B434" s="38">
        <v>2005</v>
      </c>
      <c r="C434" s="38">
        <v>1</v>
      </c>
      <c r="D434" s="37">
        <v>86.233000000000004</v>
      </c>
      <c r="E434" s="37">
        <v>3.2109999999999999</v>
      </c>
      <c r="F434" s="37">
        <v>148.5</v>
      </c>
      <c r="G434" s="37">
        <v>6.6970000000000001</v>
      </c>
      <c r="H434" s="36">
        <v>82.191000000000003</v>
      </c>
      <c r="I434" s="36">
        <v>3.7210000000000001</v>
      </c>
    </row>
    <row r="435" spans="1:9" s="26" customFormat="1" x14ac:dyDescent="0.2">
      <c r="A435" s="40">
        <v>38411</v>
      </c>
      <c r="B435" s="38">
        <v>2005</v>
      </c>
      <c r="C435" s="38">
        <v>2</v>
      </c>
      <c r="D435" s="37">
        <v>86.435000000000002</v>
      </c>
      <c r="E435" s="37">
        <v>2.843</v>
      </c>
      <c r="F435" s="37">
        <v>149.5</v>
      </c>
      <c r="G435" s="37">
        <v>8.3870000000000005</v>
      </c>
      <c r="H435" s="36">
        <v>82.385000000000005</v>
      </c>
      <c r="I435" s="36">
        <v>2.867</v>
      </c>
    </row>
    <row r="436" spans="1:9" s="26" customFormat="1" x14ac:dyDescent="0.2">
      <c r="A436" s="40">
        <v>38442</v>
      </c>
      <c r="B436" s="38">
        <v>2005</v>
      </c>
      <c r="C436" s="38">
        <v>3</v>
      </c>
      <c r="D436" s="37">
        <v>86.623000000000005</v>
      </c>
      <c r="E436" s="37">
        <v>2.6440000000000001</v>
      </c>
      <c r="F436" s="37">
        <v>150.69999999999999</v>
      </c>
      <c r="G436" s="37">
        <v>10.069000000000001</v>
      </c>
      <c r="H436" s="36">
        <v>82.480999999999995</v>
      </c>
      <c r="I436" s="36">
        <v>1.409</v>
      </c>
    </row>
    <row r="437" spans="1:9" s="26" customFormat="1" x14ac:dyDescent="0.2">
      <c r="A437" s="40">
        <v>38472</v>
      </c>
      <c r="B437" s="38">
        <v>2005</v>
      </c>
      <c r="C437" s="38">
        <v>4</v>
      </c>
      <c r="D437" s="37">
        <v>86.820999999999998</v>
      </c>
      <c r="E437" s="37">
        <v>2.786</v>
      </c>
      <c r="F437" s="37">
        <v>151.30000000000001</v>
      </c>
      <c r="G437" s="37">
        <v>4.8840000000000003</v>
      </c>
      <c r="H437" s="36">
        <v>82.566999999999993</v>
      </c>
      <c r="I437" s="36">
        <v>1.264</v>
      </c>
    </row>
    <row r="438" spans="1:9" s="26" customFormat="1" x14ac:dyDescent="0.2">
      <c r="A438" s="40">
        <v>38503</v>
      </c>
      <c r="B438" s="38">
        <v>2005</v>
      </c>
      <c r="C438" s="38">
        <v>5</v>
      </c>
      <c r="D438" s="37">
        <v>87.048000000000002</v>
      </c>
      <c r="E438" s="37">
        <v>3.181</v>
      </c>
      <c r="F438" s="37">
        <v>150.6</v>
      </c>
      <c r="G438" s="37">
        <v>-5.4130000000000003</v>
      </c>
      <c r="H438" s="36">
        <v>82.777000000000001</v>
      </c>
      <c r="I438" s="36">
        <v>3.0859999999999999</v>
      </c>
    </row>
    <row r="439" spans="1:9" s="26" customFormat="1" x14ac:dyDescent="0.2">
      <c r="A439" s="40">
        <v>38533</v>
      </c>
      <c r="B439" s="38">
        <v>2005</v>
      </c>
      <c r="C439" s="38">
        <v>6</v>
      </c>
      <c r="D439" s="37">
        <v>87.316999999999993</v>
      </c>
      <c r="E439" s="37">
        <v>3.7639999999999998</v>
      </c>
      <c r="F439" s="37">
        <v>151.1</v>
      </c>
      <c r="G439" s="37">
        <v>4.0579999999999998</v>
      </c>
      <c r="H439" s="36">
        <v>83.177999999999997</v>
      </c>
      <c r="I439" s="36">
        <v>5.9829999999999997</v>
      </c>
    </row>
    <row r="440" spans="1:9" s="26" customFormat="1" x14ac:dyDescent="0.2">
      <c r="A440" s="40">
        <v>38564</v>
      </c>
      <c r="B440" s="38">
        <v>2005</v>
      </c>
      <c r="C440" s="38">
        <v>7</v>
      </c>
      <c r="D440" s="37">
        <v>87.608000000000004</v>
      </c>
      <c r="E440" s="37">
        <v>4.0819999999999999</v>
      </c>
      <c r="F440" s="37">
        <v>152.30000000000001</v>
      </c>
      <c r="G440" s="37">
        <v>9.9580000000000002</v>
      </c>
      <c r="H440" s="36">
        <v>83.64</v>
      </c>
      <c r="I440" s="36">
        <v>6.8630000000000004</v>
      </c>
    </row>
    <row r="441" spans="1:9" s="26" customFormat="1" x14ac:dyDescent="0.2">
      <c r="A441" s="40">
        <v>38595</v>
      </c>
      <c r="B441" s="38">
        <v>2005</v>
      </c>
      <c r="C441" s="38">
        <v>8</v>
      </c>
      <c r="D441" s="37">
        <v>87.897999999999996</v>
      </c>
      <c r="E441" s="37">
        <v>4.0410000000000004</v>
      </c>
      <c r="F441" s="37">
        <v>153.19999999999999</v>
      </c>
      <c r="G441" s="37">
        <v>7.3259999999999996</v>
      </c>
      <c r="H441" s="36">
        <v>83.962999999999994</v>
      </c>
      <c r="I441" s="36">
        <v>4.7350000000000003</v>
      </c>
    </row>
    <row r="442" spans="1:9" s="26" customFormat="1" x14ac:dyDescent="0.2">
      <c r="A442" s="40">
        <v>38625</v>
      </c>
      <c r="B442" s="38">
        <v>2005</v>
      </c>
      <c r="C442" s="38">
        <v>9</v>
      </c>
      <c r="D442" s="37">
        <v>88.153999999999996</v>
      </c>
      <c r="E442" s="37">
        <v>3.5550000000000002</v>
      </c>
      <c r="F442" s="37">
        <v>157.19999999999999</v>
      </c>
      <c r="G442" s="37">
        <v>36.246000000000002</v>
      </c>
      <c r="H442" s="36">
        <v>84.033000000000001</v>
      </c>
      <c r="I442" s="36">
        <v>1.012</v>
      </c>
    </row>
    <row r="443" spans="1:9" s="26" customFormat="1" x14ac:dyDescent="0.2">
      <c r="A443" s="40">
        <v>38656</v>
      </c>
      <c r="B443" s="38">
        <v>2005</v>
      </c>
      <c r="C443" s="38">
        <v>10</v>
      </c>
      <c r="D443" s="37">
        <v>88.382000000000005</v>
      </c>
      <c r="E443" s="37">
        <v>3.141</v>
      </c>
      <c r="F443" s="37">
        <v>162.30000000000001</v>
      </c>
      <c r="G443" s="37">
        <v>46.686999999999998</v>
      </c>
      <c r="H443" s="36">
        <v>84.045000000000002</v>
      </c>
      <c r="I443" s="36">
        <v>0.16</v>
      </c>
    </row>
    <row r="444" spans="1:9" s="26" customFormat="1" x14ac:dyDescent="0.2">
      <c r="A444" s="40">
        <v>38686</v>
      </c>
      <c r="B444" s="38">
        <v>2005</v>
      </c>
      <c r="C444" s="38">
        <v>11</v>
      </c>
      <c r="D444" s="37">
        <v>88.587999999999994</v>
      </c>
      <c r="E444" s="37">
        <v>2.8370000000000002</v>
      </c>
      <c r="F444" s="37">
        <v>160.30000000000001</v>
      </c>
      <c r="G444" s="37">
        <v>-13.824999999999999</v>
      </c>
      <c r="H444" s="36">
        <v>84.272999999999996</v>
      </c>
      <c r="I444" s="36">
        <v>3.3159999999999998</v>
      </c>
    </row>
    <row r="445" spans="1:9" s="26" customFormat="1" x14ac:dyDescent="0.2">
      <c r="A445" s="40">
        <v>38717</v>
      </c>
      <c r="B445" s="38">
        <v>2005</v>
      </c>
      <c r="C445" s="38">
        <v>12</v>
      </c>
      <c r="D445" s="37">
        <v>88.781999999999996</v>
      </c>
      <c r="E445" s="37">
        <v>2.6629999999999998</v>
      </c>
      <c r="F445" s="37">
        <v>160.19999999999999</v>
      </c>
      <c r="G445" s="37">
        <v>-0.746</v>
      </c>
      <c r="H445" s="36">
        <v>84.878</v>
      </c>
      <c r="I445" s="36">
        <v>8.9580000000000002</v>
      </c>
    </row>
    <row r="446" spans="1:9" s="26" customFormat="1" x14ac:dyDescent="0.2">
      <c r="A446" s="40">
        <v>38748</v>
      </c>
      <c r="B446" s="38">
        <v>2006</v>
      </c>
      <c r="C446" s="38">
        <v>1</v>
      </c>
      <c r="D446" s="37">
        <v>88.983000000000004</v>
      </c>
      <c r="E446" s="37">
        <v>2.7490000000000001</v>
      </c>
      <c r="F446" s="37">
        <v>162.4</v>
      </c>
      <c r="G446" s="37">
        <v>17.783000000000001</v>
      </c>
      <c r="H446" s="36">
        <v>85.65</v>
      </c>
      <c r="I446" s="36">
        <v>11.47</v>
      </c>
    </row>
    <row r="447" spans="1:9" s="26" customFormat="1" x14ac:dyDescent="0.2">
      <c r="A447" s="40">
        <v>38776</v>
      </c>
      <c r="B447" s="38">
        <v>2006</v>
      </c>
      <c r="C447" s="38">
        <v>2</v>
      </c>
      <c r="D447" s="37">
        <v>89.194000000000003</v>
      </c>
      <c r="E447" s="37">
        <v>2.8759999999999999</v>
      </c>
      <c r="F447" s="37">
        <v>161.6</v>
      </c>
      <c r="G447" s="37">
        <v>-5.7539999999999996</v>
      </c>
      <c r="H447" s="36">
        <v>86.212000000000003</v>
      </c>
      <c r="I447" s="36">
        <v>8.1679999999999993</v>
      </c>
    </row>
    <row r="448" spans="1:9" s="26" customFormat="1" x14ac:dyDescent="0.2">
      <c r="A448" s="40">
        <v>38807</v>
      </c>
      <c r="B448" s="38">
        <v>2006</v>
      </c>
      <c r="C448" s="38">
        <v>3</v>
      </c>
      <c r="D448" s="37">
        <v>89.433999999999997</v>
      </c>
      <c r="E448" s="37">
        <v>3.286</v>
      </c>
      <c r="F448" s="37">
        <v>161.5</v>
      </c>
      <c r="G448" s="37">
        <v>-0.74</v>
      </c>
      <c r="H448" s="36">
        <v>86.385999999999996</v>
      </c>
      <c r="I448" s="36">
        <v>2.448</v>
      </c>
    </row>
    <row r="449" spans="1:9" s="26" customFormat="1" x14ac:dyDescent="0.2">
      <c r="A449" s="40">
        <v>38837</v>
      </c>
      <c r="B449" s="38">
        <v>2006</v>
      </c>
      <c r="C449" s="38">
        <v>4</v>
      </c>
      <c r="D449" s="37">
        <v>89.707999999999998</v>
      </c>
      <c r="E449" s="37">
        <v>3.7309999999999999</v>
      </c>
      <c r="F449" s="37">
        <v>163</v>
      </c>
      <c r="G449" s="37">
        <v>11.733000000000001</v>
      </c>
      <c r="H449" s="36">
        <v>86.281000000000006</v>
      </c>
      <c r="I449" s="36">
        <v>-1.4419999999999999</v>
      </c>
    </row>
    <row r="450" spans="1:9" s="26" customFormat="1" x14ac:dyDescent="0.2">
      <c r="A450" s="40">
        <v>38868</v>
      </c>
      <c r="B450" s="38">
        <v>2006</v>
      </c>
      <c r="C450" s="38">
        <v>5</v>
      </c>
      <c r="D450" s="37">
        <v>89.995000000000005</v>
      </c>
      <c r="E450" s="37">
        <v>3.9049999999999998</v>
      </c>
      <c r="F450" s="37">
        <v>164.4</v>
      </c>
      <c r="G450" s="37">
        <v>10.808</v>
      </c>
      <c r="H450" s="36">
        <v>86.111000000000004</v>
      </c>
      <c r="I450" s="36">
        <v>-2.347</v>
      </c>
    </row>
    <row r="451" spans="1:9" s="26" customFormat="1" x14ac:dyDescent="0.2">
      <c r="A451" s="40">
        <v>38898</v>
      </c>
      <c r="B451" s="38">
        <v>2006</v>
      </c>
      <c r="C451" s="38">
        <v>6</v>
      </c>
      <c r="D451" s="37">
        <v>90.277000000000001</v>
      </c>
      <c r="E451" s="37">
        <v>3.8290000000000002</v>
      </c>
      <c r="F451" s="37">
        <v>165.2</v>
      </c>
      <c r="G451" s="37">
        <v>5.9980000000000002</v>
      </c>
      <c r="H451" s="36">
        <v>86.052999999999997</v>
      </c>
      <c r="I451" s="36">
        <v>-0.79300000000000004</v>
      </c>
    </row>
    <row r="452" spans="1:9" s="26" customFormat="1" x14ac:dyDescent="0.2">
      <c r="A452" s="40">
        <v>38929</v>
      </c>
      <c r="B452" s="38">
        <v>2006</v>
      </c>
      <c r="C452" s="38">
        <v>7</v>
      </c>
      <c r="D452" s="37">
        <v>90.519000000000005</v>
      </c>
      <c r="E452" s="37">
        <v>3.2730000000000001</v>
      </c>
      <c r="F452" s="37">
        <v>165.5</v>
      </c>
      <c r="G452" s="37">
        <v>2.2010000000000001</v>
      </c>
      <c r="H452" s="36">
        <v>86.134</v>
      </c>
      <c r="I452" s="36">
        <v>1.1240000000000001</v>
      </c>
    </row>
    <row r="453" spans="1:9" s="26" customFormat="1" x14ac:dyDescent="0.2">
      <c r="A453" s="40">
        <v>38960</v>
      </c>
      <c r="B453" s="38">
        <v>2006</v>
      </c>
      <c r="C453" s="38">
        <v>8</v>
      </c>
      <c r="D453" s="37">
        <v>90.683999999999997</v>
      </c>
      <c r="E453" s="37">
        <v>2.2109999999999999</v>
      </c>
      <c r="F453" s="37">
        <v>166.5</v>
      </c>
      <c r="G453" s="37">
        <v>7.4969999999999999</v>
      </c>
      <c r="H453" s="36">
        <v>86.325000000000003</v>
      </c>
      <c r="I453" s="36">
        <v>2.6989999999999998</v>
      </c>
    </row>
    <row r="454" spans="1:9" s="26" customFormat="1" x14ac:dyDescent="0.2">
      <c r="A454" s="40">
        <v>38990</v>
      </c>
      <c r="B454" s="38">
        <v>2006</v>
      </c>
      <c r="C454" s="38">
        <v>9</v>
      </c>
      <c r="D454" s="37">
        <v>90.756</v>
      </c>
      <c r="E454" s="37">
        <v>0.94399999999999995</v>
      </c>
      <c r="F454" s="37">
        <v>164.7</v>
      </c>
      <c r="G454" s="37">
        <v>-12.228999999999999</v>
      </c>
      <c r="H454" s="36">
        <v>86.611999999999995</v>
      </c>
      <c r="I454" s="36">
        <v>4.056</v>
      </c>
    </row>
    <row r="455" spans="1:9" s="26" customFormat="1" x14ac:dyDescent="0.2">
      <c r="A455" s="40">
        <v>39021</v>
      </c>
      <c r="B455" s="38">
        <v>2006</v>
      </c>
      <c r="C455" s="38">
        <v>10</v>
      </c>
      <c r="D455" s="37">
        <v>90.81</v>
      </c>
      <c r="E455" s="37">
        <v>0.72099999999999997</v>
      </c>
      <c r="F455" s="37">
        <v>163</v>
      </c>
      <c r="G455" s="37">
        <v>-11.707000000000001</v>
      </c>
      <c r="H455" s="36">
        <v>87.045000000000002</v>
      </c>
      <c r="I455" s="36">
        <v>6.1769999999999996</v>
      </c>
    </row>
    <row r="456" spans="1:9" s="26" customFormat="1" x14ac:dyDescent="0.2">
      <c r="A456" s="40">
        <v>39051</v>
      </c>
      <c r="B456" s="38">
        <v>2006</v>
      </c>
      <c r="C456" s="38">
        <v>11</v>
      </c>
      <c r="D456" s="37">
        <v>90.947999999999993</v>
      </c>
      <c r="E456" s="37">
        <v>1.841</v>
      </c>
      <c r="F456" s="37">
        <v>163.80000000000001</v>
      </c>
      <c r="G456" s="37">
        <v>6.0510000000000002</v>
      </c>
      <c r="H456" s="36">
        <v>87.69</v>
      </c>
      <c r="I456" s="36">
        <v>9.2669999999999995</v>
      </c>
    </row>
    <row r="457" spans="1:9" s="26" customFormat="1" x14ac:dyDescent="0.2">
      <c r="A457" s="40">
        <v>39082</v>
      </c>
      <c r="B457" s="38">
        <v>2006</v>
      </c>
      <c r="C457" s="38">
        <v>12</v>
      </c>
      <c r="D457" s="37">
        <v>91.231999999999999</v>
      </c>
      <c r="E457" s="37">
        <v>3.8069999999999999</v>
      </c>
      <c r="F457" s="37">
        <v>164.7</v>
      </c>
      <c r="G457" s="37">
        <v>6.7960000000000003</v>
      </c>
      <c r="H457" s="36">
        <v>88.545000000000002</v>
      </c>
      <c r="I457" s="36">
        <v>12.342000000000001</v>
      </c>
    </row>
    <row r="458" spans="1:9" s="26" customFormat="1" x14ac:dyDescent="0.2">
      <c r="A458" s="40">
        <v>39113</v>
      </c>
      <c r="B458" s="38">
        <v>2007</v>
      </c>
      <c r="C458" s="38">
        <v>1</v>
      </c>
      <c r="D458" s="37">
        <v>91.602999999999994</v>
      </c>
      <c r="E458" s="37">
        <v>5</v>
      </c>
      <c r="F458" s="37">
        <v>164.1</v>
      </c>
      <c r="G458" s="37">
        <v>-4.2850000000000001</v>
      </c>
      <c r="H458" s="36">
        <v>89.400999999999996</v>
      </c>
      <c r="I458" s="36">
        <v>12.231999999999999</v>
      </c>
    </row>
    <row r="459" spans="1:9" s="26" customFormat="1" x14ac:dyDescent="0.2">
      <c r="A459" s="40">
        <v>39141</v>
      </c>
      <c r="B459" s="38">
        <v>2007</v>
      </c>
      <c r="C459" s="38">
        <v>2</v>
      </c>
      <c r="D459" s="37">
        <v>91.938999999999993</v>
      </c>
      <c r="E459" s="37">
        <v>4.4829999999999997</v>
      </c>
      <c r="F459" s="37">
        <v>165.3</v>
      </c>
      <c r="G459" s="37">
        <v>9.1370000000000005</v>
      </c>
      <c r="H459" s="36">
        <v>89.933000000000007</v>
      </c>
      <c r="I459" s="36">
        <v>7.3849999999999998</v>
      </c>
    </row>
    <row r="460" spans="1:9" s="26" customFormat="1" x14ac:dyDescent="0.2">
      <c r="A460" s="40">
        <v>39172</v>
      </c>
      <c r="B460" s="38">
        <v>2007</v>
      </c>
      <c r="C460" s="38">
        <v>3</v>
      </c>
      <c r="D460" s="37">
        <v>92.185000000000002</v>
      </c>
      <c r="E460" s="37">
        <v>3.2629999999999999</v>
      </c>
      <c r="F460" s="37">
        <v>166.7</v>
      </c>
      <c r="G460" s="37">
        <v>10.65</v>
      </c>
      <c r="H460" s="36">
        <v>90.018000000000001</v>
      </c>
      <c r="I460" s="36">
        <v>1.1419999999999999</v>
      </c>
    </row>
    <row r="461" spans="1:9" s="26" customFormat="1" x14ac:dyDescent="0.2">
      <c r="A461" s="40">
        <v>39202</v>
      </c>
      <c r="B461" s="38">
        <v>2007</v>
      </c>
      <c r="C461" s="38">
        <v>4</v>
      </c>
      <c r="D461" s="37">
        <v>92.36</v>
      </c>
      <c r="E461" s="37">
        <v>2.306</v>
      </c>
      <c r="F461" s="37">
        <v>168.3</v>
      </c>
      <c r="G461" s="37">
        <v>12.146000000000001</v>
      </c>
      <c r="H461" s="36">
        <v>89.817999999999998</v>
      </c>
      <c r="I461" s="36">
        <v>-2.641</v>
      </c>
    </row>
    <row r="462" spans="1:9" s="26" customFormat="1" x14ac:dyDescent="0.2">
      <c r="A462" s="40">
        <v>39233</v>
      </c>
      <c r="B462" s="38">
        <v>2007</v>
      </c>
      <c r="C462" s="38">
        <v>5</v>
      </c>
      <c r="D462" s="37">
        <v>92.494</v>
      </c>
      <c r="E462" s="37">
        <v>1.7470000000000001</v>
      </c>
      <c r="F462" s="37">
        <v>169.7</v>
      </c>
      <c r="G462" s="37">
        <v>10.452</v>
      </c>
      <c r="H462" s="36">
        <v>89.605999999999995</v>
      </c>
      <c r="I462" s="36">
        <v>-2.7959999999999998</v>
      </c>
    </row>
    <row r="463" spans="1:9" s="26" customFormat="1" x14ac:dyDescent="0.2">
      <c r="A463" s="40">
        <v>39263</v>
      </c>
      <c r="B463" s="38">
        <v>2007</v>
      </c>
      <c r="C463" s="38">
        <v>6</v>
      </c>
      <c r="D463" s="37">
        <v>92.619</v>
      </c>
      <c r="E463" s="37">
        <v>1.6359999999999999</v>
      </c>
      <c r="F463" s="37">
        <v>170.4</v>
      </c>
      <c r="G463" s="37">
        <v>5.0640000000000001</v>
      </c>
      <c r="H463" s="36">
        <v>89.597999999999999</v>
      </c>
      <c r="I463" s="36">
        <v>-0.104</v>
      </c>
    </row>
    <row r="464" spans="1:9" s="26" customFormat="1" x14ac:dyDescent="0.2">
      <c r="A464" s="40">
        <v>39294</v>
      </c>
      <c r="B464" s="38">
        <v>2007</v>
      </c>
      <c r="C464" s="38">
        <v>7</v>
      </c>
      <c r="D464" s="37">
        <v>92.745999999999995</v>
      </c>
      <c r="E464" s="37">
        <v>1.6639999999999999</v>
      </c>
      <c r="F464" s="37">
        <v>171.8</v>
      </c>
      <c r="G464" s="37">
        <v>10.317</v>
      </c>
      <c r="H464" s="36">
        <v>89.786000000000001</v>
      </c>
      <c r="I464" s="36">
        <v>2.5510000000000002</v>
      </c>
    </row>
    <row r="465" spans="1:9" s="26" customFormat="1" x14ac:dyDescent="0.2">
      <c r="A465" s="40">
        <v>39325</v>
      </c>
      <c r="B465" s="38">
        <v>2007</v>
      </c>
      <c r="C465" s="38">
        <v>8</v>
      </c>
      <c r="D465" s="37">
        <v>92.882000000000005</v>
      </c>
      <c r="E465" s="37">
        <v>1.764</v>
      </c>
      <c r="F465" s="37">
        <v>170.1</v>
      </c>
      <c r="G465" s="37">
        <v>-11.249000000000001</v>
      </c>
      <c r="H465" s="36">
        <v>90.09</v>
      </c>
      <c r="I465" s="36">
        <v>4.1310000000000002</v>
      </c>
    </row>
    <row r="466" spans="1:9" s="26" customFormat="1" x14ac:dyDescent="0.2">
      <c r="A466" s="40">
        <v>39355</v>
      </c>
      <c r="B466" s="38">
        <v>2007</v>
      </c>
      <c r="C466" s="38">
        <v>9</v>
      </c>
      <c r="D466" s="37">
        <v>93.022999999999996</v>
      </c>
      <c r="E466" s="37">
        <v>1.8380000000000001</v>
      </c>
      <c r="F466" s="37">
        <v>171.4</v>
      </c>
      <c r="G466" s="37">
        <v>9.5670000000000002</v>
      </c>
      <c r="H466" s="36">
        <v>90.429000000000002</v>
      </c>
      <c r="I466" s="36">
        <v>4.6159999999999997</v>
      </c>
    </row>
    <row r="467" spans="1:9" s="26" customFormat="1" x14ac:dyDescent="0.2">
      <c r="A467" s="40">
        <v>39386</v>
      </c>
      <c r="B467" s="38">
        <v>2007</v>
      </c>
      <c r="C467" s="38">
        <v>10</v>
      </c>
      <c r="D467" s="37">
        <v>93.171999999999997</v>
      </c>
      <c r="E467" s="37">
        <v>1.9490000000000001</v>
      </c>
      <c r="F467" s="37">
        <v>172.7</v>
      </c>
      <c r="G467" s="37">
        <v>9.4909999999999997</v>
      </c>
      <c r="H467" s="36">
        <v>90.79</v>
      </c>
      <c r="I467" s="36">
        <v>4.8949999999999996</v>
      </c>
    </row>
    <row r="468" spans="1:9" s="26" customFormat="1" x14ac:dyDescent="0.2">
      <c r="A468" s="40">
        <v>39416</v>
      </c>
      <c r="B468" s="38">
        <v>2007</v>
      </c>
      <c r="C468" s="38">
        <v>11</v>
      </c>
      <c r="D468" s="37">
        <v>93.331000000000003</v>
      </c>
      <c r="E468" s="37">
        <v>2.0579999999999998</v>
      </c>
      <c r="F468" s="37">
        <v>176.7</v>
      </c>
      <c r="G468" s="37">
        <v>31.623000000000001</v>
      </c>
      <c r="H468" s="36">
        <v>91.168999999999997</v>
      </c>
      <c r="I468" s="36">
        <v>5.125</v>
      </c>
    </row>
    <row r="469" spans="1:9" s="26" customFormat="1" x14ac:dyDescent="0.2">
      <c r="A469" s="40">
        <v>39447</v>
      </c>
      <c r="B469" s="38">
        <v>2007</v>
      </c>
      <c r="C469" s="38">
        <v>12</v>
      </c>
      <c r="D469" s="37">
        <v>93.492999999999995</v>
      </c>
      <c r="E469" s="37">
        <v>2.1059999999999999</v>
      </c>
      <c r="F469" s="37">
        <v>176.9</v>
      </c>
      <c r="G469" s="37">
        <v>1.367</v>
      </c>
      <c r="H469" s="36">
        <v>91.551000000000002</v>
      </c>
      <c r="I469" s="36">
        <v>5.1550000000000002</v>
      </c>
    </row>
    <row r="470" spans="1:9" s="26" customFormat="1" x14ac:dyDescent="0.2">
      <c r="A470" s="40">
        <v>39478</v>
      </c>
      <c r="B470" s="38">
        <v>2008</v>
      </c>
      <c r="C470" s="38">
        <v>1</v>
      </c>
      <c r="D470" s="37">
        <v>93.641999999999996</v>
      </c>
      <c r="E470" s="37">
        <v>1.9350000000000001</v>
      </c>
      <c r="F470" s="37">
        <v>179.2</v>
      </c>
      <c r="G470" s="37">
        <v>16.768000000000001</v>
      </c>
      <c r="H470" s="36">
        <v>91.894000000000005</v>
      </c>
      <c r="I470" s="36">
        <v>4.5819999999999999</v>
      </c>
    </row>
    <row r="471" spans="1:9" s="26" customFormat="1" x14ac:dyDescent="0.2">
      <c r="A471" s="40">
        <v>39507</v>
      </c>
      <c r="B471" s="38">
        <v>2008</v>
      </c>
      <c r="C471" s="38">
        <v>2</v>
      </c>
      <c r="D471" s="37">
        <v>93.748999999999995</v>
      </c>
      <c r="E471" s="37">
        <v>1.381</v>
      </c>
      <c r="F471" s="37">
        <v>180.8</v>
      </c>
      <c r="G471" s="37">
        <v>11.256</v>
      </c>
      <c r="H471" s="36">
        <v>92.123000000000005</v>
      </c>
      <c r="I471" s="36">
        <v>3.028</v>
      </c>
    </row>
    <row r="472" spans="1:9" s="26" customFormat="1" x14ac:dyDescent="0.2">
      <c r="A472" s="40">
        <v>39538</v>
      </c>
      <c r="B472" s="38">
        <v>2008</v>
      </c>
      <c r="C472" s="38">
        <v>3</v>
      </c>
      <c r="D472" s="37">
        <v>93.813999999999993</v>
      </c>
      <c r="E472" s="37">
        <v>0.83199999999999996</v>
      </c>
      <c r="F472" s="37">
        <v>184.6</v>
      </c>
      <c r="G472" s="37">
        <v>28.350999999999999</v>
      </c>
      <c r="H472" s="36">
        <v>92.215000000000003</v>
      </c>
      <c r="I472" s="36">
        <v>1.206</v>
      </c>
    </row>
    <row r="473" spans="1:9" s="26" customFormat="1" x14ac:dyDescent="0.2">
      <c r="A473" s="40">
        <v>39568</v>
      </c>
      <c r="B473" s="38">
        <v>2008</v>
      </c>
      <c r="C473" s="38">
        <v>4</v>
      </c>
      <c r="D473" s="37">
        <v>93.888000000000005</v>
      </c>
      <c r="E473" s="37">
        <v>0.94399999999999995</v>
      </c>
      <c r="F473" s="37">
        <v>186.4</v>
      </c>
      <c r="G473" s="37">
        <v>12.349</v>
      </c>
      <c r="H473" s="36">
        <v>92.212000000000003</v>
      </c>
      <c r="I473" s="36">
        <v>-3.1E-2</v>
      </c>
    </row>
    <row r="474" spans="1:9" s="26" customFormat="1" x14ac:dyDescent="0.2">
      <c r="A474" s="40">
        <v>39599</v>
      </c>
      <c r="B474" s="38">
        <v>2008</v>
      </c>
      <c r="C474" s="38">
        <v>5</v>
      </c>
      <c r="D474" s="37">
        <v>94.037999999999997</v>
      </c>
      <c r="E474" s="37">
        <v>1.9419999999999999</v>
      </c>
      <c r="F474" s="37">
        <v>191.1</v>
      </c>
      <c r="G474" s="37">
        <v>34.826999999999998</v>
      </c>
      <c r="H474" s="36">
        <v>92.18</v>
      </c>
      <c r="I474" s="36">
        <v>-0.42499999999999999</v>
      </c>
    </row>
    <row r="475" spans="1:9" s="26" customFormat="1" x14ac:dyDescent="0.2">
      <c r="A475" s="40">
        <v>39629</v>
      </c>
      <c r="B475" s="38">
        <v>2008</v>
      </c>
      <c r="C475" s="38">
        <v>6</v>
      </c>
      <c r="D475" s="37">
        <v>94.3</v>
      </c>
      <c r="E475" s="37">
        <v>3.3959999999999999</v>
      </c>
      <c r="F475" s="37">
        <v>195.3</v>
      </c>
      <c r="G475" s="37">
        <v>29.806999999999999</v>
      </c>
      <c r="H475" s="36">
        <v>92.203000000000003</v>
      </c>
      <c r="I475" s="36">
        <v>0.30399999999999999</v>
      </c>
    </row>
    <row r="476" spans="1:9" s="26" customFormat="1" x14ac:dyDescent="0.2">
      <c r="A476" s="40">
        <v>39660</v>
      </c>
      <c r="B476" s="38">
        <v>2008</v>
      </c>
      <c r="C476" s="38">
        <v>7</v>
      </c>
      <c r="D476" s="37">
        <v>94.605000000000004</v>
      </c>
      <c r="E476" s="37">
        <v>3.9460000000000002</v>
      </c>
      <c r="F476" s="37">
        <v>200.6</v>
      </c>
      <c r="G476" s="37">
        <v>37.893999999999998</v>
      </c>
      <c r="H476" s="36">
        <v>92.424999999999997</v>
      </c>
      <c r="I476" s="36">
        <v>2.93</v>
      </c>
    </row>
    <row r="477" spans="1:9" s="26" customFormat="1" x14ac:dyDescent="0.2">
      <c r="A477" s="40">
        <v>39691</v>
      </c>
      <c r="B477" s="38">
        <v>2008</v>
      </c>
      <c r="C477" s="38">
        <v>8</v>
      </c>
      <c r="D477" s="37">
        <v>94.850999999999999</v>
      </c>
      <c r="E477" s="37">
        <v>3.165</v>
      </c>
      <c r="F477" s="37">
        <v>198.1</v>
      </c>
      <c r="G477" s="37">
        <v>-13.971</v>
      </c>
      <c r="H477" s="36">
        <v>93.015000000000001</v>
      </c>
      <c r="I477" s="36">
        <v>7.931</v>
      </c>
    </row>
    <row r="478" spans="1:9" s="26" customFormat="1" x14ac:dyDescent="0.2">
      <c r="A478" s="40">
        <v>39721</v>
      </c>
      <c r="B478" s="38">
        <v>2008</v>
      </c>
      <c r="C478" s="38">
        <v>9</v>
      </c>
      <c r="D478" s="37">
        <v>94.960999999999999</v>
      </c>
      <c r="E478" s="37">
        <v>1.4039999999999999</v>
      </c>
      <c r="F478" s="37">
        <v>198</v>
      </c>
      <c r="G478" s="37">
        <v>-0.60399999999999998</v>
      </c>
      <c r="H478" s="36">
        <v>93.947000000000003</v>
      </c>
      <c r="I478" s="36">
        <v>12.712</v>
      </c>
    </row>
    <row r="479" spans="1:9" s="26" customFormat="1" x14ac:dyDescent="0.2">
      <c r="A479" s="40">
        <v>39752</v>
      </c>
      <c r="B479" s="38">
        <v>2008</v>
      </c>
      <c r="C479" s="38">
        <v>10</v>
      </c>
      <c r="D479" s="37">
        <v>94.975999999999999</v>
      </c>
      <c r="E479" s="37">
        <v>0.191</v>
      </c>
      <c r="F479" s="37">
        <v>189.4</v>
      </c>
      <c r="G479" s="37">
        <v>-41.308</v>
      </c>
      <c r="H479" s="36">
        <v>94.736000000000004</v>
      </c>
      <c r="I479" s="36">
        <v>10.561999999999999</v>
      </c>
    </row>
    <row r="480" spans="1:9" s="26" customFormat="1" x14ac:dyDescent="0.2">
      <c r="A480" s="40">
        <v>39782</v>
      </c>
      <c r="B480" s="38">
        <v>2008</v>
      </c>
      <c r="C480" s="38">
        <v>11</v>
      </c>
      <c r="D480" s="37">
        <v>94.966999999999999</v>
      </c>
      <c r="E480" s="37">
        <v>-0.122</v>
      </c>
      <c r="F480" s="37">
        <v>179.7</v>
      </c>
      <c r="G480" s="37">
        <v>-46.786999999999999</v>
      </c>
      <c r="H480" s="36">
        <v>94.748000000000005</v>
      </c>
      <c r="I480" s="36">
        <v>0.14299999999999999</v>
      </c>
    </row>
    <row r="481" spans="1:9" s="26" customFormat="1" x14ac:dyDescent="0.2">
      <c r="A481" s="40">
        <v>39813</v>
      </c>
      <c r="B481" s="38">
        <v>2008</v>
      </c>
      <c r="C481" s="38">
        <v>12</v>
      </c>
      <c r="D481" s="37">
        <v>94.981999999999999</v>
      </c>
      <c r="E481" s="37">
        <v>0.192</v>
      </c>
      <c r="F481" s="37">
        <v>172.3</v>
      </c>
      <c r="G481" s="37">
        <v>-39.625999999999998</v>
      </c>
      <c r="H481" s="36">
        <v>93.668000000000006</v>
      </c>
      <c r="I481" s="36">
        <v>-12.848000000000001</v>
      </c>
    </row>
    <row r="482" spans="1:9" s="26" customFormat="1" x14ac:dyDescent="0.2">
      <c r="A482" s="40">
        <v>39844</v>
      </c>
      <c r="B482" s="38">
        <v>2009</v>
      </c>
      <c r="C482" s="38">
        <v>1</v>
      </c>
      <c r="D482" s="37">
        <v>95.009</v>
      </c>
      <c r="E482" s="37">
        <v>0.34499999999999997</v>
      </c>
      <c r="F482" s="37">
        <v>172.4</v>
      </c>
      <c r="G482" s="37">
        <v>0.69899999999999995</v>
      </c>
      <c r="H482" s="36">
        <v>92.206000000000003</v>
      </c>
      <c r="I482" s="36">
        <v>-17.202000000000002</v>
      </c>
    </row>
    <row r="483" spans="1:9" s="26" customFormat="1" x14ac:dyDescent="0.2">
      <c r="A483" s="40">
        <v>39872</v>
      </c>
      <c r="B483" s="38">
        <v>2009</v>
      </c>
      <c r="C483" s="38">
        <v>2</v>
      </c>
      <c r="D483" s="37">
        <v>95.015000000000001</v>
      </c>
      <c r="E483" s="37">
        <v>7.2999999999999995E-2</v>
      </c>
      <c r="F483" s="37">
        <v>170.9</v>
      </c>
      <c r="G483" s="37">
        <v>-9.9550000000000001</v>
      </c>
      <c r="H483" s="36">
        <v>91.462000000000003</v>
      </c>
      <c r="I483" s="36">
        <v>-9.26</v>
      </c>
    </row>
    <row r="484" spans="1:9" s="26" customFormat="1" x14ac:dyDescent="0.2">
      <c r="A484" s="40">
        <v>39903</v>
      </c>
      <c r="B484" s="38">
        <v>2009</v>
      </c>
      <c r="C484" s="38">
        <v>3</v>
      </c>
      <c r="D484" s="37">
        <v>94.98</v>
      </c>
      <c r="E484" s="37">
        <v>-0.435</v>
      </c>
      <c r="F484" s="37">
        <v>168.3</v>
      </c>
      <c r="G484" s="37">
        <v>-16.803999999999998</v>
      </c>
      <c r="H484" s="36">
        <v>91.995000000000005</v>
      </c>
      <c r="I484" s="36">
        <v>7.2149999999999999</v>
      </c>
    </row>
    <row r="485" spans="1:9" s="26" customFormat="1" x14ac:dyDescent="0.2">
      <c r="A485" s="40">
        <v>39933</v>
      </c>
      <c r="B485" s="38">
        <v>2009</v>
      </c>
      <c r="C485" s="38">
        <v>4</v>
      </c>
      <c r="D485" s="37">
        <v>94.918999999999997</v>
      </c>
      <c r="E485" s="37">
        <v>-0.76800000000000002</v>
      </c>
      <c r="F485" s="37">
        <v>168.4</v>
      </c>
      <c r="G485" s="37">
        <v>0.71499999999999997</v>
      </c>
      <c r="H485" s="36">
        <v>93.326999999999998</v>
      </c>
      <c r="I485" s="36">
        <v>18.835000000000001</v>
      </c>
    </row>
    <row r="486" spans="1:9" s="26" customFormat="1" x14ac:dyDescent="0.2">
      <c r="A486" s="40">
        <v>39964</v>
      </c>
      <c r="B486" s="38">
        <v>2009</v>
      </c>
      <c r="C486" s="38">
        <v>5</v>
      </c>
      <c r="D486" s="37">
        <v>94.861000000000004</v>
      </c>
      <c r="E486" s="37">
        <v>-0.73799999999999999</v>
      </c>
      <c r="F486" s="37">
        <v>169.4</v>
      </c>
      <c r="G486" s="37">
        <v>7.3630000000000004</v>
      </c>
      <c r="H486" s="36">
        <v>94.54</v>
      </c>
      <c r="I486" s="36">
        <v>16.757999999999999</v>
      </c>
    </row>
    <row r="487" spans="1:9" s="26" customFormat="1" x14ac:dyDescent="0.2">
      <c r="A487" s="40">
        <v>39994</v>
      </c>
      <c r="B487" s="38">
        <v>2009</v>
      </c>
      <c r="C487" s="38">
        <v>6</v>
      </c>
      <c r="D487" s="37">
        <v>94.83</v>
      </c>
      <c r="E487" s="37">
        <v>-0.38600000000000001</v>
      </c>
      <c r="F487" s="37">
        <v>171.7</v>
      </c>
      <c r="G487" s="37">
        <v>17.565999999999999</v>
      </c>
      <c r="H487" s="36">
        <v>94.988</v>
      </c>
      <c r="I487" s="36">
        <v>5.8319999999999999</v>
      </c>
    </row>
    <row r="488" spans="1:9" s="26" customFormat="1" x14ac:dyDescent="0.2">
      <c r="A488" s="40">
        <v>40025</v>
      </c>
      <c r="B488" s="38">
        <v>2009</v>
      </c>
      <c r="C488" s="38">
        <v>7</v>
      </c>
      <c r="D488" s="37">
        <v>94.843000000000004</v>
      </c>
      <c r="E488" s="37">
        <v>0.16</v>
      </c>
      <c r="F488" s="37">
        <v>171.1</v>
      </c>
      <c r="G488" s="37">
        <v>-4.1139999999999999</v>
      </c>
      <c r="H488" s="36">
        <v>94.903999999999996</v>
      </c>
      <c r="I488" s="36">
        <v>-1.056</v>
      </c>
    </row>
    <row r="489" spans="1:9" s="26" customFormat="1" x14ac:dyDescent="0.2">
      <c r="A489" s="40">
        <v>40056</v>
      </c>
      <c r="B489" s="38">
        <v>2009</v>
      </c>
      <c r="C489" s="38">
        <v>8</v>
      </c>
      <c r="D489" s="37">
        <v>94.911000000000001</v>
      </c>
      <c r="E489" s="37">
        <v>0.87</v>
      </c>
      <c r="F489" s="37">
        <v>173.8</v>
      </c>
      <c r="G489" s="37">
        <v>20.669</v>
      </c>
      <c r="H489" s="36">
        <v>94.825000000000003</v>
      </c>
      <c r="I489" s="36">
        <v>-0.996</v>
      </c>
    </row>
    <row r="490" spans="1:9" s="26" customFormat="1" x14ac:dyDescent="0.2">
      <c r="A490" s="40">
        <v>40086</v>
      </c>
      <c r="B490" s="38">
        <v>2009</v>
      </c>
      <c r="C490" s="38">
        <v>9</v>
      </c>
      <c r="D490" s="37">
        <v>95.033000000000001</v>
      </c>
      <c r="E490" s="37">
        <v>1.552</v>
      </c>
      <c r="F490" s="37">
        <v>174.3</v>
      </c>
      <c r="G490" s="37">
        <v>3.5070000000000001</v>
      </c>
      <c r="H490" s="36">
        <v>95.099000000000004</v>
      </c>
      <c r="I490" s="36">
        <v>3.532</v>
      </c>
    </row>
    <row r="491" spans="1:9" s="26" customFormat="1" x14ac:dyDescent="0.2">
      <c r="A491" s="40">
        <v>40117</v>
      </c>
      <c r="B491" s="38">
        <v>2009</v>
      </c>
      <c r="C491" s="38">
        <v>10</v>
      </c>
      <c r="D491" s="37">
        <v>95.174999999999997</v>
      </c>
      <c r="E491" s="37">
        <v>1.8109999999999999</v>
      </c>
      <c r="F491" s="37">
        <v>175</v>
      </c>
      <c r="G491" s="37">
        <v>4.9269999999999996</v>
      </c>
      <c r="H491" s="36">
        <v>95.507999999999996</v>
      </c>
      <c r="I491" s="36">
        <v>5.2809999999999997</v>
      </c>
    </row>
    <row r="492" spans="1:9" s="26" customFormat="1" x14ac:dyDescent="0.2">
      <c r="A492" s="40">
        <v>40147</v>
      </c>
      <c r="B492" s="38">
        <v>2009</v>
      </c>
      <c r="C492" s="38">
        <v>11</v>
      </c>
      <c r="D492" s="37">
        <v>95.293999999999997</v>
      </c>
      <c r="E492" s="37">
        <v>1.5009999999999999</v>
      </c>
      <c r="F492" s="37">
        <v>176.9</v>
      </c>
      <c r="G492" s="37">
        <v>13.835000000000001</v>
      </c>
      <c r="H492" s="36">
        <v>95.656000000000006</v>
      </c>
      <c r="I492" s="36">
        <v>1.8779999999999999</v>
      </c>
    </row>
    <row r="493" spans="1:9" s="26" customFormat="1" x14ac:dyDescent="0.2">
      <c r="A493" s="40">
        <v>40178</v>
      </c>
      <c r="B493" s="38">
        <v>2009</v>
      </c>
      <c r="C493" s="38">
        <v>12</v>
      </c>
      <c r="D493" s="37">
        <v>95.361999999999995</v>
      </c>
      <c r="E493" s="37">
        <v>0.86599999999999999</v>
      </c>
      <c r="F493" s="37">
        <v>177.8</v>
      </c>
      <c r="G493" s="37">
        <v>6.2789999999999999</v>
      </c>
      <c r="H493" s="36">
        <v>95.311000000000007</v>
      </c>
      <c r="I493" s="36">
        <v>-4.2510000000000003</v>
      </c>
    </row>
    <row r="494" spans="1:9" s="26" customFormat="1" x14ac:dyDescent="0.2">
      <c r="A494" s="40">
        <v>40209</v>
      </c>
      <c r="B494" s="38">
        <v>2010</v>
      </c>
      <c r="C494" s="38">
        <v>1</v>
      </c>
      <c r="D494" s="37">
        <v>95.415000000000006</v>
      </c>
      <c r="E494" s="37">
        <v>0.66300000000000003</v>
      </c>
      <c r="F494" s="37">
        <v>180.8</v>
      </c>
      <c r="G494" s="37">
        <v>22.236000000000001</v>
      </c>
      <c r="H494" s="36">
        <v>94.745000000000005</v>
      </c>
      <c r="I494" s="36">
        <v>-6.9</v>
      </c>
    </row>
    <row r="495" spans="1:9" s="26" customFormat="1" x14ac:dyDescent="0.2">
      <c r="A495" s="40">
        <v>40237</v>
      </c>
      <c r="B495" s="38">
        <v>2010</v>
      </c>
      <c r="C495" s="38">
        <v>2</v>
      </c>
      <c r="D495" s="37">
        <v>95.497</v>
      </c>
      <c r="E495" s="37">
        <v>1.0369999999999999</v>
      </c>
      <c r="F495" s="37">
        <v>180.4</v>
      </c>
      <c r="G495" s="37">
        <v>-2.6230000000000002</v>
      </c>
      <c r="H495" s="36">
        <v>94.421000000000006</v>
      </c>
      <c r="I495" s="36">
        <v>-4.0199999999999996</v>
      </c>
    </row>
    <row r="496" spans="1:9" s="26" customFormat="1" x14ac:dyDescent="0.2">
      <c r="A496" s="40">
        <v>40268</v>
      </c>
      <c r="B496" s="38">
        <v>2010</v>
      </c>
      <c r="C496" s="38">
        <v>3</v>
      </c>
      <c r="D496" s="37">
        <v>95.64</v>
      </c>
      <c r="E496" s="37">
        <v>1.8160000000000001</v>
      </c>
      <c r="F496" s="37">
        <v>181.3</v>
      </c>
      <c r="G496" s="37">
        <v>6.1539999999999999</v>
      </c>
      <c r="H496" s="36">
        <v>94.593999999999994</v>
      </c>
      <c r="I496" s="36">
        <v>2.2160000000000002</v>
      </c>
    </row>
    <row r="497" spans="1:9" s="26" customFormat="1" x14ac:dyDescent="0.2">
      <c r="A497" s="40">
        <v>40298</v>
      </c>
      <c r="B497" s="38">
        <v>2010</v>
      </c>
      <c r="C497" s="38">
        <v>4</v>
      </c>
      <c r="D497" s="37">
        <v>95.82</v>
      </c>
      <c r="E497" s="37">
        <v>2.2789999999999999</v>
      </c>
      <c r="F497" s="37">
        <v>182.8</v>
      </c>
      <c r="G497" s="37">
        <v>10.393000000000001</v>
      </c>
      <c r="H497" s="36">
        <v>95.123999999999995</v>
      </c>
      <c r="I497" s="36">
        <v>6.944</v>
      </c>
    </row>
    <row r="498" spans="1:9" s="26" customFormat="1" x14ac:dyDescent="0.2">
      <c r="A498" s="40">
        <v>40329</v>
      </c>
      <c r="B498" s="38">
        <v>2010</v>
      </c>
      <c r="C498" s="38">
        <v>5</v>
      </c>
      <c r="D498" s="37">
        <v>95.98</v>
      </c>
      <c r="E498" s="37">
        <v>2.0230000000000001</v>
      </c>
      <c r="F498" s="37">
        <v>183.4</v>
      </c>
      <c r="G498" s="37">
        <v>4.0110000000000001</v>
      </c>
      <c r="H498" s="36">
        <v>95.712000000000003</v>
      </c>
      <c r="I498" s="36">
        <v>7.6660000000000004</v>
      </c>
    </row>
    <row r="499" spans="1:9" s="26" customFormat="1" x14ac:dyDescent="0.2">
      <c r="A499" s="40">
        <v>40359</v>
      </c>
      <c r="B499" s="38">
        <v>2010</v>
      </c>
      <c r="C499" s="38">
        <v>6</v>
      </c>
      <c r="D499" s="37">
        <v>96.087999999999994</v>
      </c>
      <c r="E499" s="37">
        <v>1.363</v>
      </c>
      <c r="F499" s="37">
        <v>182.4</v>
      </c>
      <c r="G499" s="37">
        <v>-6.35</v>
      </c>
      <c r="H499" s="36">
        <v>96.111999999999995</v>
      </c>
      <c r="I499" s="36">
        <v>5.1319999999999997</v>
      </c>
    </row>
    <row r="500" spans="1:9" s="26" customFormat="1" x14ac:dyDescent="0.2">
      <c r="A500" s="40">
        <v>40390</v>
      </c>
      <c r="B500" s="38">
        <v>2010</v>
      </c>
      <c r="C500" s="38">
        <v>7</v>
      </c>
      <c r="D500" s="37">
        <v>96.174999999999997</v>
      </c>
      <c r="E500" s="37">
        <v>1.089</v>
      </c>
      <c r="F500" s="37">
        <v>181.9</v>
      </c>
      <c r="G500" s="37">
        <v>-3.24</v>
      </c>
      <c r="H500" s="36">
        <v>96.284000000000006</v>
      </c>
      <c r="I500" s="36">
        <v>2.1680000000000001</v>
      </c>
    </row>
    <row r="501" spans="1:9" s="26" customFormat="1" x14ac:dyDescent="0.2">
      <c r="A501" s="40">
        <v>40421</v>
      </c>
      <c r="B501" s="38">
        <v>2010</v>
      </c>
      <c r="C501" s="38">
        <v>8</v>
      </c>
      <c r="D501" s="37">
        <v>96.293999999999997</v>
      </c>
      <c r="E501" s="37">
        <v>1.492</v>
      </c>
      <c r="F501" s="37">
        <v>182.8</v>
      </c>
      <c r="G501" s="37">
        <v>6.1020000000000003</v>
      </c>
      <c r="H501" s="36">
        <v>96.257999999999996</v>
      </c>
      <c r="I501" s="36">
        <v>-0.32300000000000001</v>
      </c>
    </row>
    <row r="502" spans="1:9" s="26" customFormat="1" x14ac:dyDescent="0.2">
      <c r="A502" s="40">
        <v>40451</v>
      </c>
      <c r="B502" s="38">
        <v>2010</v>
      </c>
      <c r="C502" s="38">
        <v>9</v>
      </c>
      <c r="D502" s="37">
        <v>96.471999999999994</v>
      </c>
      <c r="E502" s="37">
        <v>2.2440000000000002</v>
      </c>
      <c r="F502" s="37">
        <v>183.5</v>
      </c>
      <c r="G502" s="37">
        <v>4.6929999999999996</v>
      </c>
      <c r="H502" s="36">
        <v>96.114999999999995</v>
      </c>
      <c r="I502" s="36">
        <v>-1.7629999999999999</v>
      </c>
    </row>
    <row r="503" spans="1:9" s="26" customFormat="1" x14ac:dyDescent="0.2">
      <c r="A503" s="40">
        <v>40482</v>
      </c>
      <c r="B503" s="38">
        <v>2010</v>
      </c>
      <c r="C503" s="38">
        <v>10</v>
      </c>
      <c r="D503" s="37">
        <v>96.683000000000007</v>
      </c>
      <c r="E503" s="37">
        <v>2.6549999999999998</v>
      </c>
      <c r="F503" s="37">
        <v>185.8</v>
      </c>
      <c r="G503" s="37">
        <v>16.122</v>
      </c>
      <c r="H503" s="36">
        <v>96.082999999999998</v>
      </c>
      <c r="I503" s="36">
        <v>-0.40400000000000003</v>
      </c>
    </row>
    <row r="504" spans="1:9" s="26" customFormat="1" x14ac:dyDescent="0.2">
      <c r="A504" s="40">
        <v>40512</v>
      </c>
      <c r="B504" s="38">
        <v>2010</v>
      </c>
      <c r="C504" s="38">
        <v>11</v>
      </c>
      <c r="D504" s="37">
        <v>96.879000000000005</v>
      </c>
      <c r="E504" s="37">
        <v>2.4590000000000001</v>
      </c>
      <c r="F504" s="37">
        <v>187.3</v>
      </c>
      <c r="G504" s="37">
        <v>10.130000000000001</v>
      </c>
      <c r="H504" s="36">
        <v>96.427000000000007</v>
      </c>
      <c r="I504" s="36">
        <v>4.383</v>
      </c>
    </row>
    <row r="505" spans="1:9" s="26" customFormat="1" x14ac:dyDescent="0.2">
      <c r="A505" s="40">
        <v>40543</v>
      </c>
      <c r="B505" s="38">
        <v>2010</v>
      </c>
      <c r="C505" s="38">
        <v>12</v>
      </c>
      <c r="D505" s="37">
        <v>97.03</v>
      </c>
      <c r="E505" s="37">
        <v>1.8919999999999999</v>
      </c>
      <c r="F505" s="37">
        <v>189.3</v>
      </c>
      <c r="G505" s="37">
        <v>13.593999999999999</v>
      </c>
      <c r="H505" s="36">
        <v>97.254999999999995</v>
      </c>
      <c r="I505" s="36">
        <v>10.808999999999999</v>
      </c>
    </row>
    <row r="506" spans="1:9" s="26" customFormat="1" x14ac:dyDescent="0.2">
      <c r="A506" s="40">
        <v>40574</v>
      </c>
      <c r="B506" s="38">
        <v>2011</v>
      </c>
      <c r="C506" s="38">
        <v>1</v>
      </c>
      <c r="D506" s="37">
        <v>97.165999999999997</v>
      </c>
      <c r="E506" s="37">
        <v>1.694</v>
      </c>
      <c r="F506" s="37">
        <v>192.1</v>
      </c>
      <c r="G506" s="37">
        <v>19.266999999999999</v>
      </c>
      <c r="H506" s="36">
        <v>98.177999999999997</v>
      </c>
      <c r="I506" s="36">
        <v>11.996</v>
      </c>
    </row>
    <row r="507" spans="1:9" s="26" customFormat="1" x14ac:dyDescent="0.2">
      <c r="A507" s="40">
        <v>40602</v>
      </c>
      <c r="B507" s="38">
        <v>2011</v>
      </c>
      <c r="C507" s="38">
        <v>2</v>
      </c>
      <c r="D507" s="37">
        <v>97.320999999999998</v>
      </c>
      <c r="E507" s="37">
        <v>1.9219999999999999</v>
      </c>
      <c r="F507" s="37">
        <v>194.9</v>
      </c>
      <c r="G507" s="37">
        <v>18.963000000000001</v>
      </c>
      <c r="H507" s="36">
        <v>98.605000000000004</v>
      </c>
      <c r="I507" s="36">
        <v>5.3529999999999998</v>
      </c>
    </row>
    <row r="508" spans="1:9" s="26" customFormat="1" x14ac:dyDescent="0.2">
      <c r="A508" s="40">
        <v>40633</v>
      </c>
      <c r="B508" s="38">
        <v>2011</v>
      </c>
      <c r="C508" s="38">
        <v>3</v>
      </c>
      <c r="D508" s="37">
        <v>97.528000000000006</v>
      </c>
      <c r="E508" s="37">
        <v>2.59</v>
      </c>
      <c r="F508" s="37">
        <v>197.6</v>
      </c>
      <c r="G508" s="37">
        <v>17.951000000000001</v>
      </c>
      <c r="H508" s="36">
        <v>98.283000000000001</v>
      </c>
      <c r="I508" s="36">
        <v>-3.851</v>
      </c>
    </row>
    <row r="509" spans="1:9" s="26" customFormat="1" x14ac:dyDescent="0.2">
      <c r="A509" s="40">
        <v>40663</v>
      </c>
      <c r="B509" s="38">
        <v>2011</v>
      </c>
      <c r="C509" s="38">
        <v>4</v>
      </c>
      <c r="D509" s="37">
        <v>97.783000000000001</v>
      </c>
      <c r="E509" s="37">
        <v>3.177</v>
      </c>
      <c r="F509" s="37">
        <v>200.2</v>
      </c>
      <c r="G509" s="37">
        <v>16.984000000000002</v>
      </c>
      <c r="H509" s="36">
        <v>97.608000000000004</v>
      </c>
      <c r="I509" s="36">
        <v>-7.9370000000000003</v>
      </c>
    </row>
    <row r="510" spans="1:9" s="26" customFormat="1" x14ac:dyDescent="0.2">
      <c r="A510" s="40">
        <v>40694</v>
      </c>
      <c r="B510" s="38">
        <v>2011</v>
      </c>
      <c r="C510" s="38">
        <v>5</v>
      </c>
      <c r="D510" s="37">
        <v>98.049000000000007</v>
      </c>
      <c r="E510" s="37">
        <v>3.3109999999999999</v>
      </c>
      <c r="F510" s="37">
        <v>202</v>
      </c>
      <c r="G510" s="37">
        <v>11.339</v>
      </c>
      <c r="H510" s="36">
        <v>97.260999999999996</v>
      </c>
      <c r="I510" s="36">
        <v>-4.1879999999999997</v>
      </c>
    </row>
    <row r="511" spans="1:9" s="26" customFormat="1" x14ac:dyDescent="0.2">
      <c r="A511" s="40">
        <v>40724</v>
      </c>
      <c r="B511" s="38">
        <v>2011</v>
      </c>
      <c r="C511" s="38">
        <v>6</v>
      </c>
      <c r="D511" s="37">
        <v>98.295000000000002</v>
      </c>
      <c r="E511" s="37">
        <v>3.052</v>
      </c>
      <c r="F511" s="37">
        <v>202.2</v>
      </c>
      <c r="G511" s="37">
        <v>1.1950000000000001</v>
      </c>
      <c r="H511" s="36">
        <v>97.644999999999996</v>
      </c>
      <c r="I511" s="36">
        <v>4.8499999999999996</v>
      </c>
    </row>
    <row r="512" spans="1:9" s="26" customFormat="1" x14ac:dyDescent="0.2">
      <c r="A512" s="40">
        <v>40755</v>
      </c>
      <c r="B512" s="38">
        <v>2011</v>
      </c>
      <c r="C512" s="38">
        <v>7</v>
      </c>
      <c r="D512" s="37">
        <v>98.486999999999995</v>
      </c>
      <c r="E512" s="37">
        <v>2.3759999999999999</v>
      </c>
      <c r="F512" s="37">
        <v>203.2</v>
      </c>
      <c r="G512" s="37">
        <v>6.0990000000000002</v>
      </c>
      <c r="H512" s="36">
        <v>98.322000000000003</v>
      </c>
      <c r="I512" s="36">
        <v>8.6460000000000008</v>
      </c>
    </row>
    <row r="513" spans="1:9" s="26" customFormat="1" x14ac:dyDescent="0.2">
      <c r="A513" s="40">
        <v>40786</v>
      </c>
      <c r="B513" s="38">
        <v>2011</v>
      </c>
      <c r="C513" s="38">
        <v>8</v>
      </c>
      <c r="D513" s="37">
        <v>98.593999999999994</v>
      </c>
      <c r="E513" s="37">
        <v>1.3080000000000001</v>
      </c>
      <c r="F513" s="37">
        <v>201.7</v>
      </c>
      <c r="G513" s="37">
        <v>-8.5069999999999997</v>
      </c>
      <c r="H513" s="36">
        <v>98.563999999999993</v>
      </c>
      <c r="I513" s="36">
        <v>2.9940000000000002</v>
      </c>
    </row>
    <row r="514" spans="1:9" s="26" customFormat="1" x14ac:dyDescent="0.2">
      <c r="A514" s="40">
        <v>40816</v>
      </c>
      <c r="B514" s="38">
        <v>2011</v>
      </c>
      <c r="C514" s="38">
        <v>9</v>
      </c>
      <c r="D514" s="37">
        <v>98.603999999999999</v>
      </c>
      <c r="E514" s="37">
        <v>0.121</v>
      </c>
      <c r="F514" s="37">
        <v>202.6</v>
      </c>
      <c r="G514" s="37">
        <v>5.4880000000000004</v>
      </c>
      <c r="H514" s="36">
        <v>97.947999999999993</v>
      </c>
      <c r="I514" s="36">
        <v>-7.2460000000000004</v>
      </c>
    </row>
    <row r="515" spans="1:9" s="26" customFormat="1" x14ac:dyDescent="0.2">
      <c r="A515" s="40">
        <v>40847</v>
      </c>
      <c r="B515" s="38">
        <v>2011</v>
      </c>
      <c r="C515" s="38">
        <v>10</v>
      </c>
      <c r="D515" s="37">
        <v>98.588999999999999</v>
      </c>
      <c r="E515" s="37">
        <v>-0.17699999999999999</v>
      </c>
      <c r="F515" s="37">
        <v>200.6</v>
      </c>
      <c r="G515" s="37">
        <v>-11.224</v>
      </c>
      <c r="H515" s="36">
        <v>96.995999999999995</v>
      </c>
      <c r="I515" s="36">
        <v>-11.069000000000001</v>
      </c>
    </row>
    <row r="516" spans="1:9" s="26" customFormat="1" x14ac:dyDescent="0.2">
      <c r="A516" s="40">
        <v>40877</v>
      </c>
      <c r="B516" s="38">
        <v>2011</v>
      </c>
      <c r="C516" s="38">
        <v>11</v>
      </c>
      <c r="D516" s="37">
        <v>98.644000000000005</v>
      </c>
      <c r="E516" s="37">
        <v>0.67100000000000004</v>
      </c>
      <c r="F516" s="37">
        <v>200.9</v>
      </c>
      <c r="G516" s="37">
        <v>1.8089999999999999</v>
      </c>
      <c r="H516" s="36">
        <v>96.510999999999996</v>
      </c>
      <c r="I516" s="36">
        <v>-5.835</v>
      </c>
    </row>
    <row r="517" spans="1:9" s="26" customFormat="1" x14ac:dyDescent="0.2">
      <c r="A517" s="40">
        <v>40908</v>
      </c>
      <c r="B517" s="38">
        <v>2011</v>
      </c>
      <c r="C517" s="38">
        <v>12</v>
      </c>
      <c r="D517" s="37">
        <v>98.825999999999993</v>
      </c>
      <c r="E517" s="37">
        <v>2.2410000000000001</v>
      </c>
      <c r="F517" s="37">
        <v>200.1</v>
      </c>
      <c r="G517" s="37">
        <v>-4.6749999999999998</v>
      </c>
      <c r="H517" s="36">
        <v>97.021000000000001</v>
      </c>
      <c r="I517" s="36">
        <v>6.5259999999999998</v>
      </c>
    </row>
    <row r="518" spans="1:9" s="26" customFormat="1" x14ac:dyDescent="0.2">
      <c r="A518" s="40">
        <v>40939</v>
      </c>
      <c r="B518" s="38">
        <v>2012</v>
      </c>
      <c r="C518" s="38">
        <v>1</v>
      </c>
      <c r="D518" s="37">
        <v>99.081999999999994</v>
      </c>
      <c r="E518" s="37">
        <v>3.1509999999999998</v>
      </c>
      <c r="F518" s="37">
        <v>200.4</v>
      </c>
      <c r="G518" s="37">
        <v>1.8140000000000001</v>
      </c>
      <c r="H518" s="36">
        <v>98.179000000000002</v>
      </c>
      <c r="I518" s="36">
        <v>15.3</v>
      </c>
    </row>
    <row r="519" spans="1:9" s="26" customFormat="1" x14ac:dyDescent="0.2">
      <c r="A519" s="40">
        <v>40968</v>
      </c>
      <c r="B519" s="38">
        <v>2012</v>
      </c>
      <c r="C519" s="38">
        <v>2</v>
      </c>
      <c r="D519" s="37">
        <v>99.305999999999997</v>
      </c>
      <c r="E519" s="37">
        <v>2.74</v>
      </c>
      <c r="F519" s="37">
        <v>201.1</v>
      </c>
      <c r="G519" s="37">
        <v>4.2729999999999997</v>
      </c>
      <c r="H519" s="36">
        <v>99.284000000000006</v>
      </c>
      <c r="I519" s="36">
        <v>14.377000000000001</v>
      </c>
    </row>
    <row r="520" spans="1:9" s="26" customFormat="1" x14ac:dyDescent="0.2">
      <c r="A520" s="40">
        <v>40999</v>
      </c>
      <c r="B520" s="38">
        <v>2012</v>
      </c>
      <c r="C520" s="38">
        <v>3</v>
      </c>
      <c r="D520" s="37">
        <v>99.444999999999993</v>
      </c>
      <c r="E520" s="37">
        <v>1.696</v>
      </c>
      <c r="F520" s="37">
        <v>203.4</v>
      </c>
      <c r="G520" s="37">
        <v>14.622</v>
      </c>
      <c r="H520" s="36">
        <v>99.891000000000005</v>
      </c>
      <c r="I520" s="36">
        <v>7.5869999999999997</v>
      </c>
    </row>
    <row r="521" spans="1:9" s="26" customFormat="1" x14ac:dyDescent="0.2">
      <c r="A521" s="40">
        <v>41029</v>
      </c>
      <c r="B521" s="38">
        <v>2012</v>
      </c>
      <c r="C521" s="38">
        <v>4</v>
      </c>
      <c r="D521" s="37">
        <v>99.540999999999997</v>
      </c>
      <c r="E521" s="37">
        <v>1.171</v>
      </c>
      <c r="F521" s="37">
        <v>202.3</v>
      </c>
      <c r="G521" s="37">
        <v>-6.3</v>
      </c>
      <c r="H521" s="36">
        <v>99.994</v>
      </c>
      <c r="I521" s="36">
        <v>1.252</v>
      </c>
    </row>
    <row r="522" spans="1:9" s="26" customFormat="1" x14ac:dyDescent="0.2">
      <c r="A522" s="40">
        <v>41060</v>
      </c>
      <c r="B522" s="38">
        <v>2012</v>
      </c>
      <c r="C522" s="38">
        <v>5</v>
      </c>
      <c r="D522" s="37">
        <v>99.665000000000006</v>
      </c>
      <c r="E522" s="37">
        <v>1.5049999999999999</v>
      </c>
      <c r="F522" s="37">
        <v>200.5</v>
      </c>
      <c r="G522" s="37">
        <v>-10.17</v>
      </c>
      <c r="H522" s="36">
        <v>99.718999999999994</v>
      </c>
      <c r="I522" s="36">
        <v>-3.2519999999999998</v>
      </c>
    </row>
    <row r="523" spans="1:9" s="26" customFormat="1" x14ac:dyDescent="0.2">
      <c r="A523" s="40">
        <v>41090</v>
      </c>
      <c r="B523" s="38">
        <v>2012</v>
      </c>
      <c r="C523" s="38">
        <v>6</v>
      </c>
      <c r="D523" s="37">
        <v>99.864000000000004</v>
      </c>
      <c r="E523" s="37">
        <v>2.4159999999999999</v>
      </c>
      <c r="F523" s="37">
        <v>198.5</v>
      </c>
      <c r="G523" s="37">
        <v>-11.335000000000001</v>
      </c>
      <c r="H523" s="36">
        <v>99.271000000000001</v>
      </c>
      <c r="I523" s="36">
        <v>-5.2640000000000002</v>
      </c>
    </row>
    <row r="524" spans="1:9" s="26" customFormat="1" x14ac:dyDescent="0.2">
      <c r="A524" s="40">
        <v>41121</v>
      </c>
      <c r="B524" s="38">
        <v>2012</v>
      </c>
      <c r="C524" s="38">
        <v>7</v>
      </c>
      <c r="D524" s="37">
        <v>100.104</v>
      </c>
      <c r="E524" s="37">
        <v>2.919</v>
      </c>
      <c r="F524" s="37">
        <v>197.7</v>
      </c>
      <c r="G524" s="37">
        <v>-4.7300000000000004</v>
      </c>
      <c r="H524" s="36">
        <v>99.016999999999996</v>
      </c>
      <c r="I524" s="36">
        <v>-3.0259999999999998</v>
      </c>
    </row>
    <row r="525" spans="1:9" s="26" customFormat="1" x14ac:dyDescent="0.2">
      <c r="A525" s="40">
        <v>41152</v>
      </c>
      <c r="B525" s="38">
        <v>2012</v>
      </c>
      <c r="C525" s="38">
        <v>8</v>
      </c>
      <c r="D525" s="37">
        <v>100.327</v>
      </c>
      <c r="E525" s="37">
        <v>2.714</v>
      </c>
      <c r="F525" s="37">
        <v>199.7</v>
      </c>
      <c r="G525" s="37">
        <v>12.837999999999999</v>
      </c>
      <c r="H525" s="36">
        <v>99.387</v>
      </c>
      <c r="I525" s="36">
        <v>4.5819999999999999</v>
      </c>
    </row>
    <row r="526" spans="1:9" s="26" customFormat="1" x14ac:dyDescent="0.2">
      <c r="A526" s="40">
        <v>41182</v>
      </c>
      <c r="B526" s="38">
        <v>2012</v>
      </c>
      <c r="C526" s="38">
        <v>9</v>
      </c>
      <c r="D526" s="37">
        <v>100.48699999999999</v>
      </c>
      <c r="E526" s="37">
        <v>1.927</v>
      </c>
      <c r="F526" s="37">
        <v>201.7</v>
      </c>
      <c r="G526" s="37">
        <v>12.702999999999999</v>
      </c>
      <c r="H526" s="36">
        <v>100.536</v>
      </c>
      <c r="I526" s="36">
        <v>14.787000000000001</v>
      </c>
    </row>
    <row r="527" spans="1:9" s="26" customFormat="1" x14ac:dyDescent="0.2">
      <c r="A527" s="40">
        <v>41213</v>
      </c>
      <c r="B527" s="38">
        <v>2012</v>
      </c>
      <c r="C527" s="38">
        <v>10</v>
      </c>
      <c r="D527" s="37">
        <v>100.60599999999999</v>
      </c>
      <c r="E527" s="37">
        <v>1.4279999999999999</v>
      </c>
      <c r="F527" s="37">
        <v>202.1</v>
      </c>
      <c r="G527" s="37">
        <v>2.4060000000000001</v>
      </c>
      <c r="H527" s="36">
        <v>101.878</v>
      </c>
      <c r="I527" s="36">
        <v>17.251999999999999</v>
      </c>
    </row>
    <row r="528" spans="1:9" s="26" customFormat="1" x14ac:dyDescent="0.2">
      <c r="A528" s="40">
        <v>41243</v>
      </c>
      <c r="B528" s="38">
        <v>2012</v>
      </c>
      <c r="C528" s="38">
        <v>11</v>
      </c>
      <c r="D528" s="37">
        <v>100.72199999999999</v>
      </c>
      <c r="E528" s="37">
        <v>1.3979999999999999</v>
      </c>
      <c r="F528" s="37">
        <v>200.6</v>
      </c>
      <c r="G528" s="37">
        <v>-8.5519999999999996</v>
      </c>
      <c r="H528" s="36">
        <v>102.595</v>
      </c>
      <c r="I528" s="36">
        <v>8.7739999999999991</v>
      </c>
    </row>
    <row r="529" spans="1:9" s="26" customFormat="1" x14ac:dyDescent="0.2">
      <c r="A529" s="40">
        <v>41274</v>
      </c>
      <c r="B529" s="38">
        <v>2012</v>
      </c>
      <c r="C529" s="38">
        <v>12</v>
      </c>
      <c r="D529" s="37">
        <v>100.86199999999999</v>
      </c>
      <c r="E529" s="37">
        <v>1.6759999999999999</v>
      </c>
      <c r="F529" s="37">
        <v>200.7</v>
      </c>
      <c r="G529" s="37">
        <v>0.6</v>
      </c>
      <c r="H529" s="36">
        <v>102.187</v>
      </c>
      <c r="I529" s="36">
        <v>-4.6669999999999998</v>
      </c>
    </row>
    <row r="530" spans="1:9" s="26" customFormat="1" x14ac:dyDescent="0.2">
      <c r="A530" s="40">
        <v>41305</v>
      </c>
      <c r="B530" s="38">
        <v>2013</v>
      </c>
      <c r="C530" s="38">
        <v>1</v>
      </c>
      <c r="D530" s="37">
        <v>101.012</v>
      </c>
      <c r="E530" s="37">
        <v>1.798</v>
      </c>
      <c r="F530" s="37">
        <v>201.6</v>
      </c>
      <c r="G530" s="37">
        <v>5.516</v>
      </c>
      <c r="H530" s="36">
        <v>101.169</v>
      </c>
      <c r="I530" s="36">
        <v>-11.326000000000001</v>
      </c>
    </row>
    <row r="531" spans="1:9" s="26" customFormat="1" x14ac:dyDescent="0.2">
      <c r="A531" s="40">
        <v>41333</v>
      </c>
      <c r="B531" s="38">
        <v>2013</v>
      </c>
      <c r="C531" s="38">
        <v>2</v>
      </c>
      <c r="D531" s="37">
        <v>101.136</v>
      </c>
      <c r="E531" s="37">
        <v>1.4810000000000001</v>
      </c>
      <c r="F531" s="37">
        <v>203.6</v>
      </c>
      <c r="G531" s="37">
        <v>12.576000000000001</v>
      </c>
      <c r="H531" s="36">
        <v>100.435</v>
      </c>
      <c r="I531" s="36">
        <v>-8.3640000000000008</v>
      </c>
    </row>
    <row r="532" spans="1:9" s="26" customFormat="1" x14ac:dyDescent="0.2">
      <c r="A532" s="40">
        <v>41364</v>
      </c>
      <c r="B532" s="38">
        <v>2013</v>
      </c>
      <c r="C532" s="38">
        <v>3</v>
      </c>
      <c r="D532" s="37">
        <v>101.226</v>
      </c>
      <c r="E532" s="37">
        <v>1.077</v>
      </c>
      <c r="F532" s="37">
        <v>201.6</v>
      </c>
      <c r="G532" s="37">
        <v>-11.170999999999999</v>
      </c>
      <c r="H532" s="36">
        <v>100.48</v>
      </c>
      <c r="I532" s="36">
        <v>0.53500000000000003</v>
      </c>
    </row>
    <row r="533" spans="1:9" s="26" customFormat="1" x14ac:dyDescent="0.2">
      <c r="A533" s="40">
        <v>41394</v>
      </c>
      <c r="B533" s="38">
        <v>2013</v>
      </c>
      <c r="C533" s="38">
        <v>4</v>
      </c>
      <c r="D533" s="37">
        <v>101.307</v>
      </c>
      <c r="E533" s="37">
        <v>0.97099999999999997</v>
      </c>
      <c r="F533" s="37">
        <v>200.5</v>
      </c>
      <c r="G533" s="37">
        <v>-6.3550000000000004</v>
      </c>
      <c r="H533" s="36">
        <v>101.041</v>
      </c>
      <c r="I533" s="36">
        <v>6.9130000000000003</v>
      </c>
    </row>
    <row r="534" spans="1:9" s="26" customFormat="1" x14ac:dyDescent="0.2">
      <c r="A534" s="40">
        <v>41425</v>
      </c>
      <c r="B534" s="38">
        <v>2013</v>
      </c>
      <c r="C534" s="38">
        <v>5</v>
      </c>
      <c r="D534" s="37">
        <v>101.41200000000001</v>
      </c>
      <c r="E534" s="37">
        <v>1.248</v>
      </c>
      <c r="F534" s="37">
        <v>200.1</v>
      </c>
      <c r="G534" s="37">
        <v>-2.3679999999999999</v>
      </c>
      <c r="H534" s="36">
        <v>101.566</v>
      </c>
      <c r="I534" s="36">
        <v>6.4180000000000001</v>
      </c>
    </row>
    <row r="535" spans="1:9" s="26" customFormat="1" x14ac:dyDescent="0.2">
      <c r="A535" s="40">
        <v>41455</v>
      </c>
      <c r="B535" s="38">
        <v>2013</v>
      </c>
      <c r="C535" s="38">
        <v>6</v>
      </c>
      <c r="D535" s="37">
        <v>101.565</v>
      </c>
      <c r="E535" s="37">
        <v>1.823</v>
      </c>
      <c r="F535" s="37">
        <v>200.1</v>
      </c>
      <c r="G535" s="37">
        <v>0</v>
      </c>
      <c r="H535" s="36">
        <v>101.651</v>
      </c>
      <c r="I535" s="36">
        <v>1.014</v>
      </c>
    </row>
    <row r="536" spans="1:9" s="26" customFormat="1" x14ac:dyDescent="0.2">
      <c r="A536" s="40">
        <v>41486</v>
      </c>
      <c r="B536" s="38">
        <v>2013</v>
      </c>
      <c r="C536" s="38">
        <v>7</v>
      </c>
      <c r="D536" s="37">
        <v>101.758</v>
      </c>
      <c r="E536" s="37">
        <v>2.306</v>
      </c>
      <c r="F536" s="37">
        <v>200.2</v>
      </c>
      <c r="G536" s="37">
        <v>0.60099999999999998</v>
      </c>
      <c r="H536" s="36">
        <v>101.41</v>
      </c>
      <c r="I536" s="36">
        <v>-2.8140000000000001</v>
      </c>
    </row>
    <row r="537" spans="1:9" s="26" customFormat="1" x14ac:dyDescent="0.2">
      <c r="A537" s="40">
        <v>41517</v>
      </c>
      <c r="B537" s="38">
        <v>2013</v>
      </c>
      <c r="C537" s="38">
        <v>8</v>
      </c>
      <c r="D537" s="37">
        <v>101.976</v>
      </c>
      <c r="E537" s="37">
        <v>2.597</v>
      </c>
      <c r="F537" s="37">
        <v>200.5</v>
      </c>
      <c r="G537" s="37">
        <v>1.8129999999999999</v>
      </c>
      <c r="H537" s="36">
        <v>101.129</v>
      </c>
      <c r="I537" s="36">
        <v>-3.274</v>
      </c>
    </row>
    <row r="538" spans="1:9" s="26" customFormat="1" x14ac:dyDescent="0.2">
      <c r="A538" s="40">
        <v>41547</v>
      </c>
      <c r="B538" s="38">
        <v>2013</v>
      </c>
      <c r="C538" s="38">
        <v>9</v>
      </c>
      <c r="D538" s="37">
        <v>102.19199999999999</v>
      </c>
      <c r="E538" s="37">
        <v>2.5760000000000001</v>
      </c>
      <c r="F538" s="37">
        <v>200.4</v>
      </c>
      <c r="G538" s="37">
        <v>-0.59699999999999998</v>
      </c>
      <c r="H538" s="36">
        <v>101.06</v>
      </c>
      <c r="I538" s="36">
        <v>-0.82099999999999995</v>
      </c>
    </row>
    <row r="539" spans="1:9" s="26" customFormat="1" x14ac:dyDescent="0.2">
      <c r="A539" s="40">
        <v>41578</v>
      </c>
      <c r="B539" s="38">
        <v>2013</v>
      </c>
      <c r="C539" s="38">
        <v>10</v>
      </c>
      <c r="D539" s="37">
        <v>102.393</v>
      </c>
      <c r="E539" s="37">
        <v>2.387</v>
      </c>
      <c r="F539" s="37">
        <v>200.2</v>
      </c>
      <c r="G539" s="37">
        <v>-1.1910000000000001</v>
      </c>
      <c r="H539" s="36">
        <v>101.292</v>
      </c>
      <c r="I539" s="36">
        <v>2.7970000000000002</v>
      </c>
    </row>
    <row r="540" spans="1:9" s="26" customFormat="1" x14ac:dyDescent="0.2">
      <c r="A540" s="40">
        <v>41608</v>
      </c>
      <c r="B540" s="38">
        <v>2013</v>
      </c>
      <c r="C540" s="38">
        <v>11</v>
      </c>
      <c r="D540" s="37">
        <v>102.563</v>
      </c>
      <c r="E540" s="37">
        <v>2.0059999999999998</v>
      </c>
      <c r="F540" s="37">
        <v>200.1</v>
      </c>
      <c r="G540" s="37">
        <v>-0.59799999999999998</v>
      </c>
      <c r="H540" s="36">
        <v>101.86799999999999</v>
      </c>
      <c r="I540" s="36">
        <v>7.0419999999999998</v>
      </c>
    </row>
    <row r="541" spans="1:9" s="26" customFormat="1" x14ac:dyDescent="0.2">
      <c r="A541" s="40">
        <v>41639</v>
      </c>
      <c r="B541" s="38">
        <v>2013</v>
      </c>
      <c r="C541" s="38">
        <v>12</v>
      </c>
      <c r="D541" s="37">
        <v>102.694</v>
      </c>
      <c r="E541" s="37">
        <v>1.5489999999999999</v>
      </c>
      <c r="F541" s="37">
        <v>201</v>
      </c>
      <c r="G541" s="37">
        <v>5.5330000000000004</v>
      </c>
      <c r="H541" s="36">
        <v>102.749</v>
      </c>
      <c r="I541" s="36">
        <v>10.888999999999999</v>
      </c>
    </row>
    <row r="542" spans="1:9" s="26" customFormat="1" x14ac:dyDescent="0.2">
      <c r="A542" s="40">
        <v>41670</v>
      </c>
      <c r="B542" s="38">
        <v>2014</v>
      </c>
      <c r="C542" s="38">
        <v>1</v>
      </c>
      <c r="D542" s="37">
        <v>102.815</v>
      </c>
      <c r="E542" s="37">
        <v>1.4179999999999999</v>
      </c>
      <c r="F542" s="37">
        <v>202.5</v>
      </c>
      <c r="G542" s="37">
        <v>9.3320000000000007</v>
      </c>
      <c r="H542" s="36">
        <v>103.64400000000001</v>
      </c>
      <c r="I542" s="36">
        <v>10.967000000000001</v>
      </c>
    </row>
    <row r="543" spans="1:9" s="26" customFormat="1" x14ac:dyDescent="0.2">
      <c r="A543" s="40">
        <v>41698</v>
      </c>
      <c r="B543" s="38">
        <v>2014</v>
      </c>
      <c r="C543" s="38">
        <v>2</v>
      </c>
      <c r="D543" s="37">
        <v>102.95</v>
      </c>
      <c r="E543" s="37">
        <v>1.593</v>
      </c>
      <c r="F543" s="37">
        <v>203.2</v>
      </c>
      <c r="G543" s="37">
        <v>4.2279999999999998</v>
      </c>
      <c r="H543" s="36">
        <v>104.134</v>
      </c>
      <c r="I543" s="36">
        <v>5.8250000000000002</v>
      </c>
    </row>
    <row r="544" spans="1:9" s="26" customFormat="1" x14ac:dyDescent="0.2">
      <c r="A544" s="40">
        <v>41729</v>
      </c>
      <c r="B544" s="38">
        <v>2014</v>
      </c>
      <c r="C544" s="38">
        <v>3</v>
      </c>
      <c r="D544" s="37">
        <v>103.128</v>
      </c>
      <c r="E544" s="37">
        <v>2.0939999999999999</v>
      </c>
      <c r="F544" s="37">
        <v>203.5</v>
      </c>
      <c r="G544" s="37">
        <v>1.786</v>
      </c>
      <c r="H544" s="36">
        <v>104.04900000000001</v>
      </c>
      <c r="I544" s="36">
        <v>-0.98399999999999999</v>
      </c>
    </row>
    <row r="545" spans="1:9" s="26" customFormat="1" x14ac:dyDescent="0.2">
      <c r="A545" s="40">
        <v>41759</v>
      </c>
      <c r="B545" s="38">
        <v>2014</v>
      </c>
      <c r="C545" s="38">
        <v>4</v>
      </c>
      <c r="D545" s="37">
        <v>103.342</v>
      </c>
      <c r="E545" s="37">
        <v>2.5099999999999998</v>
      </c>
      <c r="F545" s="37">
        <v>203.9</v>
      </c>
      <c r="G545" s="37">
        <v>2.3839999999999999</v>
      </c>
      <c r="H545" s="36">
        <v>103.624</v>
      </c>
      <c r="I545" s="36">
        <v>-4.7880000000000003</v>
      </c>
    </row>
    <row r="546" spans="1:9" s="26" customFormat="1" x14ac:dyDescent="0.2">
      <c r="A546" s="40">
        <v>41790</v>
      </c>
      <c r="B546" s="38">
        <v>2014</v>
      </c>
      <c r="C546" s="38">
        <v>5</v>
      </c>
      <c r="D546" s="37">
        <v>103.559</v>
      </c>
      <c r="E546" s="37">
        <v>2.548</v>
      </c>
      <c r="F546" s="37">
        <v>203.1</v>
      </c>
      <c r="G546" s="37">
        <v>-4.6079999999999997</v>
      </c>
      <c r="H546" s="36">
        <v>103.271</v>
      </c>
      <c r="I546" s="36">
        <v>-4.0129999999999999</v>
      </c>
    </row>
    <row r="547" spans="1:9" s="26" customFormat="1" x14ac:dyDescent="0.2">
      <c r="A547" s="40">
        <v>41820</v>
      </c>
      <c r="B547" s="38">
        <v>2014</v>
      </c>
      <c r="C547" s="38">
        <v>6</v>
      </c>
      <c r="D547" s="37">
        <v>103.756</v>
      </c>
      <c r="E547" s="37">
        <v>2.3090000000000002</v>
      </c>
      <c r="F547" s="37">
        <v>202.8</v>
      </c>
      <c r="G547" s="37">
        <v>-1.758</v>
      </c>
      <c r="H547" s="36">
        <v>103.288</v>
      </c>
      <c r="I547" s="36">
        <v>0.2</v>
      </c>
    </row>
    <row r="548" spans="1:9" s="26" customFormat="1" x14ac:dyDescent="0.2">
      <c r="A548" s="40">
        <v>41851</v>
      </c>
      <c r="B548" s="38">
        <v>2014</v>
      </c>
      <c r="C548" s="38">
        <v>7</v>
      </c>
      <c r="D548" s="37">
        <v>103.92100000000001</v>
      </c>
      <c r="E548" s="37">
        <v>1.9239999999999999</v>
      </c>
      <c r="F548" s="37">
        <v>203</v>
      </c>
      <c r="G548" s="37">
        <v>1.19</v>
      </c>
      <c r="H548" s="36">
        <v>103.604</v>
      </c>
      <c r="I548" s="36">
        <v>3.7330000000000001</v>
      </c>
    </row>
    <row r="549" spans="1:9" s="26" customFormat="1" x14ac:dyDescent="0.2">
      <c r="A549" s="40">
        <v>41882</v>
      </c>
      <c r="B549" s="38">
        <v>2014</v>
      </c>
      <c r="C549" s="38">
        <v>8</v>
      </c>
      <c r="D549" s="37">
        <v>104.047</v>
      </c>
      <c r="E549" s="37">
        <v>1.466</v>
      </c>
      <c r="F549" s="37">
        <v>203.1</v>
      </c>
      <c r="G549" s="37">
        <v>0.59299999999999997</v>
      </c>
      <c r="H549" s="36">
        <v>104.02500000000001</v>
      </c>
      <c r="I549" s="36">
        <v>4.9820000000000002</v>
      </c>
    </row>
    <row r="550" spans="1:9" s="26" customFormat="1" x14ac:dyDescent="0.2">
      <c r="A550" s="40">
        <v>41912</v>
      </c>
      <c r="B550" s="38">
        <v>2014</v>
      </c>
      <c r="C550" s="38">
        <v>9</v>
      </c>
      <c r="D550" s="37">
        <v>104.123</v>
      </c>
      <c r="E550" s="37">
        <v>0.88</v>
      </c>
      <c r="F550" s="37">
        <v>202.6</v>
      </c>
      <c r="G550" s="37">
        <v>-2.915</v>
      </c>
      <c r="H550" s="36">
        <v>104.39</v>
      </c>
      <c r="I550" s="36">
        <v>4.2910000000000004</v>
      </c>
    </row>
    <row r="551" spans="1:9" s="26" customFormat="1" x14ac:dyDescent="0.2">
      <c r="A551" s="40">
        <v>41943</v>
      </c>
      <c r="B551" s="38">
        <v>2014</v>
      </c>
      <c r="C551" s="38">
        <v>10</v>
      </c>
      <c r="D551" s="37">
        <v>104.14700000000001</v>
      </c>
      <c r="E551" s="37">
        <v>0.27900000000000003</v>
      </c>
      <c r="F551" s="37">
        <v>200.6</v>
      </c>
      <c r="G551" s="37">
        <v>-11.224</v>
      </c>
      <c r="H551" s="36">
        <v>104.71899999999999</v>
      </c>
      <c r="I551" s="36">
        <v>3.8490000000000002</v>
      </c>
    </row>
    <row r="552" spans="1:9" s="26" customFormat="1" x14ac:dyDescent="0.2">
      <c r="A552" s="40">
        <v>41973</v>
      </c>
      <c r="B552" s="38">
        <v>2014</v>
      </c>
      <c r="C552" s="38">
        <v>11</v>
      </c>
      <c r="D552" s="37">
        <v>104.11799999999999</v>
      </c>
      <c r="E552" s="37">
        <v>-0.33700000000000002</v>
      </c>
      <c r="F552" s="37">
        <v>199</v>
      </c>
      <c r="G552" s="37">
        <v>-9.1620000000000008</v>
      </c>
      <c r="H552" s="36">
        <v>105.07599999999999</v>
      </c>
      <c r="I552" s="36">
        <v>4.1749999999999998</v>
      </c>
    </row>
    <row r="553" spans="1:9" s="26" customFormat="1" x14ac:dyDescent="0.2">
      <c r="A553" s="40">
        <v>42004</v>
      </c>
      <c r="B553" s="38">
        <v>2014</v>
      </c>
      <c r="C553" s="38">
        <v>12</v>
      </c>
      <c r="D553" s="37">
        <v>104.048</v>
      </c>
      <c r="E553" s="37">
        <v>-0.79900000000000004</v>
      </c>
      <c r="F553" s="37">
        <v>195.5</v>
      </c>
      <c r="G553" s="37">
        <v>-19.178999999999998</v>
      </c>
      <c r="H553" s="36">
        <v>105.501</v>
      </c>
      <c r="I553" s="36">
        <v>4.9630000000000001</v>
      </c>
    </row>
    <row r="554" spans="1:9" s="26" customFormat="1" x14ac:dyDescent="0.2">
      <c r="A554" s="40">
        <v>42035</v>
      </c>
      <c r="B554" s="38">
        <v>2015</v>
      </c>
      <c r="C554" s="38">
        <v>1</v>
      </c>
      <c r="D554" s="37">
        <v>104</v>
      </c>
      <c r="E554" s="37">
        <v>-0.55600000000000005</v>
      </c>
      <c r="F554" s="37">
        <v>190.7</v>
      </c>
      <c r="G554" s="37">
        <v>-25.792999999999999</v>
      </c>
      <c r="H554" s="36">
        <v>105.959</v>
      </c>
      <c r="I554" s="36">
        <v>5.3289999999999997</v>
      </c>
    </row>
    <row r="555" spans="1:9" s="26" customFormat="1" x14ac:dyDescent="0.2">
      <c r="A555" s="40">
        <v>42063</v>
      </c>
      <c r="B555" s="38">
        <v>2015</v>
      </c>
      <c r="C555" s="38">
        <v>2</v>
      </c>
      <c r="D555" s="37">
        <v>104.04600000000001</v>
      </c>
      <c r="E555" s="37">
        <v>0.54100000000000004</v>
      </c>
      <c r="F555" s="37">
        <v>190</v>
      </c>
      <c r="G555" s="37">
        <v>-4.3170000000000002</v>
      </c>
      <c r="H555" s="36">
        <v>106.354</v>
      </c>
      <c r="I555" s="36">
        <v>4.5739999999999998</v>
      </c>
    </row>
    <row r="556" spans="1:9" s="26" customFormat="1" x14ac:dyDescent="0.2">
      <c r="A556" s="40">
        <v>42094</v>
      </c>
      <c r="B556" s="38">
        <v>2015</v>
      </c>
      <c r="C556" s="38">
        <v>3</v>
      </c>
      <c r="D556" s="37">
        <v>104.226</v>
      </c>
      <c r="E556" s="37">
        <v>2.0870000000000002</v>
      </c>
      <c r="F556" s="37">
        <v>189.8</v>
      </c>
      <c r="G556" s="37">
        <v>-1.256</v>
      </c>
      <c r="H556" s="36">
        <v>106.67100000000001</v>
      </c>
      <c r="I556" s="36">
        <v>3.6269999999999998</v>
      </c>
    </row>
    <row r="557" spans="1:9" s="26" customFormat="1" x14ac:dyDescent="0.2">
      <c r="A557" s="40">
        <v>42124</v>
      </c>
      <c r="B557" s="38">
        <v>2015</v>
      </c>
      <c r="C557" s="38">
        <v>4</v>
      </c>
      <c r="D557" s="37">
        <v>104.483</v>
      </c>
      <c r="E557" s="37">
        <v>3.004</v>
      </c>
      <c r="F557" s="37">
        <v>188.4</v>
      </c>
      <c r="G557" s="37">
        <v>-8.5009999999999994</v>
      </c>
      <c r="H557" s="36">
        <v>106.952</v>
      </c>
      <c r="I557" s="36">
        <v>3.214</v>
      </c>
    </row>
    <row r="558" spans="1:9" s="26" customFormat="1" x14ac:dyDescent="0.2">
      <c r="A558" s="40">
        <v>42155</v>
      </c>
      <c r="B558" s="38">
        <v>2015</v>
      </c>
      <c r="C558" s="38">
        <v>5</v>
      </c>
      <c r="D558" s="37">
        <v>104.715</v>
      </c>
      <c r="E558" s="37">
        <v>2.6949999999999998</v>
      </c>
      <c r="F558" s="37">
        <v>189.6</v>
      </c>
      <c r="G558" s="37">
        <v>7.9169999999999998</v>
      </c>
      <c r="H558" s="36">
        <v>107.249</v>
      </c>
      <c r="I558" s="36">
        <v>3.3849999999999998</v>
      </c>
    </row>
    <row r="559" spans="1:9" s="26" customFormat="1" x14ac:dyDescent="0.2">
      <c r="A559" s="40">
        <v>42185</v>
      </c>
      <c r="B559" s="38">
        <v>2015</v>
      </c>
      <c r="C559" s="38">
        <v>6</v>
      </c>
      <c r="D559" s="37">
        <v>104.85</v>
      </c>
      <c r="E559" s="37">
        <v>1.5620000000000001</v>
      </c>
      <c r="F559" s="37">
        <v>190.3</v>
      </c>
      <c r="G559" s="37">
        <v>4.5209999999999999</v>
      </c>
      <c r="H559" s="36">
        <v>107.59099999999999</v>
      </c>
      <c r="I559" s="36">
        <v>3.8929999999999998</v>
      </c>
    </row>
    <row r="560" spans="1:9" s="26" customFormat="1" x14ac:dyDescent="0.2">
      <c r="A560" s="40">
        <v>42216</v>
      </c>
      <c r="B560" s="38">
        <v>2015</v>
      </c>
      <c r="C560" s="38">
        <v>7</v>
      </c>
      <c r="D560" s="37">
        <v>104.908</v>
      </c>
      <c r="E560" s="37">
        <v>0.66100000000000003</v>
      </c>
      <c r="F560" s="37">
        <v>189.9</v>
      </c>
      <c r="G560" s="37">
        <v>-2.4929999999999999</v>
      </c>
      <c r="H560" s="36">
        <v>107.905</v>
      </c>
      <c r="I560" s="36">
        <v>3.552</v>
      </c>
    </row>
    <row r="561" spans="1:9" s="26" customFormat="1" x14ac:dyDescent="0.2">
      <c r="A561" s="40">
        <v>42247</v>
      </c>
      <c r="B561" s="38">
        <v>2015</v>
      </c>
      <c r="C561" s="38">
        <v>8</v>
      </c>
      <c r="D561" s="37">
        <v>104.938</v>
      </c>
      <c r="E561" s="37">
        <v>0.34799999999999998</v>
      </c>
      <c r="F561" s="37">
        <v>188.6</v>
      </c>
      <c r="G561" s="37">
        <v>-7.9130000000000003</v>
      </c>
      <c r="H561" s="36">
        <v>108.08499999999999</v>
      </c>
      <c r="I561" s="36">
        <v>2.02</v>
      </c>
    </row>
    <row r="562" spans="1:9" s="26" customFormat="1" x14ac:dyDescent="0.2">
      <c r="A562" s="40">
        <v>42277</v>
      </c>
      <c r="B562" s="38">
        <v>2015</v>
      </c>
      <c r="C562" s="38">
        <v>9</v>
      </c>
      <c r="D562" s="37">
        <v>104.97199999999999</v>
      </c>
      <c r="E562" s="37">
        <v>0.39200000000000002</v>
      </c>
      <c r="F562" s="37">
        <v>186</v>
      </c>
      <c r="G562" s="37">
        <v>-15.345000000000001</v>
      </c>
      <c r="H562" s="36">
        <v>108.06399999999999</v>
      </c>
      <c r="I562" s="36">
        <v>-0.23200000000000001</v>
      </c>
    </row>
    <row r="563" spans="1:9" s="26" customFormat="1" x14ac:dyDescent="0.2">
      <c r="A563" s="40">
        <v>42308</v>
      </c>
      <c r="B563" s="38">
        <v>2015</v>
      </c>
      <c r="C563" s="38">
        <v>10</v>
      </c>
      <c r="D563" s="37">
        <v>104.99</v>
      </c>
      <c r="E563" s="37">
        <v>0.2</v>
      </c>
      <c r="F563" s="37">
        <v>185.2</v>
      </c>
      <c r="G563" s="37">
        <v>-5.0410000000000004</v>
      </c>
      <c r="H563" s="36">
        <v>107.919</v>
      </c>
      <c r="I563" s="36">
        <v>-1.5940000000000001</v>
      </c>
    </row>
    <row r="564" spans="1:9" s="26" customFormat="1" x14ac:dyDescent="0.2">
      <c r="A564" s="40">
        <v>42338</v>
      </c>
      <c r="B564" s="38">
        <v>2015</v>
      </c>
      <c r="C564" s="38">
        <v>11</v>
      </c>
      <c r="D564" s="37">
        <v>104.953</v>
      </c>
      <c r="E564" s="37">
        <v>-0.41599999999999998</v>
      </c>
      <c r="F564" s="37">
        <v>184.4</v>
      </c>
      <c r="G564" s="37">
        <v>-5.0620000000000003</v>
      </c>
      <c r="H564" s="36">
        <v>107.768</v>
      </c>
      <c r="I564" s="36">
        <v>-1.6659999999999999</v>
      </c>
    </row>
    <row r="565" spans="1:9" s="26" customFormat="1" x14ac:dyDescent="0.2">
      <c r="A565" s="40">
        <v>42369</v>
      </c>
      <c r="B565" s="38">
        <v>2015</v>
      </c>
      <c r="C565" s="38">
        <v>12</v>
      </c>
      <c r="D565" s="37">
        <v>104.854</v>
      </c>
      <c r="E565" s="37">
        <v>-1.133</v>
      </c>
      <c r="F565" s="37">
        <v>182.3</v>
      </c>
      <c r="G565" s="37">
        <v>-12.842000000000001</v>
      </c>
      <c r="H565" s="36">
        <v>107.7</v>
      </c>
      <c r="I565" s="36">
        <v>-0.751</v>
      </c>
    </row>
    <row r="566" spans="1:9" s="26" customFormat="1" x14ac:dyDescent="0.2">
      <c r="A566" s="40">
        <v>42400</v>
      </c>
      <c r="B566" s="38">
        <v>2016</v>
      </c>
      <c r="C566" s="38">
        <v>1</v>
      </c>
      <c r="D566" s="37">
        <v>104.77</v>
      </c>
      <c r="E566" s="37">
        <v>-0.95</v>
      </c>
      <c r="F566" s="37">
        <v>180.417</v>
      </c>
      <c r="G566" s="37">
        <v>-11.715</v>
      </c>
      <c r="H566" s="36">
        <v>107.72199999999999</v>
      </c>
      <c r="I566" s="36">
        <v>0.23799999999999999</v>
      </c>
    </row>
    <row r="567" spans="1:9" s="26" customFormat="1" x14ac:dyDescent="0.2">
      <c r="A567" s="40">
        <v>42429</v>
      </c>
      <c r="B567" s="38">
        <v>2016</v>
      </c>
      <c r="C567" s="38">
        <v>2</v>
      </c>
      <c r="D567" s="37">
        <v>104.812</v>
      </c>
      <c r="E567" s="37">
        <v>0.47499999999999998</v>
      </c>
      <c r="F567" s="37">
        <v>179.38900000000001</v>
      </c>
      <c r="G567" s="37">
        <v>-6.6280000000000001</v>
      </c>
      <c r="H567" s="36">
        <v>107.807</v>
      </c>
      <c r="I567" s="36">
        <v>0.95399999999999996</v>
      </c>
    </row>
    <row r="568" spans="1:9" s="26" customFormat="1" x14ac:dyDescent="0.2">
      <c r="A568" s="40">
        <v>42460</v>
      </c>
      <c r="B568" s="38">
        <v>2016</v>
      </c>
      <c r="C568" s="38">
        <v>3</v>
      </c>
      <c r="D568" s="37">
        <v>105.033</v>
      </c>
      <c r="E568" s="37">
        <v>2.5640000000000001</v>
      </c>
      <c r="F568" s="37">
        <v>179.53700000000001</v>
      </c>
      <c r="G568" s="37">
        <v>0.99199999999999999</v>
      </c>
      <c r="H568" s="36">
        <v>107.934</v>
      </c>
      <c r="I568" s="36">
        <v>1.42</v>
      </c>
    </row>
    <row r="569" spans="1:9" s="26" customFormat="1" x14ac:dyDescent="0.2">
      <c r="A569" s="40">
        <v>42490</v>
      </c>
      <c r="B569" s="38">
        <v>2016</v>
      </c>
      <c r="C569" s="38">
        <v>4</v>
      </c>
      <c r="D569" s="37">
        <v>105.35</v>
      </c>
      <c r="E569" s="37">
        <v>3.6829999999999998</v>
      </c>
      <c r="F569" s="37">
        <v>180.51</v>
      </c>
      <c r="G569" s="37">
        <v>6.7009999999999996</v>
      </c>
      <c r="H569" s="36">
        <v>108.078</v>
      </c>
      <c r="I569" s="36">
        <v>1.613</v>
      </c>
    </row>
    <row r="570" spans="1:9" s="26" customFormat="1" x14ac:dyDescent="0.2">
      <c r="A570" s="40">
        <v>42521</v>
      </c>
      <c r="B570" s="38">
        <v>2016</v>
      </c>
      <c r="C570" s="38">
        <v>5</v>
      </c>
      <c r="D570" s="37">
        <v>105.621</v>
      </c>
      <c r="E570" s="37">
        <v>3.1339999999999999</v>
      </c>
      <c r="F570" s="37">
        <v>181.71</v>
      </c>
      <c r="G570" s="37">
        <v>8.2799999999999994</v>
      </c>
      <c r="H570" s="36">
        <v>108.209</v>
      </c>
      <c r="I570" s="36">
        <v>1.472</v>
      </c>
    </row>
    <row r="571" spans="1:9" s="26" customFormat="1" x14ac:dyDescent="0.2">
      <c r="A571" s="40">
        <v>42551</v>
      </c>
      <c r="B571" s="38">
        <v>2016</v>
      </c>
      <c r="C571" s="38">
        <v>6</v>
      </c>
      <c r="D571" s="37">
        <v>105.755</v>
      </c>
      <c r="E571" s="37">
        <v>1.53</v>
      </c>
      <c r="F571" s="37">
        <v>182.654</v>
      </c>
      <c r="G571" s="37">
        <v>6.4109999999999996</v>
      </c>
      <c r="H571" s="36">
        <v>108.319</v>
      </c>
      <c r="I571" s="36">
        <v>1.22</v>
      </c>
    </row>
    <row r="572" spans="1:9" s="26" customFormat="1" x14ac:dyDescent="0.2">
      <c r="A572" s="40">
        <v>42582</v>
      </c>
      <c r="B572" s="38">
        <v>2016</v>
      </c>
      <c r="C572" s="38">
        <v>7</v>
      </c>
      <c r="D572" s="37">
        <v>105.803</v>
      </c>
      <c r="E572" s="37">
        <v>0.54200000000000004</v>
      </c>
      <c r="F572" s="37">
        <v>183.25899999999999</v>
      </c>
      <c r="G572" s="37">
        <v>4.048</v>
      </c>
      <c r="H572" s="36">
        <v>108.45</v>
      </c>
      <c r="I572" s="36">
        <v>1.462</v>
      </c>
    </row>
    <row r="573" spans="1:9" s="26" customFormat="1" x14ac:dyDescent="0.2">
      <c r="A573" s="40">
        <v>42613</v>
      </c>
      <c r="B573" s="38">
        <v>2016</v>
      </c>
      <c r="C573" s="38">
        <v>8</v>
      </c>
      <c r="D573" s="37">
        <v>105.867</v>
      </c>
      <c r="E573" s="37">
        <v>0.72899999999999998</v>
      </c>
      <c r="F573" s="37">
        <v>183.58699999999999</v>
      </c>
      <c r="G573" s="37">
        <v>2.1749999999999998</v>
      </c>
      <c r="H573" s="36">
        <v>108.669</v>
      </c>
      <c r="I573" s="36">
        <v>2.4460000000000002</v>
      </c>
    </row>
    <row r="574" spans="1:9" s="26" customFormat="1" x14ac:dyDescent="0.2">
      <c r="A574" s="40">
        <v>42643</v>
      </c>
      <c r="B574" s="38">
        <v>2016</v>
      </c>
      <c r="C574" s="38">
        <v>9</v>
      </c>
      <c r="D574" s="37">
        <v>106.017</v>
      </c>
      <c r="E574" s="37">
        <v>1.71</v>
      </c>
      <c r="F574" s="37">
        <v>183.745</v>
      </c>
      <c r="G574" s="37">
        <v>1.0369999999999999</v>
      </c>
      <c r="H574" s="36">
        <v>109.006</v>
      </c>
      <c r="I574" s="36">
        <v>3.794</v>
      </c>
    </row>
    <row r="575" spans="1:9" s="26" customFormat="1" x14ac:dyDescent="0.2">
      <c r="A575" s="40">
        <v>42674</v>
      </c>
      <c r="B575" s="38">
        <v>2016</v>
      </c>
      <c r="C575" s="38">
        <v>10</v>
      </c>
      <c r="D575" s="37">
        <v>106.235</v>
      </c>
      <c r="E575" s="37">
        <v>2.5019999999999998</v>
      </c>
      <c r="F575" s="37">
        <v>184.024</v>
      </c>
      <c r="G575" s="37">
        <v>1.8340000000000001</v>
      </c>
      <c r="H575" s="36">
        <v>109.43600000000001</v>
      </c>
      <c r="I575" s="36">
        <v>4.8360000000000003</v>
      </c>
    </row>
    <row r="576" spans="1:9" s="26" customFormat="1" x14ac:dyDescent="0.2">
      <c r="A576" s="40">
        <v>42704</v>
      </c>
      <c r="B576" s="38">
        <v>2016</v>
      </c>
      <c r="C576" s="38">
        <v>11</v>
      </c>
      <c r="D576" s="37">
        <v>106.476</v>
      </c>
      <c r="E576" s="37">
        <v>2.7530000000000001</v>
      </c>
      <c r="F576" s="37">
        <v>184.75399999999999</v>
      </c>
      <c r="G576" s="37">
        <v>4.8689999999999998</v>
      </c>
      <c r="H576" s="36">
        <v>109.905</v>
      </c>
      <c r="I576" s="36">
        <v>5.2640000000000002</v>
      </c>
    </row>
    <row r="577" spans="1:9" s="26" customFormat="1" x14ac:dyDescent="0.2">
      <c r="A577" s="40">
        <v>42735</v>
      </c>
      <c r="B577" s="38">
        <v>2016</v>
      </c>
      <c r="C577" s="38">
        <v>12</v>
      </c>
      <c r="D577" s="37">
        <v>106.7</v>
      </c>
      <c r="E577" s="37">
        <v>2.552</v>
      </c>
      <c r="F577" s="37">
        <v>186.10499999999999</v>
      </c>
      <c r="G577" s="37">
        <v>9.1370000000000005</v>
      </c>
      <c r="H577" s="36">
        <v>110.36199999999999</v>
      </c>
      <c r="I577" s="36">
        <v>5.1059999999999999</v>
      </c>
    </row>
    <row r="578" spans="1:9" s="26" customFormat="1" x14ac:dyDescent="0.2">
      <c r="A578" s="40">
        <v>42766</v>
      </c>
      <c r="B578" s="38">
        <v>2017</v>
      </c>
      <c r="C578" s="38">
        <v>1</v>
      </c>
      <c r="D578" s="37">
        <v>106.893</v>
      </c>
      <c r="E578" s="37">
        <v>2.194</v>
      </c>
      <c r="F578" s="37">
        <v>187.74</v>
      </c>
      <c r="G578" s="37">
        <v>11.061</v>
      </c>
      <c r="H578" s="36">
        <v>110.767</v>
      </c>
      <c r="I578" s="36">
        <v>4.4930000000000003</v>
      </c>
    </row>
    <row r="579" spans="1:9" s="26" customFormat="1" x14ac:dyDescent="0.2">
      <c r="A579" s="40">
        <v>42794</v>
      </c>
      <c r="B579" s="38">
        <v>2017</v>
      </c>
      <c r="C579" s="38">
        <v>2</v>
      </c>
      <c r="D579" s="37">
        <v>107.036</v>
      </c>
      <c r="E579" s="37">
        <v>1.62</v>
      </c>
      <c r="F579" s="37">
        <v>189.04300000000001</v>
      </c>
      <c r="G579" s="37">
        <v>8.6560000000000006</v>
      </c>
      <c r="H579" s="36">
        <v>111.05500000000001</v>
      </c>
      <c r="I579" s="36">
        <v>3.1709999999999998</v>
      </c>
    </row>
    <row r="580" spans="1:9" s="26" customFormat="1" x14ac:dyDescent="0.2">
      <c r="A580" s="40">
        <v>42825</v>
      </c>
      <c r="B580" s="38">
        <v>2017</v>
      </c>
      <c r="C580" s="38">
        <v>3</v>
      </c>
      <c r="D580" s="37">
        <v>107.139</v>
      </c>
      <c r="E580" s="37">
        <v>1.1579999999999999</v>
      </c>
      <c r="F580" s="37">
        <v>189.745</v>
      </c>
      <c r="G580" s="37">
        <v>4.5460000000000003</v>
      </c>
      <c r="H580" s="36">
        <v>111.235</v>
      </c>
      <c r="I580" s="36">
        <v>1.96</v>
      </c>
    </row>
    <row r="581" spans="1:9" s="26" customFormat="1" x14ac:dyDescent="0.2">
      <c r="A581" s="40">
        <v>42855</v>
      </c>
      <c r="B581" s="38">
        <v>2017</v>
      </c>
      <c r="C581" s="38">
        <v>4</v>
      </c>
      <c r="D581" s="37">
        <v>107.23099999999999</v>
      </c>
      <c r="E581" s="37">
        <v>1.04</v>
      </c>
      <c r="F581" s="37">
        <v>189.97200000000001</v>
      </c>
      <c r="G581" s="37">
        <v>1.4450000000000001</v>
      </c>
      <c r="H581" s="36">
        <v>111.39100000000001</v>
      </c>
      <c r="I581" s="36">
        <v>1.6950000000000001</v>
      </c>
    </row>
    <row r="582" spans="1:9" s="26" customFormat="1" x14ac:dyDescent="0.2">
      <c r="A582" s="40">
        <v>42886</v>
      </c>
      <c r="B582" s="38">
        <v>2017</v>
      </c>
      <c r="C582" s="38">
        <v>5</v>
      </c>
      <c r="D582" s="37">
        <v>107.34699999999999</v>
      </c>
      <c r="E582" s="37">
        <v>1.302</v>
      </c>
      <c r="F582" s="37">
        <v>189.96299999999999</v>
      </c>
      <c r="G582" s="37">
        <v>-5.5E-2</v>
      </c>
      <c r="H582" s="36">
        <v>111.631</v>
      </c>
      <c r="I582" s="36">
        <v>2.6139999999999999</v>
      </c>
    </row>
    <row r="583" spans="1:9" s="26" customFormat="1" x14ac:dyDescent="0.2">
      <c r="A583" s="40">
        <v>42916</v>
      </c>
      <c r="B583" s="38">
        <v>2017</v>
      </c>
      <c r="C583" s="38">
        <v>6</v>
      </c>
      <c r="D583" s="37">
        <v>107.512</v>
      </c>
      <c r="E583" s="37">
        <v>1.861</v>
      </c>
      <c r="F583" s="37">
        <v>189.97800000000001</v>
      </c>
      <c r="G583" s="37">
        <v>9.2999999999999999E-2</v>
      </c>
      <c r="H583" s="36">
        <v>112.032</v>
      </c>
      <c r="I583" s="36">
        <v>4.3949999999999996</v>
      </c>
    </row>
    <row r="584" spans="1:9" s="26" customFormat="1" x14ac:dyDescent="0.2">
      <c r="A584" s="40">
        <v>42947</v>
      </c>
      <c r="B584" s="38">
        <v>2017</v>
      </c>
      <c r="C584" s="38">
        <v>7</v>
      </c>
      <c r="D584" s="37">
        <v>107.718</v>
      </c>
      <c r="E584" s="37">
        <v>2.331</v>
      </c>
      <c r="F584" s="37">
        <v>190.19399999999999</v>
      </c>
      <c r="G584" s="37">
        <v>1.379</v>
      </c>
      <c r="H584" s="36">
        <v>112.559</v>
      </c>
      <c r="I584" s="36">
        <v>5.7910000000000004</v>
      </c>
    </row>
    <row r="585" spans="1:9" s="26" customFormat="1" x14ac:dyDescent="0.2">
      <c r="A585" s="40">
        <v>42978</v>
      </c>
      <c r="B585" s="38">
        <v>2017</v>
      </c>
      <c r="C585" s="38">
        <v>8</v>
      </c>
      <c r="D585" s="37">
        <v>107.95</v>
      </c>
      <c r="E585" s="37">
        <v>2.613</v>
      </c>
      <c r="F585" s="37">
        <v>190.77500000000001</v>
      </c>
      <c r="G585" s="37">
        <v>3.7240000000000002</v>
      </c>
      <c r="H585" s="36">
        <v>113.145</v>
      </c>
      <c r="I585" s="36">
        <v>6.4370000000000003</v>
      </c>
    </row>
    <row r="586" spans="1:9" s="26" customFormat="1" x14ac:dyDescent="0.2">
      <c r="A586" s="40">
        <v>43008</v>
      </c>
      <c r="B586" s="38">
        <v>2017</v>
      </c>
      <c r="C586" s="38">
        <v>9</v>
      </c>
      <c r="D586" s="37">
        <v>108.18300000000001</v>
      </c>
      <c r="E586" s="37">
        <v>2.62</v>
      </c>
      <c r="F586" s="37">
        <v>191.774</v>
      </c>
      <c r="G586" s="37">
        <v>6.4720000000000004</v>
      </c>
      <c r="H586" s="36">
        <v>113.708</v>
      </c>
      <c r="I586" s="36">
        <v>6.1340000000000003</v>
      </c>
    </row>
    <row r="587" spans="1:9" s="26" customFormat="1" x14ac:dyDescent="0.2">
      <c r="A587" s="40">
        <v>43039</v>
      </c>
      <c r="B587" s="38">
        <v>2017</v>
      </c>
      <c r="C587" s="38">
        <v>10</v>
      </c>
      <c r="D587" s="37">
        <v>108.414</v>
      </c>
      <c r="E587" s="37">
        <v>2.5939999999999999</v>
      </c>
      <c r="F587" s="37">
        <v>193.05099999999999</v>
      </c>
      <c r="G587" s="37">
        <v>8.2850000000000001</v>
      </c>
      <c r="H587" s="36">
        <v>114.22199999999999</v>
      </c>
      <c r="I587" s="36">
        <v>5.5609999999999999</v>
      </c>
    </row>
    <row r="588" spans="1:9" s="26" customFormat="1" x14ac:dyDescent="0.2">
      <c r="A588" s="40">
        <v>43069</v>
      </c>
      <c r="B588" s="38">
        <v>2017</v>
      </c>
      <c r="C588" s="38">
        <v>11</v>
      </c>
      <c r="D588" s="37">
        <v>108.64</v>
      </c>
      <c r="E588" s="37">
        <v>2.532</v>
      </c>
      <c r="F588" s="37">
        <v>194.381</v>
      </c>
      <c r="G588" s="37">
        <v>8.5869999999999997</v>
      </c>
      <c r="H588" s="36">
        <v>114.664</v>
      </c>
      <c r="I588" s="36">
        <v>4.7450000000000001</v>
      </c>
    </row>
    <row r="589" spans="1:9" s="26" customFormat="1" x14ac:dyDescent="0.2">
      <c r="A589" s="40">
        <v>43100</v>
      </c>
      <c r="B589" s="38">
        <v>2017</v>
      </c>
      <c r="C589" s="38">
        <v>12</v>
      </c>
      <c r="D589" s="37">
        <v>108.863</v>
      </c>
      <c r="E589" s="37">
        <v>2.484</v>
      </c>
      <c r="F589" s="37">
        <v>195.6</v>
      </c>
      <c r="G589" s="37">
        <v>7.7949999999999999</v>
      </c>
      <c r="H589" s="36">
        <v>115.014</v>
      </c>
      <c r="I589" s="36">
        <v>3.7269999999999999</v>
      </c>
    </row>
    <row r="590" spans="1:9" s="26" customFormat="1" x14ac:dyDescent="0.2">
      <c r="A590" s="40">
        <v>43131</v>
      </c>
      <c r="B590" s="38">
        <v>2018</v>
      </c>
      <c r="C590" s="38">
        <v>1</v>
      </c>
      <c r="D590" s="37">
        <v>109.1</v>
      </c>
      <c r="E590" s="37">
        <v>2.6459999999999999</v>
      </c>
      <c r="F590" s="37">
        <v>196.74299999999999</v>
      </c>
      <c r="G590" s="37">
        <v>7.242</v>
      </c>
      <c r="H590" s="36">
        <v>115.27</v>
      </c>
      <c r="I590" s="36">
        <v>2.706</v>
      </c>
    </row>
    <row r="591" spans="1:9" s="26" customFormat="1" x14ac:dyDescent="0.2">
      <c r="A591" s="40">
        <v>43159</v>
      </c>
      <c r="B591" s="38">
        <v>2018</v>
      </c>
      <c r="C591" s="38">
        <v>2</v>
      </c>
      <c r="D591" s="37">
        <v>109.35299999999999</v>
      </c>
      <c r="E591" s="37">
        <v>2.8250000000000002</v>
      </c>
      <c r="F591" s="37">
        <v>197.809</v>
      </c>
      <c r="G591" s="37">
        <v>6.6970000000000001</v>
      </c>
      <c r="H591" s="36">
        <v>115.42</v>
      </c>
      <c r="I591" s="36">
        <v>1.569</v>
      </c>
    </row>
    <row r="592" spans="1:9" s="26" customFormat="1" x14ac:dyDescent="0.2">
      <c r="A592" s="40">
        <v>43190</v>
      </c>
      <c r="B592" s="38">
        <v>2018</v>
      </c>
      <c r="C592" s="38">
        <v>3</v>
      </c>
      <c r="D592" s="37">
        <v>109.64100000000001</v>
      </c>
      <c r="E592" s="37">
        <v>3.198</v>
      </c>
      <c r="F592" s="37">
        <v>198.893</v>
      </c>
      <c r="G592" s="37">
        <v>6.7750000000000004</v>
      </c>
      <c r="H592" s="36">
        <v>115.5</v>
      </c>
      <c r="I592" s="36">
        <v>0.83299999999999996</v>
      </c>
    </row>
    <row r="593" spans="1:9" s="26" customFormat="1" x14ac:dyDescent="0.2">
      <c r="A593" s="40">
        <v>43220</v>
      </c>
      <c r="B593" s="38">
        <v>2018</v>
      </c>
      <c r="C593" s="38">
        <v>4</v>
      </c>
      <c r="D593" s="37">
        <v>109.941</v>
      </c>
      <c r="E593" s="37">
        <v>3.3330000000000002</v>
      </c>
      <c r="F593" s="37">
        <v>199.97800000000001</v>
      </c>
      <c r="G593" s="37">
        <v>6.7510000000000003</v>
      </c>
      <c r="H593" s="36">
        <v>115.616</v>
      </c>
      <c r="I593" s="36">
        <v>1.2170000000000001</v>
      </c>
    </row>
    <row r="594" spans="1:9" s="26" customFormat="1" x14ac:dyDescent="0.2">
      <c r="A594" s="40">
        <v>43251</v>
      </c>
      <c r="B594" s="38">
        <v>2018</v>
      </c>
      <c r="C594" s="38">
        <v>5</v>
      </c>
      <c r="D594" s="37">
        <v>110.199</v>
      </c>
      <c r="E594" s="37">
        <v>2.855</v>
      </c>
      <c r="F594" s="37">
        <v>200.94300000000001</v>
      </c>
      <c r="G594" s="37">
        <v>5.944</v>
      </c>
      <c r="H594" s="36">
        <v>115.90300000000001</v>
      </c>
      <c r="I594" s="36">
        <v>3.0129999999999999</v>
      </c>
    </row>
    <row r="595" spans="1:9" s="26" customFormat="1" x14ac:dyDescent="0.2">
      <c r="A595" s="40">
        <v>43281</v>
      </c>
      <c r="B595" s="38">
        <v>2018</v>
      </c>
      <c r="C595" s="38">
        <v>6</v>
      </c>
      <c r="D595" s="37">
        <v>110.38800000000001</v>
      </c>
      <c r="E595" s="37">
        <v>2.077</v>
      </c>
      <c r="F595" s="37">
        <v>201.73500000000001</v>
      </c>
      <c r="G595" s="37">
        <v>4.8360000000000003</v>
      </c>
      <c r="H595" s="36">
        <v>116.411</v>
      </c>
      <c r="I595" s="36">
        <v>5.3959999999999999</v>
      </c>
    </row>
    <row r="596" spans="1:9" s="26" customFormat="1" x14ac:dyDescent="0.2">
      <c r="A596" s="40">
        <v>43312</v>
      </c>
      <c r="B596" s="38">
        <v>2018</v>
      </c>
      <c r="C596" s="38">
        <v>7</v>
      </c>
      <c r="D596" s="37">
        <v>110.53100000000001</v>
      </c>
      <c r="E596" s="37">
        <v>1.5720000000000001</v>
      </c>
      <c r="F596" s="37">
        <v>202.405</v>
      </c>
      <c r="G596" s="37">
        <v>4.0579999999999998</v>
      </c>
      <c r="H596" s="36">
        <v>116.949</v>
      </c>
      <c r="I596" s="36">
        <v>5.6790000000000003</v>
      </c>
    </row>
    <row r="597" spans="1:9" s="26" customFormat="1" x14ac:dyDescent="0.2">
      <c r="A597" s="40">
        <v>43343</v>
      </c>
      <c r="B597" s="38">
        <v>2018</v>
      </c>
      <c r="C597" s="38">
        <v>8</v>
      </c>
      <c r="D597" s="37">
        <v>110.67400000000001</v>
      </c>
      <c r="E597" s="37">
        <v>1.5629999999999999</v>
      </c>
      <c r="F597" s="37">
        <v>203.048</v>
      </c>
      <c r="G597" s="37">
        <v>3.88</v>
      </c>
      <c r="H597" s="36">
        <v>117.24</v>
      </c>
      <c r="I597" s="36">
        <v>3.028</v>
      </c>
    </row>
    <row r="598" spans="1:9" s="26" customFormat="1" x14ac:dyDescent="0.2">
      <c r="A598" s="40">
        <v>43373</v>
      </c>
      <c r="B598" s="38">
        <v>2018</v>
      </c>
      <c r="C598" s="38">
        <v>9</v>
      </c>
      <c r="D598" s="37">
        <v>110.839</v>
      </c>
      <c r="E598" s="37">
        <v>1.8049999999999999</v>
      </c>
      <c r="F598" s="37">
        <v>203.63399999999999</v>
      </c>
      <c r="G598" s="37">
        <v>3.5169999999999999</v>
      </c>
      <c r="H598" s="36">
        <v>117.149</v>
      </c>
      <c r="I598" s="36">
        <v>-0.92100000000000004</v>
      </c>
    </row>
    <row r="599" spans="1:9" s="26" customFormat="1" x14ac:dyDescent="0.2">
      <c r="A599" s="40">
        <v>43404</v>
      </c>
      <c r="B599" s="38">
        <v>2018</v>
      </c>
      <c r="C599" s="38">
        <v>10</v>
      </c>
      <c r="D599" s="37">
        <v>111.01300000000001</v>
      </c>
      <c r="E599" s="37">
        <v>1.9</v>
      </c>
      <c r="F599" s="37">
        <v>203.87899999999999</v>
      </c>
      <c r="G599" s="37">
        <v>1.4550000000000001</v>
      </c>
      <c r="H599" s="36">
        <v>117.00700000000001</v>
      </c>
      <c r="I599" s="36">
        <v>-1.4450000000000001</v>
      </c>
    </row>
    <row r="600" spans="1:9" s="26" customFormat="1" x14ac:dyDescent="0.2">
      <c r="A600" s="40">
        <v>43434</v>
      </c>
      <c r="B600" s="38">
        <v>2018</v>
      </c>
      <c r="C600" s="38">
        <v>11</v>
      </c>
      <c r="D600" s="37">
        <v>111.167</v>
      </c>
      <c r="E600" s="37">
        <v>1.673</v>
      </c>
      <c r="F600" s="37">
        <v>203.41300000000001</v>
      </c>
      <c r="G600" s="37">
        <v>-2.7109999999999999</v>
      </c>
      <c r="H600" s="36">
        <v>117.274</v>
      </c>
      <c r="I600" s="36">
        <v>2.7709999999999999</v>
      </c>
    </row>
    <row r="601" spans="1:9" s="26" customFormat="1" x14ac:dyDescent="0.2">
      <c r="A601" s="40">
        <v>43465</v>
      </c>
      <c r="B601" s="38">
        <v>2018</v>
      </c>
      <c r="C601" s="38">
        <v>12</v>
      </c>
      <c r="D601" s="37">
        <v>111.285</v>
      </c>
      <c r="E601" s="37">
        <v>1.2809999999999999</v>
      </c>
      <c r="F601" s="37">
        <v>202.08500000000001</v>
      </c>
      <c r="G601" s="37">
        <v>-7.556</v>
      </c>
      <c r="H601" s="36">
        <v>118.215</v>
      </c>
      <c r="I601" s="36">
        <v>10.058999999999999</v>
      </c>
    </row>
    <row r="602" spans="1:9" s="26" customFormat="1" x14ac:dyDescent="0.2">
      <c r="A602" s="40">
        <v>43496</v>
      </c>
      <c r="B602" s="38">
        <v>2019</v>
      </c>
      <c r="C602" s="38">
        <v>1</v>
      </c>
      <c r="D602" s="37">
        <v>111.398</v>
      </c>
      <c r="E602" s="37">
        <v>1.228</v>
      </c>
      <c r="F602" s="37">
        <v>200.453</v>
      </c>
      <c r="G602" s="37">
        <v>-9.2750000000000004</v>
      </c>
      <c r="H602" s="36">
        <v>119.482</v>
      </c>
      <c r="I602" s="36">
        <v>13.654</v>
      </c>
    </row>
    <row r="603" spans="1:9" s="26" customFormat="1" x14ac:dyDescent="0.2">
      <c r="A603" s="40">
        <v>43524</v>
      </c>
      <c r="B603" s="38">
        <v>2019</v>
      </c>
      <c r="C603" s="38">
        <v>2</v>
      </c>
      <c r="D603" s="37">
        <v>111.54</v>
      </c>
      <c r="E603" s="37">
        <v>1.538</v>
      </c>
      <c r="F603" s="37">
        <v>199.39</v>
      </c>
      <c r="G603" s="37">
        <v>-6.181</v>
      </c>
      <c r="H603" s="36">
        <v>120.45099999999999</v>
      </c>
      <c r="I603" s="36">
        <v>10.172000000000001</v>
      </c>
    </row>
    <row r="604" spans="1:9" s="26" customFormat="1" x14ac:dyDescent="0.2">
      <c r="A604" s="40">
        <v>43555</v>
      </c>
      <c r="B604" s="38">
        <v>2019</v>
      </c>
      <c r="C604" s="38">
        <v>3</v>
      </c>
      <c r="D604" s="37">
        <v>111.74</v>
      </c>
      <c r="E604" s="37">
        <v>2.17</v>
      </c>
      <c r="F604" s="37">
        <v>199.279</v>
      </c>
      <c r="G604" s="37">
        <v>-0.66400000000000003</v>
      </c>
      <c r="H604" s="36">
        <v>120.80800000000001</v>
      </c>
      <c r="I604" s="36">
        <v>3.6190000000000002</v>
      </c>
    </row>
    <row r="605" spans="1:9" s="26" customFormat="1" x14ac:dyDescent="0.2">
      <c r="A605" s="40">
        <v>43585</v>
      </c>
      <c r="B605" s="38">
        <v>2019</v>
      </c>
      <c r="C605" s="38">
        <v>4</v>
      </c>
      <c r="D605" s="37">
        <v>111.977</v>
      </c>
      <c r="E605" s="37">
        <v>2.5819999999999999</v>
      </c>
      <c r="F605" s="37">
        <v>199.66200000000001</v>
      </c>
      <c r="G605" s="37">
        <v>2.331</v>
      </c>
      <c r="H605" s="36">
        <v>120.679</v>
      </c>
      <c r="I605" s="36">
        <v>-1.272</v>
      </c>
    </row>
    <row r="606" spans="1:9" s="26" customFormat="1" x14ac:dyDescent="0.2">
      <c r="A606" s="40">
        <v>43616</v>
      </c>
      <c r="B606" s="38">
        <v>2019</v>
      </c>
      <c r="C606" s="38">
        <v>5</v>
      </c>
      <c r="D606" s="37">
        <v>112.20099999999999</v>
      </c>
      <c r="E606" s="37">
        <v>2.4180000000000001</v>
      </c>
      <c r="F606" s="37">
        <v>199.75200000000001</v>
      </c>
      <c r="G606" s="37">
        <v>0.54300000000000004</v>
      </c>
      <c r="H606" s="36">
        <v>120.336</v>
      </c>
      <c r="I606" s="36">
        <v>-3.3559999999999999</v>
      </c>
    </row>
    <row r="607" spans="1:9" s="26" customFormat="1" x14ac:dyDescent="0.2">
      <c r="A607" s="40">
        <v>43646</v>
      </c>
      <c r="B607" s="38">
        <v>2019</v>
      </c>
      <c r="C607" s="38">
        <v>6</v>
      </c>
      <c r="D607" s="37">
        <v>112.374</v>
      </c>
      <c r="E607" s="37">
        <v>1.8640000000000001</v>
      </c>
      <c r="F607" s="37">
        <v>199.029</v>
      </c>
      <c r="G607" s="37">
        <v>-4.2590000000000003</v>
      </c>
      <c r="H607" s="36">
        <v>120.053</v>
      </c>
      <c r="I607" s="36">
        <v>-2.7850000000000001</v>
      </c>
    </row>
    <row r="608" spans="1:9" s="26" customFormat="1" x14ac:dyDescent="0.2">
      <c r="A608" s="40">
        <v>43677</v>
      </c>
      <c r="B608" s="38">
        <v>2019</v>
      </c>
      <c r="C608" s="38">
        <v>7</v>
      </c>
      <c r="D608" s="37">
        <v>112.49299999999999</v>
      </c>
      <c r="E608" s="37">
        <v>1.2789999999999999</v>
      </c>
      <c r="F608" s="37">
        <v>197.85300000000001</v>
      </c>
      <c r="G608" s="37">
        <v>-6.8659999999999997</v>
      </c>
      <c r="H608" s="36">
        <v>120.005</v>
      </c>
      <c r="I608" s="36">
        <v>-0.48199999999999998</v>
      </c>
    </row>
    <row r="609" spans="1:9" s="26" customFormat="1" x14ac:dyDescent="0.2">
      <c r="A609" s="40">
        <v>43708</v>
      </c>
      <c r="B609" s="38">
        <v>2019</v>
      </c>
      <c r="C609" s="38">
        <v>8</v>
      </c>
      <c r="D609" s="37">
        <v>112.56699999999999</v>
      </c>
      <c r="E609" s="37">
        <v>0.80100000000000005</v>
      </c>
      <c r="F609" s="37">
        <v>196.874</v>
      </c>
      <c r="G609" s="37">
        <v>-5.7759999999999998</v>
      </c>
      <c r="H609" s="36">
        <v>120.337</v>
      </c>
      <c r="I609" s="36">
        <v>3.3690000000000002</v>
      </c>
    </row>
    <row r="610" spans="1:9" s="26" customFormat="1" x14ac:dyDescent="0.2">
      <c r="A610" s="40">
        <v>43738</v>
      </c>
      <c r="B610" s="38">
        <v>2019</v>
      </c>
      <c r="C610" s="38">
        <v>9</v>
      </c>
      <c r="D610" s="37">
        <v>112.616</v>
      </c>
      <c r="E610" s="37">
        <v>0.52</v>
      </c>
      <c r="F610" s="37">
        <v>196.59899999999999</v>
      </c>
      <c r="G610" s="37">
        <v>-1.6679999999999999</v>
      </c>
      <c r="H610" s="36">
        <v>121.07</v>
      </c>
      <c r="I610" s="36">
        <v>7.5590000000000002</v>
      </c>
    </row>
    <row r="611" spans="1:9" s="26" customFormat="1" x14ac:dyDescent="0.2">
      <c r="A611" s="40">
        <v>43769</v>
      </c>
      <c r="B611" s="38">
        <v>2019</v>
      </c>
      <c r="C611" s="38">
        <v>10</v>
      </c>
      <c r="D611" s="37">
        <v>112.696</v>
      </c>
      <c r="E611" s="37">
        <v>0.85099999999999998</v>
      </c>
      <c r="F611" s="37">
        <v>196.916</v>
      </c>
      <c r="G611" s="37">
        <v>1.954</v>
      </c>
      <c r="H611" s="36">
        <v>121.923</v>
      </c>
      <c r="I611" s="36">
        <v>8.7940000000000005</v>
      </c>
    </row>
    <row r="612" spans="1:9" s="26" customFormat="1" x14ac:dyDescent="0.2">
      <c r="A612" s="40">
        <v>43799</v>
      </c>
      <c r="B612" s="38">
        <v>2019</v>
      </c>
      <c r="C612" s="38">
        <v>11</v>
      </c>
      <c r="D612" s="37">
        <v>112.871</v>
      </c>
      <c r="E612" s="37">
        <v>1.8879999999999999</v>
      </c>
      <c r="F612" s="37">
        <v>197.54400000000001</v>
      </c>
      <c r="G612" s="37">
        <v>3.8959999999999999</v>
      </c>
      <c r="H612" s="36">
        <v>122.517</v>
      </c>
      <c r="I612" s="36">
        <v>6.0010000000000003</v>
      </c>
    </row>
    <row r="613" spans="1:9" s="26" customFormat="1" x14ac:dyDescent="0.2">
      <c r="A613" s="40">
        <v>43830</v>
      </c>
      <c r="B613" s="38">
        <v>2019</v>
      </c>
      <c r="C613" s="38">
        <v>12</v>
      </c>
      <c r="D613" s="37">
        <v>113.16200000000001</v>
      </c>
      <c r="E613" s="37">
        <v>3.1320000000000001</v>
      </c>
      <c r="F613" s="37">
        <v>198.08500000000001</v>
      </c>
      <c r="G613" s="37">
        <v>3.3359999999999999</v>
      </c>
      <c r="H613" s="36">
        <v>122.72499999999999</v>
      </c>
      <c r="I613" s="36">
        <v>2.0630000000000002</v>
      </c>
    </row>
    <row r="614" spans="1:9" s="26" customFormat="1" x14ac:dyDescent="0.2">
      <c r="A614" s="40">
        <v>43861</v>
      </c>
      <c r="B614" s="38">
        <v>2020</v>
      </c>
      <c r="C614" s="38">
        <v>1</v>
      </c>
      <c r="D614" s="37">
        <v>113.44</v>
      </c>
      <c r="E614" s="37">
        <v>2.988</v>
      </c>
      <c r="F614" s="37">
        <v>197.762</v>
      </c>
      <c r="G614" s="37">
        <v>-1.9379999999999999</v>
      </c>
      <c r="H614" s="36">
        <v>123.232</v>
      </c>
      <c r="I614" s="36">
        <v>5.07</v>
      </c>
    </row>
    <row r="615" spans="1:9" s="26" customFormat="1" x14ac:dyDescent="0.2">
      <c r="A615" s="40">
        <v>43890</v>
      </c>
      <c r="B615" s="38">
        <v>2020</v>
      </c>
      <c r="C615" s="38">
        <v>2</v>
      </c>
      <c r="D615" s="37">
        <v>113.52</v>
      </c>
      <c r="E615" s="37">
        <v>0.85599999999999998</v>
      </c>
      <c r="F615" s="37">
        <v>195.768</v>
      </c>
      <c r="G615" s="37">
        <v>-11.454000000000001</v>
      </c>
      <c r="H615" s="36">
        <v>124.895</v>
      </c>
      <c r="I615" s="36">
        <v>17.451000000000001</v>
      </c>
    </row>
    <row r="616" spans="1:9" s="26" customFormat="1" x14ac:dyDescent="0.2">
      <c r="A616" s="40">
        <v>43921</v>
      </c>
      <c r="B616" s="38">
        <v>2020</v>
      </c>
      <c r="C616" s="38">
        <v>3</v>
      </c>
      <c r="D616" s="37">
        <v>113.327</v>
      </c>
      <c r="E616" s="37">
        <v>-2.0249999999999999</v>
      </c>
      <c r="F616" s="37">
        <v>191.846</v>
      </c>
      <c r="G616" s="37">
        <v>-21.556999999999999</v>
      </c>
      <c r="H616" s="36">
        <v>128.09899999999999</v>
      </c>
      <c r="I616" s="36">
        <v>35.518999999999998</v>
      </c>
    </row>
    <row r="617" spans="1:9" s="26" customFormat="1" x14ac:dyDescent="0.2">
      <c r="A617" s="40">
        <v>43951</v>
      </c>
      <c r="B617" s="38">
        <v>2020</v>
      </c>
      <c r="C617" s="38">
        <v>4</v>
      </c>
      <c r="D617" s="37">
        <v>113.039</v>
      </c>
      <c r="E617" s="37">
        <v>-3.0059999999999998</v>
      </c>
      <c r="F617" s="37">
        <v>187.54499999999999</v>
      </c>
      <c r="G617" s="37">
        <v>-23.824000000000002</v>
      </c>
      <c r="H617" s="36">
        <v>131.64500000000001</v>
      </c>
      <c r="I617" s="36">
        <v>38.774000000000001</v>
      </c>
    </row>
    <row r="618" spans="1:9" s="26" customFormat="1" x14ac:dyDescent="0.2">
      <c r="A618" s="40">
        <v>43982</v>
      </c>
      <c r="B618" s="38">
        <v>2020</v>
      </c>
      <c r="C618" s="38">
        <v>5</v>
      </c>
      <c r="D618" s="37">
        <v>112.93600000000001</v>
      </c>
      <c r="E618" s="37">
        <v>-1.0940000000000001</v>
      </c>
      <c r="F618" s="37">
        <v>185.19499999999999</v>
      </c>
      <c r="G618" s="37">
        <v>-14.041</v>
      </c>
      <c r="H618" s="36">
        <v>133.661</v>
      </c>
      <c r="I618" s="36">
        <v>20.007999999999999</v>
      </c>
    </row>
    <row r="619" spans="1:9" s="26" customFormat="1" x14ac:dyDescent="0.2">
      <c r="A619" s="40">
        <v>44012</v>
      </c>
      <c r="B619" s="38">
        <v>2020</v>
      </c>
      <c r="C619" s="38">
        <v>6</v>
      </c>
      <c r="D619" s="37">
        <v>113.188</v>
      </c>
      <c r="E619" s="37">
        <v>2.72</v>
      </c>
      <c r="F619" s="37">
        <v>186.19300000000001</v>
      </c>
      <c r="G619" s="37">
        <v>6.6630000000000003</v>
      </c>
      <c r="H619" s="36">
        <v>133.09899999999999</v>
      </c>
      <c r="I619" s="36">
        <v>-4.9349999999999996</v>
      </c>
    </row>
    <row r="620" spans="1:9" s="26" customFormat="1" x14ac:dyDescent="0.2">
      <c r="A620" s="40">
        <v>44043</v>
      </c>
      <c r="B620" s="38">
        <v>2020</v>
      </c>
      <c r="C620" s="38">
        <v>7</v>
      </c>
      <c r="D620" s="37">
        <v>113.658</v>
      </c>
      <c r="E620" s="37">
        <v>5.0960000000000001</v>
      </c>
      <c r="F620" s="37">
        <v>189.36799999999999</v>
      </c>
      <c r="G620" s="37">
        <v>22.495000000000001</v>
      </c>
      <c r="H620" s="36">
        <v>131.19499999999999</v>
      </c>
      <c r="I620" s="36">
        <v>-15.872999999999999</v>
      </c>
    </row>
    <row r="621" spans="1:9" s="26" customFormat="1" x14ac:dyDescent="0.2">
      <c r="A621" s="40">
        <v>44074</v>
      </c>
      <c r="B621" s="38">
        <v>2020</v>
      </c>
      <c r="C621" s="38">
        <v>8</v>
      </c>
      <c r="D621" s="37">
        <v>114.10299999999999</v>
      </c>
      <c r="E621" s="37">
        <v>4.798</v>
      </c>
      <c r="F621" s="37">
        <v>192.691</v>
      </c>
      <c r="G621" s="37">
        <v>23.210999999999999</v>
      </c>
      <c r="H621" s="36">
        <v>129.97300000000001</v>
      </c>
      <c r="I621" s="36">
        <v>-10.622</v>
      </c>
    </row>
    <row r="622" spans="1:9" s="26" customFormat="1" x14ac:dyDescent="0.2">
      <c r="A622" s="40">
        <v>44104</v>
      </c>
      <c r="B622" s="38">
        <v>2020</v>
      </c>
      <c r="C622" s="38">
        <v>9</v>
      </c>
      <c r="D622" s="37">
        <v>114.345</v>
      </c>
      <c r="E622" s="37">
        <v>2.577</v>
      </c>
      <c r="F622" s="37">
        <v>194.64099999999999</v>
      </c>
      <c r="G622" s="37">
        <v>12.843999999999999</v>
      </c>
      <c r="H622" s="36">
        <v>130.77699999999999</v>
      </c>
      <c r="I622" s="36">
        <v>7.6760000000000002</v>
      </c>
    </row>
    <row r="623" spans="1:9" s="26" customFormat="1" x14ac:dyDescent="0.2">
      <c r="A623" s="40">
        <v>44135</v>
      </c>
      <c r="B623" s="38">
        <v>2020</v>
      </c>
      <c r="C623" s="38">
        <v>10</v>
      </c>
      <c r="D623" s="37">
        <v>114.482</v>
      </c>
      <c r="E623" s="37">
        <v>1.4419999999999999</v>
      </c>
      <c r="F623" s="37">
        <v>195.822</v>
      </c>
      <c r="G623" s="37">
        <v>7.532</v>
      </c>
      <c r="H623" s="36">
        <v>132.726</v>
      </c>
      <c r="I623" s="36">
        <v>19.422999999999998</v>
      </c>
    </row>
    <row r="624" spans="1:9" s="26" customFormat="1" x14ac:dyDescent="0.2">
      <c r="A624" s="40">
        <v>44165</v>
      </c>
      <c r="B624" s="38">
        <v>2020</v>
      </c>
      <c r="C624" s="38">
        <v>11</v>
      </c>
      <c r="D624" s="37">
        <v>114.682</v>
      </c>
      <c r="E624" s="37">
        <v>2.1190000000000002</v>
      </c>
      <c r="F624" s="37">
        <v>197.40899999999999</v>
      </c>
      <c r="G624" s="37">
        <v>10.17</v>
      </c>
      <c r="H624" s="36">
        <v>134.27699999999999</v>
      </c>
      <c r="I624" s="36">
        <v>14.965</v>
      </c>
    </row>
    <row r="625" spans="1:9" s="26" customFormat="1" x14ac:dyDescent="0.2">
      <c r="A625" s="40">
        <v>44196</v>
      </c>
      <c r="B625" s="38">
        <v>2020</v>
      </c>
      <c r="C625" s="38">
        <v>12</v>
      </c>
      <c r="D625" s="37">
        <v>115.06699999999999</v>
      </c>
      <c r="E625" s="37">
        <v>4.1029999999999998</v>
      </c>
      <c r="F625" s="37">
        <v>200.29900000000001</v>
      </c>
      <c r="G625" s="37">
        <v>19.053999999999998</v>
      </c>
      <c r="H625" s="36">
        <v>134.40100000000001</v>
      </c>
      <c r="I625" s="36">
        <v>1.113</v>
      </c>
    </row>
    <row r="626" spans="1:9" s="26" customFormat="1" x14ac:dyDescent="0.2">
      <c r="A626" s="40">
        <v>44227</v>
      </c>
      <c r="B626" s="38">
        <v>2021</v>
      </c>
      <c r="C626" s="38">
        <v>1</v>
      </c>
      <c r="D626" s="37">
        <v>115.61199999999999</v>
      </c>
      <c r="E626" s="37">
        <v>5.84</v>
      </c>
      <c r="F626" s="37">
        <v>204.572</v>
      </c>
      <c r="G626" s="37">
        <v>28.821000000000002</v>
      </c>
      <c r="H626" s="36">
        <v>133.66300000000001</v>
      </c>
      <c r="I626" s="36">
        <v>-6.3949999999999996</v>
      </c>
    </row>
    <row r="627" spans="1:9" s="26" customFormat="1" x14ac:dyDescent="0.2">
      <c r="A627" s="40">
        <v>44255</v>
      </c>
      <c r="B627" s="38">
        <v>2021</v>
      </c>
      <c r="C627" s="38">
        <v>2</v>
      </c>
      <c r="D627" s="37">
        <v>116.19799999999999</v>
      </c>
      <c r="E627" s="37">
        <v>6.2489999999999997</v>
      </c>
      <c r="F627" s="37">
        <v>209.61699999999999</v>
      </c>
      <c r="G627" s="37">
        <v>33.960999999999999</v>
      </c>
      <c r="H627" s="36">
        <v>133.17400000000001</v>
      </c>
      <c r="I627" s="36">
        <v>-4.2969999999999997</v>
      </c>
    </row>
    <row r="628" spans="1:9" s="26" customFormat="1" x14ac:dyDescent="0.2">
      <c r="A628" s="40">
        <v>44286</v>
      </c>
      <c r="B628" s="38">
        <v>2021</v>
      </c>
      <c r="C628" s="38">
        <v>3</v>
      </c>
      <c r="D628" s="37">
        <v>116.78700000000001</v>
      </c>
      <c r="E628" s="37">
        <v>6.258</v>
      </c>
      <c r="F628" s="37">
        <v>215.28700000000001</v>
      </c>
      <c r="G628" s="37">
        <v>37.750999999999998</v>
      </c>
      <c r="H628" s="36">
        <v>133.61099999999999</v>
      </c>
      <c r="I628" s="36">
        <v>4.0049999999999999</v>
      </c>
    </row>
    <row r="629" spans="1:9" s="26" customFormat="1" x14ac:dyDescent="0.2">
      <c r="A629" s="40">
        <v>44316</v>
      </c>
      <c r="B629" s="38">
        <v>2021</v>
      </c>
      <c r="C629" s="38">
        <v>4</v>
      </c>
      <c r="D629" s="37">
        <v>117.386</v>
      </c>
      <c r="E629" s="37">
        <v>6.3289999999999997</v>
      </c>
      <c r="F629" s="37">
        <v>221.15299999999999</v>
      </c>
      <c r="G629" s="37">
        <v>38.066000000000003</v>
      </c>
      <c r="H629" s="36">
        <v>134.71899999999999</v>
      </c>
      <c r="I629" s="36">
        <v>10.42</v>
      </c>
    </row>
    <row r="630" spans="1:9" s="26" customFormat="1" x14ac:dyDescent="0.2">
      <c r="A630" s="40">
        <v>44347</v>
      </c>
      <c r="B630" s="38">
        <v>2021</v>
      </c>
      <c r="C630" s="38">
        <v>5</v>
      </c>
      <c r="D630" s="37">
        <v>117.976</v>
      </c>
      <c r="E630" s="37">
        <v>6.2</v>
      </c>
      <c r="F630" s="37">
        <v>226.27600000000001</v>
      </c>
      <c r="G630" s="37">
        <v>31.632000000000001</v>
      </c>
      <c r="H630" s="36">
        <v>135.87</v>
      </c>
      <c r="I630" s="36">
        <v>10.744999999999999</v>
      </c>
    </row>
    <row r="631" spans="1:9" s="26" customFormat="1" x14ac:dyDescent="0.2">
      <c r="A631" s="40">
        <v>44377</v>
      </c>
      <c r="B631" s="38">
        <v>2021</v>
      </c>
      <c r="C631" s="38">
        <v>6</v>
      </c>
      <c r="D631" s="37">
        <v>118.56100000000001</v>
      </c>
      <c r="E631" s="37">
        <v>6.1150000000000002</v>
      </c>
      <c r="F631" s="37">
        <v>230.22399999999999</v>
      </c>
      <c r="G631" s="37">
        <v>23.065000000000001</v>
      </c>
      <c r="H631" s="36">
        <v>136.61099999999999</v>
      </c>
      <c r="I631" s="36">
        <v>6.7489999999999997</v>
      </c>
    </row>
    <row r="632" spans="1:9" s="26" customFormat="1" x14ac:dyDescent="0.2">
      <c r="A632" s="40">
        <v>44408</v>
      </c>
      <c r="B632" s="38">
        <v>2021</v>
      </c>
      <c r="C632" s="38">
        <v>7</v>
      </c>
      <c r="D632" s="37">
        <v>119.15</v>
      </c>
      <c r="E632" s="37">
        <v>6.1310000000000002</v>
      </c>
      <c r="F632" s="37">
        <v>233.48400000000001</v>
      </c>
      <c r="G632" s="37">
        <v>18.38</v>
      </c>
      <c r="H632" s="36">
        <v>137.077</v>
      </c>
      <c r="I632" s="36">
        <v>4.165</v>
      </c>
    </row>
    <row r="633" spans="1:9" s="26" customFormat="1" x14ac:dyDescent="0.2">
      <c r="A633" s="40">
        <v>44439</v>
      </c>
      <c r="B633" s="38">
        <v>2021</v>
      </c>
      <c r="C633" s="38">
        <v>8</v>
      </c>
      <c r="D633" s="37">
        <v>119.765</v>
      </c>
      <c r="E633" s="37">
        <v>6.3710000000000004</v>
      </c>
      <c r="F633" s="37">
        <v>236.92599999999999</v>
      </c>
      <c r="G633" s="37">
        <v>19.202000000000002</v>
      </c>
      <c r="H633" s="36">
        <v>137.608</v>
      </c>
      <c r="I633" s="36">
        <v>4.7510000000000003</v>
      </c>
    </row>
    <row r="634" spans="1:9" s="26" customFormat="1" x14ac:dyDescent="0.2">
      <c r="A634" s="40">
        <v>44469</v>
      </c>
      <c r="B634" s="38">
        <v>2021</v>
      </c>
      <c r="C634" s="38">
        <v>9</v>
      </c>
      <c r="D634" s="37">
        <v>120.395</v>
      </c>
      <c r="E634" s="37">
        <v>6.4969999999999999</v>
      </c>
      <c r="F634" s="37">
        <v>240.93199999999999</v>
      </c>
      <c r="G634" s="37">
        <v>22.282</v>
      </c>
      <c r="H634" s="36">
        <v>138.399</v>
      </c>
      <c r="I634" s="36">
        <v>7.1230000000000002</v>
      </c>
    </row>
    <row r="635" spans="1:9" s="26" customFormat="1" x14ac:dyDescent="0.2">
      <c r="A635" s="40">
        <v>44500</v>
      </c>
      <c r="B635" s="38">
        <v>2021</v>
      </c>
      <c r="C635" s="38">
        <v>10</v>
      </c>
      <c r="D635" s="37">
        <v>121.054</v>
      </c>
      <c r="E635" s="37">
        <v>6.77</v>
      </c>
      <c r="F635" s="37">
        <v>245.09299999999999</v>
      </c>
      <c r="G635" s="37">
        <v>22.812000000000001</v>
      </c>
      <c r="H635" s="36">
        <v>139.31</v>
      </c>
      <c r="I635" s="36">
        <v>8.1850000000000005</v>
      </c>
    </row>
    <row r="636" spans="1:9" s="26" customFormat="1" x14ac:dyDescent="0.2">
      <c r="A636" s="40">
        <v>44530</v>
      </c>
      <c r="B636" s="38">
        <v>2021</v>
      </c>
      <c r="C636" s="38">
        <v>11</v>
      </c>
      <c r="D636" s="37">
        <v>121.744</v>
      </c>
      <c r="E636" s="37">
        <v>7.0629999999999997</v>
      </c>
      <c r="F636" s="37">
        <v>248.65600000000001</v>
      </c>
      <c r="G636" s="37">
        <v>18.91</v>
      </c>
      <c r="H636" s="36">
        <v>140.07599999999999</v>
      </c>
      <c r="I636" s="36">
        <v>6.8079999999999998</v>
      </c>
    </row>
    <row r="637" spans="1:9" s="26" customFormat="1" x14ac:dyDescent="0.2">
      <c r="A637" s="40">
        <v>44561</v>
      </c>
      <c r="B637" s="38">
        <v>2021</v>
      </c>
      <c r="C637" s="38">
        <v>12</v>
      </c>
      <c r="D637" s="37">
        <v>122.476</v>
      </c>
      <c r="E637" s="37">
        <v>7.4560000000000004</v>
      </c>
      <c r="F637" s="37">
        <v>251.298</v>
      </c>
      <c r="G637" s="37">
        <v>13.522</v>
      </c>
      <c r="H637" s="36">
        <v>140.51</v>
      </c>
      <c r="I637" s="36">
        <v>3.7789999999999999</v>
      </c>
    </row>
    <row r="638" spans="1:9" s="26" customFormat="1" x14ac:dyDescent="0.2">
      <c r="A638" s="40">
        <v>44592</v>
      </c>
      <c r="B638" s="38">
        <v>2022</v>
      </c>
      <c r="C638" s="38">
        <v>1</v>
      </c>
      <c r="D638" s="37">
        <v>123.29300000000001</v>
      </c>
      <c r="E638" s="37">
        <v>8.3079999999999998</v>
      </c>
      <c r="F638" s="37">
        <v>254.107</v>
      </c>
      <c r="G638" s="37">
        <v>14.271000000000001</v>
      </c>
      <c r="H638" s="36">
        <v>140.66</v>
      </c>
      <c r="I638" s="36">
        <v>1.2909999999999999</v>
      </c>
    </row>
    <row r="639" spans="1:9" s="26" customFormat="1" x14ac:dyDescent="0.2">
      <c r="A639" s="40">
        <v>44620</v>
      </c>
      <c r="B639" s="38">
        <v>2022</v>
      </c>
      <c r="C639" s="38">
        <v>2</v>
      </c>
      <c r="D639" s="37">
        <v>124.17400000000001</v>
      </c>
      <c r="E639" s="37">
        <v>8.9179999999999993</v>
      </c>
      <c r="F639" s="37">
        <v>258.26400000000001</v>
      </c>
      <c r="G639" s="37">
        <v>21.495000000000001</v>
      </c>
      <c r="H639" s="36">
        <v>140.648</v>
      </c>
      <c r="I639" s="36">
        <v>-0.1</v>
      </c>
    </row>
    <row r="640" spans="1:9" s="26" customFormat="1" x14ac:dyDescent="0.2">
      <c r="A640" s="40">
        <v>44651</v>
      </c>
      <c r="B640" s="38">
        <v>2022</v>
      </c>
      <c r="C640" s="38">
        <v>3</v>
      </c>
      <c r="D640" s="37">
        <v>125.157</v>
      </c>
      <c r="E640" s="37">
        <v>9.9220000000000006</v>
      </c>
      <c r="F640" s="37">
        <v>264.52699999999999</v>
      </c>
      <c r="G640" s="37">
        <v>33.316000000000003</v>
      </c>
      <c r="H640" s="36">
        <v>140.62100000000001</v>
      </c>
      <c r="I640" s="36">
        <v>-0.23200000000000001</v>
      </c>
    </row>
    <row r="641" spans="1:9" s="26" customFormat="1" x14ac:dyDescent="0.2">
      <c r="A641" s="40">
        <v>44681</v>
      </c>
      <c r="B641" s="38">
        <v>2022</v>
      </c>
      <c r="C641" s="38">
        <v>4</v>
      </c>
      <c r="D641" s="37">
        <v>126.16200000000001</v>
      </c>
      <c r="E641" s="37">
        <v>10.081</v>
      </c>
      <c r="F641" s="37">
        <v>271.40600000000001</v>
      </c>
      <c r="G641" s="37">
        <v>36.079000000000001</v>
      </c>
      <c r="H641" s="36">
        <v>140.786</v>
      </c>
      <c r="I641" s="36">
        <v>1.419</v>
      </c>
    </row>
    <row r="642" spans="1:9" s="26" customFormat="1" x14ac:dyDescent="0.2">
      <c r="A642" s="40">
        <v>44712</v>
      </c>
      <c r="B642" s="38">
        <v>2022</v>
      </c>
      <c r="C642" s="38">
        <v>5</v>
      </c>
      <c r="D642" s="37">
        <v>127.002</v>
      </c>
      <c r="E642" s="37">
        <v>8.2799999999999994</v>
      </c>
      <c r="F642" s="37">
        <v>276.10000000000002</v>
      </c>
      <c r="G642" s="37">
        <v>22.847000000000001</v>
      </c>
      <c r="H642" s="36">
        <v>141.38800000000001</v>
      </c>
      <c r="I642" s="36">
        <v>5.2549999999999999</v>
      </c>
    </row>
    <row r="643" spans="1:9" s="26" customFormat="1" x14ac:dyDescent="0.2">
      <c r="A643" s="40">
        <v>44742</v>
      </c>
      <c r="B643" s="38">
        <v>2022</v>
      </c>
      <c r="C643" s="38">
        <v>6</v>
      </c>
      <c r="D643" s="37">
        <v>127.575</v>
      </c>
      <c r="E643" s="37">
        <v>5.5570000000000004</v>
      </c>
      <c r="F643" s="37">
        <v>276.91300000000001</v>
      </c>
      <c r="G643" s="37">
        <v>3.5920000000000001</v>
      </c>
      <c r="H643" s="36">
        <v>142.50800000000001</v>
      </c>
      <c r="I643" s="36">
        <v>9.9280000000000008</v>
      </c>
    </row>
    <row r="644" spans="1:9" s="26" customFormat="1" x14ac:dyDescent="0.2">
      <c r="A644" s="40">
        <v>44773</v>
      </c>
      <c r="B644" s="38">
        <v>2022</v>
      </c>
      <c r="C644" s="38">
        <v>7</v>
      </c>
      <c r="D644" s="37">
        <v>127.953</v>
      </c>
      <c r="E644" s="37">
        <v>3.609</v>
      </c>
      <c r="F644" s="37">
        <v>274.851</v>
      </c>
      <c r="G644" s="37">
        <v>-8.5779999999999994</v>
      </c>
      <c r="H644" s="36">
        <v>143.76599999999999</v>
      </c>
      <c r="I644" s="36">
        <v>11.119</v>
      </c>
    </row>
    <row r="645" spans="1:9" s="26" customFormat="1" x14ac:dyDescent="0.2">
      <c r="A645" s="40">
        <v>44804</v>
      </c>
      <c r="B645" s="38">
        <v>2022</v>
      </c>
      <c r="C645" s="38">
        <v>8</v>
      </c>
      <c r="D645" s="37">
        <v>128.26900000000001</v>
      </c>
      <c r="E645" s="37">
        <v>3.0089999999999999</v>
      </c>
      <c r="F645" s="37">
        <v>271.839</v>
      </c>
      <c r="G645" s="37">
        <v>-12.385999999999999</v>
      </c>
      <c r="H645" s="36">
        <v>144.63300000000001</v>
      </c>
      <c r="I645" s="36">
        <v>7.4870000000000001</v>
      </c>
    </row>
    <row r="646" spans="1:9" s="26" customFormat="1" x14ac:dyDescent="0.2">
      <c r="A646" s="40">
        <v>44834</v>
      </c>
      <c r="B646" s="38">
        <v>2022</v>
      </c>
      <c r="C646" s="38">
        <v>9</v>
      </c>
      <c r="D646" s="37">
        <v>128.61699999999999</v>
      </c>
      <c r="E646" s="37">
        <v>3.306</v>
      </c>
      <c r="F646" s="37">
        <v>269.488</v>
      </c>
      <c r="G646" s="37">
        <v>-9.8979999999999997</v>
      </c>
      <c r="H646" s="36">
        <v>144.74700000000001</v>
      </c>
      <c r="I646" s="36">
        <v>0.94899999999999995</v>
      </c>
    </row>
    <row r="647" spans="1:9" s="26" customFormat="1" x14ac:dyDescent="0.2">
      <c r="A647" s="40">
        <v>44865</v>
      </c>
      <c r="B647" s="38">
        <v>2022</v>
      </c>
      <c r="C647" s="38">
        <v>10</v>
      </c>
      <c r="D647" s="37">
        <v>129.02500000000001</v>
      </c>
      <c r="E647" s="37">
        <v>3.8719999999999999</v>
      </c>
      <c r="F647" s="37">
        <v>267.92</v>
      </c>
      <c r="G647" s="37">
        <v>-6.7649999999999997</v>
      </c>
      <c r="H647" s="36">
        <v>144.38800000000001</v>
      </c>
      <c r="I647" s="36">
        <v>-2.9329999999999998</v>
      </c>
    </row>
    <row r="648" spans="1:9" s="26" customFormat="1" x14ac:dyDescent="0.2">
      <c r="A648" s="40">
        <v>44895</v>
      </c>
      <c r="B648" s="38">
        <v>2022</v>
      </c>
      <c r="C648" s="38">
        <v>11</v>
      </c>
      <c r="D648" s="37">
        <v>129.489</v>
      </c>
      <c r="E648" s="37">
        <v>4.399</v>
      </c>
      <c r="F648" s="37">
        <v>266.86</v>
      </c>
      <c r="G648" s="37">
        <v>-4.6449999999999996</v>
      </c>
      <c r="H648" s="36">
        <v>144.01599999999999</v>
      </c>
      <c r="I648" s="36">
        <v>-3.052</v>
      </c>
    </row>
    <row r="649" spans="1:9" s="26" customFormat="1" x14ac:dyDescent="0.2">
      <c r="A649" s="40">
        <v>44926</v>
      </c>
      <c r="B649" s="38">
        <v>2022</v>
      </c>
      <c r="C649" s="38">
        <v>12</v>
      </c>
      <c r="D649" s="37">
        <v>129.99199999999999</v>
      </c>
      <c r="E649" s="37">
        <v>4.7610000000000001</v>
      </c>
      <c r="F649" s="37">
        <v>266.01799999999997</v>
      </c>
      <c r="G649" s="37">
        <v>-3.7210000000000001</v>
      </c>
      <c r="H649" s="36">
        <v>143.97900000000001</v>
      </c>
      <c r="I649" s="36">
        <v>-0.309</v>
      </c>
    </row>
    <row r="650" spans="1:9" s="27" customFormat="1" x14ac:dyDescent="0.2">
      <c r="A650" s="40">
        <v>44957</v>
      </c>
      <c r="B650" s="38">
        <v>2023</v>
      </c>
      <c r="C650" s="38">
        <v>1</v>
      </c>
      <c r="D650" s="37">
        <v>130.483</v>
      </c>
      <c r="E650" s="37">
        <v>4.6310000000000002</v>
      </c>
      <c r="F650" s="37">
        <v>265.01100000000002</v>
      </c>
      <c r="G650" s="37">
        <v>-4.4489999999999998</v>
      </c>
      <c r="H650" s="36">
        <v>144.29400000000001</v>
      </c>
      <c r="I650" s="36">
        <v>2.6579999999999999</v>
      </c>
    </row>
    <row r="651" spans="1:9" x14ac:dyDescent="0.2">
      <c r="A651" s="40">
        <v>44985</v>
      </c>
      <c r="B651" s="38">
        <v>2023</v>
      </c>
      <c r="C651" s="38">
        <v>2</v>
      </c>
      <c r="D651" s="37">
        <v>130.86500000000001</v>
      </c>
      <c r="E651" s="37">
        <v>3.5750000000000002</v>
      </c>
      <c r="F651" s="37">
        <v>263.55500000000001</v>
      </c>
      <c r="G651" s="37">
        <v>-6.399</v>
      </c>
      <c r="H651" s="36">
        <v>144.83000000000001</v>
      </c>
      <c r="I651" s="36">
        <v>4.5510000000000002</v>
      </c>
    </row>
    <row r="652" spans="1:9" x14ac:dyDescent="0.2">
      <c r="A652" s="40">
        <v>45016</v>
      </c>
      <c r="B652" s="38">
        <v>2023</v>
      </c>
      <c r="C652" s="38">
        <v>3</v>
      </c>
      <c r="D652" s="37">
        <v>131.12200000000001</v>
      </c>
      <c r="E652" s="37">
        <v>2.3759999999999999</v>
      </c>
      <c r="F652" s="37">
        <v>261.41899999999998</v>
      </c>
      <c r="G652" s="37">
        <v>-9.3030000000000008</v>
      </c>
      <c r="H652" s="36">
        <v>145.50800000000001</v>
      </c>
      <c r="I652" s="36">
        <v>5.7640000000000002</v>
      </c>
    </row>
    <row r="653" spans="1:9" x14ac:dyDescent="0.2">
      <c r="A653" s="40">
        <v>45046</v>
      </c>
      <c r="B653" s="38">
        <v>2023</v>
      </c>
      <c r="C653" s="38">
        <v>4</v>
      </c>
      <c r="D653" s="37">
        <v>131.298</v>
      </c>
      <c r="E653" s="37">
        <v>1.6279999999999999</v>
      </c>
      <c r="F653" s="37">
        <v>258.89299999999997</v>
      </c>
      <c r="G653" s="37">
        <v>-10.997</v>
      </c>
      <c r="H653" s="36">
        <v>146.25800000000001</v>
      </c>
      <c r="I653" s="36">
        <v>6.3650000000000002</v>
      </c>
    </row>
    <row r="654" spans="1:9" x14ac:dyDescent="0.2">
      <c r="A654" s="40">
        <v>45077</v>
      </c>
      <c r="B654" s="38">
        <v>2023</v>
      </c>
      <c r="C654" s="38">
        <v>5</v>
      </c>
      <c r="D654" s="37">
        <v>131.453</v>
      </c>
      <c r="E654" s="37">
        <v>1.42</v>
      </c>
      <c r="F654" s="37">
        <v>256.61599999999999</v>
      </c>
      <c r="G654" s="37">
        <v>-10.057</v>
      </c>
      <c r="H654" s="36">
        <v>146.96</v>
      </c>
      <c r="I654" s="36">
        <v>5.9160000000000004</v>
      </c>
    </row>
    <row r="655" spans="1:9" x14ac:dyDescent="0.2">
      <c r="A655" s="45">
        <v>45107</v>
      </c>
      <c r="B655" s="44">
        <v>2023</v>
      </c>
      <c r="C655" s="44">
        <v>6</v>
      </c>
      <c r="D655" s="43">
        <v>131.64099999999999</v>
      </c>
      <c r="E655" s="43">
        <v>1.7370000000000001</v>
      </c>
      <c r="F655" s="43">
        <v>255.04900000000001</v>
      </c>
      <c r="G655" s="43">
        <v>-7.09</v>
      </c>
      <c r="H655" s="42">
        <v>147.51599999999999</v>
      </c>
      <c r="I655" s="42">
        <v>4.6289999999999996</v>
      </c>
    </row>
    <row r="656" spans="1:9" x14ac:dyDescent="0.2">
      <c r="A656" s="40">
        <v>45138</v>
      </c>
      <c r="B656" s="38">
        <v>2023</v>
      </c>
      <c r="C656" s="38">
        <v>7</v>
      </c>
      <c r="D656" s="37">
        <v>131.88</v>
      </c>
      <c r="E656" s="37">
        <v>2.1970000000000001</v>
      </c>
      <c r="F656" s="37">
        <v>254.29499999999999</v>
      </c>
      <c r="G656" s="37">
        <v>-3.49</v>
      </c>
      <c r="H656" s="36">
        <v>147.785</v>
      </c>
      <c r="I656" s="36">
        <v>2.214</v>
      </c>
    </row>
    <row r="657" spans="1:9" x14ac:dyDescent="0.2">
      <c r="A657" s="40">
        <v>45169</v>
      </c>
      <c r="B657" s="38">
        <v>2023</v>
      </c>
      <c r="C657" s="38">
        <v>8</v>
      </c>
      <c r="D657" s="37">
        <v>132.17500000000001</v>
      </c>
      <c r="E657" s="37">
        <v>2.7130000000000001</v>
      </c>
      <c r="F657" s="37">
        <v>254.33</v>
      </c>
      <c r="G657" s="37">
        <v>0.16600000000000001</v>
      </c>
      <c r="H657" s="36">
        <v>148.078</v>
      </c>
      <c r="I657" s="36">
        <v>2.4060000000000001</v>
      </c>
    </row>
    <row r="658" spans="1:9" x14ac:dyDescent="0.2">
      <c r="A658" s="40">
        <v>45199</v>
      </c>
      <c r="B658" s="38">
        <v>2023</v>
      </c>
      <c r="C658" s="38">
        <v>9</v>
      </c>
      <c r="D658" s="37">
        <v>132.50700000000001</v>
      </c>
      <c r="E658" s="37">
        <v>3.0569999999999999</v>
      </c>
      <c r="F658" s="37">
        <v>255.05799999999999</v>
      </c>
      <c r="G658" s="37">
        <v>3.4910000000000001</v>
      </c>
      <c r="H658" s="36">
        <v>148.49799999999999</v>
      </c>
      <c r="I658" s="36">
        <v>3.4550000000000001</v>
      </c>
    </row>
    <row r="659" spans="1:9" x14ac:dyDescent="0.2">
      <c r="A659" s="40">
        <v>45230</v>
      </c>
      <c r="B659" s="38">
        <v>2023</v>
      </c>
      <c r="C659" s="38">
        <v>10</v>
      </c>
      <c r="D659" s="37">
        <v>132.84399999999999</v>
      </c>
      <c r="E659" s="37">
        <v>3.0939999999999999</v>
      </c>
      <c r="F659" s="37">
        <v>256.18299999999999</v>
      </c>
      <c r="G659" s="37">
        <v>5.423</v>
      </c>
      <c r="H659" s="36">
        <v>149.00899999999999</v>
      </c>
      <c r="I659" s="36">
        <v>4.2080000000000002</v>
      </c>
    </row>
    <row r="660" spans="1:9" x14ac:dyDescent="0.2">
      <c r="A660" s="40">
        <v>45260</v>
      </c>
      <c r="B660" s="38">
        <v>2023</v>
      </c>
      <c r="C660" s="38">
        <v>11</v>
      </c>
      <c r="D660" s="37">
        <v>133.13900000000001</v>
      </c>
      <c r="E660" s="37">
        <v>2.7050000000000001</v>
      </c>
      <c r="F660" s="37">
        <v>257.346</v>
      </c>
      <c r="G660" s="37">
        <v>5.5860000000000003</v>
      </c>
      <c r="H660" s="36">
        <v>149.52199999999999</v>
      </c>
      <c r="I660" s="36">
        <v>4.2119999999999997</v>
      </c>
    </row>
    <row r="661" spans="1:9" x14ac:dyDescent="0.2">
      <c r="A661" s="40">
        <v>45291</v>
      </c>
      <c r="B661" s="38">
        <v>2023</v>
      </c>
      <c r="C661" s="38">
        <v>12</v>
      </c>
      <c r="D661" s="37">
        <v>133.36500000000001</v>
      </c>
      <c r="E661" s="37">
        <v>2.0550000000000002</v>
      </c>
      <c r="F661" s="37">
        <v>258.27699999999999</v>
      </c>
      <c r="G661" s="37">
        <v>4.4279999999999999</v>
      </c>
      <c r="H661" s="36">
        <v>149.97</v>
      </c>
      <c r="I661" s="36">
        <v>3.6579999999999999</v>
      </c>
    </row>
    <row r="662" spans="1:9" x14ac:dyDescent="0.2">
      <c r="A662" s="40">
        <v>45322</v>
      </c>
      <c r="B662" s="38">
        <v>2024</v>
      </c>
      <c r="C662" s="38">
        <v>1</v>
      </c>
      <c r="D662" s="37">
        <v>133.55000000000001</v>
      </c>
      <c r="E662" s="37">
        <v>1.679</v>
      </c>
      <c r="F662" s="37">
        <v>258.98399999999998</v>
      </c>
      <c r="G662" s="37">
        <v>3.3340000000000001</v>
      </c>
      <c r="H662" s="36">
        <v>150.36000000000001</v>
      </c>
      <c r="I662" s="36">
        <v>3.1629999999999998</v>
      </c>
    </row>
    <row r="663" spans="1:9" x14ac:dyDescent="0.2">
      <c r="A663" s="40">
        <v>45351</v>
      </c>
      <c r="B663" s="38">
        <v>2024</v>
      </c>
      <c r="C663" s="38">
        <v>2</v>
      </c>
      <c r="D663" s="37">
        <v>133.72900000000001</v>
      </c>
      <c r="E663" s="37">
        <v>1.621</v>
      </c>
      <c r="F663" s="37">
        <v>259.52100000000002</v>
      </c>
      <c r="G663" s="37">
        <v>2.5169999999999999</v>
      </c>
      <c r="H663" s="36">
        <v>150.69499999999999</v>
      </c>
      <c r="I663" s="36">
        <v>2.7080000000000002</v>
      </c>
    </row>
    <row r="664" spans="1:9" x14ac:dyDescent="0.2">
      <c r="A664" s="40">
        <v>45382</v>
      </c>
      <c r="B664" s="38">
        <v>2024</v>
      </c>
      <c r="C664" s="38">
        <v>3</v>
      </c>
      <c r="D664" s="37">
        <v>133.93799999999999</v>
      </c>
      <c r="E664" s="37">
        <v>1.89</v>
      </c>
      <c r="F664" s="37">
        <v>259.97699999999998</v>
      </c>
      <c r="G664" s="37">
        <v>2.129</v>
      </c>
      <c r="H664" s="36">
        <v>151.00800000000001</v>
      </c>
      <c r="I664" s="36">
        <v>2.5219999999999998</v>
      </c>
    </row>
    <row r="665" spans="1:9" x14ac:dyDescent="0.2">
      <c r="A665" s="40">
        <v>45412</v>
      </c>
      <c r="B665" s="38">
        <v>2024</v>
      </c>
      <c r="C665" s="38">
        <v>4</v>
      </c>
      <c r="D665" s="37">
        <v>134.17099999999999</v>
      </c>
      <c r="E665" s="37">
        <v>2.1030000000000002</v>
      </c>
      <c r="F665" s="37">
        <v>260.37299999999999</v>
      </c>
      <c r="G665" s="37">
        <v>1.8420000000000001</v>
      </c>
      <c r="H665" s="36">
        <v>151.31899999999999</v>
      </c>
      <c r="I665" s="36">
        <v>2.4980000000000002</v>
      </c>
    </row>
    <row r="666" spans="1:9" x14ac:dyDescent="0.2">
      <c r="A666" s="40">
        <v>45443</v>
      </c>
      <c r="B666" s="38">
        <v>2024</v>
      </c>
      <c r="C666" s="38">
        <v>5</v>
      </c>
      <c r="D666" s="37">
        <v>134.40100000000001</v>
      </c>
      <c r="E666" s="37">
        <v>2.077</v>
      </c>
      <c r="F666" s="37">
        <v>260.69499999999999</v>
      </c>
      <c r="G666" s="37">
        <v>1.4950000000000001</v>
      </c>
      <c r="H666" s="36">
        <v>151.63499999999999</v>
      </c>
      <c r="I666" s="36">
        <v>2.5350000000000001</v>
      </c>
    </row>
    <row r="667" spans="1:9" x14ac:dyDescent="0.2">
      <c r="A667" s="40">
        <v>45473</v>
      </c>
      <c r="B667" s="38">
        <v>2024</v>
      </c>
      <c r="C667" s="38">
        <v>6</v>
      </c>
      <c r="D667" s="37">
        <v>134.61199999999999</v>
      </c>
      <c r="E667" s="37">
        <v>1.903</v>
      </c>
      <c r="F667" s="37">
        <v>260.94200000000001</v>
      </c>
      <c r="G667" s="37">
        <v>1.1419999999999999</v>
      </c>
      <c r="H667" s="36">
        <v>151.964</v>
      </c>
      <c r="I667" s="36">
        <v>2.6309999999999998</v>
      </c>
    </row>
    <row r="668" spans="1:9" x14ac:dyDescent="0.2">
      <c r="A668" s="40">
        <v>45504</v>
      </c>
      <c r="B668" s="38">
        <v>2024</v>
      </c>
      <c r="C668" s="38">
        <v>7</v>
      </c>
      <c r="D668" s="37">
        <v>134.809</v>
      </c>
      <c r="E668" s="37">
        <v>1.768</v>
      </c>
      <c r="F668" s="37">
        <v>261.11500000000001</v>
      </c>
      <c r="G668" s="37">
        <v>0.8</v>
      </c>
      <c r="H668" s="36">
        <v>152.29599999999999</v>
      </c>
      <c r="I668" s="36">
        <v>2.6539999999999999</v>
      </c>
    </row>
    <row r="669" spans="1:9" x14ac:dyDescent="0.2">
      <c r="A669" s="40">
        <v>45535</v>
      </c>
      <c r="B669" s="38">
        <v>2024</v>
      </c>
      <c r="C669" s="38">
        <v>8</v>
      </c>
      <c r="D669" s="37">
        <v>135.006</v>
      </c>
      <c r="E669" s="37">
        <v>1.766</v>
      </c>
      <c r="F669" s="37">
        <v>261.22199999999998</v>
      </c>
      <c r="G669" s="37">
        <v>0.48899999999999999</v>
      </c>
      <c r="H669" s="36">
        <v>152.62200000000001</v>
      </c>
      <c r="I669" s="36">
        <v>2.5990000000000002</v>
      </c>
    </row>
    <row r="670" spans="1:9" x14ac:dyDescent="0.2">
      <c r="A670" s="40">
        <v>45565</v>
      </c>
      <c r="B670" s="38">
        <v>2024</v>
      </c>
      <c r="C670" s="38">
        <v>9</v>
      </c>
      <c r="D670" s="37">
        <v>135.20599999999999</v>
      </c>
      <c r="E670" s="37">
        <v>1.79</v>
      </c>
      <c r="F670" s="37">
        <v>261.26799999999997</v>
      </c>
      <c r="G670" s="37">
        <v>0.214</v>
      </c>
      <c r="H670" s="36">
        <v>152.91999999999999</v>
      </c>
      <c r="I670" s="36">
        <v>2.3740000000000001</v>
      </c>
    </row>
    <row r="671" spans="1:9" x14ac:dyDescent="0.2">
      <c r="A671" s="40">
        <v>45596</v>
      </c>
      <c r="B671" s="38">
        <v>2024</v>
      </c>
      <c r="C671" s="38">
        <v>10</v>
      </c>
      <c r="D671" s="37">
        <v>135.41399999999999</v>
      </c>
      <c r="E671" s="37">
        <v>1.865</v>
      </c>
      <c r="F671" s="37">
        <v>261.28699999999998</v>
      </c>
      <c r="G671" s="37">
        <v>8.5000000000000006E-2</v>
      </c>
      <c r="H671" s="36">
        <v>153.19900000000001</v>
      </c>
      <c r="I671" s="36">
        <v>2.206</v>
      </c>
    </row>
    <row r="672" spans="1:9" x14ac:dyDescent="0.2">
      <c r="A672" s="40">
        <v>45626</v>
      </c>
      <c r="B672" s="38">
        <v>2024</v>
      </c>
      <c r="C672" s="38">
        <v>11</v>
      </c>
      <c r="D672" s="37">
        <v>135.631</v>
      </c>
      <c r="E672" s="37">
        <v>1.9430000000000001</v>
      </c>
      <c r="F672" s="37">
        <v>261.31299999999999</v>
      </c>
      <c r="G672" s="37">
        <v>0.12</v>
      </c>
      <c r="H672" s="36">
        <v>153.46199999999999</v>
      </c>
      <c r="I672" s="36">
        <v>2.0840000000000001</v>
      </c>
    </row>
    <row r="673" spans="1:9" x14ac:dyDescent="0.2">
      <c r="A673" s="40">
        <v>45657</v>
      </c>
      <c r="B673" s="38">
        <v>2024</v>
      </c>
      <c r="C673" s="38">
        <v>12</v>
      </c>
      <c r="D673" s="37">
        <v>135.858</v>
      </c>
      <c r="E673" s="37">
        <v>2.0219999999999998</v>
      </c>
      <c r="F673" s="37">
        <v>261.36799999999999</v>
      </c>
      <c r="G673" s="37">
        <v>0.25600000000000001</v>
      </c>
      <c r="H673" s="36">
        <v>153.71600000000001</v>
      </c>
      <c r="I673" s="36">
        <v>2.0049999999999999</v>
      </c>
    </row>
    <row r="674" spans="1:9" x14ac:dyDescent="0.2">
      <c r="A674" s="40">
        <v>45688</v>
      </c>
      <c r="B674" s="38">
        <v>2025</v>
      </c>
      <c r="C674" s="38">
        <v>1</v>
      </c>
      <c r="D674" s="37">
        <v>136.096</v>
      </c>
      <c r="E674" s="37">
        <v>2.1259999999999999</v>
      </c>
      <c r="F674" s="37">
        <v>261.435</v>
      </c>
      <c r="G674" s="37">
        <v>0.30499999999999999</v>
      </c>
      <c r="H674" s="36">
        <v>153.97</v>
      </c>
      <c r="I674" s="36">
        <v>1.9990000000000001</v>
      </c>
    </row>
    <row r="675" spans="1:9" x14ac:dyDescent="0.2">
      <c r="A675" s="40">
        <v>45716</v>
      </c>
      <c r="B675" s="38">
        <v>2025</v>
      </c>
      <c r="C675" s="38">
        <v>2</v>
      </c>
      <c r="D675" s="37">
        <v>136.33000000000001</v>
      </c>
      <c r="E675" s="37">
        <v>2.077</v>
      </c>
      <c r="F675" s="37">
        <v>261.47500000000002</v>
      </c>
      <c r="G675" s="37">
        <v>0.187</v>
      </c>
      <c r="H675" s="36">
        <v>154.21199999999999</v>
      </c>
      <c r="I675" s="36">
        <v>1.9019999999999999</v>
      </c>
    </row>
    <row r="676" spans="1:9" x14ac:dyDescent="0.2">
      <c r="A676" s="40">
        <v>45747</v>
      </c>
      <c r="B676" s="38">
        <v>2025</v>
      </c>
      <c r="C676" s="38">
        <v>3</v>
      </c>
      <c r="D676" s="37">
        <v>136.56800000000001</v>
      </c>
      <c r="E676" s="37">
        <v>2.117</v>
      </c>
      <c r="F676" s="37">
        <v>261.47399999999999</v>
      </c>
      <c r="G676" s="37">
        <v>-6.0000000000000001E-3</v>
      </c>
      <c r="H676" s="36">
        <v>154.458</v>
      </c>
      <c r="I676" s="36">
        <v>1.929</v>
      </c>
    </row>
    <row r="677" spans="1:9" x14ac:dyDescent="0.2">
      <c r="A677" s="40">
        <v>45777</v>
      </c>
      <c r="B677" s="38">
        <v>2025</v>
      </c>
      <c r="C677" s="38">
        <v>4</v>
      </c>
      <c r="D677" s="37">
        <v>136.816</v>
      </c>
      <c r="E677" s="37">
        <v>2.2029999999999998</v>
      </c>
      <c r="F677" s="37">
        <v>261.44600000000003</v>
      </c>
      <c r="G677" s="37">
        <v>-0.129</v>
      </c>
      <c r="H677" s="36">
        <v>154.715</v>
      </c>
      <c r="I677" s="36">
        <v>2.0190000000000001</v>
      </c>
    </row>
    <row r="678" spans="1:9" x14ac:dyDescent="0.2">
      <c r="A678" s="40">
        <v>45808</v>
      </c>
      <c r="B678" s="38">
        <v>2025</v>
      </c>
      <c r="C678" s="38">
        <v>5</v>
      </c>
      <c r="D678" s="37">
        <v>137.06299999999999</v>
      </c>
      <c r="E678" s="37">
        <v>2.1840000000000002</v>
      </c>
      <c r="F678" s="37">
        <v>261.42</v>
      </c>
      <c r="G678" s="37">
        <v>-0.12</v>
      </c>
      <c r="H678" s="36">
        <v>154.97499999999999</v>
      </c>
      <c r="I678" s="36">
        <v>2.0289999999999999</v>
      </c>
    </row>
    <row r="679" spans="1:9" x14ac:dyDescent="0.2">
      <c r="A679" s="40">
        <v>45838</v>
      </c>
      <c r="B679" s="38">
        <v>2025</v>
      </c>
      <c r="C679" s="38">
        <v>6</v>
      </c>
      <c r="D679" s="37">
        <v>137.304</v>
      </c>
      <c r="E679" s="37">
        <v>2.137</v>
      </c>
      <c r="F679" s="37">
        <v>261.41899999999998</v>
      </c>
      <c r="G679" s="37">
        <v>-4.0000000000000001E-3</v>
      </c>
      <c r="H679" s="36">
        <v>155.23500000000001</v>
      </c>
      <c r="I679" s="36">
        <v>2.0339999999999998</v>
      </c>
    </row>
    <row r="680" spans="1:9" x14ac:dyDescent="0.2">
      <c r="A680" s="40">
        <v>45869</v>
      </c>
      <c r="B680" s="38">
        <v>2025</v>
      </c>
      <c r="C680" s="38">
        <v>7</v>
      </c>
      <c r="D680" s="37">
        <v>137.53899999999999</v>
      </c>
      <c r="E680" s="37">
        <v>2.073</v>
      </c>
      <c r="F680" s="37">
        <v>261.447</v>
      </c>
      <c r="G680" s="37">
        <v>0.128</v>
      </c>
      <c r="H680" s="36">
        <v>155.499</v>
      </c>
      <c r="I680" s="36">
        <v>2.0590000000000002</v>
      </c>
    </row>
    <row r="681" spans="1:9" x14ac:dyDescent="0.2">
      <c r="A681" s="40">
        <v>45900</v>
      </c>
      <c r="B681" s="38">
        <v>2025</v>
      </c>
      <c r="C681" s="38">
        <v>8</v>
      </c>
      <c r="D681" s="37">
        <v>137.77000000000001</v>
      </c>
      <c r="E681" s="37">
        <v>2.0310000000000001</v>
      </c>
      <c r="F681" s="37">
        <v>261.50099999999998</v>
      </c>
      <c r="G681" s="37">
        <v>0.25</v>
      </c>
      <c r="H681" s="36">
        <v>155.774</v>
      </c>
      <c r="I681" s="36">
        <v>2.1469999999999998</v>
      </c>
    </row>
    <row r="682" spans="1:9" x14ac:dyDescent="0.2">
      <c r="A682" s="40">
        <v>45930</v>
      </c>
      <c r="B682" s="38">
        <v>2025</v>
      </c>
      <c r="C682" s="38">
        <v>9</v>
      </c>
      <c r="D682" s="37">
        <v>137.989</v>
      </c>
      <c r="E682" s="37">
        <v>1.923</v>
      </c>
      <c r="F682" s="37">
        <v>261.58</v>
      </c>
      <c r="G682" s="37">
        <v>0.36099999999999999</v>
      </c>
      <c r="H682" s="36">
        <v>156.05199999999999</v>
      </c>
      <c r="I682" s="36">
        <v>2.1640000000000001</v>
      </c>
    </row>
    <row r="683" spans="1:9" x14ac:dyDescent="0.2">
      <c r="A683" s="40">
        <v>45961</v>
      </c>
      <c r="B683" s="38">
        <v>2025</v>
      </c>
      <c r="C683" s="38">
        <v>10</v>
      </c>
      <c r="D683" s="37">
        <v>138.20400000000001</v>
      </c>
      <c r="E683" s="37">
        <v>1.887</v>
      </c>
      <c r="F683" s="37">
        <v>261.69099999999997</v>
      </c>
      <c r="G683" s="37">
        <v>0.50800000000000001</v>
      </c>
      <c r="H683" s="36">
        <v>156.327</v>
      </c>
      <c r="I683" s="36">
        <v>2.1309999999999998</v>
      </c>
    </row>
    <row r="684" spans="1:9" x14ac:dyDescent="0.2">
      <c r="A684" s="40">
        <v>45991</v>
      </c>
      <c r="B684" s="38">
        <v>2025</v>
      </c>
      <c r="C684" s="38">
        <v>11</v>
      </c>
      <c r="D684" s="37">
        <v>138.42099999999999</v>
      </c>
      <c r="E684" s="37">
        <v>1.901</v>
      </c>
      <c r="F684" s="37">
        <v>261.84199999999998</v>
      </c>
      <c r="G684" s="37">
        <v>0.69599999999999995</v>
      </c>
      <c r="H684" s="36">
        <v>156.584</v>
      </c>
      <c r="I684" s="36">
        <v>1.99</v>
      </c>
    </row>
    <row r="685" spans="1:9" x14ac:dyDescent="0.2">
      <c r="A685" s="40">
        <v>46022</v>
      </c>
      <c r="B685" s="38">
        <v>2025</v>
      </c>
      <c r="C685" s="38">
        <v>12</v>
      </c>
      <c r="D685" s="37">
        <v>138.643</v>
      </c>
      <c r="E685" s="37">
        <v>1.946</v>
      </c>
      <c r="F685" s="37">
        <v>262.04199999999997</v>
      </c>
      <c r="G685" s="37">
        <v>0.92300000000000004</v>
      </c>
      <c r="H685" s="36">
        <v>156.816</v>
      </c>
      <c r="I685" s="36">
        <v>1.796</v>
      </c>
    </row>
    <row r="686" spans="1:9" x14ac:dyDescent="0.2">
      <c r="A686" s="40">
        <v>46053</v>
      </c>
      <c r="B686" s="38">
        <v>2026</v>
      </c>
      <c r="C686" s="38">
        <v>1</v>
      </c>
      <c r="D686" s="37">
        <v>138.87200000000001</v>
      </c>
      <c r="E686" s="37">
        <v>1.998</v>
      </c>
      <c r="F686" s="37">
        <v>262.30099999999999</v>
      </c>
      <c r="G686" s="37">
        <v>1.1919999999999999</v>
      </c>
      <c r="H686" s="36">
        <v>157.04499999999999</v>
      </c>
      <c r="I686" s="36">
        <v>1.7629999999999999</v>
      </c>
    </row>
    <row r="687" spans="1:9" x14ac:dyDescent="0.2">
      <c r="A687" s="40">
        <v>46081</v>
      </c>
      <c r="B687" s="38">
        <v>2026</v>
      </c>
      <c r="C687" s="38">
        <v>2</v>
      </c>
      <c r="D687" s="37">
        <v>139.08799999999999</v>
      </c>
      <c r="E687" s="37">
        <v>1.88</v>
      </c>
      <c r="F687" s="37">
        <v>262.60199999999998</v>
      </c>
      <c r="G687" s="37">
        <v>1.3859999999999999</v>
      </c>
      <c r="H687" s="36">
        <v>157.27799999999999</v>
      </c>
      <c r="I687" s="36">
        <v>1.7929999999999999</v>
      </c>
    </row>
    <row r="688" spans="1:9" x14ac:dyDescent="0.2">
      <c r="A688" s="40">
        <v>46112</v>
      </c>
      <c r="B688" s="38">
        <v>2026</v>
      </c>
      <c r="C688" s="38">
        <v>3</v>
      </c>
      <c r="D688" s="37">
        <v>139.298</v>
      </c>
      <c r="E688" s="37">
        <v>1.833</v>
      </c>
      <c r="F688" s="37">
        <v>262.95699999999999</v>
      </c>
      <c r="G688" s="37">
        <v>1.6339999999999999</v>
      </c>
      <c r="H688" s="36">
        <v>157.54</v>
      </c>
      <c r="I688" s="36">
        <v>2.0219999999999998</v>
      </c>
    </row>
    <row r="689" spans="1:9" x14ac:dyDescent="0.2">
      <c r="A689" s="40">
        <v>46142</v>
      </c>
      <c r="B689" s="38">
        <v>2026</v>
      </c>
      <c r="C689" s="38">
        <v>4</v>
      </c>
      <c r="D689" s="37">
        <v>139.51300000000001</v>
      </c>
      <c r="E689" s="37">
        <v>1.861</v>
      </c>
      <c r="F689" s="37">
        <v>263.36500000000001</v>
      </c>
      <c r="G689" s="37">
        <v>1.88</v>
      </c>
      <c r="H689" s="36">
        <v>157.83199999999999</v>
      </c>
      <c r="I689" s="36">
        <v>2.246</v>
      </c>
    </row>
    <row r="690" spans="1:9" x14ac:dyDescent="0.2">
      <c r="A690" s="40">
        <v>46173</v>
      </c>
      <c r="B690" s="38">
        <v>2026</v>
      </c>
      <c r="C690" s="38">
        <v>5</v>
      </c>
      <c r="D690" s="37">
        <v>139.726</v>
      </c>
      <c r="E690" s="37">
        <v>1.8520000000000001</v>
      </c>
      <c r="F690" s="37">
        <v>263.798</v>
      </c>
      <c r="G690" s="37">
        <v>1.988</v>
      </c>
      <c r="H690" s="36">
        <v>158.126</v>
      </c>
      <c r="I690" s="36">
        <v>2.2570000000000001</v>
      </c>
    </row>
    <row r="691" spans="1:9" x14ac:dyDescent="0.2">
      <c r="A691" s="40">
        <v>46203</v>
      </c>
      <c r="B691" s="38">
        <v>2026</v>
      </c>
      <c r="C691" s="38">
        <v>6</v>
      </c>
      <c r="D691" s="37">
        <v>139.941</v>
      </c>
      <c r="E691" s="37">
        <v>1.863</v>
      </c>
      <c r="F691" s="37">
        <v>264.24</v>
      </c>
      <c r="G691" s="37">
        <v>2.0299999999999998</v>
      </c>
      <c r="H691" s="36">
        <v>158.40799999999999</v>
      </c>
      <c r="I691" s="36">
        <v>2.165</v>
      </c>
    </row>
    <row r="692" spans="1:9" x14ac:dyDescent="0.2">
      <c r="A692" s="40">
        <v>46234</v>
      </c>
      <c r="B692" s="38">
        <v>2026</v>
      </c>
      <c r="C692" s="38">
        <v>7</v>
      </c>
      <c r="D692" s="37">
        <v>140.15700000000001</v>
      </c>
      <c r="E692" s="37">
        <v>1.8660000000000001</v>
      </c>
      <c r="F692" s="37">
        <v>264.69200000000001</v>
      </c>
      <c r="G692" s="37">
        <v>2.0699999999999998</v>
      </c>
      <c r="H692" s="36">
        <v>158.684</v>
      </c>
      <c r="I692" s="36">
        <v>2.1080000000000001</v>
      </c>
    </row>
    <row r="693" spans="1:9" x14ac:dyDescent="0.2">
      <c r="A693" s="40">
        <v>46265</v>
      </c>
      <c r="B693" s="38">
        <v>2026</v>
      </c>
      <c r="C693" s="38">
        <v>8</v>
      </c>
      <c r="D693" s="37">
        <v>140.375</v>
      </c>
      <c r="E693" s="37">
        <v>1.885</v>
      </c>
      <c r="F693" s="37">
        <v>265.16500000000002</v>
      </c>
      <c r="G693" s="37">
        <v>2.1669999999999998</v>
      </c>
      <c r="H693" s="36">
        <v>158.96799999999999</v>
      </c>
      <c r="I693" s="36">
        <v>2.169</v>
      </c>
    </row>
    <row r="694" spans="1:9" x14ac:dyDescent="0.2">
      <c r="A694" s="40">
        <v>46295</v>
      </c>
      <c r="B694" s="38">
        <v>2026</v>
      </c>
      <c r="C694" s="38">
        <v>9</v>
      </c>
      <c r="D694" s="37">
        <v>140.58799999999999</v>
      </c>
      <c r="E694" s="37">
        <v>1.831</v>
      </c>
      <c r="F694" s="37">
        <v>265.649</v>
      </c>
      <c r="G694" s="37">
        <v>2.21</v>
      </c>
      <c r="H694" s="36">
        <v>159.25899999999999</v>
      </c>
      <c r="I694" s="36">
        <v>2.218</v>
      </c>
    </row>
    <row r="695" spans="1:9" x14ac:dyDescent="0.2">
      <c r="A695" s="40">
        <v>46326</v>
      </c>
      <c r="B695" s="38">
        <v>2026</v>
      </c>
      <c r="C695" s="38">
        <v>10</v>
      </c>
      <c r="D695" s="37">
        <v>140.79900000000001</v>
      </c>
      <c r="E695" s="37">
        <v>1.8169999999999999</v>
      </c>
      <c r="F695" s="37">
        <v>266.15100000000001</v>
      </c>
      <c r="G695" s="37">
        <v>2.2909999999999999</v>
      </c>
      <c r="H695" s="36">
        <v>159.56</v>
      </c>
      <c r="I695" s="36">
        <v>2.2959999999999998</v>
      </c>
    </row>
    <row r="696" spans="1:9" x14ac:dyDescent="0.2">
      <c r="A696" s="40">
        <v>46356</v>
      </c>
      <c r="B696" s="38">
        <v>2026</v>
      </c>
      <c r="C696" s="38">
        <v>11</v>
      </c>
      <c r="D696" s="37">
        <v>141.01</v>
      </c>
      <c r="E696" s="37">
        <v>1.8169999999999999</v>
      </c>
      <c r="F696" s="37">
        <v>266.67099999999999</v>
      </c>
      <c r="G696" s="37">
        <v>2.37</v>
      </c>
      <c r="H696" s="36">
        <v>159.869</v>
      </c>
      <c r="I696" s="36">
        <v>2.3460000000000001</v>
      </c>
    </row>
    <row r="697" spans="1:9" x14ac:dyDescent="0.2">
      <c r="A697" s="40">
        <v>46387</v>
      </c>
      <c r="B697" s="38">
        <v>2026</v>
      </c>
      <c r="C697" s="38">
        <v>12</v>
      </c>
      <c r="D697" s="37">
        <v>141.22300000000001</v>
      </c>
      <c r="E697" s="37">
        <v>1.8280000000000001</v>
      </c>
      <c r="F697" s="37">
        <v>267.20600000000002</v>
      </c>
      <c r="G697" s="37">
        <v>2.4359999999999999</v>
      </c>
      <c r="H697" s="36">
        <v>160.18199999999999</v>
      </c>
      <c r="I697" s="36">
        <v>2.3740000000000001</v>
      </c>
    </row>
    <row r="698" spans="1:9" x14ac:dyDescent="0.2">
      <c r="A698" s="40">
        <v>46418</v>
      </c>
      <c r="B698" s="38">
        <v>2027</v>
      </c>
      <c r="C698" s="38">
        <v>1</v>
      </c>
      <c r="D698" s="37">
        <v>141.44200000000001</v>
      </c>
      <c r="E698" s="37">
        <v>1.873</v>
      </c>
      <c r="F698" s="37">
        <v>267.75599999999997</v>
      </c>
      <c r="G698" s="37">
        <v>2.4980000000000002</v>
      </c>
      <c r="H698" s="36">
        <v>160.50299999999999</v>
      </c>
      <c r="I698" s="36">
        <v>2.4340000000000002</v>
      </c>
    </row>
    <row r="699" spans="1:9" x14ac:dyDescent="0.2">
      <c r="A699" s="40">
        <v>46446</v>
      </c>
      <c r="B699" s="38">
        <v>2027</v>
      </c>
      <c r="C699" s="38">
        <v>2</v>
      </c>
      <c r="D699" s="37">
        <v>141.65199999999999</v>
      </c>
      <c r="E699" s="37">
        <v>1.7949999999999999</v>
      </c>
      <c r="F699" s="37">
        <v>268.27300000000002</v>
      </c>
      <c r="G699" s="37">
        <v>2.3420000000000001</v>
      </c>
      <c r="H699" s="36">
        <v>160.81200000000001</v>
      </c>
      <c r="I699" s="36">
        <v>2.331</v>
      </c>
    </row>
    <row r="700" spans="1:9" x14ac:dyDescent="0.2">
      <c r="A700" s="40">
        <v>46477</v>
      </c>
      <c r="B700" s="38">
        <v>2027</v>
      </c>
      <c r="C700" s="38">
        <v>3</v>
      </c>
      <c r="D700" s="37">
        <v>141.863</v>
      </c>
      <c r="E700" s="37">
        <v>1.806</v>
      </c>
      <c r="F700" s="37">
        <v>268.77699999999999</v>
      </c>
      <c r="G700" s="37">
        <v>2.2789999999999999</v>
      </c>
      <c r="H700" s="36">
        <v>161.12200000000001</v>
      </c>
      <c r="I700" s="36">
        <v>2.343</v>
      </c>
    </row>
    <row r="701" spans="1:9" x14ac:dyDescent="0.2">
      <c r="A701" s="40">
        <v>46507</v>
      </c>
      <c r="B701" s="38">
        <v>2027</v>
      </c>
      <c r="C701" s="38">
        <v>4</v>
      </c>
      <c r="D701" s="37">
        <v>142.08199999999999</v>
      </c>
      <c r="E701" s="37">
        <v>1.8680000000000001</v>
      </c>
      <c r="F701" s="37">
        <v>269.29399999999998</v>
      </c>
      <c r="G701" s="37">
        <v>2.3319999999999999</v>
      </c>
      <c r="H701" s="36">
        <v>161.44499999999999</v>
      </c>
      <c r="I701" s="36">
        <v>2.4319999999999999</v>
      </c>
    </row>
    <row r="702" spans="1:9" x14ac:dyDescent="0.2">
      <c r="A702" s="40">
        <v>46538</v>
      </c>
      <c r="B702" s="38">
        <v>2027</v>
      </c>
      <c r="C702" s="38">
        <v>5</v>
      </c>
      <c r="D702" s="37">
        <v>142.30000000000001</v>
      </c>
      <c r="E702" s="37">
        <v>1.8540000000000001</v>
      </c>
      <c r="F702" s="37">
        <v>269.82</v>
      </c>
      <c r="G702" s="37">
        <v>2.3690000000000002</v>
      </c>
      <c r="H702" s="36">
        <v>161.76900000000001</v>
      </c>
      <c r="I702" s="36">
        <v>2.4350000000000001</v>
      </c>
    </row>
    <row r="703" spans="1:9" x14ac:dyDescent="0.2">
      <c r="A703" s="40">
        <v>46568</v>
      </c>
      <c r="B703" s="38">
        <v>2027</v>
      </c>
      <c r="C703" s="38">
        <v>6</v>
      </c>
      <c r="D703" s="37">
        <v>142.51499999999999</v>
      </c>
      <c r="E703" s="37">
        <v>1.8320000000000001</v>
      </c>
      <c r="F703" s="37">
        <v>270.36200000000002</v>
      </c>
      <c r="G703" s="37">
        <v>2.4390000000000001</v>
      </c>
      <c r="H703" s="36">
        <v>162.09399999999999</v>
      </c>
      <c r="I703" s="36">
        <v>2.4319999999999999</v>
      </c>
    </row>
    <row r="704" spans="1:9" x14ac:dyDescent="0.2">
      <c r="A704" s="40">
        <v>46599</v>
      </c>
      <c r="B704" s="38">
        <v>2027</v>
      </c>
      <c r="C704" s="38">
        <v>7</v>
      </c>
      <c r="D704" s="37">
        <v>142.73099999999999</v>
      </c>
      <c r="E704" s="37">
        <v>1.827</v>
      </c>
      <c r="F704" s="37">
        <v>270.90899999999999</v>
      </c>
      <c r="G704" s="37">
        <v>2.452</v>
      </c>
      <c r="H704" s="36">
        <v>162.417</v>
      </c>
      <c r="I704" s="36">
        <v>2.4209999999999998</v>
      </c>
    </row>
    <row r="705" spans="1:9" x14ac:dyDescent="0.2">
      <c r="A705" s="40">
        <v>46630</v>
      </c>
      <c r="B705" s="38">
        <v>2027</v>
      </c>
      <c r="C705" s="38">
        <v>8</v>
      </c>
      <c r="D705" s="37">
        <v>142.952</v>
      </c>
      <c r="E705" s="37">
        <v>1.877</v>
      </c>
      <c r="F705" s="37">
        <v>271.44900000000001</v>
      </c>
      <c r="G705" s="37">
        <v>2.4180000000000001</v>
      </c>
      <c r="H705" s="36">
        <v>162.744</v>
      </c>
      <c r="I705" s="36">
        <v>2.4409999999999998</v>
      </c>
    </row>
    <row r="706" spans="1:9" x14ac:dyDescent="0.2">
      <c r="A706" s="40">
        <v>46660</v>
      </c>
      <c r="B706" s="38">
        <v>2027</v>
      </c>
      <c r="C706" s="38">
        <v>9</v>
      </c>
      <c r="D706" s="37">
        <v>143.17400000000001</v>
      </c>
      <c r="E706" s="37">
        <v>1.8819999999999999</v>
      </c>
      <c r="F706" s="37">
        <v>271.95400000000001</v>
      </c>
      <c r="G706" s="37">
        <v>2.2559999999999998</v>
      </c>
      <c r="H706" s="36">
        <v>163.06299999999999</v>
      </c>
      <c r="I706" s="36">
        <v>2.3780000000000001</v>
      </c>
    </row>
    <row r="707" spans="1:9" x14ac:dyDescent="0.2">
      <c r="A707" s="40">
        <v>46691</v>
      </c>
      <c r="B707" s="38">
        <v>2027</v>
      </c>
      <c r="C707" s="38">
        <v>10</v>
      </c>
      <c r="D707" s="37">
        <v>143.4</v>
      </c>
      <c r="E707" s="37">
        <v>1.909</v>
      </c>
      <c r="F707" s="37">
        <v>272.447</v>
      </c>
      <c r="G707" s="37">
        <v>2.198</v>
      </c>
      <c r="H707" s="36">
        <v>163.38200000000001</v>
      </c>
      <c r="I707" s="36">
        <v>2.37</v>
      </c>
    </row>
    <row r="708" spans="1:9" x14ac:dyDescent="0.2">
      <c r="A708" s="40">
        <v>46721</v>
      </c>
      <c r="B708" s="38">
        <v>2027</v>
      </c>
      <c r="C708" s="38">
        <v>11</v>
      </c>
      <c r="D708" s="37">
        <v>143.62700000000001</v>
      </c>
      <c r="E708" s="37">
        <v>1.919</v>
      </c>
      <c r="F708" s="37">
        <v>272.95</v>
      </c>
      <c r="G708" s="37">
        <v>2.238</v>
      </c>
      <c r="H708" s="36">
        <v>163.702</v>
      </c>
      <c r="I708" s="36">
        <v>2.3820000000000001</v>
      </c>
    </row>
    <row r="709" spans="1:9" x14ac:dyDescent="0.2">
      <c r="A709" s="40">
        <v>46752</v>
      </c>
      <c r="B709" s="38">
        <v>2027</v>
      </c>
      <c r="C709" s="38">
        <v>12</v>
      </c>
      <c r="D709" s="37">
        <v>143.85499999999999</v>
      </c>
      <c r="E709" s="37">
        <v>1.9159999999999999</v>
      </c>
      <c r="F709" s="37">
        <v>273.47899999999998</v>
      </c>
      <c r="G709" s="37">
        <v>2.35</v>
      </c>
      <c r="H709" s="36">
        <v>164.02799999999999</v>
      </c>
      <c r="I709" s="36">
        <v>2.415</v>
      </c>
    </row>
    <row r="710" spans="1:9" x14ac:dyDescent="0.2">
      <c r="A710" s="40">
        <v>46783</v>
      </c>
      <c r="B710" s="38">
        <v>2028</v>
      </c>
      <c r="C710" s="38">
        <v>1</v>
      </c>
      <c r="D710" s="37">
        <v>144.08600000000001</v>
      </c>
      <c r="E710" s="37">
        <v>1.9450000000000001</v>
      </c>
      <c r="F710" s="37">
        <v>274.041</v>
      </c>
      <c r="G710" s="37">
        <v>2.4969999999999999</v>
      </c>
      <c r="H710" s="36">
        <v>164.36699999999999</v>
      </c>
      <c r="I710" s="36">
        <v>2.5059999999999998</v>
      </c>
    </row>
    <row r="711" spans="1:9" x14ac:dyDescent="0.2">
      <c r="A711" s="40">
        <v>46812</v>
      </c>
      <c r="B711" s="38">
        <v>2028</v>
      </c>
      <c r="C711" s="38">
        <v>2</v>
      </c>
      <c r="D711" s="37">
        <v>144.31</v>
      </c>
      <c r="E711" s="37">
        <v>1.88</v>
      </c>
      <c r="F711" s="37">
        <v>274.60300000000001</v>
      </c>
      <c r="G711" s="37">
        <v>2.4889999999999999</v>
      </c>
      <c r="H711" s="36">
        <v>164.70400000000001</v>
      </c>
      <c r="I711" s="36">
        <v>2.4900000000000002</v>
      </c>
    </row>
    <row r="712" spans="1:9" x14ac:dyDescent="0.2">
      <c r="A712" s="40">
        <v>46843</v>
      </c>
      <c r="B712" s="38">
        <v>2028</v>
      </c>
      <c r="C712" s="38">
        <v>3</v>
      </c>
      <c r="D712" s="37">
        <v>144.53399999999999</v>
      </c>
      <c r="E712" s="37">
        <v>1.8819999999999999</v>
      </c>
      <c r="F712" s="37">
        <v>275.178</v>
      </c>
      <c r="G712" s="37">
        <v>2.5379999999999998</v>
      </c>
      <c r="H712" s="36">
        <v>165.05199999999999</v>
      </c>
      <c r="I712" s="36">
        <v>2.5619999999999998</v>
      </c>
    </row>
    <row r="713" spans="1:9" x14ac:dyDescent="0.2">
      <c r="A713" s="40">
        <v>46873</v>
      </c>
      <c r="B713" s="38">
        <v>2028</v>
      </c>
      <c r="C713" s="38">
        <v>4</v>
      </c>
      <c r="D713" s="37">
        <v>144.76300000000001</v>
      </c>
      <c r="E713" s="37">
        <v>1.917</v>
      </c>
      <c r="F713" s="37">
        <v>275.77199999999999</v>
      </c>
      <c r="G713" s="37">
        <v>2.621</v>
      </c>
      <c r="H713" s="36">
        <v>165.41200000000001</v>
      </c>
      <c r="I713" s="36">
        <v>2.65</v>
      </c>
    </row>
    <row r="714" spans="1:9" x14ac:dyDescent="0.2">
      <c r="A714" s="40">
        <v>46904</v>
      </c>
      <c r="B714" s="38">
        <v>2028</v>
      </c>
      <c r="C714" s="38">
        <v>5</v>
      </c>
      <c r="D714" s="37">
        <v>144.99299999999999</v>
      </c>
      <c r="E714" s="37">
        <v>1.923</v>
      </c>
      <c r="F714" s="37">
        <v>276.375</v>
      </c>
      <c r="G714" s="37">
        <v>2.66</v>
      </c>
      <c r="H714" s="36">
        <v>165.774</v>
      </c>
      <c r="I714" s="36">
        <v>2.6560000000000001</v>
      </c>
    </row>
    <row r="715" spans="1:9" x14ac:dyDescent="0.2">
      <c r="A715" s="40">
        <v>46934</v>
      </c>
      <c r="B715" s="38">
        <v>2028</v>
      </c>
      <c r="C715" s="38">
        <v>6</v>
      </c>
      <c r="D715" s="37">
        <v>145.22399999999999</v>
      </c>
      <c r="E715" s="37">
        <v>1.929</v>
      </c>
      <c r="F715" s="37">
        <v>276.98700000000002</v>
      </c>
      <c r="G715" s="37">
        <v>2.6890000000000001</v>
      </c>
      <c r="H715" s="36">
        <v>166.13300000000001</v>
      </c>
      <c r="I715" s="36">
        <v>2.6339999999999999</v>
      </c>
    </row>
    <row r="716" spans="1:9" x14ac:dyDescent="0.2">
      <c r="A716" s="40">
        <v>46965</v>
      </c>
      <c r="B716" s="38">
        <v>2028</v>
      </c>
      <c r="C716" s="38">
        <v>7</v>
      </c>
      <c r="D716" s="37">
        <v>145.45599999999999</v>
      </c>
      <c r="E716" s="37">
        <v>1.9339999999999999</v>
      </c>
      <c r="F716" s="37">
        <v>277.601</v>
      </c>
      <c r="G716" s="37">
        <v>2.6909999999999998</v>
      </c>
      <c r="H716" s="36">
        <v>166.49199999999999</v>
      </c>
      <c r="I716" s="36">
        <v>2.6190000000000002</v>
      </c>
    </row>
    <row r="717" spans="1:9" x14ac:dyDescent="0.2">
      <c r="A717" s="40">
        <v>46996</v>
      </c>
      <c r="B717" s="38">
        <v>2028</v>
      </c>
      <c r="C717" s="38">
        <v>8</v>
      </c>
      <c r="D717" s="37">
        <v>145.69200000000001</v>
      </c>
      <c r="E717" s="37">
        <v>1.9670000000000001</v>
      </c>
      <c r="F717" s="37">
        <v>278.21800000000002</v>
      </c>
      <c r="G717" s="37">
        <v>2.7029999999999998</v>
      </c>
      <c r="H717" s="36">
        <v>166.857</v>
      </c>
      <c r="I717" s="36">
        <v>2.665</v>
      </c>
    </row>
    <row r="718" spans="1:9" x14ac:dyDescent="0.2">
      <c r="A718" s="40">
        <v>47026</v>
      </c>
      <c r="B718" s="38">
        <v>2028</v>
      </c>
      <c r="C718" s="38">
        <v>9</v>
      </c>
      <c r="D718" s="37">
        <v>145.92500000000001</v>
      </c>
      <c r="E718" s="37">
        <v>1.9350000000000001</v>
      </c>
      <c r="F718" s="37">
        <v>278.815</v>
      </c>
      <c r="G718" s="37">
        <v>2.6040000000000001</v>
      </c>
      <c r="H718" s="36">
        <v>167.21899999999999</v>
      </c>
      <c r="I718" s="36">
        <v>2.6360000000000001</v>
      </c>
    </row>
    <row r="719" spans="1:9" x14ac:dyDescent="0.2">
      <c r="A719" s="40">
        <v>47057</v>
      </c>
      <c r="B719" s="38">
        <v>2028</v>
      </c>
      <c r="C719" s="38">
        <v>10</v>
      </c>
      <c r="D719" s="37">
        <v>146.15899999999999</v>
      </c>
      <c r="E719" s="37">
        <v>1.9410000000000001</v>
      </c>
      <c r="F719" s="37">
        <v>279.40300000000002</v>
      </c>
      <c r="G719" s="37">
        <v>2.56</v>
      </c>
      <c r="H719" s="36">
        <v>167.583</v>
      </c>
      <c r="I719" s="36">
        <v>2.645</v>
      </c>
    </row>
    <row r="720" spans="1:9" x14ac:dyDescent="0.2">
      <c r="A720" s="40">
        <v>47087</v>
      </c>
      <c r="B720" s="38">
        <v>2028</v>
      </c>
      <c r="C720" s="38">
        <v>11</v>
      </c>
      <c r="D720" s="37">
        <v>146.39500000000001</v>
      </c>
      <c r="E720" s="37">
        <v>1.956</v>
      </c>
      <c r="F720" s="37">
        <v>279.98700000000002</v>
      </c>
      <c r="G720" s="37">
        <v>2.5379999999999998</v>
      </c>
      <c r="H720" s="36">
        <v>167.94800000000001</v>
      </c>
      <c r="I720" s="36">
        <v>2.6429999999999998</v>
      </c>
    </row>
    <row r="721" spans="1:9" x14ac:dyDescent="0.2">
      <c r="A721" s="40">
        <v>47118</v>
      </c>
      <c r="B721" s="38">
        <v>2028</v>
      </c>
      <c r="C721" s="38">
        <v>12</v>
      </c>
      <c r="D721" s="37">
        <v>146.63399999999999</v>
      </c>
      <c r="E721" s="37">
        <v>1.9750000000000001</v>
      </c>
      <c r="F721" s="37">
        <v>280.57100000000003</v>
      </c>
      <c r="G721" s="37">
        <v>2.532</v>
      </c>
      <c r="H721" s="36">
        <v>168.31299999999999</v>
      </c>
      <c r="I721" s="36">
        <v>2.6360000000000001</v>
      </c>
    </row>
    <row r="722" spans="1:9" x14ac:dyDescent="0.2">
      <c r="A722" s="40">
        <v>47149</v>
      </c>
      <c r="B722" s="38">
        <v>2029</v>
      </c>
      <c r="C722" s="38">
        <v>1</v>
      </c>
      <c r="D722" s="37">
        <v>146.87799999999999</v>
      </c>
      <c r="E722" s="37">
        <v>2.0139999999999998</v>
      </c>
      <c r="F722" s="37">
        <v>281.166</v>
      </c>
      <c r="G722" s="37">
        <v>2.5720000000000001</v>
      </c>
      <c r="H722" s="36">
        <v>168.685</v>
      </c>
      <c r="I722" s="36">
        <v>2.6869999999999998</v>
      </c>
    </row>
    <row r="723" spans="1:9" x14ac:dyDescent="0.2">
      <c r="A723" s="40">
        <v>47177</v>
      </c>
      <c r="B723" s="38">
        <v>2029</v>
      </c>
      <c r="C723" s="38">
        <v>2</v>
      </c>
      <c r="D723" s="37">
        <v>147.10900000000001</v>
      </c>
      <c r="E723" s="37">
        <v>1.907</v>
      </c>
      <c r="F723" s="37">
        <v>281.73200000000003</v>
      </c>
      <c r="G723" s="37">
        <v>2.4449999999999998</v>
      </c>
      <c r="H723" s="36">
        <v>169.04400000000001</v>
      </c>
      <c r="I723" s="36">
        <v>2.58</v>
      </c>
    </row>
    <row r="724" spans="1:9" x14ac:dyDescent="0.2">
      <c r="A724" s="40">
        <v>47208</v>
      </c>
      <c r="B724" s="38">
        <v>2029</v>
      </c>
      <c r="C724" s="38">
        <v>3</v>
      </c>
      <c r="D724" s="37">
        <v>147.339</v>
      </c>
      <c r="E724" s="37">
        <v>1.887</v>
      </c>
      <c r="F724" s="37">
        <v>282.3</v>
      </c>
      <c r="G724" s="37">
        <v>2.444</v>
      </c>
      <c r="H724" s="36">
        <v>169.40700000000001</v>
      </c>
      <c r="I724" s="36">
        <v>2.6110000000000002</v>
      </c>
    </row>
    <row r="725" spans="1:9" x14ac:dyDescent="0.2">
      <c r="A725" s="40">
        <v>47238</v>
      </c>
      <c r="B725" s="38">
        <v>2029</v>
      </c>
      <c r="C725" s="38">
        <v>4</v>
      </c>
      <c r="D725" s="37">
        <v>147.57400000000001</v>
      </c>
      <c r="E725" s="37">
        <v>1.9330000000000001</v>
      </c>
      <c r="F725" s="37">
        <v>282.88799999999998</v>
      </c>
      <c r="G725" s="37">
        <v>2.528</v>
      </c>
      <c r="H725" s="36">
        <v>169.78299999999999</v>
      </c>
      <c r="I725" s="36">
        <v>2.698</v>
      </c>
    </row>
    <row r="726" spans="1:9" x14ac:dyDescent="0.2">
      <c r="A726" s="40">
        <v>47269</v>
      </c>
      <c r="B726" s="38">
        <v>2029</v>
      </c>
      <c r="C726" s="38">
        <v>5</v>
      </c>
      <c r="D726" s="37">
        <v>147.80799999999999</v>
      </c>
      <c r="E726" s="37">
        <v>1.919</v>
      </c>
      <c r="F726" s="37">
        <v>283.47699999999998</v>
      </c>
      <c r="G726" s="37">
        <v>2.528</v>
      </c>
      <c r="H726" s="36">
        <v>170.15299999999999</v>
      </c>
      <c r="I726" s="36">
        <v>2.6459999999999999</v>
      </c>
    </row>
    <row r="727" spans="1:9" x14ac:dyDescent="0.2">
      <c r="A727" s="40">
        <v>47299</v>
      </c>
      <c r="B727" s="38">
        <v>2029</v>
      </c>
      <c r="C727" s="38">
        <v>6</v>
      </c>
      <c r="D727" s="37">
        <v>148.041</v>
      </c>
      <c r="E727" s="37">
        <v>1.909</v>
      </c>
      <c r="F727" s="37">
        <v>284.06700000000001</v>
      </c>
      <c r="G727" s="37">
        <v>2.528</v>
      </c>
      <c r="H727" s="36">
        <v>170.51300000000001</v>
      </c>
      <c r="I727" s="36">
        <v>2.5649999999999999</v>
      </c>
    </row>
    <row r="728" spans="1:9" x14ac:dyDescent="0.2">
      <c r="A728" s="40">
        <v>47330</v>
      </c>
      <c r="B728" s="38">
        <v>2029</v>
      </c>
      <c r="C728" s="38">
        <v>7</v>
      </c>
      <c r="D728" s="37">
        <v>148.273</v>
      </c>
      <c r="E728" s="37">
        <v>1.899</v>
      </c>
      <c r="F728" s="37">
        <v>284.65899999999999</v>
      </c>
      <c r="G728" s="37">
        <v>2.5289999999999999</v>
      </c>
      <c r="H728" s="36">
        <v>170.86500000000001</v>
      </c>
      <c r="I728" s="36">
        <v>2.5049999999999999</v>
      </c>
    </row>
    <row r="729" spans="1:9" x14ac:dyDescent="0.2">
      <c r="A729" s="40">
        <v>47361</v>
      </c>
      <c r="B729" s="38">
        <v>2029</v>
      </c>
      <c r="C729" s="38">
        <v>8</v>
      </c>
      <c r="D729" s="37">
        <v>148.50800000000001</v>
      </c>
      <c r="E729" s="37">
        <v>1.917</v>
      </c>
      <c r="F729" s="37">
        <v>285.262</v>
      </c>
      <c r="G729" s="37">
        <v>2.5720000000000001</v>
      </c>
      <c r="H729" s="36">
        <v>171.22</v>
      </c>
      <c r="I729" s="36">
        <v>2.5249999999999999</v>
      </c>
    </row>
    <row r="730" spans="1:9" x14ac:dyDescent="0.2">
      <c r="A730" s="40">
        <v>47391</v>
      </c>
      <c r="B730" s="38">
        <v>2029</v>
      </c>
      <c r="C730" s="38">
        <v>9</v>
      </c>
      <c r="D730" s="37">
        <v>148.738</v>
      </c>
      <c r="E730" s="37">
        <v>1.873</v>
      </c>
      <c r="F730" s="37">
        <v>285.858</v>
      </c>
      <c r="G730" s="37">
        <v>2.5329999999999999</v>
      </c>
      <c r="H730" s="36">
        <v>171.572</v>
      </c>
      <c r="I730" s="36">
        <v>2.492</v>
      </c>
    </row>
    <row r="731" spans="1:9" x14ac:dyDescent="0.2">
      <c r="A731" s="40">
        <v>47422</v>
      </c>
      <c r="B731" s="38">
        <v>2029</v>
      </c>
      <c r="C731" s="38">
        <v>10</v>
      </c>
      <c r="D731" s="37">
        <v>148.96700000000001</v>
      </c>
      <c r="E731" s="37">
        <v>1.8640000000000001</v>
      </c>
      <c r="F731" s="37">
        <v>286.45699999999999</v>
      </c>
      <c r="G731" s="37">
        <v>2.5430000000000001</v>
      </c>
      <c r="H731" s="36">
        <v>171.92599999999999</v>
      </c>
      <c r="I731" s="36">
        <v>2.5059999999999998</v>
      </c>
    </row>
    <row r="732" spans="1:9" x14ac:dyDescent="0.2">
      <c r="A732" s="40">
        <v>47452</v>
      </c>
      <c r="B732" s="38">
        <v>2029</v>
      </c>
      <c r="C732" s="38">
        <v>11</v>
      </c>
      <c r="D732" s="37">
        <v>149.196</v>
      </c>
      <c r="E732" s="37">
        <v>1.863</v>
      </c>
      <c r="F732" s="37">
        <v>287.06099999999998</v>
      </c>
      <c r="G732" s="37">
        <v>2.5609999999999999</v>
      </c>
      <c r="H732" s="36">
        <v>172.28200000000001</v>
      </c>
      <c r="I732" s="36">
        <v>2.516</v>
      </c>
    </row>
    <row r="733" spans="1:9" x14ac:dyDescent="0.2">
      <c r="A733" s="40">
        <v>47483</v>
      </c>
      <c r="B733" s="38">
        <v>2029</v>
      </c>
      <c r="C733" s="38">
        <v>12</v>
      </c>
      <c r="D733" s="37">
        <v>149.42599999999999</v>
      </c>
      <c r="E733" s="37">
        <v>1.867</v>
      </c>
      <c r="F733" s="37">
        <v>287.67200000000003</v>
      </c>
      <c r="G733" s="37">
        <v>2.5840000000000001</v>
      </c>
      <c r="H733" s="36">
        <v>172.64</v>
      </c>
      <c r="I733" s="36">
        <v>2.5230000000000001</v>
      </c>
    </row>
    <row r="734" spans="1:9" x14ac:dyDescent="0.2">
      <c r="A734" s="40">
        <v>47514</v>
      </c>
      <c r="B734" s="38">
        <v>2030</v>
      </c>
      <c r="C734" s="38">
        <v>1</v>
      </c>
      <c r="D734" s="37">
        <v>149.661</v>
      </c>
      <c r="E734" s="37">
        <v>1.9039999999999999</v>
      </c>
      <c r="F734" s="37">
        <v>288.298</v>
      </c>
      <c r="G734" s="37">
        <v>2.6440000000000001</v>
      </c>
      <c r="H734" s="36">
        <v>173.006</v>
      </c>
      <c r="I734" s="36">
        <v>2.57</v>
      </c>
    </row>
    <row r="735" spans="1:9" x14ac:dyDescent="0.2">
      <c r="A735" s="40">
        <v>47542</v>
      </c>
      <c r="B735" s="38">
        <v>2030</v>
      </c>
      <c r="C735" s="38">
        <v>2</v>
      </c>
      <c r="D735" s="37">
        <v>149.886</v>
      </c>
      <c r="E735" s="37">
        <v>1.8180000000000001</v>
      </c>
      <c r="F735" s="37">
        <v>288.89699999999999</v>
      </c>
      <c r="G735" s="37">
        <v>2.5219999999999998</v>
      </c>
      <c r="H735" s="36">
        <v>173.35499999999999</v>
      </c>
      <c r="I735" s="36">
        <v>2.448</v>
      </c>
    </row>
    <row r="736" spans="1:9" x14ac:dyDescent="0.2">
      <c r="A736" s="40">
        <v>47573</v>
      </c>
      <c r="B736" s="38">
        <v>2030</v>
      </c>
      <c r="C736" s="38">
        <v>3</v>
      </c>
      <c r="D736" s="37">
        <v>150.11199999999999</v>
      </c>
      <c r="E736" s="37">
        <v>1.8240000000000001</v>
      </c>
      <c r="F736" s="37">
        <v>289.49700000000001</v>
      </c>
      <c r="G736" s="37">
        <v>2.5209999999999999</v>
      </c>
      <c r="H736" s="36">
        <v>173.70500000000001</v>
      </c>
      <c r="I736" s="36">
        <v>2.4489999999999998</v>
      </c>
    </row>
    <row r="737" spans="1:9" x14ac:dyDescent="0.2">
      <c r="A737" s="40">
        <v>47603</v>
      </c>
      <c r="B737" s="38">
        <v>2030</v>
      </c>
      <c r="C737" s="38">
        <v>4</v>
      </c>
      <c r="D737" s="37">
        <v>150.346</v>
      </c>
      <c r="E737" s="37">
        <v>1.889</v>
      </c>
      <c r="F737" s="37">
        <v>290.11700000000002</v>
      </c>
      <c r="G737" s="37">
        <v>2.601</v>
      </c>
      <c r="H737" s="36">
        <v>174.066</v>
      </c>
      <c r="I737" s="36">
        <v>2.524</v>
      </c>
    </row>
    <row r="738" spans="1:9" x14ac:dyDescent="0.2">
      <c r="A738" s="40">
        <v>47634</v>
      </c>
      <c r="B738" s="38">
        <v>2030</v>
      </c>
      <c r="C738" s="38">
        <v>5</v>
      </c>
      <c r="D738" s="37">
        <v>150.58099999999999</v>
      </c>
      <c r="E738" s="37">
        <v>1.885</v>
      </c>
      <c r="F738" s="37">
        <v>290.73599999999999</v>
      </c>
      <c r="G738" s="37">
        <v>2.5880000000000001</v>
      </c>
      <c r="H738" s="36">
        <v>174.42500000000001</v>
      </c>
      <c r="I738" s="36">
        <v>2.5030000000000001</v>
      </c>
    </row>
    <row r="739" spans="1:9" x14ac:dyDescent="0.2">
      <c r="A739" s="40">
        <v>47664</v>
      </c>
      <c r="B739" s="38">
        <v>2030</v>
      </c>
      <c r="C739" s="38">
        <v>6</v>
      </c>
      <c r="D739" s="37">
        <v>150.81399999999999</v>
      </c>
      <c r="E739" s="37">
        <v>1.877</v>
      </c>
      <c r="F739" s="37">
        <v>291.351</v>
      </c>
      <c r="G739" s="37">
        <v>2.57</v>
      </c>
      <c r="H739" s="36">
        <v>174.78100000000001</v>
      </c>
      <c r="I739" s="36">
        <v>2.4780000000000002</v>
      </c>
    </row>
    <row r="740" spans="1:9" x14ac:dyDescent="0.2">
      <c r="A740" s="40">
        <v>47695</v>
      </c>
      <c r="B740" s="38">
        <v>2030</v>
      </c>
      <c r="C740" s="38">
        <v>7</v>
      </c>
      <c r="D740" s="37">
        <v>151.047</v>
      </c>
      <c r="E740" s="37">
        <v>1.8680000000000001</v>
      </c>
      <c r="F740" s="37">
        <v>291.96199999999999</v>
      </c>
      <c r="G740" s="37">
        <v>2.5470000000000002</v>
      </c>
      <c r="H740" s="36">
        <v>175.13800000000001</v>
      </c>
      <c r="I740" s="36">
        <v>2.476</v>
      </c>
    </row>
    <row r="741" spans="1:9" x14ac:dyDescent="0.2">
      <c r="A741" s="40">
        <v>47726</v>
      </c>
      <c r="B741" s="38">
        <v>2030</v>
      </c>
      <c r="C741" s="38">
        <v>8</v>
      </c>
      <c r="D741" s="37">
        <v>151.28299999999999</v>
      </c>
      <c r="E741" s="37">
        <v>1.891</v>
      </c>
      <c r="F741" s="37">
        <v>292.57799999999997</v>
      </c>
      <c r="G741" s="37">
        <v>2.5609999999999999</v>
      </c>
      <c r="H741" s="36">
        <v>175.505</v>
      </c>
      <c r="I741" s="36">
        <v>2.5459999999999998</v>
      </c>
    </row>
    <row r="742" spans="1:9" x14ac:dyDescent="0.2">
      <c r="A742" s="40">
        <v>47756</v>
      </c>
      <c r="B742" s="38">
        <v>2030</v>
      </c>
      <c r="C742" s="38">
        <v>9</v>
      </c>
      <c r="D742" s="37">
        <v>151.51499999999999</v>
      </c>
      <c r="E742" s="37">
        <v>1.855</v>
      </c>
      <c r="F742" s="37">
        <v>293.178</v>
      </c>
      <c r="G742" s="37">
        <v>2.4900000000000002</v>
      </c>
      <c r="H742" s="36">
        <v>175.87299999999999</v>
      </c>
      <c r="I742" s="36">
        <v>2.5470000000000002</v>
      </c>
    </row>
    <row r="743" spans="1:9" x14ac:dyDescent="0.2">
      <c r="A743" s="40">
        <v>47787</v>
      </c>
      <c r="B743" s="38">
        <v>2030</v>
      </c>
      <c r="C743" s="38">
        <v>10</v>
      </c>
      <c r="D743" s="37">
        <v>151.74700000000001</v>
      </c>
      <c r="E743" s="37">
        <v>1.8560000000000001</v>
      </c>
      <c r="F743" s="37">
        <v>293.77499999999998</v>
      </c>
      <c r="G743" s="37">
        <v>2.4689999999999999</v>
      </c>
      <c r="H743" s="36">
        <v>176.24299999999999</v>
      </c>
      <c r="I743" s="36">
        <v>2.5529999999999999</v>
      </c>
    </row>
    <row r="744" spans="1:9" x14ac:dyDescent="0.2">
      <c r="A744" s="40">
        <v>47817</v>
      </c>
      <c r="B744" s="38">
        <v>2030</v>
      </c>
      <c r="C744" s="38">
        <v>11</v>
      </c>
      <c r="D744" s="37">
        <v>151.98099999999999</v>
      </c>
      <c r="E744" s="37">
        <v>1.863</v>
      </c>
      <c r="F744" s="37">
        <v>294.37099999999998</v>
      </c>
      <c r="G744" s="37">
        <v>2.46</v>
      </c>
      <c r="H744" s="36">
        <v>176.607</v>
      </c>
      <c r="I744" s="36">
        <v>2.5089999999999999</v>
      </c>
    </row>
    <row r="745" spans="1:9" x14ac:dyDescent="0.2">
      <c r="A745" s="40">
        <v>47848</v>
      </c>
      <c r="B745" s="38">
        <v>2030</v>
      </c>
      <c r="C745" s="38">
        <v>12</v>
      </c>
      <c r="D745" s="37">
        <v>152.21600000000001</v>
      </c>
      <c r="E745" s="37">
        <v>1.8759999999999999</v>
      </c>
      <c r="F745" s="37">
        <v>294.96699999999998</v>
      </c>
      <c r="G745" s="37">
        <v>2.4590000000000001</v>
      </c>
      <c r="H745" s="36">
        <v>176.96199999999999</v>
      </c>
      <c r="I745" s="36">
        <v>2.4340000000000002</v>
      </c>
    </row>
    <row r="746" spans="1:9" x14ac:dyDescent="0.2">
      <c r="A746" s="40">
        <v>47879</v>
      </c>
      <c r="B746" s="38">
        <v>2031</v>
      </c>
      <c r="C746" s="38">
        <v>1</v>
      </c>
      <c r="D746" s="37">
        <v>152.458</v>
      </c>
      <c r="E746" s="37">
        <v>1.9179999999999999</v>
      </c>
      <c r="F746" s="37">
        <v>295.57299999999998</v>
      </c>
      <c r="G746" s="37">
        <v>2.4940000000000002</v>
      </c>
      <c r="H746" s="36">
        <v>177.316</v>
      </c>
      <c r="I746" s="36">
        <v>2.431</v>
      </c>
    </row>
    <row r="747" spans="1:9" x14ac:dyDescent="0.2">
      <c r="A747" s="40">
        <v>47907</v>
      </c>
      <c r="B747" s="38">
        <v>2031</v>
      </c>
      <c r="C747" s="38">
        <v>2</v>
      </c>
      <c r="D747" s="37">
        <v>152.68799999999999</v>
      </c>
      <c r="E747" s="37">
        <v>1.8320000000000001</v>
      </c>
      <c r="F747" s="37">
        <v>296.14800000000002</v>
      </c>
      <c r="G747" s="37">
        <v>2.3580000000000001</v>
      </c>
      <c r="H747" s="36">
        <v>177.65600000000001</v>
      </c>
      <c r="I747" s="36">
        <v>2.3210000000000002</v>
      </c>
    </row>
    <row r="748" spans="1:9" x14ac:dyDescent="0.2">
      <c r="A748" s="40">
        <v>47938</v>
      </c>
      <c r="B748" s="38">
        <v>2031</v>
      </c>
      <c r="C748" s="38">
        <v>3</v>
      </c>
      <c r="D748" s="37">
        <v>152.91999999999999</v>
      </c>
      <c r="E748" s="37">
        <v>1.8360000000000001</v>
      </c>
      <c r="F748" s="37">
        <v>296.71899999999999</v>
      </c>
      <c r="G748" s="37">
        <v>2.3380000000000001</v>
      </c>
      <c r="H748" s="36">
        <v>178.00200000000001</v>
      </c>
      <c r="I748" s="36">
        <v>2.363</v>
      </c>
    </row>
    <row r="749" spans="1:9" x14ac:dyDescent="0.2">
      <c r="A749" s="40">
        <v>47968</v>
      </c>
      <c r="B749" s="38">
        <v>2031</v>
      </c>
      <c r="C749" s="38">
        <v>4</v>
      </c>
      <c r="D749" s="37">
        <v>153.16</v>
      </c>
      <c r="E749" s="37">
        <v>1.8979999999999999</v>
      </c>
      <c r="F749" s="37">
        <v>297.30500000000001</v>
      </c>
      <c r="G749" s="37">
        <v>2.3980000000000001</v>
      </c>
      <c r="H749" s="36">
        <v>178.364</v>
      </c>
      <c r="I749" s="36">
        <v>2.4710000000000001</v>
      </c>
    </row>
    <row r="750" spans="1:9" x14ac:dyDescent="0.2">
      <c r="A750" s="40">
        <v>47999</v>
      </c>
      <c r="B750" s="38">
        <v>2031</v>
      </c>
      <c r="C750" s="38">
        <v>5</v>
      </c>
      <c r="D750" s="37">
        <v>153.399</v>
      </c>
      <c r="E750" s="37">
        <v>1.8919999999999999</v>
      </c>
      <c r="F750" s="37">
        <v>297.88799999999998</v>
      </c>
      <c r="G750" s="37">
        <v>2.3780000000000001</v>
      </c>
      <c r="H750" s="36">
        <v>178.727</v>
      </c>
      <c r="I750" s="36">
        <v>2.4660000000000002</v>
      </c>
    </row>
    <row r="751" spans="1:9" x14ac:dyDescent="0.2">
      <c r="A751" s="40">
        <v>48029</v>
      </c>
      <c r="B751" s="38">
        <v>2031</v>
      </c>
      <c r="C751" s="38">
        <v>6</v>
      </c>
      <c r="D751" s="37">
        <v>153.63800000000001</v>
      </c>
      <c r="E751" s="37">
        <v>1.881</v>
      </c>
      <c r="F751" s="37">
        <v>298.46800000000002</v>
      </c>
      <c r="G751" s="37">
        <v>2.359</v>
      </c>
      <c r="H751" s="36">
        <v>179.08500000000001</v>
      </c>
      <c r="I751" s="36">
        <v>2.4329999999999998</v>
      </c>
    </row>
    <row r="752" spans="1:9" x14ac:dyDescent="0.2">
      <c r="A752" s="40">
        <v>48060</v>
      </c>
      <c r="B752" s="38">
        <v>2031</v>
      </c>
      <c r="C752" s="38">
        <v>7</v>
      </c>
      <c r="D752" s="37">
        <v>153.875</v>
      </c>
      <c r="E752" s="37">
        <v>1.8680000000000001</v>
      </c>
      <c r="F752" s="37">
        <v>299.04300000000001</v>
      </c>
      <c r="G752" s="37">
        <v>2.34</v>
      </c>
      <c r="H752" s="36">
        <v>179.43799999999999</v>
      </c>
      <c r="I752" s="36">
        <v>2.3919999999999999</v>
      </c>
    </row>
    <row r="753" spans="1:9" x14ac:dyDescent="0.2">
      <c r="A753" s="40">
        <v>48091</v>
      </c>
      <c r="B753" s="38">
        <v>2031</v>
      </c>
      <c r="C753" s="38">
        <v>8</v>
      </c>
      <c r="D753" s="37">
        <v>154.114</v>
      </c>
      <c r="E753" s="37">
        <v>1.8839999999999999</v>
      </c>
      <c r="F753" s="37">
        <v>299.625</v>
      </c>
      <c r="G753" s="37">
        <v>2.3580000000000001</v>
      </c>
      <c r="H753" s="36">
        <v>179.791</v>
      </c>
      <c r="I753" s="36">
        <v>2.3879999999999999</v>
      </c>
    </row>
    <row r="754" spans="1:9" x14ac:dyDescent="0.2">
      <c r="A754" s="40">
        <v>48121</v>
      </c>
      <c r="B754" s="38">
        <v>2031</v>
      </c>
      <c r="C754" s="38">
        <v>9</v>
      </c>
      <c r="D754" s="37">
        <v>154.34899999999999</v>
      </c>
      <c r="E754" s="37">
        <v>1.839</v>
      </c>
      <c r="F754" s="37">
        <v>300.19400000000002</v>
      </c>
      <c r="G754" s="37">
        <v>2.3010000000000002</v>
      </c>
      <c r="H754" s="36">
        <v>180.13399999999999</v>
      </c>
      <c r="I754" s="36">
        <v>2.3140000000000001</v>
      </c>
    </row>
    <row r="755" spans="1:9" x14ac:dyDescent="0.2">
      <c r="A755" s="40">
        <v>48152</v>
      </c>
      <c r="B755" s="38">
        <v>2031</v>
      </c>
      <c r="C755" s="38">
        <v>10</v>
      </c>
      <c r="D755" s="37">
        <v>154.58199999999999</v>
      </c>
      <c r="E755" s="37">
        <v>1.829</v>
      </c>
      <c r="F755" s="37">
        <v>300.76100000000002</v>
      </c>
      <c r="G755" s="37">
        <v>2.2909999999999999</v>
      </c>
      <c r="H755" s="36">
        <v>180.47800000000001</v>
      </c>
      <c r="I755" s="36">
        <v>2.3170000000000002</v>
      </c>
    </row>
    <row r="756" spans="1:9" x14ac:dyDescent="0.2">
      <c r="A756" s="40">
        <v>48182</v>
      </c>
      <c r="B756" s="38">
        <v>2031</v>
      </c>
      <c r="C756" s="38">
        <v>11</v>
      </c>
      <c r="D756" s="37">
        <v>154.815</v>
      </c>
      <c r="E756" s="37">
        <v>1.8260000000000001</v>
      </c>
      <c r="F756" s="37">
        <v>301.32900000000001</v>
      </c>
      <c r="G756" s="37">
        <v>2.29</v>
      </c>
      <c r="H756" s="36">
        <v>180.83099999999999</v>
      </c>
      <c r="I756" s="36">
        <v>2.367</v>
      </c>
    </row>
    <row r="757" spans="1:9" x14ac:dyDescent="0.2">
      <c r="A757" s="40">
        <v>48213</v>
      </c>
      <c r="B757" s="38">
        <v>2031</v>
      </c>
      <c r="C757" s="38">
        <v>12</v>
      </c>
      <c r="D757" s="37">
        <v>155.04900000000001</v>
      </c>
      <c r="E757" s="37">
        <v>1.829</v>
      </c>
      <c r="F757" s="37">
        <v>301.89999999999998</v>
      </c>
      <c r="G757" s="37">
        <v>2.298</v>
      </c>
      <c r="H757" s="36">
        <v>181.19499999999999</v>
      </c>
      <c r="I757" s="36">
        <v>2.4430000000000001</v>
      </c>
    </row>
    <row r="758" spans="1:9" x14ac:dyDescent="0.2">
      <c r="A758" s="40">
        <v>48244</v>
      </c>
      <c r="B758" s="38">
        <v>2032</v>
      </c>
      <c r="C758" s="38">
        <v>1</v>
      </c>
      <c r="D758" s="37">
        <v>155.28800000000001</v>
      </c>
      <c r="E758" s="37">
        <v>1.865</v>
      </c>
      <c r="F758" s="37">
        <v>302.48399999999998</v>
      </c>
      <c r="G758" s="37">
        <v>2.3479999999999999</v>
      </c>
      <c r="H758" s="36">
        <v>181.571</v>
      </c>
      <c r="I758" s="36">
        <v>2.5219999999999998</v>
      </c>
    </row>
    <row r="759" spans="1:9" x14ac:dyDescent="0.2">
      <c r="A759" s="40">
        <v>48273</v>
      </c>
      <c r="B759" s="38">
        <v>2032</v>
      </c>
      <c r="C759" s="38">
        <v>2</v>
      </c>
      <c r="D759" s="37">
        <v>155.52099999999999</v>
      </c>
      <c r="E759" s="37">
        <v>1.8109999999999999</v>
      </c>
      <c r="F759" s="37">
        <v>303.05500000000001</v>
      </c>
      <c r="G759" s="37">
        <v>2.286</v>
      </c>
      <c r="H759" s="36">
        <v>181.934</v>
      </c>
      <c r="I759" s="36">
        <v>2.42</v>
      </c>
    </row>
    <row r="760" spans="1:9" x14ac:dyDescent="0.2">
      <c r="A760" s="40">
        <v>48304</v>
      </c>
      <c r="B760" s="38">
        <v>2032</v>
      </c>
      <c r="C760" s="38">
        <v>3</v>
      </c>
      <c r="D760" s="37">
        <v>155.75399999999999</v>
      </c>
      <c r="E760" s="37">
        <v>1.8169999999999999</v>
      </c>
      <c r="F760" s="37">
        <v>303.62900000000002</v>
      </c>
      <c r="G760" s="37">
        <v>2.2999999999999998</v>
      </c>
      <c r="H760" s="36">
        <v>182.28800000000001</v>
      </c>
      <c r="I760" s="36">
        <v>2.3639999999999999</v>
      </c>
    </row>
    <row r="761" spans="1:9" x14ac:dyDescent="0.2">
      <c r="A761" s="40">
        <v>48334</v>
      </c>
      <c r="B761" s="38">
        <v>2032</v>
      </c>
      <c r="C761" s="38">
        <v>4</v>
      </c>
      <c r="D761" s="37">
        <v>155.99199999999999</v>
      </c>
      <c r="E761" s="37">
        <v>1.847</v>
      </c>
      <c r="F761" s="37">
        <v>304.21699999999998</v>
      </c>
      <c r="G761" s="37">
        <v>2.3460000000000001</v>
      </c>
      <c r="H761" s="36">
        <v>182.64500000000001</v>
      </c>
      <c r="I761" s="36">
        <v>2.3740000000000001</v>
      </c>
    </row>
    <row r="762" spans="1:9" x14ac:dyDescent="0.2">
      <c r="A762" s="40">
        <v>48365</v>
      </c>
      <c r="B762" s="38">
        <v>2032</v>
      </c>
      <c r="C762" s="38">
        <v>5</v>
      </c>
      <c r="D762" s="37">
        <v>156.22900000000001</v>
      </c>
      <c r="E762" s="37">
        <v>1.8380000000000001</v>
      </c>
      <c r="F762" s="37">
        <v>304.80500000000001</v>
      </c>
      <c r="G762" s="37">
        <v>2.3439999999999999</v>
      </c>
      <c r="H762" s="36">
        <v>183.005</v>
      </c>
      <c r="I762" s="36">
        <v>2.3919999999999999</v>
      </c>
    </row>
    <row r="763" spans="1:9" x14ac:dyDescent="0.2">
      <c r="A763" s="40">
        <v>48395</v>
      </c>
      <c r="B763" s="38">
        <v>2032</v>
      </c>
      <c r="C763" s="38">
        <v>6</v>
      </c>
      <c r="D763" s="37">
        <v>156.464</v>
      </c>
      <c r="E763" s="37">
        <v>1.823</v>
      </c>
      <c r="F763" s="37">
        <v>305.39100000000002</v>
      </c>
      <c r="G763" s="37">
        <v>2.3319999999999999</v>
      </c>
      <c r="H763" s="36">
        <v>183.37200000000001</v>
      </c>
      <c r="I763" s="36">
        <v>2.4329999999999998</v>
      </c>
    </row>
    <row r="764" spans="1:9" x14ac:dyDescent="0.2">
      <c r="A764" s="40">
        <v>48426</v>
      </c>
      <c r="B764" s="38">
        <v>2032</v>
      </c>
      <c r="C764" s="38">
        <v>7</v>
      </c>
      <c r="D764" s="37">
        <v>156.69900000000001</v>
      </c>
      <c r="E764" s="37">
        <v>1.8140000000000001</v>
      </c>
      <c r="F764" s="37">
        <v>305.97300000000001</v>
      </c>
      <c r="G764" s="37">
        <v>2.3130000000000002</v>
      </c>
      <c r="H764" s="36">
        <v>183.739</v>
      </c>
      <c r="I764" s="36">
        <v>2.431</v>
      </c>
    </row>
    <row r="765" spans="1:9" x14ac:dyDescent="0.2">
      <c r="A765" s="40">
        <v>48457</v>
      </c>
      <c r="B765" s="38">
        <v>2032</v>
      </c>
      <c r="C765" s="38">
        <v>8</v>
      </c>
      <c r="D765" s="37">
        <v>156.93700000000001</v>
      </c>
      <c r="E765" s="37">
        <v>1.8420000000000001</v>
      </c>
      <c r="F765" s="37">
        <v>306.56</v>
      </c>
      <c r="G765" s="37">
        <v>2.3250000000000002</v>
      </c>
      <c r="H765" s="36">
        <v>184.10300000000001</v>
      </c>
      <c r="I765" s="36">
        <v>2.4</v>
      </c>
    </row>
    <row r="766" spans="1:9" x14ac:dyDescent="0.2">
      <c r="A766" s="40">
        <v>48487</v>
      </c>
      <c r="B766" s="38">
        <v>2032</v>
      </c>
      <c r="C766" s="38">
        <v>9</v>
      </c>
      <c r="D766" s="37">
        <v>157.173</v>
      </c>
      <c r="E766" s="37">
        <v>1.8160000000000001</v>
      </c>
      <c r="F766" s="37">
        <v>307.13099999999997</v>
      </c>
      <c r="G766" s="37">
        <v>2.2570000000000001</v>
      </c>
      <c r="H766" s="36">
        <v>184.446</v>
      </c>
      <c r="I766" s="36">
        <v>2.2559999999999998</v>
      </c>
    </row>
    <row r="767" spans="1:9" x14ac:dyDescent="0.2">
      <c r="A767" s="40">
        <v>48518</v>
      </c>
      <c r="B767" s="38">
        <v>2032</v>
      </c>
      <c r="C767" s="38">
        <v>10</v>
      </c>
      <c r="D767" s="37">
        <v>157.41</v>
      </c>
      <c r="E767" s="37">
        <v>1.8240000000000001</v>
      </c>
      <c r="F767" s="37">
        <v>307.697</v>
      </c>
      <c r="G767" s="37">
        <v>2.2349999999999999</v>
      </c>
      <c r="H767" s="36">
        <v>184.78200000000001</v>
      </c>
      <c r="I767" s="36">
        <v>2.214</v>
      </c>
    </row>
    <row r="768" spans="1:9" x14ac:dyDescent="0.2">
      <c r="A768" s="40">
        <v>48548</v>
      </c>
      <c r="B768" s="38">
        <v>2032</v>
      </c>
      <c r="C768" s="38">
        <v>11</v>
      </c>
      <c r="D768" s="37">
        <v>157.648</v>
      </c>
      <c r="E768" s="37">
        <v>1.8340000000000001</v>
      </c>
      <c r="F768" s="37">
        <v>308.262</v>
      </c>
      <c r="G768" s="37">
        <v>2.2250000000000001</v>
      </c>
      <c r="H768" s="36">
        <v>185.12700000000001</v>
      </c>
      <c r="I768" s="36">
        <v>2.2629999999999999</v>
      </c>
    </row>
    <row r="769" spans="1:9" x14ac:dyDescent="0.2">
      <c r="A769" s="40">
        <v>48579</v>
      </c>
      <c r="B769" s="38">
        <v>2032</v>
      </c>
      <c r="C769" s="38">
        <v>12</v>
      </c>
      <c r="D769" s="37">
        <v>157.88900000000001</v>
      </c>
      <c r="E769" s="37">
        <v>1.8460000000000001</v>
      </c>
      <c r="F769" s="37">
        <v>308.827</v>
      </c>
      <c r="G769" s="37">
        <v>2.2240000000000002</v>
      </c>
      <c r="H769" s="36">
        <v>185.489</v>
      </c>
      <c r="I769" s="36">
        <v>2.3719999999999999</v>
      </c>
    </row>
    <row r="770" spans="1:9" x14ac:dyDescent="0.2">
      <c r="A770" s="40">
        <v>48610</v>
      </c>
      <c r="B770" s="38">
        <v>2033</v>
      </c>
      <c r="C770" s="38">
        <v>1</v>
      </c>
      <c r="D770" s="37">
        <v>158.13499999999999</v>
      </c>
      <c r="E770" s="37">
        <v>1.89</v>
      </c>
      <c r="F770" s="37">
        <v>309.40499999999997</v>
      </c>
      <c r="G770" s="37">
        <v>2.2669999999999999</v>
      </c>
      <c r="H770" s="36">
        <v>185.869</v>
      </c>
      <c r="I770" s="36">
        <v>2.4830000000000001</v>
      </c>
    </row>
    <row r="771" spans="1:9" x14ac:dyDescent="0.2">
      <c r="A771" s="40">
        <v>48638</v>
      </c>
      <c r="B771" s="38">
        <v>2033</v>
      </c>
      <c r="C771" s="38">
        <v>2</v>
      </c>
      <c r="D771" s="37">
        <v>158.37200000000001</v>
      </c>
      <c r="E771" s="37">
        <v>1.8109999999999999</v>
      </c>
      <c r="F771" s="37">
        <v>309.95800000000003</v>
      </c>
      <c r="G771" s="37">
        <v>2.169</v>
      </c>
      <c r="H771" s="36">
        <v>186.23099999999999</v>
      </c>
      <c r="I771" s="36">
        <v>2.363</v>
      </c>
    </row>
    <row r="772" spans="1:9" x14ac:dyDescent="0.2">
      <c r="A772" s="40">
        <v>48669</v>
      </c>
      <c r="B772" s="38">
        <v>2033</v>
      </c>
      <c r="C772" s="38">
        <v>3</v>
      </c>
      <c r="D772" s="37">
        <v>158.61000000000001</v>
      </c>
      <c r="E772" s="37">
        <v>1.8220000000000001</v>
      </c>
      <c r="F772" s="37">
        <v>310.517</v>
      </c>
      <c r="G772" s="37">
        <v>2.1840000000000002</v>
      </c>
      <c r="H772" s="36">
        <v>186.58699999999999</v>
      </c>
      <c r="I772" s="36">
        <v>2.3199999999999998</v>
      </c>
    </row>
    <row r="773" spans="1:9" x14ac:dyDescent="0.2">
      <c r="A773" s="40">
        <v>48699</v>
      </c>
      <c r="B773" s="38">
        <v>2033</v>
      </c>
      <c r="C773" s="38">
        <v>4</v>
      </c>
      <c r="D773" s="37">
        <v>158.858</v>
      </c>
      <c r="E773" s="37">
        <v>1.891</v>
      </c>
      <c r="F773" s="37">
        <v>311.09800000000001</v>
      </c>
      <c r="G773" s="37">
        <v>2.2679999999999998</v>
      </c>
      <c r="H773" s="36">
        <v>186.95099999999999</v>
      </c>
      <c r="I773" s="36">
        <v>2.3660000000000001</v>
      </c>
    </row>
    <row r="774" spans="1:9" x14ac:dyDescent="0.2">
      <c r="A774" s="40">
        <v>48730</v>
      </c>
      <c r="B774" s="38">
        <v>2033</v>
      </c>
      <c r="C774" s="38">
        <v>5</v>
      </c>
      <c r="D774" s="37">
        <v>159.107</v>
      </c>
      <c r="E774" s="37">
        <v>1.891</v>
      </c>
      <c r="F774" s="37">
        <v>311.67899999999997</v>
      </c>
      <c r="G774" s="37">
        <v>2.2669999999999999</v>
      </c>
      <c r="H774" s="36">
        <v>187.315</v>
      </c>
      <c r="I774" s="36">
        <v>2.3620000000000001</v>
      </c>
    </row>
    <row r="775" spans="1:9" x14ac:dyDescent="0.2">
      <c r="A775" s="40">
        <v>48760</v>
      </c>
      <c r="B775" s="38">
        <v>2033</v>
      </c>
      <c r="C775" s="38">
        <v>6</v>
      </c>
      <c r="D775" s="37">
        <v>159.35400000000001</v>
      </c>
      <c r="E775" s="37">
        <v>1.8859999999999999</v>
      </c>
      <c r="F775" s="37">
        <v>312.26100000000002</v>
      </c>
      <c r="G775" s="37">
        <v>2.2610000000000001</v>
      </c>
      <c r="H775" s="36">
        <v>187.68199999999999</v>
      </c>
      <c r="I775" s="36">
        <v>2.3759999999999999</v>
      </c>
    </row>
    <row r="776" spans="1:9" x14ac:dyDescent="0.2">
      <c r="A776" s="40">
        <v>48791</v>
      </c>
      <c r="B776" s="38">
        <v>2033</v>
      </c>
      <c r="C776" s="38">
        <v>7</v>
      </c>
      <c r="D776" s="37">
        <v>159.602</v>
      </c>
      <c r="E776" s="37">
        <v>1.879</v>
      </c>
      <c r="F776" s="37">
        <v>312.84500000000003</v>
      </c>
      <c r="G776" s="37">
        <v>2.2709999999999999</v>
      </c>
      <c r="H776" s="36">
        <v>188.048</v>
      </c>
      <c r="I776" s="36">
        <v>2.367</v>
      </c>
    </row>
    <row r="777" spans="1:9" x14ac:dyDescent="0.2">
      <c r="A777" s="40">
        <v>48822</v>
      </c>
      <c r="B777" s="38">
        <v>2033</v>
      </c>
      <c r="C777" s="38">
        <v>8</v>
      </c>
      <c r="D777" s="37">
        <v>159.85300000000001</v>
      </c>
      <c r="E777" s="37">
        <v>1.903</v>
      </c>
      <c r="F777" s="37">
        <v>313.44900000000001</v>
      </c>
      <c r="G777" s="37">
        <v>2.3380000000000001</v>
      </c>
      <c r="H777" s="36">
        <v>188.41399999999999</v>
      </c>
      <c r="I777" s="36">
        <v>2.359</v>
      </c>
    </row>
    <row r="778" spans="1:9" x14ac:dyDescent="0.2">
      <c r="A778" s="40">
        <v>48852</v>
      </c>
      <c r="B778" s="38">
        <v>2033</v>
      </c>
      <c r="C778" s="38">
        <v>9</v>
      </c>
      <c r="D778" s="37">
        <v>160.09899999999999</v>
      </c>
      <c r="E778" s="37">
        <v>1.8680000000000001</v>
      </c>
      <c r="F778" s="37">
        <v>314.05399999999997</v>
      </c>
      <c r="G778" s="37">
        <v>2.343</v>
      </c>
      <c r="H778" s="36">
        <v>188.76400000000001</v>
      </c>
      <c r="I778" s="36">
        <v>2.2530000000000001</v>
      </c>
    </row>
    <row r="779" spans="1:9" x14ac:dyDescent="0.2">
      <c r="A779" s="40">
        <v>48883</v>
      </c>
      <c r="B779" s="38">
        <v>2033</v>
      </c>
      <c r="C779" s="38">
        <v>10</v>
      </c>
      <c r="D779" s="37">
        <v>160.34700000000001</v>
      </c>
      <c r="E779" s="37">
        <v>1.8680000000000001</v>
      </c>
      <c r="F779" s="37">
        <v>314.67</v>
      </c>
      <c r="G779" s="37">
        <v>2.379</v>
      </c>
      <c r="H779" s="36">
        <v>189.10900000000001</v>
      </c>
      <c r="I779" s="36">
        <v>2.2120000000000002</v>
      </c>
    </row>
    <row r="780" spans="1:9" x14ac:dyDescent="0.2">
      <c r="A780" s="40">
        <v>48913</v>
      </c>
      <c r="B780" s="38">
        <v>2033</v>
      </c>
      <c r="C780" s="38">
        <v>11</v>
      </c>
      <c r="D780" s="37">
        <v>160.595</v>
      </c>
      <c r="E780" s="37">
        <v>1.8740000000000001</v>
      </c>
      <c r="F780" s="37">
        <v>315.29300000000001</v>
      </c>
      <c r="G780" s="37">
        <v>2.4020000000000001</v>
      </c>
      <c r="H780" s="36">
        <v>189.45400000000001</v>
      </c>
      <c r="I780" s="36">
        <v>2.2130000000000001</v>
      </c>
    </row>
    <row r="781" spans="1:9" x14ac:dyDescent="0.2">
      <c r="A781" s="40">
        <v>48944</v>
      </c>
      <c r="B781" s="38">
        <v>2033</v>
      </c>
      <c r="C781" s="38">
        <v>12</v>
      </c>
      <c r="D781" s="37">
        <v>160.845</v>
      </c>
      <c r="E781" s="37">
        <v>1.885</v>
      </c>
      <c r="F781" s="37">
        <v>315.92099999999999</v>
      </c>
      <c r="G781" s="37">
        <v>2.4169999999999998</v>
      </c>
      <c r="H781" s="36">
        <v>189.80500000000001</v>
      </c>
      <c r="I781" s="36">
        <v>2.2469999999999999</v>
      </c>
    </row>
    <row r="782" spans="1:9" x14ac:dyDescent="0.2">
      <c r="A782" s="40">
        <v>48975</v>
      </c>
      <c r="B782" s="38">
        <v>2034</v>
      </c>
      <c r="C782" s="38">
        <v>1</v>
      </c>
      <c r="D782" s="37">
        <v>161.101</v>
      </c>
      <c r="E782" s="37">
        <v>1.931</v>
      </c>
      <c r="F782" s="37">
        <v>316.56599999999997</v>
      </c>
      <c r="G782" s="37">
        <v>2.4790000000000001</v>
      </c>
      <c r="H782" s="36">
        <v>190.16900000000001</v>
      </c>
      <c r="I782" s="36">
        <v>2.3250000000000002</v>
      </c>
    </row>
    <row r="783" spans="1:9" x14ac:dyDescent="0.2">
      <c r="A783" s="40">
        <v>49003</v>
      </c>
      <c r="B783" s="38">
        <v>2034</v>
      </c>
      <c r="C783" s="38">
        <v>2</v>
      </c>
      <c r="D783" s="37">
        <v>161.34800000000001</v>
      </c>
      <c r="E783" s="37">
        <v>1.8520000000000001</v>
      </c>
      <c r="F783" s="37">
        <v>317.19</v>
      </c>
      <c r="G783" s="37">
        <v>2.39</v>
      </c>
      <c r="H783" s="36">
        <v>190.52099999999999</v>
      </c>
      <c r="I783" s="36">
        <v>2.2469999999999999</v>
      </c>
    </row>
    <row r="784" spans="1:9" x14ac:dyDescent="0.2">
      <c r="A784" s="40">
        <v>49034</v>
      </c>
      <c r="B784" s="38">
        <v>2034</v>
      </c>
      <c r="C784" s="38">
        <v>3</v>
      </c>
      <c r="D784" s="37">
        <v>161.59700000000001</v>
      </c>
      <c r="E784" s="37">
        <v>1.867</v>
      </c>
      <c r="F784" s="37">
        <v>317.82400000000001</v>
      </c>
      <c r="G784" s="37">
        <v>2.427</v>
      </c>
      <c r="H784" s="36">
        <v>190.87899999999999</v>
      </c>
      <c r="I784" s="36">
        <v>2.278</v>
      </c>
    </row>
    <row r="785" spans="1:9" x14ac:dyDescent="0.2">
      <c r="A785" s="40">
        <v>49064</v>
      </c>
      <c r="B785" s="38">
        <v>2034</v>
      </c>
      <c r="C785" s="38">
        <v>4</v>
      </c>
      <c r="D785" s="37">
        <v>161.85499999999999</v>
      </c>
      <c r="E785" s="37">
        <v>1.9359999999999999</v>
      </c>
      <c r="F785" s="37">
        <v>318.488</v>
      </c>
      <c r="G785" s="37">
        <v>2.536</v>
      </c>
      <c r="H785" s="36">
        <v>191.25200000000001</v>
      </c>
      <c r="I785" s="36">
        <v>2.3690000000000002</v>
      </c>
    </row>
    <row r="786" spans="1:9" x14ac:dyDescent="0.2">
      <c r="A786" s="40">
        <v>49095</v>
      </c>
      <c r="B786" s="38">
        <v>2034</v>
      </c>
      <c r="C786" s="38">
        <v>5</v>
      </c>
      <c r="D786" s="37">
        <v>162.113</v>
      </c>
      <c r="E786" s="37">
        <v>1.929</v>
      </c>
      <c r="F786" s="37">
        <v>319.15600000000001</v>
      </c>
      <c r="G786" s="37">
        <v>2.5430000000000001</v>
      </c>
      <c r="H786" s="36">
        <v>191.625</v>
      </c>
      <c r="I786" s="36">
        <v>2.3620000000000001</v>
      </c>
    </row>
    <row r="787" spans="1:9" x14ac:dyDescent="0.2">
      <c r="A787" s="40">
        <v>49125</v>
      </c>
      <c r="B787" s="38">
        <v>2034</v>
      </c>
      <c r="C787" s="38">
        <v>6</v>
      </c>
      <c r="D787" s="37">
        <v>162.37</v>
      </c>
      <c r="E787" s="37">
        <v>1.913</v>
      </c>
      <c r="F787" s="37">
        <v>319.822</v>
      </c>
      <c r="G787" s="37">
        <v>2.5350000000000001</v>
      </c>
      <c r="H787" s="36">
        <v>191.994</v>
      </c>
      <c r="I787" s="36">
        <v>2.34</v>
      </c>
    </row>
    <row r="788" spans="1:9" x14ac:dyDescent="0.2">
      <c r="A788" s="40">
        <v>49156</v>
      </c>
      <c r="B788" s="38">
        <v>2034</v>
      </c>
      <c r="C788" s="38">
        <v>7</v>
      </c>
      <c r="D788" s="37">
        <v>162.625</v>
      </c>
      <c r="E788" s="37">
        <v>1.905</v>
      </c>
      <c r="F788" s="37">
        <v>320.48599999999999</v>
      </c>
      <c r="G788" s="37">
        <v>2.5209999999999999</v>
      </c>
      <c r="H788" s="36">
        <v>192.36199999999999</v>
      </c>
      <c r="I788" s="36">
        <v>2.3220000000000001</v>
      </c>
    </row>
    <row r="789" spans="1:9" x14ac:dyDescent="0.2">
      <c r="A789" s="40">
        <v>49187</v>
      </c>
      <c r="B789" s="38">
        <v>2034</v>
      </c>
      <c r="C789" s="38">
        <v>8</v>
      </c>
      <c r="D789" s="37">
        <v>162.886</v>
      </c>
      <c r="E789" s="37">
        <v>1.9390000000000001</v>
      </c>
      <c r="F789" s="37">
        <v>321.15899999999999</v>
      </c>
      <c r="G789" s="37">
        <v>2.5470000000000002</v>
      </c>
      <c r="H789" s="36">
        <v>192.73500000000001</v>
      </c>
      <c r="I789" s="36">
        <v>2.3540000000000001</v>
      </c>
    </row>
    <row r="790" spans="1:9" x14ac:dyDescent="0.2">
      <c r="A790" s="40">
        <v>49217</v>
      </c>
      <c r="B790" s="38">
        <v>2034</v>
      </c>
      <c r="C790" s="38">
        <v>9</v>
      </c>
      <c r="D790" s="37">
        <v>163.14400000000001</v>
      </c>
      <c r="E790" s="37">
        <v>1.92</v>
      </c>
      <c r="F790" s="37">
        <v>321.81799999999998</v>
      </c>
      <c r="G790" s="37">
        <v>2.4900000000000002</v>
      </c>
      <c r="H790" s="36">
        <v>193.10400000000001</v>
      </c>
      <c r="I790" s="36">
        <v>2.3180000000000001</v>
      </c>
    </row>
    <row r="791" spans="1:9" x14ac:dyDescent="0.2">
      <c r="A791" s="40">
        <v>49248</v>
      </c>
      <c r="B791" s="38">
        <v>2034</v>
      </c>
      <c r="C791" s="38">
        <v>10</v>
      </c>
      <c r="D791" s="37">
        <v>163.405</v>
      </c>
      <c r="E791" s="37">
        <v>1.9339999999999999</v>
      </c>
      <c r="F791" s="37">
        <v>322.476</v>
      </c>
      <c r="G791" s="37">
        <v>2.4820000000000002</v>
      </c>
      <c r="H791" s="36">
        <v>193.47300000000001</v>
      </c>
      <c r="I791" s="36">
        <v>2.3220000000000001</v>
      </c>
    </row>
    <row r="792" spans="1:9" x14ac:dyDescent="0.2">
      <c r="A792" s="40">
        <v>49278</v>
      </c>
      <c r="B792" s="38">
        <v>2034</v>
      </c>
      <c r="C792" s="38">
        <v>11</v>
      </c>
      <c r="D792" s="37">
        <v>163.667</v>
      </c>
      <c r="E792" s="37">
        <v>1.946</v>
      </c>
      <c r="F792" s="37">
        <v>323.13600000000002</v>
      </c>
      <c r="G792" s="37">
        <v>2.4849999999999999</v>
      </c>
      <c r="H792" s="36">
        <v>193.84399999999999</v>
      </c>
      <c r="I792" s="36">
        <v>2.3250000000000002</v>
      </c>
    </row>
    <row r="793" spans="1:9" x14ac:dyDescent="0.2">
      <c r="A793" s="40">
        <v>49309</v>
      </c>
      <c r="B793" s="38">
        <v>2034</v>
      </c>
      <c r="C793" s="38">
        <v>12</v>
      </c>
      <c r="D793" s="37">
        <v>163.93199999999999</v>
      </c>
      <c r="E793" s="37">
        <v>1.958</v>
      </c>
      <c r="F793" s="37">
        <v>323.8</v>
      </c>
      <c r="G793" s="37">
        <v>2.4940000000000002</v>
      </c>
      <c r="H793" s="36">
        <v>194.21700000000001</v>
      </c>
      <c r="I793" s="36">
        <v>2.3290000000000002</v>
      </c>
    </row>
    <row r="794" spans="1:9" x14ac:dyDescent="0.2">
      <c r="A794" s="40">
        <v>49340</v>
      </c>
      <c r="B794" s="38">
        <v>2035</v>
      </c>
      <c r="C794" s="38">
        <v>1</v>
      </c>
      <c r="D794" s="37">
        <v>164.203</v>
      </c>
      <c r="E794" s="37">
        <v>2.004</v>
      </c>
      <c r="F794" s="37">
        <v>324.47899999999998</v>
      </c>
      <c r="G794" s="37">
        <v>2.544</v>
      </c>
      <c r="H794" s="36">
        <v>194.59800000000001</v>
      </c>
      <c r="I794" s="36">
        <v>2.3780000000000001</v>
      </c>
    </row>
    <row r="795" spans="1:9" x14ac:dyDescent="0.2">
      <c r="A795" s="40">
        <v>49368</v>
      </c>
      <c r="B795" s="38">
        <v>2035</v>
      </c>
      <c r="C795" s="38">
        <v>2</v>
      </c>
      <c r="D795" s="37">
        <v>164.464</v>
      </c>
      <c r="E795" s="37">
        <v>1.921</v>
      </c>
      <c r="F795" s="37">
        <v>325.12700000000001</v>
      </c>
      <c r="G795" s="37">
        <v>2.4239999999999999</v>
      </c>
      <c r="H795" s="36">
        <v>194.96299999999999</v>
      </c>
      <c r="I795" s="36">
        <v>2.278</v>
      </c>
    </row>
    <row r="796" spans="1:9" x14ac:dyDescent="0.2">
      <c r="A796" s="40">
        <v>49399</v>
      </c>
      <c r="B796" s="38">
        <v>2035</v>
      </c>
      <c r="C796" s="38">
        <v>3</v>
      </c>
      <c r="D796" s="37">
        <v>164.727</v>
      </c>
      <c r="E796" s="37">
        <v>1.9350000000000001</v>
      </c>
      <c r="F796" s="37">
        <v>325.77699999999999</v>
      </c>
      <c r="G796" s="37">
        <v>2.427</v>
      </c>
      <c r="H796" s="36">
        <v>195.333</v>
      </c>
      <c r="I796" s="36">
        <v>2.2970000000000002</v>
      </c>
    </row>
    <row r="797" spans="1:9" x14ac:dyDescent="0.2">
      <c r="A797" s="40">
        <v>49429</v>
      </c>
      <c r="B797" s="38">
        <v>2035</v>
      </c>
      <c r="C797" s="38">
        <v>4</v>
      </c>
      <c r="D797" s="37">
        <v>165</v>
      </c>
      <c r="E797" s="37">
        <v>2.0059999999999998</v>
      </c>
      <c r="F797" s="37">
        <v>326.45100000000002</v>
      </c>
      <c r="G797" s="37">
        <v>2.5089999999999999</v>
      </c>
      <c r="H797" s="36">
        <v>195.71700000000001</v>
      </c>
      <c r="I797" s="36">
        <v>2.387</v>
      </c>
    </row>
    <row r="798" spans="1:9" x14ac:dyDescent="0.2">
      <c r="A798" s="40">
        <v>49460</v>
      </c>
      <c r="B798" s="38">
        <v>2035</v>
      </c>
      <c r="C798" s="38">
        <v>5</v>
      </c>
      <c r="D798" s="37">
        <v>165.27199999999999</v>
      </c>
      <c r="E798" s="37">
        <v>2.0009999999999999</v>
      </c>
      <c r="F798" s="37">
        <v>327.125</v>
      </c>
      <c r="G798" s="37">
        <v>2.5059999999999998</v>
      </c>
      <c r="H798" s="36">
        <v>196.102</v>
      </c>
      <c r="I798" s="36">
        <v>2.3849999999999998</v>
      </c>
    </row>
    <row r="799" spans="1:9" x14ac:dyDescent="0.2">
      <c r="A799" s="40">
        <v>49490</v>
      </c>
      <c r="B799" s="38">
        <v>2035</v>
      </c>
      <c r="C799" s="38">
        <v>6</v>
      </c>
      <c r="D799" s="37">
        <v>165.54300000000001</v>
      </c>
      <c r="E799" s="37">
        <v>1.9870000000000001</v>
      </c>
      <c r="F799" s="37">
        <v>327.79899999999998</v>
      </c>
      <c r="G799" s="37">
        <v>2.5</v>
      </c>
      <c r="H799" s="36">
        <v>196.48500000000001</v>
      </c>
      <c r="I799" s="36">
        <v>2.3730000000000002</v>
      </c>
    </row>
    <row r="800" spans="1:9" x14ac:dyDescent="0.2">
      <c r="A800" s="40">
        <v>49521</v>
      </c>
      <c r="B800" s="38">
        <v>2035</v>
      </c>
      <c r="C800" s="38">
        <v>7</v>
      </c>
      <c r="D800" s="37">
        <v>165.81299999999999</v>
      </c>
      <c r="E800" s="37">
        <v>1.9750000000000001</v>
      </c>
      <c r="F800" s="37">
        <v>328.47199999999998</v>
      </c>
      <c r="G800" s="37">
        <v>2.4929999999999999</v>
      </c>
      <c r="H800" s="36">
        <v>196.86799999999999</v>
      </c>
      <c r="I800" s="36">
        <v>2.3620000000000001</v>
      </c>
    </row>
    <row r="801" spans="1:9" x14ac:dyDescent="0.2">
      <c r="A801" s="40">
        <v>49552</v>
      </c>
      <c r="B801" s="38">
        <v>2035</v>
      </c>
      <c r="C801" s="38">
        <v>8</v>
      </c>
      <c r="D801" s="37">
        <v>166.08699999999999</v>
      </c>
      <c r="E801" s="37">
        <v>2</v>
      </c>
      <c r="F801" s="37">
        <v>329.15600000000001</v>
      </c>
      <c r="G801" s="37">
        <v>2.528</v>
      </c>
      <c r="H801" s="36">
        <v>197.25700000000001</v>
      </c>
      <c r="I801" s="36">
        <v>2.3959999999999999</v>
      </c>
    </row>
    <row r="802" spans="1:9" x14ac:dyDescent="0.2">
      <c r="A802" s="40">
        <v>49582</v>
      </c>
      <c r="B802" s="38">
        <v>2035</v>
      </c>
      <c r="C802" s="38">
        <v>9</v>
      </c>
      <c r="D802" s="37">
        <v>166.357</v>
      </c>
      <c r="E802" s="37">
        <v>1.9650000000000001</v>
      </c>
      <c r="F802" s="37">
        <v>329.82900000000001</v>
      </c>
      <c r="G802" s="37">
        <v>2.4820000000000002</v>
      </c>
      <c r="H802" s="36">
        <v>197.64</v>
      </c>
      <c r="I802" s="36">
        <v>2.355</v>
      </c>
    </row>
    <row r="803" spans="1:9" x14ac:dyDescent="0.2">
      <c r="A803" s="40">
        <v>49613</v>
      </c>
      <c r="B803" s="38">
        <v>2035</v>
      </c>
      <c r="C803" s="38">
        <v>10</v>
      </c>
      <c r="D803" s="37">
        <v>166.62700000000001</v>
      </c>
      <c r="E803" s="37">
        <v>1.9650000000000001</v>
      </c>
      <c r="F803" s="37">
        <v>330.505</v>
      </c>
      <c r="G803" s="37">
        <v>2.4860000000000002</v>
      </c>
      <c r="H803" s="36">
        <v>198.023</v>
      </c>
      <c r="I803" s="36">
        <v>2.3519999999999999</v>
      </c>
    </row>
    <row r="804" spans="1:9" x14ac:dyDescent="0.2">
      <c r="A804" s="40">
        <v>49643</v>
      </c>
      <c r="B804" s="38">
        <v>2035</v>
      </c>
      <c r="C804" s="38">
        <v>11</v>
      </c>
      <c r="D804" s="37">
        <v>166.898</v>
      </c>
      <c r="E804" s="37">
        <v>1.968</v>
      </c>
      <c r="F804" s="37">
        <v>331.18599999999998</v>
      </c>
      <c r="G804" s="37">
        <v>2.5009999999999999</v>
      </c>
      <c r="H804" s="36">
        <v>198.40600000000001</v>
      </c>
      <c r="I804" s="36">
        <v>2.3460000000000001</v>
      </c>
    </row>
    <row r="805" spans="1:9" x14ac:dyDescent="0.2">
      <c r="A805" s="40">
        <v>49674</v>
      </c>
      <c r="B805" s="38">
        <v>2035</v>
      </c>
      <c r="C805" s="38">
        <v>12</v>
      </c>
      <c r="D805" s="37">
        <v>167.17</v>
      </c>
      <c r="E805" s="37">
        <v>1.9730000000000001</v>
      </c>
      <c r="F805" s="37">
        <v>331.875</v>
      </c>
      <c r="G805" s="37">
        <v>2.524</v>
      </c>
      <c r="H805" s="36">
        <v>198.78899999999999</v>
      </c>
      <c r="I805" s="36">
        <v>2.3410000000000002</v>
      </c>
    </row>
    <row r="806" spans="1:9" x14ac:dyDescent="0.2">
      <c r="A806" s="40">
        <v>49705</v>
      </c>
      <c r="B806" s="38">
        <v>2036</v>
      </c>
      <c r="C806" s="38">
        <v>1</v>
      </c>
      <c r="D806" s="37">
        <v>167.44800000000001</v>
      </c>
      <c r="E806" s="37">
        <v>2.0150000000000001</v>
      </c>
      <c r="F806" s="37">
        <v>332.58100000000002</v>
      </c>
      <c r="G806" s="37">
        <v>2.585</v>
      </c>
      <c r="H806" s="36">
        <v>199.18100000000001</v>
      </c>
      <c r="I806" s="36">
        <v>2.3929999999999998</v>
      </c>
    </row>
    <row r="807" spans="1:9" x14ac:dyDescent="0.2">
      <c r="A807" s="40">
        <v>49734</v>
      </c>
      <c r="B807" s="38">
        <v>2036</v>
      </c>
      <c r="C807" s="38">
        <v>2</v>
      </c>
      <c r="D807" s="37">
        <v>167.71899999999999</v>
      </c>
      <c r="E807" s="37">
        <v>1.962</v>
      </c>
      <c r="F807" s="37">
        <v>333.26900000000001</v>
      </c>
      <c r="G807" s="37">
        <v>2.5110000000000001</v>
      </c>
      <c r="H807" s="36">
        <v>199.56700000000001</v>
      </c>
      <c r="I807" s="36">
        <v>2.3490000000000002</v>
      </c>
    </row>
    <row r="808" spans="1:9" x14ac:dyDescent="0.2">
      <c r="A808" s="40">
        <v>49765</v>
      </c>
      <c r="B808" s="38">
        <v>2036</v>
      </c>
      <c r="C808" s="38">
        <v>3</v>
      </c>
      <c r="D808" s="37">
        <v>167.99299999999999</v>
      </c>
      <c r="E808" s="37">
        <v>1.976</v>
      </c>
      <c r="F808" s="37">
        <v>333.96</v>
      </c>
      <c r="G808" s="37">
        <v>2.516</v>
      </c>
      <c r="H808" s="36">
        <v>199.96100000000001</v>
      </c>
      <c r="I808" s="36">
        <v>2.3959999999999999</v>
      </c>
    </row>
    <row r="809" spans="1:9" x14ac:dyDescent="0.2">
      <c r="A809" s="40">
        <v>49795</v>
      </c>
      <c r="B809" s="38">
        <v>2036</v>
      </c>
      <c r="C809" s="38">
        <v>4</v>
      </c>
      <c r="D809" s="37">
        <v>168.273</v>
      </c>
      <c r="E809" s="37">
        <v>2.0169999999999999</v>
      </c>
      <c r="F809" s="37">
        <v>334.66500000000002</v>
      </c>
      <c r="G809" s="37">
        <v>2.5640000000000001</v>
      </c>
      <c r="H809" s="36">
        <v>200.36699999999999</v>
      </c>
      <c r="I809" s="36">
        <v>2.4670000000000001</v>
      </c>
    </row>
    <row r="810" spans="1:9" x14ac:dyDescent="0.2">
      <c r="A810" s="40">
        <v>49826</v>
      </c>
      <c r="B810" s="38">
        <v>2036</v>
      </c>
      <c r="C810" s="38">
        <v>5</v>
      </c>
      <c r="D810" s="37">
        <v>168.553</v>
      </c>
      <c r="E810" s="37">
        <v>2.016</v>
      </c>
      <c r="F810" s="37">
        <v>335.37400000000002</v>
      </c>
      <c r="G810" s="37">
        <v>2.5720000000000001</v>
      </c>
      <c r="H810" s="36">
        <v>200.77500000000001</v>
      </c>
      <c r="I810" s="36">
        <v>2.4710000000000001</v>
      </c>
    </row>
    <row r="811" spans="1:9" x14ac:dyDescent="0.2">
      <c r="A811" s="40">
        <v>49856</v>
      </c>
      <c r="B811" s="38">
        <v>2036</v>
      </c>
      <c r="C811" s="38">
        <v>6</v>
      </c>
      <c r="D811" s="37">
        <v>168.83199999999999</v>
      </c>
      <c r="E811" s="37">
        <v>2.0089999999999999</v>
      </c>
      <c r="F811" s="37">
        <v>336.08699999999999</v>
      </c>
      <c r="G811" s="37">
        <v>2.581</v>
      </c>
      <c r="H811" s="36">
        <v>201.18199999999999</v>
      </c>
      <c r="I811" s="36">
        <v>2.4550000000000001</v>
      </c>
    </row>
    <row r="812" spans="1:9" x14ac:dyDescent="0.2">
      <c r="A812" s="40">
        <v>49887</v>
      </c>
      <c r="B812" s="38">
        <v>2036</v>
      </c>
      <c r="C812" s="38">
        <v>7</v>
      </c>
      <c r="D812" s="37">
        <v>169.11099999999999</v>
      </c>
      <c r="E812" s="37">
        <v>2.0019999999999998</v>
      </c>
      <c r="F812" s="37">
        <v>336.80399999999997</v>
      </c>
      <c r="G812" s="37">
        <v>2.589</v>
      </c>
      <c r="H812" s="36">
        <v>201.58500000000001</v>
      </c>
      <c r="I812" s="36">
        <v>2.4350000000000001</v>
      </c>
    </row>
    <row r="813" spans="1:9" x14ac:dyDescent="0.2">
      <c r="A813" s="40">
        <v>49918</v>
      </c>
      <c r="B813" s="38">
        <v>2036</v>
      </c>
      <c r="C813" s="38">
        <v>8</v>
      </c>
      <c r="D813" s="37">
        <v>169.39500000000001</v>
      </c>
      <c r="E813" s="37">
        <v>2.0310000000000001</v>
      </c>
      <c r="F813" s="37">
        <v>337.53500000000003</v>
      </c>
      <c r="G813" s="37">
        <v>2.637</v>
      </c>
      <c r="H813" s="36">
        <v>201.994</v>
      </c>
      <c r="I813" s="36">
        <v>2.46</v>
      </c>
    </row>
    <row r="814" spans="1:9" x14ac:dyDescent="0.2">
      <c r="A814" s="40">
        <v>49948</v>
      </c>
      <c r="B814" s="38">
        <v>2036</v>
      </c>
      <c r="C814" s="38">
        <v>9</v>
      </c>
      <c r="D814" s="37">
        <v>169.67400000000001</v>
      </c>
      <c r="E814" s="37">
        <v>1.9970000000000001</v>
      </c>
      <c r="F814" s="37">
        <v>338.25700000000001</v>
      </c>
      <c r="G814" s="37">
        <v>2.5990000000000002</v>
      </c>
      <c r="H814" s="36">
        <v>202.39500000000001</v>
      </c>
      <c r="I814" s="36">
        <v>2.41</v>
      </c>
    </row>
    <row r="815" spans="1:9" x14ac:dyDescent="0.2">
      <c r="A815" s="40">
        <v>49979</v>
      </c>
      <c r="B815" s="38">
        <v>2036</v>
      </c>
      <c r="C815" s="38">
        <v>10</v>
      </c>
      <c r="D815" s="37">
        <v>169.95500000000001</v>
      </c>
      <c r="E815" s="37">
        <v>2</v>
      </c>
      <c r="F815" s="37">
        <v>338.98500000000001</v>
      </c>
      <c r="G815" s="37">
        <v>2.61</v>
      </c>
      <c r="H815" s="36">
        <v>202.798</v>
      </c>
      <c r="I815" s="36">
        <v>2.415</v>
      </c>
    </row>
    <row r="816" spans="1:9" x14ac:dyDescent="0.2">
      <c r="A816" s="40">
        <v>50009</v>
      </c>
      <c r="B816" s="38">
        <v>2036</v>
      </c>
      <c r="C816" s="38">
        <v>11</v>
      </c>
      <c r="D816" s="37">
        <v>170.23699999999999</v>
      </c>
      <c r="E816" s="37">
        <v>2.008</v>
      </c>
      <c r="F816" s="37">
        <v>339.71800000000002</v>
      </c>
      <c r="G816" s="37">
        <v>2.629</v>
      </c>
      <c r="H816" s="36">
        <v>203.20500000000001</v>
      </c>
      <c r="I816" s="36">
        <v>2.4369999999999998</v>
      </c>
    </row>
    <row r="817" spans="1:9" x14ac:dyDescent="0.2">
      <c r="A817" s="40">
        <v>50040</v>
      </c>
      <c r="B817" s="38">
        <v>2036</v>
      </c>
      <c r="C817" s="38">
        <v>12</v>
      </c>
      <c r="D817" s="37">
        <v>170.52099999999999</v>
      </c>
      <c r="E817" s="37">
        <v>2.0209999999999999</v>
      </c>
      <c r="F817" s="37">
        <v>340.46100000000001</v>
      </c>
      <c r="G817" s="37">
        <v>2.6549999999999998</v>
      </c>
      <c r="H817" s="36">
        <v>203.619</v>
      </c>
      <c r="I817" s="36">
        <v>2.4700000000000002</v>
      </c>
    </row>
    <row r="818" spans="1:9" x14ac:dyDescent="0.2">
      <c r="A818" s="40">
        <v>50071</v>
      </c>
      <c r="B818" s="38">
        <v>2037</v>
      </c>
      <c r="C818" s="38">
        <v>1</v>
      </c>
      <c r="D818" s="37">
        <v>170.81200000000001</v>
      </c>
      <c r="E818" s="37">
        <v>2.0680000000000001</v>
      </c>
      <c r="F818" s="37">
        <v>341.22500000000002</v>
      </c>
      <c r="G818" s="37">
        <v>2.7269999999999999</v>
      </c>
      <c r="H818" s="36">
        <v>204.04499999999999</v>
      </c>
      <c r="I818" s="36">
        <v>2.5409999999999999</v>
      </c>
    </row>
    <row r="819" spans="1:9" x14ac:dyDescent="0.2">
      <c r="A819" s="40">
        <v>50099</v>
      </c>
      <c r="B819" s="38">
        <v>2037</v>
      </c>
      <c r="C819" s="38">
        <v>2</v>
      </c>
      <c r="D819" s="37">
        <v>171.09100000000001</v>
      </c>
      <c r="E819" s="37">
        <v>1.9810000000000001</v>
      </c>
      <c r="F819" s="37">
        <v>341.96100000000001</v>
      </c>
      <c r="G819" s="37">
        <v>2.617</v>
      </c>
      <c r="H819" s="36">
        <v>204.45500000000001</v>
      </c>
      <c r="I819" s="36">
        <v>2.4359999999999999</v>
      </c>
    </row>
    <row r="820" spans="1:9" x14ac:dyDescent="0.2">
      <c r="A820" s="40">
        <v>50130</v>
      </c>
      <c r="B820" s="38">
        <v>2037</v>
      </c>
      <c r="C820" s="38">
        <v>3</v>
      </c>
      <c r="D820" s="37">
        <v>171.37299999999999</v>
      </c>
      <c r="E820" s="37">
        <v>1.994</v>
      </c>
      <c r="F820" s="37">
        <v>342.70400000000001</v>
      </c>
      <c r="G820" s="37">
        <v>2.6379999999999999</v>
      </c>
      <c r="H820" s="36">
        <v>204.86699999999999</v>
      </c>
      <c r="I820" s="36">
        <v>2.4470000000000001</v>
      </c>
    </row>
    <row r="821" spans="1:9" x14ac:dyDescent="0.2">
      <c r="A821" s="40">
        <v>50160</v>
      </c>
      <c r="B821" s="38">
        <v>2037</v>
      </c>
      <c r="C821" s="38">
        <v>4</v>
      </c>
      <c r="D821" s="37">
        <v>171.66499999999999</v>
      </c>
      <c r="E821" s="37">
        <v>2.0659999999999998</v>
      </c>
      <c r="F821" s="37">
        <v>343.476</v>
      </c>
      <c r="G821" s="37">
        <v>2.74</v>
      </c>
      <c r="H821" s="36">
        <v>205.29599999999999</v>
      </c>
      <c r="I821" s="36">
        <v>2.54</v>
      </c>
    </row>
    <row r="822" spans="1:9" x14ac:dyDescent="0.2">
      <c r="A822" s="40">
        <v>50191</v>
      </c>
      <c r="B822" s="38">
        <v>2037</v>
      </c>
      <c r="C822" s="38">
        <v>5</v>
      </c>
      <c r="D822" s="37">
        <v>171.95699999999999</v>
      </c>
      <c r="E822" s="37">
        <v>2.0590000000000002</v>
      </c>
      <c r="F822" s="37">
        <v>344.25099999999998</v>
      </c>
      <c r="G822" s="37">
        <v>2.7389999999999999</v>
      </c>
      <c r="H822" s="36">
        <v>205.727</v>
      </c>
      <c r="I822" s="36">
        <v>2.5470000000000002</v>
      </c>
    </row>
    <row r="823" spans="1:9" x14ac:dyDescent="0.2">
      <c r="A823" s="40">
        <v>50221</v>
      </c>
      <c r="B823" s="38">
        <v>2037</v>
      </c>
      <c r="C823" s="38">
        <v>6</v>
      </c>
      <c r="D823" s="37">
        <v>172.24700000000001</v>
      </c>
      <c r="E823" s="37">
        <v>2.044</v>
      </c>
      <c r="F823" s="37">
        <v>345.024</v>
      </c>
      <c r="G823" s="37">
        <v>2.7280000000000002</v>
      </c>
      <c r="H823" s="36">
        <v>206.15899999999999</v>
      </c>
      <c r="I823" s="36">
        <v>2.552</v>
      </c>
    </row>
    <row r="824" spans="1:9" x14ac:dyDescent="0.2">
      <c r="A824" s="40">
        <v>50252</v>
      </c>
      <c r="B824" s="38">
        <v>2037</v>
      </c>
      <c r="C824" s="38">
        <v>7</v>
      </c>
      <c r="D824" s="37">
        <v>172.536</v>
      </c>
      <c r="E824" s="37">
        <v>2.0329999999999999</v>
      </c>
      <c r="F824" s="37">
        <v>345.79500000000002</v>
      </c>
      <c r="G824" s="37">
        <v>2.7160000000000002</v>
      </c>
      <c r="H824" s="36">
        <v>206.59200000000001</v>
      </c>
      <c r="I824" s="36">
        <v>2.5510000000000002</v>
      </c>
    </row>
    <row r="825" spans="1:9" x14ac:dyDescent="0.2">
      <c r="A825" s="40">
        <v>50283</v>
      </c>
      <c r="B825" s="38">
        <v>2037</v>
      </c>
      <c r="C825" s="38">
        <v>8</v>
      </c>
      <c r="D825" s="37">
        <v>172.83</v>
      </c>
      <c r="E825" s="37">
        <v>2.0640000000000001</v>
      </c>
      <c r="F825" s="37">
        <v>346.57799999999997</v>
      </c>
      <c r="G825" s="37">
        <v>2.7519999999999998</v>
      </c>
      <c r="H825" s="36">
        <v>207.03200000000001</v>
      </c>
      <c r="I825" s="36">
        <v>2.585</v>
      </c>
    </row>
    <row r="826" spans="1:9" x14ac:dyDescent="0.2">
      <c r="A826" s="40">
        <v>50313</v>
      </c>
      <c r="B826" s="38">
        <v>2037</v>
      </c>
      <c r="C826" s="38">
        <v>9</v>
      </c>
      <c r="D826" s="37">
        <v>173.12100000000001</v>
      </c>
      <c r="E826" s="37">
        <v>2.0339999999999998</v>
      </c>
      <c r="F826" s="37">
        <v>347.34899999999999</v>
      </c>
      <c r="G826" s="37">
        <v>2.7010000000000001</v>
      </c>
      <c r="H826" s="36">
        <v>207.464</v>
      </c>
      <c r="I826" s="36">
        <v>2.5329999999999999</v>
      </c>
    </row>
    <row r="827" spans="1:9" x14ac:dyDescent="0.2">
      <c r="A827" s="40">
        <v>50344</v>
      </c>
      <c r="B827" s="38">
        <v>2037</v>
      </c>
      <c r="C827" s="38">
        <v>10</v>
      </c>
      <c r="D827" s="37">
        <v>173.41200000000001</v>
      </c>
      <c r="E827" s="37">
        <v>2.04</v>
      </c>
      <c r="F827" s="37">
        <v>348.12099999999998</v>
      </c>
      <c r="G827" s="37">
        <v>2.7010000000000001</v>
      </c>
      <c r="H827" s="36">
        <v>207.89699999999999</v>
      </c>
      <c r="I827" s="36">
        <v>2.532</v>
      </c>
    </row>
    <row r="828" spans="1:9" x14ac:dyDescent="0.2">
      <c r="A828" s="40">
        <v>50374</v>
      </c>
      <c r="B828" s="38">
        <v>2037</v>
      </c>
      <c r="C828" s="38">
        <v>11</v>
      </c>
      <c r="D828" s="37">
        <v>173.70500000000001</v>
      </c>
      <c r="E828" s="37">
        <v>2.0470000000000002</v>
      </c>
      <c r="F828" s="37">
        <v>348.89699999999999</v>
      </c>
      <c r="G828" s="37">
        <v>2.7069999999999999</v>
      </c>
      <c r="H828" s="36">
        <v>208.333</v>
      </c>
      <c r="I828" s="36">
        <v>2.5459999999999998</v>
      </c>
    </row>
    <row r="829" spans="1:9" x14ac:dyDescent="0.2">
      <c r="A829" s="40">
        <v>50405</v>
      </c>
      <c r="B829" s="38">
        <v>2037</v>
      </c>
      <c r="C829" s="38">
        <v>12</v>
      </c>
      <c r="D829" s="37">
        <v>174</v>
      </c>
      <c r="E829" s="37">
        <v>2.056</v>
      </c>
      <c r="F829" s="37">
        <v>349.67700000000002</v>
      </c>
      <c r="G829" s="37">
        <v>2.718</v>
      </c>
      <c r="H829" s="36">
        <v>208.774</v>
      </c>
      <c r="I829" s="36">
        <v>2.57</v>
      </c>
    </row>
    <row r="830" spans="1:9" x14ac:dyDescent="0.2">
      <c r="A830" s="40">
        <v>50436</v>
      </c>
      <c r="B830" s="38">
        <v>2038</v>
      </c>
      <c r="C830" s="38">
        <v>1</v>
      </c>
      <c r="D830" s="37">
        <v>174.30199999999999</v>
      </c>
      <c r="E830" s="37">
        <v>2.101</v>
      </c>
      <c r="F830" s="37">
        <v>350.476</v>
      </c>
      <c r="G830" s="37">
        <v>2.7770000000000001</v>
      </c>
      <c r="H830" s="36">
        <v>209.227</v>
      </c>
      <c r="I830" s="36">
        <v>2.6339999999999999</v>
      </c>
    </row>
    <row r="831" spans="1:9" x14ac:dyDescent="0.2">
      <c r="A831" s="40">
        <v>50464</v>
      </c>
      <c r="B831" s="38">
        <v>2038</v>
      </c>
      <c r="C831" s="38">
        <v>2</v>
      </c>
      <c r="D831" s="37">
        <v>174.59100000000001</v>
      </c>
      <c r="E831" s="37">
        <v>2.0099999999999998</v>
      </c>
      <c r="F831" s="37">
        <v>351.24200000000002</v>
      </c>
      <c r="G831" s="37">
        <v>2.6549999999999998</v>
      </c>
      <c r="H831" s="36">
        <v>209.661</v>
      </c>
      <c r="I831" s="36">
        <v>2.5190000000000001</v>
      </c>
    </row>
    <row r="832" spans="1:9" x14ac:dyDescent="0.2">
      <c r="A832" s="40">
        <v>50495</v>
      </c>
      <c r="B832" s="38">
        <v>2038</v>
      </c>
      <c r="C832" s="38">
        <v>3</v>
      </c>
      <c r="D832" s="37">
        <v>174.88300000000001</v>
      </c>
      <c r="E832" s="37">
        <v>2.0219999999999998</v>
      </c>
      <c r="F832" s="37">
        <v>352.01400000000001</v>
      </c>
      <c r="G832" s="37">
        <v>2.6669999999999998</v>
      </c>
      <c r="H832" s="36">
        <v>210.09700000000001</v>
      </c>
      <c r="I832" s="36">
        <v>2.5259999999999998</v>
      </c>
    </row>
    <row r="833" spans="1:9" x14ac:dyDescent="0.2">
      <c r="A833" s="40">
        <v>50525</v>
      </c>
      <c r="B833" s="38">
        <v>2038</v>
      </c>
      <c r="C833" s="38">
        <v>4</v>
      </c>
      <c r="D833" s="37">
        <v>175.185</v>
      </c>
      <c r="E833" s="37">
        <v>2.0950000000000002</v>
      </c>
      <c r="F833" s="37">
        <v>352.815</v>
      </c>
      <c r="G833" s="37">
        <v>2.7650000000000001</v>
      </c>
      <c r="H833" s="36">
        <v>210.55</v>
      </c>
      <c r="I833" s="36">
        <v>2.6139999999999999</v>
      </c>
    </row>
    <row r="834" spans="1:9" x14ac:dyDescent="0.2">
      <c r="A834" s="40">
        <v>50556</v>
      </c>
      <c r="B834" s="38">
        <v>2038</v>
      </c>
      <c r="C834" s="38">
        <v>5</v>
      </c>
      <c r="D834" s="37">
        <v>175.48699999999999</v>
      </c>
      <c r="E834" s="37">
        <v>2.089</v>
      </c>
      <c r="F834" s="37">
        <v>353.61700000000002</v>
      </c>
      <c r="G834" s="37">
        <v>2.7610000000000001</v>
      </c>
      <c r="H834" s="36">
        <v>211.00299999999999</v>
      </c>
      <c r="I834" s="36">
        <v>2.6110000000000002</v>
      </c>
    </row>
    <row r="835" spans="1:9" x14ac:dyDescent="0.2">
      <c r="A835" s="40">
        <v>50586</v>
      </c>
      <c r="B835" s="38">
        <v>2038</v>
      </c>
      <c r="C835" s="38">
        <v>6</v>
      </c>
      <c r="D835" s="37">
        <v>175.78800000000001</v>
      </c>
      <c r="E835" s="37">
        <v>2.077</v>
      </c>
      <c r="F835" s="37">
        <v>354.41699999999997</v>
      </c>
      <c r="G835" s="37">
        <v>2.7509999999999999</v>
      </c>
      <c r="H835" s="36">
        <v>211.45500000000001</v>
      </c>
      <c r="I835" s="36">
        <v>2.605</v>
      </c>
    </row>
    <row r="836" spans="1:9" x14ac:dyDescent="0.2">
      <c r="A836" s="40">
        <v>50617</v>
      </c>
      <c r="B836" s="38">
        <v>2038</v>
      </c>
      <c r="C836" s="38">
        <v>7</v>
      </c>
      <c r="D836" s="37">
        <v>176.089</v>
      </c>
      <c r="E836" s="37">
        <v>2.0699999999999998</v>
      </c>
      <c r="F836" s="37">
        <v>355.21699999999998</v>
      </c>
      <c r="G836" s="37">
        <v>2.742</v>
      </c>
      <c r="H836" s="36">
        <v>211.90899999999999</v>
      </c>
      <c r="I836" s="36">
        <v>2.6040000000000001</v>
      </c>
    </row>
    <row r="837" spans="1:9" x14ac:dyDescent="0.2">
      <c r="A837" s="40">
        <v>50648</v>
      </c>
      <c r="B837" s="38">
        <v>2038</v>
      </c>
      <c r="C837" s="38">
        <v>8</v>
      </c>
      <c r="D837" s="37">
        <v>176.39500000000001</v>
      </c>
      <c r="E837" s="37">
        <v>2.1059999999999999</v>
      </c>
      <c r="F837" s="37">
        <v>356.03</v>
      </c>
      <c r="G837" s="37">
        <v>2.7829999999999999</v>
      </c>
      <c r="H837" s="36">
        <v>212.37100000000001</v>
      </c>
      <c r="I837" s="36">
        <v>2.6520000000000001</v>
      </c>
    </row>
    <row r="838" spans="1:9" x14ac:dyDescent="0.2">
      <c r="A838" s="40">
        <v>50678</v>
      </c>
      <c r="B838" s="38">
        <v>2038</v>
      </c>
      <c r="C838" s="38">
        <v>9</v>
      </c>
      <c r="D838" s="37">
        <v>176.69800000000001</v>
      </c>
      <c r="E838" s="37">
        <v>2.081</v>
      </c>
      <c r="F838" s="37">
        <v>356.83300000000003</v>
      </c>
      <c r="G838" s="37">
        <v>2.7370000000000001</v>
      </c>
      <c r="H838" s="36">
        <v>212.82900000000001</v>
      </c>
      <c r="I838" s="36">
        <v>2.6190000000000002</v>
      </c>
    </row>
    <row r="839" spans="1:9" x14ac:dyDescent="0.2">
      <c r="A839" s="40">
        <v>50709</v>
      </c>
      <c r="B839" s="38">
        <v>2038</v>
      </c>
      <c r="C839" s="38">
        <v>10</v>
      </c>
      <c r="D839" s="37">
        <v>177.00299999999999</v>
      </c>
      <c r="E839" s="37">
        <v>2.0910000000000002</v>
      </c>
      <c r="F839" s="37">
        <v>357.63799999999998</v>
      </c>
      <c r="G839" s="37">
        <v>2.7440000000000002</v>
      </c>
      <c r="H839" s="36">
        <v>213.29</v>
      </c>
      <c r="I839" s="36">
        <v>2.6280000000000001</v>
      </c>
    </row>
    <row r="840" spans="1:9" x14ac:dyDescent="0.2">
      <c r="A840" s="40">
        <v>50739</v>
      </c>
      <c r="B840" s="38">
        <v>2038</v>
      </c>
      <c r="C840" s="38">
        <v>11</v>
      </c>
      <c r="D840" s="37">
        <v>177.309</v>
      </c>
      <c r="E840" s="37">
        <v>2.0979999999999999</v>
      </c>
      <c r="F840" s="37">
        <v>358.45100000000002</v>
      </c>
      <c r="G840" s="37">
        <v>2.7589999999999999</v>
      </c>
      <c r="H840" s="36">
        <v>213.75299999999999</v>
      </c>
      <c r="I840" s="36">
        <v>2.633</v>
      </c>
    </row>
    <row r="841" spans="1:9" x14ac:dyDescent="0.2">
      <c r="A841" s="40">
        <v>50770</v>
      </c>
      <c r="B841" s="38">
        <v>2038</v>
      </c>
      <c r="C841" s="38">
        <v>12</v>
      </c>
      <c r="D841" s="37">
        <v>177.61699999999999</v>
      </c>
      <c r="E841" s="37">
        <v>2.1040000000000001</v>
      </c>
      <c r="F841" s="37">
        <v>359.27100000000002</v>
      </c>
      <c r="G841" s="37">
        <v>2.7810000000000001</v>
      </c>
      <c r="H841" s="36">
        <v>214.21700000000001</v>
      </c>
      <c r="I841" s="36">
        <v>2.6379999999999999</v>
      </c>
    </row>
    <row r="842" spans="1:9" x14ac:dyDescent="0.2">
      <c r="A842" s="40">
        <v>50801</v>
      </c>
      <c r="B842" s="38">
        <v>2039</v>
      </c>
      <c r="C842" s="38">
        <v>1</v>
      </c>
      <c r="D842" s="37">
        <v>177.93199999999999</v>
      </c>
      <c r="E842" s="37">
        <v>2.149</v>
      </c>
      <c r="F842" s="37">
        <v>360.113</v>
      </c>
      <c r="G842" s="37">
        <v>2.851</v>
      </c>
      <c r="H842" s="36">
        <v>214.69200000000001</v>
      </c>
      <c r="I842" s="36">
        <v>2.6949999999999998</v>
      </c>
    </row>
    <row r="843" spans="1:9" x14ac:dyDescent="0.2">
      <c r="A843" s="40">
        <v>50829</v>
      </c>
      <c r="B843" s="38">
        <v>2039</v>
      </c>
      <c r="C843" s="38">
        <v>2</v>
      </c>
      <c r="D843" s="37">
        <v>178.23400000000001</v>
      </c>
      <c r="E843" s="37">
        <v>2.0569999999999999</v>
      </c>
      <c r="F843" s="37">
        <v>360.92399999999998</v>
      </c>
      <c r="G843" s="37">
        <v>2.7349999999999999</v>
      </c>
      <c r="H843" s="36">
        <v>215.149</v>
      </c>
      <c r="I843" s="36">
        <v>2.5840000000000001</v>
      </c>
    </row>
    <row r="844" spans="1:9" x14ac:dyDescent="0.2">
      <c r="A844" s="40">
        <v>50860</v>
      </c>
      <c r="B844" s="38">
        <v>2039</v>
      </c>
      <c r="C844" s="38">
        <v>3</v>
      </c>
      <c r="D844" s="37">
        <v>178.53899999999999</v>
      </c>
      <c r="E844" s="37">
        <v>2.0720000000000001</v>
      </c>
      <c r="F844" s="37">
        <v>361.74299999999999</v>
      </c>
      <c r="G844" s="37">
        <v>2.758</v>
      </c>
      <c r="H844" s="36">
        <v>215.61199999999999</v>
      </c>
      <c r="I844" s="36">
        <v>2.61</v>
      </c>
    </row>
    <row r="845" spans="1:9" x14ac:dyDescent="0.2">
      <c r="A845" s="40">
        <v>50890</v>
      </c>
      <c r="B845" s="38">
        <v>2039</v>
      </c>
      <c r="C845" s="38">
        <v>4</v>
      </c>
      <c r="D845" s="37">
        <v>178.85599999999999</v>
      </c>
      <c r="E845" s="37">
        <v>2.1520000000000001</v>
      </c>
      <c r="F845" s="37">
        <v>362.596</v>
      </c>
      <c r="G845" s="37">
        <v>2.8650000000000002</v>
      </c>
      <c r="H845" s="36">
        <v>216.09399999999999</v>
      </c>
      <c r="I845" s="36">
        <v>2.7160000000000002</v>
      </c>
    </row>
    <row r="846" spans="1:9" x14ac:dyDescent="0.2">
      <c r="A846" s="40">
        <v>50921</v>
      </c>
      <c r="B846" s="38">
        <v>2039</v>
      </c>
      <c r="C846" s="38">
        <v>5</v>
      </c>
      <c r="D846" s="37">
        <v>179.17400000000001</v>
      </c>
      <c r="E846" s="37">
        <v>2.15</v>
      </c>
      <c r="F846" s="37">
        <v>363.45100000000002</v>
      </c>
      <c r="G846" s="37">
        <v>2.8660000000000001</v>
      </c>
      <c r="H846" s="36">
        <v>216.577</v>
      </c>
      <c r="I846" s="36">
        <v>2.7160000000000002</v>
      </c>
    </row>
    <row r="847" spans="1:9" x14ac:dyDescent="0.2">
      <c r="A847" s="40">
        <v>50951</v>
      </c>
      <c r="B847" s="38">
        <v>2039</v>
      </c>
      <c r="C847" s="38">
        <v>6</v>
      </c>
      <c r="D847" s="37">
        <v>179.49</v>
      </c>
      <c r="E847" s="37">
        <v>2.141</v>
      </c>
      <c r="F847" s="37">
        <v>364.30500000000001</v>
      </c>
      <c r="G847" s="37">
        <v>2.8559999999999999</v>
      </c>
      <c r="H847" s="36">
        <v>217.059</v>
      </c>
      <c r="I847" s="36">
        <v>2.706</v>
      </c>
    </row>
    <row r="848" spans="1:9" x14ac:dyDescent="0.2">
      <c r="A848" s="40">
        <v>50982</v>
      </c>
      <c r="B848" s="38">
        <v>2039</v>
      </c>
      <c r="C848" s="38">
        <v>7</v>
      </c>
      <c r="D848" s="37">
        <v>179.80600000000001</v>
      </c>
      <c r="E848" s="37">
        <v>2.1320000000000001</v>
      </c>
      <c r="F848" s="37">
        <v>365.15699999999998</v>
      </c>
      <c r="G848" s="37">
        <v>2.8439999999999999</v>
      </c>
      <c r="H848" s="36">
        <v>217.542</v>
      </c>
      <c r="I848" s="36">
        <v>2.702</v>
      </c>
    </row>
    <row r="849" spans="1:9" x14ac:dyDescent="0.2">
      <c r="A849" s="40">
        <v>51013</v>
      </c>
      <c r="B849" s="38">
        <v>2039</v>
      </c>
      <c r="C849" s="38">
        <v>8</v>
      </c>
      <c r="D849" s="37">
        <v>180.12700000000001</v>
      </c>
      <c r="E849" s="37">
        <v>2.161</v>
      </c>
      <c r="F849" s="37">
        <v>366.02100000000002</v>
      </c>
      <c r="G849" s="37">
        <v>2.8769999999999998</v>
      </c>
      <c r="H849" s="36">
        <v>218.035</v>
      </c>
      <c r="I849" s="36">
        <v>2.7559999999999998</v>
      </c>
    </row>
    <row r="850" spans="1:9" x14ac:dyDescent="0.2">
      <c r="A850" s="40">
        <v>51043</v>
      </c>
      <c r="B850" s="38">
        <v>2039</v>
      </c>
      <c r="C850" s="38">
        <v>9</v>
      </c>
      <c r="D850" s="37">
        <v>180.44200000000001</v>
      </c>
      <c r="E850" s="37">
        <v>2.1230000000000002</v>
      </c>
      <c r="F850" s="37">
        <v>366.87099999999998</v>
      </c>
      <c r="G850" s="37">
        <v>2.8220000000000001</v>
      </c>
      <c r="H850" s="36">
        <v>218.52500000000001</v>
      </c>
      <c r="I850" s="36">
        <v>2.7280000000000002</v>
      </c>
    </row>
    <row r="851" spans="1:9" x14ac:dyDescent="0.2">
      <c r="A851" s="40">
        <v>51074</v>
      </c>
      <c r="B851" s="38">
        <v>2039</v>
      </c>
      <c r="C851" s="38">
        <v>10</v>
      </c>
      <c r="D851" s="37">
        <v>180.75899999999999</v>
      </c>
      <c r="E851" s="37">
        <v>2.125</v>
      </c>
      <c r="F851" s="37">
        <v>367.72699999999998</v>
      </c>
      <c r="G851" s="37">
        <v>2.8359999999999999</v>
      </c>
      <c r="H851" s="36">
        <v>219.018</v>
      </c>
      <c r="I851" s="36">
        <v>2.742</v>
      </c>
    </row>
    <row r="852" spans="1:9" x14ac:dyDescent="0.2">
      <c r="A852" s="40">
        <v>51104</v>
      </c>
      <c r="B852" s="38">
        <v>2039</v>
      </c>
      <c r="C852" s="38">
        <v>11</v>
      </c>
      <c r="D852" s="37">
        <v>181.077</v>
      </c>
      <c r="E852" s="37">
        <v>2.1320000000000001</v>
      </c>
      <c r="F852" s="37">
        <v>368.596</v>
      </c>
      <c r="G852" s="37">
        <v>2.875</v>
      </c>
      <c r="H852" s="36">
        <v>219.51400000000001</v>
      </c>
      <c r="I852" s="36">
        <v>2.7480000000000002</v>
      </c>
    </row>
    <row r="853" spans="1:9" x14ac:dyDescent="0.2">
      <c r="A853" s="40">
        <v>51135</v>
      </c>
      <c r="B853" s="38">
        <v>2039</v>
      </c>
      <c r="C853" s="38">
        <v>12</v>
      </c>
      <c r="D853" s="37">
        <v>181.39699999999999</v>
      </c>
      <c r="E853" s="37">
        <v>2.1419999999999999</v>
      </c>
      <c r="F853" s="37">
        <v>369.48599999999999</v>
      </c>
      <c r="G853" s="37">
        <v>2.9340000000000002</v>
      </c>
      <c r="H853" s="36">
        <v>220.011</v>
      </c>
      <c r="I853" s="36">
        <v>2.75</v>
      </c>
    </row>
    <row r="854" spans="1:9" x14ac:dyDescent="0.2">
      <c r="A854" s="40">
        <v>51166</v>
      </c>
      <c r="B854" s="38">
        <v>2040</v>
      </c>
      <c r="C854" s="38">
        <v>1</v>
      </c>
      <c r="D854" s="37">
        <v>181.72399999999999</v>
      </c>
      <c r="E854" s="37">
        <v>2.1859999999999999</v>
      </c>
      <c r="F854" s="37">
        <v>370.40699999999998</v>
      </c>
      <c r="G854" s="37">
        <v>3.0339999999999998</v>
      </c>
      <c r="H854" s="36">
        <v>220.518</v>
      </c>
      <c r="I854" s="36">
        <v>2.8029999999999999</v>
      </c>
    </row>
    <row r="855" spans="1:9" x14ac:dyDescent="0.2">
      <c r="A855" s="40">
        <v>51195</v>
      </c>
      <c r="B855" s="38">
        <v>2040</v>
      </c>
      <c r="C855" s="38">
        <v>2</v>
      </c>
      <c r="D855" s="37">
        <v>182.042</v>
      </c>
      <c r="E855" s="37">
        <v>2.12</v>
      </c>
      <c r="F855" s="37">
        <v>371.31200000000001</v>
      </c>
      <c r="G855" s="37">
        <v>2.9710000000000001</v>
      </c>
      <c r="H855" s="36">
        <v>221.01300000000001</v>
      </c>
      <c r="I855" s="36">
        <v>2.7269999999999999</v>
      </c>
    </row>
    <row r="856" spans="1:9" x14ac:dyDescent="0.2">
      <c r="A856" s="40">
        <v>51226</v>
      </c>
      <c r="B856" s="38">
        <v>2040</v>
      </c>
      <c r="C856" s="38">
        <v>3</v>
      </c>
      <c r="D856" s="37">
        <v>182.36099999999999</v>
      </c>
      <c r="E856" s="37">
        <v>2.121</v>
      </c>
      <c r="F856" s="37">
        <v>372.226</v>
      </c>
      <c r="G856" s="37">
        <v>2.9940000000000002</v>
      </c>
      <c r="H856" s="36">
        <v>221.51300000000001</v>
      </c>
      <c r="I856" s="36">
        <v>2.746</v>
      </c>
    </row>
    <row r="857" spans="1:9" x14ac:dyDescent="0.2">
      <c r="A857" s="40">
        <v>51256</v>
      </c>
      <c r="B857" s="38">
        <v>2040</v>
      </c>
      <c r="C857" s="38">
        <v>4</v>
      </c>
      <c r="D857" s="37">
        <v>182.685</v>
      </c>
      <c r="E857" s="37">
        <v>2.1549999999999998</v>
      </c>
      <c r="F857" s="37">
        <v>373.16199999999998</v>
      </c>
      <c r="G857" s="37">
        <v>3.0609999999999999</v>
      </c>
      <c r="H857" s="36">
        <v>222.024</v>
      </c>
      <c r="I857" s="36">
        <v>2.8050000000000002</v>
      </c>
    </row>
    <row r="858" spans="1:9" x14ac:dyDescent="0.2">
      <c r="A858" s="40">
        <v>51287</v>
      </c>
      <c r="B858" s="38">
        <v>2040</v>
      </c>
      <c r="C858" s="38">
        <v>5</v>
      </c>
      <c r="D858" s="37">
        <v>183.00899999999999</v>
      </c>
      <c r="E858" s="37">
        <v>2.15</v>
      </c>
      <c r="F858" s="37">
        <v>374.10500000000002</v>
      </c>
      <c r="G858" s="37">
        <v>3.073</v>
      </c>
      <c r="H858" s="36">
        <v>222.53700000000001</v>
      </c>
      <c r="I858" s="36">
        <v>2.8069999999999999</v>
      </c>
    </row>
    <row r="859" spans="1:9" x14ac:dyDescent="0.2">
      <c r="A859" s="40">
        <v>51317</v>
      </c>
      <c r="B859" s="38">
        <v>2040</v>
      </c>
      <c r="C859" s="38">
        <v>6</v>
      </c>
      <c r="D859" s="37">
        <v>183.33199999999999</v>
      </c>
      <c r="E859" s="37">
        <v>2.1419999999999999</v>
      </c>
      <c r="F859" s="37">
        <v>375.05200000000002</v>
      </c>
      <c r="G859" s="37">
        <v>3.081</v>
      </c>
      <c r="H859" s="36">
        <v>223.04900000000001</v>
      </c>
      <c r="I859" s="36">
        <v>2.8</v>
      </c>
    </row>
    <row r="860" spans="1:9" x14ac:dyDescent="0.2">
      <c r="A860" s="40">
        <v>51348</v>
      </c>
      <c r="B860" s="38">
        <v>2040</v>
      </c>
      <c r="C860" s="38">
        <v>7</v>
      </c>
      <c r="D860" s="37">
        <v>183.655</v>
      </c>
      <c r="E860" s="37">
        <v>2.1309999999999998</v>
      </c>
      <c r="F860" s="37">
        <v>376.00400000000002</v>
      </c>
      <c r="G860" s="37">
        <v>3.0870000000000002</v>
      </c>
      <c r="H860" s="36">
        <v>223.56100000000001</v>
      </c>
      <c r="I860" s="36">
        <v>2.7890000000000001</v>
      </c>
    </row>
    <row r="861" spans="1:9" x14ac:dyDescent="0.2">
      <c r="A861" s="40">
        <v>51379</v>
      </c>
      <c r="B861" s="38">
        <v>2040</v>
      </c>
      <c r="C861" s="38">
        <v>8</v>
      </c>
      <c r="D861" s="37">
        <v>183.98099999999999</v>
      </c>
      <c r="E861" s="37">
        <v>2.153</v>
      </c>
      <c r="F861" s="37">
        <v>376.97399999999999</v>
      </c>
      <c r="G861" s="37">
        <v>3.1429999999999998</v>
      </c>
      <c r="H861" s="36">
        <v>224.08099999999999</v>
      </c>
      <c r="I861" s="36">
        <v>2.8250000000000002</v>
      </c>
    </row>
    <row r="862" spans="1:9" x14ac:dyDescent="0.2">
      <c r="A862" s="40">
        <v>51409</v>
      </c>
      <c r="B862" s="38">
        <v>2040</v>
      </c>
      <c r="C862" s="38">
        <v>9</v>
      </c>
      <c r="D862" s="37">
        <v>184.30099999999999</v>
      </c>
      <c r="E862" s="37">
        <v>2.105</v>
      </c>
      <c r="F862" s="37">
        <v>377.93400000000003</v>
      </c>
      <c r="G862" s="37">
        <v>3.0960000000000001</v>
      </c>
      <c r="H862" s="36">
        <v>224.59100000000001</v>
      </c>
      <c r="I862" s="36">
        <v>2.7690000000000001</v>
      </c>
    </row>
    <row r="863" spans="1:9" x14ac:dyDescent="0.2">
      <c r="A863" s="40">
        <v>51440</v>
      </c>
      <c r="B863" s="38">
        <v>2040</v>
      </c>
      <c r="C863" s="38">
        <v>10</v>
      </c>
      <c r="D863" s="37">
        <v>184.62</v>
      </c>
      <c r="E863" s="37">
        <v>2.101</v>
      </c>
      <c r="F863" s="37">
        <v>378.899</v>
      </c>
      <c r="G863" s="37">
        <v>3.109</v>
      </c>
      <c r="H863" s="36">
        <v>225.10300000000001</v>
      </c>
      <c r="I863" s="36">
        <v>2.7669999999999999</v>
      </c>
    </row>
    <row r="864" spans="1:9" x14ac:dyDescent="0.2">
      <c r="A864" s="40">
        <v>51470</v>
      </c>
      <c r="B864" s="38">
        <v>2040</v>
      </c>
      <c r="C864" s="38">
        <v>11</v>
      </c>
      <c r="D864" s="37">
        <v>184.94200000000001</v>
      </c>
      <c r="E864" s="37">
        <v>2.1080000000000001</v>
      </c>
      <c r="F864" s="37">
        <v>379.87400000000002</v>
      </c>
      <c r="G864" s="37">
        <v>3.1309999999999998</v>
      </c>
      <c r="H864" s="36">
        <v>225.61699999999999</v>
      </c>
      <c r="I864" s="36">
        <v>2.774</v>
      </c>
    </row>
    <row r="865" spans="1:9" x14ac:dyDescent="0.2">
      <c r="A865" s="40">
        <v>51501</v>
      </c>
      <c r="B865" s="38">
        <v>2040</v>
      </c>
      <c r="C865" s="38">
        <v>12</v>
      </c>
      <c r="D865" s="37">
        <v>185.26499999999999</v>
      </c>
      <c r="E865" s="37">
        <v>2.1219999999999999</v>
      </c>
      <c r="F865" s="37">
        <v>380.86</v>
      </c>
      <c r="G865" s="37">
        <v>3.161</v>
      </c>
      <c r="H865" s="36">
        <v>226.13399999999999</v>
      </c>
      <c r="I865" s="36">
        <v>2.7879999999999998</v>
      </c>
    </row>
    <row r="866" spans="1:9" x14ac:dyDescent="0.2">
      <c r="A866" s="40">
        <v>51532</v>
      </c>
      <c r="B866" s="38">
        <v>2041</v>
      </c>
      <c r="C866" s="38">
        <v>1</v>
      </c>
      <c r="D866" s="37">
        <v>185.59700000000001</v>
      </c>
      <c r="E866" s="37">
        <v>2.169</v>
      </c>
      <c r="F866" s="37">
        <v>381.875</v>
      </c>
      <c r="G866" s="37">
        <v>3.2440000000000002</v>
      </c>
      <c r="H866" s="36">
        <v>226.66399999999999</v>
      </c>
      <c r="I866" s="36">
        <v>2.8479999999999999</v>
      </c>
    </row>
    <row r="867" spans="1:9" x14ac:dyDescent="0.2">
      <c r="A867" s="40">
        <v>51560</v>
      </c>
      <c r="B867" s="38">
        <v>2041</v>
      </c>
      <c r="C867" s="38">
        <v>2</v>
      </c>
      <c r="D867" s="37">
        <v>185.91399999999999</v>
      </c>
      <c r="E867" s="37">
        <v>2.069</v>
      </c>
      <c r="F867" s="37">
        <v>382.851</v>
      </c>
      <c r="G867" s="37">
        <v>3.11</v>
      </c>
      <c r="H867" s="36">
        <v>227.17099999999999</v>
      </c>
      <c r="I867" s="36">
        <v>2.7170000000000001</v>
      </c>
    </row>
    <row r="868" spans="1:9" x14ac:dyDescent="0.2">
      <c r="A868" s="40">
        <v>51591</v>
      </c>
      <c r="B868" s="38">
        <v>2041</v>
      </c>
      <c r="C868" s="38">
        <v>3</v>
      </c>
      <c r="D868" s="37">
        <v>186.232</v>
      </c>
      <c r="E868" s="37">
        <v>2.0710000000000002</v>
      </c>
      <c r="F868" s="37">
        <v>383.83600000000001</v>
      </c>
      <c r="G868" s="37">
        <v>3.133</v>
      </c>
      <c r="H868" s="36">
        <v>227.68</v>
      </c>
      <c r="I868" s="36">
        <v>2.7229999999999999</v>
      </c>
    </row>
    <row r="869" spans="1:9" x14ac:dyDescent="0.2">
      <c r="A869" s="40">
        <v>51621</v>
      </c>
      <c r="B869" s="38">
        <v>2041</v>
      </c>
      <c r="C869" s="38">
        <v>4</v>
      </c>
      <c r="D869" s="37">
        <v>186.56100000000001</v>
      </c>
      <c r="E869" s="37">
        <v>2.14</v>
      </c>
      <c r="F869" s="37">
        <v>384.86099999999999</v>
      </c>
      <c r="G869" s="37">
        <v>3.2519999999999998</v>
      </c>
      <c r="H869" s="36">
        <v>228.208</v>
      </c>
      <c r="I869" s="36">
        <v>2.8180000000000001</v>
      </c>
    </row>
    <row r="870" spans="1:9" x14ac:dyDescent="0.2">
      <c r="A870" s="40">
        <v>51652</v>
      </c>
      <c r="B870" s="38">
        <v>2041</v>
      </c>
      <c r="C870" s="38">
        <v>5</v>
      </c>
      <c r="D870" s="37">
        <v>186.88900000000001</v>
      </c>
      <c r="E870" s="37">
        <v>2.1339999999999999</v>
      </c>
      <c r="F870" s="37">
        <v>385.88799999999998</v>
      </c>
      <c r="G870" s="37">
        <v>3.25</v>
      </c>
      <c r="H870" s="36">
        <v>228.73699999999999</v>
      </c>
      <c r="I870" s="36">
        <v>2.8140000000000001</v>
      </c>
    </row>
    <row r="871" spans="1:9" x14ac:dyDescent="0.2">
      <c r="A871" s="40">
        <v>51682</v>
      </c>
      <c r="B871" s="38">
        <v>2041</v>
      </c>
      <c r="C871" s="38">
        <v>6</v>
      </c>
      <c r="D871" s="37">
        <v>187.21700000000001</v>
      </c>
      <c r="E871" s="37">
        <v>2.1259999999999999</v>
      </c>
      <c r="F871" s="37">
        <v>386.91399999999999</v>
      </c>
      <c r="G871" s="37">
        <v>3.238</v>
      </c>
      <c r="H871" s="36">
        <v>229.26499999999999</v>
      </c>
      <c r="I871" s="36">
        <v>2.806</v>
      </c>
    </row>
    <row r="872" spans="1:9" x14ac:dyDescent="0.2">
      <c r="A872" s="40">
        <v>51713</v>
      </c>
      <c r="B872" s="38">
        <v>2041</v>
      </c>
      <c r="C872" s="38">
        <v>7</v>
      </c>
      <c r="D872" s="37">
        <v>187.54499999999999</v>
      </c>
      <c r="E872" s="37">
        <v>2.1190000000000002</v>
      </c>
      <c r="F872" s="37">
        <v>387.93900000000002</v>
      </c>
      <c r="G872" s="37">
        <v>3.2250000000000001</v>
      </c>
      <c r="H872" s="36">
        <v>229.791</v>
      </c>
      <c r="I872" s="36">
        <v>2.7909999999999999</v>
      </c>
    </row>
    <row r="873" spans="1:9" x14ac:dyDescent="0.2">
      <c r="A873" s="40">
        <v>51744</v>
      </c>
      <c r="B873" s="38">
        <v>2041</v>
      </c>
      <c r="C873" s="38">
        <v>8</v>
      </c>
      <c r="D873" s="37">
        <v>187.87700000000001</v>
      </c>
      <c r="E873" s="37">
        <v>2.149</v>
      </c>
      <c r="F873" s="37">
        <v>388.98</v>
      </c>
      <c r="G873" s="37">
        <v>3.2669999999999999</v>
      </c>
      <c r="H873" s="36">
        <v>230.32400000000001</v>
      </c>
      <c r="I873" s="36">
        <v>2.8159999999999998</v>
      </c>
    </row>
    <row r="874" spans="1:9" x14ac:dyDescent="0.2">
      <c r="A874" s="40">
        <v>51774</v>
      </c>
      <c r="B874" s="38">
        <v>2041</v>
      </c>
      <c r="C874" s="38">
        <v>9</v>
      </c>
      <c r="D874" s="37">
        <v>188.20500000000001</v>
      </c>
      <c r="E874" s="37">
        <v>2.1120000000000001</v>
      </c>
      <c r="F874" s="37">
        <v>390.00400000000002</v>
      </c>
      <c r="G874" s="37">
        <v>3.2050000000000001</v>
      </c>
      <c r="H874" s="36">
        <v>230.84399999999999</v>
      </c>
      <c r="I874" s="36">
        <v>2.7480000000000002</v>
      </c>
    </row>
    <row r="875" spans="1:9" x14ac:dyDescent="0.2">
      <c r="A875" s="40">
        <v>51805</v>
      </c>
      <c r="B875" s="38">
        <v>2041</v>
      </c>
      <c r="C875" s="38">
        <v>10</v>
      </c>
      <c r="D875" s="37">
        <v>188.53299999999999</v>
      </c>
      <c r="E875" s="37">
        <v>2.1139999999999999</v>
      </c>
      <c r="F875" s="37">
        <v>391.03100000000001</v>
      </c>
      <c r="G875" s="37">
        <v>3.2069999999999999</v>
      </c>
      <c r="H875" s="36">
        <v>231.36500000000001</v>
      </c>
      <c r="I875" s="36">
        <v>2.738</v>
      </c>
    </row>
    <row r="876" spans="1:9" x14ac:dyDescent="0.2">
      <c r="A876" s="40">
        <v>51835</v>
      </c>
      <c r="B876" s="38">
        <v>2041</v>
      </c>
      <c r="C876" s="38">
        <v>11</v>
      </c>
      <c r="D876" s="37">
        <v>188.863</v>
      </c>
      <c r="E876" s="37">
        <v>2.12</v>
      </c>
      <c r="F876" s="37">
        <v>392.065</v>
      </c>
      <c r="G876" s="37">
        <v>3.22</v>
      </c>
      <c r="H876" s="36">
        <v>231.887</v>
      </c>
      <c r="I876" s="36">
        <v>2.7440000000000002</v>
      </c>
    </row>
    <row r="877" spans="1:9" x14ac:dyDescent="0.2">
      <c r="A877" s="40">
        <v>51866</v>
      </c>
      <c r="B877" s="38">
        <v>2041</v>
      </c>
      <c r="C877" s="38">
        <v>12</v>
      </c>
      <c r="D877" s="37">
        <v>189.19499999999999</v>
      </c>
      <c r="E877" s="37">
        <v>2.13</v>
      </c>
      <c r="F877" s="37">
        <v>393.10899999999998</v>
      </c>
      <c r="G877" s="37">
        <v>3.2410000000000001</v>
      </c>
      <c r="H877" s="36">
        <v>232.41499999999999</v>
      </c>
      <c r="I877" s="36">
        <v>2.7639999999999998</v>
      </c>
    </row>
    <row r="878" spans="1:9" x14ac:dyDescent="0.2">
      <c r="A878" s="40">
        <v>51897</v>
      </c>
      <c r="B878" s="38">
        <v>2042</v>
      </c>
      <c r="C878" s="38">
        <v>1</v>
      </c>
      <c r="D878" s="37">
        <v>189.535</v>
      </c>
      <c r="E878" s="37">
        <v>2.177</v>
      </c>
      <c r="F878" s="37">
        <v>394.178</v>
      </c>
      <c r="G878" s="37">
        <v>3.3140000000000001</v>
      </c>
      <c r="H878" s="36">
        <v>232.95599999999999</v>
      </c>
      <c r="I878" s="36">
        <v>2.8290000000000002</v>
      </c>
    </row>
    <row r="879" spans="1:9" x14ac:dyDescent="0.2">
      <c r="A879" s="40">
        <v>51925</v>
      </c>
      <c r="B879" s="38">
        <v>2042</v>
      </c>
      <c r="C879" s="38">
        <v>2</v>
      </c>
      <c r="D879" s="37">
        <v>189.86</v>
      </c>
      <c r="E879" s="37">
        <v>2.08</v>
      </c>
      <c r="F879" s="37">
        <v>395.20299999999997</v>
      </c>
      <c r="G879" s="37">
        <v>3.1640000000000001</v>
      </c>
      <c r="H879" s="36">
        <v>233.47399999999999</v>
      </c>
      <c r="I879" s="36">
        <v>2.7050000000000001</v>
      </c>
    </row>
    <row r="880" spans="1:9" x14ac:dyDescent="0.2">
      <c r="A880" s="40">
        <v>51956</v>
      </c>
      <c r="B880" s="38">
        <v>2042</v>
      </c>
      <c r="C880" s="38">
        <v>3</v>
      </c>
      <c r="D880" s="37">
        <v>190.18799999999999</v>
      </c>
      <c r="E880" s="37">
        <v>2.0880000000000001</v>
      </c>
      <c r="F880" s="37">
        <v>396.233</v>
      </c>
      <c r="G880" s="37">
        <v>3.1720000000000002</v>
      </c>
      <c r="H880" s="36">
        <v>233.99600000000001</v>
      </c>
      <c r="I880" s="36">
        <v>2.7149999999999999</v>
      </c>
    </row>
    <row r="881" spans="1:9" x14ac:dyDescent="0.2">
      <c r="A881" s="40">
        <v>51986</v>
      </c>
      <c r="B881" s="38">
        <v>2042</v>
      </c>
      <c r="C881" s="38">
        <v>4</v>
      </c>
      <c r="D881" s="37">
        <v>190.52699999999999</v>
      </c>
      <c r="E881" s="37">
        <v>2.1629999999999998</v>
      </c>
      <c r="F881" s="37">
        <v>397.30099999999999</v>
      </c>
      <c r="G881" s="37">
        <v>3.2839999999999998</v>
      </c>
      <c r="H881" s="36">
        <v>234.53800000000001</v>
      </c>
      <c r="I881" s="36">
        <v>2.8130000000000002</v>
      </c>
    </row>
    <row r="882" spans="1:9" x14ac:dyDescent="0.2">
      <c r="A882" s="40">
        <v>52017</v>
      </c>
      <c r="B882" s="38">
        <v>2042</v>
      </c>
      <c r="C882" s="38">
        <v>5</v>
      </c>
      <c r="D882" s="37">
        <v>190.86699999999999</v>
      </c>
      <c r="E882" s="37">
        <v>2.16</v>
      </c>
      <c r="F882" s="37">
        <v>398.37099999999998</v>
      </c>
      <c r="G882" s="37">
        <v>3.28</v>
      </c>
      <c r="H882" s="36">
        <v>235.08</v>
      </c>
      <c r="I882" s="36">
        <v>2.8130000000000002</v>
      </c>
    </row>
    <row r="883" spans="1:9" x14ac:dyDescent="0.2">
      <c r="A883" s="40">
        <v>52047</v>
      </c>
      <c r="B883" s="38">
        <v>2042</v>
      </c>
      <c r="C883" s="38">
        <v>6</v>
      </c>
      <c r="D883" s="37">
        <v>191.20599999999999</v>
      </c>
      <c r="E883" s="37">
        <v>2.1520000000000001</v>
      </c>
      <c r="F883" s="37">
        <v>399.44099999999997</v>
      </c>
      <c r="G883" s="37">
        <v>3.2709999999999999</v>
      </c>
      <c r="H883" s="36">
        <v>235.62299999999999</v>
      </c>
      <c r="I883" s="36">
        <v>2.8069999999999999</v>
      </c>
    </row>
    <row r="884" spans="1:9" x14ac:dyDescent="0.2">
      <c r="A884" s="40">
        <v>52078</v>
      </c>
      <c r="B884" s="38">
        <v>2042</v>
      </c>
      <c r="C884" s="38">
        <v>7</v>
      </c>
      <c r="D884" s="37">
        <v>191.54400000000001</v>
      </c>
      <c r="E884" s="37">
        <v>2.1429999999999998</v>
      </c>
      <c r="F884" s="37">
        <v>400.51</v>
      </c>
      <c r="G884" s="37">
        <v>3.2589999999999999</v>
      </c>
      <c r="H884" s="36">
        <v>236.166</v>
      </c>
      <c r="I884" s="36">
        <v>2.7989999999999999</v>
      </c>
    </row>
    <row r="885" spans="1:9" x14ac:dyDescent="0.2">
      <c r="A885" s="40">
        <v>52109</v>
      </c>
      <c r="B885" s="38">
        <v>2042</v>
      </c>
      <c r="C885" s="38">
        <v>8</v>
      </c>
      <c r="D885" s="37">
        <v>191.887</v>
      </c>
      <c r="E885" s="37">
        <v>2.1709999999999998</v>
      </c>
      <c r="F885" s="37">
        <v>401.59399999999999</v>
      </c>
      <c r="G885" s="37">
        <v>3.298</v>
      </c>
      <c r="H885" s="36">
        <v>236.71700000000001</v>
      </c>
      <c r="I885" s="36">
        <v>2.835</v>
      </c>
    </row>
    <row r="886" spans="1:9" x14ac:dyDescent="0.2">
      <c r="A886" s="40">
        <v>52139</v>
      </c>
      <c r="B886" s="38">
        <v>2042</v>
      </c>
      <c r="C886" s="38">
        <v>9</v>
      </c>
      <c r="D886" s="37">
        <v>192.22499999999999</v>
      </c>
      <c r="E886" s="37">
        <v>2.1309999999999998</v>
      </c>
      <c r="F886" s="37">
        <v>402.65899999999999</v>
      </c>
      <c r="G886" s="37">
        <v>3.2290000000000001</v>
      </c>
      <c r="H886" s="36">
        <v>237.25800000000001</v>
      </c>
      <c r="I886" s="36">
        <v>2.78</v>
      </c>
    </row>
    <row r="887" spans="1:9" x14ac:dyDescent="0.2">
      <c r="A887" s="40">
        <v>52170</v>
      </c>
      <c r="B887" s="38">
        <v>2042</v>
      </c>
      <c r="C887" s="38">
        <v>10</v>
      </c>
      <c r="D887" s="37">
        <v>192.56299999999999</v>
      </c>
      <c r="E887" s="37">
        <v>2.1339999999999999</v>
      </c>
      <c r="F887" s="37">
        <v>403.72500000000002</v>
      </c>
      <c r="G887" s="37">
        <v>3.2229999999999999</v>
      </c>
      <c r="H887" s="36">
        <v>237.80199999999999</v>
      </c>
      <c r="I887" s="36">
        <v>2.7850000000000001</v>
      </c>
    </row>
    <row r="888" spans="1:9" x14ac:dyDescent="0.2">
      <c r="A888" s="40">
        <v>52200</v>
      </c>
      <c r="B888" s="38">
        <v>2042</v>
      </c>
      <c r="C888" s="38">
        <v>11</v>
      </c>
      <c r="D888" s="37">
        <v>192.904</v>
      </c>
      <c r="E888" s="37">
        <v>2.1440000000000001</v>
      </c>
      <c r="F888" s="37">
        <v>404.79500000000002</v>
      </c>
      <c r="G888" s="37">
        <v>3.2290000000000001</v>
      </c>
      <c r="H888" s="36">
        <v>238.352</v>
      </c>
      <c r="I888" s="36">
        <v>2.8090000000000002</v>
      </c>
    </row>
    <row r="889" spans="1:9" x14ac:dyDescent="0.2">
      <c r="A889" s="40">
        <v>52231</v>
      </c>
      <c r="B889" s="38">
        <v>2042</v>
      </c>
      <c r="C889" s="38">
        <v>12</v>
      </c>
      <c r="D889" s="37">
        <v>193.24799999999999</v>
      </c>
      <c r="E889" s="37">
        <v>2.16</v>
      </c>
      <c r="F889" s="37">
        <v>405.87299999999999</v>
      </c>
      <c r="G889" s="37">
        <v>3.2429999999999999</v>
      </c>
      <c r="H889" s="36">
        <v>238.90899999999999</v>
      </c>
      <c r="I889" s="36">
        <v>2.8450000000000002</v>
      </c>
    </row>
    <row r="890" spans="1:9" x14ac:dyDescent="0.2">
      <c r="A890" s="40">
        <v>52262</v>
      </c>
      <c r="B890" s="38">
        <v>2043</v>
      </c>
      <c r="C890" s="38">
        <v>1</v>
      </c>
      <c r="D890" s="37">
        <v>193.6</v>
      </c>
      <c r="E890" s="37">
        <v>2.2090000000000001</v>
      </c>
      <c r="F890" s="37">
        <v>406.97699999999998</v>
      </c>
      <c r="G890" s="37">
        <v>3.3130000000000002</v>
      </c>
      <c r="H890" s="36">
        <v>239.483</v>
      </c>
      <c r="I890" s="36">
        <v>2.919</v>
      </c>
    </row>
    <row r="891" spans="1:9" x14ac:dyDescent="0.2">
      <c r="A891" s="40">
        <v>52290</v>
      </c>
      <c r="B891" s="38">
        <v>2043</v>
      </c>
      <c r="C891" s="38">
        <v>2</v>
      </c>
      <c r="D891" s="37">
        <v>193.93700000000001</v>
      </c>
      <c r="E891" s="37">
        <v>2.1059999999999999</v>
      </c>
      <c r="F891" s="37">
        <v>408.03500000000003</v>
      </c>
      <c r="G891" s="37">
        <v>3.1640000000000001</v>
      </c>
      <c r="H891" s="36">
        <v>240.03200000000001</v>
      </c>
      <c r="I891" s="36">
        <v>2.786</v>
      </c>
    </row>
    <row r="892" spans="1:9" x14ac:dyDescent="0.2">
      <c r="A892" s="40">
        <v>52321</v>
      </c>
      <c r="B892" s="38">
        <v>2043</v>
      </c>
      <c r="C892" s="38">
        <v>3</v>
      </c>
      <c r="D892" s="37">
        <v>194.274</v>
      </c>
      <c r="E892" s="37">
        <v>2.1070000000000002</v>
      </c>
      <c r="F892" s="37">
        <v>409.09899999999999</v>
      </c>
      <c r="G892" s="37">
        <v>3.1739999999999999</v>
      </c>
      <c r="H892" s="36">
        <v>240.58199999999999</v>
      </c>
      <c r="I892" s="36">
        <v>2.7829999999999999</v>
      </c>
    </row>
    <row r="893" spans="1:9" x14ac:dyDescent="0.2">
      <c r="A893" s="40">
        <v>52351</v>
      </c>
      <c r="B893" s="38">
        <v>2043</v>
      </c>
      <c r="C893" s="38">
        <v>4</v>
      </c>
      <c r="D893" s="37">
        <v>194.62299999999999</v>
      </c>
      <c r="E893" s="37">
        <v>2.1779999999999999</v>
      </c>
      <c r="F893" s="37">
        <v>410.202</v>
      </c>
      <c r="G893" s="37">
        <v>3.2829999999999999</v>
      </c>
      <c r="H893" s="36">
        <v>241.149</v>
      </c>
      <c r="I893" s="36">
        <v>2.8690000000000002</v>
      </c>
    </row>
    <row r="894" spans="1:9" x14ac:dyDescent="0.2">
      <c r="A894" s="40">
        <v>52382</v>
      </c>
      <c r="B894" s="38">
        <v>2043</v>
      </c>
      <c r="C894" s="38">
        <v>5</v>
      </c>
      <c r="D894" s="37">
        <v>194.97300000000001</v>
      </c>
      <c r="E894" s="37">
        <v>2.177</v>
      </c>
      <c r="F894" s="37">
        <v>411.303</v>
      </c>
      <c r="G894" s="37">
        <v>3.2709999999999999</v>
      </c>
      <c r="H894" s="36">
        <v>241.715</v>
      </c>
      <c r="I894" s="36">
        <v>2.8530000000000002</v>
      </c>
    </row>
    <row r="895" spans="1:9" x14ac:dyDescent="0.2">
      <c r="A895" s="40">
        <v>52412</v>
      </c>
      <c r="B895" s="38">
        <v>2043</v>
      </c>
      <c r="C895" s="38">
        <v>6</v>
      </c>
      <c r="D895" s="37">
        <v>195.32300000000001</v>
      </c>
      <c r="E895" s="37">
        <v>2.1749999999999998</v>
      </c>
      <c r="F895" s="37">
        <v>412.40100000000001</v>
      </c>
      <c r="G895" s="37">
        <v>3.2490000000000001</v>
      </c>
      <c r="H895" s="36">
        <v>242.279</v>
      </c>
      <c r="I895" s="36">
        <v>2.8330000000000002</v>
      </c>
    </row>
    <row r="896" spans="1:9" x14ac:dyDescent="0.2">
      <c r="A896" s="40">
        <v>52443</v>
      </c>
      <c r="B896" s="38">
        <v>2043</v>
      </c>
      <c r="C896" s="38">
        <v>7</v>
      </c>
      <c r="D896" s="37">
        <v>195.672</v>
      </c>
      <c r="E896" s="37">
        <v>2.169</v>
      </c>
      <c r="F896" s="37">
        <v>413.49400000000003</v>
      </c>
      <c r="G896" s="37">
        <v>3.2290000000000001</v>
      </c>
      <c r="H896" s="36">
        <v>242.84</v>
      </c>
      <c r="I896" s="36">
        <v>2.8180000000000001</v>
      </c>
    </row>
    <row r="897" spans="1:9" x14ac:dyDescent="0.2">
      <c r="A897" s="40">
        <v>52474</v>
      </c>
      <c r="B897" s="38">
        <v>2043</v>
      </c>
      <c r="C897" s="38">
        <v>8</v>
      </c>
      <c r="D897" s="37">
        <v>196.02600000000001</v>
      </c>
      <c r="E897" s="37">
        <v>2.194</v>
      </c>
      <c r="F897" s="37">
        <v>414.60399999999998</v>
      </c>
      <c r="G897" s="37">
        <v>3.2690000000000001</v>
      </c>
      <c r="H897" s="36">
        <v>243.411</v>
      </c>
      <c r="I897" s="36">
        <v>2.855</v>
      </c>
    </row>
    <row r="898" spans="1:9" x14ac:dyDescent="0.2">
      <c r="A898" s="40">
        <v>52504</v>
      </c>
      <c r="B898" s="38">
        <v>2043</v>
      </c>
      <c r="C898" s="38">
        <v>9</v>
      </c>
      <c r="D898" s="37">
        <v>196.374</v>
      </c>
      <c r="E898" s="37">
        <v>2.1480000000000001</v>
      </c>
      <c r="F898" s="37">
        <v>415.69600000000003</v>
      </c>
      <c r="G898" s="37">
        <v>3.2069999999999999</v>
      </c>
      <c r="H898" s="36">
        <v>243.97200000000001</v>
      </c>
      <c r="I898" s="36">
        <v>2.8039999999999998</v>
      </c>
    </row>
    <row r="899" spans="1:9" x14ac:dyDescent="0.2">
      <c r="A899" s="40">
        <v>52535</v>
      </c>
      <c r="B899" s="38">
        <v>2043</v>
      </c>
      <c r="C899" s="38">
        <v>10</v>
      </c>
      <c r="D899" s="37">
        <v>196.72200000000001</v>
      </c>
      <c r="E899" s="37">
        <v>2.149</v>
      </c>
      <c r="F899" s="37">
        <v>416.79</v>
      </c>
      <c r="G899" s="37">
        <v>3.2029999999999998</v>
      </c>
      <c r="H899" s="36">
        <v>244.535</v>
      </c>
      <c r="I899" s="36">
        <v>2.8010000000000002</v>
      </c>
    </row>
    <row r="900" spans="1:9" x14ac:dyDescent="0.2">
      <c r="A900" s="40">
        <v>52565</v>
      </c>
      <c r="B900" s="38">
        <v>2043</v>
      </c>
      <c r="C900" s="38">
        <v>11</v>
      </c>
      <c r="D900" s="37">
        <v>197.07400000000001</v>
      </c>
      <c r="E900" s="37">
        <v>2.165</v>
      </c>
      <c r="F900" s="37">
        <v>417.887</v>
      </c>
      <c r="G900" s="37">
        <v>3.2029999999999998</v>
      </c>
      <c r="H900" s="36">
        <v>245.09700000000001</v>
      </c>
      <c r="I900" s="36">
        <v>2.7959999999999998</v>
      </c>
    </row>
    <row r="901" spans="1:9" x14ac:dyDescent="0.2">
      <c r="A901" s="40">
        <v>52596</v>
      </c>
      <c r="B901" s="38">
        <v>2043</v>
      </c>
      <c r="C901" s="38">
        <v>12</v>
      </c>
      <c r="D901" s="37">
        <v>197.43</v>
      </c>
      <c r="E901" s="37">
        <v>2.1909999999999998</v>
      </c>
      <c r="F901" s="37">
        <v>418.98700000000002</v>
      </c>
      <c r="G901" s="37">
        <v>3.206</v>
      </c>
      <c r="H901" s="36">
        <v>245.66</v>
      </c>
      <c r="I901" s="36">
        <v>2.7930000000000001</v>
      </c>
    </row>
    <row r="902" spans="1:9" x14ac:dyDescent="0.2">
      <c r="A902" s="40">
        <v>52627</v>
      </c>
      <c r="B902" s="38">
        <v>2044</v>
      </c>
      <c r="C902" s="38">
        <v>1</v>
      </c>
      <c r="D902" s="37">
        <v>197.79599999999999</v>
      </c>
      <c r="E902" s="37">
        <v>2.2450000000000001</v>
      </c>
      <c r="F902" s="37">
        <v>420.11099999999999</v>
      </c>
      <c r="G902" s="37">
        <v>3.266</v>
      </c>
      <c r="H902" s="36">
        <v>246.23599999999999</v>
      </c>
      <c r="I902" s="36">
        <v>2.847</v>
      </c>
    </row>
    <row r="903" spans="1:9" x14ac:dyDescent="0.2">
      <c r="A903" s="40">
        <v>52655</v>
      </c>
      <c r="B903" s="38">
        <v>2044</v>
      </c>
      <c r="C903" s="38">
        <v>2</v>
      </c>
      <c r="D903" s="37">
        <v>198.15</v>
      </c>
      <c r="E903" s="37">
        <v>2.1739999999999999</v>
      </c>
      <c r="F903" s="37">
        <v>421.20400000000001</v>
      </c>
      <c r="G903" s="37">
        <v>3.1680000000000001</v>
      </c>
      <c r="H903" s="36">
        <v>246.798</v>
      </c>
      <c r="I903" s="36">
        <v>2.7749999999999999</v>
      </c>
    </row>
    <row r="904" spans="1:9" x14ac:dyDescent="0.2">
      <c r="A904" s="40">
        <v>52687</v>
      </c>
      <c r="B904" s="38">
        <v>2044</v>
      </c>
      <c r="C904" s="38">
        <v>3</v>
      </c>
      <c r="D904" s="37">
        <v>198.505</v>
      </c>
      <c r="E904" s="37">
        <v>2.1659999999999999</v>
      </c>
      <c r="F904" s="37">
        <v>422.303</v>
      </c>
      <c r="G904" s="37">
        <v>3.177</v>
      </c>
      <c r="H904" s="36">
        <v>247.36699999999999</v>
      </c>
      <c r="I904" s="36">
        <v>2.8029999999999999</v>
      </c>
    </row>
    <row r="905" spans="1:9" x14ac:dyDescent="0.2">
      <c r="A905" s="40">
        <v>52717</v>
      </c>
      <c r="B905" s="38">
        <v>2044</v>
      </c>
      <c r="C905" s="38">
        <v>4</v>
      </c>
      <c r="D905" s="37">
        <v>198.86500000000001</v>
      </c>
      <c r="E905" s="37">
        <v>2.198</v>
      </c>
      <c r="F905" s="37">
        <v>423.42399999999998</v>
      </c>
      <c r="G905" s="37">
        <v>3.2320000000000002</v>
      </c>
      <c r="H905" s="36">
        <v>247.95</v>
      </c>
      <c r="I905" s="36">
        <v>2.8660000000000001</v>
      </c>
    </row>
    <row r="906" spans="1:9" x14ac:dyDescent="0.2">
      <c r="A906" s="40">
        <v>52748</v>
      </c>
      <c r="B906" s="38">
        <v>2044</v>
      </c>
      <c r="C906" s="38">
        <v>5</v>
      </c>
      <c r="D906" s="37">
        <v>199.226</v>
      </c>
      <c r="E906" s="37">
        <v>2.2010000000000001</v>
      </c>
      <c r="F906" s="37">
        <v>424.54399999999998</v>
      </c>
      <c r="G906" s="37">
        <v>3.2210000000000001</v>
      </c>
      <c r="H906" s="36">
        <v>248.53399999999999</v>
      </c>
      <c r="I906" s="36">
        <v>2.863</v>
      </c>
    </row>
    <row r="907" spans="1:9" x14ac:dyDescent="0.2">
      <c r="A907" s="40">
        <v>52778</v>
      </c>
      <c r="B907" s="38">
        <v>2044</v>
      </c>
      <c r="C907" s="38">
        <v>6</v>
      </c>
      <c r="D907" s="37">
        <v>199.589</v>
      </c>
      <c r="E907" s="37">
        <v>2.2080000000000002</v>
      </c>
      <c r="F907" s="37">
        <v>425.661</v>
      </c>
      <c r="G907" s="37">
        <v>3.202</v>
      </c>
      <c r="H907" s="36">
        <v>249.11699999999999</v>
      </c>
      <c r="I907" s="36">
        <v>2.8479999999999999</v>
      </c>
    </row>
    <row r="908" spans="1:9" x14ac:dyDescent="0.2">
      <c r="A908" s="40">
        <v>52809</v>
      </c>
      <c r="B908" s="38">
        <v>2044</v>
      </c>
      <c r="C908" s="38">
        <v>7</v>
      </c>
      <c r="D908" s="37">
        <v>199.953</v>
      </c>
      <c r="E908" s="37">
        <v>2.2109999999999999</v>
      </c>
      <c r="F908" s="37">
        <v>426.77300000000002</v>
      </c>
      <c r="G908" s="37">
        <v>3.181</v>
      </c>
      <c r="H908" s="36">
        <v>249.69800000000001</v>
      </c>
      <c r="I908" s="36">
        <v>2.8359999999999999</v>
      </c>
    </row>
    <row r="909" spans="1:9" x14ac:dyDescent="0.2">
      <c r="A909" s="40">
        <v>52840</v>
      </c>
      <c r="B909" s="38">
        <v>2044</v>
      </c>
      <c r="C909" s="38">
        <v>8</v>
      </c>
      <c r="D909" s="37">
        <v>200.32300000000001</v>
      </c>
      <c r="E909" s="37">
        <v>2.2429999999999999</v>
      </c>
      <c r="F909" s="37">
        <v>427.899</v>
      </c>
      <c r="G909" s="37">
        <v>3.2130000000000001</v>
      </c>
      <c r="H909" s="36">
        <v>250.28899999999999</v>
      </c>
      <c r="I909" s="36">
        <v>2.879</v>
      </c>
    </row>
    <row r="910" spans="1:9" x14ac:dyDescent="0.2">
      <c r="A910" s="40">
        <v>52870</v>
      </c>
      <c r="B910" s="38">
        <v>2044</v>
      </c>
      <c r="C910" s="38">
        <v>9</v>
      </c>
      <c r="D910" s="37">
        <v>200.68600000000001</v>
      </c>
      <c r="E910" s="37">
        <v>2.1970000000000001</v>
      </c>
      <c r="F910" s="37">
        <v>429.00400000000002</v>
      </c>
      <c r="G910" s="37">
        <v>3.1419999999999999</v>
      </c>
      <c r="H910" s="36">
        <v>250.87299999999999</v>
      </c>
      <c r="I910" s="36">
        <v>2.8359999999999999</v>
      </c>
    </row>
    <row r="911" spans="1:9" x14ac:dyDescent="0.2">
      <c r="A911" s="40">
        <v>52901</v>
      </c>
      <c r="B911" s="38">
        <v>2044</v>
      </c>
      <c r="C911" s="38">
        <v>10</v>
      </c>
      <c r="D911" s="37">
        <v>201.04900000000001</v>
      </c>
      <c r="E911" s="37">
        <v>2.1909999999999998</v>
      </c>
      <c r="F911" s="37">
        <v>430.108</v>
      </c>
      <c r="G911" s="37">
        <v>3.133</v>
      </c>
      <c r="H911" s="36">
        <v>251.46100000000001</v>
      </c>
      <c r="I911" s="36">
        <v>2.8479999999999999</v>
      </c>
    </row>
    <row r="912" spans="1:9" x14ac:dyDescent="0.2">
      <c r="A912" s="40">
        <v>52931</v>
      </c>
      <c r="B912" s="38">
        <v>2044</v>
      </c>
      <c r="C912" s="38">
        <v>11</v>
      </c>
      <c r="D912" s="37">
        <v>201.41200000000001</v>
      </c>
      <c r="E912" s="37">
        <v>2.1920000000000002</v>
      </c>
      <c r="F912" s="37">
        <v>431.21499999999997</v>
      </c>
      <c r="G912" s="37">
        <v>3.1349999999999998</v>
      </c>
      <c r="H912" s="36">
        <v>252.053</v>
      </c>
      <c r="I912" s="36">
        <v>2.8650000000000002</v>
      </c>
    </row>
    <row r="913" spans="1:9" x14ac:dyDescent="0.2">
      <c r="A913" s="40">
        <v>52962</v>
      </c>
      <c r="B913" s="38">
        <v>2044</v>
      </c>
      <c r="C913" s="38">
        <v>12</v>
      </c>
      <c r="D913" s="37">
        <v>201.77699999999999</v>
      </c>
      <c r="E913" s="37">
        <v>2.1960000000000002</v>
      </c>
      <c r="F913" s="37">
        <v>432.33</v>
      </c>
      <c r="G913" s="37">
        <v>3.145</v>
      </c>
      <c r="H913" s="36">
        <v>252.65199999999999</v>
      </c>
      <c r="I913" s="36">
        <v>2.8879999999999999</v>
      </c>
    </row>
    <row r="914" spans="1:9" x14ac:dyDescent="0.2">
      <c r="A914" s="40">
        <v>52993</v>
      </c>
      <c r="B914" s="38">
        <v>2045</v>
      </c>
      <c r="C914" s="38">
        <v>1</v>
      </c>
      <c r="D914" s="37">
        <v>202.15</v>
      </c>
      <c r="E914" s="37">
        <v>2.238</v>
      </c>
      <c r="F914" s="37">
        <v>433.46899999999999</v>
      </c>
      <c r="G914" s="37">
        <v>3.2080000000000002</v>
      </c>
      <c r="H914" s="36">
        <v>253.26599999999999</v>
      </c>
      <c r="I914" s="36">
        <v>2.9569999999999999</v>
      </c>
    </row>
    <row r="915" spans="1:9" x14ac:dyDescent="0.2">
      <c r="A915" s="40">
        <v>53021</v>
      </c>
      <c r="B915" s="38">
        <v>2045</v>
      </c>
      <c r="C915" s="38">
        <v>2</v>
      </c>
      <c r="D915" s="37">
        <v>202.506</v>
      </c>
      <c r="E915" s="37">
        <v>2.133</v>
      </c>
      <c r="F915" s="37">
        <v>434.55799999999999</v>
      </c>
      <c r="G915" s="37">
        <v>3.0579999999999998</v>
      </c>
      <c r="H915" s="36">
        <v>253.85499999999999</v>
      </c>
      <c r="I915" s="36">
        <v>2.827</v>
      </c>
    </row>
    <row r="916" spans="1:9" x14ac:dyDescent="0.2">
      <c r="A916" s="40">
        <v>53052</v>
      </c>
      <c r="B916" s="38">
        <v>2045</v>
      </c>
      <c r="C916" s="38">
        <v>3</v>
      </c>
      <c r="D916" s="37">
        <v>202.86199999999999</v>
      </c>
      <c r="E916" s="37">
        <v>2.1339999999999999</v>
      </c>
      <c r="F916" s="37">
        <v>435.65100000000001</v>
      </c>
      <c r="G916" s="37">
        <v>3.06</v>
      </c>
      <c r="H916" s="36">
        <v>254.44800000000001</v>
      </c>
      <c r="I916" s="36">
        <v>2.8370000000000002</v>
      </c>
    </row>
    <row r="917" spans="1:9" x14ac:dyDescent="0.2">
      <c r="A917" s="40">
        <v>53082</v>
      </c>
      <c r="B917" s="38">
        <v>2045</v>
      </c>
      <c r="C917" s="38">
        <v>4</v>
      </c>
      <c r="D917" s="37">
        <v>203.23099999999999</v>
      </c>
      <c r="E917" s="37">
        <v>2.2029999999999998</v>
      </c>
      <c r="F917" s="37">
        <v>436.78199999999998</v>
      </c>
      <c r="G917" s="37">
        <v>3.16</v>
      </c>
      <c r="H917" s="36">
        <v>255.06200000000001</v>
      </c>
      <c r="I917" s="36">
        <v>2.9359999999999999</v>
      </c>
    </row>
    <row r="918" spans="1:9" x14ac:dyDescent="0.2">
      <c r="A918" s="40">
        <v>53113</v>
      </c>
      <c r="B918" s="38">
        <v>2045</v>
      </c>
      <c r="C918" s="38">
        <v>5</v>
      </c>
      <c r="D918" s="37">
        <v>203.59899999999999</v>
      </c>
      <c r="E918" s="37">
        <v>2.1920000000000002</v>
      </c>
      <c r="F918" s="37">
        <v>437.91</v>
      </c>
      <c r="G918" s="37">
        <v>3.1429999999999998</v>
      </c>
      <c r="H918" s="36">
        <v>255.67599999999999</v>
      </c>
      <c r="I918" s="36">
        <v>2.927</v>
      </c>
    </row>
    <row r="919" spans="1:9" x14ac:dyDescent="0.2">
      <c r="A919" s="40">
        <v>53143</v>
      </c>
      <c r="B919" s="38">
        <v>2045</v>
      </c>
      <c r="C919" s="38">
        <v>6</v>
      </c>
      <c r="D919" s="37">
        <v>203.964</v>
      </c>
      <c r="E919" s="37">
        <v>2.1760000000000002</v>
      </c>
      <c r="F919" s="37">
        <v>439.03199999999998</v>
      </c>
      <c r="G919" s="37">
        <v>3.1179999999999999</v>
      </c>
      <c r="H919" s="36">
        <v>256.28800000000001</v>
      </c>
      <c r="I919" s="36">
        <v>2.9119999999999999</v>
      </c>
    </row>
    <row r="920" spans="1:9" x14ac:dyDescent="0.2">
      <c r="A920" s="40">
        <v>53174</v>
      </c>
      <c r="B920" s="38">
        <v>2045</v>
      </c>
      <c r="C920" s="38">
        <v>7</v>
      </c>
      <c r="D920" s="37">
        <v>204.328</v>
      </c>
      <c r="E920" s="37">
        <v>2.1619999999999999</v>
      </c>
      <c r="F920" s="37">
        <v>440.14800000000002</v>
      </c>
      <c r="G920" s="37">
        <v>3.0939999999999999</v>
      </c>
      <c r="H920" s="36">
        <v>256.899</v>
      </c>
      <c r="I920" s="36">
        <v>2.899</v>
      </c>
    </row>
    <row r="921" spans="1:9" x14ac:dyDescent="0.2">
      <c r="A921" s="40">
        <v>53205</v>
      </c>
      <c r="B921" s="38">
        <v>2045</v>
      </c>
      <c r="C921" s="38">
        <v>8</v>
      </c>
      <c r="D921" s="37">
        <v>204.697</v>
      </c>
      <c r="E921" s="37">
        <v>2.1880000000000002</v>
      </c>
      <c r="F921" s="37">
        <v>441.27800000000002</v>
      </c>
      <c r="G921" s="37">
        <v>3.1240000000000001</v>
      </c>
      <c r="H921" s="36">
        <v>257.52</v>
      </c>
      <c r="I921" s="36">
        <v>2.94</v>
      </c>
    </row>
    <row r="922" spans="1:9" x14ac:dyDescent="0.2">
      <c r="A922" s="40">
        <v>53235</v>
      </c>
      <c r="B922" s="38">
        <v>2045</v>
      </c>
      <c r="C922" s="38">
        <v>9</v>
      </c>
      <c r="D922" s="37">
        <v>205.06</v>
      </c>
      <c r="E922" s="37">
        <v>2.1469999999999998</v>
      </c>
      <c r="F922" s="37">
        <v>442.38600000000002</v>
      </c>
      <c r="G922" s="37">
        <v>3.056</v>
      </c>
      <c r="H922" s="36">
        <v>258.13299999999998</v>
      </c>
      <c r="I922" s="36">
        <v>2.891</v>
      </c>
    </row>
    <row r="923" spans="1:9" x14ac:dyDescent="0.2">
      <c r="A923" s="40">
        <v>53266</v>
      </c>
      <c r="B923" s="38">
        <v>2045</v>
      </c>
      <c r="C923" s="38">
        <v>10</v>
      </c>
      <c r="D923" s="37">
        <v>205.423</v>
      </c>
      <c r="E923" s="37">
        <v>2.1480000000000001</v>
      </c>
      <c r="F923" s="37">
        <v>443.49400000000003</v>
      </c>
      <c r="G923" s="37">
        <v>3.0470000000000002</v>
      </c>
      <c r="H923" s="36">
        <v>258.74700000000001</v>
      </c>
      <c r="I923" s="36">
        <v>2.8929999999999998</v>
      </c>
    </row>
    <row r="924" spans="1:9" x14ac:dyDescent="0.2">
      <c r="A924" s="40">
        <v>53296</v>
      </c>
      <c r="B924" s="38">
        <v>2045</v>
      </c>
      <c r="C924" s="38">
        <v>11</v>
      </c>
      <c r="D924" s="37">
        <v>205.78899999999999</v>
      </c>
      <c r="E924" s="37">
        <v>2.1549999999999998</v>
      </c>
      <c r="F924" s="37">
        <v>444.60399999999998</v>
      </c>
      <c r="G924" s="37">
        <v>3.0470000000000002</v>
      </c>
      <c r="H924" s="36">
        <v>259.363</v>
      </c>
      <c r="I924" s="36">
        <v>2.8969999999999998</v>
      </c>
    </row>
    <row r="925" spans="1:9" x14ac:dyDescent="0.2">
      <c r="A925" s="40">
        <v>53327</v>
      </c>
      <c r="B925" s="38">
        <v>2045</v>
      </c>
      <c r="C925" s="38">
        <v>12</v>
      </c>
      <c r="D925" s="37">
        <v>206.15600000000001</v>
      </c>
      <c r="E925" s="37">
        <v>2.1659999999999999</v>
      </c>
      <c r="F925" s="37">
        <v>445.72</v>
      </c>
      <c r="G925" s="37">
        <v>3.0529999999999999</v>
      </c>
      <c r="H925" s="36">
        <v>259.983</v>
      </c>
      <c r="I925" s="36">
        <v>2.9039999999999999</v>
      </c>
    </row>
    <row r="926" spans="1:9" x14ac:dyDescent="0.2">
      <c r="A926" s="40">
        <v>53358</v>
      </c>
      <c r="B926" s="38">
        <v>2046</v>
      </c>
      <c r="C926" s="38">
        <v>1</v>
      </c>
      <c r="D926" s="37">
        <v>206.53299999999999</v>
      </c>
      <c r="E926" s="37">
        <v>2.2130000000000001</v>
      </c>
      <c r="F926" s="37">
        <v>446.86</v>
      </c>
      <c r="G926" s="37">
        <v>3.1120000000000001</v>
      </c>
      <c r="H926" s="36">
        <v>260.61599999999999</v>
      </c>
      <c r="I926" s="36">
        <v>2.9620000000000002</v>
      </c>
    </row>
    <row r="927" spans="1:9" x14ac:dyDescent="0.2">
      <c r="A927" s="40">
        <v>53386</v>
      </c>
      <c r="B927" s="38">
        <v>2046</v>
      </c>
      <c r="C927" s="38">
        <v>2</v>
      </c>
      <c r="D927" s="37">
        <v>206.893</v>
      </c>
      <c r="E927" s="37">
        <v>2.113</v>
      </c>
      <c r="F927" s="37">
        <v>447.94900000000001</v>
      </c>
      <c r="G927" s="37">
        <v>2.9660000000000002</v>
      </c>
      <c r="H927" s="36">
        <v>261.22300000000001</v>
      </c>
      <c r="I927" s="36">
        <v>2.8290000000000002</v>
      </c>
    </row>
    <row r="928" spans="1:9" x14ac:dyDescent="0.2">
      <c r="A928" s="40">
        <v>53417</v>
      </c>
      <c r="B928" s="38">
        <v>2046</v>
      </c>
      <c r="C928" s="38">
        <v>3</v>
      </c>
      <c r="D928" s="37">
        <v>207.255</v>
      </c>
      <c r="E928" s="37">
        <v>2.1190000000000002</v>
      </c>
      <c r="F928" s="37">
        <v>449.04399999999998</v>
      </c>
      <c r="G928" s="37">
        <v>2.9710000000000001</v>
      </c>
      <c r="H928" s="36">
        <v>261.83300000000003</v>
      </c>
      <c r="I928" s="36">
        <v>2.8410000000000002</v>
      </c>
    </row>
    <row r="929" spans="1:9" x14ac:dyDescent="0.2">
      <c r="A929" s="40">
        <v>53447</v>
      </c>
      <c r="B929" s="38">
        <v>2046</v>
      </c>
      <c r="C929" s="38">
        <v>4</v>
      </c>
      <c r="D929" s="37">
        <v>207.62899999999999</v>
      </c>
      <c r="E929" s="37">
        <v>2.1909999999999998</v>
      </c>
      <c r="F929" s="37">
        <v>450.17700000000002</v>
      </c>
      <c r="G929" s="37">
        <v>3.0720000000000001</v>
      </c>
      <c r="H929" s="36">
        <v>262.46699999999998</v>
      </c>
      <c r="I929" s="36">
        <v>2.944</v>
      </c>
    </row>
    <row r="930" spans="1:9" x14ac:dyDescent="0.2">
      <c r="A930" s="40">
        <v>53478</v>
      </c>
      <c r="B930" s="38">
        <v>2046</v>
      </c>
      <c r="C930" s="38">
        <v>5</v>
      </c>
      <c r="D930" s="37">
        <v>208.00299999999999</v>
      </c>
      <c r="E930" s="37">
        <v>2.1829999999999998</v>
      </c>
      <c r="F930" s="37">
        <v>451.31</v>
      </c>
      <c r="G930" s="37">
        <v>3.0619999999999998</v>
      </c>
      <c r="H930" s="36">
        <v>263.101</v>
      </c>
      <c r="I930" s="36">
        <v>2.9380000000000002</v>
      </c>
    </row>
    <row r="931" spans="1:9" x14ac:dyDescent="0.2">
      <c r="A931" s="40">
        <v>53508</v>
      </c>
      <c r="B931" s="38">
        <v>2046</v>
      </c>
      <c r="C931" s="38">
        <v>6</v>
      </c>
      <c r="D931" s="37">
        <v>208.376</v>
      </c>
      <c r="E931" s="37">
        <v>2.17</v>
      </c>
      <c r="F931" s="37">
        <v>452.44</v>
      </c>
      <c r="G931" s="37">
        <v>3.0459999999999998</v>
      </c>
      <c r="H931" s="36">
        <v>263.73399999999998</v>
      </c>
      <c r="I931" s="36">
        <v>2.9239999999999999</v>
      </c>
    </row>
    <row r="932" spans="1:9" x14ac:dyDescent="0.2">
      <c r="A932" s="40">
        <v>53539</v>
      </c>
      <c r="B932" s="38">
        <v>2046</v>
      </c>
      <c r="C932" s="38">
        <v>7</v>
      </c>
      <c r="D932" s="37">
        <v>208.74700000000001</v>
      </c>
      <c r="E932" s="37">
        <v>2.157</v>
      </c>
      <c r="F932" s="37">
        <v>453.56799999999998</v>
      </c>
      <c r="G932" s="37">
        <v>3.032</v>
      </c>
      <c r="H932" s="36">
        <v>264.36500000000001</v>
      </c>
      <c r="I932" s="36">
        <v>2.9119999999999999</v>
      </c>
    </row>
    <row r="933" spans="1:9" x14ac:dyDescent="0.2">
      <c r="A933" s="40">
        <v>53570</v>
      </c>
      <c r="B933" s="38">
        <v>2046</v>
      </c>
      <c r="C933" s="38">
        <v>8</v>
      </c>
      <c r="D933" s="37">
        <v>209.12299999999999</v>
      </c>
      <c r="E933" s="37">
        <v>2.1829999999999998</v>
      </c>
      <c r="F933" s="37">
        <v>454.71199999999999</v>
      </c>
      <c r="G933" s="37">
        <v>3.07</v>
      </c>
      <c r="H933" s="36">
        <v>265.00700000000001</v>
      </c>
      <c r="I933" s="36">
        <v>2.952</v>
      </c>
    </row>
    <row r="934" spans="1:9" x14ac:dyDescent="0.2">
      <c r="A934" s="40">
        <v>53600</v>
      </c>
      <c r="B934" s="38">
        <v>2046</v>
      </c>
      <c r="C934" s="38">
        <v>9</v>
      </c>
      <c r="D934" s="37">
        <v>209.49199999999999</v>
      </c>
      <c r="E934" s="37">
        <v>2.1419999999999999</v>
      </c>
      <c r="F934" s="37">
        <v>455.83800000000002</v>
      </c>
      <c r="G934" s="37">
        <v>3.0129999999999999</v>
      </c>
      <c r="H934" s="36">
        <v>265.63900000000001</v>
      </c>
      <c r="I934" s="36">
        <v>2.9</v>
      </c>
    </row>
    <row r="935" spans="1:9" x14ac:dyDescent="0.2">
      <c r="A935" s="40">
        <v>53631</v>
      </c>
      <c r="B935" s="38">
        <v>2046</v>
      </c>
      <c r="C935" s="38">
        <v>10</v>
      </c>
      <c r="D935" s="37">
        <v>209.863</v>
      </c>
      <c r="E935" s="37">
        <v>2.1419999999999999</v>
      </c>
      <c r="F935" s="37">
        <v>456.96800000000002</v>
      </c>
      <c r="G935" s="37">
        <v>3.0150000000000001</v>
      </c>
      <c r="H935" s="36">
        <v>266.274</v>
      </c>
      <c r="I935" s="36">
        <v>2.9039999999999999</v>
      </c>
    </row>
    <row r="936" spans="1:9" x14ac:dyDescent="0.2">
      <c r="A936" s="40">
        <v>53661</v>
      </c>
      <c r="B936" s="38">
        <v>2046</v>
      </c>
      <c r="C936" s="38">
        <v>11</v>
      </c>
      <c r="D936" s="37">
        <v>210.23500000000001</v>
      </c>
      <c r="E936" s="37">
        <v>2.15</v>
      </c>
      <c r="F936" s="37">
        <v>458.10500000000002</v>
      </c>
      <c r="G936" s="37">
        <v>3.028</v>
      </c>
      <c r="H936" s="36">
        <v>266.91199999999998</v>
      </c>
      <c r="I936" s="36">
        <v>2.9159999999999999</v>
      </c>
    </row>
    <row r="937" spans="1:9" x14ac:dyDescent="0.2">
      <c r="A937" s="40">
        <v>53692</v>
      </c>
      <c r="B937" s="38">
        <v>2046</v>
      </c>
      <c r="C937" s="38">
        <v>12</v>
      </c>
      <c r="D937" s="37">
        <v>210.61</v>
      </c>
      <c r="E937" s="37">
        <v>2.1629999999999998</v>
      </c>
      <c r="F937" s="37">
        <v>459.25299999999999</v>
      </c>
      <c r="G937" s="37">
        <v>3.048</v>
      </c>
      <c r="H937" s="36">
        <v>267.55599999999998</v>
      </c>
      <c r="I937" s="36">
        <v>2.9350000000000001</v>
      </c>
    </row>
    <row r="938" spans="1:9" x14ac:dyDescent="0.2">
      <c r="A938" s="40">
        <v>53723</v>
      </c>
      <c r="B938" s="38">
        <v>2047</v>
      </c>
      <c r="C938" s="38">
        <v>1</v>
      </c>
      <c r="D938" s="37">
        <v>210.994</v>
      </c>
      <c r="E938" s="37">
        <v>2.21</v>
      </c>
      <c r="F938" s="37">
        <v>460.42899999999997</v>
      </c>
      <c r="G938" s="37">
        <v>3.1179999999999999</v>
      </c>
      <c r="H938" s="36">
        <v>268.21699999999998</v>
      </c>
      <c r="I938" s="36">
        <v>3.0009999999999999</v>
      </c>
    </row>
    <row r="939" spans="1:9" x14ac:dyDescent="0.2">
      <c r="A939" s="40">
        <v>53751</v>
      </c>
      <c r="B939" s="38">
        <v>2047</v>
      </c>
      <c r="C939" s="38">
        <v>2</v>
      </c>
      <c r="D939" s="37">
        <v>211.36099999999999</v>
      </c>
      <c r="E939" s="37">
        <v>2.109</v>
      </c>
      <c r="F939" s="37">
        <v>461.55799999999999</v>
      </c>
      <c r="G939" s="37">
        <v>2.98</v>
      </c>
      <c r="H939" s="36">
        <v>268.84899999999999</v>
      </c>
      <c r="I939" s="36">
        <v>2.8679999999999999</v>
      </c>
    </row>
    <row r="940" spans="1:9" x14ac:dyDescent="0.2">
      <c r="A940" s="40">
        <v>53782</v>
      </c>
      <c r="B940" s="38">
        <v>2047</v>
      </c>
      <c r="C940" s="38">
        <v>3</v>
      </c>
      <c r="D940" s="37">
        <v>211.73</v>
      </c>
      <c r="E940" s="37">
        <v>2.1120000000000001</v>
      </c>
      <c r="F940" s="37">
        <v>462.69299999999998</v>
      </c>
      <c r="G940" s="37">
        <v>2.9910000000000001</v>
      </c>
      <c r="H940" s="36">
        <v>269.48599999999999</v>
      </c>
      <c r="I940" s="36">
        <v>2.8780000000000001</v>
      </c>
    </row>
    <row r="941" spans="1:9" x14ac:dyDescent="0.2">
      <c r="A941" s="40">
        <v>53812</v>
      </c>
      <c r="B941" s="38">
        <v>2047</v>
      </c>
      <c r="C941" s="38">
        <v>4</v>
      </c>
      <c r="D941" s="37">
        <v>212.11099999999999</v>
      </c>
      <c r="E941" s="37">
        <v>2.1840000000000002</v>
      </c>
      <c r="F941" s="37">
        <v>463.87</v>
      </c>
      <c r="G941" s="37">
        <v>3.0960000000000001</v>
      </c>
      <c r="H941" s="36">
        <v>270.14600000000002</v>
      </c>
      <c r="I941" s="36">
        <v>2.9790000000000001</v>
      </c>
    </row>
    <row r="942" spans="1:9" x14ac:dyDescent="0.2">
      <c r="A942" s="40">
        <v>53843</v>
      </c>
      <c r="B942" s="38">
        <v>2047</v>
      </c>
      <c r="C942" s="38">
        <v>5</v>
      </c>
      <c r="D942" s="37">
        <v>212.49299999999999</v>
      </c>
      <c r="E942" s="37">
        <v>2.1779999999999999</v>
      </c>
      <c r="F942" s="37">
        <v>465.04700000000003</v>
      </c>
      <c r="G942" s="37">
        <v>3.089</v>
      </c>
      <c r="H942" s="36">
        <v>270.80500000000001</v>
      </c>
      <c r="I942" s="36">
        <v>2.97</v>
      </c>
    </row>
    <row r="943" spans="1:9" x14ac:dyDescent="0.2">
      <c r="A943" s="40">
        <v>53873</v>
      </c>
      <c r="B943" s="38">
        <v>2047</v>
      </c>
      <c r="C943" s="38">
        <v>6</v>
      </c>
      <c r="D943" s="37">
        <v>212.87299999999999</v>
      </c>
      <c r="E943" s="37">
        <v>2.17</v>
      </c>
      <c r="F943" s="37">
        <v>466.22199999999998</v>
      </c>
      <c r="G943" s="37">
        <v>3.0739999999999998</v>
      </c>
      <c r="H943" s="36">
        <v>271.46300000000002</v>
      </c>
      <c r="I943" s="36">
        <v>2.9540000000000002</v>
      </c>
    </row>
    <row r="944" spans="1:9" x14ac:dyDescent="0.2">
      <c r="A944" s="40">
        <v>53904</v>
      </c>
      <c r="B944" s="38">
        <v>2047</v>
      </c>
      <c r="C944" s="38">
        <v>7</v>
      </c>
      <c r="D944" s="37">
        <v>213.25299999999999</v>
      </c>
      <c r="E944" s="37">
        <v>2.1629999999999998</v>
      </c>
      <c r="F944" s="37">
        <v>467.39499999999998</v>
      </c>
      <c r="G944" s="37">
        <v>3.0609999999999999</v>
      </c>
      <c r="H944" s="36">
        <v>272.12</v>
      </c>
      <c r="I944" s="36">
        <v>2.9420000000000002</v>
      </c>
    </row>
    <row r="945" spans="1:9" x14ac:dyDescent="0.2">
      <c r="A945" s="40">
        <v>53935</v>
      </c>
      <c r="B945" s="38">
        <v>2047</v>
      </c>
      <c r="C945" s="38">
        <v>8</v>
      </c>
      <c r="D945" s="37">
        <v>213.63900000000001</v>
      </c>
      <c r="E945" s="37">
        <v>2.1949999999999998</v>
      </c>
      <c r="F945" s="37">
        <v>468.58600000000001</v>
      </c>
      <c r="G945" s="37">
        <v>3.1019999999999999</v>
      </c>
      <c r="H945" s="36">
        <v>272.78800000000001</v>
      </c>
      <c r="I945" s="36">
        <v>2.9870000000000001</v>
      </c>
    </row>
    <row r="946" spans="1:9" x14ac:dyDescent="0.2">
      <c r="A946" s="40">
        <v>53965</v>
      </c>
      <c r="B946" s="38">
        <v>2047</v>
      </c>
      <c r="C946" s="38">
        <v>9</v>
      </c>
      <c r="D946" s="37">
        <v>214.02</v>
      </c>
      <c r="E946" s="37">
        <v>2.157</v>
      </c>
      <c r="F946" s="37">
        <v>469.76</v>
      </c>
      <c r="G946" s="37">
        <v>3.0470000000000002</v>
      </c>
      <c r="H946" s="36">
        <v>273.44799999999998</v>
      </c>
      <c r="I946" s="36">
        <v>2.9420000000000002</v>
      </c>
    </row>
    <row r="947" spans="1:9" x14ac:dyDescent="0.2">
      <c r="A947" s="40">
        <v>53996</v>
      </c>
      <c r="B947" s="38">
        <v>2047</v>
      </c>
      <c r="C947" s="38">
        <v>10</v>
      </c>
      <c r="D947" s="37">
        <v>214.40100000000001</v>
      </c>
      <c r="E947" s="37">
        <v>2.1579999999999999</v>
      </c>
      <c r="F947" s="37">
        <v>470.93599999999998</v>
      </c>
      <c r="G947" s="37">
        <v>3.048</v>
      </c>
      <c r="H947" s="36">
        <v>274.11200000000002</v>
      </c>
      <c r="I947" s="36">
        <v>2.9510000000000001</v>
      </c>
    </row>
    <row r="948" spans="1:9" x14ac:dyDescent="0.2">
      <c r="A948" s="40">
        <v>54026</v>
      </c>
      <c r="B948" s="38">
        <v>2047</v>
      </c>
      <c r="C948" s="38">
        <v>11</v>
      </c>
      <c r="D948" s="37">
        <v>214.78299999999999</v>
      </c>
      <c r="E948" s="37">
        <v>2.161</v>
      </c>
      <c r="F948" s="37">
        <v>472.11799999999999</v>
      </c>
      <c r="G948" s="37">
        <v>3.052</v>
      </c>
      <c r="H948" s="36">
        <v>274.77999999999997</v>
      </c>
      <c r="I948" s="36">
        <v>2.964</v>
      </c>
    </row>
    <row r="949" spans="1:9" x14ac:dyDescent="0.2">
      <c r="A949" s="40">
        <v>54057</v>
      </c>
      <c r="B949" s="38">
        <v>2047</v>
      </c>
      <c r="C949" s="38">
        <v>12</v>
      </c>
      <c r="D949" s="37">
        <v>215.167</v>
      </c>
      <c r="E949" s="37">
        <v>2.1659999999999999</v>
      </c>
      <c r="F949" s="37">
        <v>473.30500000000001</v>
      </c>
      <c r="G949" s="37">
        <v>3.0609999999999999</v>
      </c>
      <c r="H949" s="36">
        <v>275.45299999999997</v>
      </c>
      <c r="I949" s="36">
        <v>2.9809999999999999</v>
      </c>
    </row>
    <row r="950" spans="1:9" x14ac:dyDescent="0.2">
      <c r="A950" s="40">
        <v>54088</v>
      </c>
      <c r="B950" s="38">
        <v>2048</v>
      </c>
      <c r="C950" s="38">
        <v>1</v>
      </c>
      <c r="D950" s="37">
        <v>215.559</v>
      </c>
      <c r="E950" s="37">
        <v>2.2090000000000001</v>
      </c>
      <c r="F950" s="37">
        <v>474.51900000000001</v>
      </c>
      <c r="G950" s="37">
        <v>3.121</v>
      </c>
      <c r="H950" s="36">
        <v>276.14400000000001</v>
      </c>
      <c r="I950" s="36">
        <v>3.05</v>
      </c>
    </row>
    <row r="951" spans="1:9" x14ac:dyDescent="0.2">
      <c r="A951" s="40">
        <v>54116</v>
      </c>
      <c r="B951" s="38">
        <v>2048</v>
      </c>
      <c r="C951" s="38">
        <v>2</v>
      </c>
      <c r="D951" s="37">
        <v>215.941</v>
      </c>
      <c r="E951" s="37">
        <v>2.1459999999999999</v>
      </c>
      <c r="F951" s="37">
        <v>475.70100000000002</v>
      </c>
      <c r="G951" s="37">
        <v>3.0289999999999999</v>
      </c>
      <c r="H951" s="36">
        <v>276.81799999999998</v>
      </c>
      <c r="I951" s="36">
        <v>2.9689999999999999</v>
      </c>
    </row>
    <row r="952" spans="1:9" x14ac:dyDescent="0.2">
      <c r="A952" s="40">
        <v>54148</v>
      </c>
      <c r="B952" s="38">
        <v>2048</v>
      </c>
      <c r="C952" s="38">
        <v>3</v>
      </c>
      <c r="D952" s="37">
        <v>216.32499999999999</v>
      </c>
      <c r="E952" s="37">
        <v>2.1539999999999999</v>
      </c>
      <c r="F952" s="37">
        <v>476.88900000000001</v>
      </c>
      <c r="G952" s="37">
        <v>3.0379999999999998</v>
      </c>
      <c r="H952" s="36">
        <v>277.49700000000001</v>
      </c>
      <c r="I952" s="36">
        <v>2.9870000000000001</v>
      </c>
    </row>
    <row r="953" spans="1:9" x14ac:dyDescent="0.2">
      <c r="A953" s="40">
        <v>54178</v>
      </c>
      <c r="B953" s="38">
        <v>2048</v>
      </c>
      <c r="C953" s="38">
        <v>4</v>
      </c>
      <c r="D953" s="37">
        <v>216.71600000000001</v>
      </c>
      <c r="E953" s="37">
        <v>2.194</v>
      </c>
      <c r="F953" s="37">
        <v>478.101</v>
      </c>
      <c r="G953" s="37">
        <v>3.0939999999999999</v>
      </c>
      <c r="H953" s="36">
        <v>278.19400000000002</v>
      </c>
      <c r="I953" s="36">
        <v>3.0529999999999999</v>
      </c>
    </row>
    <row r="954" spans="1:9" x14ac:dyDescent="0.2">
      <c r="A954" s="40">
        <v>54209</v>
      </c>
      <c r="B954" s="38">
        <v>2048</v>
      </c>
      <c r="C954" s="38">
        <v>5</v>
      </c>
      <c r="D954" s="37">
        <v>217.108</v>
      </c>
      <c r="E954" s="37">
        <v>2.1920000000000002</v>
      </c>
      <c r="F954" s="37">
        <v>479.31599999999997</v>
      </c>
      <c r="G954" s="37">
        <v>3.093</v>
      </c>
      <c r="H954" s="36">
        <v>278.89400000000001</v>
      </c>
      <c r="I954" s="36">
        <v>3.0630000000000002</v>
      </c>
    </row>
    <row r="955" spans="1:9" x14ac:dyDescent="0.2">
      <c r="A955" s="40">
        <v>54239</v>
      </c>
      <c r="B955" s="38">
        <v>2048</v>
      </c>
      <c r="C955" s="38">
        <v>6</v>
      </c>
      <c r="D955" s="37">
        <v>217.5</v>
      </c>
      <c r="E955" s="37">
        <v>2.1859999999999999</v>
      </c>
      <c r="F955" s="37">
        <v>480.53199999999998</v>
      </c>
      <c r="G955" s="37">
        <v>3.0870000000000002</v>
      </c>
      <c r="H955" s="36">
        <v>279.59699999999998</v>
      </c>
      <c r="I955" s="36">
        <v>3.069</v>
      </c>
    </row>
    <row r="956" spans="1:9" x14ac:dyDescent="0.2">
      <c r="A956" s="40">
        <v>54270</v>
      </c>
      <c r="B956" s="38">
        <v>2048</v>
      </c>
      <c r="C956" s="38">
        <v>7</v>
      </c>
      <c r="D956" s="37">
        <v>217.89099999999999</v>
      </c>
      <c r="E956" s="37">
        <v>2.177</v>
      </c>
      <c r="F956" s="37">
        <v>481.74799999999999</v>
      </c>
      <c r="G956" s="37">
        <v>3.0790000000000002</v>
      </c>
      <c r="H956" s="36">
        <v>280.303</v>
      </c>
      <c r="I956" s="36">
        <v>3.07</v>
      </c>
    </row>
    <row r="957" spans="1:9" x14ac:dyDescent="0.2">
      <c r="A957" s="40">
        <v>54301</v>
      </c>
      <c r="B957" s="38">
        <v>2048</v>
      </c>
      <c r="C957" s="38">
        <v>8</v>
      </c>
      <c r="D957" s="37">
        <v>218.28700000000001</v>
      </c>
      <c r="E957" s="37">
        <v>2.2050000000000001</v>
      </c>
      <c r="F957" s="37">
        <v>482.983</v>
      </c>
      <c r="G957" s="37">
        <v>3.1179999999999999</v>
      </c>
      <c r="H957" s="36">
        <v>281.02</v>
      </c>
      <c r="I957" s="36">
        <v>3.1160000000000001</v>
      </c>
    </row>
    <row r="958" spans="1:9" x14ac:dyDescent="0.2">
      <c r="A958" s="40">
        <v>54331</v>
      </c>
      <c r="B958" s="38">
        <v>2048</v>
      </c>
      <c r="C958" s="38">
        <v>9</v>
      </c>
      <c r="D958" s="37">
        <v>218.67599999999999</v>
      </c>
      <c r="E958" s="37">
        <v>2.161</v>
      </c>
      <c r="F958" s="37">
        <v>484.19600000000003</v>
      </c>
      <c r="G958" s="37">
        <v>3.0569999999999999</v>
      </c>
      <c r="H958" s="36">
        <v>281.726</v>
      </c>
      <c r="I958" s="36">
        <v>3.0569999999999999</v>
      </c>
    </row>
    <row r="959" spans="1:9" x14ac:dyDescent="0.2">
      <c r="A959" s="40">
        <v>54362</v>
      </c>
      <c r="B959" s="38">
        <v>2048</v>
      </c>
      <c r="C959" s="38">
        <v>10</v>
      </c>
      <c r="D959" s="37">
        <v>219.066</v>
      </c>
      <c r="E959" s="37">
        <v>2.16</v>
      </c>
      <c r="F959" s="37">
        <v>485.411</v>
      </c>
      <c r="G959" s="37">
        <v>3.0550000000000002</v>
      </c>
      <c r="H959" s="36">
        <v>282.43400000000003</v>
      </c>
      <c r="I959" s="36">
        <v>3.0579999999999998</v>
      </c>
    </row>
    <row r="960" spans="1:9" x14ac:dyDescent="0.2">
      <c r="A960" s="40">
        <v>54392</v>
      </c>
      <c r="B960" s="38">
        <v>2048</v>
      </c>
      <c r="C960" s="38">
        <v>11</v>
      </c>
      <c r="D960" s="37">
        <v>219.458</v>
      </c>
      <c r="E960" s="37">
        <v>2.1659999999999999</v>
      </c>
      <c r="F960" s="37">
        <v>486.63400000000001</v>
      </c>
      <c r="G960" s="37">
        <v>3.0640000000000001</v>
      </c>
      <c r="H960" s="36">
        <v>283.14699999999999</v>
      </c>
      <c r="I960" s="36">
        <v>3.069</v>
      </c>
    </row>
    <row r="961" spans="1:9" x14ac:dyDescent="0.2">
      <c r="A961" s="40">
        <v>54423</v>
      </c>
      <c r="B961" s="38">
        <v>2048</v>
      </c>
      <c r="C961" s="38">
        <v>12</v>
      </c>
      <c r="D961" s="37">
        <v>219.852</v>
      </c>
      <c r="E961" s="37">
        <v>2.1779999999999999</v>
      </c>
      <c r="F961" s="37">
        <v>487.86599999999999</v>
      </c>
      <c r="G961" s="37">
        <v>3.081</v>
      </c>
      <c r="H961" s="36">
        <v>283.86599999999999</v>
      </c>
      <c r="I961" s="36">
        <v>3.09</v>
      </c>
    </row>
    <row r="962" spans="1:9" x14ac:dyDescent="0.2">
      <c r="A962" s="40">
        <v>54454</v>
      </c>
      <c r="B962" s="38">
        <v>2049</v>
      </c>
      <c r="C962" s="38">
        <v>1</v>
      </c>
      <c r="D962" s="37">
        <v>220.256</v>
      </c>
      <c r="E962" s="37">
        <v>2.226</v>
      </c>
      <c r="F962" s="37">
        <v>489.12799999999999</v>
      </c>
      <c r="G962" s="37">
        <v>3.149</v>
      </c>
      <c r="H962" s="36">
        <v>284.60399999999998</v>
      </c>
      <c r="I962" s="36">
        <v>3.1640000000000001</v>
      </c>
    </row>
    <row r="963" spans="1:9" x14ac:dyDescent="0.2">
      <c r="A963" s="40">
        <v>54482</v>
      </c>
      <c r="B963" s="38">
        <v>2049</v>
      </c>
      <c r="C963" s="38">
        <v>2</v>
      </c>
      <c r="D963" s="37">
        <v>220.642</v>
      </c>
      <c r="E963" s="37">
        <v>2.1240000000000001</v>
      </c>
      <c r="F963" s="37">
        <v>490.33600000000001</v>
      </c>
      <c r="G963" s="37">
        <v>3.0059999999999998</v>
      </c>
      <c r="H963" s="36">
        <v>285.31200000000001</v>
      </c>
      <c r="I963" s="36">
        <v>3.03</v>
      </c>
    </row>
    <row r="964" spans="1:9" x14ac:dyDescent="0.2">
      <c r="A964" s="40">
        <v>54513</v>
      </c>
      <c r="B964" s="38">
        <v>2049</v>
      </c>
      <c r="C964" s="38">
        <v>3</v>
      </c>
      <c r="D964" s="37">
        <v>221.03</v>
      </c>
      <c r="E964" s="37">
        <v>2.129</v>
      </c>
      <c r="F964" s="37">
        <v>491.55099999999999</v>
      </c>
      <c r="G964" s="37">
        <v>3.0139999999999998</v>
      </c>
      <c r="H964" s="36">
        <v>286.02699999999999</v>
      </c>
      <c r="I964" s="36">
        <v>3.0489999999999999</v>
      </c>
    </row>
    <row r="965" spans="1:9" x14ac:dyDescent="0.2">
      <c r="A965" s="40">
        <v>54543</v>
      </c>
      <c r="B965" s="38">
        <v>2049</v>
      </c>
      <c r="C965" s="38">
        <v>4</v>
      </c>
      <c r="D965" s="37">
        <v>221.43100000000001</v>
      </c>
      <c r="E965" s="37">
        <v>2.2029999999999998</v>
      </c>
      <c r="F965" s="37">
        <v>492.81</v>
      </c>
      <c r="G965" s="37">
        <v>3.1160000000000001</v>
      </c>
      <c r="H965" s="36">
        <v>286.77100000000002</v>
      </c>
      <c r="I965" s="36">
        <v>3.1640000000000001</v>
      </c>
    </row>
    <row r="966" spans="1:9" x14ac:dyDescent="0.2">
      <c r="A966" s="40">
        <v>54574</v>
      </c>
      <c r="B966" s="38">
        <v>2049</v>
      </c>
      <c r="C966" s="38">
        <v>5</v>
      </c>
      <c r="D966" s="37">
        <v>221.834</v>
      </c>
      <c r="E966" s="37">
        <v>2.2010000000000001</v>
      </c>
      <c r="F966" s="37">
        <v>494.06700000000001</v>
      </c>
      <c r="G966" s="37">
        <v>3.105</v>
      </c>
      <c r="H966" s="36">
        <v>287.51600000000002</v>
      </c>
      <c r="I966" s="36">
        <v>3.1619999999999999</v>
      </c>
    </row>
    <row r="967" spans="1:9" x14ac:dyDescent="0.2">
      <c r="A967" s="40">
        <v>54604</v>
      </c>
      <c r="B967" s="38">
        <v>2049</v>
      </c>
      <c r="C967" s="38">
        <v>6</v>
      </c>
      <c r="D967" s="37">
        <v>222.23500000000001</v>
      </c>
      <c r="E967" s="37">
        <v>2.1960000000000002</v>
      </c>
      <c r="F967" s="37">
        <v>495.32100000000003</v>
      </c>
      <c r="G967" s="37">
        <v>3.0880000000000001</v>
      </c>
      <c r="H967" s="36">
        <v>288.26</v>
      </c>
      <c r="I967" s="36">
        <v>3.1520000000000001</v>
      </c>
    </row>
    <row r="968" spans="1:9" x14ac:dyDescent="0.2">
      <c r="A968" s="40">
        <v>54635</v>
      </c>
      <c r="B968" s="38">
        <v>2049</v>
      </c>
      <c r="C968" s="38">
        <v>7</v>
      </c>
      <c r="D968" s="37">
        <v>222.637</v>
      </c>
      <c r="E968" s="37">
        <v>2.19</v>
      </c>
      <c r="F968" s="37">
        <v>496.57100000000003</v>
      </c>
      <c r="G968" s="37">
        <v>3.0720000000000001</v>
      </c>
      <c r="H968" s="36">
        <v>289.005</v>
      </c>
      <c r="I968" s="36">
        <v>3.1419999999999999</v>
      </c>
    </row>
    <row r="969" spans="1:9" x14ac:dyDescent="0.2">
      <c r="A969" s="40">
        <v>54666</v>
      </c>
      <c r="B969" s="38">
        <v>2049</v>
      </c>
      <c r="C969" s="38">
        <v>8</v>
      </c>
      <c r="D969" s="37">
        <v>223.04499999999999</v>
      </c>
      <c r="E969" s="37">
        <v>2.2200000000000002</v>
      </c>
      <c r="F969" s="37">
        <v>497.84199999999998</v>
      </c>
      <c r="G969" s="37">
        <v>3.1139999999999999</v>
      </c>
      <c r="H969" s="36">
        <v>289.762</v>
      </c>
      <c r="I969" s="36">
        <v>3.1890000000000001</v>
      </c>
    </row>
    <row r="970" spans="1:9" x14ac:dyDescent="0.2">
      <c r="A970" s="40">
        <v>54696</v>
      </c>
      <c r="B970" s="38">
        <v>2049</v>
      </c>
      <c r="C970" s="38">
        <v>9</v>
      </c>
      <c r="D970" s="37">
        <v>223.446</v>
      </c>
      <c r="E970" s="37">
        <v>2.1789999999999998</v>
      </c>
      <c r="F970" s="37">
        <v>499.09300000000002</v>
      </c>
      <c r="G970" s="37">
        <v>3.0590000000000002</v>
      </c>
      <c r="H970" s="36">
        <v>290.50799999999998</v>
      </c>
      <c r="I970" s="36">
        <v>3.1360000000000001</v>
      </c>
    </row>
    <row r="971" spans="1:9" x14ac:dyDescent="0.2">
      <c r="A971" s="40">
        <v>54727</v>
      </c>
      <c r="B971" s="38">
        <v>2049</v>
      </c>
      <c r="C971" s="38">
        <v>10</v>
      </c>
      <c r="D971" s="37">
        <v>223.84800000000001</v>
      </c>
      <c r="E971" s="37">
        <v>2.1789999999999998</v>
      </c>
      <c r="F971" s="37">
        <v>500.35</v>
      </c>
      <c r="G971" s="37">
        <v>3.0630000000000002</v>
      </c>
      <c r="H971" s="36">
        <v>291.25799999999998</v>
      </c>
      <c r="I971" s="36">
        <v>3.1440000000000001</v>
      </c>
    </row>
    <row r="972" spans="1:9" x14ac:dyDescent="0.2">
      <c r="A972" s="40">
        <v>54757</v>
      </c>
      <c r="B972" s="38">
        <v>2049</v>
      </c>
      <c r="C972" s="38">
        <v>11</v>
      </c>
      <c r="D972" s="37">
        <v>224.251</v>
      </c>
      <c r="E972" s="37">
        <v>2.1850000000000001</v>
      </c>
      <c r="F972" s="37">
        <v>501.61399999999998</v>
      </c>
      <c r="G972" s="37">
        <v>3.0760000000000001</v>
      </c>
      <c r="H972" s="36">
        <v>292.01499999999999</v>
      </c>
      <c r="I972" s="36">
        <v>3.1619999999999999</v>
      </c>
    </row>
    <row r="973" spans="1:9" x14ac:dyDescent="0.2">
      <c r="A973" s="40">
        <v>54788</v>
      </c>
      <c r="B973" s="38">
        <v>2049</v>
      </c>
      <c r="C973" s="38">
        <v>12</v>
      </c>
      <c r="D973" s="37">
        <v>224.65799999999999</v>
      </c>
      <c r="E973" s="37">
        <v>2.1960000000000002</v>
      </c>
      <c r="F973" s="37">
        <v>502.89</v>
      </c>
      <c r="G973" s="37">
        <v>3.0939999999999999</v>
      </c>
      <c r="H973" s="36">
        <v>292.779</v>
      </c>
      <c r="I973" s="36">
        <v>3.1869999999999998</v>
      </c>
    </row>
    <row r="974" spans="1:9" x14ac:dyDescent="0.2">
      <c r="A974" s="40">
        <v>54819</v>
      </c>
      <c r="B974" s="38">
        <v>2050</v>
      </c>
      <c r="C974" s="38">
        <v>1</v>
      </c>
      <c r="D974" s="37">
        <v>225.07300000000001</v>
      </c>
      <c r="E974" s="37">
        <v>2.2440000000000002</v>
      </c>
      <c r="F974" s="37">
        <v>504.197</v>
      </c>
      <c r="G974" s="37">
        <v>3.1640000000000001</v>
      </c>
      <c r="H974" s="36">
        <v>293.56400000000002</v>
      </c>
      <c r="I974" s="36">
        <v>3.2650000000000001</v>
      </c>
    </row>
    <row r="975" spans="1:9" x14ac:dyDescent="0.2">
      <c r="A975" s="40">
        <v>54847</v>
      </c>
      <c r="B975" s="38">
        <v>2050</v>
      </c>
      <c r="C975" s="38">
        <v>2</v>
      </c>
      <c r="D975" s="37">
        <v>225.471</v>
      </c>
      <c r="E975" s="37">
        <v>2.1429999999999998</v>
      </c>
      <c r="F975" s="37">
        <v>505.45</v>
      </c>
      <c r="G975" s="37">
        <v>3.024</v>
      </c>
      <c r="H975" s="36">
        <v>294.31799999999998</v>
      </c>
      <c r="I975" s="36">
        <v>3.125</v>
      </c>
    </row>
    <row r="976" spans="1:9" x14ac:dyDescent="0.2">
      <c r="A976" s="40">
        <v>54878</v>
      </c>
      <c r="B976" s="38">
        <v>2050</v>
      </c>
      <c r="C976" s="38">
        <v>3</v>
      </c>
      <c r="D976" s="37">
        <v>225.87100000000001</v>
      </c>
      <c r="E976" s="37">
        <v>2.149</v>
      </c>
      <c r="F976" s="37">
        <v>506.71100000000001</v>
      </c>
      <c r="G976" s="37">
        <v>3.0350000000000001</v>
      </c>
      <c r="H976" s="36">
        <v>295.07799999999997</v>
      </c>
      <c r="I976" s="36">
        <v>3.141</v>
      </c>
    </row>
    <row r="977" spans="1:9" x14ac:dyDescent="0.2">
      <c r="A977" s="40">
        <v>54908</v>
      </c>
      <c r="B977" s="38">
        <v>2050</v>
      </c>
      <c r="C977" s="38">
        <v>4</v>
      </c>
      <c r="D977" s="37">
        <v>226.286</v>
      </c>
      <c r="E977" s="37">
        <v>2.2240000000000002</v>
      </c>
      <c r="F977" s="37">
        <v>508.01900000000001</v>
      </c>
      <c r="G977" s="37">
        <v>3.1419999999999999</v>
      </c>
      <c r="H977" s="36">
        <v>295.86700000000002</v>
      </c>
      <c r="I977" s="36">
        <v>3.2570000000000001</v>
      </c>
    </row>
    <row r="978" spans="1:9" x14ac:dyDescent="0.2">
      <c r="A978" s="40">
        <v>54939</v>
      </c>
      <c r="B978" s="38">
        <v>2050</v>
      </c>
      <c r="C978" s="38">
        <v>5</v>
      </c>
      <c r="D978" s="37">
        <v>226.7</v>
      </c>
      <c r="E978" s="37">
        <v>2.2170000000000001</v>
      </c>
      <c r="F978" s="37">
        <v>509.32799999999997</v>
      </c>
      <c r="G978" s="37">
        <v>3.1349999999999998</v>
      </c>
      <c r="H978" s="36">
        <v>296.65699999999998</v>
      </c>
      <c r="I978" s="36">
        <v>3.254</v>
      </c>
    </row>
    <row r="979" spans="1:9" x14ac:dyDescent="0.2">
      <c r="A979" s="40">
        <v>54969</v>
      </c>
      <c r="B979" s="38">
        <v>2050</v>
      </c>
      <c r="C979" s="38">
        <v>6</v>
      </c>
      <c r="D979" s="37">
        <v>227.11199999999999</v>
      </c>
      <c r="E979" s="37">
        <v>2.2050000000000001</v>
      </c>
      <c r="F979" s="37">
        <v>510.63400000000001</v>
      </c>
      <c r="G979" s="37">
        <v>3.121</v>
      </c>
      <c r="H979" s="36">
        <v>297.447</v>
      </c>
      <c r="I979" s="36">
        <v>3.2429999999999999</v>
      </c>
    </row>
    <row r="980" spans="1:9" x14ac:dyDescent="0.2">
      <c r="A980" s="40">
        <v>55000</v>
      </c>
      <c r="B980" s="38">
        <v>2050</v>
      </c>
      <c r="C980" s="38">
        <v>7</v>
      </c>
      <c r="D980" s="37">
        <v>227.523</v>
      </c>
      <c r="E980" s="37">
        <v>2.194</v>
      </c>
      <c r="F980" s="37">
        <v>511.93799999999999</v>
      </c>
      <c r="G980" s="37">
        <v>3.1080000000000001</v>
      </c>
      <c r="H980" s="36">
        <v>298.238</v>
      </c>
      <c r="I980" s="36">
        <v>3.2349999999999999</v>
      </c>
    </row>
    <row r="981" spans="1:9" x14ac:dyDescent="0.2">
      <c r="A981" s="40">
        <v>55031</v>
      </c>
      <c r="B981" s="38">
        <v>2050</v>
      </c>
      <c r="C981" s="38">
        <v>8</v>
      </c>
      <c r="D981" s="37">
        <v>227.94</v>
      </c>
      <c r="E981" s="37">
        <v>2.2210000000000001</v>
      </c>
      <c r="F981" s="37">
        <v>513.26199999999994</v>
      </c>
      <c r="G981" s="37">
        <v>3.149</v>
      </c>
      <c r="H981" s="36">
        <v>299.04300000000001</v>
      </c>
      <c r="I981" s="36">
        <v>3.2869999999999999</v>
      </c>
    </row>
    <row r="982" spans="1:9" x14ac:dyDescent="0.2">
      <c r="A982" s="40">
        <v>55061</v>
      </c>
      <c r="B982" s="38">
        <v>2050</v>
      </c>
      <c r="C982" s="38">
        <v>9</v>
      </c>
      <c r="D982" s="37">
        <v>228.35</v>
      </c>
      <c r="E982" s="37">
        <v>2.1800000000000002</v>
      </c>
      <c r="F982" s="37">
        <v>514.56600000000003</v>
      </c>
      <c r="G982" s="37">
        <v>3.0920000000000001</v>
      </c>
      <c r="H982" s="36">
        <v>299.83699999999999</v>
      </c>
      <c r="I982" s="36">
        <v>3.2360000000000002</v>
      </c>
    </row>
    <row r="983" spans="1:9" x14ac:dyDescent="0.2">
      <c r="A983" s="40">
        <v>55092</v>
      </c>
      <c r="B983" s="38">
        <v>2050</v>
      </c>
      <c r="C983" s="38">
        <v>10</v>
      </c>
      <c r="D983" s="37">
        <v>228.761</v>
      </c>
      <c r="E983" s="37">
        <v>2.1819999999999999</v>
      </c>
      <c r="F983" s="37">
        <v>515.875</v>
      </c>
      <c r="G983" s="37">
        <v>3.0950000000000002</v>
      </c>
      <c r="H983" s="36">
        <v>300.63600000000002</v>
      </c>
      <c r="I983" s="36">
        <v>3.242</v>
      </c>
    </row>
    <row r="984" spans="1:9" x14ac:dyDescent="0.2">
      <c r="A984" s="40">
        <v>55122</v>
      </c>
      <c r="B984" s="38">
        <v>2050</v>
      </c>
      <c r="C984" s="38">
        <v>11</v>
      </c>
      <c r="D984" s="37">
        <v>229.17500000000001</v>
      </c>
      <c r="E984" s="37">
        <v>2.1909999999999998</v>
      </c>
      <c r="F984" s="37">
        <v>517.19200000000001</v>
      </c>
      <c r="G984" s="37">
        <v>3.1059999999999999</v>
      </c>
      <c r="H984" s="36">
        <v>301.43900000000002</v>
      </c>
      <c r="I984" s="36">
        <v>3.2530000000000001</v>
      </c>
    </row>
    <row r="985" spans="1:9" x14ac:dyDescent="0.2">
      <c r="A985" s="40">
        <v>55153</v>
      </c>
      <c r="B985" s="38">
        <v>2050</v>
      </c>
      <c r="C985" s="38">
        <v>12</v>
      </c>
      <c r="D985" s="37">
        <v>229.59200000000001</v>
      </c>
      <c r="E985" s="37">
        <v>2.206</v>
      </c>
      <c r="F985" s="37">
        <v>518.52</v>
      </c>
      <c r="G985" s="37">
        <v>3.125</v>
      </c>
      <c r="H985" s="36">
        <v>302.24700000000001</v>
      </c>
      <c r="I985" s="36">
        <v>3.266</v>
      </c>
    </row>
    <row r="986" spans="1:9" x14ac:dyDescent="0.2">
      <c r="A986" s="40">
        <v>55184</v>
      </c>
      <c r="B986" s="38">
        <v>2051</v>
      </c>
      <c r="C986" s="38">
        <v>1</v>
      </c>
      <c r="D986" s="37">
        <v>230.01900000000001</v>
      </c>
      <c r="E986" s="37">
        <v>2.2549999999999999</v>
      </c>
      <c r="F986" s="37">
        <v>519.88099999999997</v>
      </c>
      <c r="G986" s="37">
        <v>3.1949999999999998</v>
      </c>
      <c r="H986" s="36">
        <v>303.07400000000001</v>
      </c>
      <c r="I986" s="36">
        <v>3.335</v>
      </c>
    </row>
    <row r="987" spans="1:9" x14ac:dyDescent="0.2">
      <c r="A987" s="40">
        <v>55212</v>
      </c>
      <c r="B987" s="38">
        <v>2051</v>
      </c>
      <c r="C987" s="38">
        <v>2</v>
      </c>
      <c r="D987" s="37">
        <v>230.428</v>
      </c>
      <c r="E987" s="37">
        <v>2.1539999999999999</v>
      </c>
      <c r="F987" s="37">
        <v>521.18499999999995</v>
      </c>
      <c r="G987" s="37">
        <v>3.0529999999999999</v>
      </c>
      <c r="H987" s="36">
        <v>303.86799999999999</v>
      </c>
      <c r="I987" s="36">
        <v>3.1859999999999999</v>
      </c>
    </row>
    <row r="988" spans="1:9" x14ac:dyDescent="0.2">
      <c r="A988" s="40">
        <v>55243</v>
      </c>
      <c r="B988" s="38">
        <v>2051</v>
      </c>
      <c r="C988" s="38">
        <v>3</v>
      </c>
      <c r="D988" s="37">
        <v>230.83799999999999</v>
      </c>
      <c r="E988" s="37">
        <v>2.1579999999999999</v>
      </c>
      <c r="F988" s="37">
        <v>522.49699999999996</v>
      </c>
      <c r="G988" s="37">
        <v>3.0640000000000001</v>
      </c>
      <c r="H988" s="36">
        <v>304.666</v>
      </c>
      <c r="I988" s="36">
        <v>3.1989999999999998</v>
      </c>
    </row>
    <row r="989" spans="1:9" x14ac:dyDescent="0.2">
      <c r="A989" s="40">
        <v>55273</v>
      </c>
      <c r="B989" s="38">
        <v>2051</v>
      </c>
      <c r="C989" s="38">
        <v>4</v>
      </c>
      <c r="D989" s="37">
        <v>231.26300000000001</v>
      </c>
      <c r="E989" s="37">
        <v>2.2320000000000002</v>
      </c>
      <c r="F989" s="37">
        <v>523.85900000000004</v>
      </c>
      <c r="G989" s="37">
        <v>3.1709999999999998</v>
      </c>
      <c r="H989" s="36">
        <v>305.495</v>
      </c>
      <c r="I989" s="36">
        <v>3.3119999999999998</v>
      </c>
    </row>
    <row r="990" spans="1:9" x14ac:dyDescent="0.2">
      <c r="A990" s="40">
        <v>55304</v>
      </c>
      <c r="B990" s="38">
        <v>2051</v>
      </c>
      <c r="C990" s="38">
        <v>5</v>
      </c>
      <c r="D990" s="37">
        <v>231.68700000000001</v>
      </c>
      <c r="E990" s="37">
        <v>2.2240000000000002</v>
      </c>
      <c r="F990" s="37">
        <v>525.22</v>
      </c>
      <c r="G990" s="37">
        <v>3.1629999999999998</v>
      </c>
      <c r="H990" s="36">
        <v>306.32299999999998</v>
      </c>
      <c r="I990" s="36">
        <v>3.302</v>
      </c>
    </row>
    <row r="991" spans="1:9" x14ac:dyDescent="0.2">
      <c r="A991" s="40">
        <v>55334</v>
      </c>
      <c r="B991" s="38">
        <v>2051</v>
      </c>
      <c r="C991" s="38">
        <v>6</v>
      </c>
      <c r="D991" s="37">
        <v>232.11</v>
      </c>
      <c r="E991" s="37">
        <v>2.2120000000000002</v>
      </c>
      <c r="F991" s="37">
        <v>526.57799999999997</v>
      </c>
      <c r="G991" s="37">
        <v>3.1480000000000001</v>
      </c>
      <c r="H991" s="36">
        <v>307.14800000000002</v>
      </c>
      <c r="I991" s="36">
        <v>3.282</v>
      </c>
    </row>
    <row r="992" spans="1:9" x14ac:dyDescent="0.2">
      <c r="A992" s="40">
        <v>55365</v>
      </c>
      <c r="B992" s="38">
        <v>2051</v>
      </c>
      <c r="C992" s="38">
        <v>7</v>
      </c>
      <c r="D992" s="37">
        <v>232.53200000000001</v>
      </c>
      <c r="E992" s="37">
        <v>2.202</v>
      </c>
      <c r="F992" s="37">
        <v>527.93399999999997</v>
      </c>
      <c r="G992" s="37">
        <v>3.1339999999999999</v>
      </c>
      <c r="H992" s="36">
        <v>307.971</v>
      </c>
      <c r="I992" s="36">
        <v>3.2629999999999999</v>
      </c>
    </row>
    <row r="993" spans="1:9" x14ac:dyDescent="0.2">
      <c r="A993" s="40">
        <v>55396</v>
      </c>
      <c r="B993" s="38">
        <v>2051</v>
      </c>
      <c r="C993" s="38">
        <v>8</v>
      </c>
      <c r="D993" s="37">
        <v>232.96</v>
      </c>
      <c r="E993" s="37">
        <v>2.2330000000000001</v>
      </c>
      <c r="F993" s="37">
        <v>529.31200000000001</v>
      </c>
      <c r="G993" s="37">
        <v>3.1779999999999999</v>
      </c>
      <c r="H993" s="36">
        <v>308.80700000000002</v>
      </c>
      <c r="I993" s="36">
        <v>3.3039999999999998</v>
      </c>
    </row>
    <row r="994" spans="1:9" x14ac:dyDescent="0.2">
      <c r="A994" s="40">
        <v>55426</v>
      </c>
      <c r="B994" s="38">
        <v>2051</v>
      </c>
      <c r="C994" s="38">
        <v>9</v>
      </c>
      <c r="D994" s="37">
        <v>233.38200000000001</v>
      </c>
      <c r="E994" s="37">
        <v>2.194</v>
      </c>
      <c r="F994" s="37">
        <v>530.66999999999996</v>
      </c>
      <c r="G994" s="37">
        <v>3.1219999999999999</v>
      </c>
      <c r="H994" s="36">
        <v>309.62900000000002</v>
      </c>
      <c r="I994" s="36">
        <v>3.2429999999999999</v>
      </c>
    </row>
    <row r="995" spans="1:9" x14ac:dyDescent="0.2">
      <c r="A995" s="40">
        <v>55457</v>
      </c>
      <c r="B995" s="38">
        <v>2051</v>
      </c>
      <c r="C995" s="38">
        <v>10</v>
      </c>
      <c r="D995" s="37">
        <v>233.804</v>
      </c>
      <c r="E995" s="37">
        <v>2.194</v>
      </c>
      <c r="F995" s="37">
        <v>532.03099999999995</v>
      </c>
      <c r="G995" s="37">
        <v>3.1230000000000002</v>
      </c>
      <c r="H995" s="36">
        <v>310.45299999999997</v>
      </c>
      <c r="I995" s="36">
        <v>3.2410000000000001</v>
      </c>
    </row>
    <row r="996" spans="1:9" x14ac:dyDescent="0.2">
      <c r="A996" s="40">
        <v>55487</v>
      </c>
      <c r="B996" s="38">
        <v>2051</v>
      </c>
      <c r="C996" s="38">
        <v>11</v>
      </c>
      <c r="D996" s="37">
        <v>234.22800000000001</v>
      </c>
      <c r="E996" s="37">
        <v>2.1949999999999998</v>
      </c>
      <c r="F996" s="37">
        <v>533.399</v>
      </c>
      <c r="G996" s="37">
        <v>3.1280000000000001</v>
      </c>
      <c r="H996" s="36">
        <v>311.27999999999997</v>
      </c>
      <c r="I996" s="36">
        <v>3.2450000000000001</v>
      </c>
    </row>
    <row r="997" spans="1:9" x14ac:dyDescent="0.2">
      <c r="A997" s="40">
        <v>55518</v>
      </c>
      <c r="B997" s="38">
        <v>2051</v>
      </c>
      <c r="C997" s="38">
        <v>12</v>
      </c>
      <c r="D997" s="41">
        <v>234.65299999999999</v>
      </c>
      <c r="E997" s="41">
        <v>2.1989999999999998</v>
      </c>
      <c r="F997" s="41">
        <v>534.77300000000002</v>
      </c>
      <c r="G997" s="41">
        <v>3.137</v>
      </c>
      <c r="H997" s="41">
        <v>312.11200000000002</v>
      </c>
      <c r="I997" s="41">
        <v>3.254</v>
      </c>
    </row>
    <row r="998" spans="1:9" x14ac:dyDescent="0.2">
      <c r="A998" s="40">
        <v>55549</v>
      </c>
      <c r="B998" s="38">
        <v>2052</v>
      </c>
      <c r="C998" s="38">
        <v>1</v>
      </c>
      <c r="D998" s="41">
        <v>235.08600000000001</v>
      </c>
      <c r="E998" s="41">
        <v>2.2400000000000002</v>
      </c>
      <c r="F998" s="41">
        <v>536.17899999999997</v>
      </c>
      <c r="G998" s="41">
        <v>3.2</v>
      </c>
      <c r="H998" s="41">
        <v>312.96199999999999</v>
      </c>
      <c r="I998" s="41">
        <v>3.3180000000000001</v>
      </c>
    </row>
    <row r="999" spans="1:9" x14ac:dyDescent="0.2">
      <c r="A999" s="40">
        <v>55577</v>
      </c>
      <c r="B999" s="38">
        <v>2052</v>
      </c>
      <c r="C999" s="38">
        <v>2</v>
      </c>
      <c r="D999" s="41">
        <v>235.50800000000001</v>
      </c>
      <c r="E999" s="41">
        <v>2.173</v>
      </c>
      <c r="F999" s="41">
        <v>537.548</v>
      </c>
      <c r="G999" s="41">
        <v>3.1059999999999999</v>
      </c>
      <c r="H999" s="41">
        <v>313.79000000000002</v>
      </c>
      <c r="I999" s="41">
        <v>3.2189999999999999</v>
      </c>
    </row>
    <row r="1000" spans="1:9" x14ac:dyDescent="0.2">
      <c r="A1000" s="40">
        <v>55609</v>
      </c>
      <c r="B1000" s="38">
        <v>2052</v>
      </c>
      <c r="C1000" s="38">
        <v>3</v>
      </c>
      <c r="D1000" s="41">
        <v>235.93100000000001</v>
      </c>
      <c r="E1000" s="41">
        <v>2.1789999999999998</v>
      </c>
      <c r="F1000" s="41">
        <v>538.92399999999998</v>
      </c>
      <c r="G1000" s="41">
        <v>3.1160000000000001</v>
      </c>
      <c r="H1000" s="41">
        <v>314.62099999999998</v>
      </c>
      <c r="I1000" s="41">
        <v>3.226</v>
      </c>
    </row>
    <row r="1001" spans="1:9" x14ac:dyDescent="0.2">
      <c r="A1001" s="40">
        <v>55639</v>
      </c>
      <c r="B1001" s="38">
        <v>2052</v>
      </c>
      <c r="C1001" s="38">
        <v>4</v>
      </c>
      <c r="D1001" s="41">
        <v>236.363</v>
      </c>
      <c r="E1001" s="41">
        <v>2.2170000000000001</v>
      </c>
      <c r="F1001" s="41">
        <v>540.32899999999995</v>
      </c>
      <c r="G1001" s="41">
        <v>3.173</v>
      </c>
      <c r="H1001" s="41">
        <v>315.46899999999999</v>
      </c>
      <c r="I1001" s="41">
        <v>3.2829999999999999</v>
      </c>
    </row>
    <row r="1002" spans="1:9" x14ac:dyDescent="0.2">
      <c r="A1002" s="40">
        <v>55670</v>
      </c>
      <c r="B1002" s="38">
        <v>2052</v>
      </c>
      <c r="C1002" s="38">
        <v>5</v>
      </c>
      <c r="D1002" s="41">
        <v>236.79400000000001</v>
      </c>
      <c r="E1002" s="41">
        <v>2.214</v>
      </c>
      <c r="F1002" s="41">
        <v>541.73699999999997</v>
      </c>
      <c r="G1002" s="41">
        <v>3.1720000000000002</v>
      </c>
      <c r="H1002" s="41">
        <v>316.31799999999998</v>
      </c>
      <c r="I1002" s="41">
        <v>3.2789999999999999</v>
      </c>
    </row>
    <row r="1003" spans="1:9" x14ac:dyDescent="0.2">
      <c r="A1003" s="40">
        <v>55700</v>
      </c>
      <c r="B1003" s="38">
        <v>2052</v>
      </c>
      <c r="C1003" s="38">
        <v>6</v>
      </c>
      <c r="D1003" s="41">
        <v>237.22499999999999</v>
      </c>
      <c r="E1003" s="41">
        <v>2.206</v>
      </c>
      <c r="F1003" s="41">
        <v>543.14499999999998</v>
      </c>
      <c r="G1003" s="41">
        <v>3.1659999999999999</v>
      </c>
      <c r="H1003" s="41">
        <v>317.16800000000001</v>
      </c>
      <c r="I1003" s="41">
        <v>3.2690000000000001</v>
      </c>
    </row>
    <row r="1004" spans="1:9" x14ac:dyDescent="0.2">
      <c r="A1004" s="40">
        <v>55731</v>
      </c>
      <c r="B1004" s="38">
        <v>2052</v>
      </c>
      <c r="C1004" s="38">
        <v>7</v>
      </c>
      <c r="D1004" s="41">
        <v>237.655</v>
      </c>
      <c r="E1004" s="41">
        <v>2.1960000000000002</v>
      </c>
      <c r="F1004" s="41">
        <v>544.55399999999997</v>
      </c>
      <c r="G1004" s="41">
        <v>3.157</v>
      </c>
      <c r="H1004" s="41">
        <v>318.01600000000002</v>
      </c>
      <c r="I1004" s="41">
        <v>3.2570000000000001</v>
      </c>
    </row>
    <row r="1005" spans="1:9" x14ac:dyDescent="0.2">
      <c r="A1005" s="40">
        <v>55762</v>
      </c>
      <c r="B1005" s="38">
        <v>2052</v>
      </c>
      <c r="C1005" s="38">
        <v>8</v>
      </c>
      <c r="D1005" s="41">
        <v>238.09100000000001</v>
      </c>
      <c r="E1005" s="41">
        <v>2.222</v>
      </c>
      <c r="F1005" s="41">
        <v>545.98500000000001</v>
      </c>
      <c r="G1005" s="41">
        <v>3.1989999999999998</v>
      </c>
      <c r="H1005" s="41">
        <v>318.87700000000001</v>
      </c>
      <c r="I1005" s="41">
        <v>3.2970000000000002</v>
      </c>
    </row>
    <row r="1006" spans="1:9" x14ac:dyDescent="0.2">
      <c r="A1006" s="40">
        <v>55792</v>
      </c>
      <c r="B1006" s="38">
        <v>2052</v>
      </c>
      <c r="C1006" s="38">
        <v>9</v>
      </c>
      <c r="D1006" s="41">
        <v>238.51900000000001</v>
      </c>
      <c r="E1006" s="41">
        <v>2.177</v>
      </c>
      <c r="F1006" s="41">
        <v>547.39200000000005</v>
      </c>
      <c r="G1006" s="41">
        <v>3.137</v>
      </c>
      <c r="H1006" s="41">
        <v>319.72300000000001</v>
      </c>
      <c r="I1006" s="41">
        <v>3.23</v>
      </c>
    </row>
    <row r="1007" spans="1:9" x14ac:dyDescent="0.2">
      <c r="A1007" s="40">
        <v>55823</v>
      </c>
      <c r="B1007" s="38">
        <v>2052</v>
      </c>
      <c r="C1007" s="38">
        <v>10</v>
      </c>
      <c r="D1007" s="41">
        <v>238.946</v>
      </c>
      <c r="E1007" s="41">
        <v>2.1739999999999999</v>
      </c>
      <c r="F1007" s="41">
        <v>548.80200000000002</v>
      </c>
      <c r="G1007" s="41">
        <v>3.1349999999999998</v>
      </c>
      <c r="H1007" s="41">
        <v>320.57</v>
      </c>
      <c r="I1007" s="41">
        <v>3.226</v>
      </c>
    </row>
    <row r="1008" spans="1:9" x14ac:dyDescent="0.2">
      <c r="A1008" s="40">
        <v>55853</v>
      </c>
      <c r="B1008" s="38">
        <v>2052</v>
      </c>
      <c r="C1008" s="38">
        <v>11</v>
      </c>
      <c r="D1008" s="41">
        <v>239.376</v>
      </c>
      <c r="E1008" s="41">
        <v>2.1779999999999999</v>
      </c>
      <c r="F1008" s="41">
        <v>550.21900000000005</v>
      </c>
      <c r="G1008" s="41">
        <v>3.1419999999999999</v>
      </c>
      <c r="H1008" s="41">
        <v>321.42</v>
      </c>
      <c r="I1008" s="41">
        <v>3.2309999999999999</v>
      </c>
    </row>
    <row r="1009" spans="1:9" x14ac:dyDescent="0.2">
      <c r="A1009" s="40">
        <v>55884</v>
      </c>
      <c r="B1009" s="38">
        <v>2052</v>
      </c>
      <c r="C1009" s="38">
        <v>12</v>
      </c>
      <c r="D1009" s="41">
        <v>239.80799999999999</v>
      </c>
      <c r="E1009" s="41">
        <v>2.1869999999999998</v>
      </c>
      <c r="F1009" s="41">
        <v>551.64499999999998</v>
      </c>
      <c r="G1009" s="41">
        <v>3.1560000000000001</v>
      </c>
      <c r="H1009" s="41">
        <v>322.27699999999999</v>
      </c>
      <c r="I1009" s="41">
        <v>3.2450000000000001</v>
      </c>
    </row>
    <row r="1010" spans="1:9" x14ac:dyDescent="0.2">
      <c r="A1010" s="40">
        <v>55915</v>
      </c>
      <c r="B1010" s="38">
        <v>2053</v>
      </c>
      <c r="C1010" s="38">
        <v>1</v>
      </c>
      <c r="D1010" s="41">
        <v>240.25</v>
      </c>
      <c r="E1010" s="41">
        <v>2.2330000000000001</v>
      </c>
      <c r="F1010" s="41">
        <v>553.10500000000002</v>
      </c>
      <c r="G1010" s="41">
        <v>3.222</v>
      </c>
      <c r="H1010" s="41">
        <v>323.154</v>
      </c>
      <c r="I1010" s="41">
        <v>3.3140000000000001</v>
      </c>
    </row>
    <row r="1011" spans="1:9" x14ac:dyDescent="0.2">
      <c r="A1011" s="40">
        <v>55943</v>
      </c>
      <c r="B1011" s="38">
        <v>2053</v>
      </c>
      <c r="C1011" s="38">
        <v>2</v>
      </c>
      <c r="D1011" s="41">
        <v>240.672</v>
      </c>
      <c r="E1011" s="41">
        <v>2.1309999999999998</v>
      </c>
      <c r="F1011" s="41">
        <v>554.50199999999995</v>
      </c>
      <c r="G1011" s="41">
        <v>3.073</v>
      </c>
      <c r="H1011" s="41">
        <v>323.99400000000003</v>
      </c>
      <c r="I1011" s="41">
        <v>3.165</v>
      </c>
    </row>
    <row r="1012" spans="1:9" x14ac:dyDescent="0.2">
      <c r="A1012" s="40">
        <v>55974</v>
      </c>
      <c r="B1012" s="38">
        <v>2053</v>
      </c>
      <c r="C1012" s="38">
        <v>3</v>
      </c>
      <c r="D1012" s="41">
        <v>241.096</v>
      </c>
      <c r="E1012" s="41">
        <v>2.1339999999999999</v>
      </c>
      <c r="F1012" s="41">
        <v>555.904</v>
      </c>
      <c r="G1012" s="41">
        <v>3.0779999999999998</v>
      </c>
      <c r="H1012" s="41">
        <v>324.839</v>
      </c>
      <c r="I1012" s="41">
        <v>3.1749999999999998</v>
      </c>
    </row>
    <row r="1013" spans="1:9" x14ac:dyDescent="0.2">
      <c r="A1013" s="40">
        <v>56004</v>
      </c>
      <c r="B1013" s="38">
        <v>2053</v>
      </c>
      <c r="C1013" s="38">
        <v>4</v>
      </c>
      <c r="D1013" s="41">
        <v>241.535</v>
      </c>
      <c r="E1013" s="41">
        <v>2.2050000000000001</v>
      </c>
      <c r="F1013" s="41">
        <v>557.35599999999999</v>
      </c>
      <c r="G1013" s="41">
        <v>3.18</v>
      </c>
      <c r="H1013" s="41">
        <v>325.71499999999997</v>
      </c>
      <c r="I1013" s="41">
        <v>3.2850000000000001</v>
      </c>
    </row>
    <row r="1014" spans="1:9" x14ac:dyDescent="0.2">
      <c r="A1014" s="40">
        <v>56035</v>
      </c>
      <c r="B1014" s="38">
        <v>2053</v>
      </c>
      <c r="C1014" s="38">
        <v>5</v>
      </c>
      <c r="D1014" s="41">
        <v>241.97200000000001</v>
      </c>
      <c r="E1014" s="41">
        <v>2.1949999999999998</v>
      </c>
      <c r="F1014" s="41">
        <v>558.80600000000004</v>
      </c>
      <c r="G1014" s="41">
        <v>3.1659999999999999</v>
      </c>
      <c r="H1014" s="41">
        <v>326.58999999999997</v>
      </c>
      <c r="I1014" s="41">
        <v>3.274</v>
      </c>
    </row>
    <row r="1015" spans="1:9" x14ac:dyDescent="0.2">
      <c r="A1015" s="40">
        <v>56065</v>
      </c>
      <c r="B1015" s="38">
        <v>2053</v>
      </c>
      <c r="C1015" s="38">
        <v>6</v>
      </c>
      <c r="D1015" s="41">
        <v>242.40700000000001</v>
      </c>
      <c r="E1015" s="41">
        <v>2.1789999999999998</v>
      </c>
      <c r="F1015" s="41">
        <v>560.25</v>
      </c>
      <c r="G1015" s="41">
        <v>3.145</v>
      </c>
      <c r="H1015" s="41">
        <v>327.46300000000002</v>
      </c>
      <c r="I1015" s="41">
        <v>3.2549999999999999</v>
      </c>
    </row>
    <row r="1016" spans="1:9" x14ac:dyDescent="0.2">
      <c r="A1016" s="40">
        <v>56096</v>
      </c>
      <c r="B1016" s="38">
        <v>2053</v>
      </c>
      <c r="C1016" s="38">
        <v>7</v>
      </c>
      <c r="D1016" s="41">
        <v>242.84</v>
      </c>
      <c r="E1016" s="41">
        <v>2.1659999999999999</v>
      </c>
      <c r="F1016" s="41">
        <v>561.68899999999996</v>
      </c>
      <c r="G1016" s="41">
        <v>3.1259999999999999</v>
      </c>
      <c r="H1016" s="41">
        <v>328.334</v>
      </c>
      <c r="I1016" s="41">
        <v>3.2389999999999999</v>
      </c>
    </row>
    <row r="1017" spans="1:9" x14ac:dyDescent="0.2">
      <c r="A1017" s="40">
        <v>56127</v>
      </c>
      <c r="B1017" s="38">
        <v>2053</v>
      </c>
      <c r="C1017" s="38">
        <v>8</v>
      </c>
      <c r="D1017" s="41">
        <v>243.28</v>
      </c>
      <c r="E1017" s="41">
        <v>2.1920000000000002</v>
      </c>
      <c r="F1017" s="41">
        <v>563.149</v>
      </c>
      <c r="G1017" s="41">
        <v>3.1640000000000001</v>
      </c>
      <c r="H1017" s="41">
        <v>329.21899999999999</v>
      </c>
      <c r="I1017" s="41">
        <v>3.2829999999999999</v>
      </c>
    </row>
    <row r="1018" spans="1:9" x14ac:dyDescent="0.2">
      <c r="A1018" s="40">
        <v>56157</v>
      </c>
      <c r="B1018" s="38">
        <v>2053</v>
      </c>
      <c r="C1018" s="38">
        <v>9</v>
      </c>
      <c r="D1018" s="41">
        <v>243.71100000000001</v>
      </c>
      <c r="E1018" s="41">
        <v>2.1509999999999998</v>
      </c>
      <c r="F1018" s="41">
        <v>564.58500000000004</v>
      </c>
      <c r="G1018" s="41">
        <v>3.1030000000000002</v>
      </c>
      <c r="H1018" s="41">
        <v>330.09199999999998</v>
      </c>
      <c r="I1018" s="41">
        <v>3.226</v>
      </c>
    </row>
    <row r="1019" spans="1:9" x14ac:dyDescent="0.2">
      <c r="A1019" s="40">
        <v>56188</v>
      </c>
      <c r="B1019" s="38">
        <v>2053</v>
      </c>
      <c r="C1019" s="38">
        <v>10</v>
      </c>
      <c r="D1019" s="41">
        <v>244.14400000000001</v>
      </c>
      <c r="E1019" s="41">
        <v>2.15</v>
      </c>
      <c r="F1019" s="41">
        <v>566.02300000000002</v>
      </c>
      <c r="G1019" s="41">
        <v>3.1</v>
      </c>
      <c r="H1019" s="41">
        <v>330.96699999999998</v>
      </c>
      <c r="I1019" s="41">
        <v>3.2290000000000001</v>
      </c>
    </row>
    <row r="1020" spans="1:9" x14ac:dyDescent="0.2">
      <c r="A1020" s="40">
        <v>56218</v>
      </c>
      <c r="B1020" s="38">
        <v>2053</v>
      </c>
      <c r="C1020" s="38">
        <v>11</v>
      </c>
      <c r="D1020" s="41">
        <v>244.578</v>
      </c>
      <c r="E1020" s="41">
        <v>2.153</v>
      </c>
      <c r="F1020" s="41">
        <v>567.46500000000003</v>
      </c>
      <c r="G1020" s="41">
        <v>3.101</v>
      </c>
      <c r="H1020" s="41">
        <v>331.84699999999998</v>
      </c>
      <c r="I1020" s="41">
        <v>3.238</v>
      </c>
    </row>
    <row r="1021" spans="1:9" x14ac:dyDescent="0.2">
      <c r="A1021" s="40">
        <v>56249</v>
      </c>
      <c r="B1021" s="38">
        <v>2053</v>
      </c>
      <c r="C1021" s="38">
        <v>12</v>
      </c>
      <c r="D1021" s="41">
        <v>245.01400000000001</v>
      </c>
      <c r="E1021" s="41">
        <v>2.16</v>
      </c>
      <c r="F1021" s="41">
        <v>568.91399999999999</v>
      </c>
      <c r="G1021" s="41">
        <v>3.1080000000000001</v>
      </c>
      <c r="H1021" s="41">
        <v>332.73399999999998</v>
      </c>
      <c r="I1021" s="41">
        <v>3.254</v>
      </c>
    </row>
    <row r="1022" spans="1:9" x14ac:dyDescent="0.2">
      <c r="A1022" s="40"/>
      <c r="B1022" s="38"/>
      <c r="C1022" s="38"/>
      <c r="D1022" s="37"/>
      <c r="E1022" s="37"/>
      <c r="F1022" s="37"/>
      <c r="G1022" s="37"/>
      <c r="H1022" s="36"/>
      <c r="I1022" s="36"/>
    </row>
    <row r="1023" spans="1:9" x14ac:dyDescent="0.2">
      <c r="A1023" s="40"/>
      <c r="B1023" s="38"/>
      <c r="C1023" s="38"/>
      <c r="D1023" s="37"/>
      <c r="E1023" s="37"/>
      <c r="F1023" s="37"/>
      <c r="G1023" s="37"/>
      <c r="H1023" s="36"/>
      <c r="I1023" s="36"/>
    </row>
    <row r="1024" spans="1:9" x14ac:dyDescent="0.2">
      <c r="A1024" s="40"/>
      <c r="B1024" s="38"/>
      <c r="C1024" s="38"/>
      <c r="D1024" s="37"/>
      <c r="E1024" s="37"/>
      <c r="F1024" s="37"/>
      <c r="G1024" s="37"/>
      <c r="H1024" s="36"/>
      <c r="I1024" s="36"/>
    </row>
    <row r="1025" spans="1:9" x14ac:dyDescent="0.2">
      <c r="A1025" s="40"/>
      <c r="B1025" s="38"/>
      <c r="C1025" s="38"/>
      <c r="D1025" s="37"/>
      <c r="E1025" s="37"/>
      <c r="F1025" s="37"/>
      <c r="G1025" s="37"/>
      <c r="H1025" s="36"/>
      <c r="I1025" s="36"/>
    </row>
    <row r="1026" spans="1:9" x14ac:dyDescent="0.2">
      <c r="A1026" s="39"/>
      <c r="B1026" s="38"/>
      <c r="C1026" s="38"/>
      <c r="D1026" s="37"/>
      <c r="E1026" s="37"/>
      <c r="F1026" s="15"/>
      <c r="G1026" s="15"/>
      <c r="H1026" s="15"/>
      <c r="I1026" s="15"/>
    </row>
    <row r="1027" spans="1:9" x14ac:dyDescent="0.2">
      <c r="B1027" s="10" t="s">
        <v>193</v>
      </c>
      <c r="C1027" s="38"/>
    </row>
    <row r="1028" spans="1:9" x14ac:dyDescent="0.2">
      <c r="A1028" s="11"/>
      <c r="B1028" s="14">
        <v>25933</v>
      </c>
      <c r="C1028" s="38"/>
      <c r="D1028" s="37">
        <v>21.662083333333328</v>
      </c>
      <c r="E1028" s="37">
        <v>5.1643333333333334</v>
      </c>
      <c r="F1028" s="37">
        <v>35.391666666666666</v>
      </c>
      <c r="G1028" s="37">
        <v>3.528916666666666</v>
      </c>
      <c r="H1028" s="36">
        <v>12.276499999999999</v>
      </c>
      <c r="I1028" s="36">
        <v>6.0393333333333343</v>
      </c>
    </row>
    <row r="1029" spans="1:9" x14ac:dyDescent="0.2">
      <c r="A1029" s="11"/>
      <c r="B1029" s="14">
        <v>26298</v>
      </c>
      <c r="C1029" s="38"/>
      <c r="D1029" s="37">
        <v>22.761083333333332</v>
      </c>
      <c r="E1029" s="37">
        <v>4.7584999999999997</v>
      </c>
      <c r="F1029" s="37">
        <v>36.741666666666667</v>
      </c>
      <c r="G1029" s="37">
        <v>4.2433333333333332</v>
      </c>
      <c r="H1029" s="36">
        <v>13.02275</v>
      </c>
      <c r="I1029" s="36">
        <v>5.9179166666666667</v>
      </c>
    </row>
    <row r="1030" spans="1:9" x14ac:dyDescent="0.2">
      <c r="A1030" s="11"/>
      <c r="B1030" s="14">
        <v>26664</v>
      </c>
      <c r="C1030" s="38"/>
      <c r="D1030" s="37">
        <v>23.745249999999999</v>
      </c>
      <c r="E1030" s="37">
        <v>4.2204166666666669</v>
      </c>
      <c r="F1030" s="37">
        <v>38.25</v>
      </c>
      <c r="G1030" s="37">
        <v>5.9985833333333334</v>
      </c>
      <c r="H1030" s="36">
        <v>13.871583333333334</v>
      </c>
      <c r="I1030" s="36">
        <v>7.5845833333333346</v>
      </c>
    </row>
    <row r="1031" spans="1:9" x14ac:dyDescent="0.2">
      <c r="A1031" s="11"/>
      <c r="B1031" s="14">
        <v>27029</v>
      </c>
      <c r="C1031" s="38"/>
      <c r="D1031" s="37">
        <v>25.045499999999993</v>
      </c>
      <c r="E1031" s="37">
        <v>6.993833333333332</v>
      </c>
      <c r="F1031" s="37">
        <v>42.383333333333333</v>
      </c>
      <c r="G1031" s="37">
        <v>14.429500000000003</v>
      </c>
      <c r="H1031" s="36">
        <v>14.930416666666664</v>
      </c>
      <c r="I1031" s="36">
        <v>7.8533333333333326</v>
      </c>
    </row>
    <row r="1032" spans="1:9" x14ac:dyDescent="0.2">
      <c r="A1032" s="11"/>
      <c r="B1032" s="14">
        <v>27394</v>
      </c>
      <c r="C1032" s="38"/>
      <c r="D1032" s="37">
        <v>27.292666666666666</v>
      </c>
      <c r="E1032" s="37">
        <v>11.076333333333332</v>
      </c>
      <c r="F1032" s="37">
        <v>52.48333333333332</v>
      </c>
      <c r="G1032" s="37">
        <v>30.47441666666667</v>
      </c>
      <c r="H1032" s="36">
        <v>16.341916666666666</v>
      </c>
      <c r="I1032" s="36">
        <v>11.312666666666667</v>
      </c>
    </row>
    <row r="1033" spans="1:9" x14ac:dyDescent="0.2">
      <c r="A1033" s="11"/>
      <c r="B1033" s="14">
        <v>27759</v>
      </c>
      <c r="C1033" s="38"/>
      <c r="D1033" s="37">
        <v>29.827666666666662</v>
      </c>
      <c r="E1033" s="37">
        <v>6.8621666666666661</v>
      </c>
      <c r="F1033" s="37">
        <v>58</v>
      </c>
      <c r="G1033" s="37">
        <v>2.58575</v>
      </c>
      <c r="H1033" s="36">
        <v>18.040916666666668</v>
      </c>
      <c r="I1033" s="36">
        <v>8.3801666666666659</v>
      </c>
    </row>
    <row r="1034" spans="1:9" x14ac:dyDescent="0.2">
      <c r="A1034" s="11"/>
      <c r="B1034" s="14">
        <v>28125</v>
      </c>
      <c r="C1034" s="38"/>
      <c r="D1034" s="37">
        <v>31.469750000000001</v>
      </c>
      <c r="E1034" s="37">
        <v>5.2973333333333326</v>
      </c>
      <c r="F1034" s="37">
        <v>60.949999999999996</v>
      </c>
      <c r="G1034" s="37">
        <v>6.120916666666667</v>
      </c>
      <c r="H1034" s="36">
        <v>19.445</v>
      </c>
      <c r="I1034" s="36">
        <v>8.3250833333333336</v>
      </c>
    </row>
    <row r="1035" spans="1:9" x14ac:dyDescent="0.2">
      <c r="A1035" s="11"/>
      <c r="B1035" s="14">
        <v>28490</v>
      </c>
      <c r="C1035" s="38"/>
      <c r="D1035" s="37">
        <v>33.424416666666666</v>
      </c>
      <c r="E1035" s="37">
        <v>6.3671666666666669</v>
      </c>
      <c r="F1035" s="37">
        <v>64.941666666666663</v>
      </c>
      <c r="G1035" s="37">
        <v>6.105666666666667</v>
      </c>
      <c r="H1035" s="36">
        <v>21.035583333333335</v>
      </c>
      <c r="I1035" s="36">
        <v>8.0198333333333327</v>
      </c>
    </row>
    <row r="1036" spans="1:9" x14ac:dyDescent="0.2">
      <c r="A1036" s="11"/>
      <c r="B1036" s="14">
        <v>28855</v>
      </c>
      <c r="C1036" s="38"/>
      <c r="D1036" s="37">
        <v>35.775166666666671</v>
      </c>
      <c r="E1036" s="37">
        <v>7.6644999999999994</v>
      </c>
      <c r="F1036" s="37">
        <v>69.458333333333329</v>
      </c>
      <c r="G1036" s="37">
        <v>8.7460000000000004</v>
      </c>
      <c r="H1036" s="36">
        <v>22.83475</v>
      </c>
      <c r="I1036" s="36">
        <v>9.1269999999999989</v>
      </c>
    </row>
    <row r="1037" spans="1:9" x14ac:dyDescent="0.2">
      <c r="A1037" s="11"/>
      <c r="B1037" s="14">
        <v>29220</v>
      </c>
      <c r="C1037" s="38"/>
      <c r="D1037" s="37">
        <v>38.741999999999997</v>
      </c>
      <c r="E1037" s="37">
        <v>8.506333333333334</v>
      </c>
      <c r="F1037" s="37">
        <v>78.366666666666674</v>
      </c>
      <c r="G1037" s="37">
        <v>16.080916666666667</v>
      </c>
      <c r="H1037" s="36">
        <v>25.028750000000002</v>
      </c>
      <c r="I1037" s="36">
        <v>9.9856666666666669</v>
      </c>
    </row>
    <row r="1038" spans="1:9" x14ac:dyDescent="0.2">
      <c r="A1038" s="11"/>
      <c r="B1038" s="14">
        <v>29586</v>
      </c>
      <c r="C1038" s="38"/>
      <c r="D1038" s="37">
        <v>42.252166666666675</v>
      </c>
      <c r="E1038" s="37">
        <v>10.110333333333333</v>
      </c>
      <c r="F1038" s="37">
        <v>90.308333333333337</v>
      </c>
      <c r="G1038" s="37">
        <v>12.639166666666668</v>
      </c>
      <c r="H1038" s="36">
        <v>27.717416666666669</v>
      </c>
      <c r="I1038" s="36">
        <v>11.163416666666668</v>
      </c>
    </row>
    <row r="1039" spans="1:9" x14ac:dyDescent="0.2">
      <c r="A1039" s="11"/>
      <c r="B1039" s="14">
        <v>29951</v>
      </c>
      <c r="C1039" s="38"/>
      <c r="D1039" s="37">
        <v>46.240666666666669</v>
      </c>
      <c r="E1039" s="37">
        <v>7.8968333333333343</v>
      </c>
      <c r="F1039" s="37">
        <v>98.591666666666683</v>
      </c>
      <c r="G1039" s="37">
        <v>6.0779166666666669</v>
      </c>
      <c r="H1039" s="36">
        <v>30.369916666666665</v>
      </c>
      <c r="I1039" s="36">
        <v>8.2877499999999991</v>
      </c>
    </row>
    <row r="1040" spans="1:9" x14ac:dyDescent="0.2">
      <c r="A1040" s="11"/>
      <c r="B1040" s="14">
        <v>30316</v>
      </c>
      <c r="C1040" s="38"/>
      <c r="D1040" s="37">
        <v>49.099416666666663</v>
      </c>
      <c r="E1040" s="37">
        <v>5.0497500000000004</v>
      </c>
      <c r="F1040" s="37">
        <v>99.983333333333306</v>
      </c>
      <c r="G1040" s="37">
        <v>0.12933333333333327</v>
      </c>
      <c r="H1040" s="36">
        <v>32.585000000000001</v>
      </c>
      <c r="I1040" s="36">
        <v>6.105666666666667</v>
      </c>
    </row>
    <row r="1041" spans="1:9" x14ac:dyDescent="0.2">
      <c r="A1041" s="11"/>
      <c r="B1041" s="14">
        <v>30681</v>
      </c>
      <c r="C1041" s="38"/>
      <c r="D1041" s="37">
        <v>51.018416666666667</v>
      </c>
      <c r="E1041" s="37">
        <v>3.391083333333333</v>
      </c>
      <c r="F1041" s="37">
        <v>100.61666666666667</v>
      </c>
      <c r="G1041" s="37">
        <v>1.8592500000000001</v>
      </c>
      <c r="H1041" s="36">
        <v>34.030000000000008</v>
      </c>
      <c r="I1041" s="36">
        <v>3.8207500000000003</v>
      </c>
    </row>
    <row r="1042" spans="1:9" x14ac:dyDescent="0.2">
      <c r="A1042" s="11"/>
      <c r="B1042" s="14">
        <v>31047</v>
      </c>
      <c r="C1042" s="38"/>
      <c r="D1042" s="37">
        <v>52.860666666666667</v>
      </c>
      <c r="E1042" s="37">
        <v>3.5702499999999997</v>
      </c>
      <c r="F1042" s="37">
        <v>103.10000000000001</v>
      </c>
      <c r="G1042" s="37">
        <v>1.3072499999999996</v>
      </c>
      <c r="H1042" s="36">
        <v>35.497750000000003</v>
      </c>
      <c r="I1042" s="36">
        <v>4.4555833333333341</v>
      </c>
    </row>
    <row r="1043" spans="1:9" x14ac:dyDescent="0.2">
      <c r="A1043" s="11"/>
      <c r="B1043" s="14">
        <v>31412</v>
      </c>
      <c r="C1043" s="38"/>
      <c r="D1043" s="37">
        <v>54.53308333333333</v>
      </c>
      <c r="E1043" s="37">
        <v>2.6759166666666663</v>
      </c>
      <c r="F1043" s="37">
        <v>102.65000000000002</v>
      </c>
      <c r="G1043" s="37">
        <v>-0.2398333333333332</v>
      </c>
      <c r="H1043" s="36">
        <v>37.228166666666674</v>
      </c>
      <c r="I1043" s="36">
        <v>5.9260833333333336</v>
      </c>
    </row>
    <row r="1044" spans="1:9" x14ac:dyDescent="0.2">
      <c r="A1044" s="11"/>
      <c r="B1044" s="14">
        <v>31777</v>
      </c>
      <c r="C1044" s="38"/>
      <c r="D1044" s="37">
        <v>55.638249999999992</v>
      </c>
      <c r="E1044" s="37">
        <v>1.9530000000000001</v>
      </c>
      <c r="F1044" s="37">
        <v>99.108333333333334</v>
      </c>
      <c r="G1044" s="37">
        <v>-4.0773333333333337</v>
      </c>
      <c r="H1044" s="36">
        <v>39.372916666666669</v>
      </c>
      <c r="I1044" s="36">
        <v>4.9610833333333337</v>
      </c>
    </row>
    <row r="1045" spans="1:9" x14ac:dyDescent="0.2">
      <c r="A1045" s="11"/>
      <c r="B1045" s="14">
        <v>32142</v>
      </c>
      <c r="C1045" s="38"/>
      <c r="D1045" s="37">
        <v>57.005000000000003</v>
      </c>
      <c r="E1045" s="37">
        <v>2.8624166666666668</v>
      </c>
      <c r="F1045" s="37">
        <v>101.54166666666667</v>
      </c>
      <c r="G1045" s="37">
        <v>5.4042500000000002</v>
      </c>
      <c r="H1045" s="36">
        <v>40.853000000000002</v>
      </c>
      <c r="I1045" s="36">
        <v>3.7402500000000001</v>
      </c>
    </row>
    <row r="1046" spans="1:9" x14ac:dyDescent="0.2">
      <c r="A1046" s="11"/>
      <c r="B1046" s="14">
        <v>32508</v>
      </c>
      <c r="C1046" s="38"/>
      <c r="D1046" s="37">
        <v>59.018249999999995</v>
      </c>
      <c r="E1046" s="37">
        <v>4.0172499999999998</v>
      </c>
      <c r="F1046" s="37">
        <v>107.05833333333334</v>
      </c>
      <c r="G1046" s="37">
        <v>5.4755833333333328</v>
      </c>
      <c r="H1046" s="36">
        <v>42.951083333333344</v>
      </c>
      <c r="I1046" s="36">
        <v>4.6061666666666659</v>
      </c>
    </row>
    <row r="1047" spans="1:9" x14ac:dyDescent="0.2">
      <c r="A1047" s="11"/>
      <c r="B1047" s="14">
        <v>32873</v>
      </c>
      <c r="C1047" s="38"/>
      <c r="D1047" s="37">
        <v>61.331416666666676</v>
      </c>
      <c r="E1047" s="37">
        <v>3.5389999999999993</v>
      </c>
      <c r="F1047" s="37">
        <v>112.00833333333334</v>
      </c>
      <c r="G1047" s="37">
        <v>2.6985000000000006</v>
      </c>
      <c r="H1047" s="36">
        <v>44.198583333333325</v>
      </c>
      <c r="I1047" s="36">
        <v>3.5380833333333332</v>
      </c>
    </row>
    <row r="1048" spans="1:9" x14ac:dyDescent="0.2">
      <c r="A1048" s="11"/>
      <c r="B1048" s="14">
        <v>33238</v>
      </c>
      <c r="C1048" s="38"/>
      <c r="D1048" s="37">
        <v>63.636249999999997</v>
      </c>
      <c r="E1048" s="37">
        <v>3.9040833333333338</v>
      </c>
      <c r="F1048" s="37">
        <v>114.42500000000001</v>
      </c>
      <c r="G1048" s="37">
        <v>4.6344166666666666</v>
      </c>
      <c r="H1048" s="36">
        <v>46.845749999999988</v>
      </c>
      <c r="I1048" s="36">
        <v>5.5991666666666662</v>
      </c>
    </row>
    <row r="1049" spans="1:9" x14ac:dyDescent="0.2">
      <c r="A1049" s="11"/>
      <c r="B1049" s="14">
        <v>33603</v>
      </c>
      <c r="C1049" s="38"/>
      <c r="D1049" s="37">
        <v>65.777833333333334</v>
      </c>
      <c r="E1049" s="37">
        <v>2.8864166666666673</v>
      </c>
      <c r="F1049" s="37">
        <v>114.43333333333332</v>
      </c>
      <c r="G1049" s="37">
        <v>-2.3845833333333331</v>
      </c>
      <c r="H1049" s="36">
        <v>49.068833333333338</v>
      </c>
      <c r="I1049" s="36">
        <v>5.9471666666666669</v>
      </c>
    </row>
    <row r="1050" spans="1:9" x14ac:dyDescent="0.2">
      <c r="A1050" s="11"/>
      <c r="B1050" s="14">
        <v>33969</v>
      </c>
      <c r="C1050" s="38"/>
      <c r="D1050" s="24">
        <v>67.278083333333342</v>
      </c>
      <c r="E1050" s="24">
        <v>2.2974166666666664</v>
      </c>
      <c r="F1050" s="37">
        <v>114.65833333333332</v>
      </c>
      <c r="G1050" s="37">
        <v>1.0153333333333332</v>
      </c>
      <c r="H1050" s="36">
        <v>52.115833333333342</v>
      </c>
      <c r="I1050" s="36">
        <v>4.2594166666666675</v>
      </c>
    </row>
    <row r="1051" spans="1:9" x14ac:dyDescent="0.2">
      <c r="A1051" s="11"/>
      <c r="B1051" s="14">
        <v>34334</v>
      </c>
      <c r="C1051" s="38"/>
      <c r="D1051" s="24">
        <v>68.874500000000012</v>
      </c>
      <c r="E1051" s="24">
        <v>2.2608333333333337</v>
      </c>
      <c r="F1051" s="37">
        <v>116.22500000000001</v>
      </c>
      <c r="G1051" s="37">
        <v>0.9876666666666668</v>
      </c>
      <c r="H1051" s="36">
        <v>52.750583333333331</v>
      </c>
      <c r="I1051" s="36">
        <v>0.98591666666666666</v>
      </c>
    </row>
    <row r="1052" spans="1:9" x14ac:dyDescent="0.2">
      <c r="A1052" s="11"/>
      <c r="B1052" s="14">
        <v>34699</v>
      </c>
      <c r="C1052" s="38"/>
      <c r="D1052" s="24">
        <v>70.342333333333329</v>
      </c>
      <c r="E1052" s="24">
        <v>2.0979166666666669</v>
      </c>
      <c r="F1052" s="37">
        <v>118.51666666666665</v>
      </c>
      <c r="G1052" s="37">
        <v>4.594666666666666</v>
      </c>
      <c r="H1052" s="36">
        <v>53.265666666666675</v>
      </c>
      <c r="I1052" s="36">
        <v>1.4148333333333334</v>
      </c>
    </row>
    <row r="1053" spans="1:9" x14ac:dyDescent="0.2">
      <c r="A1053" s="11"/>
      <c r="B1053" s="14">
        <v>35064</v>
      </c>
      <c r="C1053" s="38"/>
      <c r="D1053" s="24">
        <v>71.819416666666669</v>
      </c>
      <c r="E1053" s="24">
        <v>1.9644999999999999</v>
      </c>
      <c r="F1053" s="37">
        <v>124.93333333333335</v>
      </c>
      <c r="G1053" s="37">
        <v>3.3062500000000004</v>
      </c>
      <c r="H1053" s="36">
        <v>54.588749999999997</v>
      </c>
      <c r="I1053" s="36">
        <v>2.891833333333333</v>
      </c>
    </row>
    <row r="1054" spans="1:9" x14ac:dyDescent="0.2">
      <c r="A1054" s="11"/>
      <c r="B1054" s="14">
        <v>35430</v>
      </c>
      <c r="C1054" s="38"/>
      <c r="D1054" s="24">
        <v>73.132583333333329</v>
      </c>
      <c r="E1054" s="24">
        <v>1.7592500000000004</v>
      </c>
      <c r="F1054" s="37">
        <v>125.74166666666667</v>
      </c>
      <c r="G1054" s="37">
        <v>0.85850000000000015</v>
      </c>
      <c r="H1054" s="36">
        <v>56.465749999999993</v>
      </c>
      <c r="I1054" s="36">
        <v>3.3615000000000008</v>
      </c>
    </row>
    <row r="1055" spans="1:9" x14ac:dyDescent="0.2">
      <c r="A1055" s="11"/>
      <c r="B1055" s="14">
        <v>35795</v>
      </c>
      <c r="C1055" s="38"/>
      <c r="D1055" s="24">
        <v>74.399583333333325</v>
      </c>
      <c r="E1055" s="24">
        <v>1.5469999999999999</v>
      </c>
      <c r="F1055" s="37">
        <v>125.65833333333335</v>
      </c>
      <c r="G1055" s="37">
        <v>-0.76574999999999982</v>
      </c>
      <c r="H1055" s="36">
        <v>58.662833333333317</v>
      </c>
      <c r="I1055" s="36">
        <v>5.3347499999999997</v>
      </c>
    </row>
    <row r="1056" spans="1:9" x14ac:dyDescent="0.2">
      <c r="A1056" s="11"/>
      <c r="B1056" s="14">
        <v>36160</v>
      </c>
      <c r="C1056" s="38"/>
      <c r="D1056" s="24">
        <v>75.219583333333333</v>
      </c>
      <c r="E1056" s="24">
        <v>1.0228333333333333</v>
      </c>
      <c r="F1056" s="37">
        <v>123.01666666666667</v>
      </c>
      <c r="G1056" s="37">
        <v>-3.2458333333333331</v>
      </c>
      <c r="H1056" s="36">
        <v>62.056666666666665</v>
      </c>
      <c r="I1056" s="36">
        <v>5.0668333333333333</v>
      </c>
    </row>
    <row r="1057" spans="1:9" x14ac:dyDescent="0.2">
      <c r="A1057" s="11"/>
      <c r="B1057" s="14">
        <v>36525</v>
      </c>
      <c r="C1057" s="38"/>
      <c r="D1057" s="24">
        <v>76.27291666666666</v>
      </c>
      <c r="E1057" s="24">
        <v>1.7944166666666665</v>
      </c>
      <c r="F1057" s="37">
        <v>123.16666666666669</v>
      </c>
      <c r="G1057" s="37">
        <v>3.765166666666667</v>
      </c>
      <c r="H1057" s="36">
        <v>64.932916666666657</v>
      </c>
      <c r="I1057" s="36">
        <v>6.1217499999999996</v>
      </c>
    </row>
    <row r="1058" spans="1:9" x14ac:dyDescent="0.2">
      <c r="A1058" s="11"/>
      <c r="B1058" s="14">
        <v>36891</v>
      </c>
      <c r="C1058" s="38"/>
      <c r="D1058" s="24">
        <v>78.01658333333333</v>
      </c>
      <c r="E1058" s="24">
        <v>2.4365833333333335</v>
      </c>
      <c r="F1058" s="37">
        <v>129.16666666666666</v>
      </c>
      <c r="G1058" s="37">
        <v>4.4779166666666663</v>
      </c>
      <c r="H1058" s="36">
        <v>69.490916666666664</v>
      </c>
      <c r="I1058" s="36">
        <v>5.8055833333333338</v>
      </c>
    </row>
    <row r="1059" spans="1:9" x14ac:dyDescent="0.2">
      <c r="A1059" s="11"/>
      <c r="B1059" s="14">
        <v>37256</v>
      </c>
      <c r="C1059" s="38"/>
      <c r="D1059" s="24">
        <v>79.814666666666668</v>
      </c>
      <c r="E1059" s="24">
        <v>1.8914166666666665</v>
      </c>
      <c r="F1059" s="37">
        <v>129.69166666666663</v>
      </c>
      <c r="G1059" s="37">
        <v>-3.7670833333333338</v>
      </c>
      <c r="H1059" s="36">
        <v>72.509916666666655</v>
      </c>
      <c r="I1059" s="36">
        <v>3.4916666666666667</v>
      </c>
    </row>
    <row r="1060" spans="1:9" x14ac:dyDescent="0.2">
      <c r="A1060" s="11"/>
      <c r="B1060" s="14">
        <v>37621</v>
      </c>
      <c r="C1060" s="10"/>
      <c r="D1060" s="24">
        <v>81.013083333333327</v>
      </c>
      <c r="E1060" s="24">
        <v>1.821666666666667</v>
      </c>
      <c r="F1060" s="37">
        <v>127.79166666666667</v>
      </c>
      <c r="G1060" s="37">
        <v>3.1814999999999993</v>
      </c>
      <c r="H1060" s="36">
        <v>74.16716666666666</v>
      </c>
      <c r="I1060" s="36">
        <v>1.9706666666666666</v>
      </c>
    </row>
    <row r="1061" spans="1:9" x14ac:dyDescent="0.2">
      <c r="A1061" s="11"/>
      <c r="B1061" s="14">
        <v>37986</v>
      </c>
      <c r="C1061" s="10"/>
      <c r="D1061" s="24">
        <v>82.63591666666666</v>
      </c>
      <c r="E1061" s="24">
        <v>2.0454166666666667</v>
      </c>
      <c r="F1061" s="37">
        <v>133.70833333333334</v>
      </c>
      <c r="G1061" s="37">
        <v>4.6623333333333328</v>
      </c>
      <c r="H1061" s="36">
        <v>76.93416666666667</v>
      </c>
      <c r="I1061" s="36">
        <v>5.3324999999999996</v>
      </c>
    </row>
    <row r="1062" spans="1:9" x14ac:dyDescent="0.2">
      <c r="A1062" s="11"/>
      <c r="B1062" s="14">
        <v>38352</v>
      </c>
      <c r="C1062" s="10"/>
      <c r="D1062" s="24">
        <v>84.842166666666671</v>
      </c>
      <c r="E1062" s="24">
        <v>3.0379999999999998</v>
      </c>
      <c r="F1062" s="37">
        <v>142.59166666666667</v>
      </c>
      <c r="G1062" s="37">
        <v>9.5531666666666677</v>
      </c>
      <c r="H1062" s="36">
        <v>80.434749999999994</v>
      </c>
      <c r="I1062" s="36">
        <v>4.2679166666666664</v>
      </c>
    </row>
    <row r="1063" spans="1:9" x14ac:dyDescent="0.2">
      <c r="A1063" s="11"/>
      <c r="B1063" s="14">
        <v>38717</v>
      </c>
      <c r="C1063" s="10"/>
      <c r="D1063" s="24">
        <v>87.490749999999991</v>
      </c>
      <c r="E1063" s="24">
        <v>3.2289999999999996</v>
      </c>
      <c r="F1063" s="37">
        <v>153.93333333333334</v>
      </c>
      <c r="G1063" s="37">
        <v>9.527333333333333</v>
      </c>
      <c r="H1063" s="36">
        <v>83.367583333333343</v>
      </c>
      <c r="I1063" s="36">
        <v>3.6144999999999996</v>
      </c>
    </row>
    <row r="1064" spans="1:9" x14ac:dyDescent="0.2">
      <c r="A1064" s="11"/>
      <c r="B1064" s="14">
        <v>39082</v>
      </c>
      <c r="C1064" s="10"/>
      <c r="D1064" s="24">
        <v>90.211666666666659</v>
      </c>
      <c r="E1064" s="24">
        <v>2.764416666666667</v>
      </c>
      <c r="F1064" s="37">
        <v>163.85833333333332</v>
      </c>
      <c r="G1064" s="37">
        <v>3.2030833333333333</v>
      </c>
      <c r="H1064" s="36">
        <v>86.587000000000003</v>
      </c>
      <c r="I1064" s="36">
        <v>4.4307499999999997</v>
      </c>
    </row>
    <row r="1065" spans="1:9" x14ac:dyDescent="0.2">
      <c r="A1065" s="11"/>
      <c r="B1065" s="14">
        <v>39447</v>
      </c>
      <c r="C1065" s="10"/>
      <c r="D1065" s="24">
        <v>92.65391666666666</v>
      </c>
      <c r="E1065" s="24">
        <v>2.4845000000000002</v>
      </c>
      <c r="F1065" s="24">
        <v>170.34166666666667</v>
      </c>
      <c r="G1065" s="24">
        <v>7.8566666666666665</v>
      </c>
      <c r="H1065" s="25">
        <v>90.182416666666654</v>
      </c>
      <c r="I1065" s="25">
        <v>3.4742500000000001</v>
      </c>
    </row>
    <row r="1066" spans="1:9" x14ac:dyDescent="0.2">
      <c r="A1066" s="11"/>
      <c r="B1066" s="14">
        <v>39813</v>
      </c>
      <c r="C1066" s="10"/>
      <c r="D1066" s="24">
        <v>94.397749999999988</v>
      </c>
      <c r="E1066" s="24">
        <v>1.6005</v>
      </c>
      <c r="F1066" s="24">
        <v>187.95833333333334</v>
      </c>
      <c r="G1066" s="24">
        <v>2.4129999999999998</v>
      </c>
      <c r="H1066" s="25">
        <v>92.947166666666661</v>
      </c>
      <c r="I1066" s="25">
        <v>2.5078333333333327</v>
      </c>
    </row>
    <row r="1067" spans="1:9" x14ac:dyDescent="0.2">
      <c r="A1067" s="11"/>
      <c r="B1067" s="14">
        <v>40178</v>
      </c>
      <c r="C1067" s="10"/>
      <c r="D1067" s="24">
        <v>95.019333333333336</v>
      </c>
      <c r="E1067" s="24">
        <v>0.40424999999999994</v>
      </c>
      <c r="F1067" s="24">
        <v>172.5</v>
      </c>
      <c r="G1067" s="24">
        <v>3.7239166666666663</v>
      </c>
      <c r="H1067" s="25">
        <v>94.151750000000007</v>
      </c>
      <c r="I1067" s="25">
        <v>2.2138333333333331</v>
      </c>
    </row>
    <row r="1068" spans="1:9" x14ac:dyDescent="0.2">
      <c r="A1068" s="11"/>
      <c r="B1068" s="14">
        <v>40543</v>
      </c>
      <c r="C1068" s="10"/>
      <c r="D1068" s="24">
        <v>96.164416666666668</v>
      </c>
      <c r="E1068" s="24">
        <v>1.7510000000000001</v>
      </c>
      <c r="F1068" s="24">
        <v>183.47499999999999</v>
      </c>
      <c r="G1068" s="24">
        <v>6.7684999999999986</v>
      </c>
      <c r="H1068" s="25">
        <v>95.760833333333338</v>
      </c>
      <c r="I1068" s="25">
        <v>2.1590000000000003</v>
      </c>
    </row>
    <row r="1069" spans="1:9" x14ac:dyDescent="0.2">
      <c r="A1069" s="11"/>
      <c r="B1069" s="14">
        <v>40908</v>
      </c>
      <c r="C1069" s="10"/>
      <c r="D1069" s="24">
        <v>98.157166666666669</v>
      </c>
      <c r="E1069" s="24">
        <v>1.8571666666666664</v>
      </c>
      <c r="F1069" s="24">
        <v>199.84166666666667</v>
      </c>
      <c r="G1069" s="24">
        <v>6.2240833333333327</v>
      </c>
      <c r="H1069" s="25">
        <v>97.745166666666663</v>
      </c>
      <c r="I1069" s="25">
        <v>1.9916666666666805E-2</v>
      </c>
    </row>
    <row r="1070" spans="1:9" x14ac:dyDescent="0.2">
      <c r="A1070" s="35" t="s">
        <v>192</v>
      </c>
      <c r="B1070" s="34">
        <v>41274</v>
      </c>
      <c r="C1070" s="33"/>
      <c r="D1070" s="32">
        <v>100.00091666666668</v>
      </c>
      <c r="E1070" s="32">
        <v>2.0617499999999995</v>
      </c>
      <c r="F1070" s="32">
        <v>200.72499999999999</v>
      </c>
      <c r="G1070" s="32">
        <v>0.68074999999999963</v>
      </c>
      <c r="H1070" s="31">
        <v>100.16149999999999</v>
      </c>
      <c r="I1070" s="30">
        <v>5.6418333333333335</v>
      </c>
    </row>
    <row r="1071" spans="1:9" x14ac:dyDescent="0.2">
      <c r="A1071" s="11"/>
      <c r="B1071" s="14">
        <v>41639</v>
      </c>
      <c r="C1071" s="10"/>
      <c r="D1071" s="24">
        <v>101.76950000000001</v>
      </c>
      <c r="E1071" s="24">
        <v>1.8182499999999999</v>
      </c>
      <c r="F1071" s="24">
        <v>200.82500000000002</v>
      </c>
      <c r="G1071" s="24">
        <v>0.31324999999999997</v>
      </c>
      <c r="H1071" s="25">
        <v>101.32083333333334</v>
      </c>
      <c r="I1071" s="25">
        <v>0.75075000000000003</v>
      </c>
    </row>
    <row r="1072" spans="1:9" x14ac:dyDescent="0.2">
      <c r="A1072" s="11"/>
      <c r="B1072" s="14">
        <v>42004</v>
      </c>
      <c r="C1072" s="10"/>
      <c r="D1072" s="24">
        <v>103.66283333333332</v>
      </c>
      <c r="E1072" s="24">
        <v>1.3237500000000002</v>
      </c>
      <c r="F1072" s="24">
        <v>201.89999999999998</v>
      </c>
      <c r="G1072" s="24">
        <v>-2.4444166666666667</v>
      </c>
      <c r="H1072" s="25">
        <v>104.11041666666667</v>
      </c>
      <c r="I1072" s="25">
        <v>2.7666666666666671</v>
      </c>
    </row>
    <row r="1073" spans="1:9" x14ac:dyDescent="0.2">
      <c r="A1073" s="11"/>
      <c r="B1073" s="14">
        <v>42369</v>
      </c>
      <c r="C1073" s="10"/>
      <c r="D1073" s="24">
        <v>104.66125</v>
      </c>
      <c r="E1073" s="24">
        <v>0.78208333333333313</v>
      </c>
      <c r="F1073" s="24">
        <v>187.93333333333337</v>
      </c>
      <c r="G1073" s="24">
        <v>-6.3437499999999991</v>
      </c>
      <c r="H1073" s="25">
        <v>107.35141666666668</v>
      </c>
      <c r="I1073" s="25">
        <v>2.1125833333333328</v>
      </c>
    </row>
    <row r="1074" spans="1:9" x14ac:dyDescent="0.2">
      <c r="A1074" s="11"/>
      <c r="B1074" s="14">
        <v>42735</v>
      </c>
      <c r="C1074" s="10"/>
      <c r="D1074" s="24">
        <v>105.70325000000001</v>
      </c>
      <c r="E1074" s="24">
        <v>1.7686666666666664</v>
      </c>
      <c r="F1074" s="24">
        <v>182.47424999999998</v>
      </c>
      <c r="G1074" s="24">
        <v>2.2617499999999997</v>
      </c>
      <c r="H1074" s="25">
        <v>108.65808333333332</v>
      </c>
      <c r="I1074" s="25">
        <v>2.4854166666666662</v>
      </c>
    </row>
    <row r="1075" spans="1:9" x14ac:dyDescent="0.2">
      <c r="A1075" s="11"/>
      <c r="B1075" s="14">
        <v>43100</v>
      </c>
      <c r="C1075" s="10"/>
      <c r="D1075" s="24">
        <v>107.74383333333334</v>
      </c>
      <c r="E1075" s="24">
        <v>2.0290833333333338</v>
      </c>
      <c r="F1075" s="24">
        <v>191.018</v>
      </c>
      <c r="G1075" s="24">
        <v>5.1656666666666666</v>
      </c>
      <c r="H1075" s="25">
        <v>112.61858333333333</v>
      </c>
      <c r="I1075" s="25">
        <v>4.226916666666666</v>
      </c>
    </row>
    <row r="1076" spans="1:9" x14ac:dyDescent="0.2">
      <c r="A1076" s="11"/>
      <c r="B1076" s="14">
        <v>43465</v>
      </c>
      <c r="C1076" s="10"/>
      <c r="D1076" s="24">
        <v>110.34424999999999</v>
      </c>
      <c r="E1076" s="24">
        <v>2.2273333333333327</v>
      </c>
      <c r="F1076" s="24">
        <v>201.21375</v>
      </c>
      <c r="G1076" s="24">
        <v>3.4073333333333338</v>
      </c>
      <c r="H1076" s="25">
        <v>116.49616666666667</v>
      </c>
      <c r="I1076" s="25">
        <v>2.8254166666666669</v>
      </c>
    </row>
    <row r="1077" spans="1:9" x14ac:dyDescent="0.2">
      <c r="A1077" s="11"/>
      <c r="B1077" s="14">
        <v>43830</v>
      </c>
      <c r="C1077" s="10"/>
      <c r="D1077" s="24">
        <v>112.30291666666666</v>
      </c>
      <c r="E1077" s="24">
        <v>1.6892500000000004</v>
      </c>
      <c r="F1077" s="24">
        <v>198.453</v>
      </c>
      <c r="G1077" s="24">
        <v>-1.88575</v>
      </c>
      <c r="H1077" s="25">
        <v>120.8655</v>
      </c>
      <c r="I1077" s="25">
        <v>3.944666666666667</v>
      </c>
    </row>
    <row r="1078" spans="1:9" x14ac:dyDescent="0.2">
      <c r="A1078" s="11"/>
      <c r="B1078" s="14">
        <v>44196</v>
      </c>
      <c r="C1078" s="10"/>
      <c r="D1078" s="24">
        <v>113.81558333333334</v>
      </c>
      <c r="E1078" s="24">
        <v>1.7144999999999999</v>
      </c>
      <c r="F1078" s="24">
        <v>192.87825000000001</v>
      </c>
      <c r="G1078" s="24">
        <v>2.4295833333333339</v>
      </c>
      <c r="H1078" s="25">
        <v>130.66499999999999</v>
      </c>
      <c r="I1078" s="25">
        <v>10.714083333333333</v>
      </c>
    </row>
    <row r="1079" spans="1:9" x14ac:dyDescent="0.2">
      <c r="A1079" s="11"/>
      <c r="B1079" s="14">
        <v>44561</v>
      </c>
      <c r="C1079" s="10"/>
      <c r="D1079" s="24">
        <v>118.92533333333331</v>
      </c>
      <c r="E1079" s="24">
        <v>6.4399166666666678</v>
      </c>
      <c r="F1079" s="24">
        <v>230.29316666666668</v>
      </c>
      <c r="G1079" s="24">
        <v>25.700333333333333</v>
      </c>
      <c r="H1079" s="25">
        <v>136.71899999999999</v>
      </c>
      <c r="I1079" s="25">
        <v>4.6698333333333331</v>
      </c>
    </row>
    <row r="1080" spans="1:9" x14ac:dyDescent="0.2">
      <c r="A1080" s="21" t="s">
        <v>190</v>
      </c>
      <c r="B1080" s="20">
        <v>44926</v>
      </c>
      <c r="C1080" s="19"/>
      <c r="D1080" s="29">
        <v>127.22566666666667</v>
      </c>
      <c r="E1080" s="29">
        <v>6.168499999999999</v>
      </c>
      <c r="F1080" s="29">
        <v>268.19108333333332</v>
      </c>
      <c r="G1080" s="29">
        <v>7.1339166666666687</v>
      </c>
      <c r="H1080" s="28">
        <v>142.67833333333334</v>
      </c>
      <c r="I1080" s="28">
        <v>2.5684999999999998</v>
      </c>
    </row>
    <row r="1081" spans="1:9" x14ac:dyDescent="0.2">
      <c r="A1081" s="16" t="s">
        <v>189</v>
      </c>
      <c r="B1081" s="14">
        <v>45291</v>
      </c>
      <c r="C1081" s="10"/>
      <c r="D1081" s="24">
        <v>131.89766666666668</v>
      </c>
      <c r="E1081" s="24">
        <v>2.5990000000000002</v>
      </c>
      <c r="F1081" s="24">
        <v>258.0026666666667</v>
      </c>
      <c r="G1081" s="24">
        <v>-2.7242500000000009</v>
      </c>
      <c r="H1081" s="25">
        <v>147.35233333333335</v>
      </c>
      <c r="I1081" s="25">
        <v>4.1696666666666671</v>
      </c>
    </row>
    <row r="1082" spans="1:9" x14ac:dyDescent="0.2">
      <c r="A1082" s="11"/>
      <c r="B1082" s="14">
        <v>45657</v>
      </c>
      <c r="C1082" s="10"/>
      <c r="D1082" s="24">
        <v>134.69374999999999</v>
      </c>
      <c r="E1082" s="24">
        <v>1.8689166666666666</v>
      </c>
      <c r="F1082" s="24">
        <v>260.67208333333332</v>
      </c>
      <c r="G1082" s="24">
        <v>1.2019166666666667</v>
      </c>
      <c r="H1082" s="25">
        <v>152.09966666666671</v>
      </c>
      <c r="I1082" s="25">
        <v>2.4982500000000001</v>
      </c>
    </row>
    <row r="1083" spans="1:9" x14ac:dyDescent="0.2">
      <c r="A1083" s="11"/>
      <c r="B1083" s="14">
        <v>46022</v>
      </c>
      <c r="C1083" s="10"/>
      <c r="D1083" s="24">
        <v>137.39525</v>
      </c>
      <c r="E1083" s="24">
        <v>2.050416666666667</v>
      </c>
      <c r="F1083" s="24">
        <v>261.56433333333331</v>
      </c>
      <c r="G1083" s="24">
        <v>0.25825000000000004</v>
      </c>
      <c r="H1083" s="25">
        <v>155.38475000000003</v>
      </c>
      <c r="I1083" s="25">
        <v>2.0165833333333332</v>
      </c>
    </row>
    <row r="1084" spans="1:9" x14ac:dyDescent="0.2">
      <c r="A1084" s="11"/>
      <c r="B1084" s="14">
        <v>46387</v>
      </c>
      <c r="C1084" s="10"/>
      <c r="D1084" s="24">
        <v>140.04916666666668</v>
      </c>
      <c r="E1084" s="24">
        <v>1.8609166666666666</v>
      </c>
      <c r="F1084" s="24">
        <v>264.56641666666661</v>
      </c>
      <c r="G1084" s="24">
        <v>1.9711666666666667</v>
      </c>
      <c r="H1084" s="25">
        <v>158.56258333333332</v>
      </c>
      <c r="I1084" s="25">
        <v>2.1464166666666666</v>
      </c>
    </row>
    <row r="1085" spans="1:9" x14ac:dyDescent="0.2">
      <c r="A1085" s="11"/>
      <c r="B1085" s="14">
        <v>46752</v>
      </c>
      <c r="C1085" s="10"/>
      <c r="D1085" s="24">
        <v>142.63274999999999</v>
      </c>
      <c r="E1085" s="24">
        <v>1.8631666666666671</v>
      </c>
      <c r="F1085" s="24">
        <v>270.6225</v>
      </c>
      <c r="G1085" s="24">
        <v>2.3475833333333331</v>
      </c>
      <c r="H1085" s="25">
        <v>162.25675000000001</v>
      </c>
      <c r="I1085" s="25">
        <v>2.4011666666666671</v>
      </c>
    </row>
    <row r="1086" spans="1:9" x14ac:dyDescent="0.2">
      <c r="A1086" s="11"/>
      <c r="B1086" s="14">
        <v>47118</v>
      </c>
      <c r="C1086" s="10"/>
      <c r="D1086" s="24">
        <v>145.34758333333332</v>
      </c>
      <c r="E1086" s="24">
        <v>1.9320000000000002</v>
      </c>
      <c r="F1086" s="24">
        <v>277.2959166666667</v>
      </c>
      <c r="G1086" s="24">
        <v>2.5934999999999997</v>
      </c>
      <c r="H1086" s="25">
        <v>166.3211666666667</v>
      </c>
      <c r="I1086" s="25">
        <v>2.6118333333333332</v>
      </c>
    </row>
    <row r="1087" spans="1:9" x14ac:dyDescent="0.2">
      <c r="A1087" s="11"/>
      <c r="B1087" s="14">
        <v>47483</v>
      </c>
      <c r="C1087" s="10"/>
      <c r="D1087" s="24">
        <v>148.15475000000001</v>
      </c>
      <c r="E1087" s="24">
        <v>1.9043333333333334</v>
      </c>
      <c r="F1087" s="24">
        <v>284.38325000000003</v>
      </c>
      <c r="G1087" s="24">
        <v>2.530583333333333</v>
      </c>
      <c r="H1087" s="25">
        <v>170.67416666666668</v>
      </c>
      <c r="I1087" s="25">
        <v>2.571166666666667</v>
      </c>
    </row>
    <row r="1088" spans="1:9" x14ac:dyDescent="0.2">
      <c r="A1088" s="11"/>
      <c r="B1088" s="14">
        <v>47848</v>
      </c>
      <c r="C1088" s="10"/>
      <c r="D1088" s="24">
        <v>150.93241666666665</v>
      </c>
      <c r="E1088" s="24">
        <v>1.8671666666666669</v>
      </c>
      <c r="F1088" s="24">
        <v>291.64391666666671</v>
      </c>
      <c r="G1088" s="24">
        <v>2.5360000000000005</v>
      </c>
      <c r="H1088" s="25">
        <v>174.97216666666665</v>
      </c>
      <c r="I1088" s="25">
        <v>2.5030833333333335</v>
      </c>
    </row>
    <row r="1089" spans="1:9" x14ac:dyDescent="0.2">
      <c r="A1089" s="11"/>
      <c r="B1089" s="14">
        <v>48213</v>
      </c>
      <c r="C1089" s="10"/>
      <c r="D1089" s="24">
        <v>153.75391666666667</v>
      </c>
      <c r="E1089" s="24">
        <v>1.861</v>
      </c>
      <c r="F1089" s="24">
        <v>298.74608333333339</v>
      </c>
      <c r="G1089" s="24">
        <v>2.3502499999999995</v>
      </c>
      <c r="H1089" s="25">
        <v>179.25141666666664</v>
      </c>
      <c r="I1089" s="25">
        <v>2.3921666666666668</v>
      </c>
    </row>
    <row r="1090" spans="1:9" x14ac:dyDescent="0.2">
      <c r="A1090" s="11"/>
      <c r="B1090" s="14">
        <v>48579</v>
      </c>
      <c r="C1090" s="10"/>
      <c r="D1090" s="24">
        <v>156.58366666666666</v>
      </c>
      <c r="E1090" s="24">
        <v>1.8314166666666669</v>
      </c>
      <c r="F1090" s="24">
        <v>305.66924999999998</v>
      </c>
      <c r="G1090" s="24">
        <v>2.2945833333333332</v>
      </c>
      <c r="H1090" s="25">
        <v>183.54174999999998</v>
      </c>
      <c r="I1090" s="25">
        <v>2.3700833333333331</v>
      </c>
    </row>
    <row r="1091" spans="1:9" x14ac:dyDescent="0.2">
      <c r="A1091" s="11"/>
      <c r="B1091" s="14">
        <v>48944</v>
      </c>
      <c r="C1091" s="10"/>
      <c r="D1091" s="24">
        <v>159.48141666666666</v>
      </c>
      <c r="E1091" s="24">
        <v>1.872333333333333</v>
      </c>
      <c r="F1091" s="24">
        <v>312.59583333333336</v>
      </c>
      <c r="G1091" s="24">
        <v>2.297166666666667</v>
      </c>
      <c r="H1091" s="25">
        <v>187.85241666666664</v>
      </c>
      <c r="I1091" s="25">
        <v>2.3267500000000001</v>
      </c>
    </row>
    <row r="1092" spans="1:9" x14ac:dyDescent="0.2">
      <c r="A1092" s="11"/>
      <c r="B1092" s="14">
        <v>49309</v>
      </c>
      <c r="C1092" s="10"/>
      <c r="D1092" s="24">
        <v>162.50358333333332</v>
      </c>
      <c r="E1092" s="24">
        <v>1.9191666666666667</v>
      </c>
      <c r="F1092" s="24">
        <v>320.16008333333338</v>
      </c>
      <c r="G1092" s="24">
        <v>2.4940833333333337</v>
      </c>
      <c r="H1092" s="25">
        <v>192.18124999999998</v>
      </c>
      <c r="I1092" s="25">
        <v>2.3242499999999997</v>
      </c>
    </row>
    <row r="1093" spans="1:9" x14ac:dyDescent="0.2">
      <c r="A1093" s="11"/>
      <c r="B1093" s="14">
        <v>49674</v>
      </c>
      <c r="C1093" s="10"/>
      <c r="D1093" s="24">
        <v>165.68008333333333</v>
      </c>
      <c r="E1093" s="24">
        <v>1.9749999999999999</v>
      </c>
      <c r="F1093" s="24">
        <v>328.14841666666672</v>
      </c>
      <c r="G1093" s="24">
        <v>2.4936666666666665</v>
      </c>
      <c r="H1093" s="25">
        <v>196.68174999999997</v>
      </c>
      <c r="I1093" s="25">
        <v>2.354166666666667</v>
      </c>
    </row>
    <row r="1094" spans="1:9" x14ac:dyDescent="0.2">
      <c r="A1094" s="11"/>
      <c r="B1094" s="14">
        <v>50040</v>
      </c>
      <c r="C1094" s="10"/>
      <c r="D1094" s="24">
        <v>168.97591666666668</v>
      </c>
      <c r="E1094" s="24">
        <v>2.0044999999999997</v>
      </c>
      <c r="F1094" s="24">
        <v>336.47466666666668</v>
      </c>
      <c r="G1094" s="24">
        <v>2.5873333333333335</v>
      </c>
      <c r="H1094" s="25">
        <v>201.38575</v>
      </c>
      <c r="I1094" s="25">
        <v>2.4298333333333333</v>
      </c>
    </row>
    <row r="1095" spans="1:9" x14ac:dyDescent="0.2">
      <c r="A1095" s="11"/>
      <c r="B1095" s="14">
        <v>50405</v>
      </c>
      <c r="C1095" s="10"/>
      <c r="D1095" s="24">
        <v>172.39574999999999</v>
      </c>
      <c r="E1095" s="24">
        <v>2.0404999999999998</v>
      </c>
      <c r="F1095" s="24">
        <v>345.42149999999998</v>
      </c>
      <c r="G1095" s="24">
        <v>2.7070000000000003</v>
      </c>
      <c r="H1095" s="25">
        <v>206.38675000000001</v>
      </c>
      <c r="I1095" s="25">
        <v>2.5316666666666667</v>
      </c>
    </row>
    <row r="1096" spans="1:9" x14ac:dyDescent="0.2">
      <c r="A1096" s="11"/>
      <c r="B1096" s="14">
        <v>50770</v>
      </c>
      <c r="C1096" s="10"/>
      <c r="D1096" s="24">
        <v>175.9455833333333</v>
      </c>
      <c r="E1096" s="24">
        <v>2.0786666666666664</v>
      </c>
      <c r="F1096" s="24">
        <v>354.83508333333339</v>
      </c>
      <c r="G1096" s="24">
        <v>2.7435000000000005</v>
      </c>
      <c r="H1096" s="25">
        <v>211.69683333333339</v>
      </c>
      <c r="I1096" s="25">
        <v>2.6069166666666668</v>
      </c>
    </row>
    <row r="1097" spans="1:9" x14ac:dyDescent="0.2">
      <c r="A1097" s="11"/>
      <c r="B1097" s="14">
        <v>51135</v>
      </c>
      <c r="C1097" s="10"/>
      <c r="D1097" s="24">
        <v>179.65275</v>
      </c>
      <c r="E1097" s="24">
        <v>2.1280000000000001</v>
      </c>
      <c r="F1097" s="24">
        <v>364.74916666666672</v>
      </c>
      <c r="G1097" s="24">
        <v>2.8432499999999998</v>
      </c>
      <c r="H1097" s="25">
        <v>217.31899999999999</v>
      </c>
      <c r="I1097" s="25">
        <v>2.7044166666666669</v>
      </c>
    </row>
    <row r="1098" spans="1:9" x14ac:dyDescent="0.2">
      <c r="A1098" s="11"/>
      <c r="B1098" s="14">
        <v>51501</v>
      </c>
      <c r="C1098" s="10"/>
      <c r="D1098" s="24">
        <v>183.49308333333329</v>
      </c>
      <c r="E1098" s="24">
        <v>2.1328333333333331</v>
      </c>
      <c r="F1098" s="24">
        <v>375.5674166666667</v>
      </c>
      <c r="G1098" s="24">
        <v>3.078416666666667</v>
      </c>
      <c r="H1098" s="25">
        <v>223.31174999999999</v>
      </c>
      <c r="I1098" s="25">
        <v>2.7833333333333332</v>
      </c>
    </row>
    <row r="1099" spans="1:9" x14ac:dyDescent="0.2">
      <c r="A1099" s="11"/>
      <c r="B1099" s="14">
        <v>51866</v>
      </c>
      <c r="C1099" s="10"/>
      <c r="D1099" s="24">
        <v>187.38566666666668</v>
      </c>
      <c r="E1099" s="24">
        <v>2.1210833333333334</v>
      </c>
      <c r="F1099" s="24">
        <v>387.44608333333326</v>
      </c>
      <c r="G1099" s="24">
        <v>3.2159999999999997</v>
      </c>
      <c r="H1099" s="25">
        <v>229.52925000000002</v>
      </c>
      <c r="I1099" s="25">
        <v>2.77725</v>
      </c>
    </row>
    <row r="1100" spans="1:9" x14ac:dyDescent="0.2">
      <c r="A1100" s="11"/>
      <c r="B1100" s="14">
        <v>52231</v>
      </c>
      <c r="C1100" s="10"/>
      <c r="D1100" s="24">
        <v>191.37949999999998</v>
      </c>
      <c r="E1100" s="24">
        <v>2.1419166666666665</v>
      </c>
      <c r="F1100" s="24">
        <v>399.99025</v>
      </c>
      <c r="G1100" s="24">
        <v>3.2471666666666668</v>
      </c>
      <c r="H1100" s="25">
        <v>235.90591666666668</v>
      </c>
      <c r="I1100" s="25">
        <v>2.7945833333333336</v>
      </c>
    </row>
    <row r="1101" spans="1:9" x14ac:dyDescent="0.2">
      <c r="A1101" s="11"/>
      <c r="B1101" s="14">
        <v>52596</v>
      </c>
      <c r="C1101" s="10"/>
      <c r="D1101" s="24">
        <v>195.50233333333333</v>
      </c>
      <c r="E1101" s="24">
        <v>2.1639999999999997</v>
      </c>
      <c r="F1101" s="24">
        <v>412.95624999999995</v>
      </c>
      <c r="G1101" s="24">
        <v>3.2309166666666673</v>
      </c>
      <c r="H1101" s="25">
        <v>242.56291666666667</v>
      </c>
      <c r="I1101" s="25">
        <v>2.8258333333333332</v>
      </c>
    </row>
    <row r="1102" spans="1:9" x14ac:dyDescent="0.2">
      <c r="A1102" s="11"/>
      <c r="B1102" s="14">
        <v>52597</v>
      </c>
      <c r="C1102" s="10"/>
      <c r="D1102" s="24">
        <v>199.77758333333335</v>
      </c>
      <c r="E1102" s="24">
        <v>2.2018333333333335</v>
      </c>
      <c r="F1102" s="24">
        <v>426.21466666666669</v>
      </c>
      <c r="G1102" s="24">
        <v>3.1845833333333338</v>
      </c>
      <c r="H1102" s="24">
        <v>249.41899999999995</v>
      </c>
      <c r="I1102" s="24">
        <v>2.8461666666666665</v>
      </c>
    </row>
    <row r="1103" spans="1:9" x14ac:dyDescent="0.2">
      <c r="A1103" s="11"/>
      <c r="B1103" s="14">
        <v>52964</v>
      </c>
      <c r="C1103" s="10"/>
      <c r="D1103" s="24">
        <v>204.14708333333331</v>
      </c>
      <c r="E1103" s="24">
        <v>2.1701666666666664</v>
      </c>
      <c r="F1103" s="24">
        <v>439.58600000000007</v>
      </c>
      <c r="G1103" s="24">
        <v>3.0973333333333333</v>
      </c>
      <c r="H1103" s="24">
        <v>256.6033333333333</v>
      </c>
      <c r="I1103" s="24">
        <v>2.9016666666666673</v>
      </c>
    </row>
    <row r="1104" spans="1:9" x14ac:dyDescent="0.2">
      <c r="A1104" s="11"/>
      <c r="B1104" s="14">
        <v>53330</v>
      </c>
      <c r="C1104" s="10"/>
      <c r="D1104" s="24">
        <v>208.56325000000004</v>
      </c>
      <c r="E1104" s="24">
        <v>2.1604999999999999</v>
      </c>
      <c r="F1104" s="24">
        <v>453.0186666666666</v>
      </c>
      <c r="G1104" s="24">
        <v>3.0362500000000003</v>
      </c>
      <c r="H1104" s="24">
        <v>264.06058333333334</v>
      </c>
      <c r="I1104" s="24">
        <v>2.9130833333333332</v>
      </c>
    </row>
    <row r="1105" spans="1:9" x14ac:dyDescent="0.2">
      <c r="A1105" s="11"/>
      <c r="B1105" s="14">
        <v>53696</v>
      </c>
      <c r="C1105" s="10"/>
      <c r="D1105" s="24">
        <v>213.06874999999999</v>
      </c>
      <c r="E1105" s="24">
        <v>2.1635833333333334</v>
      </c>
      <c r="F1105" s="24">
        <v>466.8265833333333</v>
      </c>
      <c r="G1105" s="24">
        <v>3.0599166666666666</v>
      </c>
      <c r="H1105" s="24">
        <v>271.80558333333335</v>
      </c>
      <c r="I1105" s="24">
        <v>2.9514166666666668</v>
      </c>
    </row>
    <row r="1106" spans="1:9" x14ac:dyDescent="0.2">
      <c r="A1106" s="11"/>
      <c r="B1106" s="14">
        <v>54062</v>
      </c>
      <c r="C1106" s="10"/>
      <c r="D1106" s="24">
        <v>217.69825</v>
      </c>
      <c r="E1106" s="24">
        <v>2.1773333333333338</v>
      </c>
      <c r="F1106" s="24">
        <v>481.15800000000007</v>
      </c>
      <c r="G1106" s="24">
        <v>3.0763333333333329</v>
      </c>
      <c r="H1106" s="24">
        <v>279.97000000000003</v>
      </c>
      <c r="I1106" s="24">
        <v>3.0542499999999997</v>
      </c>
    </row>
    <row r="1107" spans="1:9" x14ac:dyDescent="0.2">
      <c r="A1107" s="11"/>
      <c r="B1107" s="12">
        <v>2049</v>
      </c>
      <c r="C1107" s="10"/>
      <c r="D1107" s="23">
        <v>222.44275000000002</v>
      </c>
      <c r="E1107" s="23">
        <v>2.1856666666666662</v>
      </c>
      <c r="F1107" s="23">
        <v>495.96441666666669</v>
      </c>
      <c r="G1107" s="23">
        <v>3.0796666666666663</v>
      </c>
      <c r="H1107" s="23">
        <v>288.65141666666665</v>
      </c>
      <c r="I1107" s="23">
        <v>3.1400833333333331</v>
      </c>
    </row>
    <row r="1108" spans="1:9" x14ac:dyDescent="0.2">
      <c r="A1108" s="11"/>
      <c r="B1108" s="10">
        <v>2050</v>
      </c>
      <c r="C1108" s="10"/>
      <c r="D1108" s="23">
        <v>227.3211666666667</v>
      </c>
      <c r="E1108" s="23">
        <v>2.196333333333333</v>
      </c>
      <c r="F1108" s="23">
        <v>511.30766666666659</v>
      </c>
      <c r="G1108" s="23">
        <v>3.1080000000000001</v>
      </c>
      <c r="H1108" s="23">
        <v>297.86424999999997</v>
      </c>
      <c r="I1108" s="23">
        <v>3.2336666666666662</v>
      </c>
    </row>
    <row r="1109" spans="1:9" x14ac:dyDescent="0.2">
      <c r="A1109" s="11"/>
      <c r="B1109" s="10">
        <v>2051</v>
      </c>
      <c r="C1109" s="10"/>
      <c r="D1109" s="23">
        <v>232.32533333333333</v>
      </c>
      <c r="E1109" s="23">
        <v>2.204333333333333</v>
      </c>
      <c r="F1109" s="23">
        <v>527.27824999999996</v>
      </c>
      <c r="G1109" s="23">
        <v>3.1346666666666665</v>
      </c>
      <c r="H1109" s="23">
        <v>307.56883333333332</v>
      </c>
      <c r="I1109" s="23">
        <v>3.2638333333333325</v>
      </c>
    </row>
    <row r="1110" spans="1:9" x14ac:dyDescent="0.2">
      <c r="A1110" s="11"/>
      <c r="B1110" s="10">
        <v>2052</v>
      </c>
      <c r="C1110" s="10"/>
      <c r="D1110" s="23">
        <v>237.44183333333339</v>
      </c>
      <c r="E1110" s="23">
        <v>2.1969166666666671</v>
      </c>
      <c r="F1110" s="23">
        <v>543.87158333333321</v>
      </c>
      <c r="G1110" s="23">
        <v>3.1549166666666668</v>
      </c>
      <c r="H1110" s="23">
        <v>317.60091666666671</v>
      </c>
      <c r="I1110" s="23">
        <v>3.2566666666666673</v>
      </c>
    </row>
    <row r="1111" spans="1:9" x14ac:dyDescent="0.2">
      <c r="A1111" s="11"/>
      <c r="B1111" s="10">
        <v>2053</v>
      </c>
      <c r="C1111" s="10"/>
      <c r="D1111" s="23">
        <v>242.62491666666668</v>
      </c>
      <c r="E1111" s="23">
        <v>2.17075</v>
      </c>
      <c r="F1111" s="23">
        <v>560.97900000000004</v>
      </c>
      <c r="G1111" s="23">
        <v>3.1305000000000001</v>
      </c>
      <c r="H1111" s="23">
        <v>327.91233333333332</v>
      </c>
      <c r="I1111" s="23">
        <v>3.2447499999999998</v>
      </c>
    </row>
    <row r="1112" spans="1:9" x14ac:dyDescent="0.2">
      <c r="F1112" s="15"/>
      <c r="G1112" s="15"/>
      <c r="H1112" s="15"/>
      <c r="I1112" s="22"/>
    </row>
    <row r="1113" spans="1:9" x14ac:dyDescent="0.2">
      <c r="B1113" s="10" t="s">
        <v>191</v>
      </c>
      <c r="C1113" s="10"/>
    </row>
    <row r="1114" spans="1:9" x14ac:dyDescent="0.2">
      <c r="A1114" s="11"/>
      <c r="B1114" s="14">
        <v>26298</v>
      </c>
      <c r="C1114" s="10"/>
      <c r="D1114" s="15">
        <v>5.0733809074996916E-2</v>
      </c>
      <c r="E1114" s="15">
        <v>-7.8583876589427559E-2</v>
      </c>
      <c r="F1114" s="15">
        <v>3.814457263951021E-2</v>
      </c>
      <c r="G1114" s="15">
        <v>0.20244645429428321</v>
      </c>
      <c r="H1114" s="13">
        <v>6.0786869221683748E-2</v>
      </c>
      <c r="I1114" s="13">
        <v>-2.0104316149685553E-2</v>
      </c>
    </row>
    <row r="1115" spans="1:9" x14ac:dyDescent="0.2">
      <c r="A1115" s="11"/>
      <c r="B1115" s="14">
        <v>26664</v>
      </c>
      <c r="C1115" s="10"/>
      <c r="D1115" s="15">
        <v>4.3239008102279763E-2</v>
      </c>
      <c r="E1115" s="15">
        <v>-0.11307835102097985</v>
      </c>
      <c r="F1115" s="15">
        <v>4.10523928328419E-2</v>
      </c>
      <c r="G1115" s="15">
        <v>0.41364886095836617</v>
      </c>
      <c r="H1115" s="13">
        <v>6.5180805385447238E-2</v>
      </c>
      <c r="I1115" s="13">
        <v>0.28163064141378591</v>
      </c>
    </row>
    <row r="1116" spans="1:9" x14ac:dyDescent="0.2">
      <c r="A1116" s="11"/>
      <c r="B1116" s="14">
        <v>27029</v>
      </c>
      <c r="C1116" s="10"/>
      <c r="D1116" s="15">
        <v>5.4758320085069423E-2</v>
      </c>
      <c r="E1116" s="15">
        <v>0.65714285714285681</v>
      </c>
      <c r="F1116" s="15">
        <v>0.10806100217864922</v>
      </c>
      <c r="G1116" s="15">
        <v>1.4054846283150191</v>
      </c>
      <c r="H1116" s="13">
        <v>7.6331108561267236E-2</v>
      </c>
      <c r="I1116" s="13">
        <v>3.5433719716529977E-2</v>
      </c>
    </row>
    <row r="1117" spans="1:9" x14ac:dyDescent="0.2">
      <c r="A1117" s="11"/>
      <c r="B1117" s="14">
        <v>27394</v>
      </c>
      <c r="C1117" s="10"/>
      <c r="D1117" s="15">
        <v>8.9723370133024893E-2</v>
      </c>
      <c r="E1117" s="15">
        <v>0.58372852274622899</v>
      </c>
      <c r="F1117" s="15">
        <v>0.23830121903263835</v>
      </c>
      <c r="G1117" s="15">
        <v>1.1119523661018516</v>
      </c>
      <c r="H1117" s="13">
        <v>9.4538553847012707E-2</v>
      </c>
      <c r="I1117" s="13">
        <v>0.44049235993208846</v>
      </c>
    </row>
    <row r="1118" spans="1:9" x14ac:dyDescent="0.2">
      <c r="A1118" s="11"/>
      <c r="B1118" s="14">
        <v>27759</v>
      </c>
      <c r="C1118" s="10"/>
      <c r="D1118" s="15">
        <v>9.2882092869879473E-2</v>
      </c>
      <c r="E1118" s="15">
        <v>-0.38046585813596556</v>
      </c>
      <c r="F1118" s="15">
        <v>0.10511273420133405</v>
      </c>
      <c r="G1118" s="15">
        <v>-0.91515013959796876</v>
      </c>
      <c r="H1118" s="13">
        <v>0.10396577308863209</v>
      </c>
      <c r="I1118" s="13">
        <v>-0.25922270021804472</v>
      </c>
    </row>
    <row r="1119" spans="1:9" x14ac:dyDescent="0.2">
      <c r="A1119" s="11"/>
      <c r="B1119" s="14">
        <v>28125</v>
      </c>
      <c r="C1119" s="10"/>
      <c r="D1119" s="15">
        <v>5.5052356313489925E-2</v>
      </c>
      <c r="E1119" s="15">
        <v>-0.22803779175673378</v>
      </c>
      <c r="F1119" s="15">
        <v>5.086206896551726E-2</v>
      </c>
      <c r="G1119" s="15">
        <v>1.3671726449450516</v>
      </c>
      <c r="H1119" s="13">
        <v>7.7827715701807465E-2</v>
      </c>
      <c r="I1119" s="13">
        <v>-6.5730594061373937E-3</v>
      </c>
    </row>
    <row r="1120" spans="1:9" x14ac:dyDescent="0.2">
      <c r="A1120" s="11"/>
      <c r="B1120" s="14">
        <v>28490</v>
      </c>
      <c r="C1120" s="10"/>
      <c r="D1120" s="15">
        <v>6.2112557826695891E-2</v>
      </c>
      <c r="E1120" s="15">
        <v>0.2019569594764663</v>
      </c>
      <c r="F1120" s="15">
        <v>6.5490839485917496E-2</v>
      </c>
      <c r="G1120" s="15">
        <v>-2.4914568896270417E-3</v>
      </c>
      <c r="H1120" s="13">
        <v>8.1799091454529904E-2</v>
      </c>
      <c r="I1120" s="13">
        <v>-3.6666299636640365E-2</v>
      </c>
    </row>
    <row r="1121" spans="1:9" x14ac:dyDescent="0.2">
      <c r="A1121" s="11"/>
      <c r="B1121" s="14">
        <v>28855</v>
      </c>
      <c r="C1121" s="10"/>
      <c r="D1121" s="15">
        <v>7.0330322394058342E-2</v>
      </c>
      <c r="E1121" s="15">
        <v>0.20375363191372386</v>
      </c>
      <c r="F1121" s="15">
        <v>6.9549595791094543E-2</v>
      </c>
      <c r="G1121" s="15">
        <v>0.4324398100125566</v>
      </c>
      <c r="H1121" s="13">
        <v>8.552967788707222E-2</v>
      </c>
      <c r="I1121" s="13">
        <v>0.13805357551071307</v>
      </c>
    </row>
    <row r="1122" spans="1:9" x14ac:dyDescent="0.2">
      <c r="A1122" s="11"/>
      <c r="B1122" s="14">
        <v>29220</v>
      </c>
      <c r="C1122" s="10"/>
      <c r="D1122" s="15">
        <v>8.2929965385672322E-2</v>
      </c>
      <c r="E1122" s="15">
        <v>0.10983538826190031</v>
      </c>
      <c r="F1122" s="15">
        <v>0.12825434913017419</v>
      </c>
      <c r="G1122" s="15">
        <v>0.83865957771171584</v>
      </c>
      <c r="H1122" s="13">
        <v>9.6081629971863203E-2</v>
      </c>
      <c r="I1122" s="13">
        <v>9.4079836382893411E-2</v>
      </c>
    </row>
    <row r="1123" spans="1:9" x14ac:dyDescent="0.2">
      <c r="A1123" s="11"/>
      <c r="B1123" s="14">
        <v>29586</v>
      </c>
      <c r="C1123" s="10"/>
      <c r="D1123" s="15">
        <v>9.0603651506547811E-2</v>
      </c>
      <c r="E1123" s="15">
        <v>0.18856538265606004</v>
      </c>
      <c r="F1123" s="15">
        <v>0.15238196512122504</v>
      </c>
      <c r="G1123" s="15">
        <v>-0.21402697814697536</v>
      </c>
      <c r="H1123" s="13">
        <v>0.10742313006708959</v>
      </c>
      <c r="I1123" s="13">
        <v>0.11794405314283818</v>
      </c>
    </row>
    <row r="1124" spans="1:9" x14ac:dyDescent="0.2">
      <c r="A1124" s="11"/>
      <c r="B1124" s="14">
        <v>29951</v>
      </c>
      <c r="C1124" s="10"/>
      <c r="D1124" s="15">
        <v>9.439752596513773E-2</v>
      </c>
      <c r="E1124" s="15">
        <v>-0.21893442352708437</v>
      </c>
      <c r="F1124" s="15">
        <v>9.1722801513334007E-2</v>
      </c>
      <c r="G1124" s="15">
        <v>-0.51912045889101344</v>
      </c>
      <c r="H1124" s="13">
        <v>9.5697951648932911E-2</v>
      </c>
      <c r="I1124" s="13">
        <v>-0.25759736042579573</v>
      </c>
    </row>
    <row r="1125" spans="1:9" x14ac:dyDescent="0.2">
      <c r="A1125" s="11"/>
      <c r="B1125" s="14">
        <v>30316</v>
      </c>
      <c r="C1125" s="10"/>
      <c r="D1125" s="15">
        <v>6.1823286861492521E-2</v>
      </c>
      <c r="E1125" s="15">
        <v>-0.36053481353285077</v>
      </c>
      <c r="F1125" s="15">
        <v>1.4115459386357498E-2</v>
      </c>
      <c r="G1125" s="15">
        <v>-0.97872077877562214</v>
      </c>
      <c r="H1125" s="13">
        <v>7.2936760335748918E-2</v>
      </c>
      <c r="I1125" s="13">
        <v>-0.26329019737966664</v>
      </c>
    </row>
    <row r="1126" spans="1:9" x14ac:dyDescent="0.2">
      <c r="A1126" s="11"/>
      <c r="B1126" s="14">
        <v>30681</v>
      </c>
      <c r="C1126" s="10"/>
      <c r="D1126" s="15">
        <v>3.9083967392688157E-2</v>
      </c>
      <c r="E1126" s="15">
        <v>-0.32846510553327735</v>
      </c>
      <c r="F1126" s="15">
        <v>6.3343890648444034E-3</v>
      </c>
      <c r="G1126" s="15">
        <v>13.375644329896915</v>
      </c>
      <c r="H1126" s="13">
        <v>4.4345557771981126E-2</v>
      </c>
      <c r="I1126" s="13">
        <v>-0.37422885843751708</v>
      </c>
    </row>
    <row r="1127" spans="1:9" x14ac:dyDescent="0.2">
      <c r="A1127" s="11"/>
      <c r="B1127" s="14">
        <v>31047</v>
      </c>
      <c r="C1127" s="10"/>
      <c r="D1127" s="15">
        <v>3.6109509474519852E-2</v>
      </c>
      <c r="E1127" s="15">
        <v>5.2834639864350219E-2</v>
      </c>
      <c r="F1127" s="15">
        <v>2.4681133013086054E-2</v>
      </c>
      <c r="G1127" s="15">
        <v>-0.29689390883420763</v>
      </c>
      <c r="H1127" s="13">
        <v>4.3131060828680345E-2</v>
      </c>
      <c r="I1127" s="13">
        <v>0.16615411459355722</v>
      </c>
    </row>
    <row r="1128" spans="1:9" x14ac:dyDescent="0.2">
      <c r="A1128" s="11"/>
      <c r="B1128" s="14">
        <v>31412</v>
      </c>
      <c r="C1128" s="10"/>
      <c r="D1128" s="15">
        <v>3.1638206101575195E-2</v>
      </c>
      <c r="E1128" s="15">
        <v>-0.25049599701234748</v>
      </c>
      <c r="F1128" s="15">
        <v>-4.3646944713868763E-3</v>
      </c>
      <c r="G1128" s="15">
        <v>-1.1834640147893158</v>
      </c>
      <c r="H1128" s="13">
        <v>4.8747221068002E-2</v>
      </c>
      <c r="I1128" s="13">
        <v>0.3300353489068022</v>
      </c>
    </row>
    <row r="1129" spans="1:9" x14ac:dyDescent="0.2">
      <c r="A1129" s="11"/>
      <c r="B1129" s="14">
        <v>31777</v>
      </c>
      <c r="C1129" s="10"/>
      <c r="D1129" s="15">
        <v>2.0265985326949787E-2</v>
      </c>
      <c r="E1129" s="15">
        <v>-0.270156644140637</v>
      </c>
      <c r="F1129" s="15">
        <v>-3.4502354278292069E-2</v>
      </c>
      <c r="G1129" s="15">
        <v>16.000694927032672</v>
      </c>
      <c r="H1129" s="13">
        <v>5.761094869923733E-2</v>
      </c>
      <c r="I1129" s="13">
        <v>-0.16283942457778466</v>
      </c>
    </row>
    <row r="1130" spans="1:9" x14ac:dyDescent="0.2">
      <c r="A1130" s="11"/>
      <c r="B1130" s="14">
        <v>32142</v>
      </c>
      <c r="C1130" s="10"/>
      <c r="D1130" s="15">
        <v>2.4564935094112617E-2</v>
      </c>
      <c r="E1130" s="15">
        <v>0.46565113500597377</v>
      </c>
      <c r="F1130" s="15">
        <v>2.4552257630539032E-2</v>
      </c>
      <c r="G1130" s="15">
        <v>-2.3254373773708306</v>
      </c>
      <c r="H1130" s="13">
        <v>3.7591406952748763E-2</v>
      </c>
      <c r="I1130" s="13">
        <v>-0.24608200493843757</v>
      </c>
    </row>
    <row r="1131" spans="1:9" x14ac:dyDescent="0.2">
      <c r="A1131" s="11"/>
      <c r="B1131" s="14">
        <v>32508</v>
      </c>
      <c r="C1131" s="10"/>
      <c r="D1131" s="15">
        <v>3.5317077449346312E-2</v>
      </c>
      <c r="E1131" s="15">
        <v>0.40344697079973191</v>
      </c>
      <c r="F1131" s="15">
        <v>5.4329093147312157E-2</v>
      </c>
      <c r="G1131" s="15">
        <v>1.3199488057238806E-2</v>
      </c>
      <c r="H1131" s="13">
        <v>5.1356897494268194E-2</v>
      </c>
      <c r="I1131" s="13">
        <v>0.23151304502818415</v>
      </c>
    </row>
    <row r="1132" spans="1:9" x14ac:dyDescent="0.2">
      <c r="A1132" s="11"/>
      <c r="B1132" s="14">
        <v>32873</v>
      </c>
      <c r="C1132" s="10"/>
      <c r="D1132" s="15">
        <v>3.9194091093291972E-2</v>
      </c>
      <c r="E1132" s="15">
        <v>-0.11904910075300279</v>
      </c>
      <c r="F1132" s="15">
        <v>4.6236475441737479E-2</v>
      </c>
      <c r="G1132" s="15">
        <v>-0.50717579557733561</v>
      </c>
      <c r="H1132" s="13">
        <v>2.9044669032406656E-2</v>
      </c>
      <c r="I1132" s="13">
        <v>-0.23188117378876127</v>
      </c>
    </row>
    <row r="1133" spans="1:9" x14ac:dyDescent="0.2">
      <c r="A1133" s="11"/>
      <c r="B1133" s="14">
        <v>33238</v>
      </c>
      <c r="C1133" s="10"/>
      <c r="D1133" s="15">
        <v>3.7579978722160901E-2</v>
      </c>
      <c r="E1133" s="15">
        <v>0.10316002637279875</v>
      </c>
      <c r="F1133" s="15">
        <v>2.157577561193369E-2</v>
      </c>
      <c r="G1133" s="15">
        <v>0.71740473102340774</v>
      </c>
      <c r="H1133" s="13">
        <v>5.9892568200715202E-2</v>
      </c>
      <c r="I1133" s="13">
        <v>0.58254233695268143</v>
      </c>
    </row>
    <row r="1134" spans="1:9" x14ac:dyDescent="0.2">
      <c r="A1134" s="11"/>
      <c r="B1134" s="14">
        <v>33603</v>
      </c>
      <c r="C1134" s="10"/>
      <c r="D1134" s="15">
        <v>3.3653512476510494E-2</v>
      </c>
      <c r="E1134" s="15">
        <v>-0.26066725010138947</v>
      </c>
      <c r="F1134" s="15">
        <v>7.2827907654060553E-5</v>
      </c>
      <c r="G1134" s="15">
        <v>-1.5145379677413553</v>
      </c>
      <c r="H1134" s="13">
        <v>4.7455389941101433E-2</v>
      </c>
      <c r="I1134" s="13">
        <v>6.215210596815024E-2</v>
      </c>
    </row>
    <row r="1135" spans="1:9" x14ac:dyDescent="0.2">
      <c r="A1135" s="11"/>
      <c r="B1135" s="14">
        <v>33969</v>
      </c>
      <c r="C1135" s="10"/>
      <c r="D1135" s="15">
        <v>2.2807835466355231E-2</v>
      </c>
      <c r="E1135" s="15">
        <v>-0.20405924300603429</v>
      </c>
      <c r="F1135" s="15">
        <v>1.9662103116806495E-3</v>
      </c>
      <c r="G1135" s="15">
        <v>-1.4257906692294251</v>
      </c>
      <c r="H1135" s="13">
        <v>6.2096442752188397E-2</v>
      </c>
      <c r="I1135" s="13">
        <v>-0.28379060056609584</v>
      </c>
    </row>
    <row r="1136" spans="1:9" x14ac:dyDescent="0.2">
      <c r="A1136" s="11"/>
      <c r="B1136" s="14">
        <v>34334</v>
      </c>
      <c r="C1136" s="10"/>
      <c r="D1136" s="15">
        <v>2.3728628812998753E-2</v>
      </c>
      <c r="E1136" s="15">
        <v>-1.5923682396894789E-2</v>
      </c>
      <c r="F1136" s="15">
        <v>1.3663783705211374E-2</v>
      </c>
      <c r="G1136" s="15">
        <v>-2.7248850952067971E-2</v>
      </c>
      <c r="H1136" s="13">
        <v>1.2179599929643681E-2</v>
      </c>
      <c r="I1136" s="13">
        <v>-0.7685324672783832</v>
      </c>
    </row>
    <row r="1137" spans="1:9" x14ac:dyDescent="0.2">
      <c r="A1137" s="11"/>
      <c r="B1137" s="14">
        <v>34699</v>
      </c>
      <c r="C1137" s="10"/>
      <c r="D1137" s="15">
        <v>2.1311709461895534E-2</v>
      </c>
      <c r="E1137" s="15">
        <v>-7.2060449686693784E-2</v>
      </c>
      <c r="F1137" s="15">
        <v>1.9717501971749929E-2</v>
      </c>
      <c r="G1137" s="15">
        <v>3.6520418494768805</v>
      </c>
      <c r="H1137" s="13">
        <v>9.7645049738788181E-3</v>
      </c>
      <c r="I1137" s="13">
        <v>0.43504352971008364</v>
      </c>
    </row>
    <row r="1138" spans="1:9" x14ac:dyDescent="0.2">
      <c r="A1138" s="11"/>
      <c r="B1138" s="14">
        <v>35064</v>
      </c>
      <c r="C1138" s="10"/>
      <c r="D1138" s="15">
        <v>2.0998497822553697E-2</v>
      </c>
      <c r="E1138" s="15">
        <v>-6.3594836146971367E-2</v>
      </c>
      <c r="F1138" s="15">
        <v>5.4141470960483939E-2</v>
      </c>
      <c r="G1138" s="15">
        <v>-0.28041569936157851</v>
      </c>
      <c r="H1138" s="13">
        <v>2.4839327396634303E-2</v>
      </c>
      <c r="I1138" s="13">
        <v>1.0439392154552949</v>
      </c>
    </row>
    <row r="1139" spans="1:9" x14ac:dyDescent="0.2">
      <c r="A1139" s="11"/>
      <c r="B1139" s="14">
        <v>35430</v>
      </c>
      <c r="C1139" s="10"/>
      <c r="D1139" s="15">
        <v>1.828428477442845E-2</v>
      </c>
      <c r="E1139" s="15">
        <v>-0.10447951132603694</v>
      </c>
      <c r="F1139" s="15">
        <v>6.4701173959444969E-3</v>
      </c>
      <c r="G1139" s="15">
        <v>-0.74034026465028346</v>
      </c>
      <c r="H1139" s="13">
        <v>3.4384374069748702E-2</v>
      </c>
      <c r="I1139" s="13">
        <v>0.16241138839260016</v>
      </c>
    </row>
    <row r="1140" spans="1:9" x14ac:dyDescent="0.2">
      <c r="A1140" s="11"/>
      <c r="B1140" s="14">
        <v>35795</v>
      </c>
      <c r="C1140" s="10"/>
      <c r="D1140" s="15">
        <v>1.732469909103429E-2</v>
      </c>
      <c r="E1140" s="15">
        <v>-0.12064800341054449</v>
      </c>
      <c r="F1140" s="15">
        <v>-6.6273444230890988E-4</v>
      </c>
      <c r="G1140" s="15">
        <v>-1.8919627256843328</v>
      </c>
      <c r="H1140" s="13">
        <v>3.891001772460867E-2</v>
      </c>
      <c r="I1140" s="13">
        <v>0.58701472556894196</v>
      </c>
    </row>
    <row r="1141" spans="1:9" x14ac:dyDescent="0.2">
      <c r="A1141" s="11"/>
      <c r="B1141" s="14">
        <v>36160</v>
      </c>
      <c r="C1141" s="10"/>
      <c r="D1141" s="15">
        <v>1.1021567101070273E-2</v>
      </c>
      <c r="E1141" s="15">
        <v>-0.33882783882783885</v>
      </c>
      <c r="F1141" s="15">
        <v>-2.1022614231713033E-2</v>
      </c>
      <c r="G1141" s="15">
        <v>3.2387637392534563</v>
      </c>
      <c r="H1141" s="13">
        <v>5.7853211999647991E-2</v>
      </c>
      <c r="I1141" s="13">
        <v>-5.022103503756814E-2</v>
      </c>
    </row>
    <row r="1142" spans="1:9" x14ac:dyDescent="0.2">
      <c r="A1142" s="11"/>
      <c r="B1142" s="14">
        <v>36525</v>
      </c>
      <c r="C1142" s="10"/>
      <c r="D1142" s="15">
        <v>1.4003445467990927E-2</v>
      </c>
      <c r="E1142" s="15">
        <v>0.75435880723480531</v>
      </c>
      <c r="F1142" s="15">
        <v>1.2193469719552485E-3</v>
      </c>
      <c r="G1142" s="15">
        <v>-2.16</v>
      </c>
      <c r="H1142" s="13">
        <v>4.6348767255733891E-2</v>
      </c>
      <c r="I1142" s="13">
        <v>0.20820038814512665</v>
      </c>
    </row>
    <row r="1143" spans="1:9" x14ac:dyDescent="0.2">
      <c r="A1143" s="11"/>
      <c r="B1143" s="14">
        <v>36891</v>
      </c>
      <c r="C1143" s="10"/>
      <c r="D1143" s="15">
        <v>2.2860888803911461E-2</v>
      </c>
      <c r="E1143" s="15">
        <v>0.35786931686249024</v>
      </c>
      <c r="F1143" s="15">
        <v>4.8714479025710133E-2</v>
      </c>
      <c r="G1143" s="15">
        <v>0.18930104909034551</v>
      </c>
      <c r="H1143" s="13">
        <v>7.0195522301862878E-2</v>
      </c>
      <c r="I1143" s="13">
        <v>-5.1646451858809339E-2</v>
      </c>
    </row>
    <row r="1144" spans="1:9" x14ac:dyDescent="0.2">
      <c r="A1144" s="11"/>
      <c r="B1144" s="14">
        <v>37256</v>
      </c>
      <c r="C1144" s="10"/>
      <c r="D1144" s="15">
        <v>2.3047450381809886E-2</v>
      </c>
      <c r="E1144" s="15">
        <v>-0.22374226204726577</v>
      </c>
      <c r="F1144" s="15">
        <v>4.0645161290320253E-3</v>
      </c>
      <c r="G1144" s="15">
        <v>-1.8412580254954873</v>
      </c>
      <c r="H1144" s="13">
        <v>4.3444526922583382E-2</v>
      </c>
      <c r="I1144" s="13">
        <v>-0.39856747096903844</v>
      </c>
    </row>
    <row r="1145" spans="1:9" x14ac:dyDescent="0.2">
      <c r="A1145" s="11"/>
      <c r="B1145" s="14">
        <v>37621</v>
      </c>
      <c r="C1145" s="10"/>
      <c r="D1145" s="15">
        <v>1.5014993067272497E-2</v>
      </c>
      <c r="E1145" s="15">
        <v>-3.6877120324271706E-2</v>
      </c>
      <c r="F1145" s="15">
        <v>-1.4650131722675264E-2</v>
      </c>
      <c r="G1145" s="15">
        <v>-1.8445525937396303</v>
      </c>
      <c r="H1145" s="13">
        <v>2.2855494478341454E-2</v>
      </c>
      <c r="I1145" s="13">
        <v>-0.43560859188544154</v>
      </c>
    </row>
    <row r="1146" spans="1:9" x14ac:dyDescent="0.2">
      <c r="A1146" s="11"/>
      <c r="B1146" s="14">
        <v>37986</v>
      </c>
      <c r="C1146" s="10"/>
      <c r="D1146" s="15">
        <v>2.0031743843844207E-2</v>
      </c>
      <c r="E1146" s="15">
        <v>0.12282708142726428</v>
      </c>
      <c r="F1146" s="15">
        <v>4.6299315291816079E-2</v>
      </c>
      <c r="G1146" s="15">
        <v>0.46545130703546556</v>
      </c>
      <c r="H1146" s="13">
        <v>3.7307613656537342E-2</v>
      </c>
      <c r="I1146" s="13">
        <v>1.7059370771312583</v>
      </c>
    </row>
    <row r="1147" spans="1:9" x14ac:dyDescent="0.2">
      <c r="A1147" s="11"/>
      <c r="B1147" s="14">
        <v>38352</v>
      </c>
      <c r="C1147" s="10"/>
      <c r="D1147" s="15">
        <v>2.6698439237982763E-2</v>
      </c>
      <c r="E1147" s="15">
        <v>0.48527194948054575</v>
      </c>
      <c r="F1147" s="15">
        <v>6.6438142723589833E-2</v>
      </c>
      <c r="G1147" s="15">
        <v>1.0490097948094665</v>
      </c>
      <c r="H1147" s="13">
        <v>4.5501023602430468E-2</v>
      </c>
      <c r="I1147" s="13">
        <v>-0.19964056883888104</v>
      </c>
    </row>
    <row r="1148" spans="1:9" x14ac:dyDescent="0.2">
      <c r="A1148" s="11"/>
      <c r="B1148" s="14">
        <v>38717</v>
      </c>
      <c r="C1148" s="10"/>
      <c r="D1148" s="15">
        <v>3.1217771037593156E-2</v>
      </c>
      <c r="E1148" s="15">
        <v>6.287030941408811E-2</v>
      </c>
      <c r="F1148" s="15">
        <v>7.9539477529074976E-2</v>
      </c>
      <c r="G1148" s="15">
        <v>-2.7041644131964304E-3</v>
      </c>
      <c r="H1148" s="13">
        <v>3.6462267034252704E-2</v>
      </c>
      <c r="I1148" s="13">
        <v>-0.1530996778287611</v>
      </c>
    </row>
    <row r="1149" spans="1:9" x14ac:dyDescent="0.2">
      <c r="A1149" s="11"/>
      <c r="B1149" s="14">
        <v>39082</v>
      </c>
      <c r="C1149" s="10"/>
      <c r="D1149" s="15">
        <v>3.1099478135307557E-2</v>
      </c>
      <c r="E1149" s="15">
        <v>-0.14387839372354683</v>
      </c>
      <c r="F1149" s="15">
        <v>6.4475963620614918E-2</v>
      </c>
      <c r="G1149" s="15">
        <v>-0.66380064376180814</v>
      </c>
      <c r="H1149" s="13">
        <v>3.8617128360243891E-2</v>
      </c>
      <c r="I1149" s="13">
        <v>0.2258265320237931</v>
      </c>
    </row>
    <row r="1150" spans="1:9" x14ac:dyDescent="0.2">
      <c r="A1150" s="11"/>
      <c r="B1150" s="14">
        <v>39447</v>
      </c>
      <c r="C1150" s="10"/>
      <c r="D1150" s="15">
        <v>2.7072440741219728E-2</v>
      </c>
      <c r="E1150" s="15">
        <v>-0.10125704639315114</v>
      </c>
      <c r="F1150" s="15">
        <v>3.9566698876061679E-2</v>
      </c>
      <c r="G1150" s="15">
        <v>1.4528449150558056</v>
      </c>
      <c r="H1150" s="13">
        <v>4.1523746828815433E-2</v>
      </c>
      <c r="I1150" s="13">
        <v>-0.21587767308017825</v>
      </c>
    </row>
    <row r="1151" spans="1:9" x14ac:dyDescent="0.2">
      <c r="A1151" s="11"/>
      <c r="B1151" s="14">
        <v>39813</v>
      </c>
      <c r="C1151" s="10"/>
      <c r="D1151" s="15">
        <v>1.8820934894819175E-2</v>
      </c>
      <c r="E1151" s="15">
        <v>-0.3558059971825317</v>
      </c>
      <c r="F1151" s="15">
        <v>0.10341959786703203</v>
      </c>
      <c r="G1151" s="15">
        <v>-0.69287229529062366</v>
      </c>
      <c r="H1151" s="13">
        <v>3.0657306625737402E-2</v>
      </c>
      <c r="I1151" s="13">
        <v>-0.27816555131803045</v>
      </c>
    </row>
    <row r="1152" spans="1:9" x14ac:dyDescent="0.2">
      <c r="A1152" s="11"/>
      <c r="B1152" s="14">
        <v>40178</v>
      </c>
      <c r="C1152" s="10"/>
      <c r="D1152" s="15">
        <v>6.5847261543134916E-3</v>
      </c>
      <c r="E1152" s="15">
        <v>-0.74742268041237114</v>
      </c>
      <c r="F1152" s="15">
        <v>-8.2243405009975623E-2</v>
      </c>
      <c r="G1152" s="15">
        <v>0.54327255145738351</v>
      </c>
      <c r="H1152" s="13">
        <v>1.2959871468199768E-2</v>
      </c>
      <c r="I1152" s="13">
        <v>-0.11723267096431167</v>
      </c>
    </row>
    <row r="1153" spans="1:9" x14ac:dyDescent="0.2">
      <c r="A1153" s="11"/>
      <c r="B1153" s="14">
        <v>40543</v>
      </c>
      <c r="C1153" s="10"/>
      <c r="D1153" s="15">
        <v>1.205105627626657E-2</v>
      </c>
      <c r="E1153" s="15">
        <v>3.3314780457637605</v>
      </c>
      <c r="F1153" s="15">
        <v>6.3623188405797171E-2</v>
      </c>
      <c r="G1153" s="15">
        <v>0.81757558126524477</v>
      </c>
      <c r="H1153" s="13">
        <v>1.7090317846809366E-2</v>
      </c>
      <c r="I1153" s="13">
        <v>-2.4768501091620654E-2</v>
      </c>
    </row>
    <row r="1154" spans="1:9" x14ac:dyDescent="0.2">
      <c r="A1154" s="11"/>
      <c r="B1154" s="14">
        <v>40908</v>
      </c>
      <c r="C1154" s="10"/>
      <c r="D1154" s="15">
        <v>2.072232192607637E-2</v>
      </c>
      <c r="E1154" s="15">
        <v>6.0632019798210424E-2</v>
      </c>
      <c r="F1154" s="15">
        <v>8.9203797065903645E-2</v>
      </c>
      <c r="G1154" s="15">
        <v>-8.043387259609458E-2</v>
      </c>
      <c r="H1154" s="13">
        <v>2.0721763421022832E-2</v>
      </c>
      <c r="I1154" s="13">
        <v>-0.9907750501775513</v>
      </c>
    </row>
    <row r="1155" spans="1:9" x14ac:dyDescent="0.2">
      <c r="A1155" s="11"/>
      <c r="B1155" s="14">
        <v>41274</v>
      </c>
      <c r="C1155" s="10"/>
      <c r="D1155" s="15">
        <v>1.8783651389014056E-2</v>
      </c>
      <c r="E1155" s="15">
        <v>0.11015884411738308</v>
      </c>
      <c r="F1155" s="15">
        <v>4.4201659647220559E-3</v>
      </c>
      <c r="G1155" s="15">
        <v>-0.89062646440573578</v>
      </c>
      <c r="H1155" s="13">
        <v>2.4720744930269323E-2</v>
      </c>
      <c r="I1155" s="13">
        <v>282.27196652719471</v>
      </c>
    </row>
    <row r="1156" spans="1:9" x14ac:dyDescent="0.2">
      <c r="A1156" s="11"/>
      <c r="B1156" s="14">
        <v>41639</v>
      </c>
      <c r="C1156" s="10"/>
      <c r="D1156" s="15">
        <v>1.7685671214680454E-2</v>
      </c>
      <c r="E1156" s="15">
        <v>-0.11810355280708118</v>
      </c>
      <c r="F1156" s="15">
        <v>4.9819404658135724E-4</v>
      </c>
      <c r="G1156" s="15">
        <v>-0.53984575835475557</v>
      </c>
      <c r="H1156" s="13">
        <v>1.1574640289266247E-2</v>
      </c>
      <c r="I1156" s="13">
        <v>-0.8669315529821866</v>
      </c>
    </row>
    <row r="1157" spans="1:9" x14ac:dyDescent="0.2">
      <c r="A1157" s="11"/>
      <c r="B1157" s="14">
        <v>42004</v>
      </c>
      <c r="C1157" s="10"/>
      <c r="D1157" s="15">
        <v>1.8604133196422401E-2</v>
      </c>
      <c r="E1157" s="15">
        <v>-0.27196480131995038</v>
      </c>
      <c r="F1157" s="15">
        <v>5.3529192082657495E-3</v>
      </c>
      <c r="G1157" s="15">
        <v>-8.8034051609470616</v>
      </c>
      <c r="H1157" s="13">
        <v>2.7532179133939128E-2</v>
      </c>
      <c r="I1157" s="13">
        <v>2.6852036852036858</v>
      </c>
    </row>
    <row r="1158" spans="1:9" x14ac:dyDescent="0.2">
      <c r="A1158" s="11"/>
      <c r="B1158" s="14">
        <v>42369</v>
      </c>
      <c r="C1158" s="10"/>
      <c r="D1158" s="15">
        <v>9.6313850833713577E-3</v>
      </c>
      <c r="E1158" s="15">
        <v>-0.40919106074913469</v>
      </c>
      <c r="F1158" s="15">
        <v>-6.9176159815089733E-2</v>
      </c>
      <c r="G1158" s="15">
        <v>1.5951999454539254</v>
      </c>
      <c r="H1158" s="13">
        <v>3.1130410421627897E-2</v>
      </c>
      <c r="I1158" s="13">
        <v>-0.23641566265060265</v>
      </c>
    </row>
    <row r="1159" spans="1:9" x14ac:dyDescent="0.2">
      <c r="A1159" s="11"/>
      <c r="B1159" s="14">
        <v>42735</v>
      </c>
      <c r="C1159" s="10"/>
      <c r="D1159" s="15">
        <v>9.9559292479309835E-3</v>
      </c>
      <c r="E1159" s="15">
        <v>1.2614810868407034</v>
      </c>
      <c r="F1159" s="15">
        <v>-2.9047978006385478E-2</v>
      </c>
      <c r="G1159" s="15">
        <v>-1.3565320197044335</v>
      </c>
      <c r="H1159" s="13">
        <v>1.2171862349277918E-2</v>
      </c>
      <c r="I1159" s="13">
        <v>0.17648219005167465</v>
      </c>
    </row>
    <row r="1160" spans="1:9" x14ac:dyDescent="0.2">
      <c r="A1160" s="11"/>
      <c r="B1160" s="14">
        <v>43100</v>
      </c>
      <c r="C1160" s="10"/>
      <c r="D1160" s="15">
        <v>1.9304830583102506E-2</v>
      </c>
      <c r="E1160" s="15">
        <v>0.14723897474557157</v>
      </c>
      <c r="F1160" s="15">
        <v>4.682167483905264E-2</v>
      </c>
      <c r="G1160" s="15">
        <v>1.2839246895840244</v>
      </c>
      <c r="H1160" s="13">
        <v>3.6449198057822096E-2</v>
      </c>
      <c r="I1160" s="13">
        <v>0.70068734283319367</v>
      </c>
    </row>
    <row r="1161" spans="1:9" x14ac:dyDescent="0.2">
      <c r="A1161" s="11"/>
      <c r="B1161" s="14">
        <v>43465</v>
      </c>
      <c r="C1161" s="10"/>
      <c r="D1161" s="15">
        <v>2.4135178656782941E-2</v>
      </c>
      <c r="E1161" s="15">
        <v>9.7704217832353946E-2</v>
      </c>
      <c r="F1161" s="15">
        <v>5.3375859866609421E-2</v>
      </c>
      <c r="G1161" s="15">
        <v>-0.34038846228302244</v>
      </c>
      <c r="H1161" s="13">
        <v>3.4431114462311285E-2</v>
      </c>
      <c r="I1161" s="13">
        <v>-0.33156556197385789</v>
      </c>
    </row>
    <row r="1162" spans="1:9" x14ac:dyDescent="0.2">
      <c r="A1162" s="11"/>
      <c r="B1162" s="14">
        <v>43830</v>
      </c>
      <c r="C1162" s="10"/>
      <c r="D1162" s="15">
        <v>1.7750509579490314E-2</v>
      </c>
      <c r="E1162" s="15">
        <v>-0.24158186171804807</v>
      </c>
      <c r="F1162" s="15">
        <v>-1.3720483813854711E-2</v>
      </c>
      <c r="G1162" s="15">
        <v>-1.5534386617100371</v>
      </c>
      <c r="H1162" s="13">
        <v>3.750624126401858E-2</v>
      </c>
      <c r="I1162" s="13">
        <v>0.39613626308804006</v>
      </c>
    </row>
    <row r="1163" spans="1:9" x14ac:dyDescent="0.2">
      <c r="A1163" s="11"/>
      <c r="B1163" s="14">
        <v>44196</v>
      </c>
      <c r="C1163" s="10"/>
      <c r="D1163" s="15">
        <v>1.346952253392053E-2</v>
      </c>
      <c r="E1163" s="15">
        <v>1.4947461891371638E-2</v>
      </c>
      <c r="F1163" s="15">
        <v>-2.8091034149143601E-2</v>
      </c>
      <c r="G1163" s="15">
        <v>-2.288391002695656</v>
      </c>
      <c r="H1163" s="13">
        <v>8.1077726894771329E-2</v>
      </c>
      <c r="I1163" s="13">
        <v>1.7160934595234068</v>
      </c>
    </row>
    <row r="1164" spans="1:9" x14ac:dyDescent="0.2">
      <c r="A1164" s="11"/>
      <c r="B1164" s="14">
        <v>44561</v>
      </c>
      <c r="C1164" s="10"/>
      <c r="D1164" s="15">
        <v>4.4894994607504568E-2</v>
      </c>
      <c r="E1164" s="15">
        <v>2.7561485369884329</v>
      </c>
      <c r="F1164" s="15">
        <v>0.19398204134819075</v>
      </c>
      <c r="G1164" s="15">
        <v>9.5780826616360812</v>
      </c>
      <c r="H1164" s="13">
        <v>4.6332223625301427E-2</v>
      </c>
      <c r="I1164" s="13">
        <v>-0.56414065599016872</v>
      </c>
    </row>
    <row r="1165" spans="1:9" x14ac:dyDescent="0.2">
      <c r="A1165" s="21" t="s">
        <v>190</v>
      </c>
      <c r="B1165" s="20">
        <v>44926</v>
      </c>
      <c r="C1165" s="19"/>
      <c r="D1165" s="18">
        <v>6.9794492903110239E-2</v>
      </c>
      <c r="E1165" s="18">
        <v>-4.2145990501947783E-2</v>
      </c>
      <c r="F1165" s="18">
        <v>0.16456379151501799</v>
      </c>
      <c r="G1165" s="18">
        <v>-0.72241929417257866</v>
      </c>
      <c r="H1165" s="17">
        <v>4.3588186962553399E-2</v>
      </c>
      <c r="I1165" s="17">
        <v>-0.44998037046290018</v>
      </c>
    </row>
    <row r="1166" spans="1:9" x14ac:dyDescent="0.2">
      <c r="A1166" s="16" t="s">
        <v>189</v>
      </c>
      <c r="B1166" s="14">
        <v>45291</v>
      </c>
      <c r="C1166" s="10"/>
      <c r="D1166" s="15">
        <v>3.672214988065825E-2</v>
      </c>
      <c r="E1166" s="15">
        <v>-0.57866580205884732</v>
      </c>
      <c r="F1166" s="15">
        <v>-3.7989393756255097E-2</v>
      </c>
      <c r="G1166" s="15">
        <v>-1.3818729776770591</v>
      </c>
      <c r="H1166" s="13">
        <v>3.275900335252957E-2</v>
      </c>
      <c r="I1166" s="13">
        <v>0.62338589319317395</v>
      </c>
    </row>
    <row r="1167" spans="1:9" x14ac:dyDescent="0.2">
      <c r="A1167" s="11"/>
      <c r="B1167" s="14">
        <v>45657</v>
      </c>
      <c r="C1167" s="10"/>
      <c r="D1167" s="15">
        <v>2.1198883983289951E-2</v>
      </c>
      <c r="E1167" s="15">
        <v>-0.28090932409901259</v>
      </c>
      <c r="F1167" s="15">
        <v>1.0346469287138893E-2</v>
      </c>
      <c r="G1167" s="15">
        <v>-1.4411917653176713</v>
      </c>
      <c r="H1167" s="13">
        <v>3.221756470319459E-2</v>
      </c>
      <c r="I1167" s="13">
        <v>-0.40085138700135903</v>
      </c>
    </row>
    <row r="1168" spans="1:9" x14ac:dyDescent="0.2">
      <c r="A1168" s="11"/>
      <c r="B1168" s="14">
        <v>46022</v>
      </c>
      <c r="C1168" s="10"/>
      <c r="D1168" s="15">
        <v>2.0056609902092681E-2</v>
      </c>
      <c r="E1168" s="15">
        <v>9.7115084496366189E-2</v>
      </c>
      <c r="F1168" s="15">
        <v>3.4228828365139297E-3</v>
      </c>
      <c r="G1168" s="15">
        <v>-0.7851348540525549</v>
      </c>
      <c r="H1168" s="13">
        <v>2.1598228354653415E-2</v>
      </c>
      <c r="I1168" s="13">
        <v>-0.19280162780613108</v>
      </c>
    </row>
    <row r="1169" spans="1:9" x14ac:dyDescent="0.2">
      <c r="A1169" s="11"/>
      <c r="B1169" s="14">
        <v>46387</v>
      </c>
      <c r="C1169" s="10"/>
      <c r="D1169" s="15">
        <v>1.931592734586296E-2</v>
      </c>
      <c r="E1169" s="15">
        <v>-9.2420239788661096E-2</v>
      </c>
      <c r="F1169" s="15">
        <v>1.1477418557320984E-2</v>
      </c>
      <c r="G1169" s="15">
        <v>6.6327847692804118</v>
      </c>
      <c r="H1169" s="13">
        <v>2.0451384922479887E-2</v>
      </c>
      <c r="I1169" s="13">
        <v>6.4382825736600813E-2</v>
      </c>
    </row>
    <row r="1170" spans="1:9" x14ac:dyDescent="0.2">
      <c r="A1170" s="11"/>
      <c r="B1170" s="14">
        <v>46752</v>
      </c>
      <c r="C1170" s="10"/>
      <c r="D1170" s="15">
        <v>1.8447688014328056E-2</v>
      </c>
      <c r="E1170" s="15">
        <v>1.2090815458334347E-3</v>
      </c>
      <c r="F1170" s="15">
        <v>2.2890597414574998E-2</v>
      </c>
      <c r="G1170" s="15">
        <v>0.19096135960091298</v>
      </c>
      <c r="H1170" s="13">
        <v>2.3297846118593757E-2</v>
      </c>
      <c r="I1170" s="13">
        <v>0.11868618239701845</v>
      </c>
    </row>
    <row r="1171" spans="1:9" x14ac:dyDescent="0.2">
      <c r="A1171" s="11"/>
      <c r="B1171" s="14">
        <v>47118</v>
      </c>
      <c r="C1171" s="10"/>
      <c r="D1171" s="15">
        <v>1.9033730565619189E-2</v>
      </c>
      <c r="E1171" s="15">
        <v>3.6944270507200949E-2</v>
      </c>
      <c r="F1171" s="15">
        <v>2.4659504167860113E-2</v>
      </c>
      <c r="G1171" s="15">
        <v>0.10475311490539907</v>
      </c>
      <c r="H1171" s="13">
        <v>2.5049291734653201E-2</v>
      </c>
      <c r="I1171" s="13">
        <v>8.7735128756853964E-2</v>
      </c>
    </row>
    <row r="1172" spans="1:9" x14ac:dyDescent="0.2">
      <c r="A1172" s="11"/>
      <c r="B1172" s="14">
        <v>47483</v>
      </c>
      <c r="C1172" s="10"/>
      <c r="D1172" s="15">
        <v>1.9313473277563054E-2</v>
      </c>
      <c r="E1172" s="15">
        <v>-1.4320220841960052E-2</v>
      </c>
      <c r="F1172" s="15">
        <v>2.5558736740624033E-2</v>
      </c>
      <c r="G1172" s="15">
        <v>-2.4259366364629553E-2</v>
      </c>
      <c r="H1172" s="13">
        <v>2.6172255084790708E-2</v>
      </c>
      <c r="I1172" s="13">
        <v>-1.5570161444706576E-2</v>
      </c>
    </row>
    <row r="1173" spans="1:9" x14ac:dyDescent="0.2">
      <c r="A1173" s="11"/>
      <c r="B1173" s="14">
        <v>47848</v>
      </c>
      <c r="C1173" s="10"/>
      <c r="D1173" s="15">
        <v>1.8748414523777734E-2</v>
      </c>
      <c r="E1173" s="15">
        <v>-1.9516891300542571E-2</v>
      </c>
      <c r="F1173" s="15">
        <v>2.5531273964506385E-2</v>
      </c>
      <c r="G1173" s="15">
        <v>2.1404814436727371E-3</v>
      </c>
      <c r="H1173" s="13">
        <v>2.5182487097734851E-2</v>
      </c>
      <c r="I1173" s="13">
        <v>-2.6479548842937795E-2</v>
      </c>
    </row>
    <row r="1174" spans="1:9" x14ac:dyDescent="0.2">
      <c r="A1174" s="11"/>
      <c r="B1174" s="14">
        <v>48213</v>
      </c>
      <c r="C1174" s="10"/>
      <c r="D1174" s="15">
        <v>1.8693797279025093E-2</v>
      </c>
      <c r="E1174" s="15">
        <v>-3.3026867803268578E-3</v>
      </c>
      <c r="F1174" s="15">
        <v>2.4352185184730146E-2</v>
      </c>
      <c r="G1174" s="15">
        <v>-7.3245268138801611E-2</v>
      </c>
      <c r="H1174" s="13">
        <v>2.4456746930225925E-2</v>
      </c>
      <c r="I1174" s="13">
        <v>-4.4312015181276476E-2</v>
      </c>
    </row>
    <row r="1175" spans="1:9" x14ac:dyDescent="0.2">
      <c r="A1175" s="11"/>
      <c r="B1175" s="14">
        <v>48579</v>
      </c>
      <c r="C1175" s="10"/>
      <c r="D1175" s="15">
        <v>1.8404409210171835E-2</v>
      </c>
      <c r="E1175" s="15">
        <v>-1.5896471431130044E-2</v>
      </c>
      <c r="F1175" s="15">
        <v>2.3174083453813443E-2</v>
      </c>
      <c r="G1175" s="15">
        <v>-2.3685423536503047E-2</v>
      </c>
      <c r="H1175" s="13">
        <v>2.3934724830161791E-2</v>
      </c>
      <c r="I1175" s="13">
        <v>-9.2315195429528707E-3</v>
      </c>
    </row>
    <row r="1176" spans="1:9" x14ac:dyDescent="0.2">
      <c r="A1176" s="11"/>
      <c r="B1176" s="14">
        <v>48944</v>
      </c>
      <c r="C1176" s="10"/>
      <c r="D1176" s="15">
        <v>1.8506080881147691E-2</v>
      </c>
      <c r="E1176" s="15">
        <v>2.2341538881557543E-2</v>
      </c>
      <c r="F1176" s="15">
        <v>2.266038645802082E-2</v>
      </c>
      <c r="G1176" s="15">
        <v>1.1258398402036462E-3</v>
      </c>
      <c r="H1176" s="13">
        <v>2.3486027929158659E-2</v>
      </c>
      <c r="I1176" s="13">
        <v>-1.828346401322023E-2</v>
      </c>
    </row>
    <row r="1177" spans="1:9" x14ac:dyDescent="0.2">
      <c r="A1177" s="11"/>
      <c r="B1177" s="14">
        <v>49309</v>
      </c>
      <c r="C1177" s="10"/>
      <c r="D1177" s="15">
        <v>1.8949961254628889E-2</v>
      </c>
      <c r="E1177" s="15">
        <v>2.5013352323304483E-2</v>
      </c>
      <c r="F1177" s="15">
        <v>2.4198179225037642E-2</v>
      </c>
      <c r="G1177" s="15">
        <v>8.5721541028803472E-2</v>
      </c>
      <c r="H1177" s="13">
        <v>2.304379901065956E-2</v>
      </c>
      <c r="I1177" s="13">
        <v>-1.0744600838080709E-3</v>
      </c>
    </row>
    <row r="1178" spans="1:9" x14ac:dyDescent="0.2">
      <c r="A1178" s="11"/>
      <c r="B1178" s="14">
        <v>49674</v>
      </c>
      <c r="C1178" s="10"/>
      <c r="D1178" s="15">
        <v>1.9547261265520754E-2</v>
      </c>
      <c r="E1178" s="15">
        <v>2.909248805905329E-2</v>
      </c>
      <c r="F1178" s="15">
        <v>2.4951059639175321E-2</v>
      </c>
      <c r="G1178" s="15">
        <v>-1.6706204684435733E-4</v>
      </c>
      <c r="H1178" s="13">
        <v>2.3417997333246454E-2</v>
      </c>
      <c r="I1178" s="13">
        <v>1.2871535620809782E-2</v>
      </c>
    </row>
    <row r="1179" spans="1:9" x14ac:dyDescent="0.2">
      <c r="A1179" s="11"/>
      <c r="B1179" s="14">
        <v>50040</v>
      </c>
      <c r="D1179" s="15">
        <v>1.9892755164194531E-2</v>
      </c>
      <c r="E1179" s="15">
        <v>1.4936708860759484E-2</v>
      </c>
      <c r="F1179" s="15">
        <v>2.5373427318583719E-2</v>
      </c>
      <c r="G1179" s="15">
        <v>3.7561823285657159E-2</v>
      </c>
      <c r="H1179" s="13">
        <v>2.3916809770098357E-2</v>
      </c>
      <c r="I1179" s="13">
        <v>3.2141592920353901E-2</v>
      </c>
    </row>
    <row r="1180" spans="1:9" x14ac:dyDescent="0.2">
      <c r="A1180" s="11"/>
      <c r="B1180" s="14">
        <v>50405</v>
      </c>
      <c r="D1180" s="15">
        <v>2.0238584295296347E-2</v>
      </c>
      <c r="E1180" s="15">
        <v>1.7959590920429092E-2</v>
      </c>
      <c r="F1180" s="15">
        <v>2.6589916625719079E-2</v>
      </c>
      <c r="G1180" s="15">
        <v>4.6250966245813041E-2</v>
      </c>
      <c r="H1180" s="13">
        <v>2.4832938775459557E-2</v>
      </c>
      <c r="I1180" s="13">
        <v>4.190959599423838E-2</v>
      </c>
    </row>
    <row r="1181" spans="1:9" x14ac:dyDescent="0.2">
      <c r="A1181" s="11"/>
      <c r="B1181" s="14">
        <v>50770</v>
      </c>
      <c r="D1181" s="15">
        <v>2.0591188201178445E-2</v>
      </c>
      <c r="E1181" s="15">
        <v>1.8704565874377188E-2</v>
      </c>
      <c r="F1181" s="15">
        <v>2.7252453403547205E-2</v>
      </c>
      <c r="G1181" s="15">
        <v>1.3483561137791034E-2</v>
      </c>
      <c r="H1181" s="13">
        <v>2.5728799612055431E-2</v>
      </c>
      <c r="I1181" s="13">
        <v>2.9723502304147553E-2</v>
      </c>
    </row>
    <row r="1182" spans="1:9" x14ac:dyDescent="0.2">
      <c r="A1182" s="11"/>
      <c r="B1182" s="14">
        <v>51135</v>
      </c>
      <c r="D1182" s="15">
        <v>2.1069961498512813E-2</v>
      </c>
      <c r="E1182" s="15">
        <v>2.3733162283515297E-2</v>
      </c>
      <c r="F1182" s="15">
        <v>2.7939974932016609E-2</v>
      </c>
      <c r="G1182" s="15">
        <v>3.6358665937670676E-2</v>
      </c>
      <c r="H1182" s="13">
        <v>2.6557632337438131E-2</v>
      </c>
      <c r="I1182" s="13">
        <v>3.7400505066649714E-2</v>
      </c>
    </row>
    <row r="1183" spans="1:9" x14ac:dyDescent="0.2">
      <c r="A1183" s="11"/>
      <c r="B1183" s="14">
        <v>51501</v>
      </c>
      <c r="D1183" s="15">
        <v>2.1376423869566619E-2</v>
      </c>
      <c r="E1183" s="15">
        <v>2.2713032581451742E-3</v>
      </c>
      <c r="F1183" s="15">
        <v>2.9659423485089098E-2</v>
      </c>
      <c r="G1183" s="15">
        <v>8.2710513203786862E-2</v>
      </c>
      <c r="H1183" s="13">
        <v>2.7575821718303528E-2</v>
      </c>
      <c r="I1183" s="13">
        <v>2.9180661263981555E-2</v>
      </c>
    </row>
    <row r="1184" spans="1:9" x14ac:dyDescent="0.2">
      <c r="A1184" s="11"/>
      <c r="B1184" s="14">
        <v>51866</v>
      </c>
      <c r="D1184" s="15">
        <v>2.121378780399108E-2</v>
      </c>
      <c r="E1184" s="15">
        <v>-5.5091036961786299E-3</v>
      </c>
      <c r="F1184" s="15">
        <v>3.1628586878210019E-2</v>
      </c>
      <c r="G1184" s="15">
        <v>4.4692888660295971E-2</v>
      </c>
      <c r="H1184" s="13">
        <v>2.7842242963032726E-2</v>
      </c>
      <c r="I1184" s="13">
        <v>-2.1856287425149334E-3</v>
      </c>
    </row>
    <row r="1185" spans="1:9" x14ac:dyDescent="0.2">
      <c r="A1185" s="11"/>
      <c r="B1185" s="14">
        <v>52231</v>
      </c>
      <c r="D1185" s="15">
        <v>2.131344090707743E-2</v>
      </c>
      <c r="E1185" s="15">
        <v>9.8220249086551359E-3</v>
      </c>
      <c r="F1185" s="15">
        <v>3.2376547876661776E-2</v>
      </c>
      <c r="G1185" s="15">
        <v>9.6911276948592473E-3</v>
      </c>
      <c r="H1185" s="13">
        <v>2.7781499162597534E-2</v>
      </c>
      <c r="I1185" s="13">
        <v>6.2411858253068608E-3</v>
      </c>
    </row>
    <row r="1186" spans="1:9" x14ac:dyDescent="0.2">
      <c r="A1186" s="11"/>
      <c r="B1186" s="14">
        <v>52596</v>
      </c>
      <c r="D1186" s="15">
        <v>2.15427113840998E-2</v>
      </c>
      <c r="E1186" s="15">
        <v>1.0310080535345989E-2</v>
      </c>
      <c r="F1186" s="15">
        <v>3.2415790134884492E-2</v>
      </c>
      <c r="G1186" s="15">
        <v>-5.0043627778061373E-3</v>
      </c>
      <c r="H1186" s="13">
        <v>2.8218876805053972E-2</v>
      </c>
      <c r="I1186" s="13">
        <v>1.1182346801848597E-2</v>
      </c>
    </row>
    <row r="1187" spans="1:9" x14ac:dyDescent="0.2">
      <c r="A1187" s="11"/>
      <c r="B1187" s="14">
        <v>52597</v>
      </c>
      <c r="D1187" s="13">
        <v>2.1868025445561656E-2</v>
      </c>
      <c r="E1187" s="13">
        <v>1.748305606900824E-2</v>
      </c>
      <c r="F1187" s="13">
        <v>3.210610486381249E-2</v>
      </c>
      <c r="G1187" s="13">
        <v>-1.4340615408423907E-2</v>
      </c>
      <c r="H1187" s="13">
        <v>2.8265175186506397E-2</v>
      </c>
      <c r="I1187" s="13">
        <v>7.1955175464464283E-3</v>
      </c>
    </row>
    <row r="1188" spans="1:9" x14ac:dyDescent="0.2">
      <c r="A1188" s="11"/>
      <c r="B1188" s="14">
        <v>52964</v>
      </c>
      <c r="D1188" s="13">
        <v>2.1871823290150472E-2</v>
      </c>
      <c r="E1188" s="13">
        <v>-1.4381954431913035E-2</v>
      </c>
      <c r="F1188" s="13">
        <v>3.1372297527693549E-2</v>
      </c>
      <c r="G1188" s="13">
        <v>-2.7397618736098583E-2</v>
      </c>
      <c r="H1188" s="13">
        <v>2.8804274467195023E-2</v>
      </c>
      <c r="I1188" s="13">
        <v>1.9499912162558086E-2</v>
      </c>
    </row>
    <row r="1189" spans="1:9" x14ac:dyDescent="0.2">
      <c r="A1189" s="11"/>
      <c r="B1189" s="14">
        <v>53330</v>
      </c>
      <c r="D1189" s="13">
        <v>2.163227901451803E-2</v>
      </c>
      <c r="E1189" s="13">
        <v>-4.4543429844097204E-3</v>
      </c>
      <c r="F1189" s="13">
        <v>3.0557539745730056E-2</v>
      </c>
      <c r="G1189" s="13">
        <v>-1.9721265604821236E-2</v>
      </c>
      <c r="H1189" s="13">
        <v>2.9061391771995959E-2</v>
      </c>
      <c r="I1189" s="13">
        <v>3.9345203905798432E-3</v>
      </c>
    </row>
    <row r="1190" spans="1:9" x14ac:dyDescent="0.2">
      <c r="A1190" s="11"/>
      <c r="B1190" s="14">
        <v>53696</v>
      </c>
      <c r="D1190" s="13">
        <v>2.160255941542899E-2</v>
      </c>
      <c r="E1190" s="13">
        <v>1.4271387796036539E-3</v>
      </c>
      <c r="F1190" s="13">
        <v>3.0479796270352466E-2</v>
      </c>
      <c r="G1190" s="13">
        <v>7.7947028955673847E-3</v>
      </c>
      <c r="H1190" s="13">
        <v>2.9330390405989615E-2</v>
      </c>
      <c r="I1190" s="13">
        <v>1.3159023943702275E-2</v>
      </c>
    </row>
    <row r="1191" spans="1:9" x14ac:dyDescent="0.2">
      <c r="A1191" s="11"/>
      <c r="B1191" s="14">
        <v>54062</v>
      </c>
      <c r="D1191" s="13">
        <v>2.1727728726056661E-2</v>
      </c>
      <c r="E1191" s="13">
        <v>6.3551977814584326E-3</v>
      </c>
      <c r="F1191" s="13">
        <v>3.0699658456325718E-2</v>
      </c>
      <c r="G1191" s="13">
        <v>5.3650698548435294E-3</v>
      </c>
      <c r="H1191" s="13">
        <v>3.0037707712038175E-2</v>
      </c>
      <c r="I1191" s="13">
        <v>3.4842025016234901E-2</v>
      </c>
    </row>
    <row r="1192" spans="1:9" x14ac:dyDescent="0.2">
      <c r="A1192" s="11"/>
      <c r="B1192" s="12">
        <v>2049</v>
      </c>
      <c r="D1192" s="9">
        <v>2.1793928063271073E-2</v>
      </c>
      <c r="E1192" s="9">
        <v>3.8273116962641573E-3</v>
      </c>
      <c r="F1192" s="9">
        <v>3.0772462822329816E-2</v>
      </c>
      <c r="G1192" s="9">
        <v>1.0835410120273448E-3</v>
      </c>
      <c r="H1192" s="9">
        <v>3.1008381850436084E-2</v>
      </c>
      <c r="I1192" s="9">
        <v>2.8102916700772251E-2</v>
      </c>
    </row>
    <row r="1193" spans="1:9" x14ac:dyDescent="0.2">
      <c r="A1193" s="11"/>
      <c r="B1193" s="10">
        <v>2050</v>
      </c>
      <c r="D1193" s="9">
        <v>2.1931111113608681E-2</v>
      </c>
      <c r="E1193" s="9">
        <v>4.8802806161354351E-3</v>
      </c>
      <c r="F1193" s="9">
        <v>3.0936191154842474E-2</v>
      </c>
      <c r="G1193" s="9">
        <v>9.2001298841868362E-3</v>
      </c>
      <c r="H1193" s="9">
        <v>3.1916813157277124E-2</v>
      </c>
      <c r="I1193" s="9">
        <v>2.980281839653931E-2</v>
      </c>
    </row>
    <row r="1194" spans="1:9" x14ac:dyDescent="0.2">
      <c r="A1194" s="11"/>
      <c r="B1194" s="10">
        <v>2051</v>
      </c>
      <c r="D1194" s="9">
        <v>2.2013641492543146E-2</v>
      </c>
      <c r="E1194" s="9">
        <v>3.6424343602974307E-3</v>
      </c>
      <c r="F1194" s="9">
        <v>3.1234781667658806E-2</v>
      </c>
      <c r="G1194" s="9">
        <v>8.5800085800085135E-3</v>
      </c>
      <c r="H1194" s="9">
        <v>3.2580557530262011E-2</v>
      </c>
      <c r="I1194" s="9">
        <v>9.3289351613234928E-3</v>
      </c>
    </row>
    <row r="1195" spans="1:9" x14ac:dyDescent="0.2">
      <c r="A1195" s="11"/>
      <c r="B1195" s="10">
        <v>2052</v>
      </c>
      <c r="D1195" s="9">
        <v>2.2022996487684132E-2</v>
      </c>
      <c r="E1195" s="9">
        <v>-3.3645849085132129E-3</v>
      </c>
      <c r="F1195" s="9">
        <v>3.1469785323656518E-2</v>
      </c>
      <c r="G1195" s="9">
        <v>6.4600170140367563E-3</v>
      </c>
      <c r="H1195" s="9">
        <v>3.2617359908053256E-2</v>
      </c>
      <c r="I1195" s="9">
        <v>-2.1957820558643482E-3</v>
      </c>
    </row>
    <row r="1196" spans="1:9" x14ac:dyDescent="0.2">
      <c r="A1196" s="11"/>
      <c r="B1196" s="10">
        <v>2053</v>
      </c>
      <c r="D1196" s="9">
        <v>2.1828854926574826E-2</v>
      </c>
      <c r="E1196" s="9">
        <v>-1.1910632325608073E-2</v>
      </c>
      <c r="F1196" s="9">
        <v>3.1454882348912694E-2</v>
      </c>
      <c r="G1196" s="9">
        <v>-7.7392429805330787E-3</v>
      </c>
      <c r="H1196" s="9">
        <v>3.2466583456019382E-2</v>
      </c>
      <c r="I1196" s="9">
        <v>-3.6591606960084677E-3</v>
      </c>
    </row>
  </sheetData>
  <mergeCells count="3">
    <mergeCell ref="D8:E8"/>
    <mergeCell ref="F8:I8"/>
    <mergeCell ref="H9:I9"/>
  </mergeCells>
  <conditionalFormatting sqref="D997:E1008">
    <cfRule type="expression" dxfId="7" priority="4" stopIfTrue="1">
      <formula>XCF997&gt;$E$12</formula>
    </cfRule>
  </conditionalFormatting>
  <conditionalFormatting sqref="D1009:E1021">
    <cfRule type="expression" dxfId="6" priority="5" stopIfTrue="1">
      <formula>XCG1009&gt;$D$12</formula>
    </cfRule>
  </conditionalFormatting>
  <conditionalFormatting sqref="D14:I996">
    <cfRule type="expression" dxfId="5" priority="3" stopIfTrue="1">
      <formula>$A14&gt;D$12</formula>
    </cfRule>
  </conditionalFormatting>
  <conditionalFormatting sqref="D1022:I1025">
    <cfRule type="expression" dxfId="4" priority="8" stopIfTrue="1">
      <formula>$A1022&gt;D$12</formula>
    </cfRule>
  </conditionalFormatting>
  <conditionalFormatting sqref="D1028:I1111">
    <cfRule type="expression" dxfId="3" priority="2" stopIfTrue="1">
      <formula>$B1028&gt;D$12</formula>
    </cfRule>
  </conditionalFormatting>
  <conditionalFormatting sqref="D1114:I1196">
    <cfRule type="expression" dxfId="2" priority="1" stopIfTrue="1">
      <formula>$B1114&gt;D$12</formula>
    </cfRule>
  </conditionalFormatting>
  <conditionalFormatting sqref="F997:I1008">
    <cfRule type="expression" dxfId="1" priority="6" stopIfTrue="1">
      <formula>XCF997&gt;$E$12</formula>
    </cfRule>
  </conditionalFormatting>
  <conditionalFormatting sqref="F1009:I1021">
    <cfRule type="expression" dxfId="0" priority="9" stopIfTrue="1">
      <formula>XCG1009&gt;$D$12</formula>
    </cfRule>
  </conditionalFormatting>
  <printOptions horizontalCentered="1"/>
  <pageMargins left="0.75" right="0.75" top="0.75" bottom="0.75" header="0.31" footer="0.34"/>
  <pageSetup scale="52" fitToHeight="2" orientation="portrait" blackAndWhite="1" r:id="rId1"/>
  <headerFooter alignWithMargins="0"/>
  <rowBreaks count="1" manualBreakCount="1">
    <brk id="1111" max="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A686D-A5EF-4B42-8699-7EC96D53A5CC}">
  <sheetPr>
    <tabColor indexed="12"/>
    <pageSetUpPr fitToPage="1"/>
  </sheetPr>
  <dimension ref="A1:Q71"/>
  <sheetViews>
    <sheetView zoomScaleNormal="100" workbookViewId="0">
      <pane ySplit="9" topLeftCell="A28" activePane="bottomLeft" state="frozen"/>
      <selection activeCell="D6" sqref="D6"/>
      <selection pane="bottomLeft" activeCell="C73" sqref="C73"/>
    </sheetView>
  </sheetViews>
  <sheetFormatPr defaultColWidth="9.140625" defaultRowHeight="12.75" x14ac:dyDescent="0.2"/>
  <cols>
    <col min="1" max="1" width="6" style="1" customWidth="1"/>
    <col min="2" max="2" width="8.140625" style="1" customWidth="1"/>
    <col min="3" max="4" width="12.28515625" style="1" customWidth="1"/>
    <col min="5" max="6" width="2.7109375" style="1" customWidth="1"/>
    <col min="7" max="7" width="6" style="1" customWidth="1"/>
    <col min="8" max="8" width="8.140625" style="1" customWidth="1"/>
    <col min="9" max="10" width="12.28515625" style="1" customWidth="1"/>
    <col min="11" max="12" width="2.7109375" style="1" customWidth="1"/>
    <col min="13" max="13" width="6" style="1" customWidth="1"/>
    <col min="14" max="14" width="8.140625" style="1" customWidth="1"/>
    <col min="15" max="16" width="12.28515625" style="1" customWidth="1"/>
    <col min="17" max="17" width="2.7109375" style="1" customWidth="1"/>
    <col min="18" max="16384" width="9.140625" style="1"/>
  </cols>
  <sheetData>
    <row r="1" spans="1:17" ht="15" x14ac:dyDescent="0.25">
      <c r="A1" s="217" t="s">
        <v>230</v>
      </c>
      <c r="B1" s="217"/>
      <c r="C1" s="217"/>
      <c r="D1" s="217"/>
      <c r="E1" s="158"/>
      <c r="F1" s="159"/>
      <c r="G1" s="217" t="s">
        <v>229</v>
      </c>
      <c r="H1" s="217"/>
      <c r="I1" s="217"/>
      <c r="J1" s="217"/>
      <c r="K1" s="158"/>
      <c r="L1" s="159"/>
      <c r="M1" s="217" t="s">
        <v>228</v>
      </c>
      <c r="N1" s="217"/>
      <c r="O1" s="217"/>
      <c r="P1" s="217"/>
      <c r="Q1" s="2"/>
    </row>
    <row r="2" spans="1:17" ht="15" x14ac:dyDescent="0.25">
      <c r="A2" s="217" t="s">
        <v>227</v>
      </c>
      <c r="B2" s="217"/>
      <c r="C2" s="217" t="s">
        <v>227</v>
      </c>
      <c r="D2" s="217"/>
      <c r="E2" s="160"/>
      <c r="F2" s="2"/>
      <c r="G2" s="217" t="s">
        <v>227</v>
      </c>
      <c r="H2" s="217"/>
      <c r="I2" s="217" t="s">
        <v>227</v>
      </c>
      <c r="J2" s="217"/>
      <c r="K2" s="160"/>
      <c r="L2" s="2"/>
      <c r="M2" s="217" t="s">
        <v>227</v>
      </c>
      <c r="N2" s="217"/>
      <c r="O2" s="217" t="s">
        <v>227</v>
      </c>
      <c r="P2" s="217"/>
      <c r="Q2" s="2"/>
    </row>
    <row r="3" spans="1:17" x14ac:dyDescent="0.2">
      <c r="A3" s="215" t="s">
        <v>226</v>
      </c>
      <c r="B3" s="216"/>
      <c r="C3" s="216"/>
      <c r="D3" s="216"/>
      <c r="E3" s="160"/>
      <c r="F3" s="2"/>
      <c r="G3" s="215" t="s">
        <v>225</v>
      </c>
      <c r="H3" s="216"/>
      <c r="I3" s="216"/>
      <c r="J3" s="216"/>
      <c r="K3" s="160"/>
      <c r="L3" s="2"/>
      <c r="M3" s="215" t="s">
        <v>224</v>
      </c>
      <c r="N3" s="215"/>
      <c r="O3" s="215"/>
      <c r="P3" s="215"/>
      <c r="Q3" s="2"/>
    </row>
    <row r="4" spans="1:17" x14ac:dyDescent="0.2">
      <c r="A4" s="216"/>
      <c r="B4" s="216"/>
      <c r="C4" s="216"/>
      <c r="D4" s="216"/>
      <c r="E4" s="160"/>
      <c r="F4" s="2"/>
      <c r="G4" s="216"/>
      <c r="H4" s="216"/>
      <c r="I4" s="216"/>
      <c r="J4" s="216"/>
      <c r="K4" s="160"/>
      <c r="L4" s="2"/>
      <c r="M4" s="215"/>
      <c r="N4" s="215"/>
      <c r="O4" s="215"/>
      <c r="P4" s="215"/>
      <c r="Q4" s="2"/>
    </row>
    <row r="5" spans="1:17" x14ac:dyDescent="0.2">
      <c r="E5" s="160"/>
      <c r="F5" s="2"/>
      <c r="K5" s="160"/>
      <c r="L5" s="2"/>
      <c r="Q5" s="2"/>
    </row>
    <row r="6" spans="1:17" x14ac:dyDescent="0.2">
      <c r="A6" s="2"/>
      <c r="B6" s="10" t="s">
        <v>223</v>
      </c>
      <c r="C6" s="161" t="s">
        <v>222</v>
      </c>
      <c r="D6" s="161" t="s">
        <v>222</v>
      </c>
      <c r="E6" s="160"/>
      <c r="F6" s="2"/>
      <c r="G6" s="2"/>
      <c r="H6" s="10" t="s">
        <v>223</v>
      </c>
      <c r="I6" s="161" t="s">
        <v>222</v>
      </c>
      <c r="J6" s="161" t="s">
        <v>222</v>
      </c>
      <c r="K6" s="160"/>
      <c r="L6" s="2"/>
      <c r="M6" s="2"/>
      <c r="N6" s="10" t="s">
        <v>223</v>
      </c>
      <c r="O6" s="161" t="s">
        <v>222</v>
      </c>
      <c r="P6" s="161" t="s">
        <v>222</v>
      </c>
      <c r="Q6" s="2"/>
    </row>
    <row r="7" spans="1:17" x14ac:dyDescent="0.2">
      <c r="A7" s="2"/>
      <c r="B7" s="10" t="s">
        <v>221</v>
      </c>
      <c r="C7" s="161" t="s">
        <v>220</v>
      </c>
      <c r="D7" s="10" t="s">
        <v>219</v>
      </c>
      <c r="E7" s="160"/>
      <c r="F7" s="2"/>
      <c r="G7" s="2"/>
      <c r="H7" s="10" t="s">
        <v>221</v>
      </c>
      <c r="I7" s="161" t="s">
        <v>220</v>
      </c>
      <c r="J7" s="10" t="s">
        <v>219</v>
      </c>
      <c r="K7" s="160"/>
      <c r="L7" s="2"/>
      <c r="M7" s="2"/>
      <c r="N7" s="10" t="s">
        <v>221</v>
      </c>
      <c r="O7" s="161" t="s">
        <v>220</v>
      </c>
      <c r="P7" s="10" t="s">
        <v>219</v>
      </c>
      <c r="Q7" s="2"/>
    </row>
    <row r="8" spans="1:17" x14ac:dyDescent="0.2">
      <c r="A8" s="10" t="s">
        <v>201</v>
      </c>
      <c r="B8" s="10" t="s">
        <v>217</v>
      </c>
      <c r="C8" s="162">
        <v>2025</v>
      </c>
      <c r="D8" s="170" t="s">
        <v>218</v>
      </c>
      <c r="E8" s="160"/>
      <c r="F8" s="2"/>
      <c r="G8" s="10" t="s">
        <v>201</v>
      </c>
      <c r="H8" s="10" t="s">
        <v>217</v>
      </c>
      <c r="I8" s="162">
        <f>$C8</f>
        <v>2025</v>
      </c>
      <c r="J8" s="162" t="str">
        <f>$D8</f>
        <v>from 2025</v>
      </c>
      <c r="K8" s="160"/>
      <c r="L8" s="2"/>
      <c r="M8" s="10" t="s">
        <v>201</v>
      </c>
      <c r="N8" s="10" t="s">
        <v>217</v>
      </c>
      <c r="O8" s="162">
        <f>$C8</f>
        <v>2025</v>
      </c>
      <c r="P8" s="162" t="str">
        <f>$D8</f>
        <v>from 2025</v>
      </c>
      <c r="Q8" s="2"/>
    </row>
    <row r="9" spans="1:17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0"/>
      <c r="F9" s="2"/>
      <c r="G9" s="163" t="s">
        <v>216</v>
      </c>
      <c r="H9" s="163" t="s">
        <v>216</v>
      </c>
      <c r="I9" s="163" t="s">
        <v>216</v>
      </c>
      <c r="J9" s="163" t="s">
        <v>216</v>
      </c>
      <c r="K9" s="160"/>
      <c r="L9" s="2"/>
      <c r="M9" s="163" t="s">
        <v>216</v>
      </c>
      <c r="N9" s="163" t="s">
        <v>216</v>
      </c>
      <c r="O9" s="163" t="s">
        <v>216</v>
      </c>
      <c r="P9" s="163" t="s">
        <v>216</v>
      </c>
      <c r="Q9" s="2"/>
    </row>
    <row r="10" spans="1:17" x14ac:dyDescent="0.2">
      <c r="A10" s="165">
        <v>2023</v>
      </c>
      <c r="B10" s="169"/>
      <c r="C10" s="164">
        <v>1</v>
      </c>
      <c r="D10" s="164"/>
      <c r="E10" s="160"/>
      <c r="F10" s="2"/>
      <c r="G10" s="165">
        <f>$A10</f>
        <v>2023</v>
      </c>
      <c r="H10" s="169"/>
      <c r="I10" s="164">
        <v>1</v>
      </c>
      <c r="J10" s="164"/>
      <c r="K10" s="160"/>
      <c r="L10" s="2"/>
      <c r="M10" s="165">
        <f>$A10</f>
        <v>2023</v>
      </c>
      <c r="N10" s="169"/>
      <c r="O10" s="164">
        <v>1</v>
      </c>
      <c r="P10" s="164"/>
      <c r="Q10" s="2"/>
    </row>
    <row r="11" spans="1:17" x14ac:dyDescent="0.2">
      <c r="A11" s="166">
        <f t="shared" ref="A11:A42" si="0">A10+1</f>
        <v>2024</v>
      </c>
      <c r="B11" s="169">
        <f>'Inflation Forecast'!$H1167</f>
        <v>3.221756470319459E-2</v>
      </c>
      <c r="C11" s="164">
        <f>(1+B11)*C10</f>
        <v>1.0322175647031946</v>
      </c>
      <c r="D11" s="164"/>
      <c r="E11" s="160"/>
      <c r="F11" s="2"/>
      <c r="G11" s="166">
        <f t="shared" ref="G11:G42" si="1">G10+1</f>
        <v>2024</v>
      </c>
      <c r="H11" s="169">
        <f>'Inflation Forecast'!$F1167</f>
        <v>1.0346469287138893E-2</v>
      </c>
      <c r="I11" s="164">
        <f>(1+H11)*I10</f>
        <v>1.0103464692871389</v>
      </c>
      <c r="J11" s="164"/>
      <c r="K11" s="160"/>
      <c r="L11" s="2"/>
      <c r="M11" s="166">
        <f t="shared" ref="M11:M42" si="2">M10+1</f>
        <v>2024</v>
      </c>
      <c r="N11" s="169">
        <f>'Inflation Forecast'!$D1167</f>
        <v>2.1198883983289951E-2</v>
      </c>
      <c r="O11" s="164">
        <f>(1+N11)*O10</f>
        <v>1.02119888398329</v>
      </c>
      <c r="P11" s="164"/>
      <c r="Q11" s="2"/>
    </row>
    <row r="12" spans="1:17" x14ac:dyDescent="0.2">
      <c r="A12" s="166">
        <f t="shared" si="0"/>
        <v>2025</v>
      </c>
      <c r="B12" s="169">
        <f>'Inflation Forecast'!$H1168</f>
        <v>2.1598228354653415E-2</v>
      </c>
      <c r="C12" s="164">
        <f>(1+B12)*C11</f>
        <v>1.0545116353773385</v>
      </c>
      <c r="D12" s="164">
        <v>1</v>
      </c>
      <c r="E12" s="160"/>
      <c r="F12" s="2"/>
      <c r="G12" s="166">
        <f t="shared" si="1"/>
        <v>2025</v>
      </c>
      <c r="H12" s="169">
        <f>'Inflation Forecast'!$F1168</f>
        <v>3.4228828365139297E-3</v>
      </c>
      <c r="I12" s="164">
        <f>(1+H12)*I11</f>
        <v>1.0138047668757943</v>
      </c>
      <c r="J12" s="164">
        <v>1</v>
      </c>
      <c r="K12" s="160"/>
      <c r="L12" s="2"/>
      <c r="M12" s="166">
        <f t="shared" si="2"/>
        <v>2025</v>
      </c>
      <c r="N12" s="169">
        <f>'Inflation Forecast'!$D1168</f>
        <v>2.0056609902092681E-2</v>
      </c>
      <c r="O12" s="164">
        <f>(1+N12)*O11</f>
        <v>1.0416806716317952</v>
      </c>
      <c r="P12" s="164">
        <v>1</v>
      </c>
      <c r="Q12" s="2"/>
    </row>
    <row r="13" spans="1:17" x14ac:dyDescent="0.2">
      <c r="A13" s="166">
        <f t="shared" si="0"/>
        <v>2026</v>
      </c>
      <c r="B13" s="169">
        <f>'Inflation Forecast'!$H1169</f>
        <v>2.0451384922479887E-2</v>
      </c>
      <c r="C13" s="164"/>
      <c r="D13" s="164">
        <f t="shared" ref="D13:D44" si="3">D12*(1+B13)</f>
        <v>1.0204513849224799</v>
      </c>
      <c r="E13" s="160"/>
      <c r="F13" s="2"/>
      <c r="G13" s="166">
        <f t="shared" si="1"/>
        <v>2026</v>
      </c>
      <c r="H13" s="169">
        <f>'Inflation Forecast'!$F1169</f>
        <v>1.1477418557320984E-2</v>
      </c>
      <c r="I13" s="164"/>
      <c r="J13" s="164">
        <f t="shared" ref="J13:J44" si="4">J12*(1+H13)</f>
        <v>1.011477418557321</v>
      </c>
      <c r="K13" s="160"/>
      <c r="L13" s="2"/>
      <c r="M13" s="166">
        <f t="shared" si="2"/>
        <v>2026</v>
      </c>
      <c r="N13" s="169">
        <f>'Inflation Forecast'!$D1169</f>
        <v>1.931592734586296E-2</v>
      </c>
      <c r="O13" s="164"/>
      <c r="P13" s="164">
        <f t="shared" ref="P13:P44" si="5">P12*(1+N13)</f>
        <v>1.019315927345863</v>
      </c>
      <c r="Q13" s="2"/>
    </row>
    <row r="14" spans="1:17" x14ac:dyDescent="0.2">
      <c r="A14" s="166">
        <f t="shared" si="0"/>
        <v>2027</v>
      </c>
      <c r="B14" s="169">
        <f>'Inflation Forecast'!$H1170</f>
        <v>2.3297846118593757E-2</v>
      </c>
      <c r="C14" s="164"/>
      <c r="D14" s="164">
        <f t="shared" si="3"/>
        <v>1.0442257042599097</v>
      </c>
      <c r="E14" s="160"/>
      <c r="F14" s="2"/>
      <c r="G14" s="166">
        <f t="shared" si="1"/>
        <v>2027</v>
      </c>
      <c r="H14" s="169">
        <f>'Inflation Forecast'!$F1170</f>
        <v>2.2890597414574998E-2</v>
      </c>
      <c r="I14" s="164"/>
      <c r="J14" s="164">
        <f t="shared" si="4"/>
        <v>1.0346307409394502</v>
      </c>
      <c r="K14" s="160"/>
      <c r="L14" s="2"/>
      <c r="M14" s="166">
        <f t="shared" si="2"/>
        <v>2027</v>
      </c>
      <c r="N14" s="169">
        <f>'Inflation Forecast'!$D1170</f>
        <v>1.8447688014328056E-2</v>
      </c>
      <c r="O14" s="164"/>
      <c r="P14" s="164">
        <f t="shared" si="5"/>
        <v>1.0381199495615749</v>
      </c>
      <c r="Q14" s="2"/>
    </row>
    <row r="15" spans="1:17" x14ac:dyDescent="0.2">
      <c r="A15" s="166">
        <f t="shared" si="0"/>
        <v>2028</v>
      </c>
      <c r="B15" s="169">
        <f>'Inflation Forecast'!$H1171</f>
        <v>2.5049291734653201E-2</v>
      </c>
      <c r="C15" s="164"/>
      <c r="D15" s="164">
        <f t="shared" si="3"/>
        <v>1.0703828185627398</v>
      </c>
      <c r="E15" s="160"/>
      <c r="F15" s="2"/>
      <c r="G15" s="166">
        <f t="shared" si="1"/>
        <v>2028</v>
      </c>
      <c r="H15" s="169">
        <f>'Inflation Forecast'!$F1171</f>
        <v>2.4659504167860113E-2</v>
      </c>
      <c r="I15" s="164"/>
      <c r="J15" s="164">
        <f t="shared" si="4"/>
        <v>1.0601442220078428</v>
      </c>
      <c r="K15" s="160"/>
      <c r="L15" s="2"/>
      <c r="M15" s="166">
        <f t="shared" si="2"/>
        <v>2028</v>
      </c>
      <c r="N15" s="169">
        <f>'Inflation Forecast'!$D1171</f>
        <v>1.9033730565619189E-2</v>
      </c>
      <c r="O15" s="164"/>
      <c r="P15" s="164">
        <f t="shared" si="5"/>
        <v>1.0578792449763241</v>
      </c>
      <c r="Q15" s="2"/>
    </row>
    <row r="16" spans="1:17" x14ac:dyDescent="0.2">
      <c r="A16" s="166">
        <f t="shared" si="0"/>
        <v>2029</v>
      </c>
      <c r="B16" s="169">
        <f>'Inflation Forecast'!$H1172</f>
        <v>2.6172255084790708E-2</v>
      </c>
      <c r="C16" s="164"/>
      <c r="D16" s="164">
        <f t="shared" si="3"/>
        <v>1.098397150728541</v>
      </c>
      <c r="E16" s="160"/>
      <c r="F16" s="2"/>
      <c r="G16" s="166">
        <f t="shared" si="1"/>
        <v>2029</v>
      </c>
      <c r="H16" s="169">
        <f>'Inflation Forecast'!$F1172</f>
        <v>2.5558736740624033E-2</v>
      </c>
      <c r="I16" s="164"/>
      <c r="J16" s="164">
        <f t="shared" si="4"/>
        <v>1.0872401690852349</v>
      </c>
      <c r="K16" s="160"/>
      <c r="L16" s="2"/>
      <c r="M16" s="166">
        <f t="shared" si="2"/>
        <v>2029</v>
      </c>
      <c r="N16" s="169">
        <f>'Inflation Forecast'!$D1172</f>
        <v>1.9313473277563054E-2</v>
      </c>
      <c r="O16" s="164"/>
      <c r="P16" s="164">
        <f t="shared" si="5"/>
        <v>1.078310567505063</v>
      </c>
      <c r="Q16" s="2"/>
    </row>
    <row r="17" spans="1:17" x14ac:dyDescent="0.2">
      <c r="A17" s="166">
        <f t="shared" si="0"/>
        <v>2030</v>
      </c>
      <c r="B17" s="169">
        <f>'Inflation Forecast'!$H1173</f>
        <v>2.5182487097734851E-2</v>
      </c>
      <c r="C17" s="164"/>
      <c r="D17" s="164">
        <f t="shared" si="3"/>
        <v>1.1260575228049512</v>
      </c>
      <c r="E17" s="160"/>
      <c r="F17" s="2"/>
      <c r="G17" s="166">
        <f t="shared" si="1"/>
        <v>2030</v>
      </c>
      <c r="H17" s="169">
        <f>'Inflation Forecast'!$F1173</f>
        <v>2.5531273964506385E-2</v>
      </c>
      <c r="I17" s="164"/>
      <c r="J17" s="164">
        <f t="shared" si="4"/>
        <v>1.1149987957073664</v>
      </c>
      <c r="K17" s="160"/>
      <c r="L17" s="2"/>
      <c r="M17" s="166">
        <f t="shared" si="2"/>
        <v>2030</v>
      </c>
      <c r="N17" s="169">
        <f>'Inflation Forecast'!$D1173</f>
        <v>1.8748414523777734E-2</v>
      </c>
      <c r="O17" s="164"/>
      <c r="P17" s="164">
        <f t="shared" si="5"/>
        <v>1.0985271810100179</v>
      </c>
      <c r="Q17" s="2"/>
    </row>
    <row r="18" spans="1:17" x14ac:dyDescent="0.2">
      <c r="A18" s="166">
        <f t="shared" si="0"/>
        <v>2031</v>
      </c>
      <c r="B18" s="169">
        <f>'Inflation Forecast'!$H1174</f>
        <v>2.4456746930225925E-2</v>
      </c>
      <c r="C18" s="164"/>
      <c r="D18" s="164">
        <f t="shared" si="3"/>
        <v>1.1535972266690691</v>
      </c>
      <c r="E18" s="160"/>
      <c r="F18" s="2"/>
      <c r="G18" s="166">
        <f t="shared" si="1"/>
        <v>2031</v>
      </c>
      <c r="H18" s="169">
        <f>'Inflation Forecast'!$F1174</f>
        <v>2.4352185184730146E-2</v>
      </c>
      <c r="I18" s="164"/>
      <c r="J18" s="164">
        <f t="shared" si="4"/>
        <v>1.1421514528611834</v>
      </c>
      <c r="K18" s="160"/>
      <c r="L18" s="2"/>
      <c r="M18" s="166">
        <f t="shared" si="2"/>
        <v>2031</v>
      </c>
      <c r="N18" s="169">
        <f>'Inflation Forecast'!$D1174</f>
        <v>1.8693797279025093E-2</v>
      </c>
      <c r="O18" s="164"/>
      <c r="P18" s="164">
        <f t="shared" si="5"/>
        <v>1.1190628254373181</v>
      </c>
      <c r="Q18" s="2"/>
    </row>
    <row r="19" spans="1:17" x14ac:dyDescent="0.2">
      <c r="A19" s="166">
        <f t="shared" si="0"/>
        <v>2032</v>
      </c>
      <c r="B19" s="169">
        <f>'Inflation Forecast'!$H1175</f>
        <v>2.3934724830161791E-2</v>
      </c>
      <c r="C19" s="164"/>
      <c r="D19" s="164">
        <f t="shared" si="3"/>
        <v>1.181208258854231</v>
      </c>
      <c r="E19" s="160"/>
      <c r="F19" s="2"/>
      <c r="G19" s="166">
        <f t="shared" si="1"/>
        <v>2032</v>
      </c>
      <c r="H19" s="169">
        <f>'Inflation Forecast'!$F1175</f>
        <v>2.3174083453813443E-2</v>
      </c>
      <c r="I19" s="164"/>
      <c r="J19" s="164">
        <f t="shared" si="4"/>
        <v>1.1686197659466826</v>
      </c>
      <c r="K19" s="160"/>
      <c r="L19" s="2"/>
      <c r="M19" s="166">
        <f t="shared" si="2"/>
        <v>2032</v>
      </c>
      <c r="N19" s="169">
        <f>'Inflation Forecast'!$D1175</f>
        <v>1.8404409210171835E-2</v>
      </c>
      <c r="O19" s="164"/>
      <c r="P19" s="164">
        <f t="shared" si="5"/>
        <v>1.1396585156085575</v>
      </c>
      <c r="Q19" s="2"/>
    </row>
    <row r="20" spans="1:17" x14ac:dyDescent="0.2">
      <c r="A20" s="166">
        <f t="shared" si="0"/>
        <v>2033</v>
      </c>
      <c r="B20" s="169">
        <f>'Inflation Forecast'!$H1176</f>
        <v>2.3486027929158659E-2</v>
      </c>
      <c r="C20" s="164"/>
      <c r="D20" s="164">
        <f t="shared" si="3"/>
        <v>1.2089501490118344</v>
      </c>
      <c r="E20" s="160"/>
      <c r="F20" s="2"/>
      <c r="G20" s="166">
        <f t="shared" si="1"/>
        <v>2033</v>
      </c>
      <c r="H20" s="169">
        <f>'Inflation Forecast'!$F1176</f>
        <v>2.266038645802082E-2</v>
      </c>
      <c r="I20" s="164"/>
      <c r="J20" s="164">
        <f t="shared" si="4"/>
        <v>1.1951011414655162</v>
      </c>
      <c r="K20" s="160"/>
      <c r="L20" s="2"/>
      <c r="M20" s="166">
        <f t="shared" si="2"/>
        <v>2033</v>
      </c>
      <c r="N20" s="169">
        <f>'Inflation Forecast'!$D1176</f>
        <v>1.8506080881147691E-2</v>
      </c>
      <c r="O20" s="164"/>
      <c r="P20" s="164">
        <f t="shared" si="5"/>
        <v>1.1607491282752982</v>
      </c>
      <c r="Q20" s="2"/>
    </row>
    <row r="21" spans="1:17" x14ac:dyDescent="0.2">
      <c r="A21" s="166">
        <f t="shared" si="0"/>
        <v>2034</v>
      </c>
      <c r="B21" s="169">
        <f>'Inflation Forecast'!$H1177</f>
        <v>2.304379901065956E-2</v>
      </c>
      <c r="C21" s="164"/>
      <c r="D21" s="164">
        <f t="shared" si="3"/>
        <v>1.2368089532595701</v>
      </c>
      <c r="E21" s="160"/>
      <c r="F21" s="2"/>
      <c r="G21" s="166">
        <f t="shared" si="1"/>
        <v>2034</v>
      </c>
      <c r="H21" s="169">
        <f>'Inflation Forecast'!$F1177</f>
        <v>2.4198179225037642E-2</v>
      </c>
      <c r="I21" s="164"/>
      <c r="J21" s="164">
        <f t="shared" si="4"/>
        <v>1.2240204130787458</v>
      </c>
      <c r="K21" s="160"/>
      <c r="L21" s="2"/>
      <c r="M21" s="166">
        <f t="shared" si="2"/>
        <v>2034</v>
      </c>
      <c r="N21" s="169">
        <f>'Inflation Forecast'!$D1177</f>
        <v>1.8949961254628889E-2</v>
      </c>
      <c r="O21" s="164"/>
      <c r="P21" s="164">
        <f t="shared" si="5"/>
        <v>1.1827452792824593</v>
      </c>
      <c r="Q21" s="2"/>
    </row>
    <row r="22" spans="1:17" x14ac:dyDescent="0.2">
      <c r="A22" s="166">
        <f t="shared" si="0"/>
        <v>2035</v>
      </c>
      <c r="B22" s="169">
        <f>'Inflation Forecast'!$H1178</f>
        <v>2.3417997333246454E-2</v>
      </c>
      <c r="C22" s="164"/>
      <c r="D22" s="164">
        <f t="shared" si="3"/>
        <v>1.265772542028738</v>
      </c>
      <c r="E22" s="160"/>
      <c r="F22" s="2"/>
      <c r="G22" s="166">
        <f t="shared" si="1"/>
        <v>2035</v>
      </c>
      <c r="H22" s="169">
        <f>'Inflation Forecast'!$F1178</f>
        <v>2.4951059639175321E-2</v>
      </c>
      <c r="I22" s="164"/>
      <c r="J22" s="164">
        <f t="shared" si="4"/>
        <v>1.2545610194050416</v>
      </c>
      <c r="K22" s="160"/>
      <c r="L22" s="2"/>
      <c r="M22" s="166">
        <f t="shared" si="2"/>
        <v>2035</v>
      </c>
      <c r="N22" s="169">
        <f>'Inflation Forecast'!$D1178</f>
        <v>1.9547261265520754E-2</v>
      </c>
      <c r="O22" s="164"/>
      <c r="P22" s="164">
        <f t="shared" si="5"/>
        <v>1.2058647102671549</v>
      </c>
      <c r="Q22" s="2"/>
    </row>
    <row r="23" spans="1:17" x14ac:dyDescent="0.2">
      <c r="A23" s="166">
        <f t="shared" si="0"/>
        <v>2036</v>
      </c>
      <c r="B23" s="169">
        <f>'Inflation Forecast'!$H1179</f>
        <v>2.3916809770098357E-2</v>
      </c>
      <c r="C23" s="164"/>
      <c r="D23" s="164">
        <f t="shared" si="3"/>
        <v>1.2960457831286532</v>
      </c>
      <c r="E23" s="160"/>
      <c r="F23" s="2"/>
      <c r="G23" s="166">
        <f t="shared" si="1"/>
        <v>2036</v>
      </c>
      <c r="H23" s="169">
        <f>'Inflation Forecast'!$F1179</f>
        <v>2.5373427318583719E-2</v>
      </c>
      <c r="I23" s="164"/>
      <c r="J23" s="164">
        <f t="shared" si="4"/>
        <v>1.2863935322476436</v>
      </c>
      <c r="K23" s="160"/>
      <c r="L23" s="2"/>
      <c r="M23" s="166">
        <f t="shared" si="2"/>
        <v>2036</v>
      </c>
      <c r="N23" s="169">
        <f>'Inflation Forecast'!$D1179</f>
        <v>1.9892755164194531E-2</v>
      </c>
      <c r="O23" s="164"/>
      <c r="P23" s="164">
        <f t="shared" si="5"/>
        <v>1.2298526817096418</v>
      </c>
      <c r="Q23" s="2"/>
    </row>
    <row r="24" spans="1:17" x14ac:dyDescent="0.2">
      <c r="A24" s="166">
        <f t="shared" si="0"/>
        <v>2037</v>
      </c>
      <c r="B24" s="169">
        <f>'Inflation Forecast'!$H1180</f>
        <v>2.4832938775459557E-2</v>
      </c>
      <c r="C24" s="164"/>
      <c r="D24" s="164">
        <f t="shared" si="3"/>
        <v>1.3282304087112795</v>
      </c>
      <c r="E24" s="160"/>
      <c r="F24" s="2"/>
      <c r="G24" s="166">
        <f t="shared" si="1"/>
        <v>2037</v>
      </c>
      <c r="H24" s="169">
        <f>'Inflation Forecast'!$F1180</f>
        <v>2.6589916625719079E-2</v>
      </c>
      <c r="I24" s="164"/>
      <c r="J24" s="164">
        <f t="shared" si="4"/>
        <v>1.3205986290179728</v>
      </c>
      <c r="K24" s="160"/>
      <c r="L24" s="2"/>
      <c r="M24" s="166">
        <f t="shared" si="2"/>
        <v>2037</v>
      </c>
      <c r="N24" s="169">
        <f>'Inflation Forecast'!$D1180</f>
        <v>2.0238584295296347E-2</v>
      </c>
      <c r="O24" s="164"/>
      <c r="P24" s="164">
        <f t="shared" si="5"/>
        <v>1.2547431588792186</v>
      </c>
      <c r="Q24" s="2"/>
    </row>
    <row r="25" spans="1:17" x14ac:dyDescent="0.2">
      <c r="A25" s="166">
        <f t="shared" si="0"/>
        <v>2038</v>
      </c>
      <c r="B25" s="169">
        <f>'Inflation Forecast'!$H1181</f>
        <v>2.5728799612055431E-2</v>
      </c>
      <c r="C25" s="164"/>
      <c r="D25" s="164">
        <f t="shared" si="3"/>
        <v>1.3624041827356506</v>
      </c>
      <c r="E25" s="160"/>
      <c r="F25" s="2"/>
      <c r="G25" s="166">
        <f t="shared" si="1"/>
        <v>2038</v>
      </c>
      <c r="H25" s="169">
        <f>'Inflation Forecast'!$F1181</f>
        <v>2.7252453403547205E-2</v>
      </c>
      <c r="I25" s="164"/>
      <c r="J25" s="164">
        <f t="shared" si="4"/>
        <v>1.3565881816200733</v>
      </c>
      <c r="K25" s="160"/>
      <c r="L25" s="2"/>
      <c r="M25" s="166">
        <f t="shared" si="2"/>
        <v>2038</v>
      </c>
      <c r="N25" s="169">
        <f>'Inflation Forecast'!$D1181</f>
        <v>2.0591188201178445E-2</v>
      </c>
      <c r="O25" s="164"/>
      <c r="P25" s="164">
        <f t="shared" si="5"/>
        <v>1.2805798114078417</v>
      </c>
      <c r="Q25" s="2"/>
    </row>
    <row r="26" spans="1:17" x14ac:dyDescent="0.2">
      <c r="A26" s="166">
        <f t="shared" si="0"/>
        <v>2039</v>
      </c>
      <c r="B26" s="169">
        <f>'Inflation Forecast'!$H1182</f>
        <v>2.6557632337438131E-2</v>
      </c>
      <c r="C26" s="164"/>
      <c r="D26" s="164">
        <f t="shared" si="3"/>
        <v>1.3985864121157319</v>
      </c>
      <c r="E26" s="160"/>
      <c r="F26" s="2"/>
      <c r="G26" s="166">
        <f t="shared" si="1"/>
        <v>2039</v>
      </c>
      <c r="H26" s="169">
        <f>'Inflation Forecast'!$F1182</f>
        <v>2.7939974932016609E-2</v>
      </c>
      <c r="I26" s="164"/>
      <c r="J26" s="164">
        <f t="shared" si="4"/>
        <v>1.3944912214076082</v>
      </c>
      <c r="K26" s="160"/>
      <c r="L26" s="2"/>
      <c r="M26" s="166">
        <f t="shared" si="2"/>
        <v>2039</v>
      </c>
      <c r="N26" s="169">
        <f>'Inflation Forecast'!$D1182</f>
        <v>2.1069961498512813E-2</v>
      </c>
      <c r="O26" s="164"/>
      <c r="P26" s="164">
        <f t="shared" si="5"/>
        <v>1.3075615787299777</v>
      </c>
      <c r="Q26" s="2"/>
    </row>
    <row r="27" spans="1:17" x14ac:dyDescent="0.2">
      <c r="A27" s="166">
        <f t="shared" si="0"/>
        <v>2040</v>
      </c>
      <c r="B27" s="169">
        <f>'Inflation Forecast'!$H1183</f>
        <v>2.7575821718303528E-2</v>
      </c>
      <c r="C27" s="164"/>
      <c r="D27" s="164">
        <f t="shared" si="3"/>
        <v>1.437153581673877</v>
      </c>
      <c r="E27" s="160"/>
      <c r="F27" s="2"/>
      <c r="G27" s="166">
        <f t="shared" si="1"/>
        <v>2040</v>
      </c>
      <c r="H27" s="169">
        <f>'Inflation Forecast'!$F1183</f>
        <v>2.9659423485089098E-2</v>
      </c>
      <c r="I27" s="164"/>
      <c r="J27" s="164">
        <f t="shared" si="4"/>
        <v>1.4358510270895755</v>
      </c>
      <c r="K27" s="160"/>
      <c r="L27" s="2"/>
      <c r="M27" s="166">
        <f t="shared" si="2"/>
        <v>2040</v>
      </c>
      <c r="N27" s="169">
        <f>'Inflation Forecast'!$D1183</f>
        <v>2.1376423869566619E-2</v>
      </c>
      <c r="O27" s="164"/>
      <c r="P27" s="164">
        <f t="shared" si="5"/>
        <v>1.3355125692724694</v>
      </c>
      <c r="Q27" s="2"/>
    </row>
    <row r="28" spans="1:17" x14ac:dyDescent="0.2">
      <c r="A28" s="166">
        <f t="shared" si="0"/>
        <v>2041</v>
      </c>
      <c r="B28" s="169">
        <f>'Inflation Forecast'!$H1184</f>
        <v>2.7842242963032726E-2</v>
      </c>
      <c r="C28" s="164"/>
      <c r="D28" s="164">
        <f t="shared" si="3"/>
        <v>1.4771671608700339</v>
      </c>
      <c r="E28" s="160"/>
      <c r="F28" s="2"/>
      <c r="G28" s="166">
        <f t="shared" si="1"/>
        <v>2041</v>
      </c>
      <c r="H28" s="169">
        <f>'Inflation Forecast'!$F1184</f>
        <v>3.1628586878210019E-2</v>
      </c>
      <c r="I28" s="164"/>
      <c r="J28" s="164">
        <f t="shared" si="4"/>
        <v>1.4812649660440451</v>
      </c>
      <c r="K28" s="160"/>
      <c r="L28" s="2"/>
      <c r="M28" s="166">
        <f t="shared" si="2"/>
        <v>2041</v>
      </c>
      <c r="N28" s="169">
        <f>'Inflation Forecast'!$D1184</f>
        <v>2.121378780399108E-2</v>
      </c>
      <c r="O28" s="164"/>
      <c r="P28" s="164">
        <f t="shared" si="5"/>
        <v>1.3638438495265786</v>
      </c>
      <c r="Q28" s="2"/>
    </row>
    <row r="29" spans="1:17" x14ac:dyDescent="0.2">
      <c r="A29" s="166">
        <f t="shared" si="0"/>
        <v>2042</v>
      </c>
      <c r="B29" s="169">
        <f>'Inflation Forecast'!$H1185</f>
        <v>2.7781499162597534E-2</v>
      </c>
      <c r="C29" s="164"/>
      <c r="D29" s="164">
        <f t="shared" si="3"/>
        <v>1.5182050791127613</v>
      </c>
      <c r="E29" s="160"/>
      <c r="F29" s="2"/>
      <c r="G29" s="166">
        <f t="shared" si="1"/>
        <v>2042</v>
      </c>
      <c r="H29" s="169">
        <f>'Inflation Forecast'!$F1185</f>
        <v>3.2376547876661776E-2</v>
      </c>
      <c r="I29" s="164"/>
      <c r="J29" s="164">
        <f t="shared" si="4"/>
        <v>1.5292232121351919</v>
      </c>
      <c r="K29" s="160"/>
      <c r="L29" s="2"/>
      <c r="M29" s="166">
        <f t="shared" si="2"/>
        <v>2042</v>
      </c>
      <c r="N29" s="169">
        <f>'Inflation Forecast'!$D1185</f>
        <v>2.131344090707743E-2</v>
      </c>
      <c r="O29" s="164"/>
      <c r="P29" s="164">
        <f t="shared" si="5"/>
        <v>1.3929120548199443</v>
      </c>
      <c r="Q29" s="2"/>
    </row>
    <row r="30" spans="1:17" x14ac:dyDescent="0.2">
      <c r="A30" s="166">
        <f t="shared" si="0"/>
        <v>2043</v>
      </c>
      <c r="B30" s="169">
        <f>'Inflation Forecast'!$H1186</f>
        <v>2.8218876805053972E-2</v>
      </c>
      <c r="C30" s="164"/>
      <c r="D30" s="164">
        <f t="shared" si="3"/>
        <v>1.5610471212050514</v>
      </c>
      <c r="E30" s="160"/>
      <c r="F30" s="2"/>
      <c r="G30" s="166">
        <f t="shared" si="1"/>
        <v>2043</v>
      </c>
      <c r="H30" s="169">
        <f>'Inflation Forecast'!$F1186</f>
        <v>3.2415790134884492E-2</v>
      </c>
      <c r="I30" s="164"/>
      <c r="J30" s="164">
        <f t="shared" si="4"/>
        <v>1.5787941908491603</v>
      </c>
      <c r="K30" s="160"/>
      <c r="L30" s="2"/>
      <c r="M30" s="166">
        <f t="shared" si="2"/>
        <v>2043</v>
      </c>
      <c r="N30" s="169">
        <f>'Inflation Forecast'!$D1186</f>
        <v>2.15427113840998E-2</v>
      </c>
      <c r="O30" s="164"/>
      <c r="P30" s="164">
        <f t="shared" si="5"/>
        <v>1.4229191572003637</v>
      </c>
      <c r="Q30" s="2"/>
    </row>
    <row r="31" spans="1:17" x14ac:dyDescent="0.2">
      <c r="A31" s="166">
        <f t="shared" si="0"/>
        <v>2044</v>
      </c>
      <c r="B31" s="169">
        <f>'Inflation Forecast'!$H1187</f>
        <v>2.8265175186506397E-2</v>
      </c>
      <c r="C31" s="164"/>
      <c r="D31" s="164">
        <f t="shared" si="3"/>
        <v>1.6051703915603037</v>
      </c>
      <c r="E31" s="160"/>
      <c r="F31" s="2"/>
      <c r="G31" s="166">
        <f t="shared" si="1"/>
        <v>2044</v>
      </c>
      <c r="H31" s="169">
        <f>'Inflation Forecast'!$F1187</f>
        <v>3.210610486381249E-2</v>
      </c>
      <c r="I31" s="164"/>
      <c r="J31" s="164">
        <f t="shared" si="4"/>
        <v>1.6294831226989415</v>
      </c>
      <c r="K31" s="160"/>
      <c r="L31" s="2"/>
      <c r="M31" s="166">
        <f t="shared" si="2"/>
        <v>2044</v>
      </c>
      <c r="N31" s="169">
        <f>'Inflation Forecast'!$D1187</f>
        <v>2.1868025445561656E-2</v>
      </c>
      <c r="O31" s="164"/>
      <c r="P31" s="164">
        <f t="shared" si="5"/>
        <v>1.4540355895369983</v>
      </c>
      <c r="Q31" s="2"/>
    </row>
    <row r="32" spans="1:17" x14ac:dyDescent="0.2">
      <c r="A32" s="166">
        <f t="shared" si="0"/>
        <v>2045</v>
      </c>
      <c r="B32" s="169">
        <f>'Inflation Forecast'!$H1188</f>
        <v>2.8804274467195023E-2</v>
      </c>
      <c r="C32" s="164"/>
      <c r="D32" s="164">
        <f t="shared" si="3"/>
        <v>1.6514061600854215</v>
      </c>
      <c r="E32" s="160"/>
      <c r="F32" s="2"/>
      <c r="G32" s="166">
        <f t="shared" si="1"/>
        <v>2045</v>
      </c>
      <c r="H32" s="169">
        <f>'Inflation Forecast'!$F1188</f>
        <v>3.1372297527693549E-2</v>
      </c>
      <c r="I32" s="164"/>
      <c r="J32" s="164">
        <f t="shared" si="4"/>
        <v>1.6806037520406079</v>
      </c>
      <c r="K32" s="160"/>
      <c r="L32" s="2"/>
      <c r="M32" s="166">
        <f t="shared" si="2"/>
        <v>2045</v>
      </c>
      <c r="N32" s="169">
        <f>'Inflation Forecast'!$D1188</f>
        <v>2.1871823290150472E-2</v>
      </c>
      <c r="O32" s="164"/>
      <c r="P32" s="164">
        <f t="shared" si="5"/>
        <v>1.4858379990089412</v>
      </c>
      <c r="Q32" s="2"/>
    </row>
    <row r="33" spans="1:17" x14ac:dyDescent="0.2">
      <c r="A33" s="166">
        <f t="shared" si="0"/>
        <v>2046</v>
      </c>
      <c r="B33" s="169">
        <f>'Inflation Forecast'!$H1189</f>
        <v>2.9061391771995959E-2</v>
      </c>
      <c r="C33" s="164"/>
      <c r="D33" s="164">
        <f t="shared" si="3"/>
        <v>1.6993983214783515</v>
      </c>
      <c r="E33" s="160"/>
      <c r="F33" s="2"/>
      <c r="G33" s="166">
        <f t="shared" si="1"/>
        <v>2046</v>
      </c>
      <c r="H33" s="169">
        <f>'Inflation Forecast'!$F1189</f>
        <v>3.0557539745730056E-2</v>
      </c>
      <c r="I33" s="164"/>
      <c r="J33" s="164">
        <f t="shared" si="4"/>
        <v>1.7319588679904119</v>
      </c>
      <c r="K33" s="160"/>
      <c r="L33" s="2"/>
      <c r="M33" s="166">
        <f t="shared" si="2"/>
        <v>2046</v>
      </c>
      <c r="N33" s="169">
        <f>'Inflation Forecast'!$D1189</f>
        <v>2.163227901451803E-2</v>
      </c>
      <c r="O33" s="164"/>
      <c r="P33" s="164">
        <f t="shared" si="5"/>
        <v>1.5179800611738758</v>
      </c>
      <c r="Q33" s="2"/>
    </row>
    <row r="34" spans="1:17" x14ac:dyDescent="0.2">
      <c r="A34" s="166">
        <f t="shared" si="0"/>
        <v>2047</v>
      </c>
      <c r="B34" s="169">
        <f>'Inflation Forecast'!$H1190</f>
        <v>2.9330390405989615E-2</v>
      </c>
      <c r="C34" s="164"/>
      <c r="D34" s="164">
        <f t="shared" si="3"/>
        <v>1.749242337702595</v>
      </c>
      <c r="E34" s="160"/>
      <c r="F34" s="2"/>
      <c r="G34" s="166">
        <f t="shared" si="1"/>
        <v>2047</v>
      </c>
      <c r="H34" s="169">
        <f>'Inflation Forecast'!$F1190</f>
        <v>3.0479796270352466E-2</v>
      </c>
      <c r="I34" s="164"/>
      <c r="J34" s="164">
        <f t="shared" si="4"/>
        <v>1.7847486214353898</v>
      </c>
      <c r="K34" s="160"/>
      <c r="L34" s="2"/>
      <c r="M34" s="166">
        <f t="shared" si="2"/>
        <v>2047</v>
      </c>
      <c r="N34" s="169">
        <f>'Inflation Forecast'!$D1190</f>
        <v>2.160255941542899E-2</v>
      </c>
      <c r="O34" s="164"/>
      <c r="P34" s="164">
        <f t="shared" si="5"/>
        <v>1.5507723156368209</v>
      </c>
      <c r="Q34" s="2"/>
    </row>
    <row r="35" spans="1:17" x14ac:dyDescent="0.2">
      <c r="A35" s="166">
        <f t="shared" si="0"/>
        <v>2048</v>
      </c>
      <c r="B35" s="169">
        <f>'Inflation Forecast'!$H1191</f>
        <v>3.0037707712038175E-2</v>
      </c>
      <c r="C35" s="164"/>
      <c r="D35" s="164">
        <f t="shared" si="3"/>
        <v>1.8017855677600279</v>
      </c>
      <c r="E35" s="160"/>
      <c r="F35" s="2"/>
      <c r="G35" s="166">
        <f t="shared" si="1"/>
        <v>2048</v>
      </c>
      <c r="H35" s="169">
        <f>'Inflation Forecast'!$F1191</f>
        <v>3.0699658456325718E-2</v>
      </c>
      <c r="I35" s="164"/>
      <c r="J35" s="164">
        <f t="shared" si="4"/>
        <v>1.8395397945438545</v>
      </c>
      <c r="K35" s="160"/>
      <c r="L35" s="2"/>
      <c r="M35" s="166">
        <f t="shared" si="2"/>
        <v>2048</v>
      </c>
      <c r="N35" s="169">
        <f>'Inflation Forecast'!$D1191</f>
        <v>2.1727728726056661E-2</v>
      </c>
      <c r="O35" s="164"/>
      <c r="P35" s="164">
        <f t="shared" si="5"/>
        <v>1.5844670758268564</v>
      </c>
      <c r="Q35" s="2"/>
    </row>
    <row r="36" spans="1:17" x14ac:dyDescent="0.2">
      <c r="A36" s="166">
        <f t="shared" si="0"/>
        <v>2049</v>
      </c>
      <c r="B36" s="169">
        <f>'Inflation Forecast'!$H1192</f>
        <v>3.1008381850436084E-2</v>
      </c>
      <c r="C36" s="164"/>
      <c r="D36" s="164">
        <f t="shared" si="3"/>
        <v>1.8576560226577357</v>
      </c>
      <c r="E36" s="160"/>
      <c r="F36" s="2"/>
      <c r="G36" s="166">
        <f t="shared" si="1"/>
        <v>2049</v>
      </c>
      <c r="H36" s="169">
        <f>'Inflation Forecast'!$F1192</f>
        <v>3.0772462822329816E-2</v>
      </c>
      <c r="I36" s="164"/>
      <c r="J36" s="164">
        <f t="shared" si="4"/>
        <v>1.8961469644816515</v>
      </c>
      <c r="K36" s="160"/>
      <c r="L36" s="2"/>
      <c r="M36" s="166">
        <f t="shared" si="2"/>
        <v>2049</v>
      </c>
      <c r="N36" s="169">
        <f>'Inflation Forecast'!$D1192</f>
        <v>2.1793928063271073E-2</v>
      </c>
      <c r="O36" s="164"/>
      <c r="P36" s="164">
        <f t="shared" si="5"/>
        <v>1.6189988372960484</v>
      </c>
      <c r="Q36" s="2"/>
    </row>
    <row r="37" spans="1:17" x14ac:dyDescent="0.2">
      <c r="A37" s="166">
        <f t="shared" si="0"/>
        <v>2050</v>
      </c>
      <c r="B37" s="169">
        <f>'Inflation Forecast'!$H1193</f>
        <v>3.1916813157277124E-2</v>
      </c>
      <c r="C37" s="164"/>
      <c r="D37" s="164">
        <f t="shared" si="3"/>
        <v>1.9169464828433931</v>
      </c>
      <c r="E37" s="160"/>
      <c r="F37" s="2"/>
      <c r="G37" s="166">
        <f t="shared" si="1"/>
        <v>2050</v>
      </c>
      <c r="H37" s="169">
        <f>'Inflation Forecast'!$F1193</f>
        <v>3.0936191154842474E-2</v>
      </c>
      <c r="I37" s="164"/>
      <c r="J37" s="164">
        <f t="shared" si="4"/>
        <v>1.9548065294325303</v>
      </c>
      <c r="K37" s="160"/>
      <c r="L37" s="2"/>
      <c r="M37" s="166">
        <f t="shared" si="2"/>
        <v>2050</v>
      </c>
      <c r="N37" s="169">
        <f>'Inflation Forecast'!$D1193</f>
        <v>2.1931111113608681E-2</v>
      </c>
      <c r="O37" s="164"/>
      <c r="P37" s="164">
        <f t="shared" si="5"/>
        <v>1.6545052806895912</v>
      </c>
      <c r="Q37" s="2"/>
    </row>
    <row r="38" spans="1:17" x14ac:dyDescent="0.2">
      <c r="A38" s="166">
        <f t="shared" si="0"/>
        <v>2051</v>
      </c>
      <c r="B38" s="169">
        <f>'Inflation Forecast'!$H1194</f>
        <v>3.2580557530262011E-2</v>
      </c>
      <c r="C38" s="164"/>
      <c r="D38" s="164">
        <f t="shared" si="3"/>
        <v>1.9794016680101056</v>
      </c>
      <c r="E38" s="160"/>
      <c r="F38" s="2"/>
      <c r="G38" s="166">
        <f t="shared" si="1"/>
        <v>2051</v>
      </c>
      <c r="H38" s="169">
        <f>'Inflation Forecast'!$F1194</f>
        <v>3.1234781667658806E-2</v>
      </c>
      <c r="I38" s="164"/>
      <c r="J38" s="164">
        <f t="shared" si="4"/>
        <v>2.0158644845818694</v>
      </c>
      <c r="K38" s="160"/>
      <c r="L38" s="2"/>
      <c r="M38" s="166">
        <f t="shared" si="2"/>
        <v>2051</v>
      </c>
      <c r="N38" s="169">
        <f>'Inflation Forecast'!$D1194</f>
        <v>2.2013641492543146E-2</v>
      </c>
      <c r="O38" s="164"/>
      <c r="P38" s="164">
        <f t="shared" si="5"/>
        <v>1.6909269667862115</v>
      </c>
      <c r="Q38" s="2"/>
    </row>
    <row r="39" spans="1:17" x14ac:dyDescent="0.2">
      <c r="A39" s="166">
        <f t="shared" si="0"/>
        <v>2052</v>
      </c>
      <c r="B39" s="169">
        <f>'Inflation Forecast'!$H1195</f>
        <v>3.2617359908053256E-2</v>
      </c>
      <c r="C39" s="164"/>
      <c r="D39" s="164">
        <f t="shared" si="3"/>
        <v>2.0439645246181923</v>
      </c>
      <c r="E39" s="160"/>
      <c r="F39" s="2"/>
      <c r="G39" s="166">
        <f t="shared" si="1"/>
        <v>2052</v>
      </c>
      <c r="H39" s="169">
        <f>'Inflation Forecast'!$F1195</f>
        <v>3.1469785323656518E-2</v>
      </c>
      <c r="I39" s="164"/>
      <c r="J39" s="164">
        <f t="shared" si="4"/>
        <v>2.0793033071532445</v>
      </c>
      <c r="K39" s="160"/>
      <c r="L39" s="2"/>
      <c r="M39" s="166">
        <f t="shared" si="2"/>
        <v>2052</v>
      </c>
      <c r="N39" s="169">
        <f>'Inflation Forecast'!$D1195</f>
        <v>2.2022996487684132E-2</v>
      </c>
      <c r="O39" s="164"/>
      <c r="P39" s="164">
        <f t="shared" si="5"/>
        <v>1.7281662454366746</v>
      </c>
      <c r="Q39" s="2"/>
    </row>
    <row r="40" spans="1:17" x14ac:dyDescent="0.2">
      <c r="A40" s="167">
        <f t="shared" si="0"/>
        <v>2053</v>
      </c>
      <c r="B40" s="171">
        <f>'Inflation Forecast'!$H1196</f>
        <v>3.2466583456019382E-2</v>
      </c>
      <c r="C40" s="168"/>
      <c r="D40" s="168">
        <f t="shared" si="3"/>
        <v>2.1103250694378519</v>
      </c>
      <c r="E40" s="160"/>
      <c r="F40" s="2"/>
      <c r="G40" s="167">
        <f t="shared" si="1"/>
        <v>2053</v>
      </c>
      <c r="H40" s="171">
        <f>'Inflation Forecast'!$F1196</f>
        <v>3.1454882348912694E-2</v>
      </c>
      <c r="I40" s="168"/>
      <c r="J40" s="168">
        <f t="shared" si="4"/>
        <v>2.1447075480474549</v>
      </c>
      <c r="K40" s="160"/>
      <c r="L40" s="2"/>
      <c r="M40" s="167">
        <f t="shared" si="2"/>
        <v>2053</v>
      </c>
      <c r="N40" s="171">
        <f>'Inflation Forecast'!$D1196</f>
        <v>2.1828854926574826E-2</v>
      </c>
      <c r="O40" s="168"/>
      <c r="P40" s="168">
        <f t="shared" si="5"/>
        <v>1.7658901356973153</v>
      </c>
      <c r="Q40" s="2"/>
    </row>
    <row r="41" spans="1:17" x14ac:dyDescent="0.2">
      <c r="A41" s="166">
        <f t="shared" si="0"/>
        <v>2054</v>
      </c>
      <c r="B41" s="169">
        <f t="shared" ref="B41:B70" si="6">B40</f>
        <v>3.2466583456019382E-2</v>
      </c>
      <c r="C41" s="164"/>
      <c r="D41" s="164">
        <f t="shared" si="3"/>
        <v>2.1788401144240859</v>
      </c>
      <c r="E41" s="160"/>
      <c r="F41" s="2"/>
      <c r="G41" s="166">
        <f t="shared" si="1"/>
        <v>2054</v>
      </c>
      <c r="H41" s="169">
        <f t="shared" ref="H41:H70" si="7">H40</f>
        <v>3.1454882348912694E-2</v>
      </c>
      <c r="I41" s="164"/>
      <c r="J41" s="164">
        <f t="shared" si="4"/>
        <v>2.2121690716441127</v>
      </c>
      <c r="K41" s="160"/>
      <c r="L41" s="2"/>
      <c r="M41" s="166">
        <f t="shared" si="2"/>
        <v>2054</v>
      </c>
      <c r="N41" s="169">
        <f t="shared" ref="N41:N70" si="8">N40</f>
        <v>2.1828854926574826E-2</v>
      </c>
      <c r="O41" s="164"/>
      <c r="P41" s="164">
        <f t="shared" si="5"/>
        <v>1.8044374952857216</v>
      </c>
      <c r="Q41" s="2"/>
    </row>
    <row r="42" spans="1:17" x14ac:dyDescent="0.2">
      <c r="A42" s="166">
        <f t="shared" si="0"/>
        <v>2055</v>
      </c>
      <c r="B42" s="169">
        <f t="shared" si="6"/>
        <v>3.2466583456019382E-2</v>
      </c>
      <c r="C42" s="164"/>
      <c r="D42" s="164">
        <f t="shared" si="3"/>
        <v>2.2495796088363584</v>
      </c>
      <c r="E42" s="160"/>
      <c r="F42" s="2"/>
      <c r="G42" s="166">
        <f t="shared" si="1"/>
        <v>2055</v>
      </c>
      <c r="H42" s="169">
        <f t="shared" si="7"/>
        <v>3.1454882348912694E-2</v>
      </c>
      <c r="I42" s="164"/>
      <c r="J42" s="164">
        <f t="shared" si="4"/>
        <v>2.2817525895285815</v>
      </c>
      <c r="K42" s="160"/>
      <c r="L42" s="2"/>
      <c r="M42" s="166">
        <f t="shared" si="2"/>
        <v>2055</v>
      </c>
      <c r="N42" s="169">
        <f t="shared" si="8"/>
        <v>2.1828854926574826E-2</v>
      </c>
      <c r="O42" s="164"/>
      <c r="P42" s="164">
        <f t="shared" si="5"/>
        <v>1.8438262995943857</v>
      </c>
      <c r="Q42" s="2"/>
    </row>
    <row r="43" spans="1:17" x14ac:dyDescent="0.2">
      <c r="A43" s="166">
        <f t="shared" ref="A43:A70" si="9">A42+1</f>
        <v>2056</v>
      </c>
      <c r="B43" s="169">
        <f t="shared" si="6"/>
        <v>3.2466583456019382E-2</v>
      </c>
      <c r="C43" s="164"/>
      <c r="D43" s="164">
        <f t="shared" si="3"/>
        <v>2.3226157729476036</v>
      </c>
      <c r="E43" s="160"/>
      <c r="F43" s="2"/>
      <c r="G43" s="166">
        <f t="shared" ref="G43:G70" si="10">G42+1</f>
        <v>2056</v>
      </c>
      <c r="H43" s="169">
        <f t="shared" si="7"/>
        <v>3.1454882348912694E-2</v>
      </c>
      <c r="I43" s="164"/>
      <c r="J43" s="164">
        <f t="shared" si="4"/>
        <v>2.3535248487815301</v>
      </c>
      <c r="K43" s="160"/>
      <c r="L43" s="2"/>
      <c r="M43" s="166">
        <f t="shared" ref="M43:M70" si="11">M42+1</f>
        <v>2056</v>
      </c>
      <c r="N43" s="169">
        <f t="shared" si="8"/>
        <v>2.1828854926574826E-2</v>
      </c>
      <c r="O43" s="164"/>
      <c r="P43" s="164">
        <f t="shared" si="5"/>
        <v>1.8840749163980348</v>
      </c>
      <c r="Q43" s="2"/>
    </row>
    <row r="44" spans="1:17" x14ac:dyDescent="0.2">
      <c r="A44" s="166">
        <f t="shared" si="9"/>
        <v>2057</v>
      </c>
      <c r="B44" s="169">
        <f t="shared" si="6"/>
        <v>3.2466583456019382E-2</v>
      </c>
      <c r="C44" s="164"/>
      <c r="D44" s="164">
        <f t="shared" si="3"/>
        <v>2.3980231717762739</v>
      </c>
      <c r="E44" s="160"/>
      <c r="F44" s="2"/>
      <c r="G44" s="166">
        <f t="shared" si="10"/>
        <v>2057</v>
      </c>
      <c r="H44" s="169">
        <f t="shared" si="7"/>
        <v>3.1454882348912694E-2</v>
      </c>
      <c r="I44" s="164"/>
      <c r="J44" s="164">
        <f t="shared" si="4"/>
        <v>2.4275546960051959</v>
      </c>
      <c r="K44" s="160"/>
      <c r="L44" s="2"/>
      <c r="M44" s="166">
        <f t="shared" si="11"/>
        <v>2057</v>
      </c>
      <c r="N44" s="169">
        <f t="shared" si="8"/>
        <v>2.1828854926574826E-2</v>
      </c>
      <c r="O44" s="164"/>
      <c r="P44" s="164">
        <f t="shared" si="5"/>
        <v>1.925202114418886</v>
      </c>
      <c r="Q44" s="2"/>
    </row>
    <row r="45" spans="1:17" x14ac:dyDescent="0.2">
      <c r="A45" s="166">
        <f t="shared" si="9"/>
        <v>2058</v>
      </c>
      <c r="B45" s="169">
        <f t="shared" si="6"/>
        <v>3.2466583456019382E-2</v>
      </c>
      <c r="C45" s="164"/>
      <c r="D45" s="164">
        <f t="shared" ref="D45:D70" si="12">D44*(1+B45)</f>
        <v>2.4758787912122164</v>
      </c>
      <c r="E45" s="160"/>
      <c r="F45" s="2"/>
      <c r="G45" s="166">
        <f t="shared" si="10"/>
        <v>2058</v>
      </c>
      <c r="H45" s="169">
        <f t="shared" si="7"/>
        <v>3.1454882348912694E-2</v>
      </c>
      <c r="I45" s="164"/>
      <c r="J45" s="164">
        <f t="shared" ref="J45:J70" si="13">J44*(1+H45)</f>
        <v>2.5039131433635897</v>
      </c>
      <c r="K45" s="160"/>
      <c r="L45" s="2"/>
      <c r="M45" s="166">
        <f t="shared" si="11"/>
        <v>2058</v>
      </c>
      <c r="N45" s="169">
        <f t="shared" si="8"/>
        <v>2.1828854926574826E-2</v>
      </c>
      <c r="O45" s="164"/>
      <c r="P45" s="164">
        <f t="shared" ref="P45:P70" si="14">P44*(1+N45)</f>
        <v>1.9672270720788709</v>
      </c>
      <c r="Q45" s="2"/>
    </row>
    <row r="46" spans="1:17" x14ac:dyDescent="0.2">
      <c r="A46" s="166">
        <f t="shared" si="9"/>
        <v>2059</v>
      </c>
      <c r="B46" s="169">
        <f t="shared" si="6"/>
        <v>3.2466583456019382E-2</v>
      </c>
      <c r="C46" s="164"/>
      <c r="D46" s="164">
        <f t="shared" si="12"/>
        <v>2.5562621166140964</v>
      </c>
      <c r="E46" s="160"/>
      <c r="F46" s="2"/>
      <c r="G46" s="166">
        <f t="shared" si="10"/>
        <v>2059</v>
      </c>
      <c r="H46" s="169">
        <f t="shared" si="7"/>
        <v>3.1454882348912694E-2</v>
      </c>
      <c r="I46" s="164"/>
      <c r="J46" s="164">
        <f t="shared" si="13"/>
        <v>2.5826734366999875</v>
      </c>
      <c r="K46" s="160"/>
      <c r="L46" s="2"/>
      <c r="M46" s="166">
        <f t="shared" si="11"/>
        <v>2059</v>
      </c>
      <c r="N46" s="169">
        <f t="shared" si="8"/>
        <v>2.1828854926574826E-2</v>
      </c>
      <c r="O46" s="164"/>
      <c r="P46" s="164">
        <f t="shared" si="14"/>
        <v>2.0101693864429113</v>
      </c>
      <c r="Q46" s="2"/>
    </row>
    <row r="47" spans="1:17" x14ac:dyDescent="0.2">
      <c r="A47" s="166">
        <f t="shared" si="9"/>
        <v>2060</v>
      </c>
      <c r="B47" s="169">
        <f t="shared" si="6"/>
        <v>3.2466583456019382E-2</v>
      </c>
      <c r="C47" s="164"/>
      <c r="D47" s="164">
        <f t="shared" si="12"/>
        <v>2.6392552139586085</v>
      </c>
      <c r="E47" s="160"/>
      <c r="F47" s="2"/>
      <c r="G47" s="166">
        <f t="shared" si="10"/>
        <v>2060</v>
      </c>
      <c r="H47" s="169">
        <f t="shared" si="7"/>
        <v>3.1454882348912694E-2</v>
      </c>
      <c r="I47" s="164"/>
      <c r="J47" s="164">
        <f t="shared" si="13"/>
        <v>2.6639111257970476</v>
      </c>
      <c r="K47" s="160"/>
      <c r="L47" s="2"/>
      <c r="M47" s="166">
        <f t="shared" si="11"/>
        <v>2060</v>
      </c>
      <c r="N47" s="169">
        <f t="shared" si="8"/>
        <v>2.1828854926574826E-2</v>
      </c>
      <c r="O47" s="164"/>
      <c r="P47" s="164">
        <f t="shared" si="14"/>
        <v>2.0540490823574156</v>
      </c>
      <c r="Q47" s="2"/>
    </row>
    <row r="48" spans="1:17" x14ac:dyDescent="0.2">
      <c r="A48" s="166">
        <f t="shared" si="9"/>
        <v>2061</v>
      </c>
      <c r="B48" s="169">
        <f t="shared" si="6"/>
        <v>3.2466583456019382E-2</v>
      </c>
      <c r="C48" s="164"/>
      <c r="D48" s="164">
        <f t="shared" si="12"/>
        <v>2.7249428136243301</v>
      </c>
      <c r="E48" s="160"/>
      <c r="F48" s="2"/>
      <c r="G48" s="166">
        <f t="shared" si="10"/>
        <v>2061</v>
      </c>
      <c r="H48" s="169">
        <f t="shared" si="7"/>
        <v>3.1454882348912694E-2</v>
      </c>
      <c r="I48" s="164"/>
      <c r="J48" s="164">
        <f t="shared" si="13"/>
        <v>2.7477041368469535</v>
      </c>
      <c r="K48" s="160"/>
      <c r="L48" s="2"/>
      <c r="M48" s="166">
        <f t="shared" si="11"/>
        <v>2061</v>
      </c>
      <c r="N48" s="169">
        <f t="shared" si="8"/>
        <v>2.1828854926574826E-2</v>
      </c>
      <c r="O48" s="164"/>
      <c r="P48" s="164">
        <f t="shared" si="14"/>
        <v>2.0988866217882598</v>
      </c>
      <c r="Q48" s="2"/>
    </row>
    <row r="49" spans="1:17" x14ac:dyDescent="0.2">
      <c r="A49" s="166">
        <f t="shared" si="9"/>
        <v>2062</v>
      </c>
      <c r="B49" s="169">
        <f t="shared" si="6"/>
        <v>3.2466583456019382E-2</v>
      </c>
      <c r="C49" s="164"/>
      <c r="D49" s="164">
        <f t="shared" si="12"/>
        <v>2.8134123968957447</v>
      </c>
      <c r="E49" s="160"/>
      <c r="F49" s="2"/>
      <c r="G49" s="166">
        <f t="shared" si="10"/>
        <v>2062</v>
      </c>
      <c r="H49" s="169">
        <f t="shared" si="7"/>
        <v>3.1454882348912694E-2</v>
      </c>
      <c r="I49" s="164"/>
      <c r="J49" s="164">
        <f t="shared" si="13"/>
        <v>2.8341328472010949</v>
      </c>
      <c r="K49" s="160"/>
      <c r="L49" s="2"/>
      <c r="M49" s="166">
        <f t="shared" si="11"/>
        <v>2062</v>
      </c>
      <c r="N49" s="169">
        <f t="shared" si="8"/>
        <v>2.1828854926574826E-2</v>
      </c>
      <c r="O49" s="164"/>
      <c r="P49" s="164">
        <f t="shared" si="14"/>
        <v>2.1447029133626043</v>
      </c>
      <c r="Q49" s="2"/>
    </row>
    <row r="50" spans="1:17" x14ac:dyDescent="0.2">
      <c r="A50" s="166">
        <f t="shared" si="9"/>
        <v>2063</v>
      </c>
      <c r="B50" s="169">
        <f t="shared" si="6"/>
        <v>3.2466583456019382E-2</v>
      </c>
      <c r="C50" s="164"/>
      <c r="D50" s="164">
        <f t="shared" si="12"/>
        <v>2.90475428527576</v>
      </c>
      <c r="E50" s="160"/>
      <c r="F50" s="2"/>
      <c r="G50" s="166">
        <f t="shared" si="10"/>
        <v>2063</v>
      </c>
      <c r="H50" s="169">
        <f t="shared" si="7"/>
        <v>3.1454882348912694E-2</v>
      </c>
      <c r="I50" s="164"/>
      <c r="J50" s="164">
        <f t="shared" si="13"/>
        <v>2.9232801624709945</v>
      </c>
      <c r="K50" s="160"/>
      <c r="L50" s="2"/>
      <c r="M50" s="166">
        <f t="shared" si="11"/>
        <v>2063</v>
      </c>
      <c r="N50" s="169">
        <f t="shared" si="8"/>
        <v>2.1828854926574826E-2</v>
      </c>
      <c r="O50" s="164"/>
      <c r="P50" s="164">
        <f t="shared" si="14"/>
        <v>2.191519322118999</v>
      </c>
      <c r="Q50" s="2"/>
    </row>
    <row r="51" spans="1:17" x14ac:dyDescent="0.2">
      <c r="A51" s="166">
        <f t="shared" si="9"/>
        <v>2064</v>
      </c>
      <c r="B51" s="169">
        <f t="shared" si="6"/>
        <v>3.2466583456019382E-2</v>
      </c>
      <c r="C51" s="164"/>
      <c r="D51" s="164">
        <f t="shared" si="12"/>
        <v>2.9990617326978954</v>
      </c>
      <c r="E51" s="160"/>
      <c r="F51" s="2"/>
      <c r="G51" s="166">
        <f t="shared" si="10"/>
        <v>2064</v>
      </c>
      <c r="H51" s="169">
        <f t="shared" si="7"/>
        <v>3.1454882348912694E-2</v>
      </c>
      <c r="I51" s="164"/>
      <c r="J51" s="164">
        <f t="shared" si="13"/>
        <v>3.0152315960544303</v>
      </c>
      <c r="K51" s="160"/>
      <c r="L51" s="2"/>
      <c r="M51" s="166">
        <f t="shared" si="11"/>
        <v>2064</v>
      </c>
      <c r="N51" s="169">
        <f t="shared" si="8"/>
        <v>2.1828854926574826E-2</v>
      </c>
      <c r="O51" s="164"/>
      <c r="P51" s="164">
        <f t="shared" si="14"/>
        <v>2.2393576794703201</v>
      </c>
      <c r="Q51" s="2"/>
    </row>
    <row r="52" spans="1:17" x14ac:dyDescent="0.2">
      <c r="A52" s="166">
        <f t="shared" si="9"/>
        <v>2065</v>
      </c>
      <c r="B52" s="169">
        <f t="shared" si="6"/>
        <v>3.2466583456019382E-2</v>
      </c>
      <c r="C52" s="164"/>
      <c r="D52" s="164">
        <f t="shared" si="12"/>
        <v>3.0964310207322856</v>
      </c>
      <c r="E52" s="160"/>
      <c r="F52" s="2"/>
      <c r="G52" s="166">
        <f t="shared" si="10"/>
        <v>2065</v>
      </c>
      <c r="H52" s="169">
        <f t="shared" si="7"/>
        <v>3.1454882348912694E-2</v>
      </c>
      <c r="I52" s="164"/>
      <c r="J52" s="164">
        <f t="shared" si="13"/>
        <v>3.1100753511630468</v>
      </c>
      <c r="K52" s="160"/>
      <c r="L52" s="2"/>
      <c r="M52" s="166">
        <f t="shared" si="11"/>
        <v>2065</v>
      </c>
      <c r="N52" s="169">
        <f t="shared" si="8"/>
        <v>2.1828854926574826E-2</v>
      </c>
      <c r="O52" s="164"/>
      <c r="P52" s="164">
        <f t="shared" si="14"/>
        <v>2.288240293384189</v>
      </c>
      <c r="Q52" s="2"/>
    </row>
    <row r="53" spans="1:17" x14ac:dyDescent="0.2">
      <c r="A53" s="166">
        <f t="shared" si="9"/>
        <v>2066</v>
      </c>
      <c r="B53" s="169">
        <f t="shared" si="6"/>
        <v>3.2466583456019382E-2</v>
      </c>
      <c r="C53" s="164"/>
      <c r="D53" s="164">
        <f t="shared" si="12"/>
        <v>3.1969615568826977</v>
      </c>
      <c r="E53" s="160"/>
      <c r="F53" s="2"/>
      <c r="G53" s="166">
        <f t="shared" si="10"/>
        <v>2066</v>
      </c>
      <c r="H53" s="169">
        <f t="shared" si="7"/>
        <v>3.1454882348912694E-2</v>
      </c>
      <c r="I53" s="164"/>
      <c r="J53" s="164">
        <f t="shared" si="13"/>
        <v>3.2079024054301337</v>
      </c>
      <c r="K53" s="160"/>
      <c r="L53" s="2"/>
      <c r="M53" s="166">
        <f t="shared" si="11"/>
        <v>2066</v>
      </c>
      <c r="N53" s="169">
        <f t="shared" si="8"/>
        <v>2.1828854926574826E-2</v>
      </c>
      <c r="O53" s="164"/>
      <c r="P53" s="164">
        <f t="shared" si="14"/>
        <v>2.3381899587856156</v>
      </c>
      <c r="Q53" s="2"/>
    </row>
    <row r="54" spans="1:17" x14ac:dyDescent="0.2">
      <c r="A54" s="166">
        <f t="shared" si="9"/>
        <v>2067</v>
      </c>
      <c r="B54" s="169">
        <f t="shared" si="6"/>
        <v>3.2466583456019382E-2</v>
      </c>
      <c r="C54" s="164"/>
      <c r="D54" s="164">
        <f t="shared" si="12"/>
        <v>3.3007559760749152</v>
      </c>
      <c r="E54" s="160"/>
      <c r="F54" s="2"/>
      <c r="G54" s="166">
        <f t="shared" si="10"/>
        <v>2067</v>
      </c>
      <c r="H54" s="169">
        <f t="shared" si="7"/>
        <v>3.1454882348912694E-2</v>
      </c>
      <c r="I54" s="164"/>
      <c r="J54" s="164">
        <f t="shared" si="13"/>
        <v>3.3088065981797325</v>
      </c>
      <c r="K54" s="160"/>
      <c r="L54" s="2"/>
      <c r="M54" s="166">
        <f t="shared" si="11"/>
        <v>2067</v>
      </c>
      <c r="N54" s="169">
        <f t="shared" si="8"/>
        <v>2.1828854926574826E-2</v>
      </c>
      <c r="O54" s="164"/>
      <c r="P54" s="164">
        <f t="shared" si="14"/>
        <v>2.3892299681867208</v>
      </c>
      <c r="Q54" s="2"/>
    </row>
    <row r="55" spans="1:17" x14ac:dyDescent="0.2">
      <c r="A55" s="166">
        <f t="shared" si="9"/>
        <v>2068</v>
      </c>
      <c r="B55" s="169">
        <f t="shared" si="6"/>
        <v>3.2466583456019382E-2</v>
      </c>
      <c r="C55" s="164"/>
      <c r="D55" s="164">
        <f t="shared" si="12"/>
        <v>3.4079202454401063</v>
      </c>
      <c r="E55" s="160"/>
      <c r="F55" s="2"/>
      <c r="G55" s="166">
        <f t="shared" si="10"/>
        <v>2068</v>
      </c>
      <c r="H55" s="169">
        <f t="shared" si="7"/>
        <v>3.1454882348912694E-2</v>
      </c>
      <c r="I55" s="164"/>
      <c r="J55" s="164">
        <f t="shared" si="13"/>
        <v>3.4128847204407822</v>
      </c>
      <c r="K55" s="160"/>
      <c r="L55" s="2"/>
      <c r="M55" s="166">
        <f t="shared" si="11"/>
        <v>2068</v>
      </c>
      <c r="N55" s="169">
        <f t="shared" si="8"/>
        <v>2.1828854926574826E-2</v>
      </c>
      <c r="O55" s="164"/>
      <c r="P55" s="164">
        <f t="shared" si="14"/>
        <v>2.4413841225484938</v>
      </c>
      <c r="Q55" s="2"/>
    </row>
    <row r="56" spans="1:17" x14ac:dyDescent="0.2">
      <c r="A56" s="166">
        <f t="shared" si="9"/>
        <v>2069</v>
      </c>
      <c r="B56" s="169">
        <f t="shared" si="6"/>
        <v>3.2466583456019382E-2</v>
      </c>
      <c r="C56" s="164"/>
      <c r="D56" s="164">
        <f t="shared" si="12"/>
        <v>3.5185637725001455</v>
      </c>
      <c r="E56" s="160"/>
      <c r="F56" s="2"/>
      <c r="G56" s="166">
        <f t="shared" si="10"/>
        <v>2069</v>
      </c>
      <c r="H56" s="169">
        <f t="shared" si="7"/>
        <v>3.1454882348912694E-2</v>
      </c>
      <c r="I56" s="164"/>
      <c r="J56" s="164">
        <f t="shared" si="13"/>
        <v>3.5202366077926488</v>
      </c>
      <c r="K56" s="160"/>
      <c r="L56" s="2"/>
      <c r="M56" s="166">
        <f t="shared" si="11"/>
        <v>2069</v>
      </c>
      <c r="N56" s="169">
        <f t="shared" si="8"/>
        <v>2.1828854926574826E-2</v>
      </c>
      <c r="O56" s="164"/>
      <c r="P56" s="164">
        <f t="shared" si="14"/>
        <v>2.4946767423796481</v>
      </c>
      <c r="Q56" s="2"/>
    </row>
    <row r="57" spans="1:17" x14ac:dyDescent="0.2">
      <c r="A57" s="166">
        <f t="shared" si="9"/>
        <v>2070</v>
      </c>
      <c r="B57" s="169">
        <f t="shared" si="6"/>
        <v>3.2466583456019382E-2</v>
      </c>
      <c r="C57" s="164"/>
      <c r="D57" s="164">
        <f t="shared" si="12"/>
        <v>3.6327995168653477</v>
      </c>
      <c r="E57" s="160"/>
      <c r="F57" s="2"/>
      <c r="G57" s="166">
        <f t="shared" si="10"/>
        <v>2070</v>
      </c>
      <c r="H57" s="169">
        <f t="shared" si="7"/>
        <v>3.1454882348912694E-2</v>
      </c>
      <c r="I57" s="164"/>
      <c r="J57" s="164">
        <f t="shared" si="13"/>
        <v>3.630965236131102</v>
      </c>
      <c r="K57" s="160"/>
      <c r="L57" s="2"/>
      <c r="M57" s="166">
        <f t="shared" si="11"/>
        <v>2070</v>
      </c>
      <c r="N57" s="169">
        <f t="shared" si="8"/>
        <v>2.1828854926574826E-2</v>
      </c>
      <c r="O57" s="164"/>
      <c r="P57" s="164">
        <f t="shared" si="14"/>
        <v>2.5491326790777538</v>
      </c>
      <c r="Q57" s="2"/>
    </row>
    <row r="58" spans="1:17" x14ac:dyDescent="0.2">
      <c r="A58" s="166">
        <f t="shared" si="9"/>
        <v>2071</v>
      </c>
      <c r="B58" s="169">
        <f t="shared" si="6"/>
        <v>3.2466583456019382E-2</v>
      </c>
      <c r="C58" s="164"/>
      <c r="D58" s="164">
        <f t="shared" si="12"/>
        <v>3.7507441055586432</v>
      </c>
      <c r="E58" s="160"/>
      <c r="F58" s="2"/>
      <c r="G58" s="166">
        <f t="shared" si="10"/>
        <v>2071</v>
      </c>
      <c r="H58" s="169">
        <f t="shared" si="7"/>
        <v>3.1454882348912694E-2</v>
      </c>
      <c r="I58" s="164"/>
      <c r="J58" s="164">
        <f t="shared" si="13"/>
        <v>3.7451768204465976</v>
      </c>
      <c r="K58" s="160"/>
      <c r="L58" s="2"/>
      <c r="M58" s="166">
        <f t="shared" si="11"/>
        <v>2071</v>
      </c>
      <c r="N58" s="169">
        <f t="shared" si="8"/>
        <v>2.1828854926574826E-2</v>
      </c>
      <c r="O58" s="164"/>
      <c r="P58" s="164">
        <f t="shared" si="14"/>
        <v>2.604777326517933</v>
      </c>
      <c r="Q58" s="2"/>
    </row>
    <row r="59" spans="1:17" x14ac:dyDescent="0.2">
      <c r="A59" s="166">
        <f t="shared" si="9"/>
        <v>2072</v>
      </c>
      <c r="B59" s="169">
        <f t="shared" si="6"/>
        <v>3.2466583456019382E-2</v>
      </c>
      <c r="C59" s="164"/>
      <c r="D59" s="164">
        <f t="shared" si="12"/>
        <v>3.8725179520839359</v>
      </c>
      <c r="E59" s="160"/>
      <c r="F59" s="2"/>
      <c r="G59" s="166">
        <f t="shared" si="10"/>
        <v>2072</v>
      </c>
      <c r="H59" s="169">
        <f t="shared" si="7"/>
        <v>3.1454882348912694E-2</v>
      </c>
      <c r="I59" s="164"/>
      <c r="J59" s="164">
        <f t="shared" si="13"/>
        <v>3.8629809167096201</v>
      </c>
      <c r="K59" s="160"/>
      <c r="L59" s="2"/>
      <c r="M59" s="166">
        <f t="shared" si="11"/>
        <v>2072</v>
      </c>
      <c r="N59" s="169">
        <f t="shared" si="8"/>
        <v>2.1828854926574826E-2</v>
      </c>
      <c r="O59" s="164"/>
      <c r="P59" s="164">
        <f t="shared" si="14"/>
        <v>2.6616366328945245</v>
      </c>
      <c r="Q59" s="2"/>
    </row>
    <row r="60" spans="1:17" x14ac:dyDescent="0.2">
      <c r="A60" s="166">
        <f t="shared" si="9"/>
        <v>2073</v>
      </c>
      <c r="B60" s="169">
        <f t="shared" si="6"/>
        <v>3.2466583456019382E-2</v>
      </c>
      <c r="C60" s="164"/>
      <c r="D60" s="164">
        <f t="shared" si="12"/>
        <v>3.9982453793602022</v>
      </c>
      <c r="E60" s="160"/>
      <c r="F60" s="2"/>
      <c r="G60" s="166">
        <f t="shared" si="10"/>
        <v>2073</v>
      </c>
      <c r="H60" s="169">
        <f t="shared" si="7"/>
        <v>3.1454882348912694E-2</v>
      </c>
      <c r="I60" s="164"/>
      <c r="J60" s="164">
        <f t="shared" si="13"/>
        <v>3.984490526960816</v>
      </c>
      <c r="K60" s="160"/>
      <c r="L60" s="2"/>
      <c r="M60" s="166">
        <f t="shared" si="11"/>
        <v>2073</v>
      </c>
      <c r="N60" s="169">
        <f t="shared" si="8"/>
        <v>2.1828854926574826E-2</v>
      </c>
      <c r="O60" s="164"/>
      <c r="P60" s="164">
        <f t="shared" si="14"/>
        <v>2.7197371128212362</v>
      </c>
      <c r="Q60" s="2"/>
    </row>
    <row r="61" spans="1:17" x14ac:dyDescent="0.2">
      <c r="A61" s="166">
        <f t="shared" si="9"/>
        <v>2074</v>
      </c>
      <c r="B61" s="169">
        <f t="shared" si="6"/>
        <v>3.2466583456019382E-2</v>
      </c>
      <c r="C61" s="164"/>
      <c r="D61" s="164">
        <f t="shared" si="12"/>
        <v>4.1280547466468445</v>
      </c>
      <c r="E61" s="160"/>
      <c r="F61" s="2"/>
      <c r="G61" s="166">
        <f t="shared" si="10"/>
        <v>2074</v>
      </c>
      <c r="H61" s="169">
        <f t="shared" si="7"/>
        <v>3.1454882348912694E-2</v>
      </c>
      <c r="I61" s="164"/>
      <c r="J61" s="164">
        <f t="shared" si="13"/>
        <v>4.1098222077067259</v>
      </c>
      <c r="K61" s="160"/>
      <c r="L61" s="2"/>
      <c r="M61" s="166">
        <f t="shared" si="11"/>
        <v>2074</v>
      </c>
      <c r="N61" s="169">
        <f t="shared" si="8"/>
        <v>2.1828854926574826E-2</v>
      </c>
      <c r="O61" s="164"/>
      <c r="P61" s="164">
        <f t="shared" si="14"/>
        <v>2.7791058596954326</v>
      </c>
      <c r="Q61" s="2"/>
    </row>
    <row r="62" spans="1:17" x14ac:dyDescent="0.2">
      <c r="A62" s="166">
        <f t="shared" si="9"/>
        <v>2075</v>
      </c>
      <c r="B62" s="169">
        <f t="shared" si="6"/>
        <v>3.2466583456019382E-2</v>
      </c>
      <c r="C62" s="164"/>
      <c r="D62" s="164">
        <f t="shared" si="12"/>
        <v>4.2620785805898711</v>
      </c>
      <c r="E62" s="160"/>
      <c r="F62" s="2"/>
      <c r="G62" s="166">
        <f t="shared" si="10"/>
        <v>2075</v>
      </c>
      <c r="H62" s="169">
        <f t="shared" si="7"/>
        <v>3.1454882348912694E-2</v>
      </c>
      <c r="I62" s="164"/>
      <c r="J62" s="164">
        <f t="shared" si="13"/>
        <v>4.2390961817250892</v>
      </c>
      <c r="K62" s="160"/>
      <c r="L62" s="2"/>
      <c r="M62" s="166">
        <f t="shared" si="11"/>
        <v>2075</v>
      </c>
      <c r="N62" s="169">
        <f t="shared" si="8"/>
        <v>2.1828854926574826E-2</v>
      </c>
      <c r="O62" s="164"/>
      <c r="P62" s="164">
        <f t="shared" si="14"/>
        <v>2.8397705583323183</v>
      </c>
      <c r="Q62" s="2"/>
    </row>
    <row r="63" spans="1:17" x14ac:dyDescent="0.2">
      <c r="A63" s="166">
        <f t="shared" si="9"/>
        <v>2076</v>
      </c>
      <c r="B63" s="169">
        <f t="shared" si="6"/>
        <v>3.2466583456019382E-2</v>
      </c>
      <c r="C63" s="164"/>
      <c r="D63" s="164">
        <f t="shared" si="12"/>
        <v>4.4004537105227044</v>
      </c>
      <c r="E63" s="160"/>
      <c r="F63" s="2"/>
      <c r="G63" s="166">
        <f t="shared" si="10"/>
        <v>2076</v>
      </c>
      <c r="H63" s="169">
        <f t="shared" si="7"/>
        <v>3.1454882348912694E-2</v>
      </c>
      <c r="I63" s="164"/>
      <c r="J63" s="164">
        <f t="shared" si="13"/>
        <v>4.3724364533869773</v>
      </c>
      <c r="K63" s="160"/>
      <c r="L63" s="2"/>
      <c r="M63" s="166">
        <f t="shared" si="11"/>
        <v>2076</v>
      </c>
      <c r="N63" s="169">
        <f t="shared" si="8"/>
        <v>2.1828854926574826E-2</v>
      </c>
      <c r="O63" s="164"/>
      <c r="P63" s="164">
        <f t="shared" si="14"/>
        <v>2.9017594978749131</v>
      </c>
      <c r="Q63" s="2"/>
    </row>
    <row r="64" spans="1:17" x14ac:dyDescent="0.2">
      <c r="A64" s="166">
        <f t="shared" si="9"/>
        <v>2077</v>
      </c>
      <c r="B64" s="169">
        <f t="shared" si="6"/>
        <v>3.2466583456019382E-2</v>
      </c>
      <c r="C64" s="164"/>
      <c r="D64" s="164">
        <f t="shared" si="12"/>
        <v>4.5433214081597395</v>
      </c>
      <c r="E64" s="160"/>
      <c r="F64" s="2"/>
      <c r="G64" s="166">
        <f t="shared" si="10"/>
        <v>2077</v>
      </c>
      <c r="H64" s="169">
        <f t="shared" si="7"/>
        <v>3.1454882348912694E-2</v>
      </c>
      <c r="I64" s="164"/>
      <c r="J64" s="164">
        <f t="shared" si="13"/>
        <v>4.5099709276063615</v>
      </c>
      <c r="K64" s="160"/>
      <c r="L64" s="2"/>
      <c r="M64" s="166">
        <f t="shared" si="11"/>
        <v>2077</v>
      </c>
      <c r="N64" s="169">
        <f t="shared" si="8"/>
        <v>2.1828854926574826E-2</v>
      </c>
      <c r="O64" s="164"/>
      <c r="P64" s="164">
        <f t="shared" si="14"/>
        <v>2.9651015849858351</v>
      </c>
      <c r="Q64" s="2"/>
    </row>
    <row r="65" spans="1:17" x14ac:dyDescent="0.2">
      <c r="A65" s="166">
        <f t="shared" si="9"/>
        <v>2078</v>
      </c>
      <c r="B65" s="169">
        <f t="shared" si="6"/>
        <v>3.2466583456019382E-2</v>
      </c>
      <c r="C65" s="164"/>
      <c r="D65" s="164">
        <f t="shared" si="12"/>
        <v>4.6908275318252768</v>
      </c>
      <c r="E65" s="160"/>
      <c r="F65" s="2"/>
      <c r="G65" s="166">
        <f t="shared" si="10"/>
        <v>2078</v>
      </c>
      <c r="H65" s="169">
        <f t="shared" si="7"/>
        <v>3.1454882348912694E-2</v>
      </c>
      <c r="I65" s="164"/>
      <c r="J65" s="164">
        <f t="shared" si="13"/>
        <v>4.6518315325312365</v>
      </c>
      <c r="K65" s="160"/>
      <c r="L65" s="2"/>
      <c r="M65" s="166">
        <f t="shared" si="11"/>
        <v>2078</v>
      </c>
      <c r="N65" s="169">
        <f t="shared" si="8"/>
        <v>2.1828854926574826E-2</v>
      </c>
      <c r="O65" s="164"/>
      <c r="P65" s="164">
        <f t="shared" si="14"/>
        <v>3.0298263573270479</v>
      </c>
      <c r="Q65" s="2"/>
    </row>
    <row r="66" spans="1:17" x14ac:dyDescent="0.2">
      <c r="A66" s="166">
        <f t="shared" si="9"/>
        <v>2079</v>
      </c>
      <c r="B66" s="169">
        <f t="shared" si="6"/>
        <v>3.2466583456019382E-2</v>
      </c>
      <c r="C66" s="164"/>
      <c r="D66" s="164">
        <f t="shared" si="12"/>
        <v>4.8431226753650751</v>
      </c>
      <c r="E66" s="160"/>
      <c r="F66" s="2"/>
      <c r="G66" s="166">
        <f t="shared" si="10"/>
        <v>2079</v>
      </c>
      <c r="H66" s="169">
        <f t="shared" si="7"/>
        <v>3.1454882348912694E-2</v>
      </c>
      <c r="I66" s="164"/>
      <c r="J66" s="164">
        <f t="shared" si="13"/>
        <v>4.7981543460939688</v>
      </c>
      <c r="K66" s="160"/>
      <c r="L66" s="2"/>
      <c r="M66" s="166">
        <f t="shared" si="11"/>
        <v>2079</v>
      </c>
      <c r="N66" s="169">
        <f t="shared" si="8"/>
        <v>2.1828854926574826E-2</v>
      </c>
      <c r="O66" s="164"/>
      <c r="P66" s="164">
        <f t="shared" si="14"/>
        <v>3.0959639973338526</v>
      </c>
      <c r="Q66" s="2"/>
    </row>
    <row r="67" spans="1:17" x14ac:dyDescent="0.2">
      <c r="A67" s="166">
        <f t="shared" si="9"/>
        <v>2080</v>
      </c>
      <c r="B67" s="169">
        <f t="shared" si="6"/>
        <v>3.2466583456019382E-2</v>
      </c>
      <c r="C67" s="164"/>
      <c r="D67" s="164">
        <f t="shared" si="12"/>
        <v>5.0003623218925553</v>
      </c>
      <c r="E67" s="160"/>
      <c r="F67" s="2"/>
      <c r="G67" s="166">
        <f t="shared" si="10"/>
        <v>2080</v>
      </c>
      <c r="H67" s="169">
        <f t="shared" si="7"/>
        <v>3.1454882348912694E-2</v>
      </c>
      <c r="I67" s="164"/>
      <c r="J67" s="164">
        <f t="shared" si="13"/>
        <v>4.949079726542279</v>
      </c>
      <c r="K67" s="160"/>
      <c r="L67" s="2"/>
      <c r="M67" s="166">
        <f t="shared" si="11"/>
        <v>2080</v>
      </c>
      <c r="N67" s="169">
        <f t="shared" si="8"/>
        <v>2.1828854926574826E-2</v>
      </c>
      <c r="O67" s="164"/>
      <c r="P67" s="164">
        <f t="shared" si="14"/>
        <v>3.1635453462895522</v>
      </c>
      <c r="Q67" s="2"/>
    </row>
    <row r="68" spans="1:17" x14ac:dyDescent="0.2">
      <c r="A68" s="166">
        <f t="shared" si="9"/>
        <v>2081</v>
      </c>
      <c r="B68" s="169">
        <f t="shared" si="6"/>
        <v>3.2466583456019382E-2</v>
      </c>
      <c r="C68" s="164"/>
      <c r="D68" s="164">
        <f t="shared" si="12"/>
        <v>5.1627070025266146</v>
      </c>
      <c r="E68" s="160"/>
      <c r="F68" s="2"/>
      <c r="G68" s="166">
        <f t="shared" si="10"/>
        <v>2081</v>
      </c>
      <c r="H68" s="169">
        <f t="shared" si="7"/>
        <v>3.1454882348912694E-2</v>
      </c>
      <c r="I68" s="164"/>
      <c r="J68" s="164">
        <f t="shared" si="13"/>
        <v>5.1047524470760557</v>
      </c>
      <c r="K68" s="160"/>
      <c r="L68" s="2"/>
      <c r="M68" s="166">
        <f t="shared" si="11"/>
        <v>2081</v>
      </c>
      <c r="N68" s="169">
        <f t="shared" si="8"/>
        <v>2.1828854926574826E-2</v>
      </c>
      <c r="O68" s="164"/>
      <c r="P68" s="164">
        <f t="shared" si="14"/>
        <v>3.2326019187073478</v>
      </c>
      <c r="Q68" s="2"/>
    </row>
    <row r="69" spans="1:17" x14ac:dyDescent="0.2">
      <c r="A69" s="166">
        <f t="shared" si="9"/>
        <v>2082</v>
      </c>
      <c r="B69" s="169">
        <f t="shared" si="6"/>
        <v>3.2466583456019382E-2</v>
      </c>
      <c r="C69" s="164"/>
      <c r="D69" s="164">
        <f t="shared" si="12"/>
        <v>5.3303224602831207</v>
      </c>
      <c r="E69" s="160"/>
      <c r="F69" s="2"/>
      <c r="G69" s="166">
        <f t="shared" si="10"/>
        <v>2082</v>
      </c>
      <c r="H69" s="169">
        <f t="shared" si="7"/>
        <v>3.1454882348912694E-2</v>
      </c>
      <c r="I69" s="164"/>
      <c r="J69" s="164">
        <f t="shared" si="13"/>
        <v>5.265321834719157</v>
      </c>
      <c r="K69" s="160"/>
      <c r="L69" s="2"/>
      <c r="M69" s="166">
        <f t="shared" si="11"/>
        <v>2082</v>
      </c>
      <c r="N69" s="169">
        <f t="shared" si="8"/>
        <v>2.1828854926574826E-2</v>
      </c>
      <c r="O69" s="164"/>
      <c r="P69" s="164">
        <f t="shared" si="14"/>
        <v>3.303165917026178</v>
      </c>
      <c r="Q69" s="2"/>
    </row>
    <row r="70" spans="1:17" x14ac:dyDescent="0.2">
      <c r="A70" s="166">
        <f t="shared" si="9"/>
        <v>2083</v>
      </c>
      <c r="B70" s="169">
        <f t="shared" si="6"/>
        <v>3.2466583456019382E-2</v>
      </c>
      <c r="C70" s="164"/>
      <c r="D70" s="164">
        <f t="shared" si="12"/>
        <v>5.5033798192873968</v>
      </c>
      <c r="E70" s="160"/>
      <c r="F70" s="2"/>
      <c r="G70" s="166">
        <f t="shared" si="10"/>
        <v>2083</v>
      </c>
      <c r="H70" s="169">
        <f t="shared" si="7"/>
        <v>3.1454882348912694E-2</v>
      </c>
      <c r="I70" s="164"/>
      <c r="J70" s="164">
        <f t="shared" si="13"/>
        <v>5.4309419135594093</v>
      </c>
      <c r="K70" s="160"/>
      <c r="L70" s="2"/>
      <c r="M70" s="166">
        <f t="shared" si="11"/>
        <v>2083</v>
      </c>
      <c r="N70" s="169">
        <f t="shared" si="8"/>
        <v>2.1828854926574826E-2</v>
      </c>
      <c r="O70" s="164"/>
      <c r="P70" s="164">
        <f t="shared" si="14"/>
        <v>3.3752702466273488</v>
      </c>
      <c r="Q70" s="2"/>
    </row>
    <row r="71" spans="1:17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</sheetData>
  <mergeCells count="9">
    <mergeCell ref="A3:D4"/>
    <mergeCell ref="M3:P4"/>
    <mergeCell ref="G3:J4"/>
    <mergeCell ref="A1:D1"/>
    <mergeCell ref="G1:J1"/>
    <mergeCell ref="M1:P1"/>
    <mergeCell ref="A2:D2"/>
    <mergeCell ref="G2:J2"/>
    <mergeCell ref="M2:P2"/>
  </mergeCells>
  <printOptions horizontalCentered="1"/>
  <pageMargins left="1" right="1" top="1" bottom="1" header="1" footer="1"/>
  <pageSetup scale="66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839C8-F9BB-4877-8EA9-71BC993CBD9A}">
  <sheetPr>
    <tabColor rgb="FF00B050"/>
  </sheetPr>
  <dimension ref="B2:C9"/>
  <sheetViews>
    <sheetView workbookViewId="0">
      <selection activeCell="D6" sqref="D6"/>
    </sheetView>
  </sheetViews>
  <sheetFormatPr defaultRowHeight="12.75" x14ac:dyDescent="0.2"/>
  <cols>
    <col min="2" max="2" width="11.140625" customWidth="1"/>
    <col min="3" max="3" width="37" customWidth="1"/>
  </cols>
  <sheetData>
    <row r="2" spans="2:3" x14ac:dyDescent="0.2">
      <c r="B2" s="6" t="s">
        <v>9</v>
      </c>
      <c r="C2" s="5" t="s">
        <v>8</v>
      </c>
    </row>
    <row r="3" spans="2:3" x14ac:dyDescent="0.2">
      <c r="B3" s="3">
        <v>1</v>
      </c>
      <c r="C3" s="4" t="s">
        <v>7</v>
      </c>
    </row>
    <row r="4" spans="2:3" x14ac:dyDescent="0.2">
      <c r="B4" s="3">
        <v>2</v>
      </c>
      <c r="C4" s="1" t="s">
        <v>6</v>
      </c>
    </row>
    <row r="5" spans="2:3" x14ac:dyDescent="0.2">
      <c r="B5" s="3">
        <v>3</v>
      </c>
      <c r="C5" s="1" t="s">
        <v>5</v>
      </c>
    </row>
    <row r="6" spans="2:3" x14ac:dyDescent="0.2">
      <c r="B6" s="3">
        <v>4</v>
      </c>
      <c r="C6" s="4" t="s">
        <v>4</v>
      </c>
    </row>
    <row r="7" spans="2:3" x14ac:dyDescent="0.2">
      <c r="B7" s="3">
        <v>5</v>
      </c>
      <c r="C7" t="s">
        <v>3</v>
      </c>
    </row>
    <row r="8" spans="2:3" x14ac:dyDescent="0.2">
      <c r="B8" s="3">
        <v>6</v>
      </c>
      <c r="C8" t="s">
        <v>2</v>
      </c>
    </row>
    <row r="9" spans="2:3" x14ac:dyDescent="0.2">
      <c r="B9" s="2" t="s">
        <v>1</v>
      </c>
      <c r="C9" s="1" t="s">
        <v>0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D3B97-DD00-42EF-A885-6B77D1FD179D}">
  <sheetPr>
    <tabColor indexed="17"/>
    <pageSetUpPr fitToPage="1"/>
  </sheetPr>
  <dimension ref="A1:AH389"/>
  <sheetViews>
    <sheetView workbookViewId="0">
      <pane ySplit="15" topLeftCell="A16" activePane="bottomLeft" state="frozen"/>
      <selection activeCell="D6" sqref="D6"/>
      <selection pane="bottomLeft" activeCell="A4" sqref="A4"/>
    </sheetView>
  </sheetViews>
  <sheetFormatPr defaultColWidth="9.140625" defaultRowHeight="12.75" x14ac:dyDescent="0.2"/>
  <cols>
    <col min="1" max="1" width="25.5703125" style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0.7109375" style="1" bestFit="1" customWidth="1"/>
    <col min="6" max="6" width="10.85546875" style="1" bestFit="1" customWidth="1"/>
    <col min="7" max="7" width="11" style="1" bestFit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8.285156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172" t="s">
        <v>278</v>
      </c>
      <c r="B1" s="173"/>
      <c r="C1" s="173"/>
      <c r="D1" s="173"/>
      <c r="E1" s="173"/>
      <c r="F1" s="174"/>
      <c r="G1" s="173"/>
      <c r="H1" s="173"/>
      <c r="I1" s="173"/>
      <c r="J1" s="175"/>
      <c r="K1" s="173"/>
      <c r="L1" s="173"/>
      <c r="M1" s="2"/>
      <c r="O1" s="172" t="s">
        <v>278</v>
      </c>
      <c r="P1" s="173"/>
      <c r="Q1" s="173"/>
      <c r="R1" s="173"/>
      <c r="S1" s="173"/>
      <c r="T1" s="173"/>
      <c r="Z1" s="2"/>
      <c r="AA1" s="175" t="s">
        <v>277</v>
      </c>
      <c r="AB1" s="173"/>
      <c r="AC1" s="173"/>
      <c r="AD1" s="173"/>
      <c r="AE1" s="173"/>
      <c r="AF1" s="173"/>
      <c r="AG1" s="173"/>
      <c r="AH1" s="2"/>
    </row>
    <row r="2" spans="1:34" ht="15.75" x14ac:dyDescent="0.25">
      <c r="A2" s="172" t="s">
        <v>276</v>
      </c>
      <c r="B2" s="173"/>
      <c r="C2" s="173"/>
      <c r="D2" s="173"/>
      <c r="E2" s="173"/>
      <c r="F2" s="174"/>
      <c r="G2" s="173"/>
      <c r="H2" s="173"/>
      <c r="I2" s="173"/>
      <c r="J2" s="175"/>
      <c r="K2" s="173"/>
      <c r="L2" s="173"/>
      <c r="M2" s="2"/>
      <c r="O2" s="175" t="s">
        <v>275</v>
      </c>
      <c r="P2" s="173"/>
      <c r="Q2" s="173"/>
      <c r="R2" s="173"/>
      <c r="S2" s="173"/>
      <c r="T2" s="173"/>
      <c r="Z2" s="2"/>
      <c r="AA2" s="175" t="s">
        <v>274</v>
      </c>
      <c r="AB2" s="173"/>
      <c r="AC2" s="173"/>
      <c r="AD2" s="173"/>
      <c r="AE2" s="173"/>
      <c r="AF2" s="173"/>
      <c r="AG2" s="173"/>
      <c r="AH2" s="2"/>
    </row>
    <row r="3" spans="1:34" ht="15.75" x14ac:dyDescent="0.25">
      <c r="A3" s="172"/>
      <c r="B3" s="173"/>
      <c r="C3" s="173"/>
      <c r="D3" s="173"/>
      <c r="E3" s="173"/>
      <c r="F3" s="174"/>
      <c r="G3" s="173"/>
      <c r="H3" s="173"/>
      <c r="I3" s="173"/>
      <c r="J3" s="175"/>
      <c r="K3" s="173"/>
      <c r="L3" s="173"/>
      <c r="M3" s="2"/>
      <c r="O3" s="175"/>
      <c r="P3" s="173"/>
      <c r="Q3" s="173"/>
      <c r="R3" s="173"/>
      <c r="S3" s="173"/>
      <c r="T3" s="173"/>
      <c r="Z3" s="2"/>
      <c r="AA3" s="175"/>
      <c r="AB3" s="173"/>
      <c r="AC3" s="173"/>
      <c r="AD3" s="173"/>
      <c r="AE3" s="173"/>
      <c r="AF3" s="173"/>
      <c r="AG3" s="173"/>
      <c r="AH3" s="2"/>
    </row>
    <row r="4" spans="1:34" ht="15.75" x14ac:dyDescent="0.25">
      <c r="A4" s="172"/>
      <c r="B4" s="173"/>
      <c r="C4" s="173"/>
      <c r="D4" s="173"/>
      <c r="E4" s="173"/>
      <c r="F4" s="174"/>
      <c r="G4" s="173"/>
      <c r="H4" s="173"/>
      <c r="I4" s="173"/>
      <c r="J4" s="175"/>
      <c r="K4" s="173"/>
      <c r="L4" s="173"/>
      <c r="M4" s="2"/>
      <c r="P4" s="176"/>
      <c r="Q4" s="176"/>
      <c r="R4" s="176"/>
      <c r="S4" s="176"/>
      <c r="T4" s="176"/>
      <c r="Z4" s="2"/>
      <c r="AA4" s="177"/>
      <c r="AH4" s="2"/>
    </row>
    <row r="5" spans="1:34" x14ac:dyDescent="0.2">
      <c r="A5" s="10"/>
      <c r="B5" s="161" t="s">
        <v>273</v>
      </c>
      <c r="D5" s="10"/>
      <c r="F5" s="10"/>
      <c r="G5" s="10" t="s">
        <v>247</v>
      </c>
      <c r="H5" s="137"/>
      <c r="J5" s="10"/>
      <c r="K5" s="10"/>
      <c r="L5" s="10"/>
      <c r="M5" s="2"/>
      <c r="O5" s="136" t="str">
        <f>A10</f>
        <v>Bayside Common</v>
      </c>
      <c r="P5" s="6" t="s">
        <v>10</v>
      </c>
      <c r="Q5" s="6" t="s">
        <v>155</v>
      </c>
      <c r="R5" s="6" t="s">
        <v>241</v>
      </c>
      <c r="S5" s="6" t="s">
        <v>153</v>
      </c>
      <c r="T5" s="6" t="s">
        <v>240</v>
      </c>
      <c r="Z5" s="2"/>
      <c r="AA5" s="176"/>
      <c r="AB5" s="176"/>
      <c r="AC5" s="176"/>
      <c r="AD5" s="178"/>
      <c r="AE5" s="176"/>
      <c r="AF5" s="176"/>
      <c r="AG5" s="10" t="s">
        <v>10</v>
      </c>
      <c r="AH5" s="2"/>
    </row>
    <row r="6" spans="1:34" x14ac:dyDescent="0.2">
      <c r="A6" s="10"/>
      <c r="B6" s="10" t="s">
        <v>272</v>
      </c>
      <c r="C6" s="161" t="s">
        <v>267</v>
      </c>
      <c r="D6" s="10" t="s">
        <v>266</v>
      </c>
      <c r="E6" s="10" t="s">
        <v>247</v>
      </c>
      <c r="F6" s="179" t="s">
        <v>269</v>
      </c>
      <c r="G6" s="161" t="s">
        <v>271</v>
      </c>
      <c r="H6" s="137"/>
      <c r="J6" s="161" t="s">
        <v>270</v>
      </c>
      <c r="K6" s="10" t="s">
        <v>269</v>
      </c>
      <c r="L6" s="10" t="s">
        <v>264</v>
      </c>
      <c r="M6" s="2"/>
      <c r="O6" s="180" t="s">
        <v>268</v>
      </c>
      <c r="P6" s="181">
        <f>G7</f>
        <v>2025</v>
      </c>
      <c r="Q6" s="182"/>
      <c r="R6" s="182"/>
      <c r="S6" s="182"/>
      <c r="T6" s="182"/>
      <c r="Z6" s="2"/>
      <c r="AA6" s="10"/>
      <c r="AB6" s="10"/>
      <c r="AC6" s="10"/>
      <c r="AD6" s="161" t="s">
        <v>267</v>
      </c>
      <c r="AE6" s="10" t="s">
        <v>266</v>
      </c>
      <c r="AF6" s="10" t="s">
        <v>265</v>
      </c>
      <c r="AG6" s="10" t="s">
        <v>264</v>
      </c>
      <c r="AH6" s="2"/>
    </row>
    <row r="7" spans="1:34" x14ac:dyDescent="0.2">
      <c r="A7" s="10"/>
      <c r="B7" s="161" t="s">
        <v>263</v>
      </c>
      <c r="C7" s="10" t="s">
        <v>257</v>
      </c>
      <c r="D7" s="161" t="s">
        <v>262</v>
      </c>
      <c r="E7" s="10" t="s">
        <v>261</v>
      </c>
      <c r="F7" s="161" t="s">
        <v>222</v>
      </c>
      <c r="G7" s="170">
        <f>'Escalation Factors'!$C$8</f>
        <v>2025</v>
      </c>
      <c r="H7" s="137"/>
      <c r="J7" s="10" t="s">
        <v>260</v>
      </c>
      <c r="K7" s="161" t="s">
        <v>222</v>
      </c>
      <c r="L7" s="10" t="s">
        <v>255</v>
      </c>
      <c r="M7" s="2"/>
      <c r="O7" s="134" t="s">
        <v>259</v>
      </c>
      <c r="P7" s="183">
        <f>C10</f>
        <v>2049</v>
      </c>
      <c r="Q7" s="182"/>
      <c r="R7" s="182"/>
      <c r="S7" s="182"/>
      <c r="T7" s="182"/>
      <c r="Z7" s="2"/>
      <c r="AA7" s="10"/>
      <c r="AB7" s="10" t="s">
        <v>257</v>
      </c>
      <c r="AC7" s="10" t="s">
        <v>258</v>
      </c>
      <c r="AD7" s="10" t="s">
        <v>257</v>
      </c>
      <c r="AE7" s="10" t="s">
        <v>256</v>
      </c>
      <c r="AF7" s="218" t="str">
        <f>$O$16</f>
        <v>Reserve @ 12/31/2024</v>
      </c>
      <c r="AG7" s="10" t="s">
        <v>255</v>
      </c>
      <c r="AH7" s="2"/>
    </row>
    <row r="8" spans="1:34" x14ac:dyDescent="0.2">
      <c r="A8" s="10" t="s">
        <v>81</v>
      </c>
      <c r="B8" s="10" t="s">
        <v>252</v>
      </c>
      <c r="C8" s="10" t="s">
        <v>201</v>
      </c>
      <c r="D8" s="10" t="s">
        <v>254</v>
      </c>
      <c r="E8" s="10" t="s">
        <v>253</v>
      </c>
      <c r="F8" s="179" t="s">
        <v>219</v>
      </c>
      <c r="G8" s="10" t="s">
        <v>252</v>
      </c>
      <c r="H8" s="137"/>
      <c r="J8" s="10" t="s">
        <v>251</v>
      </c>
      <c r="K8" s="10" t="s">
        <v>219</v>
      </c>
      <c r="L8" s="10" t="s">
        <v>247</v>
      </c>
      <c r="M8" s="2"/>
      <c r="O8" s="134" t="str">
        <f>"Cost @ Study Year "&amp;P6</f>
        <v>Cost @ Study Year 2025</v>
      </c>
      <c r="P8" s="184">
        <f>SUM(Q8:T8)</f>
        <v>10525558.112936417</v>
      </c>
      <c r="Q8" s="184">
        <f>G10</f>
        <v>1842073.6502589039</v>
      </c>
      <c r="R8" s="184">
        <f>G11</f>
        <v>2843570.3003715719</v>
      </c>
      <c r="S8" s="184">
        <f>G12</f>
        <v>6440086.5842964109</v>
      </c>
      <c r="T8" s="184">
        <f>G13</f>
        <v>-600172.42199047026</v>
      </c>
      <c r="Z8" s="2"/>
      <c r="AA8" s="10" t="s">
        <v>81</v>
      </c>
      <c r="AB8" s="161" t="s">
        <v>250</v>
      </c>
      <c r="AC8" s="10" t="s">
        <v>249</v>
      </c>
      <c r="AD8" s="10" t="s">
        <v>201</v>
      </c>
      <c r="AE8" s="10" t="s">
        <v>248</v>
      </c>
      <c r="AF8" s="218"/>
      <c r="AG8" s="10" t="s">
        <v>247</v>
      </c>
      <c r="AH8" s="2"/>
    </row>
    <row r="9" spans="1:34" x14ac:dyDescent="0.2">
      <c r="A9" s="163" t="s">
        <v>216</v>
      </c>
      <c r="B9" s="163" t="s">
        <v>216</v>
      </c>
      <c r="C9" s="163" t="s">
        <v>216</v>
      </c>
      <c r="D9" s="163" t="s">
        <v>216</v>
      </c>
      <c r="E9" s="163" t="s">
        <v>216</v>
      </c>
      <c r="F9" s="163" t="s">
        <v>216</v>
      </c>
      <c r="G9" s="163" t="s">
        <v>216</v>
      </c>
      <c r="H9" s="137"/>
      <c r="J9" s="163" t="s">
        <v>216</v>
      </c>
      <c r="K9" s="163" t="s">
        <v>216</v>
      </c>
      <c r="L9" s="163" t="s">
        <v>216</v>
      </c>
      <c r="M9" s="2"/>
      <c r="O9" s="180" t="s">
        <v>246</v>
      </c>
      <c r="P9" s="184">
        <f>SUM(Q9:T9)</f>
        <v>18571722.687593363</v>
      </c>
      <c r="Q9" s="184">
        <f>L10</f>
        <v>3531156.6050022962</v>
      </c>
      <c r="R9" s="184">
        <f>L11</f>
        <v>5558629.7900667703</v>
      </c>
      <c r="S9" s="184">
        <f>L12</f>
        <v>10655157.261816604</v>
      </c>
      <c r="T9" s="184">
        <f>L13</f>
        <v>-1173220.9692923073</v>
      </c>
      <c r="Z9" s="2"/>
      <c r="AA9" s="163" t="s">
        <v>216</v>
      </c>
      <c r="AB9" s="163" t="s">
        <v>216</v>
      </c>
      <c r="AC9" s="163" t="s">
        <v>216</v>
      </c>
      <c r="AD9" s="163" t="s">
        <v>216</v>
      </c>
      <c r="AE9" s="163" t="s">
        <v>216</v>
      </c>
      <c r="AF9" s="163" t="s">
        <v>216</v>
      </c>
      <c r="AG9" s="163" t="s">
        <v>216</v>
      </c>
      <c r="AH9" s="2"/>
    </row>
    <row r="10" spans="1:34" x14ac:dyDescent="0.2">
      <c r="A10" s="186" t="s">
        <v>77</v>
      </c>
      <c r="B10" s="170">
        <f>'Escalation Factors'!$A$10</f>
        <v>2023</v>
      </c>
      <c r="C10" s="201">
        <f>C17</f>
        <v>2049</v>
      </c>
      <c r="D10" s="10" t="s">
        <v>155</v>
      </c>
      <c r="E10" s="184">
        <f>VLOOKUP($A$10,'Cost Estimates in 2023'!$A:$F,2,FALSE)</f>
        <v>1746850</v>
      </c>
      <c r="F10" s="164">
        <f>VLOOKUP(G$7,Multiplier_Labor,3,FALSE)</f>
        <v>1.0545116353773385</v>
      </c>
      <c r="G10" s="185">
        <f>E10*F10</f>
        <v>1842073.6502589039</v>
      </c>
      <c r="H10" s="137"/>
      <c r="J10" s="165">
        <f>C10+1</f>
        <v>2050</v>
      </c>
      <c r="K10" s="164">
        <f>VLOOKUP(J$10,Multiplier_Labor,4,FALSE)</f>
        <v>1.9169464828433931</v>
      </c>
      <c r="L10" s="185">
        <f>G10*K10</f>
        <v>3531156.6050022962</v>
      </c>
      <c r="M10" s="2"/>
      <c r="O10" s="134" t="s">
        <v>235</v>
      </c>
      <c r="P10" s="184">
        <f>SUM(Q10:T10)</f>
        <v>12308324.007593356</v>
      </c>
      <c r="Q10" s="184">
        <f>Q9-Q16</f>
        <v>1271904.6250022897</v>
      </c>
      <c r="R10" s="184">
        <f>R9-R16</f>
        <v>3809687.050066771</v>
      </c>
      <c r="S10" s="184">
        <f>S9-S16</f>
        <v>7307071.2618166041</v>
      </c>
      <c r="T10" s="184">
        <f>T9-T16</f>
        <v>-80338.929292308399</v>
      </c>
      <c r="Z10" s="2"/>
      <c r="AA10" s="186" t="str">
        <f>A10</f>
        <v>Bayside Common</v>
      </c>
      <c r="AB10" s="182">
        <f>P12</f>
        <v>24</v>
      </c>
      <c r="AC10" s="187">
        <f>G7</f>
        <v>2025</v>
      </c>
      <c r="AD10" s="187">
        <f>C10</f>
        <v>2049</v>
      </c>
      <c r="AE10" s="182">
        <f>G15</f>
        <v>10525558.112936417</v>
      </c>
      <c r="AF10" s="182">
        <f>P16</f>
        <v>6263398.6800000072</v>
      </c>
      <c r="AG10" s="182">
        <f>L15</f>
        <v>18571722.687593363</v>
      </c>
      <c r="AH10" s="188">
        <f>AG10-P10-P16</f>
        <v>0</v>
      </c>
    </row>
    <row r="11" spans="1:34" x14ac:dyDescent="0.2">
      <c r="D11" s="161" t="s">
        <v>245</v>
      </c>
      <c r="E11" s="184">
        <f>VLOOKUP($A$10,'Cost Estimates in 2023'!$A:$F,3,FALSE)</f>
        <v>2804850</v>
      </c>
      <c r="F11" s="164">
        <f>VLOOKUP(G$7,Multiplier_Materials,3,FALSE)</f>
        <v>1.0138047668757943</v>
      </c>
      <c r="G11" s="185">
        <f>E11*F11</f>
        <v>2843570.3003715719</v>
      </c>
      <c r="H11" s="137"/>
      <c r="K11" s="164">
        <f>VLOOKUP(J$10,Multiplier_Materials,4,FALSE)</f>
        <v>1.9548065294325303</v>
      </c>
      <c r="L11" s="185">
        <f>G11*K11</f>
        <v>5558629.7900667703</v>
      </c>
      <c r="M11" s="2"/>
      <c r="O11" s="134" t="s">
        <v>234</v>
      </c>
      <c r="P11" s="184">
        <f>SUM(Q11:T11)</f>
        <v>6987758.2793151801</v>
      </c>
      <c r="Q11" s="184">
        <f>Q10/((1+Q13)^(P12))</f>
        <v>663505.54717400554</v>
      </c>
      <c r="R11" s="184">
        <f>R10/((1+R13)^(P12))</f>
        <v>1948881.8932749841</v>
      </c>
      <c r="S11" s="184">
        <f>S10/((1+S13)^(P12))</f>
        <v>4416468.9874976203</v>
      </c>
      <c r="T11" s="184">
        <f>T10/((1+T13)^(P12))</f>
        <v>-41098.148631430216</v>
      </c>
      <c r="Z11" s="2"/>
      <c r="AA11" s="2"/>
      <c r="AB11" s="2"/>
      <c r="AC11" s="2"/>
      <c r="AD11" s="2"/>
      <c r="AE11" s="2"/>
      <c r="AF11" s="2"/>
      <c r="AG11" s="2"/>
      <c r="AH11" s="2"/>
    </row>
    <row r="12" spans="1:34" x14ac:dyDescent="0.2">
      <c r="D12" s="10" t="s">
        <v>153</v>
      </c>
      <c r="E12" s="184">
        <f>VLOOKUP($A$10,'Cost Estimates in 2023'!$A:$F,4,FALSE)</f>
        <v>6182400</v>
      </c>
      <c r="F12" s="164">
        <f>VLOOKUP(G$7,Multiplier_GDP,3,FALSE)</f>
        <v>1.0416806716317952</v>
      </c>
      <c r="G12" s="185">
        <f>E12*F12</f>
        <v>6440086.5842964109</v>
      </c>
      <c r="H12" s="137"/>
      <c r="K12" s="164">
        <f>VLOOKUP(J$10,Multiplier_GDP,4,FALSE)</f>
        <v>1.6545052806895912</v>
      </c>
      <c r="L12" s="185">
        <f>G12*K12</f>
        <v>10655157.261816604</v>
      </c>
      <c r="M12" s="2"/>
      <c r="O12" s="134" t="s">
        <v>244</v>
      </c>
      <c r="P12" s="184">
        <f>(P7-P6)</f>
        <v>24</v>
      </c>
      <c r="Q12" s="184"/>
      <c r="R12" s="184"/>
      <c r="S12" s="184"/>
      <c r="T12" s="184"/>
      <c r="Z12" s="2"/>
    </row>
    <row r="13" spans="1:34" x14ac:dyDescent="0.2">
      <c r="D13" s="10" t="s">
        <v>240</v>
      </c>
      <c r="E13" s="184">
        <f>VLOOKUP($A$10,'Cost Estimates in 2023'!$A:$F,5,FALSE)</f>
        <v>-592000</v>
      </c>
      <c r="F13" s="164">
        <f>F11</f>
        <v>1.0138047668757943</v>
      </c>
      <c r="G13" s="185">
        <f>E13*F13</f>
        <v>-600172.42199047026</v>
      </c>
      <c r="H13" s="137"/>
      <c r="K13" s="164">
        <f>K11</f>
        <v>1.9548065294325303</v>
      </c>
      <c r="L13" s="185">
        <f>G13*K13</f>
        <v>-1173220.9692923073</v>
      </c>
      <c r="M13" s="2"/>
      <c r="O13" s="180" t="s">
        <v>237</v>
      </c>
      <c r="P13" s="189">
        <f>IF(P8=0,0,((P9/P8)^(1/($P7-$P6))-1))</f>
        <v>2.3941850993538738E-2</v>
      </c>
      <c r="Q13" s="189">
        <f>IF(Q8=0,0,((Q9/Q8)^(1/($P7-$P6))-1))</f>
        <v>2.7484824331636348E-2</v>
      </c>
      <c r="R13" s="189">
        <f>IF(R8=0,0,((R9/R8)^(1/($P7-$P6))-1))</f>
        <v>2.8322466395616308E-2</v>
      </c>
      <c r="S13" s="189">
        <f>IF(S8=0,0,((S9/S8)^(1/($P7-$P6))-1))</f>
        <v>2.1200863205538489E-2</v>
      </c>
      <c r="T13" s="189">
        <f>IF(T8=0,0,((T9/T8)^(1/($P7-$P6))-1))</f>
        <v>2.8322466395616308E-2</v>
      </c>
      <c r="U13" s="190"/>
      <c r="V13" s="190"/>
      <c r="W13" s="190"/>
      <c r="X13" s="190"/>
      <c r="Y13" s="190"/>
      <c r="Z13" s="2"/>
    </row>
    <row r="14" spans="1:34" x14ac:dyDescent="0.2">
      <c r="E14" s="163" t="s">
        <v>216</v>
      </c>
      <c r="F14" s="191"/>
      <c r="G14" s="163" t="s">
        <v>216</v>
      </c>
      <c r="H14" s="137"/>
      <c r="L14" s="163" t="s">
        <v>216</v>
      </c>
      <c r="M14" s="2"/>
      <c r="O14" s="180" t="str">
        <f>"First Year "&amp;P6&amp;" Accrual"</f>
        <v>First Year 2025 Accrual</v>
      </c>
      <c r="P14" s="185">
        <f>SUM(Q14:T14)</f>
        <v>385440.3381961282</v>
      </c>
      <c r="Q14" s="185">
        <f>PMT(Q13,$P12,-Q11)</f>
        <v>38124.444380200948</v>
      </c>
      <c r="R14" s="185">
        <f>PMT(R13,$P12,-R11)</f>
        <v>113006.90781561646</v>
      </c>
      <c r="S14" s="185">
        <f>PMT(S13,$P12,-S11)</f>
        <v>236692.08305191301</v>
      </c>
      <c r="T14" s="185">
        <f>PMT(T13,$P12,-T11)</f>
        <v>-2383.0970516022057</v>
      </c>
      <c r="U14" s="190"/>
      <c r="Z14" s="2"/>
    </row>
    <row r="15" spans="1:34" x14ac:dyDescent="0.2">
      <c r="E15" s="185">
        <f>SUM(E10:E13)</f>
        <v>10142100</v>
      </c>
      <c r="F15" s="124"/>
      <c r="G15" s="185">
        <f>SUM(G10:G13)</f>
        <v>10525558.112936417</v>
      </c>
      <c r="H15" s="137"/>
      <c r="L15" s="185">
        <f>SUM(L10:L13)</f>
        <v>18571722.687593363</v>
      </c>
      <c r="M15" s="2"/>
      <c r="O15" s="163" t="s">
        <v>216</v>
      </c>
      <c r="P15" s="192" t="s">
        <v>216</v>
      </c>
      <c r="Q15" s="192" t="s">
        <v>216</v>
      </c>
      <c r="R15" s="192" t="s">
        <v>216</v>
      </c>
      <c r="S15" s="192" t="s">
        <v>216</v>
      </c>
      <c r="T15" s="192" t="s">
        <v>216</v>
      </c>
      <c r="U15" s="190"/>
      <c r="Z15" s="2"/>
    </row>
    <row r="16" spans="1:34" x14ac:dyDescent="0.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1">
        <v>0</v>
      </c>
      <c r="O16" s="206" t="s">
        <v>243</v>
      </c>
      <c r="P16" s="185">
        <f t="shared" ref="P16:P48" si="0">SUM(Q16:T16)</f>
        <v>6263398.6800000072</v>
      </c>
      <c r="Q16" s="185">
        <f>VLOOKUP($A$10,'Reserves Dec 31, 2024'!$A:$F,2,FALSE)</f>
        <v>2259251.9800000065</v>
      </c>
      <c r="R16" s="185">
        <f>VLOOKUP($A$10,'Reserves Dec 31, 2024'!$A:$F,3,FALSE)</f>
        <v>1748942.7399999993</v>
      </c>
      <c r="S16" s="185">
        <f>VLOOKUP($A$10,'Reserves Dec 31, 2024'!$A:$F,4,FALSE)</f>
        <v>3348086</v>
      </c>
      <c r="T16" s="185">
        <f>VLOOKUP($A$10,'Reserves Dec 31, 2024'!$A:$F,5,FALSE)</f>
        <v>-1092882.0399999989</v>
      </c>
      <c r="U16" s="193" t="s">
        <v>242</v>
      </c>
      <c r="V16" s="6" t="s">
        <v>155</v>
      </c>
      <c r="W16" s="6" t="s">
        <v>241</v>
      </c>
      <c r="X16" s="6" t="s">
        <v>153</v>
      </c>
      <c r="Y16" s="6" t="s">
        <v>240</v>
      </c>
      <c r="Z16" s="188">
        <f>SUM(Q16:T16)-P16</f>
        <v>0</v>
      </c>
    </row>
    <row r="17" spans="1:26" x14ac:dyDescent="0.2">
      <c r="A17" s="136"/>
      <c r="B17" s="180" t="s">
        <v>239</v>
      </c>
      <c r="C17" s="201">
        <f>'Bayside GTs 3-6'!C10</f>
        <v>2049</v>
      </c>
      <c r="E17" s="184">
        <f>VLOOKUP($A$10,'Cost Estimates in 2023'!$A:$F,6,FALSE)-E15</f>
        <v>0</v>
      </c>
      <c r="M17" s="2"/>
      <c r="N17" s="1">
        <f t="shared" ref="N17:N48" si="1">N16+1</f>
        <v>1</v>
      </c>
      <c r="O17" s="183">
        <f>P6</f>
        <v>2025</v>
      </c>
      <c r="P17" s="184">
        <f t="shared" si="0"/>
        <v>385440.3381961282</v>
      </c>
      <c r="Q17" s="184">
        <f>IF($N17&lt;=TRUNC($P$12),Q14*(1+0),0)</f>
        <v>38124.444380200948</v>
      </c>
      <c r="R17" s="184">
        <f>IF($N17&lt;=TRUNC($P$12),R14*(1+0),0)</f>
        <v>113006.90781561646</v>
      </c>
      <c r="S17" s="184">
        <f>IF($N17&lt;=TRUNC($P$12),S14*(1+0),0)</f>
        <v>236692.08305191301</v>
      </c>
      <c r="T17" s="184">
        <f>IF($N17&lt;=TRUNC($P$12),T14*(1+0),0)</f>
        <v>-2383.0970516022057</v>
      </c>
      <c r="U17" s="184"/>
      <c r="V17" s="184"/>
      <c r="W17" s="184"/>
      <c r="X17" s="184"/>
      <c r="Y17" s="184"/>
      <c r="Z17" s="2"/>
    </row>
    <row r="18" spans="1:26" x14ac:dyDescent="0.2">
      <c r="B18" s="134" t="s">
        <v>238</v>
      </c>
      <c r="E18" s="184"/>
      <c r="M18" s="2"/>
      <c r="N18" s="1">
        <f t="shared" si="1"/>
        <v>2</v>
      </c>
      <c r="O18" s="183">
        <f t="shared" ref="O18:O48" si="2">O17+1</f>
        <v>2026</v>
      </c>
      <c r="P18" s="184">
        <f t="shared" si="0"/>
        <v>394639.3974901957</v>
      </c>
      <c r="Q18" s="184">
        <f t="shared" ref="Q18:Q48" si="3">IF($N18&lt;=TRUNC($P$12),Q17*(1+Q$13),0)</f>
        <v>39172.28803673201</v>
      </c>
      <c r="R18" s="184">
        <f t="shared" ref="R18:R48" si="4">IF($N18&lt;=TRUNC($P$12),R17*(1+R$13),0)</f>
        <v>116207.54216469677</v>
      </c>
      <c r="S18" s="184">
        <f t="shared" ref="S18:S48" si="5">IF($N18&lt;=TRUNC($P$12),S17*(1+S$13),0)</f>
        <v>241710.15952653057</v>
      </c>
      <c r="T18" s="184">
        <f t="shared" ref="T18:T48" si="6">IF($N18&lt;=TRUNC($P$12),T17*(1+T$13),0)</f>
        <v>-2450.5922377637016</v>
      </c>
      <c r="U18" s="184"/>
      <c r="V18" s="184"/>
      <c r="W18" s="184"/>
      <c r="X18" s="184"/>
      <c r="Y18" s="184"/>
      <c r="Z18" s="2"/>
    </row>
    <row r="19" spans="1:26" x14ac:dyDescent="0.2">
      <c r="E19" s="184"/>
      <c r="M19" s="2"/>
      <c r="N19" s="1">
        <f t="shared" si="1"/>
        <v>3</v>
      </c>
      <c r="O19" s="183">
        <f t="shared" si="2"/>
        <v>2027</v>
      </c>
      <c r="P19" s="184">
        <f t="shared" si="0"/>
        <v>404062.38236463774</v>
      </c>
      <c r="Q19" s="184">
        <f t="shared" si="3"/>
        <v>40248.931492089847</v>
      </c>
      <c r="R19" s="184">
        <f t="shared" si="4"/>
        <v>119498.82637257356</v>
      </c>
      <c r="S19" s="184">
        <f t="shared" si="5"/>
        <v>246834.62355404143</v>
      </c>
      <c r="T19" s="184">
        <f t="shared" si="6"/>
        <v>-2519.9990540671224</v>
      </c>
      <c r="U19" s="184"/>
      <c r="V19" s="184"/>
      <c r="W19" s="184"/>
      <c r="X19" s="184"/>
      <c r="Y19" s="184"/>
      <c r="Z19" s="124">
        <f>U20-SUM(V20:Y20)</f>
        <v>0</v>
      </c>
    </row>
    <row r="20" spans="1:26" x14ac:dyDescent="0.2">
      <c r="E20" s="184"/>
      <c r="M20" s="2"/>
      <c r="N20" s="1">
        <f t="shared" si="1"/>
        <v>4</v>
      </c>
      <c r="O20" s="183">
        <f t="shared" si="2"/>
        <v>2028</v>
      </c>
      <c r="P20" s="184">
        <f t="shared" si="0"/>
        <v>413714.85317032068</v>
      </c>
      <c r="Q20" s="184">
        <f t="shared" si="3"/>
        <v>41355.166303686005</v>
      </c>
      <c r="R20" s="184">
        <f t="shared" si="4"/>
        <v>122883.32786682637</v>
      </c>
      <c r="S20" s="184">
        <f t="shared" si="5"/>
        <v>252067.73064240126</v>
      </c>
      <c r="T20" s="184">
        <f t="shared" si="6"/>
        <v>-2591.3716425929233</v>
      </c>
      <c r="U20" s="184">
        <f>SUM(Q17:T20)/4</f>
        <v>399464.24280532065</v>
      </c>
      <c r="V20" s="184">
        <f>SUM(Q17:Q20)/4</f>
        <v>39725.207553177206</v>
      </c>
      <c r="W20" s="184">
        <f>SUM(R17:R20)/4</f>
        <v>117899.1510549283</v>
      </c>
      <c r="X20" s="184">
        <f>SUM(S17:S20)/4</f>
        <v>244326.14919372156</v>
      </c>
      <c r="Y20" s="184">
        <f>SUM(T17:T20)/4</f>
        <v>-2486.2649965064884</v>
      </c>
      <c r="Z20" s="2"/>
    </row>
    <row r="21" spans="1:26" x14ac:dyDescent="0.2">
      <c r="M21" s="2"/>
      <c r="N21" s="1">
        <f t="shared" si="1"/>
        <v>5</v>
      </c>
      <c r="O21" s="183">
        <f t="shared" si="2"/>
        <v>2029</v>
      </c>
      <c r="P21" s="184">
        <f t="shared" si="0"/>
        <v>423602.51101508702</v>
      </c>
      <c r="Q21" s="184">
        <f t="shared" si="3"/>
        <v>42491.805784748423</v>
      </c>
      <c r="R21" s="184">
        <f t="shared" si="4"/>
        <v>126363.68679091605</v>
      </c>
      <c r="S21" s="184">
        <f t="shared" si="5"/>
        <v>257411.78411828133</v>
      </c>
      <c r="T21" s="184">
        <f t="shared" si="6"/>
        <v>-2664.7656788588142</v>
      </c>
      <c r="U21" s="184"/>
      <c r="V21" s="184"/>
      <c r="W21" s="184"/>
      <c r="X21" s="184"/>
      <c r="Y21" s="184"/>
      <c r="Z21" s="2"/>
    </row>
    <row r="22" spans="1:26" x14ac:dyDescent="0.2">
      <c r="M22" s="2"/>
      <c r="N22" s="1">
        <f t="shared" si="1"/>
        <v>6</v>
      </c>
      <c r="O22" s="183">
        <f t="shared" si="2"/>
        <v>2030</v>
      </c>
      <c r="P22" s="184">
        <f t="shared" si="0"/>
        <v>433731.20139157033</v>
      </c>
      <c r="Q22" s="184">
        <f t="shared" si="3"/>
        <v>43659.685602276244</v>
      </c>
      <c r="R22" s="184">
        <f t="shared" si="4"/>
        <v>129942.61806367796</v>
      </c>
      <c r="S22" s="184">
        <f t="shared" si="5"/>
        <v>262869.13614086661</v>
      </c>
      <c r="T22" s="184">
        <f t="shared" si="6"/>
        <v>-2740.2384152504846</v>
      </c>
      <c r="U22" s="184"/>
      <c r="V22" s="184"/>
      <c r="W22" s="184"/>
      <c r="X22" s="184"/>
      <c r="Y22" s="184"/>
      <c r="Z22" s="2"/>
    </row>
    <row r="23" spans="1:26" x14ac:dyDescent="0.2">
      <c r="M23" s="2"/>
      <c r="N23" s="1">
        <f t="shared" si="1"/>
        <v>7</v>
      </c>
      <c r="O23" s="183">
        <f t="shared" si="2"/>
        <v>2031</v>
      </c>
      <c r="P23" s="184">
        <f t="shared" si="0"/>
        <v>444106.91790003894</v>
      </c>
      <c r="Q23" s="184">
        <f t="shared" si="3"/>
        <v>44859.66439142928</v>
      </c>
      <c r="R23" s="184">
        <f t="shared" si="4"/>
        <v>133622.91349714488</v>
      </c>
      <c r="S23" s="184">
        <f t="shared" si="5"/>
        <v>268442.1887371472</v>
      </c>
      <c r="T23" s="184">
        <f t="shared" si="6"/>
        <v>-2817.8487256823933</v>
      </c>
      <c r="U23" s="184"/>
      <c r="V23" s="184"/>
      <c r="W23" s="184"/>
      <c r="X23" s="184"/>
      <c r="Y23" s="184"/>
      <c r="Z23" s="124">
        <f>U24-SUM(V24:Y24)</f>
        <v>0</v>
      </c>
    </row>
    <row r="24" spans="1:26" x14ac:dyDescent="0.2">
      <c r="M24" s="2"/>
      <c r="N24" s="1">
        <f t="shared" si="1"/>
        <v>8</v>
      </c>
      <c r="O24" s="183">
        <f t="shared" si="2"/>
        <v>2032</v>
      </c>
      <c r="P24" s="184">
        <f t="shared" si="0"/>
        <v>454735.80606879131</v>
      </c>
      <c r="Q24" s="184">
        <f t="shared" si="3"/>
        <v>46092.624386803873</v>
      </c>
      <c r="R24" s="184">
        <f t="shared" si="4"/>
        <v>137407.44397435212</v>
      </c>
      <c r="S24" s="184">
        <f t="shared" si="5"/>
        <v>274133.39485915878</v>
      </c>
      <c r="T24" s="184">
        <f t="shared" si="6"/>
        <v>-2897.6571515234632</v>
      </c>
      <c r="U24" s="184">
        <f>SUM(Q21:T24)/4</f>
        <v>439044.1090938719</v>
      </c>
      <c r="V24" s="184">
        <f>SUM(Q21:Q24)/4</f>
        <v>44275.945041314451</v>
      </c>
      <c r="W24" s="184">
        <f>SUM(R21:R24)/4</f>
        <v>131834.16558152274</v>
      </c>
      <c r="X24" s="184">
        <f>SUM(S21:S24)/4</f>
        <v>265714.12596386345</v>
      </c>
      <c r="Y24" s="184">
        <f>SUM(T21:T24)/4</f>
        <v>-2780.1274928287889</v>
      </c>
      <c r="Z24" s="2"/>
    </row>
    <row r="25" spans="1:26" x14ac:dyDescent="0.2">
      <c r="M25" s="2"/>
      <c r="N25" s="1">
        <f t="shared" si="1"/>
        <v>9</v>
      </c>
      <c r="O25" s="183">
        <f t="shared" si="2"/>
        <v>2033</v>
      </c>
      <c r="P25" s="184">
        <f t="shared" si="0"/>
        <v>465624.16727469669</v>
      </c>
      <c r="Q25" s="184">
        <f t="shared" si="3"/>
        <v>47359.472071059274</v>
      </c>
      <c r="R25" s="184">
        <f t="shared" si="4"/>
        <v>141299.16168882325</v>
      </c>
      <c r="S25" s="184">
        <f t="shared" si="5"/>
        <v>279945.25946363766</v>
      </c>
      <c r="T25" s="184">
        <f t="shared" si="6"/>
        <v>-2979.7259488235036</v>
      </c>
      <c r="U25" s="184"/>
      <c r="V25" s="184"/>
      <c r="W25" s="184"/>
      <c r="X25" s="184"/>
      <c r="Y25" s="184"/>
      <c r="Z25" s="2"/>
    </row>
    <row r="26" spans="1:26" x14ac:dyDescent="0.2">
      <c r="E26" s="194"/>
      <c r="F26" s="125"/>
      <c r="G26" s="125"/>
      <c r="I26" s="125"/>
      <c r="J26" s="125"/>
      <c r="K26" s="125"/>
      <c r="L26" s="125"/>
      <c r="M26" s="2"/>
      <c r="N26" s="1">
        <f t="shared" si="1"/>
        <v>10</v>
      </c>
      <c r="O26" s="183">
        <f t="shared" si="2"/>
        <v>2034</v>
      </c>
      <c r="P26" s="184">
        <f t="shared" si="0"/>
        <v>476778.46276654315</v>
      </c>
      <c r="Q26" s="184">
        <f t="shared" si="3"/>
        <v>48661.138841371372</v>
      </c>
      <c r="R26" s="184">
        <f t="shared" si="4"/>
        <v>145301.10244748372</v>
      </c>
      <c r="S26" s="184">
        <f t="shared" si="5"/>
        <v>285880.34061456524</v>
      </c>
      <c r="T26" s="184">
        <f t="shared" si="6"/>
        <v>-3064.1191368772033</v>
      </c>
      <c r="U26" s="184"/>
      <c r="V26" s="184"/>
      <c r="W26" s="184"/>
      <c r="X26" s="184"/>
      <c r="Y26" s="184"/>
      <c r="Z26" s="2"/>
    </row>
    <row r="27" spans="1:26" x14ac:dyDescent="0.2">
      <c r="E27" s="195"/>
      <c r="F27" s="139"/>
      <c r="G27" s="139"/>
      <c r="H27" s="139"/>
      <c r="I27" s="139"/>
      <c r="J27" s="139"/>
      <c r="K27" s="139"/>
      <c r="L27" s="139"/>
      <c r="M27" s="2"/>
      <c r="N27" s="1">
        <f t="shared" si="1"/>
        <v>11</v>
      </c>
      <c r="O27" s="183">
        <f t="shared" si="2"/>
        <v>2035</v>
      </c>
      <c r="P27" s="184">
        <f t="shared" si="0"/>
        <v>488205.31779392628</v>
      </c>
      <c r="Q27" s="184">
        <f t="shared" si="3"/>
        <v>49998.581694203829</v>
      </c>
      <c r="R27" s="184">
        <f t="shared" si="4"/>
        <v>149416.38803879858</v>
      </c>
      <c r="S27" s="184">
        <f t="shared" si="5"/>
        <v>291941.25060908741</v>
      </c>
      <c r="T27" s="184">
        <f t="shared" si="6"/>
        <v>-3150.9025481635726</v>
      </c>
      <c r="U27" s="184"/>
      <c r="V27" s="184"/>
      <c r="W27" s="184"/>
      <c r="X27" s="184"/>
      <c r="Y27" s="184"/>
      <c r="Z27" s="124">
        <f>U28-SUM(V28:Y28)</f>
        <v>0</v>
      </c>
    </row>
    <row r="28" spans="1:26" x14ac:dyDescent="0.2">
      <c r="E28" s="195"/>
      <c r="F28" s="139"/>
      <c r="G28" s="139"/>
      <c r="H28" s="139"/>
      <c r="I28" s="139"/>
      <c r="J28" s="139"/>
      <c r="K28" s="139"/>
      <c r="L28" s="139"/>
      <c r="M28" s="2"/>
      <c r="N28" s="1">
        <f t="shared" si="1"/>
        <v>12</v>
      </c>
      <c r="O28" s="183">
        <f t="shared" si="2"/>
        <v>2036</v>
      </c>
      <c r="P28" s="184">
        <f t="shared" si="0"/>
        <v>499911.52584448655</v>
      </c>
      <c r="Q28" s="184">
        <f t="shared" si="3"/>
        <v>51372.783928899989</v>
      </c>
      <c r="R28" s="184">
        <f t="shared" si="4"/>
        <v>153648.22866798184</v>
      </c>
      <c r="S28" s="184">
        <f t="shared" si="5"/>
        <v>298130.65712730453</v>
      </c>
      <c r="T28" s="184">
        <f t="shared" si="6"/>
        <v>-3240.1438796997973</v>
      </c>
      <c r="U28" s="184">
        <f>SUM(Q25:T28)/4</f>
        <v>482629.86841991305</v>
      </c>
      <c r="V28" s="184">
        <f>SUM(Q25:Q28)/4</f>
        <v>49347.994133883622</v>
      </c>
      <c r="W28" s="184">
        <f>SUM(R25:R28)/4</f>
        <v>147416.22021077183</v>
      </c>
      <c r="X28" s="184">
        <f>SUM(S25:S28)/4</f>
        <v>288974.37695364869</v>
      </c>
      <c r="Y28" s="184">
        <f>SUM(T25:T28)/4</f>
        <v>-3108.7228783910191</v>
      </c>
      <c r="Z28" s="2"/>
    </row>
    <row r="29" spans="1:26" x14ac:dyDescent="0.2">
      <c r="E29" s="195"/>
      <c r="F29" s="139"/>
      <c r="G29" s="139"/>
      <c r="H29" s="139"/>
      <c r="I29" s="139"/>
      <c r="J29" s="139"/>
      <c r="K29" s="139"/>
      <c r="L29" s="139"/>
      <c r="M29" s="2"/>
      <c r="N29" s="1">
        <f t="shared" si="1"/>
        <v>13</v>
      </c>
      <c r="O29" s="183">
        <f t="shared" si="2"/>
        <v>2037</v>
      </c>
      <c r="P29" s="184">
        <f t="shared" si="0"/>
        <v>511904.0529923779</v>
      </c>
      <c r="Q29" s="184">
        <f t="shared" si="3"/>
        <v>52784.755870612913</v>
      </c>
      <c r="R29" s="184">
        <f t="shared" si="4"/>
        <v>157999.92546117672</v>
      </c>
      <c r="S29" s="184">
        <f t="shared" si="5"/>
        <v>304451.28440643783</v>
      </c>
      <c r="T29" s="184">
        <f t="shared" si="6"/>
        <v>-3331.9127458495568</v>
      </c>
      <c r="U29" s="184"/>
      <c r="V29" s="184"/>
      <c r="W29" s="184"/>
      <c r="X29" s="184"/>
      <c r="Y29" s="184"/>
      <c r="Z29" s="2"/>
    </row>
    <row r="30" spans="1:26" x14ac:dyDescent="0.2">
      <c r="E30" s="195"/>
      <c r="F30" s="139"/>
      <c r="G30" s="139"/>
      <c r="H30" s="139"/>
      <c r="I30" s="139"/>
      <c r="J30" s="139"/>
      <c r="K30" s="139"/>
      <c r="L30" s="139"/>
      <c r="M30" s="2"/>
      <c r="N30" s="1">
        <f t="shared" si="1"/>
        <v>14</v>
      </c>
      <c r="O30" s="183">
        <f t="shared" si="2"/>
        <v>2038</v>
      </c>
      <c r="P30" s="184">
        <f t="shared" si="0"/>
        <v>524190.04236092791</v>
      </c>
      <c r="Q30" s="184">
        <f t="shared" si="3"/>
        <v>54235.535613105021</v>
      </c>
      <c r="R30" s="184">
        <f t="shared" si="4"/>
        <v>162474.87304056078</v>
      </c>
      <c r="S30" s="184">
        <f t="shared" si="5"/>
        <v>310905.91443988919</v>
      </c>
      <c r="T30" s="184">
        <f t="shared" si="6"/>
        <v>-3426.2807326270067</v>
      </c>
      <c r="U30" s="184"/>
      <c r="V30" s="184"/>
      <c r="W30" s="184"/>
      <c r="X30" s="184"/>
      <c r="Y30" s="184"/>
      <c r="Z30" s="2"/>
    </row>
    <row r="31" spans="1:26" x14ac:dyDescent="0.2">
      <c r="E31" s="195"/>
      <c r="F31" s="139"/>
      <c r="G31" s="139"/>
      <c r="H31" s="139"/>
      <c r="I31" s="139"/>
      <c r="J31" s="139"/>
      <c r="K31" s="139"/>
      <c r="L31" s="139"/>
      <c r="M31" s="2"/>
      <c r="N31" s="1">
        <f t="shared" si="1"/>
        <v>15</v>
      </c>
      <c r="O31" s="183">
        <f t="shared" si="2"/>
        <v>2039</v>
      </c>
      <c r="P31" s="184">
        <f t="shared" si="0"/>
        <v>536776.81870253081</v>
      </c>
      <c r="Q31" s="184">
        <f t="shared" si="3"/>
        <v>55726.189781963418</v>
      </c>
      <c r="R31" s="184">
        <f t="shared" si="4"/>
        <v>167076.56217238409</v>
      </c>
      <c r="S31" s="184">
        <f t="shared" si="5"/>
        <v>317497.38820172212</v>
      </c>
      <c r="T31" s="184">
        <f t="shared" si="6"/>
        <v>-3523.3214535387829</v>
      </c>
      <c r="U31" s="184"/>
      <c r="V31" s="184"/>
      <c r="W31" s="184"/>
      <c r="X31" s="184"/>
      <c r="Y31" s="184"/>
      <c r="Z31" s="124">
        <f>U32-SUM(V32:Y32)</f>
        <v>0</v>
      </c>
    </row>
    <row r="32" spans="1:26" x14ac:dyDescent="0.2">
      <c r="E32" s="195"/>
      <c r="F32" s="139"/>
      <c r="G32" s="139"/>
      <c r="H32" s="139"/>
      <c r="I32" s="139"/>
      <c r="J32" s="139"/>
      <c r="K32" s="139"/>
      <c r="L32" s="139"/>
      <c r="M32" s="2"/>
      <c r="N32" s="1">
        <f t="shared" si="1"/>
        <v>16</v>
      </c>
      <c r="O32" s="183">
        <f t="shared" si="2"/>
        <v>2040</v>
      </c>
      <c r="P32" s="184">
        <f t="shared" si="0"/>
        <v>549671.89309889358</v>
      </c>
      <c r="Q32" s="184">
        <f t="shared" si="3"/>
        <v>57257.814318792109</v>
      </c>
      <c r="R32" s="184">
        <f t="shared" si="4"/>
        <v>171808.58249000655</v>
      </c>
      <c r="S32" s="184">
        <f t="shared" si="5"/>
        <v>324228.60689710255</v>
      </c>
      <c r="T32" s="184">
        <f t="shared" si="6"/>
        <v>-3623.1106070075889</v>
      </c>
      <c r="U32" s="184">
        <f>SUM(Q29:T32)/4</f>
        <v>530635.70178868261</v>
      </c>
      <c r="V32" s="184">
        <f>SUM(Q29:Q32)/4</f>
        <v>55001.073896118367</v>
      </c>
      <c r="W32" s="184">
        <f>SUM(R29:R32)/4</f>
        <v>164839.98579103206</v>
      </c>
      <c r="X32" s="184">
        <f>SUM(S29:S32)/4</f>
        <v>314270.79848628794</v>
      </c>
      <c r="Y32" s="184">
        <f>SUM(T29:T32)/4</f>
        <v>-3476.1563847557341</v>
      </c>
      <c r="Z32" s="2"/>
    </row>
    <row r="33" spans="5:26" x14ac:dyDescent="0.2">
      <c r="E33" s="195"/>
      <c r="F33" s="139"/>
      <c r="G33" s="139"/>
      <c r="H33" s="139"/>
      <c r="I33" s="139"/>
      <c r="J33" s="139"/>
      <c r="K33" s="139"/>
      <c r="L33" s="139"/>
      <c r="M33" s="2"/>
      <c r="N33" s="1">
        <f t="shared" si="1"/>
        <v>17</v>
      </c>
      <c r="O33" s="183">
        <f t="shared" si="2"/>
        <v>2041</v>
      </c>
      <c r="P33" s="184">
        <f t="shared" si="0"/>
        <v>562882.96778484399</v>
      </c>
      <c r="Q33" s="184">
        <f t="shared" si="3"/>
        <v>58831.535286957565</v>
      </c>
      <c r="R33" s="184">
        <f t="shared" si="4"/>
        <v>176674.62529405823</v>
      </c>
      <c r="S33" s="184">
        <f t="shared" si="5"/>
        <v>331102.53323925036</v>
      </c>
      <c r="T33" s="184">
        <f t="shared" si="6"/>
        <v>-3725.7260354221621</v>
      </c>
      <c r="U33" s="184"/>
      <c r="V33" s="184"/>
      <c r="W33" s="184"/>
      <c r="X33" s="184"/>
      <c r="Y33" s="184"/>
      <c r="Z33" s="2"/>
    </row>
    <row r="34" spans="5:26" x14ac:dyDescent="0.2">
      <c r="E34" s="195"/>
      <c r="F34" s="139"/>
      <c r="G34" s="139"/>
      <c r="H34" s="139"/>
      <c r="I34" s="139"/>
      <c r="J34" s="139"/>
      <c r="K34" s="139"/>
      <c r="L34" s="139"/>
      <c r="M34" s="2"/>
      <c r="N34" s="1">
        <f t="shared" si="1"/>
        <v>18</v>
      </c>
      <c r="O34" s="183">
        <f t="shared" si="2"/>
        <v>2042</v>
      </c>
      <c r="P34" s="184">
        <f t="shared" si="0"/>
        <v>576417.94109899073</v>
      </c>
      <c r="Q34" s="184">
        <f t="shared" si="3"/>
        <v>60448.509699480062</v>
      </c>
      <c r="R34" s="184">
        <f t="shared" si="4"/>
        <v>181678.48643190731</v>
      </c>
      <c r="S34" s="184">
        <f t="shared" si="5"/>
        <v>338122.19275346299</v>
      </c>
      <c r="T34" s="184">
        <f t="shared" si="6"/>
        <v>-3831.247785859679</v>
      </c>
      <c r="U34" s="184"/>
      <c r="V34" s="184"/>
      <c r="W34" s="184"/>
      <c r="X34" s="184"/>
      <c r="Y34" s="184"/>
      <c r="Z34" s="2"/>
    </row>
    <row r="35" spans="5:26" x14ac:dyDescent="0.2">
      <c r="E35" s="195"/>
      <c r="F35" s="139"/>
      <c r="G35" s="139"/>
      <c r="H35" s="139"/>
      <c r="I35" s="139"/>
      <c r="J35" s="139"/>
      <c r="K35" s="139"/>
      <c r="L35" s="139"/>
      <c r="M35" s="2"/>
      <c r="N35" s="1">
        <f t="shared" si="1"/>
        <v>19</v>
      </c>
      <c r="O35" s="183">
        <f t="shared" si="2"/>
        <v>2043</v>
      </c>
      <c r="P35" s="184">
        <f t="shared" si="0"/>
        <v>590284.91256461875</v>
      </c>
      <c r="Q35" s="184">
        <f t="shared" si="3"/>
        <v>62109.926369679488</v>
      </c>
      <c r="R35" s="184">
        <f t="shared" si="4"/>
        <v>186824.06925868144</v>
      </c>
      <c r="S35" s="184">
        <f t="shared" si="5"/>
        <v>345290.67510878586</v>
      </c>
      <c r="T35" s="184">
        <f t="shared" si="6"/>
        <v>-3939.7581725279692</v>
      </c>
      <c r="U35" s="184"/>
      <c r="V35" s="184"/>
      <c r="W35" s="184"/>
      <c r="X35" s="184"/>
      <c r="Y35" s="184"/>
      <c r="Z35" s="124">
        <f>U36-SUM(V36:Y36)</f>
        <v>0</v>
      </c>
    </row>
    <row r="36" spans="5:26" x14ac:dyDescent="0.2">
      <c r="E36" s="195"/>
      <c r="F36" s="139"/>
      <c r="G36" s="139"/>
      <c r="H36" s="139"/>
      <c r="I36" s="139"/>
      <c r="J36" s="139"/>
      <c r="K36" s="139"/>
      <c r="L36" s="139"/>
      <c r="M36" s="2"/>
      <c r="N36" s="1">
        <f t="shared" si="1"/>
        <v>20</v>
      </c>
      <c r="O36" s="183">
        <f t="shared" si="2"/>
        <v>2044</v>
      </c>
      <c r="P36" s="184">
        <f t="shared" si="0"/>
        <v>604492.18810429273</v>
      </c>
      <c r="Q36" s="184">
        <f t="shared" si="3"/>
        <v>63817.006785200996</v>
      </c>
      <c r="R36" s="184">
        <f t="shared" si="4"/>
        <v>192115.38768215274</v>
      </c>
      <c r="S36" s="184">
        <f t="shared" si="5"/>
        <v>352611.13547791523</v>
      </c>
      <c r="T36" s="184">
        <f t="shared" si="6"/>
        <v>-4051.3418409762476</v>
      </c>
      <c r="U36" s="184">
        <f>SUM(Q33:T36)/4</f>
        <v>583519.5023881864</v>
      </c>
      <c r="V36" s="184">
        <f>SUM(Q33:Q36)/4</f>
        <v>61301.744535329526</v>
      </c>
      <c r="W36" s="184">
        <f>SUM(R33:R36)/4</f>
        <v>184323.14216669992</v>
      </c>
      <c r="X36" s="184">
        <f>SUM(S33:S36)/4</f>
        <v>341781.63414485363</v>
      </c>
      <c r="Y36" s="184">
        <f>SUM(T33:T36)/4</f>
        <v>-3887.0184586965142</v>
      </c>
      <c r="Z36" s="2"/>
    </row>
    <row r="37" spans="5:26" x14ac:dyDescent="0.2">
      <c r="E37" s="195"/>
      <c r="F37" s="139"/>
      <c r="G37" s="139"/>
      <c r="H37" s="139"/>
      <c r="I37" s="139"/>
      <c r="J37" s="139"/>
      <c r="K37" s="139"/>
      <c r="L37" s="139"/>
      <c r="M37" s="2"/>
      <c r="N37" s="1">
        <f t="shared" si="1"/>
        <v>21</v>
      </c>
      <c r="O37" s="183">
        <f t="shared" si="2"/>
        <v>2045</v>
      </c>
      <c r="P37" s="184">
        <f t="shared" si="0"/>
        <v>619048.285391732</v>
      </c>
      <c r="Q37" s="184">
        <f t="shared" si="3"/>
        <v>65571.006006063093</v>
      </c>
      <c r="R37" s="184">
        <f t="shared" si="4"/>
        <v>197556.56929386131</v>
      </c>
      <c r="S37" s="184">
        <f t="shared" si="5"/>
        <v>360086.79592593212</v>
      </c>
      <c r="T37" s="184">
        <f t="shared" si="6"/>
        <v>-4166.085834124452</v>
      </c>
      <c r="U37" s="184"/>
      <c r="V37" s="184"/>
      <c r="W37" s="184"/>
      <c r="X37" s="184"/>
      <c r="Y37" s="184"/>
      <c r="Z37" s="2"/>
    </row>
    <row r="38" spans="5:26" x14ac:dyDescent="0.2">
      <c r="E38" s="195"/>
      <c r="F38" s="139"/>
      <c r="G38" s="139"/>
      <c r="H38" s="139"/>
      <c r="I38" s="139"/>
      <c r="J38" s="139"/>
      <c r="K38" s="139"/>
      <c r="L38" s="139"/>
      <c r="M38" s="2"/>
      <c r="N38" s="1">
        <f t="shared" si="1"/>
        <v>22</v>
      </c>
      <c r="O38" s="183">
        <f t="shared" si="2"/>
        <v>2046</v>
      </c>
      <c r="P38" s="184">
        <f t="shared" si="0"/>
        <v>633961.93934462417</v>
      </c>
      <c r="Q38" s="184">
        <f t="shared" si="3"/>
        <v>67373.213587388411</v>
      </c>
      <c r="R38" s="184">
        <f t="shared" si="4"/>
        <v>203151.85858891995</v>
      </c>
      <c r="S38" s="184">
        <f t="shared" si="5"/>
        <v>367720.94682847848</v>
      </c>
      <c r="T38" s="184">
        <f t="shared" si="6"/>
        <v>-4284.0796601626953</v>
      </c>
      <c r="U38" s="184"/>
      <c r="V38" s="184"/>
      <c r="W38" s="184"/>
      <c r="X38" s="184"/>
      <c r="Y38" s="184"/>
      <c r="Z38" s="2"/>
    </row>
    <row r="39" spans="5:26" x14ac:dyDescent="0.2">
      <c r="E39" s="195"/>
      <c r="F39" s="139"/>
      <c r="G39" s="139"/>
      <c r="H39" s="139"/>
      <c r="I39" s="139"/>
      <c r="J39" s="139"/>
      <c r="K39" s="139"/>
      <c r="L39" s="139"/>
      <c r="M39" s="2"/>
      <c r="N39" s="1">
        <f t="shared" si="1"/>
        <v>23</v>
      </c>
      <c r="O39" s="183">
        <f t="shared" si="2"/>
        <v>2047</v>
      </c>
      <c r="P39" s="184">
        <f t="shared" si="0"/>
        <v>649242.10776213359</v>
      </c>
      <c r="Q39" s="184">
        <f t="shared" si="3"/>
        <v>69224.954527495604</v>
      </c>
      <c r="R39" s="184">
        <f t="shared" si="4"/>
        <v>208905.62027701162</v>
      </c>
      <c r="S39" s="184">
        <f t="shared" si="5"/>
        <v>375516.94832000014</v>
      </c>
      <c r="T39" s="184">
        <f t="shared" si="6"/>
        <v>-4405.4153623737966</v>
      </c>
      <c r="U39" s="184"/>
      <c r="V39" s="184"/>
      <c r="W39" s="184"/>
      <c r="X39" s="184"/>
      <c r="Y39" s="184"/>
      <c r="Z39" s="124">
        <f>U40-SUM(V40:Y40)</f>
        <v>0</v>
      </c>
    </row>
    <row r="40" spans="5:26" x14ac:dyDescent="0.2">
      <c r="E40" s="195"/>
      <c r="F40" s="139"/>
      <c r="G40" s="139"/>
      <c r="H40" s="139"/>
      <c r="I40" s="139"/>
      <c r="J40" s="139"/>
      <c r="K40" s="139"/>
      <c r="L40" s="139"/>
      <c r="M40" s="2"/>
      <c r="N40" s="1">
        <f t="shared" si="1"/>
        <v>24</v>
      </c>
      <c r="O40" s="183">
        <f t="shared" si="2"/>
        <v>2048</v>
      </c>
      <c r="P40" s="184">
        <f t="shared" si="0"/>
        <v>664897.9771109724</v>
      </c>
      <c r="Q40" s="184">
        <f t="shared" si="3"/>
        <v>71127.590242049337</v>
      </c>
      <c r="R40" s="184">
        <f t="shared" si="4"/>
        <v>214822.34268716266</v>
      </c>
      <c r="S40" s="184">
        <f t="shared" si="5"/>
        <v>383478.23177269375</v>
      </c>
      <c r="T40" s="184">
        <f t="shared" si="6"/>
        <v>-4530.1875909333603</v>
      </c>
      <c r="U40" s="184">
        <f>SUM(Q37:T40)/4</f>
        <v>641787.57740236563</v>
      </c>
      <c r="V40" s="184">
        <f>SUM(Q37:Q40)/4</f>
        <v>68324.191090749111</v>
      </c>
      <c r="W40" s="184">
        <f>SUM(R37:R40)/4</f>
        <v>206109.0977117389</v>
      </c>
      <c r="X40" s="184">
        <f>SUM(S37:S40)/4</f>
        <v>371700.73071177612</v>
      </c>
      <c r="Y40" s="184">
        <f>SUM(T37:T40)/4</f>
        <v>-4346.4421118985756</v>
      </c>
      <c r="Z40" s="2"/>
    </row>
    <row r="41" spans="5:26" x14ac:dyDescent="0.2">
      <c r="E41" s="195"/>
      <c r="F41" s="139"/>
      <c r="G41" s="139"/>
      <c r="H41" s="139"/>
      <c r="I41" s="139"/>
      <c r="J41" s="139"/>
      <c r="K41" s="139"/>
      <c r="L41" s="139"/>
      <c r="M41" s="2"/>
      <c r="N41" s="1">
        <f t="shared" si="1"/>
        <v>25</v>
      </c>
      <c r="O41" s="183">
        <f t="shared" si="2"/>
        <v>2049</v>
      </c>
      <c r="P41" s="184">
        <f t="shared" si="0"/>
        <v>0</v>
      </c>
      <c r="Q41" s="184">
        <f t="shared" si="3"/>
        <v>0</v>
      </c>
      <c r="R41" s="184">
        <f t="shared" si="4"/>
        <v>0</v>
      </c>
      <c r="S41" s="184">
        <f t="shared" si="5"/>
        <v>0</v>
      </c>
      <c r="T41" s="184">
        <f t="shared" si="6"/>
        <v>0</v>
      </c>
      <c r="U41" s="184"/>
      <c r="V41" s="184"/>
      <c r="W41" s="184"/>
      <c r="X41" s="184"/>
      <c r="Y41" s="184"/>
      <c r="Z41" s="2"/>
    </row>
    <row r="42" spans="5:26" x14ac:dyDescent="0.2">
      <c r="E42" s="195"/>
      <c r="F42" s="139"/>
      <c r="G42" s="139"/>
      <c r="H42" s="139"/>
      <c r="I42" s="139"/>
      <c r="J42" s="139"/>
      <c r="K42" s="139"/>
      <c r="L42" s="139"/>
      <c r="M42" s="2"/>
      <c r="N42" s="1">
        <f t="shared" si="1"/>
        <v>26</v>
      </c>
      <c r="O42" s="183">
        <f t="shared" si="2"/>
        <v>2050</v>
      </c>
      <c r="P42" s="184">
        <f t="shared" si="0"/>
        <v>0</v>
      </c>
      <c r="Q42" s="184">
        <f t="shared" si="3"/>
        <v>0</v>
      </c>
      <c r="R42" s="184">
        <f t="shared" si="4"/>
        <v>0</v>
      </c>
      <c r="S42" s="184">
        <f t="shared" si="5"/>
        <v>0</v>
      </c>
      <c r="T42" s="184">
        <f t="shared" si="6"/>
        <v>0</v>
      </c>
      <c r="U42" s="184"/>
      <c r="V42" s="184"/>
      <c r="W42" s="184"/>
      <c r="X42" s="184"/>
      <c r="Y42" s="184"/>
      <c r="Z42" s="2"/>
    </row>
    <row r="43" spans="5:26" x14ac:dyDescent="0.2">
      <c r="E43" s="195"/>
      <c r="F43" s="139"/>
      <c r="G43" s="139"/>
      <c r="H43" s="139"/>
      <c r="I43" s="139"/>
      <c r="J43" s="139"/>
      <c r="K43" s="139"/>
      <c r="L43" s="139"/>
      <c r="M43" s="2"/>
      <c r="N43" s="1">
        <f t="shared" si="1"/>
        <v>27</v>
      </c>
      <c r="O43" s="183">
        <f t="shared" si="2"/>
        <v>2051</v>
      </c>
      <c r="P43" s="184">
        <f t="shared" si="0"/>
        <v>0</v>
      </c>
      <c r="Q43" s="184">
        <f t="shared" si="3"/>
        <v>0</v>
      </c>
      <c r="R43" s="184">
        <f t="shared" si="4"/>
        <v>0</v>
      </c>
      <c r="S43" s="184">
        <f t="shared" si="5"/>
        <v>0</v>
      </c>
      <c r="T43" s="184">
        <f t="shared" si="6"/>
        <v>0</v>
      </c>
      <c r="U43" s="184"/>
      <c r="V43" s="184"/>
      <c r="W43" s="184"/>
      <c r="X43" s="184"/>
      <c r="Y43" s="184"/>
      <c r="Z43" s="124">
        <f>U44-SUM(V44:Y44)</f>
        <v>0</v>
      </c>
    </row>
    <row r="44" spans="5:26" x14ac:dyDescent="0.2">
      <c r="E44" s="195"/>
      <c r="F44" s="139"/>
      <c r="G44" s="139"/>
      <c r="H44" s="139"/>
      <c r="I44" s="139"/>
      <c r="J44" s="139"/>
      <c r="K44" s="139"/>
      <c r="L44" s="139"/>
      <c r="M44" s="2"/>
      <c r="N44" s="1">
        <f t="shared" si="1"/>
        <v>28</v>
      </c>
      <c r="O44" s="183">
        <f t="shared" si="2"/>
        <v>2052</v>
      </c>
      <c r="P44" s="184">
        <f t="shared" si="0"/>
        <v>0</v>
      </c>
      <c r="Q44" s="184">
        <f t="shared" si="3"/>
        <v>0</v>
      </c>
      <c r="R44" s="184">
        <f t="shared" si="4"/>
        <v>0</v>
      </c>
      <c r="S44" s="184">
        <f t="shared" si="5"/>
        <v>0</v>
      </c>
      <c r="T44" s="184">
        <f t="shared" si="6"/>
        <v>0</v>
      </c>
      <c r="U44" s="184">
        <f>SUM(Q41:T44)/4</f>
        <v>0</v>
      </c>
      <c r="V44" s="184">
        <f>SUM(Q41:Q44)/4</f>
        <v>0</v>
      </c>
      <c r="W44" s="184">
        <f>SUM(R41:R44)/4</f>
        <v>0</v>
      </c>
      <c r="X44" s="184">
        <f>SUM(S41:S44)/4</f>
        <v>0</v>
      </c>
      <c r="Y44" s="184">
        <f>SUM(T41:T44)/4</f>
        <v>0</v>
      </c>
      <c r="Z44" s="2"/>
    </row>
    <row r="45" spans="5:26" x14ac:dyDescent="0.2">
      <c r="E45" s="195"/>
      <c r="F45" s="139"/>
      <c r="G45" s="139"/>
      <c r="H45" s="139"/>
      <c r="I45" s="139"/>
      <c r="J45" s="139"/>
      <c r="K45" s="139"/>
      <c r="L45" s="139"/>
      <c r="M45" s="2"/>
      <c r="N45" s="1">
        <f t="shared" si="1"/>
        <v>29</v>
      </c>
      <c r="O45" s="183">
        <f t="shared" si="2"/>
        <v>2053</v>
      </c>
      <c r="P45" s="184">
        <f t="shared" si="0"/>
        <v>0</v>
      </c>
      <c r="Q45" s="184">
        <f t="shared" si="3"/>
        <v>0</v>
      </c>
      <c r="R45" s="184">
        <f t="shared" si="4"/>
        <v>0</v>
      </c>
      <c r="S45" s="184">
        <f t="shared" si="5"/>
        <v>0</v>
      </c>
      <c r="T45" s="184">
        <f t="shared" si="6"/>
        <v>0</v>
      </c>
      <c r="U45" s="184"/>
      <c r="V45" s="184"/>
      <c r="W45" s="184"/>
      <c r="X45" s="184"/>
      <c r="Y45" s="184"/>
      <c r="Z45" s="2"/>
    </row>
    <row r="46" spans="5:26" x14ac:dyDescent="0.2">
      <c r="E46" s="195"/>
      <c r="F46" s="139"/>
      <c r="G46" s="139"/>
      <c r="H46" s="139"/>
      <c r="I46" s="139"/>
      <c r="J46" s="139"/>
      <c r="K46" s="139"/>
      <c r="L46" s="139"/>
      <c r="M46" s="2"/>
      <c r="N46" s="1">
        <f t="shared" si="1"/>
        <v>30</v>
      </c>
      <c r="O46" s="183">
        <f t="shared" si="2"/>
        <v>2054</v>
      </c>
      <c r="P46" s="184">
        <f t="shared" si="0"/>
        <v>0</v>
      </c>
      <c r="Q46" s="184">
        <f t="shared" si="3"/>
        <v>0</v>
      </c>
      <c r="R46" s="184">
        <f t="shared" si="4"/>
        <v>0</v>
      </c>
      <c r="S46" s="184">
        <f t="shared" si="5"/>
        <v>0</v>
      </c>
      <c r="T46" s="184">
        <f t="shared" si="6"/>
        <v>0</v>
      </c>
      <c r="U46" s="184"/>
      <c r="V46" s="184"/>
      <c r="W46" s="184"/>
      <c r="X46" s="184"/>
      <c r="Y46" s="184"/>
      <c r="Z46" s="2"/>
    </row>
    <row r="47" spans="5:26" x14ac:dyDescent="0.2">
      <c r="E47" s="195"/>
      <c r="F47" s="139"/>
      <c r="G47" s="139"/>
      <c r="H47" s="139"/>
      <c r="I47" s="139"/>
      <c r="J47" s="139"/>
      <c r="K47" s="139"/>
      <c r="L47" s="139"/>
      <c r="M47" s="2"/>
      <c r="N47" s="1">
        <f t="shared" si="1"/>
        <v>31</v>
      </c>
      <c r="O47" s="183">
        <f t="shared" si="2"/>
        <v>2055</v>
      </c>
      <c r="P47" s="184">
        <f t="shared" si="0"/>
        <v>0</v>
      </c>
      <c r="Q47" s="184">
        <f t="shared" si="3"/>
        <v>0</v>
      </c>
      <c r="R47" s="184">
        <f t="shared" si="4"/>
        <v>0</v>
      </c>
      <c r="S47" s="184">
        <f t="shared" si="5"/>
        <v>0</v>
      </c>
      <c r="T47" s="184">
        <f t="shared" si="6"/>
        <v>0</v>
      </c>
      <c r="U47" s="184"/>
      <c r="V47" s="184"/>
      <c r="W47" s="184"/>
      <c r="X47" s="184"/>
      <c r="Y47" s="184"/>
      <c r="Z47" s="124">
        <f>U48-SUM(V48:Y48)</f>
        <v>0</v>
      </c>
    </row>
    <row r="48" spans="5:26" x14ac:dyDescent="0.2">
      <c r="E48" s="195"/>
      <c r="F48" s="139"/>
      <c r="G48" s="139"/>
      <c r="H48" s="139"/>
      <c r="I48" s="139"/>
      <c r="J48" s="139"/>
      <c r="K48" s="139"/>
      <c r="L48" s="139"/>
      <c r="M48" s="2"/>
      <c r="N48" s="1">
        <f t="shared" si="1"/>
        <v>32</v>
      </c>
      <c r="O48" s="183">
        <f t="shared" si="2"/>
        <v>2056</v>
      </c>
      <c r="P48" s="184">
        <f t="shared" si="0"/>
        <v>0</v>
      </c>
      <c r="Q48" s="184">
        <f t="shared" si="3"/>
        <v>0</v>
      </c>
      <c r="R48" s="184">
        <f t="shared" si="4"/>
        <v>0</v>
      </c>
      <c r="S48" s="184">
        <f t="shared" si="5"/>
        <v>0</v>
      </c>
      <c r="T48" s="184">
        <f t="shared" si="6"/>
        <v>0</v>
      </c>
      <c r="U48" s="184">
        <f>SUM(Q45:T48)/4</f>
        <v>0</v>
      </c>
      <c r="V48" s="184">
        <f>SUM(Q45:Q48)/4</f>
        <v>0</v>
      </c>
      <c r="W48" s="184">
        <f>SUM(R45:R48)/4</f>
        <v>0</v>
      </c>
      <c r="X48" s="184">
        <f>SUM(S45:S48)/4</f>
        <v>0</v>
      </c>
      <c r="Y48" s="184">
        <f>SUM(T45:T48)/4</f>
        <v>0</v>
      </c>
      <c r="Z48" s="2"/>
    </row>
    <row r="49" spans="5:26" x14ac:dyDescent="0.2">
      <c r="E49" s="195"/>
      <c r="F49" s="139"/>
      <c r="G49" s="139"/>
      <c r="H49" s="139"/>
      <c r="I49" s="139"/>
      <c r="J49" s="139"/>
      <c r="K49" s="139"/>
      <c r="L49" s="139"/>
      <c r="M49" s="2"/>
      <c r="O49" s="163" t="s">
        <v>216</v>
      </c>
      <c r="P49" s="163" t="s">
        <v>216</v>
      </c>
      <c r="Q49" s="163" t="s">
        <v>216</v>
      </c>
      <c r="R49" s="163" t="s">
        <v>216</v>
      </c>
      <c r="S49" s="163" t="s">
        <v>216</v>
      </c>
      <c r="T49" s="163" t="s">
        <v>216</v>
      </c>
      <c r="U49" s="196"/>
      <c r="V49" s="196"/>
      <c r="W49" s="196"/>
      <c r="X49" s="196"/>
      <c r="Y49" s="196"/>
      <c r="Z49" s="2"/>
    </row>
    <row r="50" spans="5:26" x14ac:dyDescent="0.2">
      <c r="E50" s="195"/>
      <c r="F50" s="139"/>
      <c r="G50" s="139"/>
      <c r="H50" s="139"/>
      <c r="I50" s="139"/>
      <c r="J50" s="139"/>
      <c r="K50" s="139"/>
      <c r="L50" s="139"/>
      <c r="M50" s="2"/>
      <c r="O50" s="134" t="s">
        <v>231</v>
      </c>
      <c r="P50" s="185">
        <f>SUM(Q50:T50)</f>
        <v>12308324.007593362</v>
      </c>
      <c r="Q50" s="185">
        <f>SUM(Q$17:Q$48)</f>
        <v>1271904.6250022892</v>
      </c>
      <c r="R50" s="185">
        <f>SUM(R$17:R$48)</f>
        <v>3809687.0500667756</v>
      </c>
      <c r="S50" s="185">
        <f>SUM(S$17:S$48)</f>
        <v>7307071.2618166059</v>
      </c>
      <c r="T50" s="185">
        <f>SUM(T$17:T$48)</f>
        <v>-80338.929292308472</v>
      </c>
      <c r="U50" s="124"/>
      <c r="V50" s="196"/>
      <c r="W50" s="196"/>
      <c r="X50" s="196"/>
      <c r="Y50" s="196"/>
      <c r="Z50" s="2"/>
    </row>
    <row r="51" spans="5:26" x14ac:dyDescent="0.2">
      <c r="E51" s="195"/>
      <c r="F51" s="139"/>
      <c r="G51" s="139"/>
      <c r="H51" s="139"/>
      <c r="I51" s="139"/>
      <c r="J51" s="139"/>
      <c r="K51" s="139"/>
      <c r="L51" s="139"/>
      <c r="M51" s="2"/>
      <c r="N51" s="2"/>
      <c r="O51" s="2"/>
      <c r="P51" s="188">
        <f>P50-P$10</f>
        <v>0</v>
      </c>
      <c r="Q51" s="188">
        <f>Q50-Q$10</f>
        <v>0</v>
      </c>
      <c r="R51" s="188">
        <f>R50-R$10</f>
        <v>4.6566128730773926E-9</v>
      </c>
      <c r="S51" s="188">
        <f>S50-S$10</f>
        <v>0</v>
      </c>
      <c r="T51" s="188">
        <f>T50-T$10</f>
        <v>0</v>
      </c>
      <c r="U51" s="188">
        <f>SUM(Q50:T50)-P$10</f>
        <v>0</v>
      </c>
      <c r="V51" s="2"/>
      <c r="W51" s="2"/>
      <c r="X51" s="2"/>
      <c r="Y51" s="2"/>
      <c r="Z51" s="2"/>
    </row>
    <row r="52" spans="5:26" x14ac:dyDescent="0.2">
      <c r="E52" s="195"/>
      <c r="F52" s="139"/>
      <c r="G52" s="139"/>
      <c r="H52" s="139"/>
      <c r="I52" s="139"/>
      <c r="J52" s="139"/>
      <c r="K52" s="139"/>
      <c r="L52" s="139"/>
      <c r="M52" s="2"/>
      <c r="O52" s="180" t="s">
        <v>237</v>
      </c>
      <c r="P52" s="197">
        <f>$P$13</f>
        <v>2.3941850993538738E-2</v>
      </c>
      <c r="Z52" s="2"/>
    </row>
    <row r="53" spans="5:26" x14ac:dyDescent="0.2">
      <c r="E53" s="195"/>
      <c r="F53" s="139"/>
      <c r="M53" s="2"/>
      <c r="O53" s="134" t="s">
        <v>236</v>
      </c>
      <c r="P53" s="197">
        <f>((1+P52)^(1/12))-1</f>
        <v>1.9735898753532322E-3</v>
      </c>
      <c r="Z53" s="2"/>
    </row>
    <row r="54" spans="5:26" x14ac:dyDescent="0.2">
      <c r="E54" s="195"/>
      <c r="F54" s="139"/>
      <c r="M54" s="2"/>
      <c r="O54" s="134" t="s">
        <v>235</v>
      </c>
      <c r="P54" s="184">
        <f>P10</f>
        <v>12308324.007593356</v>
      </c>
      <c r="Z54" s="2"/>
    </row>
    <row r="55" spans="5:26" x14ac:dyDescent="0.2">
      <c r="E55" s="195"/>
      <c r="F55" s="139"/>
      <c r="M55" s="2"/>
      <c r="O55" s="134" t="s">
        <v>234</v>
      </c>
      <c r="P55" s="184">
        <f>P54/(1+P53)^P56</f>
        <v>6975765.3500459176</v>
      </c>
      <c r="Z55" s="2"/>
    </row>
    <row r="56" spans="5:26" x14ac:dyDescent="0.2">
      <c r="E56" s="195"/>
      <c r="F56" s="139"/>
      <c r="M56" s="2"/>
      <c r="O56" s="134" t="s">
        <v>233</v>
      </c>
      <c r="P56" s="124">
        <f>$P$12*12</f>
        <v>288</v>
      </c>
      <c r="Q56" s="198"/>
      <c r="Z56" s="2"/>
    </row>
    <row r="57" spans="5:26" x14ac:dyDescent="0.2">
      <c r="E57" s="195"/>
      <c r="F57" s="139"/>
      <c r="M57" s="2"/>
      <c r="O57" s="134" t="s">
        <v>232</v>
      </c>
      <c r="P57" s="184">
        <f>PMT(P53,P56,-P55)</f>
        <v>31776.938307353976</v>
      </c>
      <c r="Z57" s="2"/>
    </row>
    <row r="58" spans="5:26" x14ac:dyDescent="0.2">
      <c r="E58" s="195"/>
      <c r="F58" s="139"/>
      <c r="M58" s="2"/>
      <c r="N58" s="163"/>
      <c r="O58" s="163" t="s">
        <v>216</v>
      </c>
      <c r="P58" s="163" t="s">
        <v>216</v>
      </c>
      <c r="Q58" s="163" t="s">
        <v>216</v>
      </c>
      <c r="R58" s="163" t="s">
        <v>216</v>
      </c>
      <c r="Z58" s="2"/>
    </row>
    <row r="59" spans="5:26" x14ac:dyDescent="0.2">
      <c r="E59" s="195"/>
      <c r="F59" s="139"/>
      <c r="M59" s="2"/>
      <c r="N59" s="1">
        <v>1</v>
      </c>
      <c r="O59" s="184">
        <v>0</v>
      </c>
      <c r="P59" s="184">
        <f>P57</f>
        <v>31776.938307353976</v>
      </c>
      <c r="Q59" s="184">
        <f t="shared" ref="Q59:Q122" si="7">O59*$P$53</f>
        <v>0</v>
      </c>
      <c r="R59" s="184">
        <f t="shared" ref="R59:R122" si="8">O59+P59+Q59</f>
        <v>31776.938307353976</v>
      </c>
      <c r="Z59" s="2"/>
    </row>
    <row r="60" spans="5:26" x14ac:dyDescent="0.2">
      <c r="E60" s="195"/>
      <c r="F60" s="139"/>
      <c r="M60" s="2"/>
      <c r="N60" s="1">
        <f t="shared" ref="N60:N123" si="9">N59+1</f>
        <v>2</v>
      </c>
      <c r="O60" s="184">
        <f t="shared" ref="O60:O123" si="10">R59</f>
        <v>31776.938307353976</v>
      </c>
      <c r="P60" s="184">
        <f t="shared" ref="P60:P123" si="11">P59</f>
        <v>31776.938307353976</v>
      </c>
      <c r="Q60" s="184">
        <f t="shared" si="7"/>
        <v>62.714643713118079</v>
      </c>
      <c r="R60" s="184">
        <f t="shared" si="8"/>
        <v>63616.591258421067</v>
      </c>
      <c r="Z60" s="2"/>
    </row>
    <row r="61" spans="5:26" x14ac:dyDescent="0.2">
      <c r="E61" s="195"/>
      <c r="F61" s="139"/>
      <c r="M61" s="2"/>
      <c r="N61" s="1">
        <f t="shared" si="9"/>
        <v>3</v>
      </c>
      <c r="O61" s="184">
        <f t="shared" si="10"/>
        <v>63616.591258421067</v>
      </c>
      <c r="P61" s="184">
        <f t="shared" si="11"/>
        <v>31776.938307353976</v>
      </c>
      <c r="Q61" s="184">
        <f t="shared" si="7"/>
        <v>125.55306041210476</v>
      </c>
      <c r="R61" s="184">
        <f t="shared" si="8"/>
        <v>95519.082626187141</v>
      </c>
      <c r="Z61" s="2"/>
    </row>
    <row r="62" spans="5:26" x14ac:dyDescent="0.2">
      <c r="E62" s="195"/>
      <c r="F62" s="139"/>
      <c r="M62" s="2"/>
      <c r="N62" s="1">
        <f t="shared" si="9"/>
        <v>4</v>
      </c>
      <c r="O62" s="184">
        <f t="shared" si="10"/>
        <v>95519.082626187141</v>
      </c>
      <c r="P62" s="184">
        <f t="shared" si="11"/>
        <v>31776.938307353976</v>
      </c>
      <c r="Q62" s="184">
        <f t="shared" si="7"/>
        <v>188.51549437407175</v>
      </c>
      <c r="R62" s="184">
        <f t="shared" si="8"/>
        <v>127484.5364279152</v>
      </c>
      <c r="Z62" s="2"/>
    </row>
    <row r="63" spans="5:26" x14ac:dyDescent="0.2">
      <c r="E63" s="195"/>
      <c r="F63" s="139"/>
      <c r="M63" s="2"/>
      <c r="N63" s="1">
        <f t="shared" si="9"/>
        <v>5</v>
      </c>
      <c r="O63" s="184">
        <f t="shared" si="10"/>
        <v>127484.5364279152</v>
      </c>
      <c r="P63" s="184">
        <f t="shared" si="11"/>
        <v>31776.938307353976</v>
      </c>
      <c r="Q63" s="184">
        <f t="shared" si="7"/>
        <v>251.60219035823374</v>
      </c>
      <c r="R63" s="184">
        <f t="shared" si="8"/>
        <v>159513.07692562742</v>
      </c>
      <c r="Z63" s="2"/>
    </row>
    <row r="64" spans="5:26" x14ac:dyDescent="0.2">
      <c r="E64" s="195"/>
      <c r="F64" s="139"/>
      <c r="M64" s="2"/>
      <c r="N64" s="1">
        <f t="shared" si="9"/>
        <v>6</v>
      </c>
      <c r="O64" s="184">
        <f t="shared" si="10"/>
        <v>159513.07692562742</v>
      </c>
      <c r="P64" s="184">
        <f t="shared" si="11"/>
        <v>31776.938307353976</v>
      </c>
      <c r="Q64" s="184">
        <f t="shared" si="7"/>
        <v>314.81339360685956</v>
      </c>
      <c r="R64" s="184">
        <f t="shared" si="8"/>
        <v>191604.82862658825</v>
      </c>
      <c r="Z64" s="2"/>
    </row>
    <row r="65" spans="5:26" x14ac:dyDescent="0.2">
      <c r="E65" s="195"/>
      <c r="F65" s="139"/>
      <c r="M65" s="2"/>
      <c r="N65" s="1">
        <f t="shared" si="9"/>
        <v>7</v>
      </c>
      <c r="O65" s="184">
        <f t="shared" si="10"/>
        <v>191604.82862658825</v>
      </c>
      <c r="P65" s="184">
        <f t="shared" si="11"/>
        <v>31776.938307353976</v>
      </c>
      <c r="Q65" s="184">
        <f t="shared" si="7"/>
        <v>378.14934984622573</v>
      </c>
      <c r="R65" s="184">
        <f t="shared" si="8"/>
        <v>223759.91628378845</v>
      </c>
      <c r="Z65" s="2"/>
    </row>
    <row r="66" spans="5:26" x14ac:dyDescent="0.2">
      <c r="E66" s="195"/>
      <c r="F66" s="139"/>
      <c r="M66" s="2"/>
      <c r="N66" s="1">
        <f t="shared" si="9"/>
        <v>8</v>
      </c>
      <c r="O66" s="184">
        <f t="shared" si="10"/>
        <v>223759.91628378845</v>
      </c>
      <c r="P66" s="184">
        <f t="shared" si="11"/>
        <v>31776.938307353976</v>
      </c>
      <c r="Q66" s="184">
        <f t="shared" si="7"/>
        <v>441.61030528757169</v>
      </c>
      <c r="R66" s="184">
        <f t="shared" si="8"/>
        <v>255978.46489643</v>
      </c>
      <c r="Z66" s="2"/>
    </row>
    <row r="67" spans="5:26" x14ac:dyDescent="0.2">
      <c r="E67" s="195"/>
      <c r="F67" s="139"/>
      <c r="M67" s="2"/>
      <c r="N67" s="1">
        <f t="shared" si="9"/>
        <v>9</v>
      </c>
      <c r="O67" s="184">
        <f t="shared" si="10"/>
        <v>255978.46489643</v>
      </c>
      <c r="P67" s="184">
        <f t="shared" si="11"/>
        <v>31776.938307353976</v>
      </c>
      <c r="Q67" s="184">
        <f t="shared" si="7"/>
        <v>505.19650662805702</v>
      </c>
      <c r="R67" s="184">
        <f t="shared" si="8"/>
        <v>288260.59971041203</v>
      </c>
      <c r="Z67" s="2"/>
    </row>
    <row r="68" spans="5:26" x14ac:dyDescent="0.2">
      <c r="E68" s="195"/>
      <c r="F68" s="139"/>
      <c r="M68" s="2"/>
      <c r="N68" s="1">
        <f t="shared" si="9"/>
        <v>10</v>
      </c>
      <c r="O68" s="184">
        <f t="shared" si="10"/>
        <v>288260.59971041203</v>
      </c>
      <c r="P68" s="184">
        <f t="shared" si="11"/>
        <v>31776.938307353976</v>
      </c>
      <c r="Q68" s="184">
        <f t="shared" si="7"/>
        <v>568.90820105172008</v>
      </c>
      <c r="R68" s="184">
        <f t="shared" si="8"/>
        <v>320606.44621881773</v>
      </c>
      <c r="Z68" s="2"/>
    </row>
    <row r="69" spans="5:26" x14ac:dyDescent="0.2">
      <c r="E69" s="195"/>
      <c r="F69" s="139"/>
      <c r="M69" s="2"/>
      <c r="N69" s="1">
        <f t="shared" si="9"/>
        <v>11</v>
      </c>
      <c r="O69" s="184">
        <f t="shared" si="10"/>
        <v>320606.44621881773</v>
      </c>
      <c r="P69" s="184">
        <f t="shared" si="11"/>
        <v>31776.938307353976</v>
      </c>
      <c r="Q69" s="184">
        <f t="shared" si="7"/>
        <v>632.74563623043923</v>
      </c>
      <c r="R69" s="184">
        <f t="shared" si="8"/>
        <v>353016.13016240217</v>
      </c>
      <c r="Z69" s="2"/>
    </row>
    <row r="70" spans="5:26" x14ac:dyDescent="0.2">
      <c r="E70" s="195"/>
      <c r="F70" s="139"/>
      <c r="M70" s="2"/>
      <c r="N70" s="1">
        <f t="shared" si="9"/>
        <v>12</v>
      </c>
      <c r="O70" s="184">
        <f t="shared" si="10"/>
        <v>353016.13016240217</v>
      </c>
      <c r="P70" s="184">
        <f t="shared" si="11"/>
        <v>31776.938307353976</v>
      </c>
      <c r="Q70" s="184">
        <f t="shared" si="7"/>
        <v>696.70906032489563</v>
      </c>
      <c r="R70" s="184">
        <f t="shared" si="8"/>
        <v>385489.77753008105</v>
      </c>
      <c r="Z70" s="2"/>
    </row>
    <row r="71" spans="5:26" x14ac:dyDescent="0.2">
      <c r="E71" s="195"/>
      <c r="F71" s="139"/>
      <c r="M71" s="2"/>
      <c r="N71" s="1">
        <f t="shared" si="9"/>
        <v>13</v>
      </c>
      <c r="O71" s="184">
        <f t="shared" si="10"/>
        <v>385489.77753008105</v>
      </c>
      <c r="P71" s="184">
        <f t="shared" si="11"/>
        <v>31776.938307353976</v>
      </c>
      <c r="Q71" s="184">
        <f t="shared" si="7"/>
        <v>760.7987219855379</v>
      </c>
      <c r="R71" s="184">
        <f t="shared" si="8"/>
        <v>418027.51455942058</v>
      </c>
      <c r="Z71" s="2"/>
    </row>
    <row r="72" spans="5:26" x14ac:dyDescent="0.2">
      <c r="E72" s="195"/>
      <c r="F72" s="139"/>
      <c r="M72" s="2"/>
      <c r="N72" s="1">
        <f t="shared" si="9"/>
        <v>14</v>
      </c>
      <c r="O72" s="184">
        <f t="shared" si="10"/>
        <v>418027.51455942058</v>
      </c>
      <c r="P72" s="184">
        <f t="shared" si="11"/>
        <v>31776.938307353976</v>
      </c>
      <c r="Q72" s="184">
        <f t="shared" si="7"/>
        <v>825.0148703535483</v>
      </c>
      <c r="R72" s="184">
        <f t="shared" si="8"/>
        <v>450629.46773712814</v>
      </c>
      <c r="Z72" s="2"/>
    </row>
    <row r="73" spans="5:26" x14ac:dyDescent="0.2">
      <c r="E73" s="195"/>
      <c r="F73" s="139"/>
      <c r="M73" s="2"/>
      <c r="N73" s="1">
        <f t="shared" si="9"/>
        <v>15</v>
      </c>
      <c r="O73" s="184">
        <f t="shared" si="10"/>
        <v>450629.46773712814</v>
      </c>
      <c r="P73" s="184">
        <f t="shared" si="11"/>
        <v>31776.938307353976</v>
      </c>
      <c r="Q73" s="184">
        <f t="shared" si="7"/>
        <v>889.3577550618121</v>
      </c>
      <c r="R73" s="184">
        <f t="shared" si="8"/>
        <v>483295.76379954396</v>
      </c>
      <c r="Z73" s="2"/>
    </row>
    <row r="74" spans="5:26" x14ac:dyDescent="0.2">
      <c r="E74" s="195"/>
      <c r="F74" s="139"/>
      <c r="M74" s="2"/>
      <c r="N74" s="1">
        <f t="shared" si="9"/>
        <v>16</v>
      </c>
      <c r="O74" s="184">
        <f t="shared" si="10"/>
        <v>483295.76379954396</v>
      </c>
      <c r="P74" s="184">
        <f t="shared" si="11"/>
        <v>31776.938307353976</v>
      </c>
      <c r="Q74" s="184">
        <f t="shared" si="7"/>
        <v>953.82762623588712</v>
      </c>
      <c r="R74" s="184">
        <f t="shared" si="8"/>
        <v>516026.52973313385</v>
      </c>
      <c r="Z74" s="2"/>
    </row>
    <row r="75" spans="5:26" x14ac:dyDescent="0.2">
      <c r="E75" s="195"/>
      <c r="F75" s="139"/>
      <c r="M75" s="2"/>
      <c r="N75" s="1">
        <f t="shared" si="9"/>
        <v>17</v>
      </c>
      <c r="O75" s="184">
        <f t="shared" si="10"/>
        <v>516026.52973313385</v>
      </c>
      <c r="P75" s="184">
        <f t="shared" si="11"/>
        <v>31776.938307353976</v>
      </c>
      <c r="Q75" s="184">
        <f t="shared" si="7"/>
        <v>1018.4247344949766</v>
      </c>
      <c r="R75" s="184">
        <f t="shared" si="8"/>
        <v>548821.89277498284</v>
      </c>
      <c r="Z75" s="2"/>
    </row>
    <row r="76" spans="5:26" x14ac:dyDescent="0.2">
      <c r="E76" s="195"/>
      <c r="F76" s="139"/>
      <c r="M76" s="2"/>
      <c r="N76" s="1">
        <f t="shared" si="9"/>
        <v>18</v>
      </c>
      <c r="O76" s="184">
        <f t="shared" si="10"/>
        <v>548821.89277498284</v>
      </c>
      <c r="P76" s="184">
        <f t="shared" si="11"/>
        <v>31776.938307353976</v>
      </c>
      <c r="Q76" s="184">
        <f t="shared" si="7"/>
        <v>1083.1493309529033</v>
      </c>
      <c r="R76" s="184">
        <f t="shared" si="8"/>
        <v>581681.98041328974</v>
      </c>
      <c r="Z76" s="2"/>
    </row>
    <row r="77" spans="5:26" x14ac:dyDescent="0.2">
      <c r="M77" s="2"/>
      <c r="N77" s="1">
        <f t="shared" si="9"/>
        <v>19</v>
      </c>
      <c r="O77" s="184">
        <f t="shared" si="10"/>
        <v>581681.98041328974</v>
      </c>
      <c r="P77" s="184">
        <f t="shared" si="11"/>
        <v>31776.938307353976</v>
      </c>
      <c r="Q77" s="184">
        <f t="shared" si="7"/>
        <v>1148.0016672190857</v>
      </c>
      <c r="R77" s="184">
        <f t="shared" si="8"/>
        <v>614606.92038786283</v>
      </c>
      <c r="Z77" s="2"/>
    </row>
    <row r="78" spans="5:26" x14ac:dyDescent="0.2">
      <c r="M78" s="2"/>
      <c r="N78" s="1">
        <f t="shared" si="9"/>
        <v>20</v>
      </c>
      <c r="O78" s="184">
        <f t="shared" si="10"/>
        <v>614606.92038786283</v>
      </c>
      <c r="P78" s="184">
        <f t="shared" si="11"/>
        <v>31776.938307353976</v>
      </c>
      <c r="Q78" s="184">
        <f t="shared" si="7"/>
        <v>1212.9819953995161</v>
      </c>
      <c r="R78" s="184">
        <f t="shared" si="8"/>
        <v>647596.84069061629</v>
      </c>
      <c r="Z78" s="2"/>
    </row>
    <row r="79" spans="5:26" x14ac:dyDescent="0.2">
      <c r="M79" s="2"/>
      <c r="N79" s="1">
        <f t="shared" si="9"/>
        <v>21</v>
      </c>
      <c r="O79" s="184">
        <f t="shared" si="10"/>
        <v>647596.84069061629</v>
      </c>
      <c r="P79" s="184">
        <f t="shared" si="11"/>
        <v>31776.938307353976</v>
      </c>
      <c r="Q79" s="184">
        <f t="shared" si="7"/>
        <v>1278.0905680977403</v>
      </c>
      <c r="R79" s="184">
        <f t="shared" si="8"/>
        <v>680651.86956606805</v>
      </c>
      <c r="Z79" s="2"/>
    </row>
    <row r="80" spans="5:26" x14ac:dyDescent="0.2">
      <c r="M80" s="2"/>
      <c r="N80" s="1">
        <f t="shared" si="9"/>
        <v>22</v>
      </c>
      <c r="O80" s="184">
        <f t="shared" si="10"/>
        <v>680651.86956606805</v>
      </c>
      <c r="P80" s="184">
        <f t="shared" si="11"/>
        <v>31776.938307353976</v>
      </c>
      <c r="Q80" s="184">
        <f t="shared" si="7"/>
        <v>1343.3276384158407</v>
      </c>
      <c r="R80" s="184">
        <f t="shared" si="8"/>
        <v>713772.1355118379</v>
      </c>
      <c r="Z80" s="2"/>
    </row>
    <row r="81" spans="13:26" x14ac:dyDescent="0.2">
      <c r="M81" s="2"/>
      <c r="N81" s="1">
        <f t="shared" si="9"/>
        <v>23</v>
      </c>
      <c r="O81" s="184">
        <f t="shared" si="10"/>
        <v>713772.1355118379</v>
      </c>
      <c r="P81" s="184">
        <f t="shared" si="11"/>
        <v>31776.938307353976</v>
      </c>
      <c r="Q81" s="184">
        <f t="shared" si="7"/>
        <v>1408.6934599554186</v>
      </c>
      <c r="R81" s="184">
        <f t="shared" si="8"/>
        <v>746957.76727914729</v>
      </c>
      <c r="Z81" s="2"/>
    </row>
    <row r="82" spans="13:26" x14ac:dyDescent="0.2">
      <c r="M82" s="2"/>
      <c r="N82" s="1">
        <f t="shared" si="9"/>
        <v>24</v>
      </c>
      <c r="O82" s="184">
        <f t="shared" si="10"/>
        <v>746957.76727914729</v>
      </c>
      <c r="P82" s="184">
        <f t="shared" si="11"/>
        <v>31776.938307353976</v>
      </c>
      <c r="Q82" s="184">
        <f t="shared" si="7"/>
        <v>1474.188286818581</v>
      </c>
      <c r="R82" s="184">
        <f t="shared" si="8"/>
        <v>780208.89387331984</v>
      </c>
      <c r="Z82" s="2"/>
    </row>
    <row r="83" spans="13:26" x14ac:dyDescent="0.2">
      <c r="M83" s="2"/>
      <c r="N83" s="1">
        <f t="shared" si="9"/>
        <v>25</v>
      </c>
      <c r="O83" s="184">
        <f t="shared" si="10"/>
        <v>780208.89387331984</v>
      </c>
      <c r="P83" s="184">
        <f t="shared" si="11"/>
        <v>31776.938307353976</v>
      </c>
      <c r="Q83" s="184">
        <f t="shared" si="7"/>
        <v>1539.8123736089285</v>
      </c>
      <c r="R83" s="184">
        <f t="shared" si="8"/>
        <v>813525.64455428277</v>
      </c>
      <c r="Z83" s="2"/>
    </row>
    <row r="84" spans="13:26" x14ac:dyDescent="0.2">
      <c r="M84" s="2"/>
      <c r="N84" s="1">
        <f t="shared" si="9"/>
        <v>26</v>
      </c>
      <c r="O84" s="184">
        <f t="shared" si="10"/>
        <v>813525.64455428277</v>
      </c>
      <c r="P84" s="184">
        <f t="shared" si="11"/>
        <v>31776.938307353976</v>
      </c>
      <c r="Q84" s="184">
        <f t="shared" si="7"/>
        <v>1605.5659754325447</v>
      </c>
      <c r="R84" s="184">
        <f t="shared" si="8"/>
        <v>846908.14883706928</v>
      </c>
      <c r="Z84" s="2"/>
    </row>
    <row r="85" spans="13:26" x14ac:dyDescent="0.2">
      <c r="M85" s="2"/>
      <c r="N85" s="1">
        <f t="shared" si="9"/>
        <v>27</v>
      </c>
      <c r="O85" s="184">
        <f t="shared" si="10"/>
        <v>846908.14883706928</v>
      </c>
      <c r="P85" s="184">
        <f t="shared" si="11"/>
        <v>31776.938307353976</v>
      </c>
      <c r="Q85" s="184">
        <f t="shared" si="7"/>
        <v>1671.4493478989882</v>
      </c>
      <c r="R85" s="184">
        <f t="shared" si="8"/>
        <v>880356.53649232222</v>
      </c>
      <c r="Z85" s="2"/>
    </row>
    <row r="86" spans="13:26" x14ac:dyDescent="0.2">
      <c r="M86" s="2"/>
      <c r="N86" s="1">
        <f t="shared" si="9"/>
        <v>28</v>
      </c>
      <c r="O86" s="184">
        <f t="shared" si="10"/>
        <v>880356.53649232222</v>
      </c>
      <c r="P86" s="184">
        <f t="shared" si="11"/>
        <v>31776.938307353976</v>
      </c>
      <c r="Q86" s="184">
        <f t="shared" si="7"/>
        <v>1737.4627471222855</v>
      </c>
      <c r="R86" s="184">
        <f t="shared" si="8"/>
        <v>913870.93754679849</v>
      </c>
      <c r="Z86" s="2"/>
    </row>
    <row r="87" spans="13:26" x14ac:dyDescent="0.2">
      <c r="M87" s="2"/>
      <c r="N87" s="1">
        <f t="shared" si="9"/>
        <v>29</v>
      </c>
      <c r="O87" s="184">
        <f t="shared" si="10"/>
        <v>913870.93754679849</v>
      </c>
      <c r="P87" s="184">
        <f t="shared" si="11"/>
        <v>31776.938307353976</v>
      </c>
      <c r="Q87" s="184">
        <f t="shared" si="7"/>
        <v>1803.6064297219275</v>
      </c>
      <c r="R87" s="184">
        <f t="shared" si="8"/>
        <v>947451.48228387441</v>
      </c>
      <c r="Z87" s="2"/>
    </row>
    <row r="88" spans="13:26" x14ac:dyDescent="0.2">
      <c r="M88" s="2"/>
      <c r="N88" s="1">
        <f t="shared" si="9"/>
        <v>30</v>
      </c>
      <c r="O88" s="184">
        <f t="shared" si="10"/>
        <v>947451.48228387441</v>
      </c>
      <c r="P88" s="184">
        <f t="shared" si="11"/>
        <v>31776.938307353976</v>
      </c>
      <c r="Q88" s="184">
        <f t="shared" si="7"/>
        <v>1869.8806528238667</v>
      </c>
      <c r="R88" s="184">
        <f t="shared" si="8"/>
        <v>981098.30124405224</v>
      </c>
      <c r="Z88" s="2"/>
    </row>
    <row r="89" spans="13:26" x14ac:dyDescent="0.2">
      <c r="M89" s="2"/>
      <c r="N89" s="1">
        <f t="shared" si="9"/>
        <v>31</v>
      </c>
      <c r="O89" s="184">
        <f t="shared" si="10"/>
        <v>981098.30124405224</v>
      </c>
      <c r="P89" s="184">
        <f t="shared" si="11"/>
        <v>31776.938307353976</v>
      </c>
      <c r="Q89" s="184">
        <f t="shared" si="7"/>
        <v>1936.2856740615168</v>
      </c>
      <c r="R89" s="184">
        <f t="shared" si="8"/>
        <v>1014811.5252254677</v>
      </c>
      <c r="Z89" s="2"/>
    </row>
    <row r="90" spans="13:26" x14ac:dyDescent="0.2">
      <c r="M90" s="2"/>
      <c r="N90" s="1">
        <f t="shared" si="9"/>
        <v>32</v>
      </c>
      <c r="O90" s="184">
        <f t="shared" si="10"/>
        <v>1014811.5252254677</v>
      </c>
      <c r="P90" s="184">
        <f t="shared" si="11"/>
        <v>31776.938307353976</v>
      </c>
      <c r="Q90" s="184">
        <f t="shared" si="7"/>
        <v>2002.8217515767542</v>
      </c>
      <c r="R90" s="184">
        <f t="shared" si="8"/>
        <v>1048591.2852843986</v>
      </c>
      <c r="Z90" s="2"/>
    </row>
    <row r="91" spans="13:26" x14ac:dyDescent="0.2">
      <c r="M91" s="2"/>
      <c r="N91" s="1">
        <f t="shared" si="9"/>
        <v>33</v>
      </c>
      <c r="O91" s="184">
        <f t="shared" si="10"/>
        <v>1048591.2852843986</v>
      </c>
      <c r="P91" s="184">
        <f t="shared" si="11"/>
        <v>31776.938307353976</v>
      </c>
      <c r="Q91" s="184">
        <f t="shared" si="7"/>
        <v>2069.4891440209217</v>
      </c>
      <c r="R91" s="184">
        <f t="shared" si="8"/>
        <v>1082437.7127357735</v>
      </c>
      <c r="Z91" s="2"/>
    </row>
    <row r="92" spans="13:26" x14ac:dyDescent="0.2">
      <c r="M92" s="2"/>
      <c r="N92" s="1">
        <f t="shared" si="9"/>
        <v>34</v>
      </c>
      <c r="O92" s="184">
        <f t="shared" si="10"/>
        <v>1082437.7127357735</v>
      </c>
      <c r="P92" s="184">
        <f t="shared" si="11"/>
        <v>31776.938307353976</v>
      </c>
      <c r="Q92" s="184">
        <f t="shared" si="7"/>
        <v>2136.2881105558331</v>
      </c>
      <c r="R92" s="184">
        <f t="shared" si="8"/>
        <v>1116350.9391536834</v>
      </c>
      <c r="Z92" s="2"/>
    </row>
    <row r="93" spans="13:26" x14ac:dyDescent="0.2">
      <c r="M93" s="2"/>
      <c r="N93" s="1">
        <f t="shared" si="9"/>
        <v>35</v>
      </c>
      <c r="O93" s="184">
        <f t="shared" si="10"/>
        <v>1116350.9391536834</v>
      </c>
      <c r="P93" s="184">
        <f t="shared" si="11"/>
        <v>31776.938307353976</v>
      </c>
      <c r="Q93" s="184">
        <f t="shared" si="7"/>
        <v>2203.2189108547818</v>
      </c>
      <c r="R93" s="184">
        <f t="shared" si="8"/>
        <v>1150331.0963718921</v>
      </c>
      <c r="Z93" s="2"/>
    </row>
    <row r="94" spans="13:26" x14ac:dyDescent="0.2">
      <c r="M94" s="2"/>
      <c r="N94" s="1">
        <f t="shared" si="9"/>
        <v>36</v>
      </c>
      <c r="O94" s="184">
        <f t="shared" si="10"/>
        <v>1150331.0963718921</v>
      </c>
      <c r="P94" s="184">
        <f t="shared" si="11"/>
        <v>31776.938307353976</v>
      </c>
      <c r="Q94" s="184">
        <f t="shared" si="7"/>
        <v>2270.2818051035497</v>
      </c>
      <c r="R94" s="184">
        <f t="shared" si="8"/>
        <v>1184378.3164843498</v>
      </c>
      <c r="Z94" s="2"/>
    </row>
    <row r="95" spans="13:26" x14ac:dyDescent="0.2">
      <c r="M95" s="2"/>
      <c r="N95" s="1">
        <f t="shared" si="9"/>
        <v>37</v>
      </c>
      <c r="O95" s="184">
        <f t="shared" si="10"/>
        <v>1184378.3164843498</v>
      </c>
      <c r="P95" s="184">
        <f t="shared" si="11"/>
        <v>31776.938307353976</v>
      </c>
      <c r="Q95" s="184">
        <f t="shared" si="7"/>
        <v>2337.4770540014188</v>
      </c>
      <c r="R95" s="184">
        <f t="shared" si="8"/>
        <v>1218492.7318457053</v>
      </c>
      <c r="Z95" s="2"/>
    </row>
    <row r="96" spans="13:26" x14ac:dyDescent="0.2">
      <c r="M96" s="2"/>
      <c r="N96" s="1">
        <f t="shared" si="9"/>
        <v>38</v>
      </c>
      <c r="O96" s="184">
        <f t="shared" si="10"/>
        <v>1218492.7318457053</v>
      </c>
      <c r="P96" s="184">
        <f t="shared" si="11"/>
        <v>31776.938307353976</v>
      </c>
      <c r="Q96" s="184">
        <f t="shared" si="7"/>
        <v>2404.804918762185</v>
      </c>
      <c r="R96" s="184">
        <f t="shared" si="8"/>
        <v>1252674.4750718216</v>
      </c>
      <c r="Z96" s="2"/>
    </row>
    <row r="97" spans="13:26" x14ac:dyDescent="0.2">
      <c r="M97" s="2"/>
      <c r="N97" s="1">
        <f t="shared" si="9"/>
        <v>39</v>
      </c>
      <c r="O97" s="184">
        <f t="shared" si="10"/>
        <v>1252674.4750718216</v>
      </c>
      <c r="P97" s="184">
        <f t="shared" si="11"/>
        <v>31776.938307353976</v>
      </c>
      <c r="Q97" s="184">
        <f t="shared" si="7"/>
        <v>2472.265661115172</v>
      </c>
      <c r="R97" s="184">
        <f t="shared" si="8"/>
        <v>1286923.6790402906</v>
      </c>
      <c r="Z97" s="2"/>
    </row>
    <row r="98" spans="13:26" x14ac:dyDescent="0.2">
      <c r="M98" s="2"/>
      <c r="N98" s="1">
        <f t="shared" si="9"/>
        <v>40</v>
      </c>
      <c r="O98" s="184">
        <f t="shared" si="10"/>
        <v>1286923.6790402906</v>
      </c>
      <c r="P98" s="184">
        <f t="shared" si="11"/>
        <v>31776.938307353976</v>
      </c>
      <c r="Q98" s="184">
        <f t="shared" si="7"/>
        <v>2539.8595433062501</v>
      </c>
      <c r="R98" s="184">
        <f t="shared" si="8"/>
        <v>1321240.4768909509</v>
      </c>
      <c r="Z98" s="2"/>
    </row>
    <row r="99" spans="13:26" x14ac:dyDescent="0.2">
      <c r="M99" s="2"/>
      <c r="N99" s="1">
        <f t="shared" si="9"/>
        <v>41</v>
      </c>
      <c r="O99" s="184">
        <f t="shared" si="10"/>
        <v>1321240.4768909509</v>
      </c>
      <c r="P99" s="184">
        <f t="shared" si="11"/>
        <v>31776.938307353976</v>
      </c>
      <c r="Q99" s="184">
        <f t="shared" si="7"/>
        <v>2607.586828098857</v>
      </c>
      <c r="R99" s="184">
        <f t="shared" si="8"/>
        <v>1355625.0020264038</v>
      </c>
      <c r="Z99" s="2"/>
    </row>
    <row r="100" spans="13:26" x14ac:dyDescent="0.2">
      <c r="M100" s="2"/>
      <c r="N100" s="1">
        <f t="shared" si="9"/>
        <v>42</v>
      </c>
      <c r="O100" s="184">
        <f t="shared" si="10"/>
        <v>1355625.0020264038</v>
      </c>
      <c r="P100" s="184">
        <f t="shared" si="11"/>
        <v>31776.938307353976</v>
      </c>
      <c r="Q100" s="184">
        <f t="shared" si="7"/>
        <v>2675.4477787750152</v>
      </c>
      <c r="R100" s="184">
        <f t="shared" si="8"/>
        <v>1390077.3881125329</v>
      </c>
      <c r="Z100" s="2"/>
    </row>
    <row r="101" spans="13:26" x14ac:dyDescent="0.2">
      <c r="M101" s="2"/>
      <c r="N101" s="1">
        <f t="shared" si="9"/>
        <v>43</v>
      </c>
      <c r="O101" s="184">
        <f t="shared" si="10"/>
        <v>1390077.3881125329</v>
      </c>
      <c r="P101" s="184">
        <f t="shared" si="11"/>
        <v>31776.938307353976</v>
      </c>
      <c r="Q101" s="184">
        <f t="shared" si="7"/>
        <v>2743.4426591363604</v>
      </c>
      <c r="R101" s="184">
        <f t="shared" si="8"/>
        <v>1424597.7690790233</v>
      </c>
      <c r="Z101" s="2"/>
    </row>
    <row r="102" spans="13:26" x14ac:dyDescent="0.2">
      <c r="M102" s="2"/>
      <c r="N102" s="1">
        <f t="shared" si="9"/>
        <v>44</v>
      </c>
      <c r="O102" s="184">
        <f t="shared" si="10"/>
        <v>1424597.7690790233</v>
      </c>
      <c r="P102" s="184">
        <f t="shared" si="11"/>
        <v>31776.938307353976</v>
      </c>
      <c r="Q102" s="184">
        <f t="shared" si="7"/>
        <v>2811.5717335051622</v>
      </c>
      <c r="R102" s="184">
        <f t="shared" si="8"/>
        <v>1459186.2791198825</v>
      </c>
      <c r="Z102" s="2"/>
    </row>
    <row r="103" spans="13:26" x14ac:dyDescent="0.2">
      <c r="M103" s="2"/>
      <c r="N103" s="1">
        <f t="shared" si="9"/>
        <v>45</v>
      </c>
      <c r="O103" s="184">
        <f t="shared" si="10"/>
        <v>1459186.2791198825</v>
      </c>
      <c r="P103" s="184">
        <f t="shared" si="11"/>
        <v>31776.938307353976</v>
      </c>
      <c r="Q103" s="184">
        <f t="shared" si="7"/>
        <v>2879.8352667253557</v>
      </c>
      <c r="R103" s="184">
        <f t="shared" si="8"/>
        <v>1493843.0526939619</v>
      </c>
      <c r="Z103" s="2"/>
    </row>
    <row r="104" spans="13:26" x14ac:dyDescent="0.2">
      <c r="M104" s="2"/>
      <c r="N104" s="1">
        <f t="shared" si="9"/>
        <v>46</v>
      </c>
      <c r="O104" s="184">
        <f t="shared" si="10"/>
        <v>1493843.0526939619</v>
      </c>
      <c r="P104" s="184">
        <f t="shared" si="11"/>
        <v>31776.938307353976</v>
      </c>
      <c r="Q104" s="184">
        <f t="shared" si="7"/>
        <v>2948.2335241635678</v>
      </c>
      <c r="R104" s="184">
        <f t="shared" si="8"/>
        <v>1528568.2245254794</v>
      </c>
      <c r="Z104" s="2"/>
    </row>
    <row r="105" spans="13:26" x14ac:dyDescent="0.2">
      <c r="M105" s="2"/>
      <c r="N105" s="1">
        <f t="shared" si="9"/>
        <v>47</v>
      </c>
      <c r="O105" s="184">
        <f t="shared" si="10"/>
        <v>1528568.2245254794</v>
      </c>
      <c r="P105" s="184">
        <f t="shared" si="11"/>
        <v>31776.938307353976</v>
      </c>
      <c r="Q105" s="184">
        <f t="shared" si="7"/>
        <v>3016.7667717101522</v>
      </c>
      <c r="R105" s="184">
        <f t="shared" si="8"/>
        <v>1563361.9296045436</v>
      </c>
      <c r="Z105" s="2"/>
    </row>
    <row r="106" spans="13:26" x14ac:dyDescent="0.2">
      <c r="M106" s="2"/>
      <c r="N106" s="1">
        <f t="shared" si="9"/>
        <v>48</v>
      </c>
      <c r="O106" s="184">
        <f t="shared" si="10"/>
        <v>1563361.9296045436</v>
      </c>
      <c r="P106" s="184">
        <f t="shared" si="11"/>
        <v>31776.938307353976</v>
      </c>
      <c r="Q106" s="184">
        <f t="shared" si="7"/>
        <v>3085.4352757802199</v>
      </c>
      <c r="R106" s="184">
        <f t="shared" si="8"/>
        <v>1598224.3031876779</v>
      </c>
      <c r="Z106" s="2"/>
    </row>
    <row r="107" spans="13:26" x14ac:dyDescent="0.2">
      <c r="M107" s="2"/>
      <c r="N107" s="1">
        <f t="shared" si="9"/>
        <v>49</v>
      </c>
      <c r="O107" s="184">
        <f t="shared" si="10"/>
        <v>1598224.3031876779</v>
      </c>
      <c r="P107" s="184">
        <f t="shared" si="11"/>
        <v>31776.938307353976</v>
      </c>
      <c r="Q107" s="184">
        <f t="shared" si="7"/>
        <v>3154.2393033146755</v>
      </c>
      <c r="R107" s="184">
        <f t="shared" si="8"/>
        <v>1633155.4807983465</v>
      </c>
      <c r="Z107" s="2"/>
    </row>
    <row r="108" spans="13:26" x14ac:dyDescent="0.2">
      <c r="M108" s="2"/>
      <c r="N108" s="1">
        <f t="shared" si="9"/>
        <v>50</v>
      </c>
      <c r="O108" s="184">
        <f t="shared" si="10"/>
        <v>1633155.4807983465</v>
      </c>
      <c r="P108" s="184">
        <f t="shared" si="11"/>
        <v>31776.938307353976</v>
      </c>
      <c r="Q108" s="184">
        <f t="shared" si="7"/>
        <v>3223.1791217812565</v>
      </c>
      <c r="R108" s="184">
        <f t="shared" si="8"/>
        <v>1668155.5982274816</v>
      </c>
      <c r="Z108" s="2"/>
    </row>
    <row r="109" spans="13:26" x14ac:dyDescent="0.2">
      <c r="M109" s="2"/>
      <c r="N109" s="1">
        <f t="shared" si="9"/>
        <v>51</v>
      </c>
      <c r="O109" s="184">
        <f t="shared" si="10"/>
        <v>1668155.5982274816</v>
      </c>
      <c r="P109" s="184">
        <f t="shared" si="11"/>
        <v>31776.938307353976</v>
      </c>
      <c r="Q109" s="184">
        <f t="shared" si="7"/>
        <v>3292.2549991755718</v>
      </c>
      <c r="R109" s="184">
        <f t="shared" si="8"/>
        <v>1703224.7915340113</v>
      </c>
      <c r="Z109" s="2"/>
    </row>
    <row r="110" spans="13:26" x14ac:dyDescent="0.2">
      <c r="M110" s="2"/>
      <c r="N110" s="1">
        <f t="shared" si="9"/>
        <v>52</v>
      </c>
      <c r="O110" s="184">
        <f t="shared" si="10"/>
        <v>1703224.7915340113</v>
      </c>
      <c r="P110" s="184">
        <f t="shared" si="11"/>
        <v>31776.938307353976</v>
      </c>
      <c r="Q110" s="184">
        <f t="shared" si="7"/>
        <v>3361.467204022144</v>
      </c>
      <c r="R110" s="184">
        <f t="shared" si="8"/>
        <v>1738363.1970453875</v>
      </c>
      <c r="Z110" s="2"/>
    </row>
    <row r="111" spans="13:26" x14ac:dyDescent="0.2">
      <c r="M111" s="2"/>
      <c r="N111" s="1">
        <f t="shared" si="9"/>
        <v>53</v>
      </c>
      <c r="O111" s="184">
        <f t="shared" si="10"/>
        <v>1738363.1970453875</v>
      </c>
      <c r="P111" s="184">
        <f t="shared" si="11"/>
        <v>31776.938307353976</v>
      </c>
      <c r="Q111" s="184">
        <f t="shared" si="7"/>
        <v>3430.8160053754523</v>
      </c>
      <c r="R111" s="184">
        <f t="shared" si="8"/>
        <v>1773570.9513581169</v>
      </c>
      <c r="Z111" s="2"/>
    </row>
    <row r="112" spans="13:26" x14ac:dyDescent="0.2">
      <c r="M112" s="2"/>
      <c r="N112" s="1">
        <f t="shared" si="9"/>
        <v>54</v>
      </c>
      <c r="O112" s="184">
        <f t="shared" si="10"/>
        <v>1773570.9513581169</v>
      </c>
      <c r="P112" s="184">
        <f t="shared" si="11"/>
        <v>31776.938307353976</v>
      </c>
      <c r="Q112" s="184">
        <f t="shared" si="7"/>
        <v>3500.3016728209795</v>
      </c>
      <c r="R112" s="184">
        <f t="shared" si="8"/>
        <v>1808848.1913382919</v>
      </c>
      <c r="Z112" s="2"/>
    </row>
    <row r="113" spans="13:26" x14ac:dyDescent="0.2">
      <c r="M113" s="2"/>
      <c r="N113" s="1">
        <f t="shared" si="9"/>
        <v>55</v>
      </c>
      <c r="O113" s="184">
        <f t="shared" si="10"/>
        <v>1808848.1913382919</v>
      </c>
      <c r="P113" s="184">
        <f t="shared" si="11"/>
        <v>31776.938307353976</v>
      </c>
      <c r="Q113" s="184">
        <f t="shared" si="7"/>
        <v>3569.9244764762589</v>
      </c>
      <c r="R113" s="184">
        <f t="shared" si="8"/>
        <v>1844195.054122122</v>
      </c>
      <c r="Z113" s="2"/>
    </row>
    <row r="114" spans="13:26" x14ac:dyDescent="0.2">
      <c r="M114" s="2"/>
      <c r="N114" s="1">
        <f t="shared" si="9"/>
        <v>56</v>
      </c>
      <c r="O114" s="184">
        <f t="shared" si="10"/>
        <v>1844195.054122122</v>
      </c>
      <c r="P114" s="184">
        <f t="shared" si="11"/>
        <v>31776.938307353976</v>
      </c>
      <c r="Q114" s="184">
        <f t="shared" si="7"/>
        <v>3639.6846869919259</v>
      </c>
      <c r="R114" s="184">
        <f t="shared" si="8"/>
        <v>1879611.6771164679</v>
      </c>
      <c r="Z114" s="2"/>
    </row>
    <row r="115" spans="13:26" x14ac:dyDescent="0.2">
      <c r="M115" s="2"/>
      <c r="N115" s="1">
        <f t="shared" si="9"/>
        <v>57</v>
      </c>
      <c r="O115" s="184">
        <f t="shared" si="10"/>
        <v>1879611.6771164679</v>
      </c>
      <c r="P115" s="184">
        <f t="shared" si="11"/>
        <v>31776.938307353976</v>
      </c>
      <c r="Q115" s="184">
        <f t="shared" si="7"/>
        <v>3709.5825755527694</v>
      </c>
      <c r="R115" s="184">
        <f t="shared" si="8"/>
        <v>1915098.1979993747</v>
      </c>
      <c r="Z115" s="2"/>
    </row>
    <row r="116" spans="13:26" x14ac:dyDescent="0.2">
      <c r="M116" s="2"/>
      <c r="N116" s="1">
        <f t="shared" si="9"/>
        <v>58</v>
      </c>
      <c r="O116" s="184">
        <f t="shared" si="10"/>
        <v>1915098.1979993747</v>
      </c>
      <c r="P116" s="184">
        <f t="shared" si="11"/>
        <v>31776.938307353976</v>
      </c>
      <c r="Q116" s="184">
        <f t="shared" si="7"/>
        <v>3779.6184138787853</v>
      </c>
      <c r="R116" s="184">
        <f t="shared" si="8"/>
        <v>1950654.7547206075</v>
      </c>
      <c r="Z116" s="2"/>
    </row>
    <row r="117" spans="13:26" x14ac:dyDescent="0.2">
      <c r="M117" s="2"/>
      <c r="N117" s="1">
        <f t="shared" si="9"/>
        <v>59</v>
      </c>
      <c r="O117" s="184">
        <f t="shared" si="10"/>
        <v>1950654.7547206075</v>
      </c>
      <c r="P117" s="184">
        <f t="shared" si="11"/>
        <v>31776.938307353976</v>
      </c>
      <c r="Q117" s="184">
        <f t="shared" si="7"/>
        <v>3849.7924742262335</v>
      </c>
      <c r="R117" s="184">
        <f t="shared" si="8"/>
        <v>1986281.4855021879</v>
      </c>
      <c r="Z117" s="2"/>
    </row>
    <row r="118" spans="13:26" x14ac:dyDescent="0.2">
      <c r="M118" s="2"/>
      <c r="N118" s="1">
        <f t="shared" si="9"/>
        <v>60</v>
      </c>
      <c r="O118" s="184">
        <f t="shared" si="10"/>
        <v>1986281.4855021879</v>
      </c>
      <c r="P118" s="184">
        <f t="shared" si="11"/>
        <v>31776.938307353976</v>
      </c>
      <c r="Q118" s="184">
        <f t="shared" si="7"/>
        <v>3920.1050293886956</v>
      </c>
      <c r="R118" s="184">
        <f t="shared" si="8"/>
        <v>2021978.5288389307</v>
      </c>
      <c r="Z118" s="2"/>
    </row>
    <row r="119" spans="13:26" x14ac:dyDescent="0.2">
      <c r="M119" s="2"/>
      <c r="N119" s="1">
        <f t="shared" si="9"/>
        <v>61</v>
      </c>
      <c r="O119" s="184">
        <f t="shared" si="10"/>
        <v>2021978.5288389307</v>
      </c>
      <c r="P119" s="184">
        <f t="shared" si="11"/>
        <v>31776.938307353976</v>
      </c>
      <c r="Q119" s="184">
        <f t="shared" si="7"/>
        <v>3990.5563526981368</v>
      </c>
      <c r="R119" s="184">
        <f t="shared" si="8"/>
        <v>2057746.0234989829</v>
      </c>
      <c r="Z119" s="2"/>
    </row>
    <row r="120" spans="13:26" x14ac:dyDescent="0.2">
      <c r="M120" s="2"/>
      <c r="N120" s="1">
        <f t="shared" si="9"/>
        <v>62</v>
      </c>
      <c r="O120" s="184">
        <f t="shared" si="10"/>
        <v>2057746.0234989829</v>
      </c>
      <c r="P120" s="184">
        <f t="shared" si="11"/>
        <v>31776.938307353976</v>
      </c>
      <c r="Q120" s="184">
        <f t="shared" si="7"/>
        <v>4061.1467180259669</v>
      </c>
      <c r="R120" s="184">
        <f t="shared" si="8"/>
        <v>2093584.1085243628</v>
      </c>
      <c r="Z120" s="2"/>
    </row>
    <row r="121" spans="13:26" x14ac:dyDescent="0.2">
      <c r="M121" s="2"/>
      <c r="N121" s="1">
        <f t="shared" si="9"/>
        <v>63</v>
      </c>
      <c r="O121" s="184">
        <f t="shared" si="10"/>
        <v>2093584.1085243628</v>
      </c>
      <c r="P121" s="184">
        <f t="shared" si="11"/>
        <v>31776.938307353976</v>
      </c>
      <c r="Q121" s="184">
        <f t="shared" si="7"/>
        <v>4131.8763997841052</v>
      </c>
      <c r="R121" s="184">
        <f t="shared" si="8"/>
        <v>2129492.9232315007</v>
      </c>
      <c r="Z121" s="2"/>
    </row>
    <row r="122" spans="13:26" x14ac:dyDescent="0.2">
      <c r="M122" s="2"/>
      <c r="N122" s="1">
        <f t="shared" si="9"/>
        <v>64</v>
      </c>
      <c r="O122" s="184">
        <f t="shared" si="10"/>
        <v>2129492.9232315007</v>
      </c>
      <c r="P122" s="184">
        <f t="shared" si="11"/>
        <v>31776.938307353976</v>
      </c>
      <c r="Q122" s="184">
        <f t="shared" si="7"/>
        <v>4202.7456729260475</v>
      </c>
      <c r="R122" s="184">
        <f t="shared" si="8"/>
        <v>2165472.6072117803</v>
      </c>
      <c r="Z122" s="2"/>
    </row>
    <row r="123" spans="13:26" x14ac:dyDescent="0.2">
      <c r="M123" s="2"/>
      <c r="N123" s="1">
        <f t="shared" si="9"/>
        <v>65</v>
      </c>
      <c r="O123" s="184">
        <f t="shared" si="10"/>
        <v>2165472.6072117803</v>
      </c>
      <c r="P123" s="184">
        <f t="shared" si="11"/>
        <v>31776.938307353976</v>
      </c>
      <c r="Q123" s="184">
        <f t="shared" ref="Q123:Q186" si="12">O123*$P$53</f>
        <v>4273.7548129479364</v>
      </c>
      <c r="R123" s="184">
        <f t="shared" ref="R123:R186" si="13">O123+P123+Q123</f>
        <v>2201523.300332082</v>
      </c>
      <c r="Z123" s="2"/>
    </row>
    <row r="124" spans="13:26" x14ac:dyDescent="0.2">
      <c r="M124" s="2"/>
      <c r="N124" s="1">
        <f t="shared" ref="N124:N187" si="14">N123+1</f>
        <v>66</v>
      </c>
      <c r="O124" s="184">
        <f t="shared" ref="O124:O187" si="15">R123</f>
        <v>2201523.300332082</v>
      </c>
      <c r="P124" s="184">
        <f t="shared" ref="P124:P187" si="16">P123</f>
        <v>31776.938307353976</v>
      </c>
      <c r="Q124" s="184">
        <f t="shared" si="12"/>
        <v>4344.9040958896303</v>
      </c>
      <c r="R124" s="184">
        <f t="shared" si="13"/>
        <v>2237645.1427353253</v>
      </c>
      <c r="Z124" s="2"/>
    </row>
    <row r="125" spans="13:26" x14ac:dyDescent="0.2">
      <c r="M125" s="2"/>
      <c r="N125" s="1">
        <f t="shared" si="14"/>
        <v>67</v>
      </c>
      <c r="O125" s="184">
        <f t="shared" si="15"/>
        <v>2237645.1427353253</v>
      </c>
      <c r="P125" s="184">
        <f t="shared" si="16"/>
        <v>31776.938307353976</v>
      </c>
      <c r="Q125" s="184">
        <f t="shared" si="12"/>
        <v>4416.1937983357757</v>
      </c>
      <c r="R125" s="184">
        <f t="shared" si="13"/>
        <v>2273838.2748410148</v>
      </c>
      <c r="Z125" s="2"/>
    </row>
    <row r="126" spans="13:26" x14ac:dyDescent="0.2">
      <c r="M126" s="2"/>
      <c r="N126" s="1">
        <f t="shared" si="14"/>
        <v>68</v>
      </c>
      <c r="O126" s="184">
        <f t="shared" si="15"/>
        <v>2273838.2748410148</v>
      </c>
      <c r="P126" s="184">
        <f t="shared" si="16"/>
        <v>31776.938307353976</v>
      </c>
      <c r="Q126" s="184">
        <f t="shared" si="12"/>
        <v>4487.624197416887</v>
      </c>
      <c r="R126" s="184">
        <f t="shared" si="13"/>
        <v>2310102.8373457855</v>
      </c>
      <c r="Z126" s="2"/>
    </row>
    <row r="127" spans="13:26" x14ac:dyDescent="0.2">
      <c r="M127" s="2"/>
      <c r="N127" s="1">
        <f t="shared" si="14"/>
        <v>69</v>
      </c>
      <c r="O127" s="184">
        <f t="shared" si="15"/>
        <v>2310102.8373457855</v>
      </c>
      <c r="P127" s="184">
        <f t="shared" si="16"/>
        <v>31776.938307353976</v>
      </c>
      <c r="Q127" s="184">
        <f t="shared" si="12"/>
        <v>4559.1955708104169</v>
      </c>
      <c r="R127" s="184">
        <f t="shared" si="13"/>
        <v>2346438.9712239495</v>
      </c>
      <c r="Z127" s="2"/>
    </row>
    <row r="128" spans="13:26" x14ac:dyDescent="0.2">
      <c r="M128" s="2"/>
      <c r="N128" s="1">
        <f t="shared" si="14"/>
        <v>70</v>
      </c>
      <c r="O128" s="184">
        <f t="shared" si="15"/>
        <v>2346438.9712239495</v>
      </c>
      <c r="P128" s="184">
        <f t="shared" si="16"/>
        <v>31776.938307353976</v>
      </c>
      <c r="Q128" s="184">
        <f t="shared" si="12"/>
        <v>4630.9081967418406</v>
      </c>
      <c r="R128" s="184">
        <f t="shared" si="13"/>
        <v>2382846.8177280449</v>
      </c>
      <c r="Z128" s="2"/>
    </row>
    <row r="129" spans="13:26" x14ac:dyDescent="0.2">
      <c r="M129" s="2"/>
      <c r="N129" s="1">
        <f t="shared" si="14"/>
        <v>71</v>
      </c>
      <c r="O129" s="184">
        <f t="shared" si="15"/>
        <v>2382846.8177280449</v>
      </c>
      <c r="P129" s="184">
        <f t="shared" si="16"/>
        <v>31776.938307353976</v>
      </c>
      <c r="Q129" s="184">
        <f t="shared" si="12"/>
        <v>4702.7623539857377</v>
      </c>
      <c r="R129" s="184">
        <f t="shared" si="13"/>
        <v>2419326.5183893843</v>
      </c>
      <c r="Z129" s="2"/>
    </row>
    <row r="130" spans="13:26" x14ac:dyDescent="0.2">
      <c r="M130" s="2"/>
      <c r="N130" s="1">
        <f t="shared" si="14"/>
        <v>72</v>
      </c>
      <c r="O130" s="184">
        <f t="shared" si="15"/>
        <v>2419326.5183893843</v>
      </c>
      <c r="P130" s="184">
        <f t="shared" si="16"/>
        <v>31776.938307353976</v>
      </c>
      <c r="Q130" s="184">
        <f t="shared" si="12"/>
        <v>4774.7583218668742</v>
      </c>
      <c r="R130" s="184">
        <f t="shared" si="13"/>
        <v>2455878.2150186049</v>
      </c>
      <c r="Z130" s="2"/>
    </row>
    <row r="131" spans="13:26" x14ac:dyDescent="0.2">
      <c r="M131" s="2"/>
      <c r="N131" s="1">
        <f t="shared" si="14"/>
        <v>73</v>
      </c>
      <c r="O131" s="184">
        <f t="shared" si="15"/>
        <v>2455878.2150186049</v>
      </c>
      <c r="P131" s="184">
        <f t="shared" si="16"/>
        <v>31776.938307353976</v>
      </c>
      <c r="Q131" s="184">
        <f t="shared" si="12"/>
        <v>4846.896380261287</v>
      </c>
      <c r="R131" s="184">
        <f t="shared" si="13"/>
        <v>2492502.0497062202</v>
      </c>
      <c r="Z131" s="2"/>
    </row>
    <row r="132" spans="13:26" x14ac:dyDescent="0.2">
      <c r="M132" s="2"/>
      <c r="N132" s="1">
        <f t="shared" si="14"/>
        <v>74</v>
      </c>
      <c r="O132" s="184">
        <f t="shared" si="15"/>
        <v>2492502.0497062202</v>
      </c>
      <c r="P132" s="184">
        <f t="shared" si="16"/>
        <v>31776.938307353976</v>
      </c>
      <c r="Q132" s="184">
        <f t="shared" si="12"/>
        <v>4919.1768095973748</v>
      </c>
      <c r="R132" s="184">
        <f t="shared" si="13"/>
        <v>2529198.1648231712</v>
      </c>
      <c r="Z132" s="2"/>
    </row>
    <row r="133" spans="13:26" x14ac:dyDescent="0.2">
      <c r="M133" s="2"/>
      <c r="N133" s="1">
        <f t="shared" si="14"/>
        <v>75</v>
      </c>
      <c r="O133" s="184">
        <f t="shared" si="15"/>
        <v>2529198.1648231712</v>
      </c>
      <c r="P133" s="184">
        <f t="shared" si="16"/>
        <v>31776.938307353976</v>
      </c>
      <c r="Q133" s="184">
        <f t="shared" si="12"/>
        <v>4991.5998908569863</v>
      </c>
      <c r="R133" s="184">
        <f t="shared" si="13"/>
        <v>2565966.703021382</v>
      </c>
      <c r="Z133" s="2"/>
    </row>
    <row r="134" spans="13:26" x14ac:dyDescent="0.2">
      <c r="M134" s="2"/>
      <c r="N134" s="1">
        <f t="shared" si="14"/>
        <v>76</v>
      </c>
      <c r="O134" s="184">
        <f t="shared" si="15"/>
        <v>2565966.703021382</v>
      </c>
      <c r="P134" s="184">
        <f t="shared" si="16"/>
        <v>31776.938307353976</v>
      </c>
      <c r="Q134" s="184">
        <f t="shared" si="12"/>
        <v>5064.1659055765131</v>
      </c>
      <c r="R134" s="184">
        <f t="shared" si="13"/>
        <v>2602807.8072343124</v>
      </c>
      <c r="Z134" s="2"/>
    </row>
    <row r="135" spans="13:26" x14ac:dyDescent="0.2">
      <c r="M135" s="2"/>
      <c r="N135" s="1">
        <f t="shared" si="14"/>
        <v>77</v>
      </c>
      <c r="O135" s="184">
        <f t="shared" si="15"/>
        <v>2602807.8072343124</v>
      </c>
      <c r="P135" s="184">
        <f t="shared" si="16"/>
        <v>31776.938307353976</v>
      </c>
      <c r="Q135" s="184">
        <f t="shared" si="12"/>
        <v>5136.8751358479858</v>
      </c>
      <c r="R135" s="184">
        <f t="shared" si="13"/>
        <v>2639721.620677514</v>
      </c>
      <c r="Z135" s="2"/>
    </row>
    <row r="136" spans="13:26" x14ac:dyDescent="0.2">
      <c r="M136" s="2"/>
      <c r="N136" s="1">
        <f t="shared" si="14"/>
        <v>78</v>
      </c>
      <c r="O136" s="184">
        <f t="shared" si="15"/>
        <v>2639721.620677514</v>
      </c>
      <c r="P136" s="184">
        <f t="shared" si="16"/>
        <v>31776.938307353976</v>
      </c>
      <c r="Q136" s="184">
        <f t="shared" si="12"/>
        <v>5209.7278643201671</v>
      </c>
      <c r="R136" s="184">
        <f t="shared" si="13"/>
        <v>2676708.2868491882</v>
      </c>
      <c r="Z136" s="2"/>
    </row>
    <row r="137" spans="13:26" x14ac:dyDescent="0.2">
      <c r="M137" s="2"/>
      <c r="N137" s="1">
        <f t="shared" si="14"/>
        <v>79</v>
      </c>
      <c r="O137" s="184">
        <f t="shared" si="15"/>
        <v>2676708.2868491882</v>
      </c>
      <c r="P137" s="184">
        <f t="shared" si="16"/>
        <v>31776.938307353976</v>
      </c>
      <c r="Q137" s="184">
        <f t="shared" si="12"/>
        <v>5282.7243741996526</v>
      </c>
      <c r="R137" s="184">
        <f t="shared" si="13"/>
        <v>2713767.9495307417</v>
      </c>
      <c r="Z137" s="2"/>
    </row>
    <row r="138" spans="13:26" x14ac:dyDescent="0.2">
      <c r="M138" s="2"/>
      <c r="N138" s="1">
        <f t="shared" si="14"/>
        <v>80</v>
      </c>
      <c r="O138" s="184">
        <f t="shared" si="15"/>
        <v>2713767.9495307417</v>
      </c>
      <c r="P138" s="184">
        <f t="shared" si="16"/>
        <v>31776.938307353976</v>
      </c>
      <c r="Q138" s="184">
        <f t="shared" si="12"/>
        <v>5355.8649492519726</v>
      </c>
      <c r="R138" s="184">
        <f t="shared" si="13"/>
        <v>2750900.7527873474</v>
      </c>
      <c r="Z138" s="2"/>
    </row>
    <row r="139" spans="13:26" x14ac:dyDescent="0.2">
      <c r="M139" s="2"/>
      <c r="N139" s="1">
        <f t="shared" si="14"/>
        <v>81</v>
      </c>
      <c r="O139" s="184">
        <f t="shared" si="15"/>
        <v>2750900.7527873474</v>
      </c>
      <c r="P139" s="184">
        <f t="shared" si="16"/>
        <v>31776.938307353976</v>
      </c>
      <c r="Q139" s="184">
        <f t="shared" si="12"/>
        <v>5429.1498738026939</v>
      </c>
      <c r="R139" s="184">
        <f t="shared" si="13"/>
        <v>2788106.8409685041</v>
      </c>
      <c r="Z139" s="2"/>
    </row>
    <row r="140" spans="13:26" x14ac:dyDescent="0.2">
      <c r="M140" s="2"/>
      <c r="N140" s="1">
        <f t="shared" si="14"/>
        <v>82</v>
      </c>
      <c r="O140" s="184">
        <f t="shared" si="15"/>
        <v>2788106.8409685041</v>
      </c>
      <c r="P140" s="184">
        <f t="shared" si="16"/>
        <v>31776.938307353976</v>
      </c>
      <c r="Q140" s="184">
        <f t="shared" si="12"/>
        <v>5502.5794327385238</v>
      </c>
      <c r="R140" s="184">
        <f t="shared" si="13"/>
        <v>2825386.3587085963</v>
      </c>
      <c r="Z140" s="2"/>
    </row>
    <row r="141" spans="13:26" x14ac:dyDescent="0.2">
      <c r="M141" s="2"/>
      <c r="N141" s="1">
        <f t="shared" si="14"/>
        <v>83</v>
      </c>
      <c r="O141" s="184">
        <f t="shared" si="15"/>
        <v>2825386.3587085963</v>
      </c>
      <c r="P141" s="184">
        <f t="shared" si="16"/>
        <v>31776.938307353976</v>
      </c>
      <c r="Q141" s="184">
        <f t="shared" si="12"/>
        <v>5576.1539115084215</v>
      </c>
      <c r="R141" s="184">
        <f t="shared" si="13"/>
        <v>2862739.4509274587</v>
      </c>
      <c r="Z141" s="2"/>
    </row>
    <row r="142" spans="13:26" x14ac:dyDescent="0.2">
      <c r="M142" s="2"/>
      <c r="N142" s="1">
        <f t="shared" si="14"/>
        <v>84</v>
      </c>
      <c r="O142" s="184">
        <f t="shared" si="15"/>
        <v>2862739.4509274587</v>
      </c>
      <c r="P142" s="184">
        <f t="shared" si="16"/>
        <v>31776.938307353976</v>
      </c>
      <c r="Q142" s="184">
        <f t="shared" si="12"/>
        <v>5649.8735961247039</v>
      </c>
      <c r="R142" s="184">
        <f t="shared" si="13"/>
        <v>2900166.2628309373</v>
      </c>
      <c r="Z142" s="2"/>
    </row>
    <row r="143" spans="13:26" x14ac:dyDescent="0.2">
      <c r="M143" s="2"/>
      <c r="N143" s="1">
        <f t="shared" si="14"/>
        <v>85</v>
      </c>
      <c r="O143" s="184">
        <f t="shared" si="15"/>
        <v>2900166.2628309373</v>
      </c>
      <c r="P143" s="184">
        <f t="shared" si="16"/>
        <v>31776.938307353976</v>
      </c>
      <c r="Q143" s="184">
        <f t="shared" si="12"/>
        <v>5723.7387731641584</v>
      </c>
      <c r="R143" s="184">
        <f t="shared" si="13"/>
        <v>2937666.9399114554</v>
      </c>
      <c r="Z143" s="2"/>
    </row>
    <row r="144" spans="13:26" x14ac:dyDescent="0.2">
      <c r="M144" s="2"/>
      <c r="N144" s="1">
        <f t="shared" si="14"/>
        <v>86</v>
      </c>
      <c r="O144" s="184">
        <f t="shared" si="15"/>
        <v>2937666.9399114554</v>
      </c>
      <c r="P144" s="184">
        <f t="shared" si="16"/>
        <v>31776.938307353976</v>
      </c>
      <c r="Q144" s="184">
        <f t="shared" si="12"/>
        <v>5797.7497297691598</v>
      </c>
      <c r="R144" s="184">
        <f t="shared" si="13"/>
        <v>2975241.6279485784</v>
      </c>
      <c r="Z144" s="2"/>
    </row>
    <row r="145" spans="13:26" x14ac:dyDescent="0.2">
      <c r="M145" s="2"/>
      <c r="N145" s="1">
        <f t="shared" si="14"/>
        <v>87</v>
      </c>
      <c r="O145" s="184">
        <f t="shared" si="15"/>
        <v>2975241.6279485784</v>
      </c>
      <c r="P145" s="184">
        <f t="shared" si="16"/>
        <v>31776.938307353976</v>
      </c>
      <c r="Q145" s="184">
        <f t="shared" si="12"/>
        <v>5871.9067536487828</v>
      </c>
      <c r="R145" s="184">
        <f t="shared" si="13"/>
        <v>3012890.4730095812</v>
      </c>
      <c r="Z145" s="2"/>
    </row>
    <row r="146" spans="13:26" x14ac:dyDescent="0.2">
      <c r="M146" s="2"/>
      <c r="N146" s="1">
        <f t="shared" si="14"/>
        <v>88</v>
      </c>
      <c r="O146" s="184">
        <f t="shared" si="15"/>
        <v>3012890.4730095812</v>
      </c>
      <c r="P146" s="184">
        <f t="shared" si="16"/>
        <v>31776.938307353976</v>
      </c>
      <c r="Q146" s="184">
        <f t="shared" si="12"/>
        <v>5946.2101330799196</v>
      </c>
      <c r="R146" s="184">
        <f t="shared" si="13"/>
        <v>3050613.6214500149</v>
      </c>
      <c r="Z146" s="2"/>
    </row>
    <row r="147" spans="13:26" x14ac:dyDescent="0.2">
      <c r="M147" s="2"/>
      <c r="N147" s="1">
        <f t="shared" si="14"/>
        <v>89</v>
      </c>
      <c r="O147" s="184">
        <f t="shared" si="15"/>
        <v>3050613.6214500149</v>
      </c>
      <c r="P147" s="184">
        <f t="shared" si="16"/>
        <v>31776.938307353976</v>
      </c>
      <c r="Q147" s="184">
        <f t="shared" si="12"/>
        <v>6020.6601569084069</v>
      </c>
      <c r="R147" s="184">
        <f t="shared" si="13"/>
        <v>3088411.2199142771</v>
      </c>
      <c r="Z147" s="2"/>
    </row>
    <row r="148" spans="13:26" x14ac:dyDescent="0.2">
      <c r="M148" s="2"/>
      <c r="N148" s="1">
        <f t="shared" si="14"/>
        <v>90</v>
      </c>
      <c r="O148" s="184">
        <f t="shared" si="15"/>
        <v>3088411.2199142771</v>
      </c>
      <c r="P148" s="184">
        <f t="shared" si="16"/>
        <v>31776.938307353976</v>
      </c>
      <c r="Q148" s="184">
        <f t="shared" si="12"/>
        <v>6095.2571145501415</v>
      </c>
      <c r="R148" s="184">
        <f t="shared" si="13"/>
        <v>3126283.4153361809</v>
      </c>
      <c r="Z148" s="2"/>
    </row>
    <row r="149" spans="13:26" x14ac:dyDescent="0.2">
      <c r="M149" s="2"/>
      <c r="N149" s="1">
        <f t="shared" si="14"/>
        <v>91</v>
      </c>
      <c r="O149" s="184">
        <f t="shared" si="15"/>
        <v>3126283.4153361809</v>
      </c>
      <c r="P149" s="184">
        <f t="shared" si="16"/>
        <v>31776.938307353976</v>
      </c>
      <c r="Q149" s="184">
        <f t="shared" si="12"/>
        <v>6170.0012959922105</v>
      </c>
      <c r="R149" s="184">
        <f t="shared" si="13"/>
        <v>3164230.3549395269</v>
      </c>
      <c r="Z149" s="2"/>
    </row>
    <row r="150" spans="13:26" x14ac:dyDescent="0.2">
      <c r="M150" s="2"/>
      <c r="N150" s="1">
        <f t="shared" si="14"/>
        <v>92</v>
      </c>
      <c r="O150" s="184">
        <f t="shared" si="15"/>
        <v>3164230.3549395269</v>
      </c>
      <c r="P150" s="184">
        <f t="shared" si="16"/>
        <v>31776.938307353976</v>
      </c>
      <c r="Q150" s="184">
        <f t="shared" si="12"/>
        <v>6244.8929917940141</v>
      </c>
      <c r="R150" s="184">
        <f t="shared" si="13"/>
        <v>3202252.1862386744</v>
      </c>
      <c r="Z150" s="2"/>
    </row>
    <row r="151" spans="13:26" x14ac:dyDescent="0.2">
      <c r="M151" s="2"/>
      <c r="N151" s="1">
        <f t="shared" si="14"/>
        <v>93</v>
      </c>
      <c r="O151" s="184">
        <f t="shared" si="15"/>
        <v>3202252.1862386744</v>
      </c>
      <c r="P151" s="184">
        <f t="shared" si="16"/>
        <v>31776.938307353976</v>
      </c>
      <c r="Q151" s="184">
        <f t="shared" si="12"/>
        <v>6319.9324930884004</v>
      </c>
      <c r="R151" s="184">
        <f t="shared" si="13"/>
        <v>3240349.0570391165</v>
      </c>
      <c r="Z151" s="2"/>
    </row>
    <row r="152" spans="13:26" x14ac:dyDescent="0.2">
      <c r="M152" s="2"/>
      <c r="N152" s="1">
        <f t="shared" si="14"/>
        <v>94</v>
      </c>
      <c r="O152" s="184">
        <f t="shared" si="15"/>
        <v>3240349.0570391165</v>
      </c>
      <c r="P152" s="184">
        <f t="shared" si="16"/>
        <v>31776.938307353976</v>
      </c>
      <c r="Q152" s="184">
        <f t="shared" si="12"/>
        <v>6395.1200915827931</v>
      </c>
      <c r="R152" s="184">
        <f t="shared" si="13"/>
        <v>3278521.1154380529</v>
      </c>
      <c r="Z152" s="2"/>
    </row>
    <row r="153" spans="13:26" x14ac:dyDescent="0.2">
      <c r="M153" s="2"/>
      <c r="N153" s="1">
        <f t="shared" si="14"/>
        <v>95</v>
      </c>
      <c r="O153" s="184">
        <f t="shared" si="15"/>
        <v>3278521.1154380529</v>
      </c>
      <c r="P153" s="184">
        <f t="shared" si="16"/>
        <v>31776.938307353976</v>
      </c>
      <c r="Q153" s="184">
        <f t="shared" si="12"/>
        <v>6470.4560795603265</v>
      </c>
      <c r="R153" s="184">
        <f t="shared" si="13"/>
        <v>3316768.509824967</v>
      </c>
      <c r="Z153" s="2"/>
    </row>
    <row r="154" spans="13:26" x14ac:dyDescent="0.2">
      <c r="M154" s="2"/>
      <c r="N154" s="1">
        <f t="shared" si="14"/>
        <v>96</v>
      </c>
      <c r="O154" s="184">
        <f t="shared" si="15"/>
        <v>3316768.509824967</v>
      </c>
      <c r="P154" s="184">
        <f t="shared" si="16"/>
        <v>31776.938307353976</v>
      </c>
      <c r="Q154" s="184">
        <f t="shared" si="12"/>
        <v>6545.9407498809824</v>
      </c>
      <c r="R154" s="184">
        <f t="shared" si="13"/>
        <v>3355091.3888822016</v>
      </c>
      <c r="Z154" s="2"/>
    </row>
    <row r="155" spans="13:26" x14ac:dyDescent="0.2">
      <c r="M155" s="2"/>
      <c r="N155" s="1">
        <f t="shared" si="14"/>
        <v>97</v>
      </c>
      <c r="O155" s="184">
        <f t="shared" si="15"/>
        <v>3355091.3888822016</v>
      </c>
      <c r="P155" s="184">
        <f t="shared" si="16"/>
        <v>31776.938307353976</v>
      </c>
      <c r="Q155" s="184">
        <f t="shared" si="12"/>
        <v>6621.5743959827269</v>
      </c>
      <c r="R155" s="184">
        <f t="shared" si="13"/>
        <v>3393489.9015855379</v>
      </c>
      <c r="Z155" s="2"/>
    </row>
    <row r="156" spans="13:26" x14ac:dyDescent="0.2">
      <c r="M156" s="2"/>
      <c r="N156" s="1">
        <f t="shared" si="14"/>
        <v>98</v>
      </c>
      <c r="O156" s="184">
        <f t="shared" si="15"/>
        <v>3393489.9015855379</v>
      </c>
      <c r="P156" s="184">
        <f t="shared" si="16"/>
        <v>31776.938307353976</v>
      </c>
      <c r="Q156" s="184">
        <f t="shared" si="12"/>
        <v>6697.3573118826534</v>
      </c>
      <c r="R156" s="184">
        <f t="shared" si="13"/>
        <v>3431964.1972047742</v>
      </c>
      <c r="Z156" s="2"/>
    </row>
    <row r="157" spans="13:26" x14ac:dyDescent="0.2">
      <c r="M157" s="2"/>
      <c r="N157" s="1">
        <f t="shared" si="14"/>
        <v>99</v>
      </c>
      <c r="O157" s="184">
        <f t="shared" si="15"/>
        <v>3431964.1972047742</v>
      </c>
      <c r="P157" s="184">
        <f t="shared" si="16"/>
        <v>31776.938307353976</v>
      </c>
      <c r="Q157" s="184">
        <f t="shared" si="12"/>
        <v>6773.2897921781259</v>
      </c>
      <c r="R157" s="184">
        <f t="shared" si="13"/>
        <v>3470514.4253043062</v>
      </c>
      <c r="Z157" s="2"/>
    </row>
    <row r="158" spans="13:26" x14ac:dyDescent="0.2">
      <c r="M158" s="2"/>
      <c r="N158" s="1">
        <f t="shared" si="14"/>
        <v>100</v>
      </c>
      <c r="O158" s="184">
        <f t="shared" si="15"/>
        <v>3470514.4253043062</v>
      </c>
      <c r="P158" s="184">
        <f t="shared" si="16"/>
        <v>31776.938307353976</v>
      </c>
      <c r="Q158" s="184">
        <f t="shared" si="12"/>
        <v>6849.3721320479199</v>
      </c>
      <c r="R158" s="184">
        <f t="shared" si="13"/>
        <v>3509140.735743708</v>
      </c>
      <c r="Z158" s="2"/>
    </row>
    <row r="159" spans="13:26" x14ac:dyDescent="0.2">
      <c r="M159" s="2"/>
      <c r="N159" s="1">
        <f t="shared" si="14"/>
        <v>101</v>
      </c>
      <c r="O159" s="184">
        <f t="shared" si="15"/>
        <v>3509140.735743708</v>
      </c>
      <c r="P159" s="184">
        <f t="shared" si="16"/>
        <v>31776.938307353976</v>
      </c>
      <c r="Q159" s="184">
        <f t="shared" si="12"/>
        <v>6925.604627253374</v>
      </c>
      <c r="R159" s="184">
        <f t="shared" si="13"/>
        <v>3547843.2786783152</v>
      </c>
      <c r="Z159" s="2"/>
    </row>
    <row r="160" spans="13:26" x14ac:dyDescent="0.2">
      <c r="M160" s="2"/>
      <c r="N160" s="1">
        <f t="shared" si="14"/>
        <v>102</v>
      </c>
      <c r="O160" s="184">
        <f t="shared" si="15"/>
        <v>3547843.2786783152</v>
      </c>
      <c r="P160" s="184">
        <f t="shared" si="16"/>
        <v>31776.938307353976</v>
      </c>
      <c r="Q160" s="184">
        <f t="shared" si="12"/>
        <v>7001.987574139539</v>
      </c>
      <c r="R160" s="184">
        <f t="shared" si="13"/>
        <v>3586622.2045598086</v>
      </c>
      <c r="Z160" s="2"/>
    </row>
    <row r="161" spans="13:26" x14ac:dyDescent="0.2">
      <c r="M161" s="2"/>
      <c r="N161" s="1">
        <f t="shared" si="14"/>
        <v>103</v>
      </c>
      <c r="O161" s="184">
        <f t="shared" si="15"/>
        <v>3586622.2045598086</v>
      </c>
      <c r="P161" s="184">
        <f t="shared" si="16"/>
        <v>31776.938307353976</v>
      </c>
      <c r="Q161" s="184">
        <f t="shared" si="12"/>
        <v>7078.5212696363278</v>
      </c>
      <c r="R161" s="184">
        <f t="shared" si="13"/>
        <v>3625477.6641367986</v>
      </c>
      <c r="Z161" s="2"/>
    </row>
    <row r="162" spans="13:26" x14ac:dyDescent="0.2">
      <c r="M162" s="2"/>
      <c r="N162" s="1">
        <f t="shared" si="14"/>
        <v>104</v>
      </c>
      <c r="O162" s="184">
        <f t="shared" si="15"/>
        <v>3625477.6641367986</v>
      </c>
      <c r="P162" s="184">
        <f t="shared" si="16"/>
        <v>31776.938307353976</v>
      </c>
      <c r="Q162" s="184">
        <f t="shared" si="12"/>
        <v>7155.2060112596719</v>
      </c>
      <c r="R162" s="184">
        <f t="shared" si="13"/>
        <v>3664409.8084554118</v>
      </c>
      <c r="Z162" s="2"/>
    </row>
    <row r="163" spans="13:26" x14ac:dyDescent="0.2">
      <c r="M163" s="2"/>
      <c r="N163" s="1">
        <f t="shared" si="14"/>
        <v>105</v>
      </c>
      <c r="O163" s="184">
        <f t="shared" si="15"/>
        <v>3664409.8084554118</v>
      </c>
      <c r="P163" s="184">
        <f t="shared" si="16"/>
        <v>31776.938307353976</v>
      </c>
      <c r="Q163" s="184">
        <f t="shared" si="12"/>
        <v>7232.0420971126778</v>
      </c>
      <c r="R163" s="184">
        <f t="shared" si="13"/>
        <v>3703418.7888598782</v>
      </c>
      <c r="Z163" s="2"/>
    </row>
    <row r="164" spans="13:26" x14ac:dyDescent="0.2">
      <c r="M164" s="2"/>
      <c r="N164" s="1">
        <f t="shared" si="14"/>
        <v>106</v>
      </c>
      <c r="O164" s="184">
        <f t="shared" si="15"/>
        <v>3703418.7888598782</v>
      </c>
      <c r="P164" s="184">
        <f t="shared" si="16"/>
        <v>31776.938307353976</v>
      </c>
      <c r="Q164" s="184">
        <f t="shared" si="12"/>
        <v>7309.0298258867851</v>
      </c>
      <c r="R164" s="184">
        <f t="shared" si="13"/>
        <v>3742504.7569931187</v>
      </c>
      <c r="Z164" s="2"/>
    </row>
    <row r="165" spans="13:26" x14ac:dyDescent="0.2">
      <c r="M165" s="2"/>
      <c r="N165" s="1">
        <f t="shared" si="14"/>
        <v>107</v>
      </c>
      <c r="O165" s="184">
        <f t="shared" si="15"/>
        <v>3742504.7569931187</v>
      </c>
      <c r="P165" s="184">
        <f t="shared" si="16"/>
        <v>31776.938307353976</v>
      </c>
      <c r="Q165" s="184">
        <f t="shared" si="12"/>
        <v>7386.1694968629272</v>
      </c>
      <c r="R165" s="184">
        <f t="shared" si="13"/>
        <v>3781667.8647973356</v>
      </c>
      <c r="Z165" s="2"/>
    </row>
    <row r="166" spans="13:26" x14ac:dyDescent="0.2">
      <c r="M166" s="2"/>
      <c r="N166" s="1">
        <f t="shared" si="14"/>
        <v>108</v>
      </c>
      <c r="O166" s="184">
        <f t="shared" si="15"/>
        <v>3781667.8647973356</v>
      </c>
      <c r="P166" s="184">
        <f t="shared" si="16"/>
        <v>31776.938307353976</v>
      </c>
      <c r="Q166" s="184">
        <f t="shared" si="12"/>
        <v>7463.4614099126975</v>
      </c>
      <c r="R166" s="184">
        <f t="shared" si="13"/>
        <v>3820908.2645146023</v>
      </c>
      <c r="Z166" s="2"/>
    </row>
    <row r="167" spans="13:26" x14ac:dyDescent="0.2">
      <c r="M167" s="2"/>
      <c r="N167" s="1">
        <f t="shared" si="14"/>
        <v>109</v>
      </c>
      <c r="O167" s="184">
        <f t="shared" si="15"/>
        <v>3820908.2645146023</v>
      </c>
      <c r="P167" s="184">
        <f t="shared" si="16"/>
        <v>31776.938307353976</v>
      </c>
      <c r="Q167" s="184">
        <f t="shared" si="12"/>
        <v>7540.9058654995088</v>
      </c>
      <c r="R167" s="184">
        <f t="shared" si="13"/>
        <v>3860226.1086874553</v>
      </c>
      <c r="Z167" s="2"/>
    </row>
    <row r="168" spans="13:26" x14ac:dyDescent="0.2">
      <c r="M168" s="2"/>
      <c r="N168" s="1">
        <f t="shared" si="14"/>
        <v>110</v>
      </c>
      <c r="O168" s="184">
        <f t="shared" si="15"/>
        <v>3860226.1086874553</v>
      </c>
      <c r="P168" s="184">
        <f t="shared" si="16"/>
        <v>31776.938307353976</v>
      </c>
      <c r="Q168" s="184">
        <f t="shared" si="12"/>
        <v>7618.503164679767</v>
      </c>
      <c r="R168" s="184">
        <f t="shared" si="13"/>
        <v>3899621.5501594888</v>
      </c>
      <c r="Z168" s="2"/>
    </row>
    <row r="169" spans="13:26" x14ac:dyDescent="0.2">
      <c r="M169" s="2"/>
      <c r="N169" s="1">
        <f t="shared" si="14"/>
        <v>111</v>
      </c>
      <c r="O169" s="184">
        <f t="shared" si="15"/>
        <v>3899621.5501594888</v>
      </c>
      <c r="P169" s="184">
        <f t="shared" si="16"/>
        <v>31776.938307353976</v>
      </c>
      <c r="Q169" s="184">
        <f t="shared" si="12"/>
        <v>7696.2536091040438</v>
      </c>
      <c r="R169" s="184">
        <f t="shared" si="13"/>
        <v>3939094.7420759466</v>
      </c>
      <c r="Z169" s="2"/>
    </row>
    <row r="170" spans="13:26" x14ac:dyDescent="0.2">
      <c r="M170" s="2"/>
      <c r="N170" s="1">
        <f t="shared" si="14"/>
        <v>112</v>
      </c>
      <c r="O170" s="184">
        <f t="shared" si="15"/>
        <v>3939094.7420759466</v>
      </c>
      <c r="P170" s="184">
        <f t="shared" si="16"/>
        <v>31776.938307353976</v>
      </c>
      <c r="Q170" s="184">
        <f t="shared" si="12"/>
        <v>7774.1575010182396</v>
      </c>
      <c r="R170" s="184">
        <f t="shared" si="13"/>
        <v>3978645.8378843185</v>
      </c>
      <c r="Z170" s="2"/>
    </row>
    <row r="171" spans="13:26" x14ac:dyDescent="0.2">
      <c r="M171" s="2"/>
      <c r="N171" s="1">
        <f t="shared" si="14"/>
        <v>113</v>
      </c>
      <c r="O171" s="184">
        <f t="shared" si="15"/>
        <v>3978645.8378843185</v>
      </c>
      <c r="P171" s="184">
        <f t="shared" si="16"/>
        <v>31776.938307353976</v>
      </c>
      <c r="Q171" s="184">
        <f t="shared" si="12"/>
        <v>7852.2151432647679</v>
      </c>
      <c r="R171" s="184">
        <f t="shared" si="13"/>
        <v>4018274.991334937</v>
      </c>
      <c r="Z171" s="2"/>
    </row>
    <row r="172" spans="13:26" x14ac:dyDescent="0.2">
      <c r="M172" s="2"/>
      <c r="N172" s="1">
        <f t="shared" si="14"/>
        <v>114</v>
      </c>
      <c r="O172" s="184">
        <f t="shared" si="15"/>
        <v>4018274.991334937</v>
      </c>
      <c r="P172" s="184">
        <f t="shared" si="16"/>
        <v>31776.938307353976</v>
      </c>
      <c r="Q172" s="184">
        <f t="shared" si="12"/>
        <v>7930.4268392837284</v>
      </c>
      <c r="R172" s="184">
        <f t="shared" si="13"/>
        <v>4057982.3564815745</v>
      </c>
      <c r="Z172" s="2"/>
    </row>
    <row r="173" spans="13:26" x14ac:dyDescent="0.2">
      <c r="M173" s="2"/>
      <c r="N173" s="1">
        <f t="shared" si="14"/>
        <v>115</v>
      </c>
      <c r="O173" s="184">
        <f t="shared" si="15"/>
        <v>4057982.3564815745</v>
      </c>
      <c r="P173" s="184">
        <f t="shared" si="16"/>
        <v>31776.938307353976</v>
      </c>
      <c r="Q173" s="184">
        <f t="shared" si="12"/>
        <v>8008.7928931140859</v>
      </c>
      <c r="R173" s="184">
        <f t="shared" si="13"/>
        <v>4097768.0876820423</v>
      </c>
      <c r="Z173" s="2"/>
    </row>
    <row r="174" spans="13:26" x14ac:dyDescent="0.2">
      <c r="M174" s="2"/>
      <c r="N174" s="1">
        <f t="shared" si="14"/>
        <v>116</v>
      </c>
      <c r="O174" s="184">
        <f t="shared" si="15"/>
        <v>4097768.0876820423</v>
      </c>
      <c r="P174" s="184">
        <f t="shared" si="16"/>
        <v>31776.938307353976</v>
      </c>
      <c r="Q174" s="184">
        <f t="shared" si="12"/>
        <v>8087.3136093948542</v>
      </c>
      <c r="R174" s="184">
        <f t="shared" si="13"/>
        <v>4137632.3395987907</v>
      </c>
      <c r="Z174" s="2"/>
    </row>
    <row r="175" spans="13:26" x14ac:dyDescent="0.2">
      <c r="M175" s="2"/>
      <c r="N175" s="1">
        <f t="shared" si="14"/>
        <v>117</v>
      </c>
      <c r="O175" s="184">
        <f t="shared" si="15"/>
        <v>4137632.3395987907</v>
      </c>
      <c r="P175" s="184">
        <f t="shared" si="16"/>
        <v>31776.938307353976</v>
      </c>
      <c r="Q175" s="184">
        <f t="shared" si="12"/>
        <v>8165.9892933662795</v>
      </c>
      <c r="R175" s="184">
        <f t="shared" si="13"/>
        <v>4177575.2671995107</v>
      </c>
      <c r="Z175" s="2"/>
    </row>
    <row r="176" spans="13:26" x14ac:dyDescent="0.2">
      <c r="M176" s="2"/>
      <c r="N176" s="1">
        <f t="shared" si="14"/>
        <v>118</v>
      </c>
      <c r="O176" s="184">
        <f t="shared" si="15"/>
        <v>4177575.2671995107</v>
      </c>
      <c r="P176" s="184">
        <f t="shared" si="16"/>
        <v>31776.938307353976</v>
      </c>
      <c r="Q176" s="184">
        <f t="shared" si="12"/>
        <v>8244.8202508710274</v>
      </c>
      <c r="R176" s="184">
        <f t="shared" si="13"/>
        <v>4217597.0257577356</v>
      </c>
      <c r="Z176" s="2"/>
    </row>
    <row r="177" spans="13:26" x14ac:dyDescent="0.2">
      <c r="M177" s="2"/>
      <c r="N177" s="1">
        <f t="shared" si="14"/>
        <v>119</v>
      </c>
      <c r="O177" s="184">
        <f t="shared" si="15"/>
        <v>4217597.0257577356</v>
      </c>
      <c r="P177" s="184">
        <f t="shared" si="16"/>
        <v>31776.938307353976</v>
      </c>
      <c r="Q177" s="184">
        <f t="shared" si="12"/>
        <v>8323.8067883553722</v>
      </c>
      <c r="R177" s="184">
        <f t="shared" si="13"/>
        <v>4257697.7708534449</v>
      </c>
      <c r="Z177" s="2"/>
    </row>
    <row r="178" spans="13:26" x14ac:dyDescent="0.2">
      <c r="M178" s="2"/>
      <c r="N178" s="1">
        <f t="shared" si="14"/>
        <v>120</v>
      </c>
      <c r="O178" s="184">
        <f t="shared" si="15"/>
        <v>4257697.7708534449</v>
      </c>
      <c r="P178" s="184">
        <f t="shared" si="16"/>
        <v>31776.938307353976</v>
      </c>
      <c r="Q178" s="184">
        <f t="shared" si="12"/>
        <v>8402.9492128703841</v>
      </c>
      <c r="R178" s="184">
        <f t="shared" si="13"/>
        <v>4297877.6583736697</v>
      </c>
      <c r="Z178" s="2"/>
    </row>
    <row r="179" spans="13:26" x14ac:dyDescent="0.2">
      <c r="M179" s="2"/>
      <c r="N179" s="1">
        <f t="shared" si="14"/>
        <v>121</v>
      </c>
      <c r="O179" s="184">
        <f t="shared" si="15"/>
        <v>4297877.6583736697</v>
      </c>
      <c r="P179" s="184">
        <f t="shared" si="16"/>
        <v>31776.938307353976</v>
      </c>
      <c r="Q179" s="184">
        <f t="shared" si="12"/>
        <v>8482.2478320731316</v>
      </c>
      <c r="R179" s="184">
        <f t="shared" si="13"/>
        <v>4338136.8445130968</v>
      </c>
      <c r="Z179" s="2"/>
    </row>
    <row r="180" spans="13:26" x14ac:dyDescent="0.2">
      <c r="M180" s="2"/>
      <c r="N180" s="1">
        <f t="shared" si="14"/>
        <v>122</v>
      </c>
      <c r="O180" s="184">
        <f t="shared" si="15"/>
        <v>4338136.8445130968</v>
      </c>
      <c r="P180" s="184">
        <f t="shared" si="16"/>
        <v>31776.938307353976</v>
      </c>
      <c r="Q180" s="184">
        <f t="shared" si="12"/>
        <v>8561.7029542278669</v>
      </c>
      <c r="R180" s="184">
        <f t="shared" si="13"/>
        <v>4378475.4857746791</v>
      </c>
      <c r="Z180" s="2"/>
    </row>
    <row r="181" spans="13:26" x14ac:dyDescent="0.2">
      <c r="M181" s="2"/>
      <c r="N181" s="1">
        <f t="shared" si="14"/>
        <v>123</v>
      </c>
      <c r="O181" s="184">
        <f t="shared" si="15"/>
        <v>4378475.4857746791</v>
      </c>
      <c r="P181" s="184">
        <f t="shared" si="16"/>
        <v>31776.938307353976</v>
      </c>
      <c r="Q181" s="184">
        <f t="shared" si="12"/>
        <v>8641.314888207231</v>
      </c>
      <c r="R181" s="184">
        <f t="shared" si="13"/>
        <v>4418893.7389702406</v>
      </c>
      <c r="Z181" s="2"/>
    </row>
    <row r="182" spans="13:26" x14ac:dyDescent="0.2">
      <c r="M182" s="2"/>
      <c r="N182" s="1">
        <f t="shared" si="14"/>
        <v>124</v>
      </c>
      <c r="O182" s="184">
        <f t="shared" si="15"/>
        <v>4418893.7389702406</v>
      </c>
      <c r="P182" s="184">
        <f t="shared" si="16"/>
        <v>31776.938307353976</v>
      </c>
      <c r="Q182" s="184">
        <f t="shared" si="12"/>
        <v>8721.0839434934551</v>
      </c>
      <c r="R182" s="184">
        <f t="shared" si="13"/>
        <v>4459391.7612210885</v>
      </c>
      <c r="Z182" s="2"/>
    </row>
    <row r="183" spans="13:26" x14ac:dyDescent="0.2">
      <c r="M183" s="2"/>
      <c r="N183" s="1">
        <f t="shared" si="14"/>
        <v>125</v>
      </c>
      <c r="O183" s="184">
        <f t="shared" si="15"/>
        <v>4459391.7612210885</v>
      </c>
      <c r="P183" s="184">
        <f t="shared" si="16"/>
        <v>31776.938307353976</v>
      </c>
      <c r="Q183" s="184">
        <f t="shared" si="12"/>
        <v>8801.0104301795582</v>
      </c>
      <c r="R183" s="184">
        <f t="shared" si="13"/>
        <v>4499969.7099586222</v>
      </c>
      <c r="Z183" s="2"/>
    </row>
    <row r="184" spans="13:26" x14ac:dyDescent="0.2">
      <c r="M184" s="2"/>
      <c r="N184" s="1">
        <f t="shared" si="14"/>
        <v>126</v>
      </c>
      <c r="O184" s="184">
        <f t="shared" si="15"/>
        <v>4499969.7099586222</v>
      </c>
      <c r="P184" s="184">
        <f t="shared" si="16"/>
        <v>31776.938307353976</v>
      </c>
      <c r="Q184" s="184">
        <f t="shared" si="12"/>
        <v>8881.0946589705582</v>
      </c>
      <c r="R184" s="184">
        <f t="shared" si="13"/>
        <v>4540627.7429249473</v>
      </c>
      <c r="Z184" s="2"/>
    </row>
    <row r="185" spans="13:26" x14ac:dyDescent="0.2">
      <c r="M185" s="2"/>
      <c r="N185" s="1">
        <f t="shared" si="14"/>
        <v>127</v>
      </c>
      <c r="O185" s="184">
        <f t="shared" si="15"/>
        <v>4540627.7429249473</v>
      </c>
      <c r="P185" s="184">
        <f t="shared" si="16"/>
        <v>31776.938307353976</v>
      </c>
      <c r="Q185" s="184">
        <f t="shared" si="12"/>
        <v>8961.3369411846743</v>
      </c>
      <c r="R185" s="184">
        <f t="shared" si="13"/>
        <v>4581366.018173486</v>
      </c>
      <c r="Z185" s="2"/>
    </row>
    <row r="186" spans="13:26" x14ac:dyDescent="0.2">
      <c r="M186" s="2"/>
      <c r="N186" s="1">
        <f t="shared" si="14"/>
        <v>128</v>
      </c>
      <c r="O186" s="184">
        <f t="shared" si="15"/>
        <v>4581366.018173486</v>
      </c>
      <c r="P186" s="184">
        <f t="shared" si="16"/>
        <v>31776.938307353976</v>
      </c>
      <c r="Q186" s="184">
        <f t="shared" si="12"/>
        <v>9041.737588754544</v>
      </c>
      <c r="R186" s="184">
        <f t="shared" si="13"/>
        <v>4622184.6940695951</v>
      </c>
      <c r="Z186" s="2"/>
    </row>
    <row r="187" spans="13:26" x14ac:dyDescent="0.2">
      <c r="M187" s="2"/>
      <c r="N187" s="1">
        <f t="shared" si="14"/>
        <v>129</v>
      </c>
      <c r="O187" s="184">
        <f t="shared" si="15"/>
        <v>4622184.6940695951</v>
      </c>
      <c r="P187" s="184">
        <f t="shared" si="16"/>
        <v>31776.938307353976</v>
      </c>
      <c r="Q187" s="184">
        <f t="shared" ref="Q187:Q250" si="17">O187*$P$53</f>
        <v>9122.2969142284292</v>
      </c>
      <c r="R187" s="184">
        <f t="shared" ref="R187:R250" si="18">O187+P187+Q187</f>
        <v>4663083.9292911775</v>
      </c>
      <c r="Z187" s="2"/>
    </row>
    <row r="188" spans="13:26" x14ac:dyDescent="0.2">
      <c r="M188" s="2"/>
      <c r="N188" s="1">
        <f t="shared" ref="N188:N251" si="19">N187+1</f>
        <v>130</v>
      </c>
      <c r="O188" s="184">
        <f t="shared" ref="O188:O251" si="20">R187</f>
        <v>4663083.9292911775</v>
      </c>
      <c r="P188" s="184">
        <f t="shared" ref="P188:P251" si="21">P187</f>
        <v>31776.938307353976</v>
      </c>
      <c r="Q188" s="184">
        <f t="shared" si="17"/>
        <v>9203.0152307714343</v>
      </c>
      <c r="R188" s="184">
        <f t="shared" si="18"/>
        <v>4704063.8828293029</v>
      </c>
      <c r="Z188" s="2"/>
    </row>
    <row r="189" spans="13:26" x14ac:dyDescent="0.2">
      <c r="M189" s="2"/>
      <c r="N189" s="1">
        <f t="shared" si="19"/>
        <v>131</v>
      </c>
      <c r="O189" s="184">
        <f t="shared" si="20"/>
        <v>4704063.8828293029</v>
      </c>
      <c r="P189" s="184">
        <f t="shared" si="21"/>
        <v>31776.938307353976</v>
      </c>
      <c r="Q189" s="184">
        <f t="shared" si="17"/>
        <v>9283.8928521667258</v>
      </c>
      <c r="R189" s="184">
        <f t="shared" si="18"/>
        <v>4745124.7139888238</v>
      </c>
      <c r="Z189" s="2"/>
    </row>
    <row r="190" spans="13:26" x14ac:dyDescent="0.2">
      <c r="M190" s="2"/>
      <c r="N190" s="1">
        <f t="shared" si="19"/>
        <v>132</v>
      </c>
      <c r="O190" s="184">
        <f t="shared" si="20"/>
        <v>4745124.7139888238</v>
      </c>
      <c r="P190" s="184">
        <f t="shared" si="21"/>
        <v>31776.938307353976</v>
      </c>
      <c r="Q190" s="184">
        <f t="shared" si="17"/>
        <v>9364.9300928167449</v>
      </c>
      <c r="R190" s="184">
        <f t="shared" si="18"/>
        <v>4786266.5823889952</v>
      </c>
      <c r="Z190" s="2"/>
    </row>
    <row r="191" spans="13:26" x14ac:dyDescent="0.2">
      <c r="M191" s="2"/>
      <c r="N191" s="1">
        <f t="shared" si="19"/>
        <v>133</v>
      </c>
      <c r="O191" s="184">
        <f t="shared" si="20"/>
        <v>4786266.5823889952</v>
      </c>
      <c r="P191" s="184">
        <f t="shared" si="21"/>
        <v>31776.938307353976</v>
      </c>
      <c r="Q191" s="184">
        <f t="shared" si="17"/>
        <v>9446.1272677444376</v>
      </c>
      <c r="R191" s="184">
        <f t="shared" si="18"/>
        <v>4827489.6479640938</v>
      </c>
      <c r="Z191" s="2"/>
    </row>
    <row r="192" spans="13:26" x14ac:dyDescent="0.2">
      <c r="M192" s="2"/>
      <c r="N192" s="1">
        <f t="shared" si="19"/>
        <v>134</v>
      </c>
      <c r="O192" s="184">
        <f t="shared" si="20"/>
        <v>4827489.6479640938</v>
      </c>
      <c r="P192" s="184">
        <f t="shared" si="21"/>
        <v>31776.938307353976</v>
      </c>
      <c r="Q192" s="184">
        <f t="shared" si="17"/>
        <v>9527.4846925944748</v>
      </c>
      <c r="R192" s="184">
        <f t="shared" si="18"/>
        <v>4868794.0709640421</v>
      </c>
      <c r="Z192" s="2"/>
    </row>
    <row r="193" spans="13:26" x14ac:dyDescent="0.2">
      <c r="M193" s="2"/>
      <c r="N193" s="1">
        <f t="shared" si="19"/>
        <v>135</v>
      </c>
      <c r="O193" s="184">
        <f t="shared" si="20"/>
        <v>4868794.0709640421</v>
      </c>
      <c r="P193" s="184">
        <f t="shared" si="21"/>
        <v>31776.938307353976</v>
      </c>
      <c r="Q193" s="184">
        <f t="shared" si="17"/>
        <v>9609.0026836344805</v>
      </c>
      <c r="R193" s="184">
        <f t="shared" si="18"/>
        <v>4910180.0119550312</v>
      </c>
      <c r="Z193" s="2"/>
    </row>
    <row r="194" spans="13:26" x14ac:dyDescent="0.2">
      <c r="M194" s="2"/>
      <c r="N194" s="1">
        <f t="shared" si="19"/>
        <v>136</v>
      </c>
      <c r="O194" s="184">
        <f t="shared" si="20"/>
        <v>4910180.0119550312</v>
      </c>
      <c r="P194" s="184">
        <f t="shared" si="21"/>
        <v>31776.938307353976</v>
      </c>
      <c r="Q194" s="184">
        <f t="shared" si="17"/>
        <v>9690.6815577562611</v>
      </c>
      <c r="R194" s="184">
        <f t="shared" si="18"/>
        <v>4951647.6318201413</v>
      </c>
      <c r="Z194" s="2"/>
    </row>
    <row r="195" spans="13:26" x14ac:dyDescent="0.2">
      <c r="M195" s="2"/>
      <c r="N195" s="1">
        <f t="shared" si="19"/>
        <v>137</v>
      </c>
      <c r="O195" s="184">
        <f t="shared" si="20"/>
        <v>4951647.6318201413</v>
      </c>
      <c r="P195" s="184">
        <f t="shared" si="21"/>
        <v>31776.938307353976</v>
      </c>
      <c r="Q195" s="184">
        <f t="shared" si="17"/>
        <v>9772.5216324770408</v>
      </c>
      <c r="R195" s="184">
        <f t="shared" si="18"/>
        <v>4993197.0917599723</v>
      </c>
      <c r="Z195" s="2"/>
    </row>
    <row r="196" spans="13:26" x14ac:dyDescent="0.2">
      <c r="M196" s="2"/>
      <c r="N196" s="1">
        <f t="shared" si="19"/>
        <v>138</v>
      </c>
      <c r="O196" s="184">
        <f t="shared" si="20"/>
        <v>4993197.0917599723</v>
      </c>
      <c r="P196" s="184">
        <f t="shared" si="21"/>
        <v>31776.938307353976</v>
      </c>
      <c r="Q196" s="184">
        <f t="shared" si="17"/>
        <v>9854.5232259406857</v>
      </c>
      <c r="R196" s="184">
        <f t="shared" si="18"/>
        <v>5034828.5532932673</v>
      </c>
      <c r="Z196" s="2"/>
    </row>
    <row r="197" spans="13:26" x14ac:dyDescent="0.2">
      <c r="M197" s="2"/>
      <c r="N197" s="1">
        <f t="shared" si="19"/>
        <v>139</v>
      </c>
      <c r="O197" s="184">
        <f t="shared" si="20"/>
        <v>5034828.5532932673</v>
      </c>
      <c r="P197" s="184">
        <f t="shared" si="21"/>
        <v>31776.938307353976</v>
      </c>
      <c r="Q197" s="184">
        <f t="shared" si="17"/>
        <v>9936.6866569189533</v>
      </c>
      <c r="R197" s="184">
        <f t="shared" si="18"/>
        <v>5076542.1782575408</v>
      </c>
      <c r="Z197" s="2"/>
    </row>
    <row r="198" spans="13:26" x14ac:dyDescent="0.2">
      <c r="M198" s="2"/>
      <c r="N198" s="1">
        <f t="shared" si="19"/>
        <v>140</v>
      </c>
      <c r="O198" s="184">
        <f t="shared" si="20"/>
        <v>5076542.1782575408</v>
      </c>
      <c r="P198" s="184">
        <f t="shared" si="21"/>
        <v>31776.938307353976</v>
      </c>
      <c r="Q198" s="184">
        <f t="shared" si="17"/>
        <v>10019.012244812726</v>
      </c>
      <c r="R198" s="184">
        <f t="shared" si="18"/>
        <v>5118338.1288097082</v>
      </c>
      <c r="Z198" s="2"/>
    </row>
    <row r="199" spans="13:26" x14ac:dyDescent="0.2">
      <c r="M199" s="2"/>
      <c r="N199" s="1">
        <f t="shared" si="19"/>
        <v>141</v>
      </c>
      <c r="O199" s="184">
        <f t="shared" si="20"/>
        <v>5118338.1288097082</v>
      </c>
      <c r="P199" s="184">
        <f t="shared" si="21"/>
        <v>31776.938307353976</v>
      </c>
      <c r="Q199" s="184">
        <f t="shared" si="17"/>
        <v>10101.500309653247</v>
      </c>
      <c r="R199" s="184">
        <f t="shared" si="18"/>
        <v>5160216.567426716</v>
      </c>
      <c r="Z199" s="2"/>
    </row>
    <row r="200" spans="13:26" x14ac:dyDescent="0.2">
      <c r="M200" s="2"/>
      <c r="N200" s="1">
        <f t="shared" si="19"/>
        <v>142</v>
      </c>
      <c r="O200" s="184">
        <f t="shared" si="20"/>
        <v>5160216.567426716</v>
      </c>
      <c r="P200" s="184">
        <f t="shared" si="21"/>
        <v>31776.938307353976</v>
      </c>
      <c r="Q200" s="184">
        <f t="shared" si="17"/>
        <v>10184.151172103377</v>
      </c>
      <c r="R200" s="184">
        <f t="shared" si="18"/>
        <v>5202177.6569061736</v>
      </c>
      <c r="Z200" s="2"/>
    </row>
    <row r="201" spans="13:26" x14ac:dyDescent="0.2">
      <c r="M201" s="2"/>
      <c r="N201" s="1">
        <f t="shared" si="19"/>
        <v>143</v>
      </c>
      <c r="O201" s="184">
        <f t="shared" si="20"/>
        <v>5202177.6569061736</v>
      </c>
      <c r="P201" s="184">
        <f t="shared" si="21"/>
        <v>31776.938307353976</v>
      </c>
      <c r="Q201" s="184">
        <f t="shared" si="17"/>
        <v>10266.965153458825</v>
      </c>
      <c r="R201" s="184">
        <f t="shared" si="18"/>
        <v>5244221.5603669863</v>
      </c>
      <c r="Z201" s="2"/>
    </row>
    <row r="202" spans="13:26" x14ac:dyDescent="0.2">
      <c r="M202" s="2"/>
      <c r="N202" s="1">
        <f t="shared" si="19"/>
        <v>144</v>
      </c>
      <c r="O202" s="184">
        <f t="shared" si="20"/>
        <v>5244221.5603669863</v>
      </c>
      <c r="P202" s="184">
        <f t="shared" si="21"/>
        <v>31776.938307353976</v>
      </c>
      <c r="Q202" s="184">
        <f t="shared" si="17"/>
        <v>10349.942575649413</v>
      </c>
      <c r="R202" s="184">
        <f t="shared" si="18"/>
        <v>5286348.4412499899</v>
      </c>
      <c r="Z202" s="2"/>
    </row>
    <row r="203" spans="13:26" x14ac:dyDescent="0.2">
      <c r="M203" s="2"/>
      <c r="N203" s="1">
        <f t="shared" si="19"/>
        <v>145</v>
      </c>
      <c r="O203" s="184">
        <f t="shared" si="20"/>
        <v>5286348.4412499899</v>
      </c>
      <c r="P203" s="184">
        <f t="shared" si="21"/>
        <v>31776.938307353976</v>
      </c>
      <c r="Q203" s="184">
        <f t="shared" si="17"/>
        <v>10433.083761240321</v>
      </c>
      <c r="R203" s="184">
        <f t="shared" si="18"/>
        <v>5328558.4633185845</v>
      </c>
      <c r="Z203" s="2"/>
    </row>
    <row r="204" spans="13:26" x14ac:dyDescent="0.2">
      <c r="M204" s="2"/>
      <c r="N204" s="1">
        <f t="shared" si="19"/>
        <v>146</v>
      </c>
      <c r="O204" s="184">
        <f t="shared" si="20"/>
        <v>5328558.4633185845</v>
      </c>
      <c r="P204" s="184">
        <f t="shared" si="21"/>
        <v>31776.938307353976</v>
      </c>
      <c r="Q204" s="184">
        <f t="shared" si="17"/>
        <v>10516.389033433335</v>
      </c>
      <c r="R204" s="184">
        <f t="shared" si="18"/>
        <v>5370851.7906593718</v>
      </c>
      <c r="Z204" s="2"/>
    </row>
    <row r="205" spans="13:26" x14ac:dyDescent="0.2">
      <c r="M205" s="2"/>
      <c r="N205" s="1">
        <f t="shared" si="19"/>
        <v>147</v>
      </c>
      <c r="O205" s="184">
        <f t="shared" si="20"/>
        <v>5370851.7906593718</v>
      </c>
      <c r="P205" s="184">
        <f t="shared" si="21"/>
        <v>31776.938307353976</v>
      </c>
      <c r="Q205" s="184">
        <f t="shared" si="17"/>
        <v>10599.858716068113</v>
      </c>
      <c r="R205" s="184">
        <f t="shared" si="18"/>
        <v>5413228.5876827938</v>
      </c>
      <c r="Z205" s="2"/>
    </row>
    <row r="206" spans="13:26" x14ac:dyDescent="0.2">
      <c r="M206" s="2"/>
      <c r="N206" s="1">
        <f t="shared" si="19"/>
        <v>148</v>
      </c>
      <c r="O206" s="184">
        <f t="shared" si="20"/>
        <v>5413228.5876827938</v>
      </c>
      <c r="P206" s="184">
        <f t="shared" si="21"/>
        <v>31776.938307353976</v>
      </c>
      <c r="Q206" s="184">
        <f t="shared" si="17"/>
        <v>10683.493133623439</v>
      </c>
      <c r="R206" s="184">
        <f t="shared" si="18"/>
        <v>5455689.0191237712</v>
      </c>
      <c r="Z206" s="2"/>
    </row>
    <row r="207" spans="13:26" x14ac:dyDescent="0.2">
      <c r="M207" s="2"/>
      <c r="N207" s="1">
        <f t="shared" si="19"/>
        <v>149</v>
      </c>
      <c r="O207" s="184">
        <f t="shared" si="20"/>
        <v>5455689.0191237712</v>
      </c>
      <c r="P207" s="184">
        <f t="shared" si="21"/>
        <v>31776.938307353976</v>
      </c>
      <c r="Q207" s="184">
        <f t="shared" si="17"/>
        <v>10767.292611218481</v>
      </c>
      <c r="R207" s="184">
        <f t="shared" si="18"/>
        <v>5498233.2500423435</v>
      </c>
      <c r="Z207" s="2"/>
    </row>
    <row r="208" spans="13:26" x14ac:dyDescent="0.2">
      <c r="M208" s="2"/>
      <c r="N208" s="1">
        <f t="shared" si="19"/>
        <v>150</v>
      </c>
      <c r="O208" s="184">
        <f t="shared" si="20"/>
        <v>5498233.2500423435</v>
      </c>
      <c r="P208" s="184">
        <f t="shared" si="21"/>
        <v>31776.938307353976</v>
      </c>
      <c r="Q208" s="184">
        <f t="shared" si="17"/>
        <v>10851.257474614065</v>
      </c>
      <c r="R208" s="184">
        <f t="shared" si="18"/>
        <v>5540861.445824312</v>
      </c>
      <c r="Z208" s="2"/>
    </row>
    <row r="209" spans="13:26" x14ac:dyDescent="0.2">
      <c r="M209" s="2"/>
      <c r="N209" s="1">
        <f t="shared" si="19"/>
        <v>151</v>
      </c>
      <c r="O209" s="184">
        <f t="shared" si="20"/>
        <v>5540861.445824312</v>
      </c>
      <c r="P209" s="184">
        <f t="shared" si="21"/>
        <v>31776.938307353976</v>
      </c>
      <c r="Q209" s="184">
        <f t="shared" si="17"/>
        <v>10935.388050213935</v>
      </c>
      <c r="R209" s="184">
        <f t="shared" si="18"/>
        <v>5583573.7721818807</v>
      </c>
      <c r="Z209" s="2"/>
    </row>
    <row r="210" spans="13:26" x14ac:dyDescent="0.2">
      <c r="M210" s="2"/>
      <c r="N210" s="1">
        <f t="shared" si="19"/>
        <v>152</v>
      </c>
      <c r="O210" s="184">
        <f t="shared" si="20"/>
        <v>5583573.7721818807</v>
      </c>
      <c r="P210" s="184">
        <f t="shared" si="21"/>
        <v>31776.938307353976</v>
      </c>
      <c r="Q210" s="184">
        <f t="shared" si="17"/>
        <v>11019.684665066014</v>
      </c>
      <c r="R210" s="184">
        <f t="shared" si="18"/>
        <v>5626370.3951543011</v>
      </c>
      <c r="Z210" s="2"/>
    </row>
    <row r="211" spans="13:26" x14ac:dyDescent="0.2">
      <c r="M211" s="2"/>
      <c r="N211" s="1">
        <f t="shared" si="19"/>
        <v>153</v>
      </c>
      <c r="O211" s="184">
        <f t="shared" si="20"/>
        <v>5626370.3951543011</v>
      </c>
      <c r="P211" s="184">
        <f t="shared" si="21"/>
        <v>31776.938307353976</v>
      </c>
      <c r="Q211" s="184">
        <f t="shared" si="17"/>
        <v>11104.147646863692</v>
      </c>
      <c r="R211" s="184">
        <f t="shared" si="18"/>
        <v>5669251.4811085192</v>
      </c>
      <c r="Z211" s="2"/>
    </row>
    <row r="212" spans="13:26" x14ac:dyDescent="0.2">
      <c r="M212" s="2"/>
      <c r="N212" s="1">
        <f t="shared" si="19"/>
        <v>154</v>
      </c>
      <c r="O212" s="184">
        <f t="shared" si="20"/>
        <v>5669251.4811085192</v>
      </c>
      <c r="P212" s="184">
        <f t="shared" si="21"/>
        <v>31776.938307353976</v>
      </c>
      <c r="Q212" s="184">
        <f t="shared" si="17"/>
        <v>11188.77732394709</v>
      </c>
      <c r="R212" s="184">
        <f t="shared" si="18"/>
        <v>5712217.1967398208</v>
      </c>
      <c r="Z212" s="2"/>
    </row>
    <row r="213" spans="13:26" x14ac:dyDescent="0.2">
      <c r="M213" s="2"/>
      <c r="N213" s="1">
        <f t="shared" si="19"/>
        <v>155</v>
      </c>
      <c r="O213" s="184">
        <f t="shared" si="20"/>
        <v>5712217.1967398208</v>
      </c>
      <c r="P213" s="184">
        <f t="shared" si="21"/>
        <v>31776.938307353976</v>
      </c>
      <c r="Q213" s="184">
        <f t="shared" si="17"/>
        <v>11273.574025304331</v>
      </c>
      <c r="R213" s="184">
        <f t="shared" si="18"/>
        <v>5755267.709072479</v>
      </c>
      <c r="Z213" s="2"/>
    </row>
    <row r="214" spans="13:26" x14ac:dyDescent="0.2">
      <c r="M214" s="2"/>
      <c r="N214" s="1">
        <f t="shared" si="19"/>
        <v>156</v>
      </c>
      <c r="O214" s="184">
        <f t="shared" si="20"/>
        <v>5755267.709072479</v>
      </c>
      <c r="P214" s="184">
        <f t="shared" si="21"/>
        <v>31776.938307353976</v>
      </c>
      <c r="Q214" s="184">
        <f t="shared" si="17"/>
        <v>11358.538080572836</v>
      </c>
      <c r="R214" s="184">
        <f t="shared" si="18"/>
        <v>5798403.1854604064</v>
      </c>
      <c r="Z214" s="2"/>
    </row>
    <row r="215" spans="13:26" x14ac:dyDescent="0.2">
      <c r="M215" s="2"/>
      <c r="N215" s="1">
        <f t="shared" si="19"/>
        <v>157</v>
      </c>
      <c r="O215" s="184">
        <f t="shared" si="20"/>
        <v>5798403.1854604064</v>
      </c>
      <c r="P215" s="184">
        <f t="shared" si="21"/>
        <v>31776.938307353976</v>
      </c>
      <c r="Q215" s="184">
        <f t="shared" si="17"/>
        <v>11443.669820040588</v>
      </c>
      <c r="R215" s="184">
        <f t="shared" si="18"/>
        <v>5841623.793587801</v>
      </c>
      <c r="Z215" s="2"/>
    </row>
    <row r="216" spans="13:26" x14ac:dyDescent="0.2">
      <c r="M216" s="2"/>
      <c r="N216" s="1">
        <f t="shared" si="19"/>
        <v>158</v>
      </c>
      <c r="O216" s="184">
        <f t="shared" si="20"/>
        <v>5841623.793587801</v>
      </c>
      <c r="P216" s="184">
        <f t="shared" si="21"/>
        <v>31776.938307353976</v>
      </c>
      <c r="Q216" s="184">
        <f t="shared" si="17"/>
        <v>11528.969574647423</v>
      </c>
      <c r="R216" s="184">
        <f t="shared" si="18"/>
        <v>5884929.7014698023</v>
      </c>
      <c r="Z216" s="2"/>
    </row>
    <row r="217" spans="13:26" x14ac:dyDescent="0.2">
      <c r="M217" s="2"/>
      <c r="N217" s="1">
        <f t="shared" si="19"/>
        <v>159</v>
      </c>
      <c r="O217" s="184">
        <f t="shared" si="20"/>
        <v>5884929.7014698023</v>
      </c>
      <c r="P217" s="184">
        <f t="shared" si="21"/>
        <v>31776.938307353976</v>
      </c>
      <c r="Q217" s="184">
        <f t="shared" si="17"/>
        <v>11614.437675986321</v>
      </c>
      <c r="R217" s="184">
        <f t="shared" si="18"/>
        <v>5928321.077453143</v>
      </c>
      <c r="Z217" s="2"/>
    </row>
    <row r="218" spans="13:26" x14ac:dyDescent="0.2">
      <c r="M218" s="2"/>
      <c r="N218" s="1">
        <f t="shared" si="19"/>
        <v>160</v>
      </c>
      <c r="O218" s="184">
        <f t="shared" si="20"/>
        <v>5928321.077453143</v>
      </c>
      <c r="P218" s="184">
        <f t="shared" si="21"/>
        <v>31776.938307353976</v>
      </c>
      <c r="Q218" s="184">
        <f t="shared" si="17"/>
        <v>11700.074456304688</v>
      </c>
      <c r="R218" s="184">
        <f t="shared" si="18"/>
        <v>5971798.0902168015</v>
      </c>
      <c r="Z218" s="2"/>
    </row>
    <row r="219" spans="13:26" x14ac:dyDescent="0.2">
      <c r="M219" s="2"/>
      <c r="N219" s="1">
        <f t="shared" si="19"/>
        <v>161</v>
      </c>
      <c r="O219" s="184">
        <f t="shared" si="20"/>
        <v>5971798.0902168015</v>
      </c>
      <c r="P219" s="184">
        <f t="shared" si="21"/>
        <v>31776.938307353976</v>
      </c>
      <c r="Q219" s="184">
        <f t="shared" si="17"/>
        <v>11785.880248505648</v>
      </c>
      <c r="R219" s="184">
        <f t="shared" si="18"/>
        <v>6015360.9087726614</v>
      </c>
      <c r="Z219" s="2"/>
    </row>
    <row r="220" spans="13:26" x14ac:dyDescent="0.2">
      <c r="M220" s="2"/>
      <c r="N220" s="1">
        <f t="shared" si="19"/>
        <v>162</v>
      </c>
      <c r="O220" s="184">
        <f t="shared" si="20"/>
        <v>6015360.9087726614</v>
      </c>
      <c r="P220" s="184">
        <f t="shared" si="21"/>
        <v>31776.938307353976</v>
      </c>
      <c r="Q220" s="184">
        <f t="shared" si="17"/>
        <v>11871.855386149342</v>
      </c>
      <c r="R220" s="184">
        <f t="shared" si="18"/>
        <v>6059009.7024661647</v>
      </c>
      <c r="Z220" s="2"/>
    </row>
    <row r="221" spans="13:26" x14ac:dyDescent="0.2">
      <c r="M221" s="2"/>
      <c r="N221" s="1">
        <f t="shared" si="19"/>
        <v>163</v>
      </c>
      <c r="O221" s="184">
        <f t="shared" si="20"/>
        <v>6059009.7024661647</v>
      </c>
      <c r="P221" s="184">
        <f t="shared" si="21"/>
        <v>31776.938307353976</v>
      </c>
      <c r="Q221" s="184">
        <f t="shared" si="17"/>
        <v>11958.000203454223</v>
      </c>
      <c r="R221" s="184">
        <f t="shared" si="18"/>
        <v>6102744.6409769729</v>
      </c>
      <c r="Z221" s="2"/>
    </row>
    <row r="222" spans="13:26" x14ac:dyDescent="0.2">
      <c r="M222" s="2"/>
      <c r="N222" s="1">
        <f t="shared" si="19"/>
        <v>164</v>
      </c>
      <c r="O222" s="184">
        <f t="shared" si="20"/>
        <v>6102744.6409769729</v>
      </c>
      <c r="P222" s="184">
        <f t="shared" si="21"/>
        <v>31776.938307353976</v>
      </c>
      <c r="Q222" s="184">
        <f t="shared" si="17"/>
        <v>12044.31503529835</v>
      </c>
      <c r="R222" s="184">
        <f t="shared" si="18"/>
        <v>6146565.8943196256</v>
      </c>
      <c r="Z222" s="2"/>
    </row>
    <row r="223" spans="13:26" x14ac:dyDescent="0.2">
      <c r="M223" s="2"/>
      <c r="N223" s="1">
        <f t="shared" si="19"/>
        <v>165</v>
      </c>
      <c r="O223" s="184">
        <f t="shared" si="20"/>
        <v>6146565.8943196256</v>
      </c>
      <c r="P223" s="184">
        <f t="shared" si="21"/>
        <v>31776.938307353976</v>
      </c>
      <c r="Q223" s="184">
        <f t="shared" si="17"/>
        <v>12130.800217220698</v>
      </c>
      <c r="R223" s="184">
        <f t="shared" si="18"/>
        <v>6190473.6328442004</v>
      </c>
      <c r="Z223" s="2"/>
    </row>
    <row r="224" spans="13:26" x14ac:dyDescent="0.2">
      <c r="M224" s="2"/>
      <c r="N224" s="1">
        <f t="shared" si="19"/>
        <v>166</v>
      </c>
      <c r="O224" s="184">
        <f t="shared" si="20"/>
        <v>6190473.6328442004</v>
      </c>
      <c r="P224" s="184">
        <f t="shared" si="21"/>
        <v>31776.938307353976</v>
      </c>
      <c r="Q224" s="184">
        <f t="shared" si="17"/>
        <v>12217.456085422456</v>
      </c>
      <c r="R224" s="184">
        <f t="shared" si="18"/>
        <v>6234468.0272369767</v>
      </c>
      <c r="Z224" s="2"/>
    </row>
    <row r="225" spans="13:26" x14ac:dyDescent="0.2">
      <c r="M225" s="2"/>
      <c r="N225" s="1">
        <f t="shared" si="19"/>
        <v>167</v>
      </c>
      <c r="O225" s="184">
        <f t="shared" si="20"/>
        <v>6234468.0272369767</v>
      </c>
      <c r="P225" s="184">
        <f t="shared" si="21"/>
        <v>31776.938307353976</v>
      </c>
      <c r="Q225" s="184">
        <f t="shared" si="17"/>
        <v>12304.282976768336</v>
      </c>
      <c r="R225" s="184">
        <f t="shared" si="18"/>
        <v>6278549.2485210989</v>
      </c>
      <c r="Z225" s="2"/>
    </row>
    <row r="226" spans="13:26" x14ac:dyDescent="0.2">
      <c r="M226" s="2"/>
      <c r="N226" s="1">
        <f t="shared" si="19"/>
        <v>168</v>
      </c>
      <c r="O226" s="184">
        <f t="shared" si="20"/>
        <v>6278549.2485210989</v>
      </c>
      <c r="P226" s="184">
        <f t="shared" si="21"/>
        <v>31776.938307353976</v>
      </c>
      <c r="Q226" s="184">
        <f t="shared" si="17"/>
        <v>12391.281228787884</v>
      </c>
      <c r="R226" s="184">
        <f t="shared" si="18"/>
        <v>6322717.4680572413</v>
      </c>
      <c r="Z226" s="2"/>
    </row>
    <row r="227" spans="13:26" x14ac:dyDescent="0.2">
      <c r="M227" s="2"/>
      <c r="N227" s="1">
        <f t="shared" si="19"/>
        <v>169</v>
      </c>
      <c r="O227" s="184">
        <f t="shared" si="20"/>
        <v>6322717.4680572413</v>
      </c>
      <c r="P227" s="184">
        <f t="shared" si="21"/>
        <v>31776.938307353976</v>
      </c>
      <c r="Q227" s="184">
        <f t="shared" si="17"/>
        <v>12478.451179676795</v>
      </c>
      <c r="R227" s="184">
        <f t="shared" si="18"/>
        <v>6366972.8575442722</v>
      </c>
      <c r="Z227" s="2"/>
    </row>
    <row r="228" spans="13:26" x14ac:dyDescent="0.2">
      <c r="M228" s="2"/>
      <c r="N228" s="1">
        <f t="shared" si="19"/>
        <v>170</v>
      </c>
      <c r="O228" s="184">
        <f t="shared" si="20"/>
        <v>6366972.8575442722</v>
      </c>
      <c r="P228" s="184">
        <f t="shared" si="21"/>
        <v>31776.938307353976</v>
      </c>
      <c r="Q228" s="184">
        <f t="shared" si="17"/>
        <v>12565.793168298213</v>
      </c>
      <c r="R228" s="184">
        <f t="shared" si="18"/>
        <v>6411315.5890199244</v>
      </c>
      <c r="Z228" s="2"/>
    </row>
    <row r="229" spans="13:26" x14ac:dyDescent="0.2">
      <c r="M229" s="2"/>
      <c r="N229" s="1">
        <f t="shared" si="19"/>
        <v>171</v>
      </c>
      <c r="O229" s="184">
        <f t="shared" si="20"/>
        <v>6411315.5890199244</v>
      </c>
      <c r="P229" s="184">
        <f t="shared" si="21"/>
        <v>31776.938307353976</v>
      </c>
      <c r="Q229" s="184">
        <f t="shared" si="17"/>
        <v>12653.307534184067</v>
      </c>
      <c r="R229" s="184">
        <f t="shared" si="18"/>
        <v>6455745.8348614629</v>
      </c>
      <c r="Z229" s="2"/>
    </row>
    <row r="230" spans="13:26" x14ac:dyDescent="0.2">
      <c r="M230" s="2"/>
      <c r="N230" s="1">
        <f t="shared" si="19"/>
        <v>172</v>
      </c>
      <c r="O230" s="184">
        <f t="shared" si="20"/>
        <v>6455745.8348614629</v>
      </c>
      <c r="P230" s="184">
        <f t="shared" si="21"/>
        <v>31776.938307353976</v>
      </c>
      <c r="Q230" s="184">
        <f t="shared" si="17"/>
        <v>12740.994617536382</v>
      </c>
      <c r="R230" s="184">
        <f t="shared" si="18"/>
        <v>6500263.7677863538</v>
      </c>
      <c r="Z230" s="2"/>
    </row>
    <row r="231" spans="13:26" x14ac:dyDescent="0.2">
      <c r="M231" s="2"/>
      <c r="N231" s="1">
        <f t="shared" si="19"/>
        <v>173</v>
      </c>
      <c r="O231" s="184">
        <f t="shared" si="20"/>
        <v>6500263.7677863538</v>
      </c>
      <c r="P231" s="184">
        <f t="shared" si="21"/>
        <v>31776.938307353976</v>
      </c>
      <c r="Q231" s="184">
        <f t="shared" si="17"/>
        <v>12828.854759228601</v>
      </c>
      <c r="R231" s="184">
        <f t="shared" si="18"/>
        <v>6544869.5608529365</v>
      </c>
      <c r="Z231" s="2"/>
    </row>
    <row r="232" spans="13:26" x14ac:dyDescent="0.2">
      <c r="M232" s="2"/>
      <c r="N232" s="1">
        <f t="shared" si="19"/>
        <v>174</v>
      </c>
      <c r="O232" s="184">
        <f t="shared" si="20"/>
        <v>6544869.5608529365</v>
      </c>
      <c r="P232" s="184">
        <f t="shared" si="21"/>
        <v>31776.938307353976</v>
      </c>
      <c r="Q232" s="184">
        <f t="shared" si="17"/>
        <v>12916.88830080691</v>
      </c>
      <c r="R232" s="184">
        <f t="shared" si="18"/>
        <v>6589563.3874610979</v>
      </c>
      <c r="Z232" s="2"/>
    </row>
    <row r="233" spans="13:26" x14ac:dyDescent="0.2">
      <c r="M233" s="2"/>
      <c r="N233" s="1">
        <f t="shared" si="19"/>
        <v>175</v>
      </c>
      <c r="O233" s="184">
        <f t="shared" si="20"/>
        <v>6589563.3874610979</v>
      </c>
      <c r="P233" s="184">
        <f t="shared" si="21"/>
        <v>31776.938307353976</v>
      </c>
      <c r="Q233" s="184">
        <f t="shared" si="17"/>
        <v>13005.09558449157</v>
      </c>
      <c r="R233" s="184">
        <f t="shared" si="18"/>
        <v>6634345.4213529434</v>
      </c>
      <c r="Z233" s="2"/>
    </row>
    <row r="234" spans="13:26" x14ac:dyDescent="0.2">
      <c r="M234" s="2"/>
      <c r="N234" s="1">
        <f t="shared" si="19"/>
        <v>176</v>
      </c>
      <c r="O234" s="184">
        <f t="shared" si="20"/>
        <v>6634345.4213529434</v>
      </c>
      <c r="P234" s="184">
        <f t="shared" si="21"/>
        <v>31776.938307353976</v>
      </c>
      <c r="Q234" s="184">
        <f t="shared" si="17"/>
        <v>13093.476953178242</v>
      </c>
      <c r="R234" s="184">
        <f t="shared" si="18"/>
        <v>6679215.8366134763</v>
      </c>
      <c r="Z234" s="2"/>
    </row>
    <row r="235" spans="13:26" x14ac:dyDescent="0.2">
      <c r="M235" s="2"/>
      <c r="N235" s="1">
        <f t="shared" si="19"/>
        <v>177</v>
      </c>
      <c r="O235" s="184">
        <f t="shared" si="20"/>
        <v>6679215.8366134763</v>
      </c>
      <c r="P235" s="184">
        <f t="shared" si="21"/>
        <v>31776.938307353976</v>
      </c>
      <c r="Q235" s="184">
        <f t="shared" si="17"/>
        <v>13182.032750439324</v>
      </c>
      <c r="R235" s="184">
        <f t="shared" si="18"/>
        <v>6724174.8076712694</v>
      </c>
      <c r="Z235" s="2"/>
    </row>
    <row r="236" spans="13:26" x14ac:dyDescent="0.2">
      <c r="M236" s="2"/>
      <c r="N236" s="1">
        <f t="shared" si="19"/>
        <v>178</v>
      </c>
      <c r="O236" s="184">
        <f t="shared" si="20"/>
        <v>6724174.8076712694</v>
      </c>
      <c r="P236" s="184">
        <f t="shared" si="21"/>
        <v>31776.938307353976</v>
      </c>
      <c r="Q236" s="184">
        <f t="shared" si="17"/>
        <v>13270.763320525284</v>
      </c>
      <c r="R236" s="184">
        <f t="shared" si="18"/>
        <v>6769222.5092991488</v>
      </c>
      <c r="Z236" s="2"/>
    </row>
    <row r="237" spans="13:26" x14ac:dyDescent="0.2">
      <c r="M237" s="2"/>
      <c r="N237" s="1">
        <f t="shared" si="19"/>
        <v>179</v>
      </c>
      <c r="O237" s="184">
        <f t="shared" si="20"/>
        <v>6769222.5092991488</v>
      </c>
      <c r="P237" s="184">
        <f t="shared" si="21"/>
        <v>31776.938307353976</v>
      </c>
      <c r="Q237" s="184">
        <f t="shared" si="17"/>
        <v>13359.669008366</v>
      </c>
      <c r="R237" s="184">
        <f t="shared" si="18"/>
        <v>6814359.1166148689</v>
      </c>
      <c r="Z237" s="2"/>
    </row>
    <row r="238" spans="13:26" x14ac:dyDescent="0.2">
      <c r="M238" s="2"/>
      <c r="N238" s="1">
        <f t="shared" si="19"/>
        <v>180</v>
      </c>
      <c r="O238" s="184">
        <f t="shared" si="20"/>
        <v>6814359.1166148689</v>
      </c>
      <c r="P238" s="184">
        <f t="shared" si="21"/>
        <v>31776.938307353976</v>
      </c>
      <c r="Q238" s="184">
        <f t="shared" si="17"/>
        <v>13448.750159572101</v>
      </c>
      <c r="R238" s="184">
        <f t="shared" si="18"/>
        <v>6859584.805081795</v>
      </c>
      <c r="Z238" s="2"/>
    </row>
    <row r="239" spans="13:26" x14ac:dyDescent="0.2">
      <c r="M239" s="2"/>
      <c r="N239" s="1">
        <f t="shared" si="19"/>
        <v>181</v>
      </c>
      <c r="O239" s="184">
        <f t="shared" si="20"/>
        <v>6859584.805081795</v>
      </c>
      <c r="P239" s="184">
        <f t="shared" si="21"/>
        <v>31776.938307353976</v>
      </c>
      <c r="Q239" s="184">
        <f t="shared" si="17"/>
        <v>13538.007120436305</v>
      </c>
      <c r="R239" s="184">
        <f t="shared" si="18"/>
        <v>6904899.7505095853</v>
      </c>
      <c r="Z239" s="2"/>
    </row>
    <row r="240" spans="13:26" x14ac:dyDescent="0.2">
      <c r="M240" s="2"/>
      <c r="N240" s="1">
        <f t="shared" si="19"/>
        <v>182</v>
      </c>
      <c r="O240" s="184">
        <f t="shared" si="20"/>
        <v>6904899.7505095853</v>
      </c>
      <c r="P240" s="184">
        <f t="shared" si="21"/>
        <v>31776.938307353976</v>
      </c>
      <c r="Q240" s="184">
        <f t="shared" si="17"/>
        <v>13627.440237934776</v>
      </c>
      <c r="R240" s="184">
        <f t="shared" si="18"/>
        <v>6950304.1290548742</v>
      </c>
      <c r="Z240" s="2"/>
    </row>
    <row r="241" spans="13:26" x14ac:dyDescent="0.2">
      <c r="M241" s="2"/>
      <c r="N241" s="1">
        <f t="shared" si="19"/>
        <v>183</v>
      </c>
      <c r="O241" s="184">
        <f t="shared" si="20"/>
        <v>6950304.1290548742</v>
      </c>
      <c r="P241" s="184">
        <f t="shared" si="21"/>
        <v>31776.938307353976</v>
      </c>
      <c r="Q241" s="184">
        <f t="shared" si="17"/>
        <v>13717.049859728464</v>
      </c>
      <c r="R241" s="184">
        <f t="shared" si="18"/>
        <v>6995798.1172219571</v>
      </c>
      <c r="Z241" s="2"/>
    </row>
    <row r="242" spans="13:26" x14ac:dyDescent="0.2">
      <c r="M242" s="2"/>
      <c r="N242" s="1">
        <f t="shared" si="19"/>
        <v>184</v>
      </c>
      <c r="O242" s="184">
        <f t="shared" si="20"/>
        <v>6995798.1172219571</v>
      </c>
      <c r="P242" s="184">
        <f t="shared" si="21"/>
        <v>31776.938307353976</v>
      </c>
      <c r="Q242" s="184">
        <f t="shared" si="17"/>
        <v>13806.836334164458</v>
      </c>
      <c r="R242" s="184">
        <f t="shared" si="18"/>
        <v>7041381.8918634756</v>
      </c>
      <c r="Z242" s="2"/>
    </row>
    <row r="243" spans="13:26" x14ac:dyDescent="0.2">
      <c r="M243" s="2"/>
      <c r="N243" s="1">
        <f t="shared" si="19"/>
        <v>185</v>
      </c>
      <c r="O243" s="184">
        <f t="shared" si="20"/>
        <v>7041381.8918634756</v>
      </c>
      <c r="P243" s="184">
        <f t="shared" si="21"/>
        <v>31776.938307353976</v>
      </c>
      <c r="Q243" s="184">
        <f t="shared" si="17"/>
        <v>13896.800010277342</v>
      </c>
      <c r="R243" s="184">
        <f t="shared" si="18"/>
        <v>7087055.6301811067</v>
      </c>
      <c r="Z243" s="2"/>
    </row>
    <row r="244" spans="13:26" x14ac:dyDescent="0.2">
      <c r="M244" s="2"/>
      <c r="N244" s="1">
        <f t="shared" si="19"/>
        <v>186</v>
      </c>
      <c r="O244" s="184">
        <f t="shared" si="20"/>
        <v>7087055.6301811067</v>
      </c>
      <c r="P244" s="184">
        <f t="shared" si="21"/>
        <v>31776.938307353976</v>
      </c>
      <c r="Q244" s="184">
        <f t="shared" si="17"/>
        <v>13986.941237790552</v>
      </c>
      <c r="R244" s="184">
        <f t="shared" si="18"/>
        <v>7132819.5097262515</v>
      </c>
      <c r="Z244" s="2"/>
    </row>
    <row r="245" spans="13:26" x14ac:dyDescent="0.2">
      <c r="M245" s="2"/>
      <c r="N245" s="1">
        <f t="shared" si="19"/>
        <v>187</v>
      </c>
      <c r="O245" s="184">
        <f t="shared" si="20"/>
        <v>7132819.5097262515</v>
      </c>
      <c r="P245" s="184">
        <f t="shared" si="21"/>
        <v>31776.938307353976</v>
      </c>
      <c r="Q245" s="184">
        <f t="shared" si="17"/>
        <v>14077.260367117735</v>
      </c>
      <c r="R245" s="184">
        <f t="shared" si="18"/>
        <v>7178673.7084007235</v>
      </c>
      <c r="Z245" s="2"/>
    </row>
    <row r="246" spans="13:26" x14ac:dyDescent="0.2">
      <c r="M246" s="2"/>
      <c r="N246" s="1">
        <f t="shared" si="19"/>
        <v>188</v>
      </c>
      <c r="O246" s="184">
        <f t="shared" si="20"/>
        <v>7178673.7084007235</v>
      </c>
      <c r="P246" s="184">
        <f t="shared" si="21"/>
        <v>31776.938307353976</v>
      </c>
      <c r="Q246" s="184">
        <f t="shared" si="17"/>
        <v>14167.757749364109</v>
      </c>
      <c r="R246" s="184">
        <f t="shared" si="18"/>
        <v>7224618.4044574415</v>
      </c>
      <c r="Z246" s="2"/>
    </row>
    <row r="247" spans="13:26" x14ac:dyDescent="0.2">
      <c r="M247" s="2"/>
      <c r="N247" s="1">
        <f t="shared" si="19"/>
        <v>189</v>
      </c>
      <c r="O247" s="184">
        <f t="shared" si="20"/>
        <v>7224618.4044574415</v>
      </c>
      <c r="P247" s="184">
        <f t="shared" si="21"/>
        <v>31776.938307353976</v>
      </c>
      <c r="Q247" s="184">
        <f t="shared" si="17"/>
        <v>14258.433736327828</v>
      </c>
      <c r="R247" s="184">
        <f t="shared" si="18"/>
        <v>7270653.7765011238</v>
      </c>
      <c r="Z247" s="2"/>
    </row>
    <row r="248" spans="13:26" x14ac:dyDescent="0.2">
      <c r="M248" s="2"/>
      <c r="N248" s="1">
        <f t="shared" si="19"/>
        <v>190</v>
      </c>
      <c r="O248" s="184">
        <f t="shared" si="20"/>
        <v>7270653.7765011238</v>
      </c>
      <c r="P248" s="184">
        <f t="shared" si="21"/>
        <v>31776.938307353976</v>
      </c>
      <c r="Q248" s="184">
        <f t="shared" si="17"/>
        <v>14349.28868050136</v>
      </c>
      <c r="R248" s="184">
        <f t="shared" si="18"/>
        <v>7316780.0034889793</v>
      </c>
      <c r="Z248" s="2"/>
    </row>
    <row r="249" spans="13:26" x14ac:dyDescent="0.2">
      <c r="M249" s="2"/>
      <c r="N249" s="1">
        <f t="shared" si="19"/>
        <v>191</v>
      </c>
      <c r="O249" s="184">
        <f t="shared" si="20"/>
        <v>7316780.0034889793</v>
      </c>
      <c r="P249" s="184">
        <f t="shared" si="21"/>
        <v>31776.938307353976</v>
      </c>
      <c r="Q249" s="184">
        <f t="shared" si="17"/>
        <v>14440.322935072836</v>
      </c>
      <c r="R249" s="184">
        <f t="shared" si="18"/>
        <v>7362997.2647314062</v>
      </c>
      <c r="Z249" s="2"/>
    </row>
    <row r="250" spans="13:26" x14ac:dyDescent="0.2">
      <c r="M250" s="2"/>
      <c r="N250" s="1">
        <f t="shared" si="19"/>
        <v>192</v>
      </c>
      <c r="O250" s="184">
        <f t="shared" si="20"/>
        <v>7362997.2647314062</v>
      </c>
      <c r="P250" s="184">
        <f t="shared" si="21"/>
        <v>31776.938307353976</v>
      </c>
      <c r="Q250" s="184">
        <f t="shared" si="17"/>
        <v>14531.536853927446</v>
      </c>
      <c r="R250" s="184">
        <f t="shared" si="18"/>
        <v>7409305.7398926876</v>
      </c>
      <c r="Z250" s="2"/>
    </row>
    <row r="251" spans="13:26" x14ac:dyDescent="0.2">
      <c r="M251" s="2"/>
      <c r="N251" s="1">
        <f t="shared" si="19"/>
        <v>193</v>
      </c>
      <c r="O251" s="184">
        <f t="shared" si="20"/>
        <v>7409305.7398926876</v>
      </c>
      <c r="P251" s="184">
        <f t="shared" si="21"/>
        <v>31776.938307353976</v>
      </c>
      <c r="Q251" s="184">
        <f t="shared" ref="Q251:Q314" si="22">O251*$P$53</f>
        <v>14622.930791648798</v>
      </c>
      <c r="R251" s="184">
        <f t="shared" ref="R251:R314" si="23">O251+P251+Q251</f>
        <v>7455705.6089916909</v>
      </c>
      <c r="Z251" s="2"/>
    </row>
    <row r="252" spans="13:26" x14ac:dyDescent="0.2">
      <c r="M252" s="2"/>
      <c r="N252" s="1">
        <f t="shared" ref="N252:N315" si="24">N251+1</f>
        <v>194</v>
      </c>
      <c r="O252" s="184">
        <f t="shared" ref="O252:O315" si="25">R251</f>
        <v>7455705.6089916909</v>
      </c>
      <c r="P252" s="184">
        <f t="shared" ref="P252:P315" si="26">P251</f>
        <v>31776.938307353976</v>
      </c>
      <c r="Q252" s="184">
        <f t="shared" si="22"/>
        <v>14714.505103520305</v>
      </c>
      <c r="R252" s="184">
        <f t="shared" si="23"/>
        <v>7502197.0524025653</v>
      </c>
      <c r="Z252" s="2"/>
    </row>
    <row r="253" spans="13:26" x14ac:dyDescent="0.2">
      <c r="M253" s="2"/>
      <c r="N253" s="1">
        <f t="shared" si="24"/>
        <v>195</v>
      </c>
      <c r="O253" s="184">
        <f t="shared" si="25"/>
        <v>7502197.0524025653</v>
      </c>
      <c r="P253" s="184">
        <f t="shared" si="26"/>
        <v>31776.938307353976</v>
      </c>
      <c r="Q253" s="184">
        <f t="shared" si="22"/>
        <v>14806.260145526565</v>
      </c>
      <c r="R253" s="184">
        <f t="shared" si="23"/>
        <v>7548780.2508554459</v>
      </c>
      <c r="Z253" s="2"/>
    </row>
    <row r="254" spans="13:26" x14ac:dyDescent="0.2">
      <c r="M254" s="2"/>
      <c r="N254" s="1">
        <f t="shared" si="24"/>
        <v>196</v>
      </c>
      <c r="O254" s="184">
        <f t="shared" si="25"/>
        <v>7548780.2508554459</v>
      </c>
      <c r="P254" s="184">
        <f t="shared" si="26"/>
        <v>31776.938307353976</v>
      </c>
      <c r="Q254" s="184">
        <f t="shared" si="22"/>
        <v>14898.196274354739</v>
      </c>
      <c r="R254" s="184">
        <f t="shared" si="23"/>
        <v>7595455.3854371551</v>
      </c>
      <c r="Z254" s="2"/>
    </row>
    <row r="255" spans="13:26" x14ac:dyDescent="0.2">
      <c r="M255" s="2"/>
      <c r="N255" s="1">
        <f t="shared" si="24"/>
        <v>197</v>
      </c>
      <c r="O255" s="184">
        <f t="shared" si="25"/>
        <v>7595455.3854371551</v>
      </c>
      <c r="P255" s="184">
        <f t="shared" si="26"/>
        <v>31776.938307353976</v>
      </c>
      <c r="Q255" s="184">
        <f t="shared" si="22"/>
        <v>14990.313847395952</v>
      </c>
      <c r="R255" s="184">
        <f t="shared" si="23"/>
        <v>7642222.637591905</v>
      </c>
      <c r="Z255" s="2"/>
    </row>
    <row r="256" spans="13:26" x14ac:dyDescent="0.2">
      <c r="M256" s="2"/>
      <c r="N256" s="1">
        <f t="shared" si="24"/>
        <v>198</v>
      </c>
      <c r="O256" s="184">
        <f t="shared" si="25"/>
        <v>7642222.637591905</v>
      </c>
      <c r="P256" s="184">
        <f t="shared" si="26"/>
        <v>31776.938307353976</v>
      </c>
      <c r="Q256" s="184">
        <f t="shared" si="22"/>
        <v>15082.613222746657</v>
      </c>
      <c r="R256" s="184">
        <f t="shared" si="23"/>
        <v>7689082.1891220063</v>
      </c>
      <c r="Z256" s="2"/>
    </row>
    <row r="257" spans="13:26" x14ac:dyDescent="0.2">
      <c r="M257" s="2"/>
      <c r="N257" s="1">
        <f t="shared" si="24"/>
        <v>199</v>
      </c>
      <c r="O257" s="184">
        <f t="shared" si="25"/>
        <v>7689082.1891220063</v>
      </c>
      <c r="P257" s="184">
        <f t="shared" si="26"/>
        <v>31776.938307353976</v>
      </c>
      <c r="Q257" s="184">
        <f t="shared" si="22"/>
        <v>15175.094759210058</v>
      </c>
      <c r="R257" s="184">
        <f t="shared" si="23"/>
        <v>7736034.2221885705</v>
      </c>
      <c r="Z257" s="2"/>
    </row>
    <row r="258" spans="13:26" x14ac:dyDescent="0.2">
      <c r="M258" s="2"/>
      <c r="N258" s="1">
        <f t="shared" si="24"/>
        <v>200</v>
      </c>
      <c r="O258" s="184">
        <f t="shared" si="25"/>
        <v>7736034.2221885705</v>
      </c>
      <c r="P258" s="184">
        <f t="shared" si="26"/>
        <v>31776.938307353976</v>
      </c>
      <c r="Q258" s="184">
        <f t="shared" si="22"/>
        <v>15267.758816297479</v>
      </c>
      <c r="R258" s="184">
        <f t="shared" si="23"/>
        <v>7783078.9193122219</v>
      </c>
      <c r="Z258" s="2"/>
    </row>
    <row r="259" spans="13:26" x14ac:dyDescent="0.2">
      <c r="M259" s="2"/>
      <c r="N259" s="1">
        <f t="shared" si="24"/>
        <v>201</v>
      </c>
      <c r="O259" s="184">
        <f t="shared" si="25"/>
        <v>7783078.9193122219</v>
      </c>
      <c r="P259" s="184">
        <f t="shared" si="26"/>
        <v>31776.938307353976</v>
      </c>
      <c r="Q259" s="184">
        <f t="shared" si="22"/>
        <v>15360.605754229777</v>
      </c>
      <c r="R259" s="184">
        <f t="shared" si="23"/>
        <v>7830216.4633738063</v>
      </c>
      <c r="Z259" s="2"/>
    </row>
    <row r="260" spans="13:26" x14ac:dyDescent="0.2">
      <c r="M260" s="2"/>
      <c r="N260" s="1">
        <f t="shared" si="24"/>
        <v>202</v>
      </c>
      <c r="O260" s="184">
        <f t="shared" si="25"/>
        <v>7830216.4633738063</v>
      </c>
      <c r="P260" s="184">
        <f t="shared" si="26"/>
        <v>31776.938307353976</v>
      </c>
      <c r="Q260" s="184">
        <f t="shared" si="22"/>
        <v>15453.635933938736</v>
      </c>
      <c r="R260" s="184">
        <f t="shared" si="23"/>
        <v>7877447.037615099</v>
      </c>
      <c r="Z260" s="2"/>
    </row>
    <row r="261" spans="13:26" x14ac:dyDescent="0.2">
      <c r="M261" s="2"/>
      <c r="N261" s="1">
        <f t="shared" si="24"/>
        <v>203</v>
      </c>
      <c r="O261" s="184">
        <f t="shared" si="25"/>
        <v>7877447.037615099</v>
      </c>
      <c r="P261" s="184">
        <f t="shared" si="26"/>
        <v>31776.938307353976</v>
      </c>
      <c r="Q261" s="184">
        <f t="shared" si="22"/>
        <v>15546.849717068471</v>
      </c>
      <c r="R261" s="184">
        <f t="shared" si="23"/>
        <v>7924770.8256395217</v>
      </c>
      <c r="Z261" s="2"/>
    </row>
    <row r="262" spans="13:26" x14ac:dyDescent="0.2">
      <c r="M262" s="2"/>
      <c r="N262" s="1">
        <f t="shared" si="24"/>
        <v>204</v>
      </c>
      <c r="O262" s="184">
        <f t="shared" si="25"/>
        <v>7924770.8256395217</v>
      </c>
      <c r="P262" s="184">
        <f t="shared" si="26"/>
        <v>31776.938307353976</v>
      </c>
      <c r="Q262" s="184">
        <f t="shared" si="22"/>
        <v>15640.247465976834</v>
      </c>
      <c r="R262" s="184">
        <f t="shared" si="23"/>
        <v>7972188.0114128524</v>
      </c>
      <c r="Z262" s="2"/>
    </row>
    <row r="263" spans="13:26" x14ac:dyDescent="0.2">
      <c r="M263" s="2"/>
      <c r="N263" s="1">
        <f t="shared" si="24"/>
        <v>205</v>
      </c>
      <c r="O263" s="184">
        <f t="shared" si="25"/>
        <v>7972188.0114128524</v>
      </c>
      <c r="P263" s="184">
        <f t="shared" si="26"/>
        <v>31776.938307353976</v>
      </c>
      <c r="Q263" s="184">
        <f t="shared" si="22"/>
        <v>15733.829543736823</v>
      </c>
      <c r="R263" s="184">
        <f t="shared" si="23"/>
        <v>8019698.7792639434</v>
      </c>
      <c r="Z263" s="2"/>
    </row>
    <row r="264" spans="13:26" x14ac:dyDescent="0.2">
      <c r="M264" s="2"/>
      <c r="N264" s="1">
        <f t="shared" si="24"/>
        <v>206</v>
      </c>
      <c r="O264" s="184">
        <f t="shared" si="25"/>
        <v>8019698.7792639434</v>
      </c>
      <c r="P264" s="184">
        <f t="shared" si="26"/>
        <v>31776.938307353976</v>
      </c>
      <c r="Q264" s="184">
        <f t="shared" si="22"/>
        <v>15827.596314137994</v>
      </c>
      <c r="R264" s="184">
        <f t="shared" si="23"/>
        <v>8067303.3138854355</v>
      </c>
      <c r="Z264" s="2"/>
    </row>
    <row r="265" spans="13:26" x14ac:dyDescent="0.2">
      <c r="M265" s="2"/>
      <c r="N265" s="1">
        <f t="shared" si="24"/>
        <v>207</v>
      </c>
      <c r="O265" s="184">
        <f t="shared" si="25"/>
        <v>8067303.3138854355</v>
      </c>
      <c r="P265" s="184">
        <f t="shared" si="26"/>
        <v>31776.938307353976</v>
      </c>
      <c r="Q265" s="184">
        <f t="shared" si="22"/>
        <v>15921.548141687874</v>
      </c>
      <c r="R265" s="184">
        <f t="shared" si="23"/>
        <v>8115001.8003344778</v>
      </c>
      <c r="Z265" s="2"/>
    </row>
    <row r="266" spans="13:26" x14ac:dyDescent="0.2">
      <c r="M266" s="2"/>
      <c r="N266" s="1">
        <f t="shared" si="24"/>
        <v>208</v>
      </c>
      <c r="O266" s="184">
        <f t="shared" si="25"/>
        <v>8115001.8003344778</v>
      </c>
      <c r="P266" s="184">
        <f t="shared" si="26"/>
        <v>31776.938307353976</v>
      </c>
      <c r="Q266" s="184">
        <f t="shared" si="22"/>
        <v>16015.685391613377</v>
      </c>
      <c r="R266" s="184">
        <f t="shared" si="23"/>
        <v>8162794.4240334453</v>
      </c>
      <c r="Z266" s="2"/>
    </row>
    <row r="267" spans="13:26" x14ac:dyDescent="0.2">
      <c r="M267" s="2"/>
      <c r="N267" s="1">
        <f t="shared" si="24"/>
        <v>209</v>
      </c>
      <c r="O267" s="184">
        <f t="shared" si="25"/>
        <v>8162794.4240334453</v>
      </c>
      <c r="P267" s="184">
        <f t="shared" si="26"/>
        <v>31776.938307353976</v>
      </c>
      <c r="Q267" s="184">
        <f t="shared" si="22"/>
        <v>16110.008429862226</v>
      </c>
      <c r="R267" s="184">
        <f t="shared" si="23"/>
        <v>8210681.3707706621</v>
      </c>
      <c r="Z267" s="2"/>
    </row>
    <row r="268" spans="13:26" x14ac:dyDescent="0.2">
      <c r="M268" s="2"/>
      <c r="N268" s="1">
        <f t="shared" si="24"/>
        <v>210</v>
      </c>
      <c r="O268" s="184">
        <f t="shared" si="25"/>
        <v>8210681.3707706621</v>
      </c>
      <c r="P268" s="184">
        <f t="shared" si="26"/>
        <v>31776.938307353976</v>
      </c>
      <c r="Q268" s="184">
        <f t="shared" si="22"/>
        <v>16204.517623104377</v>
      </c>
      <c r="R268" s="184">
        <f t="shared" si="23"/>
        <v>8258662.8267011205</v>
      </c>
      <c r="Z268" s="2"/>
    </row>
    <row r="269" spans="13:26" x14ac:dyDescent="0.2">
      <c r="M269" s="2"/>
      <c r="N269" s="1">
        <f t="shared" si="24"/>
        <v>211</v>
      </c>
      <c r="O269" s="184">
        <f t="shared" si="25"/>
        <v>8258662.8267011205</v>
      </c>
      <c r="P269" s="184">
        <f t="shared" si="26"/>
        <v>31776.938307353976</v>
      </c>
      <c r="Q269" s="184">
        <f t="shared" si="22"/>
        <v>16299.213338733436</v>
      </c>
      <c r="R269" s="184">
        <f t="shared" si="23"/>
        <v>8306738.9783472084</v>
      </c>
      <c r="Z269" s="2"/>
    </row>
    <row r="270" spans="13:26" x14ac:dyDescent="0.2">
      <c r="M270" s="2"/>
      <c r="N270" s="1">
        <f t="shared" si="24"/>
        <v>212</v>
      </c>
      <c r="O270" s="184">
        <f t="shared" si="25"/>
        <v>8306738.9783472084</v>
      </c>
      <c r="P270" s="184">
        <f t="shared" si="26"/>
        <v>31776.938307353976</v>
      </c>
      <c r="Q270" s="184">
        <f t="shared" si="22"/>
        <v>16394.095944868102</v>
      </c>
      <c r="R270" s="184">
        <f t="shared" si="23"/>
        <v>8354910.012599431</v>
      </c>
      <c r="Z270" s="2"/>
    </row>
    <row r="271" spans="13:26" x14ac:dyDescent="0.2">
      <c r="M271" s="2"/>
      <c r="N271" s="1">
        <f t="shared" si="24"/>
        <v>213</v>
      </c>
      <c r="O271" s="184">
        <f t="shared" si="25"/>
        <v>8354910.012599431</v>
      </c>
      <c r="P271" s="184">
        <f t="shared" si="26"/>
        <v>31776.938307353976</v>
      </c>
      <c r="Q271" s="184">
        <f t="shared" si="22"/>
        <v>16489.165810353581</v>
      </c>
      <c r="R271" s="184">
        <f t="shared" si="23"/>
        <v>8403176.1167171393</v>
      </c>
      <c r="Z271" s="2"/>
    </row>
    <row r="272" spans="13:26" x14ac:dyDescent="0.2">
      <c r="M272" s="2"/>
      <c r="N272" s="1">
        <f t="shared" si="24"/>
        <v>214</v>
      </c>
      <c r="O272" s="184">
        <f t="shared" si="25"/>
        <v>8403176.1167171393</v>
      </c>
      <c r="P272" s="184">
        <f t="shared" si="26"/>
        <v>31776.938307353976</v>
      </c>
      <c r="Q272" s="184">
        <f t="shared" si="22"/>
        <v>16584.423304763037</v>
      </c>
      <c r="R272" s="184">
        <f t="shared" si="23"/>
        <v>8451537.4783292562</v>
      </c>
      <c r="Z272" s="2"/>
    </row>
    <row r="273" spans="13:26" x14ac:dyDescent="0.2">
      <c r="M273" s="2"/>
      <c r="N273" s="1">
        <f t="shared" si="24"/>
        <v>215</v>
      </c>
      <c r="O273" s="184">
        <f t="shared" si="25"/>
        <v>8451537.4783292562</v>
      </c>
      <c r="P273" s="184">
        <f t="shared" si="26"/>
        <v>31776.938307353976</v>
      </c>
      <c r="Q273" s="184">
        <f t="shared" si="22"/>
        <v>16679.868798399006</v>
      </c>
      <c r="R273" s="184">
        <f t="shared" si="23"/>
        <v>8499994.2854350097</v>
      </c>
      <c r="Z273" s="2"/>
    </row>
    <row r="274" spans="13:26" x14ac:dyDescent="0.2">
      <c r="M274" s="2"/>
      <c r="N274" s="1">
        <f t="shared" si="24"/>
        <v>216</v>
      </c>
      <c r="O274" s="184">
        <f t="shared" si="25"/>
        <v>8499994.2854350097</v>
      </c>
      <c r="P274" s="184">
        <f t="shared" si="26"/>
        <v>31776.938307353976</v>
      </c>
      <c r="Q274" s="184">
        <f t="shared" si="22"/>
        <v>16775.502662294868</v>
      </c>
      <c r="R274" s="184">
        <f t="shared" si="23"/>
        <v>8548546.7264046595</v>
      </c>
      <c r="Z274" s="2"/>
    </row>
    <row r="275" spans="13:26" x14ac:dyDescent="0.2">
      <c r="M275" s="2"/>
      <c r="N275" s="1">
        <f t="shared" si="24"/>
        <v>217</v>
      </c>
      <c r="O275" s="184">
        <f t="shared" si="25"/>
        <v>8548546.7264046595</v>
      </c>
      <c r="P275" s="184">
        <f t="shared" si="26"/>
        <v>31776.938307353976</v>
      </c>
      <c r="Q275" s="184">
        <f t="shared" si="22"/>
        <v>16871.325268216253</v>
      </c>
      <c r="R275" s="184">
        <f t="shared" si="23"/>
        <v>8597194.9899802301</v>
      </c>
      <c r="Z275" s="2"/>
    </row>
    <row r="276" spans="13:26" x14ac:dyDescent="0.2">
      <c r="M276" s="2"/>
      <c r="N276" s="1">
        <f t="shared" si="24"/>
        <v>218</v>
      </c>
      <c r="O276" s="184">
        <f t="shared" si="25"/>
        <v>8597194.9899802301</v>
      </c>
      <c r="P276" s="184">
        <f t="shared" si="26"/>
        <v>31776.938307353976</v>
      </c>
      <c r="Q276" s="184">
        <f t="shared" si="22"/>
        <v>16967.336988662515</v>
      </c>
      <c r="R276" s="184">
        <f t="shared" si="23"/>
        <v>8645939.2652762476</v>
      </c>
      <c r="Z276" s="2"/>
    </row>
    <row r="277" spans="13:26" x14ac:dyDescent="0.2">
      <c r="M277" s="2"/>
      <c r="N277" s="1">
        <f t="shared" si="24"/>
        <v>219</v>
      </c>
      <c r="O277" s="184">
        <f t="shared" si="25"/>
        <v>8645939.2652762476</v>
      </c>
      <c r="P277" s="184">
        <f t="shared" si="26"/>
        <v>31776.938307353976</v>
      </c>
      <c r="Q277" s="184">
        <f t="shared" si="22"/>
        <v>17063.538196868165</v>
      </c>
      <c r="R277" s="184">
        <f t="shared" si="23"/>
        <v>8694779.7417804692</v>
      </c>
      <c r="Z277" s="2"/>
    </row>
    <row r="278" spans="13:26" x14ac:dyDescent="0.2">
      <c r="M278" s="2"/>
      <c r="N278" s="1">
        <f t="shared" si="24"/>
        <v>220</v>
      </c>
      <c r="O278" s="184">
        <f t="shared" si="25"/>
        <v>8694779.7417804692</v>
      </c>
      <c r="P278" s="184">
        <f t="shared" si="26"/>
        <v>31776.938307353976</v>
      </c>
      <c r="Q278" s="184">
        <f t="shared" si="22"/>
        <v>17159.929266804324</v>
      </c>
      <c r="R278" s="184">
        <f t="shared" si="23"/>
        <v>8743716.6093546283</v>
      </c>
      <c r="Z278" s="2"/>
    </row>
    <row r="279" spans="13:26" x14ac:dyDescent="0.2">
      <c r="M279" s="2"/>
      <c r="N279" s="1">
        <f t="shared" si="24"/>
        <v>221</v>
      </c>
      <c r="O279" s="184">
        <f t="shared" si="25"/>
        <v>8743716.6093546283</v>
      </c>
      <c r="P279" s="184">
        <f t="shared" si="26"/>
        <v>31776.938307353976</v>
      </c>
      <c r="Q279" s="184">
        <f t="shared" si="22"/>
        <v>17256.510573180185</v>
      </c>
      <c r="R279" s="184">
        <f t="shared" si="23"/>
        <v>8792750.0582351629</v>
      </c>
      <c r="Z279" s="2"/>
    </row>
    <row r="280" spans="13:26" x14ac:dyDescent="0.2">
      <c r="M280" s="2"/>
      <c r="N280" s="1">
        <f t="shared" si="24"/>
        <v>222</v>
      </c>
      <c r="O280" s="184">
        <f t="shared" si="25"/>
        <v>8792750.0582351629</v>
      </c>
      <c r="P280" s="184">
        <f t="shared" si="26"/>
        <v>31776.938307353976</v>
      </c>
      <c r="Q280" s="184">
        <f t="shared" si="22"/>
        <v>17353.282491444461</v>
      </c>
      <c r="R280" s="184">
        <f t="shared" si="23"/>
        <v>8841880.2790339608</v>
      </c>
      <c r="Z280" s="2"/>
    </row>
    <row r="281" spans="13:26" x14ac:dyDescent="0.2">
      <c r="M281" s="2"/>
      <c r="N281" s="1">
        <f t="shared" si="24"/>
        <v>223</v>
      </c>
      <c r="O281" s="184">
        <f t="shared" si="25"/>
        <v>8841880.2790339608</v>
      </c>
      <c r="P281" s="184">
        <f t="shared" si="26"/>
        <v>31776.938307353976</v>
      </c>
      <c r="Q281" s="184">
        <f t="shared" si="22"/>
        <v>17450.245397786835</v>
      </c>
      <c r="R281" s="184">
        <f t="shared" si="23"/>
        <v>8891107.4627391025</v>
      </c>
      <c r="Z281" s="2"/>
    </row>
    <row r="282" spans="13:26" x14ac:dyDescent="0.2">
      <c r="M282" s="2"/>
      <c r="N282" s="1">
        <f t="shared" si="24"/>
        <v>224</v>
      </c>
      <c r="O282" s="184">
        <f t="shared" si="25"/>
        <v>8891107.4627391025</v>
      </c>
      <c r="P282" s="184">
        <f t="shared" si="26"/>
        <v>31776.938307353976</v>
      </c>
      <c r="Q282" s="184">
        <f t="shared" si="22"/>
        <v>17547.399669139457</v>
      </c>
      <c r="R282" s="184">
        <f t="shared" si="23"/>
        <v>8940431.8007155955</v>
      </c>
      <c r="Z282" s="2"/>
    </row>
    <row r="283" spans="13:26" x14ac:dyDescent="0.2">
      <c r="M283" s="2"/>
      <c r="N283" s="1">
        <f t="shared" si="24"/>
        <v>225</v>
      </c>
      <c r="O283" s="184">
        <f t="shared" si="25"/>
        <v>8940431.8007155955</v>
      </c>
      <c r="P283" s="184">
        <f t="shared" si="26"/>
        <v>31776.938307353976</v>
      </c>
      <c r="Q283" s="184">
        <f t="shared" si="22"/>
        <v>17644.745683178364</v>
      </c>
      <c r="R283" s="184">
        <f t="shared" si="23"/>
        <v>8989853.484706128</v>
      </c>
      <c r="Z283" s="2"/>
    </row>
    <row r="284" spans="13:26" x14ac:dyDescent="0.2">
      <c r="M284" s="2"/>
      <c r="N284" s="1">
        <f t="shared" si="24"/>
        <v>226</v>
      </c>
      <c r="O284" s="184">
        <f t="shared" si="25"/>
        <v>8989853.484706128</v>
      </c>
      <c r="P284" s="184">
        <f t="shared" si="26"/>
        <v>31776.938307353976</v>
      </c>
      <c r="Q284" s="184">
        <f t="shared" si="22"/>
        <v>17742.283818324988</v>
      </c>
      <c r="R284" s="184">
        <f t="shared" si="23"/>
        <v>9039372.7068318073</v>
      </c>
      <c r="Z284" s="2"/>
    </row>
    <row r="285" spans="13:26" x14ac:dyDescent="0.2">
      <c r="M285" s="2"/>
      <c r="N285" s="1">
        <f t="shared" si="24"/>
        <v>227</v>
      </c>
      <c r="O285" s="184">
        <f t="shared" si="25"/>
        <v>9039372.7068318073</v>
      </c>
      <c r="P285" s="184">
        <f t="shared" si="26"/>
        <v>31776.938307353976</v>
      </c>
      <c r="Q285" s="184">
        <f t="shared" si="22"/>
        <v>17840.014453747594</v>
      </c>
      <c r="R285" s="184">
        <f t="shared" si="23"/>
        <v>9088989.6595929097</v>
      </c>
      <c r="Z285" s="2"/>
    </row>
    <row r="286" spans="13:26" x14ac:dyDescent="0.2">
      <c r="M286" s="2"/>
      <c r="N286" s="1">
        <f t="shared" si="24"/>
        <v>228</v>
      </c>
      <c r="O286" s="184">
        <f t="shared" si="25"/>
        <v>9088989.6595929097</v>
      </c>
      <c r="P286" s="184">
        <f t="shared" si="26"/>
        <v>31776.938307353976</v>
      </c>
      <c r="Q286" s="184">
        <f t="shared" si="22"/>
        <v>17937.937969362785</v>
      </c>
      <c r="R286" s="184">
        <f t="shared" si="23"/>
        <v>9138704.5358696263</v>
      </c>
      <c r="Z286" s="2"/>
    </row>
    <row r="287" spans="13:26" x14ac:dyDescent="0.2">
      <c r="M287" s="2"/>
      <c r="N287" s="1">
        <f t="shared" si="24"/>
        <v>229</v>
      </c>
      <c r="O287" s="184">
        <f t="shared" si="25"/>
        <v>9138704.5358696263</v>
      </c>
      <c r="P287" s="184">
        <f t="shared" si="26"/>
        <v>31776.938307353976</v>
      </c>
      <c r="Q287" s="184">
        <f t="shared" si="22"/>
        <v>18036.054745836955</v>
      </c>
      <c r="R287" s="184">
        <f t="shared" si="23"/>
        <v>9188517.5289228167</v>
      </c>
      <c r="Z287" s="2"/>
    </row>
    <row r="288" spans="13:26" x14ac:dyDescent="0.2">
      <c r="M288" s="2"/>
      <c r="N288" s="1">
        <f t="shared" si="24"/>
        <v>230</v>
      </c>
      <c r="O288" s="184">
        <f t="shared" si="25"/>
        <v>9188517.5289228167</v>
      </c>
      <c r="P288" s="184">
        <f t="shared" si="26"/>
        <v>31776.938307353976</v>
      </c>
      <c r="Q288" s="184">
        <f t="shared" si="22"/>
        <v>18134.365164587769</v>
      </c>
      <c r="R288" s="184">
        <f t="shared" si="23"/>
        <v>9238428.8323947582</v>
      </c>
      <c r="Z288" s="2"/>
    </row>
    <row r="289" spans="13:26" x14ac:dyDescent="0.2">
      <c r="M289" s="2"/>
      <c r="N289" s="1">
        <f t="shared" si="24"/>
        <v>231</v>
      </c>
      <c r="O289" s="184">
        <f t="shared" si="25"/>
        <v>9238428.8323947582</v>
      </c>
      <c r="P289" s="184">
        <f t="shared" si="26"/>
        <v>31776.938307353976</v>
      </c>
      <c r="Q289" s="184">
        <f t="shared" si="22"/>
        <v>18232.869607785677</v>
      </c>
      <c r="R289" s="184">
        <f t="shared" si="23"/>
        <v>9288438.6403098982</v>
      </c>
      <c r="Z289" s="2"/>
    </row>
    <row r="290" spans="13:26" x14ac:dyDescent="0.2">
      <c r="M290" s="2"/>
      <c r="N290" s="1">
        <f t="shared" si="24"/>
        <v>232</v>
      </c>
      <c r="O290" s="184">
        <f t="shared" si="25"/>
        <v>9288438.6403098982</v>
      </c>
      <c r="P290" s="184">
        <f t="shared" si="26"/>
        <v>31776.938307353976</v>
      </c>
      <c r="Q290" s="184">
        <f t="shared" si="22"/>
        <v>18331.568458355356</v>
      </c>
      <c r="R290" s="184">
        <f t="shared" si="23"/>
        <v>9338547.1470756084</v>
      </c>
      <c r="Z290" s="2"/>
    </row>
    <row r="291" spans="13:26" x14ac:dyDescent="0.2">
      <c r="M291" s="2"/>
      <c r="N291" s="1">
        <f t="shared" si="24"/>
        <v>233</v>
      </c>
      <c r="O291" s="184">
        <f t="shared" si="25"/>
        <v>9338547.1470756084</v>
      </c>
      <c r="P291" s="184">
        <f t="shared" si="26"/>
        <v>31776.938307353976</v>
      </c>
      <c r="Q291" s="184">
        <f t="shared" si="22"/>
        <v>18430.462099977231</v>
      </c>
      <c r="R291" s="184">
        <f t="shared" si="23"/>
        <v>9388754.5474829394</v>
      </c>
      <c r="Z291" s="2"/>
    </row>
    <row r="292" spans="13:26" x14ac:dyDescent="0.2">
      <c r="M292" s="2"/>
      <c r="N292" s="1">
        <f t="shared" si="24"/>
        <v>234</v>
      </c>
      <c r="O292" s="184">
        <f t="shared" si="25"/>
        <v>9388754.5474829394</v>
      </c>
      <c r="P292" s="184">
        <f t="shared" si="26"/>
        <v>31776.938307353976</v>
      </c>
      <c r="Q292" s="184">
        <f t="shared" si="22"/>
        <v>18529.550917088945</v>
      </c>
      <c r="R292" s="184">
        <f t="shared" si="23"/>
        <v>9439061.0367073826</v>
      </c>
      <c r="Z292" s="2"/>
    </row>
    <row r="293" spans="13:26" x14ac:dyDescent="0.2">
      <c r="M293" s="2"/>
      <c r="N293" s="1">
        <f t="shared" si="24"/>
        <v>235</v>
      </c>
      <c r="O293" s="184">
        <f t="shared" si="25"/>
        <v>9439061.0367073826</v>
      </c>
      <c r="P293" s="184">
        <f t="shared" si="26"/>
        <v>31776.938307353976</v>
      </c>
      <c r="Q293" s="184">
        <f t="shared" si="22"/>
        <v>18628.835294886874</v>
      </c>
      <c r="R293" s="184">
        <f t="shared" si="23"/>
        <v>9489466.8103096243</v>
      </c>
      <c r="Z293" s="2"/>
    </row>
    <row r="294" spans="13:26" x14ac:dyDescent="0.2">
      <c r="M294" s="2"/>
      <c r="N294" s="1">
        <f t="shared" si="24"/>
        <v>236</v>
      </c>
      <c r="O294" s="184">
        <f t="shared" si="25"/>
        <v>9489466.8103096243</v>
      </c>
      <c r="P294" s="184">
        <f t="shared" si="26"/>
        <v>31776.938307353976</v>
      </c>
      <c r="Q294" s="184">
        <f t="shared" si="22"/>
        <v>18728.315619327605</v>
      </c>
      <c r="R294" s="184">
        <f t="shared" si="23"/>
        <v>9539972.0642363057</v>
      </c>
      <c r="Z294" s="2"/>
    </row>
    <row r="295" spans="13:26" x14ac:dyDescent="0.2">
      <c r="M295" s="2"/>
      <c r="N295" s="1">
        <f t="shared" si="24"/>
        <v>237</v>
      </c>
      <c r="O295" s="184">
        <f t="shared" si="25"/>
        <v>9539972.0642363057</v>
      </c>
      <c r="P295" s="184">
        <f t="shared" si="26"/>
        <v>31776.938307353976</v>
      </c>
      <c r="Q295" s="184">
        <f t="shared" si="22"/>
        <v>18827.992277129448</v>
      </c>
      <c r="R295" s="184">
        <f t="shared" si="23"/>
        <v>9590576.9948207885</v>
      </c>
      <c r="Z295" s="2"/>
    </row>
    <row r="296" spans="13:26" x14ac:dyDescent="0.2">
      <c r="M296" s="2"/>
      <c r="N296" s="1">
        <f t="shared" si="24"/>
        <v>238</v>
      </c>
      <c r="O296" s="184">
        <f t="shared" si="25"/>
        <v>9590576.9948207885</v>
      </c>
      <c r="P296" s="184">
        <f t="shared" si="26"/>
        <v>31776.938307353976</v>
      </c>
      <c r="Q296" s="184">
        <f t="shared" si="22"/>
        <v>18927.865655773934</v>
      </c>
      <c r="R296" s="184">
        <f t="shared" si="23"/>
        <v>9641281.798783917</v>
      </c>
      <c r="Z296" s="2"/>
    </row>
    <row r="297" spans="13:26" x14ac:dyDescent="0.2">
      <c r="M297" s="2"/>
      <c r="N297" s="1">
        <f t="shared" si="24"/>
        <v>239</v>
      </c>
      <c r="O297" s="184">
        <f t="shared" si="25"/>
        <v>9641281.798783917</v>
      </c>
      <c r="P297" s="184">
        <f t="shared" si="26"/>
        <v>31776.938307353976</v>
      </c>
      <c r="Q297" s="184">
        <f t="shared" si="22"/>
        <v>19027.936143507337</v>
      </c>
      <c r="R297" s="184">
        <f t="shared" si="23"/>
        <v>9692086.6732347794</v>
      </c>
      <c r="Z297" s="2"/>
    </row>
    <row r="298" spans="13:26" x14ac:dyDescent="0.2">
      <c r="M298" s="2"/>
      <c r="N298" s="1">
        <f t="shared" si="24"/>
        <v>240</v>
      </c>
      <c r="O298" s="184">
        <f t="shared" si="25"/>
        <v>9692086.6732347794</v>
      </c>
      <c r="P298" s="184">
        <f t="shared" si="26"/>
        <v>31776.938307353976</v>
      </c>
      <c r="Q298" s="184">
        <f t="shared" si="22"/>
        <v>19128.20412934215</v>
      </c>
      <c r="R298" s="184">
        <f t="shared" si="23"/>
        <v>9742991.8156714756</v>
      </c>
      <c r="Z298" s="2"/>
    </row>
    <row r="299" spans="13:26" x14ac:dyDescent="0.2">
      <c r="M299" s="2"/>
      <c r="N299" s="1">
        <f t="shared" si="24"/>
        <v>241</v>
      </c>
      <c r="O299" s="184">
        <f t="shared" si="25"/>
        <v>9742991.8156714756</v>
      </c>
      <c r="P299" s="184">
        <f t="shared" si="26"/>
        <v>31776.938307353976</v>
      </c>
      <c r="Q299" s="184">
        <f t="shared" si="22"/>
        <v>19228.670003058629</v>
      </c>
      <c r="R299" s="184">
        <f t="shared" si="23"/>
        <v>9793997.4239818882</v>
      </c>
      <c r="Z299" s="2"/>
    </row>
    <row r="300" spans="13:26" x14ac:dyDescent="0.2">
      <c r="M300" s="2"/>
      <c r="N300" s="1">
        <f t="shared" si="24"/>
        <v>242</v>
      </c>
      <c r="O300" s="184">
        <f t="shared" si="25"/>
        <v>9793997.4239818882</v>
      </c>
      <c r="P300" s="184">
        <f t="shared" si="26"/>
        <v>31776.938307353976</v>
      </c>
      <c r="Q300" s="184">
        <f t="shared" si="22"/>
        <v>19329.334155206292</v>
      </c>
      <c r="R300" s="184">
        <f t="shared" si="23"/>
        <v>9845103.6964444481</v>
      </c>
      <c r="Z300" s="2"/>
    </row>
    <row r="301" spans="13:26" x14ac:dyDescent="0.2">
      <c r="M301" s="2"/>
      <c r="N301" s="1">
        <f t="shared" si="24"/>
        <v>243</v>
      </c>
      <c r="O301" s="184">
        <f t="shared" si="25"/>
        <v>9845103.6964444481</v>
      </c>
      <c r="P301" s="184">
        <f t="shared" si="26"/>
        <v>31776.938307353976</v>
      </c>
      <c r="Q301" s="184">
        <f t="shared" si="22"/>
        <v>19430.196977105443</v>
      </c>
      <c r="R301" s="184">
        <f t="shared" si="23"/>
        <v>9896310.8317289073</v>
      </c>
      <c r="Z301" s="2"/>
    </row>
    <row r="302" spans="13:26" x14ac:dyDescent="0.2">
      <c r="M302" s="2"/>
      <c r="N302" s="1">
        <f t="shared" si="24"/>
        <v>244</v>
      </c>
      <c r="O302" s="184">
        <f t="shared" si="25"/>
        <v>9896310.8317289073</v>
      </c>
      <c r="P302" s="184">
        <f t="shared" si="26"/>
        <v>31776.938307353976</v>
      </c>
      <c r="Q302" s="184">
        <f t="shared" si="22"/>
        <v>19531.258860848695</v>
      </c>
      <c r="R302" s="184">
        <f t="shared" si="23"/>
        <v>9947619.0288971104</v>
      </c>
      <c r="Z302" s="2"/>
    </row>
    <row r="303" spans="13:26" x14ac:dyDescent="0.2">
      <c r="M303" s="2"/>
      <c r="N303" s="1">
        <f t="shared" si="24"/>
        <v>245</v>
      </c>
      <c r="O303" s="184">
        <f t="shared" si="25"/>
        <v>9947619.0288971104</v>
      </c>
      <c r="P303" s="184">
        <f t="shared" si="26"/>
        <v>31776.938307353976</v>
      </c>
      <c r="Q303" s="184">
        <f t="shared" si="22"/>
        <v>19632.520199302489</v>
      </c>
      <c r="R303" s="184">
        <f t="shared" si="23"/>
        <v>9999028.4874037672</v>
      </c>
      <c r="Z303" s="2"/>
    </row>
    <row r="304" spans="13:26" x14ac:dyDescent="0.2">
      <c r="M304" s="2"/>
      <c r="N304" s="1">
        <f t="shared" si="24"/>
        <v>246</v>
      </c>
      <c r="O304" s="184">
        <f t="shared" si="25"/>
        <v>9999028.4874037672</v>
      </c>
      <c r="P304" s="184">
        <f t="shared" si="26"/>
        <v>31776.938307353976</v>
      </c>
      <c r="Q304" s="184">
        <f t="shared" si="22"/>
        <v>19733.981386108619</v>
      </c>
      <c r="R304" s="184">
        <f t="shared" si="23"/>
        <v>10050539.40709723</v>
      </c>
      <c r="Z304" s="2"/>
    </row>
    <row r="305" spans="13:26" x14ac:dyDescent="0.2">
      <c r="M305" s="2"/>
      <c r="N305" s="1">
        <f t="shared" si="24"/>
        <v>247</v>
      </c>
      <c r="O305" s="184">
        <f t="shared" si="25"/>
        <v>10050539.40709723</v>
      </c>
      <c r="P305" s="184">
        <f t="shared" si="26"/>
        <v>31776.938307353976</v>
      </c>
      <c r="Q305" s="184">
        <f t="shared" si="22"/>
        <v>19835.642815685769</v>
      </c>
      <c r="R305" s="184">
        <f t="shared" si="23"/>
        <v>10102151.988220269</v>
      </c>
      <c r="Z305" s="2"/>
    </row>
    <row r="306" spans="13:26" x14ac:dyDescent="0.2">
      <c r="M306" s="2"/>
      <c r="N306" s="1">
        <f t="shared" si="24"/>
        <v>248</v>
      </c>
      <c r="O306" s="184">
        <f t="shared" si="25"/>
        <v>10102151.988220269</v>
      </c>
      <c r="P306" s="184">
        <f t="shared" si="26"/>
        <v>31776.938307353976</v>
      </c>
      <c r="Q306" s="184">
        <f t="shared" si="22"/>
        <v>19937.504883231046</v>
      </c>
      <c r="R306" s="184">
        <f t="shared" si="23"/>
        <v>10153866.431410855</v>
      </c>
      <c r="Z306" s="2"/>
    </row>
    <row r="307" spans="13:26" x14ac:dyDescent="0.2">
      <c r="M307" s="2"/>
      <c r="N307" s="1">
        <f t="shared" si="24"/>
        <v>249</v>
      </c>
      <c r="O307" s="184">
        <f t="shared" si="25"/>
        <v>10153866.431410855</v>
      </c>
      <c r="P307" s="184">
        <f t="shared" si="26"/>
        <v>31776.938307353976</v>
      </c>
      <c r="Q307" s="184">
        <f t="shared" si="22"/>
        <v>20039.567984721518</v>
      </c>
      <c r="R307" s="184">
        <f t="shared" si="23"/>
        <v>10205682.93770293</v>
      </c>
      <c r="Z307" s="2"/>
    </row>
    <row r="308" spans="13:26" x14ac:dyDescent="0.2">
      <c r="M308" s="2"/>
      <c r="N308" s="1">
        <f t="shared" si="24"/>
        <v>250</v>
      </c>
      <c r="O308" s="184">
        <f t="shared" si="25"/>
        <v>10205682.93770293</v>
      </c>
      <c r="P308" s="184">
        <f t="shared" si="26"/>
        <v>31776.938307353976</v>
      </c>
      <c r="Q308" s="184">
        <f t="shared" si="22"/>
        <v>20141.832516915732</v>
      </c>
      <c r="R308" s="184">
        <f t="shared" si="23"/>
        <v>10257601.7085272</v>
      </c>
      <c r="Z308" s="2"/>
    </row>
    <row r="309" spans="13:26" x14ac:dyDescent="0.2">
      <c r="M309" s="2"/>
      <c r="N309" s="1">
        <f t="shared" si="24"/>
        <v>251</v>
      </c>
      <c r="O309" s="184">
        <f t="shared" si="25"/>
        <v>10257601.7085272</v>
      </c>
      <c r="P309" s="184">
        <f t="shared" si="26"/>
        <v>31776.938307353976</v>
      </c>
      <c r="Q309" s="184">
        <f t="shared" si="22"/>
        <v>20244.298877355297</v>
      </c>
      <c r="R309" s="184">
        <f t="shared" si="23"/>
        <v>10309622.945711909</v>
      </c>
      <c r="Z309" s="2"/>
    </row>
    <row r="310" spans="13:26" x14ac:dyDescent="0.2">
      <c r="M310" s="2"/>
      <c r="N310" s="1">
        <f t="shared" si="24"/>
        <v>252</v>
      </c>
      <c r="O310" s="184">
        <f t="shared" si="25"/>
        <v>10309622.945711909</v>
      </c>
      <c r="P310" s="184">
        <f t="shared" si="26"/>
        <v>31776.938307353976</v>
      </c>
      <c r="Q310" s="184">
        <f t="shared" si="22"/>
        <v>20346.967464366389</v>
      </c>
      <c r="R310" s="184">
        <f t="shared" si="23"/>
        <v>10361746.85148363</v>
      </c>
      <c r="Z310" s="2"/>
    </row>
    <row r="311" spans="13:26" x14ac:dyDescent="0.2">
      <c r="M311" s="2"/>
      <c r="N311" s="1">
        <f t="shared" si="24"/>
        <v>253</v>
      </c>
      <c r="O311" s="184">
        <f t="shared" si="25"/>
        <v>10361746.85148363</v>
      </c>
      <c r="P311" s="184">
        <f t="shared" si="26"/>
        <v>31776.938307353976</v>
      </c>
      <c r="Q311" s="184">
        <f t="shared" si="22"/>
        <v>20449.838677061322</v>
      </c>
      <c r="R311" s="184">
        <f t="shared" si="23"/>
        <v>10413973.628468046</v>
      </c>
      <c r="Z311" s="2"/>
    </row>
    <row r="312" spans="13:26" x14ac:dyDescent="0.2">
      <c r="M312" s="2"/>
      <c r="N312" s="1">
        <f t="shared" si="24"/>
        <v>254</v>
      </c>
      <c r="O312" s="184">
        <f t="shared" si="25"/>
        <v>10413973.628468046</v>
      </c>
      <c r="P312" s="184">
        <f t="shared" si="26"/>
        <v>31776.938307353976</v>
      </c>
      <c r="Q312" s="184">
        <f t="shared" si="22"/>
        <v>20552.912915340097</v>
      </c>
      <c r="R312" s="184">
        <f t="shared" si="23"/>
        <v>10466303.47969074</v>
      </c>
      <c r="Z312" s="2"/>
    </row>
    <row r="313" spans="13:26" x14ac:dyDescent="0.2">
      <c r="M313" s="2"/>
      <c r="N313" s="1">
        <f t="shared" si="24"/>
        <v>255</v>
      </c>
      <c r="O313" s="184">
        <f t="shared" si="25"/>
        <v>10466303.47969074</v>
      </c>
      <c r="P313" s="184">
        <f t="shared" si="26"/>
        <v>31776.938307353976</v>
      </c>
      <c r="Q313" s="184">
        <f t="shared" si="22"/>
        <v>20656.190579891947</v>
      </c>
      <c r="R313" s="184">
        <f t="shared" si="23"/>
        <v>10518736.608577985</v>
      </c>
      <c r="Z313" s="2"/>
    </row>
    <row r="314" spans="13:26" x14ac:dyDescent="0.2">
      <c r="M314" s="2"/>
      <c r="N314" s="1">
        <f t="shared" si="24"/>
        <v>256</v>
      </c>
      <c r="O314" s="184">
        <f t="shared" si="25"/>
        <v>10518736.608577985</v>
      </c>
      <c r="P314" s="184">
        <f t="shared" si="26"/>
        <v>31776.938307353976</v>
      </c>
      <c r="Q314" s="184">
        <f t="shared" si="22"/>
        <v>20759.672072196907</v>
      </c>
      <c r="R314" s="184">
        <f t="shared" si="23"/>
        <v>10571273.218957536</v>
      </c>
      <c r="Z314" s="2"/>
    </row>
    <row r="315" spans="13:26" x14ac:dyDescent="0.2">
      <c r="M315" s="2"/>
      <c r="N315" s="1">
        <f t="shared" si="24"/>
        <v>257</v>
      </c>
      <c r="O315" s="184">
        <f t="shared" si="25"/>
        <v>10571273.218957536</v>
      </c>
      <c r="P315" s="184">
        <f t="shared" si="26"/>
        <v>31776.938307353976</v>
      </c>
      <c r="Q315" s="184">
        <f t="shared" ref="Q315:Q346" si="27">O315*$P$53</f>
        <v>20863.357794527365</v>
      </c>
      <c r="R315" s="184">
        <f t="shared" ref="R315:R346" si="28">O315+P315+Q315</f>
        <v>10623913.515059417</v>
      </c>
      <c r="Z315" s="2"/>
    </row>
    <row r="316" spans="13:26" x14ac:dyDescent="0.2">
      <c r="M316" s="2"/>
      <c r="N316" s="1">
        <f t="shared" ref="N316:N346" si="29">N315+1</f>
        <v>258</v>
      </c>
      <c r="O316" s="184">
        <f t="shared" ref="O316:O346" si="30">R315</f>
        <v>10623913.515059417</v>
      </c>
      <c r="P316" s="184">
        <f t="shared" ref="P316:P346" si="31">P315</f>
        <v>31776.938307353976</v>
      </c>
      <c r="Q316" s="184">
        <f t="shared" si="27"/>
        <v>20967.248149949635</v>
      </c>
      <c r="R316" s="184">
        <f t="shared" si="28"/>
        <v>10676657.701516721</v>
      </c>
      <c r="Z316" s="2"/>
    </row>
    <row r="317" spans="13:26" x14ac:dyDescent="0.2">
      <c r="M317" s="2"/>
      <c r="N317" s="1">
        <f t="shared" si="29"/>
        <v>259</v>
      </c>
      <c r="O317" s="184">
        <f t="shared" si="30"/>
        <v>10676657.701516721</v>
      </c>
      <c r="P317" s="184">
        <f t="shared" si="31"/>
        <v>31776.938307353976</v>
      </c>
      <c r="Q317" s="184">
        <f t="shared" si="27"/>
        <v>21071.343542325514</v>
      </c>
      <c r="R317" s="184">
        <f t="shared" si="28"/>
        <v>10729505.983366402</v>
      </c>
      <c r="Z317" s="2"/>
    </row>
    <row r="318" spans="13:26" x14ac:dyDescent="0.2">
      <c r="M318" s="2"/>
      <c r="N318" s="1">
        <f t="shared" si="29"/>
        <v>260</v>
      </c>
      <c r="O318" s="184">
        <f t="shared" si="30"/>
        <v>10729505.983366402</v>
      </c>
      <c r="P318" s="184">
        <f t="shared" si="31"/>
        <v>31776.938307353976</v>
      </c>
      <c r="Q318" s="184">
        <f t="shared" si="27"/>
        <v>21175.644376313856</v>
      </c>
      <c r="R318" s="184">
        <f t="shared" si="28"/>
        <v>10782458.566050069</v>
      </c>
      <c r="Z318" s="2"/>
    </row>
    <row r="319" spans="13:26" x14ac:dyDescent="0.2">
      <c r="M319" s="2"/>
      <c r="N319" s="1">
        <f t="shared" si="29"/>
        <v>261</v>
      </c>
      <c r="O319" s="184">
        <f t="shared" si="30"/>
        <v>10782458.566050069</v>
      </c>
      <c r="P319" s="184">
        <f t="shared" si="31"/>
        <v>31776.938307353976</v>
      </c>
      <c r="Q319" s="184">
        <f t="shared" si="27"/>
        <v>21280.151057372146</v>
      </c>
      <c r="R319" s="184">
        <f t="shared" si="28"/>
        <v>10835515.655414796</v>
      </c>
      <c r="Z319" s="2"/>
    </row>
    <row r="320" spans="13:26" x14ac:dyDescent="0.2">
      <c r="M320" s="2"/>
      <c r="N320" s="1">
        <f t="shared" si="29"/>
        <v>262</v>
      </c>
      <c r="O320" s="184">
        <f t="shared" si="30"/>
        <v>10835515.655414796</v>
      </c>
      <c r="P320" s="184">
        <f t="shared" si="31"/>
        <v>31776.938307353976</v>
      </c>
      <c r="Q320" s="184">
        <f t="shared" si="27"/>
        <v>21384.86399175808</v>
      </c>
      <c r="R320" s="184">
        <f t="shared" si="28"/>
        <v>10888677.457713908</v>
      </c>
      <c r="Z320" s="2"/>
    </row>
    <row r="321" spans="13:26" x14ac:dyDescent="0.2">
      <c r="M321" s="2"/>
      <c r="N321" s="1">
        <f t="shared" si="29"/>
        <v>263</v>
      </c>
      <c r="O321" s="184">
        <f t="shared" si="30"/>
        <v>10888677.457713908</v>
      </c>
      <c r="P321" s="184">
        <f t="shared" si="31"/>
        <v>31776.938307353976</v>
      </c>
      <c r="Q321" s="184">
        <f t="shared" si="27"/>
        <v>21489.783586531139</v>
      </c>
      <c r="R321" s="184">
        <f t="shared" si="28"/>
        <v>10941944.179607794</v>
      </c>
      <c r="Z321" s="2"/>
    </row>
    <row r="322" spans="13:26" x14ac:dyDescent="0.2">
      <c r="M322" s="2"/>
      <c r="N322" s="1">
        <f t="shared" si="29"/>
        <v>264</v>
      </c>
      <c r="O322" s="184">
        <f t="shared" si="30"/>
        <v>10941944.179607794</v>
      </c>
      <c r="P322" s="184">
        <f t="shared" si="31"/>
        <v>31776.938307353976</v>
      </c>
      <c r="Q322" s="184">
        <f t="shared" si="27"/>
        <v>21594.91024955417</v>
      </c>
      <c r="R322" s="184">
        <f t="shared" si="28"/>
        <v>10995316.028164702</v>
      </c>
      <c r="Z322" s="2"/>
    </row>
    <row r="323" spans="13:26" x14ac:dyDescent="0.2">
      <c r="M323" s="2"/>
      <c r="N323" s="1">
        <f t="shared" si="29"/>
        <v>265</v>
      </c>
      <c r="O323" s="184">
        <f t="shared" si="30"/>
        <v>10995316.028164702</v>
      </c>
      <c r="P323" s="184">
        <f t="shared" si="31"/>
        <v>31776.938307353976</v>
      </c>
      <c r="Q323" s="184">
        <f t="shared" si="27"/>
        <v>21700.244389494968</v>
      </c>
      <c r="R323" s="184">
        <f t="shared" si="28"/>
        <v>11048793.210861551</v>
      </c>
      <c r="Z323" s="2"/>
    </row>
    <row r="324" spans="13:26" x14ac:dyDescent="0.2">
      <c r="M324" s="2"/>
      <c r="N324" s="1">
        <f t="shared" si="29"/>
        <v>266</v>
      </c>
      <c r="O324" s="184">
        <f t="shared" si="30"/>
        <v>11048793.210861551</v>
      </c>
      <c r="P324" s="184">
        <f t="shared" si="31"/>
        <v>31776.938307353976</v>
      </c>
      <c r="Q324" s="184">
        <f t="shared" si="27"/>
        <v>21805.786415827886</v>
      </c>
      <c r="R324" s="184">
        <f t="shared" si="28"/>
        <v>11102375.935584733</v>
      </c>
      <c r="Z324" s="2"/>
    </row>
    <row r="325" spans="13:26" x14ac:dyDescent="0.2">
      <c r="M325" s="2"/>
      <c r="N325" s="1">
        <f t="shared" si="29"/>
        <v>267</v>
      </c>
      <c r="O325" s="184">
        <f t="shared" si="30"/>
        <v>11102375.935584733</v>
      </c>
      <c r="P325" s="184">
        <f t="shared" si="31"/>
        <v>31776.938307353976</v>
      </c>
      <c r="Q325" s="184">
        <f t="shared" si="27"/>
        <v>21911.536738835399</v>
      </c>
      <c r="R325" s="184">
        <f t="shared" si="28"/>
        <v>11156064.410630923</v>
      </c>
      <c r="Z325" s="2"/>
    </row>
    <row r="326" spans="13:26" x14ac:dyDescent="0.2">
      <c r="M326" s="2"/>
      <c r="N326" s="1">
        <f t="shared" si="29"/>
        <v>268</v>
      </c>
      <c r="O326" s="184">
        <f t="shared" si="30"/>
        <v>11156064.410630923</v>
      </c>
      <c r="P326" s="184">
        <f t="shared" si="31"/>
        <v>31776.938307353976</v>
      </c>
      <c r="Q326" s="184">
        <f t="shared" si="27"/>
        <v>22017.495769609712</v>
      </c>
      <c r="R326" s="184">
        <f t="shared" si="28"/>
        <v>11209858.844707888</v>
      </c>
      <c r="Z326" s="2"/>
    </row>
    <row r="327" spans="13:26" x14ac:dyDescent="0.2">
      <c r="M327" s="2"/>
      <c r="N327" s="1">
        <f t="shared" si="29"/>
        <v>269</v>
      </c>
      <c r="O327" s="184">
        <f t="shared" si="30"/>
        <v>11209858.844707888</v>
      </c>
      <c r="P327" s="184">
        <f t="shared" si="31"/>
        <v>31776.938307353976</v>
      </c>
      <c r="Q327" s="184">
        <f t="shared" si="27"/>
        <v>22123.663920054369</v>
      </c>
      <c r="R327" s="184">
        <f t="shared" si="28"/>
        <v>11263759.446935296</v>
      </c>
      <c r="Z327" s="2"/>
    </row>
    <row r="328" spans="13:26" x14ac:dyDescent="0.2">
      <c r="M328" s="2"/>
      <c r="N328" s="1">
        <f t="shared" si="29"/>
        <v>270</v>
      </c>
      <c r="O328" s="184">
        <f t="shared" si="30"/>
        <v>11263759.446935296</v>
      </c>
      <c r="P328" s="184">
        <f t="shared" si="31"/>
        <v>31776.938307353976</v>
      </c>
      <c r="Q328" s="184">
        <f t="shared" si="27"/>
        <v>22230.041602885824</v>
      </c>
      <c r="R328" s="184">
        <f t="shared" si="28"/>
        <v>11317766.426845536</v>
      </c>
      <c r="Z328" s="2"/>
    </row>
    <row r="329" spans="13:26" x14ac:dyDescent="0.2">
      <c r="M329" s="2"/>
      <c r="N329" s="1">
        <f t="shared" si="29"/>
        <v>271</v>
      </c>
      <c r="O329" s="184">
        <f t="shared" si="30"/>
        <v>11317766.426845536</v>
      </c>
      <c r="P329" s="184">
        <f t="shared" si="31"/>
        <v>31776.938307353976</v>
      </c>
      <c r="Q329" s="184">
        <f t="shared" si="27"/>
        <v>22336.629231635077</v>
      </c>
      <c r="R329" s="184">
        <f t="shared" si="28"/>
        <v>11371879.994384525</v>
      </c>
      <c r="Z329" s="2"/>
    </row>
    <row r="330" spans="13:26" x14ac:dyDescent="0.2">
      <c r="M330" s="2"/>
      <c r="N330" s="1">
        <f t="shared" si="29"/>
        <v>272</v>
      </c>
      <c r="O330" s="184">
        <f t="shared" si="30"/>
        <v>11371879.994384525</v>
      </c>
      <c r="P330" s="184">
        <f t="shared" si="31"/>
        <v>31776.938307353976</v>
      </c>
      <c r="Q330" s="184">
        <f t="shared" si="27"/>
        <v>22443.427220649271</v>
      </c>
      <c r="R330" s="184">
        <f t="shared" si="28"/>
        <v>11426100.35991253</v>
      </c>
      <c r="Z330" s="2"/>
    </row>
    <row r="331" spans="13:26" x14ac:dyDescent="0.2">
      <c r="M331" s="2"/>
      <c r="N331" s="1">
        <f t="shared" si="29"/>
        <v>273</v>
      </c>
      <c r="O331" s="184">
        <f t="shared" si="30"/>
        <v>11426100.35991253</v>
      </c>
      <c r="P331" s="184">
        <f t="shared" si="31"/>
        <v>31776.938307353976</v>
      </c>
      <c r="Q331" s="184">
        <f t="shared" si="27"/>
        <v>22550.435985093289</v>
      </c>
      <c r="R331" s="184">
        <f t="shared" si="28"/>
        <v>11480427.734204978</v>
      </c>
      <c r="Z331" s="2"/>
    </row>
    <row r="332" spans="13:26" x14ac:dyDescent="0.2">
      <c r="M332" s="2"/>
      <c r="N332" s="1">
        <f t="shared" si="29"/>
        <v>274</v>
      </c>
      <c r="O332" s="184">
        <f t="shared" si="30"/>
        <v>11480427.734204978</v>
      </c>
      <c r="P332" s="184">
        <f t="shared" si="31"/>
        <v>31776.938307353976</v>
      </c>
      <c r="Q332" s="184">
        <f t="shared" si="27"/>
        <v>22657.65594095139</v>
      </c>
      <c r="R332" s="184">
        <f t="shared" si="28"/>
        <v>11534862.328453284</v>
      </c>
      <c r="Z332" s="2"/>
    </row>
    <row r="333" spans="13:26" x14ac:dyDescent="0.2">
      <c r="M333" s="2"/>
      <c r="N333" s="1">
        <f t="shared" si="29"/>
        <v>275</v>
      </c>
      <c r="O333" s="184">
        <f t="shared" si="30"/>
        <v>11534862.328453284</v>
      </c>
      <c r="P333" s="184">
        <f t="shared" si="31"/>
        <v>31776.938307353976</v>
      </c>
      <c r="Q333" s="184">
        <f t="shared" si="27"/>
        <v>22765.087505028809</v>
      </c>
      <c r="R333" s="184">
        <f t="shared" si="28"/>
        <v>11589404.354265667</v>
      </c>
      <c r="Z333" s="2"/>
    </row>
    <row r="334" spans="13:26" x14ac:dyDescent="0.2">
      <c r="M334" s="2"/>
      <c r="N334" s="1">
        <f t="shared" si="29"/>
        <v>276</v>
      </c>
      <c r="O334" s="184">
        <f t="shared" si="30"/>
        <v>11589404.354265667</v>
      </c>
      <c r="P334" s="184">
        <f t="shared" si="31"/>
        <v>31776.938307353976</v>
      </c>
      <c r="Q334" s="184">
        <f t="shared" si="27"/>
        <v>22872.731094953386</v>
      </c>
      <c r="R334" s="184">
        <f t="shared" si="28"/>
        <v>11644054.023667974</v>
      </c>
      <c r="Z334" s="2"/>
    </row>
    <row r="335" spans="13:26" x14ac:dyDescent="0.2">
      <c r="M335" s="2"/>
      <c r="N335" s="1">
        <f t="shared" si="29"/>
        <v>277</v>
      </c>
      <c r="O335" s="184">
        <f t="shared" si="30"/>
        <v>11644054.023667974</v>
      </c>
      <c r="P335" s="184">
        <f t="shared" si="31"/>
        <v>31776.938307353976</v>
      </c>
      <c r="Q335" s="184">
        <f t="shared" si="27"/>
        <v>22980.58712917718</v>
      </c>
      <c r="R335" s="184">
        <f t="shared" si="28"/>
        <v>11698811.549104506</v>
      </c>
      <c r="Z335" s="2"/>
    </row>
    <row r="336" spans="13:26" x14ac:dyDescent="0.2">
      <c r="M336" s="2"/>
      <c r="N336" s="1">
        <f t="shared" si="29"/>
        <v>278</v>
      </c>
      <c r="O336" s="184">
        <f t="shared" si="30"/>
        <v>11698811.549104506</v>
      </c>
      <c r="P336" s="184">
        <f t="shared" si="31"/>
        <v>31776.938307353976</v>
      </c>
      <c r="Q336" s="184">
        <f t="shared" si="27"/>
        <v>23088.656026978115</v>
      </c>
      <c r="R336" s="184">
        <f t="shared" si="28"/>
        <v>11753677.143438838</v>
      </c>
      <c r="Z336" s="2"/>
    </row>
    <row r="337" spans="13:26" x14ac:dyDescent="0.2">
      <c r="M337" s="2"/>
      <c r="N337" s="1">
        <f t="shared" si="29"/>
        <v>279</v>
      </c>
      <c r="O337" s="184">
        <f t="shared" si="30"/>
        <v>11753677.143438838</v>
      </c>
      <c r="P337" s="184">
        <f t="shared" si="31"/>
        <v>31776.938307353976</v>
      </c>
      <c r="Q337" s="184">
        <f t="shared" si="27"/>
        <v>23196.93820846159</v>
      </c>
      <c r="R337" s="184">
        <f t="shared" si="28"/>
        <v>11808651.019954653</v>
      </c>
      <c r="Z337" s="2"/>
    </row>
    <row r="338" spans="13:26" x14ac:dyDescent="0.2">
      <c r="M338" s="2"/>
      <c r="N338" s="1">
        <f t="shared" si="29"/>
        <v>280</v>
      </c>
      <c r="O338" s="184">
        <f t="shared" si="30"/>
        <v>11808651.019954653</v>
      </c>
      <c r="P338" s="184">
        <f t="shared" si="31"/>
        <v>31776.938307353976</v>
      </c>
      <c r="Q338" s="184">
        <f t="shared" si="27"/>
        <v>23305.434094562122</v>
      </c>
      <c r="R338" s="184">
        <f t="shared" si="28"/>
        <v>11863733.392356569</v>
      </c>
      <c r="Z338" s="2"/>
    </row>
    <row r="339" spans="13:26" x14ac:dyDescent="0.2">
      <c r="M339" s="2"/>
      <c r="N339" s="1">
        <f t="shared" si="29"/>
        <v>281</v>
      </c>
      <c r="O339" s="184">
        <f t="shared" si="30"/>
        <v>11863733.392356569</v>
      </c>
      <c r="P339" s="184">
        <f t="shared" si="31"/>
        <v>31776.938307353976</v>
      </c>
      <c r="Q339" s="184">
        <f t="shared" si="27"/>
        <v>23414.14410704498</v>
      </c>
      <c r="R339" s="184">
        <f t="shared" si="28"/>
        <v>11918924.474770969</v>
      </c>
      <c r="Z339" s="2"/>
    </row>
    <row r="340" spans="13:26" x14ac:dyDescent="0.2">
      <c r="M340" s="2"/>
      <c r="N340" s="1">
        <f t="shared" si="29"/>
        <v>282</v>
      </c>
      <c r="O340" s="184">
        <f t="shared" si="30"/>
        <v>11918924.474770969</v>
      </c>
      <c r="P340" s="184">
        <f t="shared" si="31"/>
        <v>31776.938307353976</v>
      </c>
      <c r="Q340" s="184">
        <f t="shared" si="27"/>
        <v>23523.068668507825</v>
      </c>
      <c r="R340" s="184">
        <f t="shared" si="28"/>
        <v>11974224.48174683</v>
      </c>
      <c r="Z340" s="2"/>
    </row>
    <row r="341" spans="13:26" x14ac:dyDescent="0.2">
      <c r="M341" s="2"/>
      <c r="N341" s="1">
        <f t="shared" si="29"/>
        <v>283</v>
      </c>
      <c r="O341" s="184">
        <f t="shared" si="30"/>
        <v>11974224.48174683</v>
      </c>
      <c r="P341" s="184">
        <f t="shared" si="31"/>
        <v>31776.938307353976</v>
      </c>
      <c r="Q341" s="184">
        <f t="shared" si="27"/>
        <v>23632.208202382346</v>
      </c>
      <c r="R341" s="184">
        <f t="shared" si="28"/>
        <v>12029633.628256567</v>
      </c>
      <c r="Z341" s="2"/>
    </row>
    <row r="342" spans="13:26" x14ac:dyDescent="0.2">
      <c r="M342" s="2"/>
      <c r="N342" s="1">
        <f t="shared" si="29"/>
        <v>284</v>
      </c>
      <c r="O342" s="184">
        <f t="shared" si="30"/>
        <v>12029633.628256567</v>
      </c>
      <c r="P342" s="184">
        <f t="shared" si="31"/>
        <v>31776.938307353976</v>
      </c>
      <c r="Q342" s="184">
        <f t="shared" si="27"/>
        <v>23741.563132935928</v>
      </c>
      <c r="R342" s="184">
        <f t="shared" si="28"/>
        <v>12085152.129696857</v>
      </c>
      <c r="Z342" s="2"/>
    </row>
    <row r="343" spans="13:26" x14ac:dyDescent="0.2">
      <c r="M343" s="2"/>
      <c r="N343" s="1">
        <f t="shared" si="29"/>
        <v>285</v>
      </c>
      <c r="O343" s="184">
        <f t="shared" si="30"/>
        <v>12085152.129696857</v>
      </c>
      <c r="P343" s="184">
        <f t="shared" si="31"/>
        <v>31776.938307353976</v>
      </c>
      <c r="Q343" s="184">
        <f t="shared" si="27"/>
        <v>23851.13388527327</v>
      </c>
      <c r="R343" s="184">
        <f t="shared" si="28"/>
        <v>12140780.201889485</v>
      </c>
      <c r="Z343" s="2"/>
    </row>
    <row r="344" spans="13:26" x14ac:dyDescent="0.2">
      <c r="M344" s="2"/>
      <c r="N344" s="1">
        <f t="shared" si="29"/>
        <v>286</v>
      </c>
      <c r="O344" s="184">
        <f t="shared" si="30"/>
        <v>12140780.201889485</v>
      </c>
      <c r="P344" s="184">
        <f t="shared" si="31"/>
        <v>31776.938307353976</v>
      </c>
      <c r="Q344" s="184">
        <f t="shared" si="27"/>
        <v>23960.920885338059</v>
      </c>
      <c r="R344" s="184">
        <f t="shared" si="28"/>
        <v>12196518.061082177</v>
      </c>
      <c r="Z344" s="2"/>
    </row>
    <row r="345" spans="13:26" x14ac:dyDescent="0.2">
      <c r="M345" s="2"/>
      <c r="N345" s="1">
        <f t="shared" si="29"/>
        <v>287</v>
      </c>
      <c r="O345" s="184">
        <f t="shared" si="30"/>
        <v>12196518.061082177</v>
      </c>
      <c r="P345" s="184">
        <f t="shared" si="31"/>
        <v>31776.938307353976</v>
      </c>
      <c r="Q345" s="184">
        <f t="shared" si="27"/>
        <v>24070.92455991462</v>
      </c>
      <c r="R345" s="184">
        <f t="shared" si="28"/>
        <v>12252365.923949447</v>
      </c>
      <c r="Z345" s="2"/>
    </row>
    <row r="346" spans="13:26" x14ac:dyDescent="0.2">
      <c r="M346" s="2"/>
      <c r="N346" s="1">
        <f t="shared" si="29"/>
        <v>288</v>
      </c>
      <c r="O346" s="184">
        <f t="shared" si="30"/>
        <v>12252365.923949447</v>
      </c>
      <c r="P346" s="184">
        <f t="shared" si="31"/>
        <v>31776.938307353976</v>
      </c>
      <c r="Q346" s="184">
        <f t="shared" si="27"/>
        <v>24181.145336629579</v>
      </c>
      <c r="R346" s="184">
        <f t="shared" si="28"/>
        <v>12308324.007593431</v>
      </c>
      <c r="Z346" s="2"/>
    </row>
    <row r="347" spans="13:26" x14ac:dyDescent="0.2">
      <c r="M347" s="2"/>
      <c r="N347" s="163" t="s">
        <v>216</v>
      </c>
      <c r="O347" s="163" t="s">
        <v>216</v>
      </c>
      <c r="P347" s="163" t="s">
        <v>216</v>
      </c>
      <c r="Q347" s="163" t="s">
        <v>216</v>
      </c>
      <c r="R347" s="163" t="s">
        <v>216</v>
      </c>
      <c r="Z347" s="2"/>
    </row>
    <row r="348" spans="13:26" x14ac:dyDescent="0.2">
      <c r="M348" s="2"/>
      <c r="N348" s="134"/>
      <c r="O348" s="134" t="s">
        <v>231</v>
      </c>
      <c r="P348" s="185">
        <f>SUM(P59:P346)</f>
        <v>9151758.2325179707</v>
      </c>
      <c r="Q348" s="185">
        <f>SUM(Q59:Q346)</f>
        <v>3156565.7750754561</v>
      </c>
      <c r="R348" s="185">
        <f>P348+Q348</f>
        <v>12308324.007593427</v>
      </c>
      <c r="S348" s="185">
        <f>R348-P54</f>
        <v>7.0780515670776367E-8</v>
      </c>
      <c r="Z348" s="2"/>
    </row>
    <row r="349" spans="13:26" x14ac:dyDescent="0.2"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3:26" x14ac:dyDescent="0.2">
      <c r="O350" s="124"/>
      <c r="P350" s="124"/>
      <c r="Q350" s="124"/>
      <c r="R350" s="124"/>
      <c r="S350" s="124"/>
    </row>
    <row r="351" spans="13:26" x14ac:dyDescent="0.2">
      <c r="O351" s="124"/>
      <c r="P351" s="124"/>
      <c r="Q351" s="124"/>
      <c r="R351" s="124"/>
      <c r="S351" s="124"/>
    </row>
    <row r="352" spans="13:26" x14ac:dyDescent="0.2">
      <c r="O352" s="124"/>
      <c r="P352" s="124"/>
      <c r="Q352" s="124"/>
      <c r="R352" s="124"/>
      <c r="S352" s="124"/>
    </row>
    <row r="353" spans="15:19" x14ac:dyDescent="0.2">
      <c r="O353" s="124"/>
      <c r="P353" s="124"/>
      <c r="Q353" s="124"/>
      <c r="R353" s="124"/>
      <c r="S353" s="124"/>
    </row>
    <row r="354" spans="15:19" x14ac:dyDescent="0.2">
      <c r="O354" s="124"/>
      <c r="P354" s="124"/>
      <c r="Q354" s="124"/>
      <c r="R354" s="124"/>
      <c r="S354" s="124"/>
    </row>
    <row r="355" spans="15:19" x14ac:dyDescent="0.2">
      <c r="O355" s="124"/>
      <c r="P355" s="124"/>
      <c r="Q355" s="124"/>
      <c r="R355" s="124"/>
      <c r="S355" s="124"/>
    </row>
    <row r="356" spans="15:19" x14ac:dyDescent="0.2">
      <c r="O356" s="124"/>
      <c r="P356" s="124"/>
      <c r="Q356" s="124"/>
      <c r="R356" s="124"/>
      <c r="S356" s="124"/>
    </row>
    <row r="357" spans="15:19" x14ac:dyDescent="0.2">
      <c r="O357" s="124"/>
      <c r="P357" s="124"/>
      <c r="Q357" s="124"/>
      <c r="R357" s="124"/>
      <c r="S357" s="124"/>
    </row>
    <row r="358" spans="15:19" x14ac:dyDescent="0.2">
      <c r="O358" s="124"/>
      <c r="P358" s="124"/>
      <c r="Q358" s="124"/>
      <c r="R358" s="124"/>
      <c r="S358" s="124"/>
    </row>
    <row r="359" spans="15:19" x14ac:dyDescent="0.2">
      <c r="O359" s="124"/>
      <c r="P359" s="124"/>
      <c r="Q359" s="124"/>
      <c r="R359" s="124"/>
      <c r="S359" s="124"/>
    </row>
    <row r="360" spans="15:19" x14ac:dyDescent="0.2">
      <c r="O360" s="124"/>
      <c r="P360" s="124"/>
      <c r="Q360" s="124"/>
      <c r="R360" s="124"/>
      <c r="S360" s="124"/>
    </row>
    <row r="361" spans="15:19" x14ac:dyDescent="0.2">
      <c r="O361" s="124"/>
      <c r="P361" s="124"/>
      <c r="Q361" s="124"/>
      <c r="R361" s="124"/>
      <c r="S361" s="124"/>
    </row>
    <row r="362" spans="15:19" x14ac:dyDescent="0.2">
      <c r="O362" s="124"/>
      <c r="P362" s="124"/>
      <c r="Q362" s="124"/>
      <c r="R362" s="124"/>
      <c r="S362" s="124"/>
    </row>
    <row r="363" spans="15:19" x14ac:dyDescent="0.2">
      <c r="O363" s="124"/>
      <c r="P363" s="124"/>
      <c r="Q363" s="124"/>
      <c r="R363" s="124"/>
      <c r="S363" s="124"/>
    </row>
    <row r="364" spans="15:19" x14ac:dyDescent="0.2">
      <c r="O364" s="124"/>
      <c r="P364" s="124"/>
      <c r="Q364" s="124"/>
      <c r="R364" s="124"/>
      <c r="S364" s="124"/>
    </row>
    <row r="365" spans="15:19" x14ac:dyDescent="0.2">
      <c r="O365" s="124"/>
      <c r="P365" s="124"/>
      <c r="Q365" s="124"/>
      <c r="R365" s="124"/>
      <c r="S365" s="124"/>
    </row>
    <row r="366" spans="15:19" x14ac:dyDescent="0.2">
      <c r="O366" s="124"/>
      <c r="P366" s="124"/>
      <c r="Q366" s="124"/>
      <c r="R366" s="124"/>
      <c r="S366" s="124"/>
    </row>
    <row r="367" spans="15:19" x14ac:dyDescent="0.2">
      <c r="O367" s="124"/>
      <c r="P367" s="124"/>
      <c r="Q367" s="124"/>
      <c r="R367" s="124"/>
      <c r="S367" s="124"/>
    </row>
    <row r="368" spans="15:19" x14ac:dyDescent="0.2">
      <c r="O368" s="124"/>
      <c r="P368" s="124"/>
      <c r="Q368" s="124"/>
      <c r="R368" s="124"/>
      <c r="S368" s="124"/>
    </row>
    <row r="369" spans="15:19" x14ac:dyDescent="0.2">
      <c r="O369" s="124"/>
      <c r="P369" s="124"/>
      <c r="Q369" s="124"/>
      <c r="R369" s="124"/>
      <c r="S369" s="124"/>
    </row>
    <row r="370" spans="15:19" x14ac:dyDescent="0.2">
      <c r="O370" s="124"/>
      <c r="P370" s="124"/>
      <c r="Q370" s="124"/>
      <c r="R370" s="124"/>
      <c r="S370" s="124"/>
    </row>
    <row r="371" spans="15:19" x14ac:dyDescent="0.2">
      <c r="O371" s="124"/>
      <c r="P371" s="124"/>
      <c r="Q371" s="124"/>
      <c r="R371" s="124"/>
      <c r="S371" s="124"/>
    </row>
    <row r="372" spans="15:19" x14ac:dyDescent="0.2">
      <c r="O372" s="124"/>
      <c r="P372" s="124"/>
      <c r="Q372" s="124"/>
      <c r="R372" s="124"/>
      <c r="S372" s="124"/>
    </row>
    <row r="373" spans="15:19" x14ac:dyDescent="0.2">
      <c r="O373" s="124"/>
      <c r="P373" s="124"/>
      <c r="Q373" s="124"/>
      <c r="R373" s="124"/>
      <c r="S373" s="124"/>
    </row>
    <row r="374" spans="15:19" x14ac:dyDescent="0.2">
      <c r="O374" s="124"/>
      <c r="P374" s="124"/>
      <c r="Q374" s="124"/>
      <c r="R374" s="124"/>
      <c r="S374" s="124"/>
    </row>
    <row r="375" spans="15:19" x14ac:dyDescent="0.2">
      <c r="O375" s="124"/>
      <c r="P375" s="124"/>
      <c r="Q375" s="124"/>
      <c r="R375" s="124"/>
      <c r="S375" s="124"/>
    </row>
    <row r="376" spans="15:19" x14ac:dyDescent="0.2">
      <c r="O376" s="124"/>
      <c r="P376" s="124"/>
      <c r="Q376" s="124"/>
      <c r="R376" s="124"/>
      <c r="S376" s="124"/>
    </row>
    <row r="377" spans="15:19" x14ac:dyDescent="0.2">
      <c r="O377" s="124"/>
      <c r="P377" s="124"/>
      <c r="Q377" s="124"/>
      <c r="R377" s="124"/>
      <c r="S377" s="124"/>
    </row>
    <row r="378" spans="15:19" x14ac:dyDescent="0.2">
      <c r="O378" s="124"/>
      <c r="P378" s="124"/>
      <c r="Q378" s="124"/>
      <c r="R378" s="124"/>
      <c r="S378" s="124"/>
    </row>
    <row r="379" spans="15:19" x14ac:dyDescent="0.2">
      <c r="O379" s="124"/>
      <c r="P379" s="124"/>
      <c r="Q379" s="124"/>
      <c r="R379" s="124"/>
      <c r="S379" s="124"/>
    </row>
    <row r="380" spans="15:19" x14ac:dyDescent="0.2">
      <c r="O380" s="124"/>
      <c r="P380" s="124"/>
      <c r="Q380" s="124"/>
      <c r="R380" s="124"/>
      <c r="S380" s="124"/>
    </row>
    <row r="381" spans="15:19" x14ac:dyDescent="0.2">
      <c r="O381" s="124"/>
      <c r="P381" s="124"/>
      <c r="Q381" s="124"/>
      <c r="R381" s="124"/>
      <c r="S381" s="124"/>
    </row>
    <row r="382" spans="15:19" x14ac:dyDescent="0.2">
      <c r="O382" s="124"/>
      <c r="P382" s="124"/>
      <c r="Q382" s="124"/>
      <c r="R382" s="124"/>
      <c r="S382" s="124"/>
    </row>
    <row r="383" spans="15:19" x14ac:dyDescent="0.2">
      <c r="O383" s="124"/>
      <c r="P383" s="124"/>
      <c r="Q383" s="124"/>
      <c r="R383" s="124"/>
      <c r="S383" s="124"/>
    </row>
    <row r="384" spans="15:19" x14ac:dyDescent="0.2">
      <c r="O384" s="124"/>
      <c r="P384" s="124"/>
      <c r="Q384" s="124"/>
      <c r="R384" s="124"/>
      <c r="S384" s="124"/>
    </row>
    <row r="385" spans="15:19" x14ac:dyDescent="0.2">
      <c r="O385" s="124"/>
      <c r="P385" s="124"/>
      <c r="Q385" s="124"/>
      <c r="R385" s="124"/>
      <c r="S385" s="124"/>
    </row>
    <row r="386" spans="15:19" x14ac:dyDescent="0.2">
      <c r="O386" s="124"/>
      <c r="P386" s="124"/>
      <c r="Q386" s="124"/>
      <c r="R386" s="124"/>
      <c r="S386" s="124"/>
    </row>
    <row r="387" spans="15:19" x14ac:dyDescent="0.2">
      <c r="O387" s="124"/>
      <c r="P387" s="124"/>
      <c r="Q387" s="124"/>
      <c r="R387" s="124"/>
      <c r="S387" s="124"/>
    </row>
    <row r="388" spans="15:19" x14ac:dyDescent="0.2">
      <c r="O388" s="124"/>
      <c r="P388" s="124"/>
      <c r="Q388" s="124"/>
      <c r="R388" s="124"/>
      <c r="S388" s="124"/>
    </row>
    <row r="389" spans="15:19" x14ac:dyDescent="0.2">
      <c r="O389" s="124"/>
      <c r="P389" s="124"/>
      <c r="Q389" s="124"/>
      <c r="R389" s="124"/>
      <c r="S389" s="124"/>
    </row>
  </sheetData>
  <mergeCells count="1">
    <mergeCell ref="AF7:AF8"/>
  </mergeCells>
  <printOptions horizontalCentered="1"/>
  <pageMargins left="0.75" right="0.75" top="0.75" bottom="0.75" header="1" footer="1"/>
  <pageSetup scale="68" orientation="portrait" blackAndWhite="1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961404F3F6B34988E14CCD792B016F" ma:contentTypeVersion="6" ma:contentTypeDescription="Create a new document." ma:contentTypeScope="" ma:versionID="c410bab37c303177467c07dd821a813e">
  <xsd:schema xmlns:xsd="http://www.w3.org/2001/XMLSchema" xmlns:xs="http://www.w3.org/2001/XMLSchema" xmlns:p="http://schemas.microsoft.com/office/2006/metadata/properties" xmlns:ns2="48215e7f-c7c9-482e-8541-9f0dcdf0a62e" xmlns:ns3="f5f9a743-18e3-40ef-b0a4-47096f190587" targetNamespace="http://schemas.microsoft.com/office/2006/metadata/properties" ma:root="true" ma:fieldsID="992d1cf030671a911d22a5604d084b24" ns2:_="" ns3:_="">
    <xsd:import namespace="48215e7f-c7c9-482e-8541-9f0dcdf0a62e"/>
    <xsd:import namespace="f5f9a743-18e3-40ef-b0a4-47096f1905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215e7f-c7c9-482e-8541-9f0dcdf0a6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f9a743-18e3-40ef-b0a4-47096f19058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7D89E52-1D9D-4DAF-8761-973139B9B0B9}"/>
</file>

<file path=customXml/itemProps2.xml><?xml version="1.0" encoding="utf-8"?>
<ds:datastoreItem xmlns:ds="http://schemas.openxmlformats.org/officeDocument/2006/customXml" ds:itemID="{D4E70EEF-7F99-45DD-B348-83C0B8C8B068}"/>
</file>

<file path=customXml/itemProps3.xml><?xml version="1.0" encoding="utf-8"?>
<ds:datastoreItem xmlns:ds="http://schemas.openxmlformats.org/officeDocument/2006/customXml" ds:itemID="{0EADE663-66D9-4E8C-B822-6BE9956591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59</vt:i4>
      </vt:variant>
    </vt:vector>
  </HeadingPairs>
  <TitlesOfParts>
    <vt:vector size="114" baseType="lpstr">
      <vt:lpstr>Print Package &gt;&gt;</vt:lpstr>
      <vt:lpstr>2025 FPSC Accruals</vt:lpstr>
      <vt:lpstr>Vendor Cost Estimates</vt:lpstr>
      <vt:lpstr>Cost Estimates in 2023</vt:lpstr>
      <vt:lpstr>Reserves Dec 31, 2024</vt:lpstr>
      <vt:lpstr>Inflation Forecast</vt:lpstr>
      <vt:lpstr>Escalation Factors</vt:lpstr>
      <vt:lpstr>Detail Unit Tabs &gt;&gt;</vt:lpstr>
      <vt:lpstr>Bayside Common</vt:lpstr>
      <vt:lpstr>Bayside Unit #1 (3xGT ...</vt:lpstr>
      <vt:lpstr>Bayside Unit #2 (4xGT ...</vt:lpstr>
      <vt:lpstr>Bayside GTs 3-6</vt:lpstr>
      <vt:lpstr>Big Bend Common (Handling)</vt:lpstr>
      <vt:lpstr>Big Bend Unit #4</vt:lpstr>
      <vt:lpstr>Big Bend GT 4</vt:lpstr>
      <vt:lpstr>Big Bend GT's 5-6 (and Unit 1 C</vt:lpstr>
      <vt:lpstr>Polk Common (Handling)</vt:lpstr>
      <vt:lpstr>Polk Unit #1 (Gasifier ...</vt:lpstr>
      <vt:lpstr>Polk 2-5 (4xGT ...</vt:lpstr>
      <vt:lpstr>MacDill Common</vt:lpstr>
      <vt:lpstr>MacDill Unit 1 and 2</vt:lpstr>
      <vt:lpstr>MacDill Unit 3 and 4</vt:lpstr>
      <vt:lpstr>MacDill BESS</vt:lpstr>
      <vt:lpstr>Tampa International Solar</vt:lpstr>
      <vt:lpstr>Big Bend Solar</vt:lpstr>
      <vt:lpstr>Legoland Solar</vt:lpstr>
      <vt:lpstr>Balm Solar</vt:lpstr>
      <vt:lpstr>Bonnie Mine Solar</vt:lpstr>
      <vt:lpstr>Grange Hall Solar</vt:lpstr>
      <vt:lpstr>Lake Hancock Solar</vt:lpstr>
      <vt:lpstr>Lithia Solar</vt:lpstr>
      <vt:lpstr>Little Manatee River Solar</vt:lpstr>
      <vt:lpstr>Payne Creek Solar</vt:lpstr>
      <vt:lpstr>Peace Creek Solar</vt:lpstr>
      <vt:lpstr>Wimauma Solar</vt:lpstr>
      <vt:lpstr>Agrivoltaics Solar</vt:lpstr>
      <vt:lpstr>Alafia Solar</vt:lpstr>
      <vt:lpstr>Big Bend Floating Solar</vt:lpstr>
      <vt:lpstr>Big Bend Solar Phase 2</vt:lpstr>
      <vt:lpstr>Brewster Solar</vt:lpstr>
      <vt:lpstr>Bull Frog Creek Solar</vt:lpstr>
      <vt:lpstr>Cotton Mouth Ranch Solar</vt:lpstr>
      <vt:lpstr>Durrance Solar</vt:lpstr>
      <vt:lpstr>Eastern PVS+ES Solar</vt:lpstr>
      <vt:lpstr>English Creek Solar</vt:lpstr>
      <vt:lpstr>Florida Aquarium Pavilion Solar</vt:lpstr>
      <vt:lpstr>Future Property 1 Solar</vt:lpstr>
      <vt:lpstr>Future Property 2 Solar</vt:lpstr>
      <vt:lpstr>Jamison Solar</vt:lpstr>
      <vt:lpstr>Juniper Solar</vt:lpstr>
      <vt:lpstr>Lake Mabel Solar</vt:lpstr>
      <vt:lpstr>Laurel Oaks Solar</vt:lpstr>
      <vt:lpstr>Magnolia Solar</vt:lpstr>
      <vt:lpstr>Mountain View Solar</vt:lpstr>
      <vt:lpstr>Riverside Solar</vt:lpstr>
      <vt:lpstr>Multiplier_GDP</vt:lpstr>
      <vt:lpstr>Multiplier_Labor</vt:lpstr>
      <vt:lpstr>Multiplier_Materials</vt:lpstr>
      <vt:lpstr>'2025 FPSC Accruals'!Print_Area</vt:lpstr>
      <vt:lpstr>'Agrivoltaics Solar'!Print_Area</vt:lpstr>
      <vt:lpstr>'Alafia Solar'!Print_Area</vt:lpstr>
      <vt:lpstr>'Balm Solar'!Print_Area</vt:lpstr>
      <vt:lpstr>'Bayside Common'!Print_Area</vt:lpstr>
      <vt:lpstr>'Bayside GTs 3-6'!Print_Area</vt:lpstr>
      <vt:lpstr>'Bayside Unit #1 (3xGT ...'!Print_Area</vt:lpstr>
      <vt:lpstr>'Bayside Unit #2 (4xGT ...'!Print_Area</vt:lpstr>
      <vt:lpstr>'Big Bend Common (Handling)'!Print_Area</vt:lpstr>
      <vt:lpstr>'Big Bend Floating Solar'!Print_Area</vt:lpstr>
      <vt:lpstr>'Big Bend GT 4'!Print_Area</vt:lpstr>
      <vt:lpstr>'Big Bend GT''s 5-6 (and Unit 1 C'!Print_Area</vt:lpstr>
      <vt:lpstr>'Big Bend Solar'!Print_Area</vt:lpstr>
      <vt:lpstr>'Big Bend Solar Phase 2'!Print_Area</vt:lpstr>
      <vt:lpstr>'Big Bend Unit #4'!Print_Area</vt:lpstr>
      <vt:lpstr>'Bonnie Mine Solar'!Print_Area</vt:lpstr>
      <vt:lpstr>'Brewster Solar'!Print_Area</vt:lpstr>
      <vt:lpstr>'Bull Frog Creek Solar'!Print_Area</vt:lpstr>
      <vt:lpstr>'Cost Estimates in 2023'!Print_Area</vt:lpstr>
      <vt:lpstr>'Cotton Mouth Ranch Solar'!Print_Area</vt:lpstr>
      <vt:lpstr>'Detail Unit Tabs &gt;&gt;'!Print_Area</vt:lpstr>
      <vt:lpstr>'Durrance Solar'!Print_Area</vt:lpstr>
      <vt:lpstr>'Eastern PVS+ES Solar'!Print_Area</vt:lpstr>
      <vt:lpstr>'English Creek Solar'!Print_Area</vt:lpstr>
      <vt:lpstr>'Escalation Factors'!Print_Area</vt:lpstr>
      <vt:lpstr>'Florida Aquarium Pavilion Solar'!Print_Area</vt:lpstr>
      <vt:lpstr>'Future Property 1 Solar'!Print_Area</vt:lpstr>
      <vt:lpstr>'Future Property 2 Solar'!Print_Area</vt:lpstr>
      <vt:lpstr>'Grange Hall Solar'!Print_Area</vt:lpstr>
      <vt:lpstr>'Inflation Forecast'!Print_Area</vt:lpstr>
      <vt:lpstr>'Jamison Solar'!Print_Area</vt:lpstr>
      <vt:lpstr>'Juniper Solar'!Print_Area</vt:lpstr>
      <vt:lpstr>'Lake Hancock Solar'!Print_Area</vt:lpstr>
      <vt:lpstr>'Lake Mabel Solar'!Print_Area</vt:lpstr>
      <vt:lpstr>'Laurel Oaks Solar'!Print_Area</vt:lpstr>
      <vt:lpstr>'Legoland Solar'!Print_Area</vt:lpstr>
      <vt:lpstr>'Lithia Solar'!Print_Area</vt:lpstr>
      <vt:lpstr>'Little Manatee River Solar'!Print_Area</vt:lpstr>
      <vt:lpstr>'MacDill BESS'!Print_Area</vt:lpstr>
      <vt:lpstr>'MacDill Common'!Print_Area</vt:lpstr>
      <vt:lpstr>'MacDill Unit 1 and 2'!Print_Area</vt:lpstr>
      <vt:lpstr>'MacDill Unit 3 and 4'!Print_Area</vt:lpstr>
      <vt:lpstr>'Magnolia Solar'!Print_Area</vt:lpstr>
      <vt:lpstr>'Mountain View Solar'!Print_Area</vt:lpstr>
      <vt:lpstr>'Payne Creek Solar'!Print_Area</vt:lpstr>
      <vt:lpstr>'Peace Creek Solar'!Print_Area</vt:lpstr>
      <vt:lpstr>'Polk 2-5 (4xGT ...'!Print_Area</vt:lpstr>
      <vt:lpstr>'Polk Common (Handling)'!Print_Area</vt:lpstr>
      <vt:lpstr>'Polk Unit #1 (Gasifier ...'!Print_Area</vt:lpstr>
      <vt:lpstr>'Print Package &gt;&gt;'!Print_Area</vt:lpstr>
      <vt:lpstr>'Reserves Dec 31, 2024'!Print_Area</vt:lpstr>
      <vt:lpstr>'Riverside Solar'!Print_Area</vt:lpstr>
      <vt:lpstr>'Tampa International Solar'!Print_Area</vt:lpstr>
      <vt:lpstr>'Vendor Cost Estimates'!Print_Area</vt:lpstr>
      <vt:lpstr>'Wimauma Solar'!Print_Area</vt:lpstr>
      <vt:lpstr>'Inflation Forecast'!Print_Titles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2024-05-16T17:23:32Z</dcterms:created>
  <dcterms:modified xsi:type="dcterms:W3CDTF">2024-05-16T17:23:36Z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2024-05-16T17:23:33Z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950c3ee3-58e3-4b5a-8ea3-72951d7976b3</vt:lpwstr>
  </property>
  <property fmtid="{D5CDD505-2E9C-101B-9397-08002B2CF9AE}" pid="8" name="MSIP_Label_a83f872e-d8d7-43ac-9961-0f2ad31e50e5_ContentBits">
    <vt:lpwstr>0</vt:lpwstr>
  </property>
  <property fmtid="{D5CDD505-2E9C-101B-9397-08002B2CF9AE}" pid="9" name="MediaServiceImageTags">
    <vt:lpwstr/>
  </property>
  <property fmtid="{D5CDD505-2E9C-101B-9397-08002B2CF9AE}" pid="10" name="ContentTypeId">
    <vt:lpwstr>0x01010093961404F3F6B34988E14CCD792B016F</vt:lpwstr>
  </property>
</Properties>
</file>